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manuelceva/Google Drive/2. Urbatis/Projects/NTT/NTT Phase 2/Financiam Model V2/Phase 1 Model/"/>
    </mc:Choice>
  </mc:AlternateContent>
  <xr:revisionPtr revIDLastSave="0" documentId="13_ncr:1_{A26C714A-7045-B043-92AA-D97D00839623}" xr6:coauthVersionLast="45" xr6:coauthVersionMax="45" xr10:uidLastSave="{00000000-0000-0000-0000-000000000000}"/>
  <bookViews>
    <workbookView xWindow="0" yWindow="0" windowWidth="25600" windowHeight="16000" firstSheet="5" activeTab="8" xr2:uid="{109D07E3-4234-264F-BF9E-593A77CF9BDF}"/>
  </bookViews>
  <sheets>
    <sheet name="1. Instructions" sheetId="40" r:id="rId1"/>
    <sheet name="2. Structure" sheetId="15" r:id="rId2"/>
    <sheet name="3. Taxonomy" sheetId="19" r:id="rId3"/>
    <sheet name="4. Metrics DB" sheetId="32" r:id="rId4"/>
    <sheet name="5. Benefits DB" sheetId="36" r:id="rId5"/>
    <sheet name="6. INPUT PROJECT" sheetId="4" r:id="rId6"/>
    <sheet name="7. INPUT O&amp;N UC" sheetId="5" r:id="rId7"/>
    <sheet name="12. Deal Criteria" sheetId="10" r:id="rId8"/>
    <sheet name="13. NTT BC" sheetId="20" r:id="rId9"/>
    <sheet name="14. Cust BC" sheetId="21" r:id="rId10"/>
    <sheet name="15. Risk Reward Dashboard" sheetId="31" r:id="rId11"/>
    <sheet name="16. NTT Dashboard" sheetId="13" r:id="rId12"/>
    <sheet name="17. Customer Dashboard" sheetId="14" r:id="rId13"/>
  </sheets>
  <definedNames>
    <definedName name="_xlnm._FilterDatabase" localSheetId="3" hidden="1">'4. Metrics DB'!$A$2:$AP$2</definedName>
    <definedName name="_xlnm._FilterDatabase" localSheetId="4" hidden="1">'5. Benefits DB'!$A$3:$AH$3</definedName>
    <definedName name="BenefitsDB">'5. Benefits DB'!$B:$AH</definedName>
    <definedName name="_xlnm.Print_Titles" localSheetId="5">'6. INPUT PROJECT'!$2:$2</definedName>
    <definedName name="_xlnm.Print_Titles" localSheetId="6">'7. INPUT O&amp;N UC'!$5:$5</definedName>
    <definedName name="MetricsDBTable">'4. Metrics DB'!$B:$AP</definedName>
    <definedName name="_xlnm.Print_Area" localSheetId="8">'13. NTT BC'!$A$1:$J$634</definedName>
    <definedName name="_xlnm.Print_Area" localSheetId="9">'14. Cust BC'!$B$1:$J$383</definedName>
    <definedName name="_xlnm.Print_Area" localSheetId="1">'2. Structure'!$D$1:$K$39</definedName>
    <definedName name="_xlnm.Print_Area" localSheetId="2">'3. Taxonomy'!$A$2:$K$83</definedName>
    <definedName name="_xlnm.Print_Area" localSheetId="5">'6. INPUT PROJECT'!$A$1:$R$386</definedName>
    <definedName name="_xlnm.Print_Area" localSheetId="6">'7. INPUT O&amp;N UC'!$A$2:$W$529</definedName>
    <definedName name="ZoneNum">'6. INPUT PROJECT'!#REF!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68" i="4" l="1"/>
  <c r="L167" i="4"/>
  <c r="L166" i="4"/>
  <c r="L165" i="4"/>
  <c r="L164" i="4"/>
  <c r="L163" i="4"/>
  <c r="L162" i="4"/>
  <c r="L161" i="4"/>
  <c r="L160" i="4"/>
  <c r="L45" i="4"/>
  <c r="L44" i="4"/>
  <c r="L43" i="4"/>
  <c r="L42" i="4"/>
  <c r="L41" i="4"/>
  <c r="E23" i="13" l="1"/>
  <c r="E24" i="13"/>
  <c r="E26" i="13"/>
  <c r="E27" i="13"/>
  <c r="E29" i="13"/>
  <c r="E30" i="13"/>
  <c r="E32" i="13"/>
  <c r="E35" i="13"/>
  <c r="B30" i="10"/>
  <c r="B22" i="10"/>
  <c r="B14" i="10"/>
  <c r="C529" i="5"/>
  <c r="C3" i="5"/>
  <c r="L204" i="4"/>
  <c r="L203" i="4"/>
  <c r="L202" i="4"/>
  <c r="L201" i="4"/>
  <c r="L200" i="4"/>
  <c r="L189" i="4"/>
  <c r="L188" i="4"/>
  <c r="L187" i="4"/>
  <c r="L186" i="4"/>
  <c r="L185" i="4"/>
  <c r="L60" i="4"/>
  <c r="L59" i="4"/>
  <c r="L58" i="4"/>
  <c r="L57" i="4"/>
  <c r="L56" i="4"/>
  <c r="L30" i="4"/>
  <c r="L29" i="4"/>
  <c r="L28" i="4"/>
  <c r="L27" i="4"/>
  <c r="L26" i="4"/>
  <c r="M176" i="5" l="1"/>
  <c r="M179" i="5"/>
  <c r="M178" i="5"/>
  <c r="M177" i="5"/>
  <c r="M175" i="5"/>
  <c r="M158" i="5"/>
  <c r="M147" i="5"/>
  <c r="M146" i="5"/>
  <c r="M145" i="5"/>
  <c r="M144" i="5"/>
  <c r="M143" i="5"/>
  <c r="M126" i="5"/>
  <c r="M125" i="5"/>
  <c r="M124" i="5"/>
  <c r="M123" i="5"/>
  <c r="M122" i="5"/>
  <c r="M121" i="5"/>
  <c r="M120" i="5"/>
  <c r="M119" i="5"/>
  <c r="M118" i="5"/>
  <c r="M162" i="5"/>
  <c r="M161" i="5"/>
  <c r="M160" i="5"/>
  <c r="M159" i="5"/>
  <c r="M102" i="5"/>
  <c r="M107" i="5"/>
  <c r="M106" i="5"/>
  <c r="M105" i="5"/>
  <c r="M104" i="5"/>
  <c r="M103" i="5"/>
  <c r="M91" i="5"/>
  <c r="M90" i="5"/>
  <c r="M89" i="5"/>
  <c r="M88" i="5"/>
  <c r="M87" i="5"/>
  <c r="C22" i="32" l="1"/>
  <c r="C21" i="32"/>
  <c r="C20" i="32"/>
  <c r="C19" i="32"/>
  <c r="C18" i="32"/>
  <c r="C12" i="32"/>
  <c r="C11" i="32"/>
  <c r="C10" i="32"/>
  <c r="C9" i="32"/>
  <c r="C8" i="32"/>
  <c r="D53" i="4"/>
  <c r="E53" i="4"/>
  <c r="F53" i="4"/>
  <c r="G53" i="4"/>
  <c r="I53" i="4"/>
  <c r="D38" i="4"/>
  <c r="E38" i="4"/>
  <c r="F38" i="4"/>
  <c r="G38" i="4"/>
  <c r="I38" i="4"/>
  <c r="C1" i="36" l="1"/>
  <c r="D1" i="36" s="1"/>
  <c r="E1" i="36" s="1"/>
  <c r="F1" i="36" s="1"/>
  <c r="G1" i="36" s="1"/>
  <c r="H1" i="36" s="1"/>
  <c r="I1" i="36" s="1"/>
  <c r="J1" i="36" s="1"/>
  <c r="K1" i="36" s="1"/>
  <c r="L1" i="36" s="1"/>
  <c r="M1" i="36" s="1"/>
  <c r="N1" i="36" s="1"/>
  <c r="O1" i="36" s="1"/>
  <c r="P1" i="36" s="1"/>
  <c r="Q1" i="36" s="1"/>
  <c r="R1" i="36" s="1"/>
  <c r="S1" i="36" s="1"/>
  <c r="T1" i="36" s="1"/>
  <c r="U1" i="36" s="1"/>
  <c r="V1" i="36" s="1"/>
  <c r="W1" i="36" s="1"/>
  <c r="X1" i="36" s="1"/>
  <c r="Y1" i="36" s="1"/>
  <c r="Z1" i="36" s="1"/>
  <c r="AA1" i="36" s="1"/>
  <c r="AB1" i="36" s="1"/>
  <c r="AC1" i="36" s="1"/>
  <c r="AD1" i="36" s="1"/>
  <c r="AE1" i="36" s="1"/>
  <c r="AF1" i="36" s="1"/>
  <c r="AG1" i="36" s="1"/>
  <c r="AH1" i="36" s="1"/>
  <c r="H75" i="4" l="1"/>
  <c r="H23" i="4"/>
  <c r="H53" i="4" l="1"/>
  <c r="H38" i="4"/>
  <c r="A23" i="13"/>
  <c r="A24" i="13"/>
  <c r="C23" i="31"/>
  <c r="C22" i="31"/>
  <c r="C21" i="31"/>
  <c r="E517" i="5" l="1"/>
  <c r="E518" i="5"/>
  <c r="E519" i="5"/>
  <c r="E520" i="5"/>
  <c r="E521" i="5"/>
  <c r="E522" i="5"/>
  <c r="E523" i="5"/>
  <c r="E524" i="5"/>
  <c r="E525" i="5"/>
  <c r="E526" i="5"/>
  <c r="E502" i="5"/>
  <c r="E503" i="5"/>
  <c r="E504" i="5"/>
  <c r="E505" i="5"/>
  <c r="E506" i="5"/>
  <c r="E507" i="5"/>
  <c r="E508" i="5"/>
  <c r="C333" i="21"/>
  <c r="E509" i="5"/>
  <c r="E510" i="5"/>
  <c r="E511" i="5"/>
  <c r="E495" i="5"/>
  <c r="E494" i="5"/>
  <c r="E493" i="5"/>
  <c r="E492" i="5"/>
  <c r="E491" i="5"/>
  <c r="E490" i="5"/>
  <c r="E489" i="5"/>
  <c r="E488" i="5"/>
  <c r="E487" i="5"/>
  <c r="E486" i="5"/>
  <c r="E485" i="5"/>
  <c r="E484" i="5"/>
  <c r="E483" i="5"/>
  <c r="E482" i="5"/>
  <c r="E481" i="5"/>
  <c r="E480" i="5"/>
  <c r="E479" i="5"/>
  <c r="E478" i="5"/>
  <c r="E477" i="5"/>
  <c r="E476" i="5"/>
  <c r="E459" i="5"/>
  <c r="E460" i="5"/>
  <c r="E461" i="5"/>
  <c r="E462" i="5"/>
  <c r="E463" i="5"/>
  <c r="E464" i="5"/>
  <c r="E465" i="5"/>
  <c r="E466" i="5"/>
  <c r="E467" i="5"/>
  <c r="E468" i="5"/>
  <c r="E437" i="5"/>
  <c r="E436" i="5"/>
  <c r="E435" i="5"/>
  <c r="E434" i="5"/>
  <c r="E433" i="5"/>
  <c r="E432" i="5"/>
  <c r="E431" i="5"/>
  <c r="E430" i="5"/>
  <c r="E429" i="5"/>
  <c r="E428" i="5"/>
  <c r="E422" i="5"/>
  <c r="E421" i="5"/>
  <c r="E420" i="5"/>
  <c r="E419" i="5"/>
  <c r="E418" i="5"/>
  <c r="E417" i="5"/>
  <c r="E416" i="5"/>
  <c r="E415" i="5"/>
  <c r="E414" i="5"/>
  <c r="E413" i="5"/>
  <c r="E401" i="5"/>
  <c r="E400" i="5"/>
  <c r="E399" i="5"/>
  <c r="E398" i="5"/>
  <c r="E397" i="5"/>
  <c r="E396" i="5"/>
  <c r="E395" i="5"/>
  <c r="E394" i="5"/>
  <c r="E393" i="5"/>
  <c r="E392" i="5"/>
  <c r="E386" i="5"/>
  <c r="E385" i="5"/>
  <c r="E384" i="5"/>
  <c r="E383" i="5"/>
  <c r="E382" i="5"/>
  <c r="E381" i="5"/>
  <c r="E380" i="5"/>
  <c r="E379" i="5"/>
  <c r="E378" i="5"/>
  <c r="E377" i="5"/>
  <c r="E364" i="5"/>
  <c r="E363" i="5"/>
  <c r="E362" i="5"/>
  <c r="E361" i="5"/>
  <c r="E360" i="5"/>
  <c r="E359" i="5"/>
  <c r="E358" i="5"/>
  <c r="E357" i="5"/>
  <c r="E356" i="5"/>
  <c r="E355" i="5"/>
  <c r="E341" i="5"/>
  <c r="E340" i="5"/>
  <c r="E339" i="5"/>
  <c r="E338" i="5"/>
  <c r="E337" i="5"/>
  <c r="E336" i="5"/>
  <c r="E335" i="5"/>
  <c r="E334" i="5"/>
  <c r="E333" i="5"/>
  <c r="E332" i="5"/>
  <c r="E326" i="5"/>
  <c r="E325" i="5"/>
  <c r="E324" i="5"/>
  <c r="E323" i="5"/>
  <c r="E322" i="5"/>
  <c r="E321" i="5"/>
  <c r="E320" i="5"/>
  <c r="E319" i="5"/>
  <c r="E318" i="5"/>
  <c r="E317" i="5"/>
  <c r="E311" i="5"/>
  <c r="E310" i="5"/>
  <c r="E309" i="5"/>
  <c r="E308" i="5"/>
  <c r="E307" i="5"/>
  <c r="E306" i="5"/>
  <c r="E305" i="5"/>
  <c r="E304" i="5"/>
  <c r="E303" i="5"/>
  <c r="E302" i="5"/>
  <c r="E296" i="5"/>
  <c r="E295" i="5"/>
  <c r="E294" i="5"/>
  <c r="E293" i="5"/>
  <c r="E292" i="5"/>
  <c r="E291" i="5"/>
  <c r="E290" i="5"/>
  <c r="E289" i="5"/>
  <c r="E288" i="5"/>
  <c r="E287" i="5"/>
  <c r="E286" i="5"/>
  <c r="E285" i="5"/>
  <c r="E284" i="5"/>
  <c r="E283" i="5"/>
  <c r="E282" i="5"/>
  <c r="E281" i="5"/>
  <c r="E280" i="5"/>
  <c r="E279" i="5"/>
  <c r="E278" i="5"/>
  <c r="E277" i="5"/>
  <c r="E269" i="5"/>
  <c r="E268" i="5"/>
  <c r="E267" i="5"/>
  <c r="E266" i="5"/>
  <c r="E265" i="5"/>
  <c r="E264" i="5"/>
  <c r="E263" i="5"/>
  <c r="E262" i="5"/>
  <c r="E261" i="5"/>
  <c r="E260" i="5"/>
  <c r="E254" i="5"/>
  <c r="E253" i="5"/>
  <c r="E252" i="5"/>
  <c r="E251" i="5"/>
  <c r="E250" i="5"/>
  <c r="E249" i="5"/>
  <c r="E248" i="5"/>
  <c r="E247" i="5"/>
  <c r="E246" i="5"/>
  <c r="E245" i="5"/>
  <c r="E236" i="5"/>
  <c r="E235" i="5"/>
  <c r="E234" i="5"/>
  <c r="E233" i="5"/>
  <c r="E232" i="5"/>
  <c r="E231" i="5"/>
  <c r="E230" i="5"/>
  <c r="E229" i="5"/>
  <c r="E228" i="5"/>
  <c r="E227" i="5"/>
  <c r="E221" i="5"/>
  <c r="E220" i="5"/>
  <c r="E219" i="5"/>
  <c r="E218" i="5"/>
  <c r="E217" i="5"/>
  <c r="E216" i="5"/>
  <c r="E215" i="5"/>
  <c r="E214" i="5"/>
  <c r="E213" i="5"/>
  <c r="E212" i="5"/>
  <c r="E184" i="5"/>
  <c r="E183" i="5"/>
  <c r="E182" i="5"/>
  <c r="E181" i="5"/>
  <c r="E180" i="5"/>
  <c r="E179" i="5"/>
  <c r="E178" i="5"/>
  <c r="E177" i="5"/>
  <c r="E176" i="5"/>
  <c r="E175" i="5"/>
  <c r="E444" i="5"/>
  <c r="E445" i="5"/>
  <c r="E446" i="5"/>
  <c r="E447" i="5"/>
  <c r="E448" i="5"/>
  <c r="E449" i="5"/>
  <c r="E450" i="5"/>
  <c r="E451" i="5"/>
  <c r="E452" i="5"/>
  <c r="E453" i="5"/>
  <c r="C4" i="5"/>
  <c r="E384" i="4"/>
  <c r="E383" i="4"/>
  <c r="E382" i="4"/>
  <c r="E381" i="4"/>
  <c r="E380" i="4"/>
  <c r="E379" i="4"/>
  <c r="E378" i="4"/>
  <c r="E377" i="4"/>
  <c r="E376" i="4"/>
  <c r="E375" i="4"/>
  <c r="E368" i="4"/>
  <c r="E367" i="4"/>
  <c r="E366" i="4"/>
  <c r="E365" i="4"/>
  <c r="E364" i="4"/>
  <c r="E363" i="4"/>
  <c r="E362" i="4"/>
  <c r="E361" i="4"/>
  <c r="E360" i="4"/>
  <c r="E359" i="4"/>
  <c r="E349" i="4"/>
  <c r="E348" i="4"/>
  <c r="E347" i="4"/>
  <c r="E346" i="4"/>
  <c r="E345" i="4"/>
  <c r="E344" i="4"/>
  <c r="E343" i="4"/>
  <c r="E342" i="4"/>
  <c r="E341" i="4"/>
  <c r="E340" i="4"/>
  <c r="E334" i="4"/>
  <c r="E333" i="4"/>
  <c r="E332" i="4"/>
  <c r="E331" i="4"/>
  <c r="E330" i="4"/>
  <c r="E329" i="4"/>
  <c r="E328" i="4"/>
  <c r="E327" i="4"/>
  <c r="E326" i="4"/>
  <c r="E325" i="4"/>
  <c r="E307" i="4"/>
  <c r="E308" i="4"/>
  <c r="E309" i="4"/>
  <c r="E310" i="4"/>
  <c r="E311" i="4"/>
  <c r="E312" i="4"/>
  <c r="E313" i="4"/>
  <c r="E314" i="4"/>
  <c r="E315" i="4"/>
  <c r="E306" i="4"/>
  <c r="E293" i="4"/>
  <c r="E292" i="4"/>
  <c r="E291" i="4"/>
  <c r="E290" i="4"/>
  <c r="E289" i="4"/>
  <c r="E288" i="4"/>
  <c r="E287" i="4"/>
  <c r="E286" i="4"/>
  <c r="E285" i="4"/>
  <c r="E284" i="4"/>
  <c r="E278" i="4"/>
  <c r="E277" i="4"/>
  <c r="E276" i="4"/>
  <c r="E275" i="4"/>
  <c r="E274" i="4"/>
  <c r="E273" i="4"/>
  <c r="E272" i="4"/>
  <c r="E271" i="4"/>
  <c r="E270" i="4"/>
  <c r="E269" i="4"/>
  <c r="E263" i="4"/>
  <c r="E262" i="4"/>
  <c r="E261" i="4"/>
  <c r="E260" i="4"/>
  <c r="E259" i="4"/>
  <c r="E258" i="4"/>
  <c r="E257" i="4"/>
  <c r="E256" i="4"/>
  <c r="E255" i="4"/>
  <c r="E254" i="4"/>
  <c r="E246" i="4"/>
  <c r="E245" i="4"/>
  <c r="E244" i="4"/>
  <c r="E243" i="4"/>
  <c r="E242" i="4"/>
  <c r="E241" i="4"/>
  <c r="E240" i="4"/>
  <c r="E239" i="4"/>
  <c r="E238" i="4"/>
  <c r="E237" i="4"/>
  <c r="E231" i="4"/>
  <c r="E230" i="4"/>
  <c r="E229" i="4"/>
  <c r="E228" i="4"/>
  <c r="E227" i="4"/>
  <c r="E226" i="4"/>
  <c r="E225" i="4"/>
  <c r="E224" i="4"/>
  <c r="E223" i="4"/>
  <c r="E222" i="4"/>
  <c r="E149" i="4"/>
  <c r="E148" i="4"/>
  <c r="E147" i="4"/>
  <c r="E146" i="4"/>
  <c r="E145" i="4"/>
  <c r="E144" i="4"/>
  <c r="E143" i="4"/>
  <c r="E142" i="4"/>
  <c r="E141" i="4"/>
  <c r="E140" i="4"/>
  <c r="E160" i="4"/>
  <c r="E209" i="4"/>
  <c r="E208" i="4"/>
  <c r="E207" i="4"/>
  <c r="E206" i="4"/>
  <c r="E205" i="4"/>
  <c r="E204" i="4"/>
  <c r="E203" i="4"/>
  <c r="E202" i="4"/>
  <c r="E201" i="4"/>
  <c r="E200" i="4"/>
  <c r="E194" i="4"/>
  <c r="E193" i="4"/>
  <c r="E192" i="4"/>
  <c r="E191" i="4"/>
  <c r="E190" i="4"/>
  <c r="E189" i="4"/>
  <c r="E188" i="4"/>
  <c r="E187" i="4"/>
  <c r="E186" i="4"/>
  <c r="E185" i="4"/>
  <c r="E179" i="4"/>
  <c r="E178" i="4"/>
  <c r="E177" i="4"/>
  <c r="E176" i="4"/>
  <c r="E175" i="4"/>
  <c r="E174" i="4"/>
  <c r="E173" i="4"/>
  <c r="E172" i="4"/>
  <c r="E171" i="4"/>
  <c r="E170" i="4"/>
  <c r="E169" i="4"/>
  <c r="E168" i="4"/>
  <c r="E167" i="4"/>
  <c r="E166" i="4"/>
  <c r="E165" i="4"/>
  <c r="E164" i="4"/>
  <c r="E163" i="4"/>
  <c r="E162" i="4"/>
  <c r="E161" i="4"/>
  <c r="E125" i="4"/>
  <c r="B67" i="21"/>
  <c r="B66" i="21"/>
  <c r="B42" i="21"/>
  <c r="B48" i="21" s="1"/>
  <c r="B50" i="20"/>
  <c r="B42" i="20"/>
  <c r="B34" i="20"/>
  <c r="B26" i="20"/>
  <c r="B33" i="20" s="1"/>
  <c r="B20" i="20"/>
  <c r="B12" i="20"/>
  <c r="C60" i="20"/>
  <c r="C59" i="20"/>
  <c r="C58" i="20"/>
  <c r="C50" i="20"/>
  <c r="C57" i="20" s="1"/>
  <c r="BS33" i="20"/>
  <c r="BR33" i="20"/>
  <c r="BQ33" i="20"/>
  <c r="BP33" i="20"/>
  <c r="BO33" i="20"/>
  <c r="BN33" i="20"/>
  <c r="BM33" i="20"/>
  <c r="BL33" i="20"/>
  <c r="BK33" i="20"/>
  <c r="BJ33" i="20"/>
  <c r="BI33" i="20"/>
  <c r="BH33" i="20"/>
  <c r="BG33" i="20"/>
  <c r="BF33" i="20"/>
  <c r="BE33" i="20"/>
  <c r="BD33" i="20"/>
  <c r="BC33" i="20"/>
  <c r="BB33" i="20"/>
  <c r="BA33" i="20"/>
  <c r="AZ33" i="20"/>
  <c r="AY33" i="20"/>
  <c r="AX33" i="20"/>
  <c r="AW33" i="20"/>
  <c r="AV33" i="20"/>
  <c r="AU33" i="20"/>
  <c r="AT33" i="20"/>
  <c r="AS33" i="20"/>
  <c r="AR33" i="20"/>
  <c r="AQ33" i="20"/>
  <c r="AP33" i="20"/>
  <c r="AO33" i="20"/>
  <c r="AN33" i="20"/>
  <c r="AM33" i="20"/>
  <c r="AL33" i="20"/>
  <c r="AK33" i="20"/>
  <c r="AJ33" i="20"/>
  <c r="AI33" i="20"/>
  <c r="AH33" i="20"/>
  <c r="AG33" i="20"/>
  <c r="AF33" i="20"/>
  <c r="AE33" i="20"/>
  <c r="AD33" i="20"/>
  <c r="AC33" i="20"/>
  <c r="AB33" i="20"/>
  <c r="AA33" i="20"/>
  <c r="Z33" i="20"/>
  <c r="Y33" i="20"/>
  <c r="X33" i="20"/>
  <c r="W33" i="20"/>
  <c r="V33" i="20"/>
  <c r="U33" i="20"/>
  <c r="T33" i="20"/>
  <c r="S33" i="20"/>
  <c r="R33" i="20"/>
  <c r="Q33" i="20"/>
  <c r="P33" i="20"/>
  <c r="O33" i="20"/>
  <c r="N33" i="20"/>
  <c r="M33" i="20"/>
  <c r="L33" i="20"/>
  <c r="BS32" i="20"/>
  <c r="BR32" i="20"/>
  <c r="BQ32" i="20"/>
  <c r="BP32" i="20"/>
  <c r="BO32" i="20"/>
  <c r="BN32" i="20"/>
  <c r="BM32" i="20"/>
  <c r="BL32" i="20"/>
  <c r="BK32" i="20"/>
  <c r="BJ32" i="20"/>
  <c r="BI32" i="20"/>
  <c r="BH32" i="20"/>
  <c r="BG32" i="20"/>
  <c r="BF32" i="20"/>
  <c r="BE32" i="20"/>
  <c r="BD32" i="20"/>
  <c r="BC32" i="20"/>
  <c r="BB32" i="20"/>
  <c r="BA32" i="20"/>
  <c r="AZ32" i="20"/>
  <c r="AY32" i="20"/>
  <c r="AX32" i="20"/>
  <c r="AW32" i="20"/>
  <c r="AV32" i="20"/>
  <c r="AU32" i="20"/>
  <c r="AT32" i="20"/>
  <c r="AS32" i="20"/>
  <c r="AR32" i="20"/>
  <c r="AQ32" i="20"/>
  <c r="AP32" i="20"/>
  <c r="AO32" i="20"/>
  <c r="AN32" i="20"/>
  <c r="AM32" i="20"/>
  <c r="AL32" i="20"/>
  <c r="AK32" i="20"/>
  <c r="AJ32" i="20"/>
  <c r="AI32" i="20"/>
  <c r="AH32" i="20"/>
  <c r="AG32" i="20"/>
  <c r="AF32" i="20"/>
  <c r="AE32" i="20"/>
  <c r="AD32" i="20"/>
  <c r="AC32" i="20"/>
  <c r="AB32" i="20"/>
  <c r="AA32" i="20"/>
  <c r="Z32" i="20"/>
  <c r="Y32" i="20"/>
  <c r="X32" i="20"/>
  <c r="W32" i="20"/>
  <c r="V32" i="20"/>
  <c r="U32" i="20"/>
  <c r="T32" i="20"/>
  <c r="S32" i="20"/>
  <c r="R32" i="20"/>
  <c r="Q32" i="20"/>
  <c r="P32" i="20"/>
  <c r="O32" i="20"/>
  <c r="N32" i="20"/>
  <c r="M32" i="20"/>
  <c r="L32" i="20"/>
  <c r="BS31" i="20"/>
  <c r="BR31" i="20"/>
  <c r="BQ31" i="20"/>
  <c r="BP31" i="20"/>
  <c r="BO31" i="20"/>
  <c r="BN31" i="20"/>
  <c r="BM31" i="20"/>
  <c r="BL31" i="20"/>
  <c r="BK31" i="20"/>
  <c r="BJ31" i="20"/>
  <c r="BI31" i="20"/>
  <c r="BH31" i="20"/>
  <c r="BG31" i="20"/>
  <c r="BF31" i="20"/>
  <c r="BE31" i="20"/>
  <c r="BD31" i="20"/>
  <c r="BC31" i="20"/>
  <c r="BB31" i="20"/>
  <c r="BA31" i="20"/>
  <c r="AZ31" i="20"/>
  <c r="AY31" i="20"/>
  <c r="AX31" i="20"/>
  <c r="AW31" i="20"/>
  <c r="AV31" i="20"/>
  <c r="AU31" i="20"/>
  <c r="AT31" i="20"/>
  <c r="AS31" i="20"/>
  <c r="AR31" i="20"/>
  <c r="AQ31" i="20"/>
  <c r="AP31" i="20"/>
  <c r="AO31" i="20"/>
  <c r="AN31" i="20"/>
  <c r="AM31" i="20"/>
  <c r="AL31" i="20"/>
  <c r="AK31" i="20"/>
  <c r="AJ31" i="20"/>
  <c r="AI31" i="20"/>
  <c r="AH31" i="20"/>
  <c r="AG31" i="20"/>
  <c r="AF31" i="20"/>
  <c r="AE31" i="20"/>
  <c r="AD31" i="20"/>
  <c r="AC31" i="20"/>
  <c r="AB31" i="20"/>
  <c r="AA31" i="20"/>
  <c r="Z31" i="20"/>
  <c r="Y31" i="20"/>
  <c r="X31" i="20"/>
  <c r="W31" i="20"/>
  <c r="V31" i="20"/>
  <c r="U31" i="20"/>
  <c r="T31" i="20"/>
  <c r="S31" i="20"/>
  <c r="R31" i="20"/>
  <c r="Q31" i="20"/>
  <c r="P31" i="20"/>
  <c r="O31" i="20"/>
  <c r="N31" i="20"/>
  <c r="M31" i="20"/>
  <c r="L31" i="20"/>
  <c r="BS30" i="20"/>
  <c r="BR30" i="20"/>
  <c r="BQ30" i="20"/>
  <c r="BP30" i="20"/>
  <c r="BO30" i="20"/>
  <c r="BN30" i="20"/>
  <c r="BM30" i="20"/>
  <c r="BL30" i="20"/>
  <c r="BK30" i="20"/>
  <c r="BJ30" i="20"/>
  <c r="BI30" i="20"/>
  <c r="BH30" i="20"/>
  <c r="BG30" i="20"/>
  <c r="BF30" i="20"/>
  <c r="BE30" i="20"/>
  <c r="BD30" i="20"/>
  <c r="BC30" i="20"/>
  <c r="BB30" i="20"/>
  <c r="BA30" i="20"/>
  <c r="AZ30" i="20"/>
  <c r="AY30" i="20"/>
  <c r="AX30" i="20"/>
  <c r="AW30" i="20"/>
  <c r="AV30" i="20"/>
  <c r="AU30" i="20"/>
  <c r="AT30" i="20"/>
  <c r="AS30" i="20"/>
  <c r="AR30" i="20"/>
  <c r="AQ30" i="20"/>
  <c r="AP30" i="20"/>
  <c r="AO30" i="20"/>
  <c r="AN30" i="20"/>
  <c r="AM30" i="20"/>
  <c r="AL30" i="20"/>
  <c r="AK30" i="20"/>
  <c r="AJ30" i="20"/>
  <c r="AI30" i="20"/>
  <c r="AH30" i="20"/>
  <c r="AG30" i="20"/>
  <c r="AF30" i="20"/>
  <c r="AE30" i="20"/>
  <c r="AD30" i="20"/>
  <c r="AC30" i="20"/>
  <c r="AB30" i="20"/>
  <c r="AA30" i="20"/>
  <c r="Z30" i="20"/>
  <c r="Y30" i="20"/>
  <c r="X30" i="20"/>
  <c r="W30" i="20"/>
  <c r="V30" i="20"/>
  <c r="U30" i="20"/>
  <c r="T30" i="20"/>
  <c r="S30" i="20"/>
  <c r="R30" i="20"/>
  <c r="Q30" i="20"/>
  <c r="P30" i="20"/>
  <c r="O30" i="20"/>
  <c r="N30" i="20"/>
  <c r="M30" i="20"/>
  <c r="L30" i="20"/>
  <c r="C26" i="20"/>
  <c r="C33" i="20" s="1"/>
  <c r="C42" i="20"/>
  <c r="C49" i="20" s="1"/>
  <c r="C34" i="20"/>
  <c r="C40" i="20" s="1"/>
  <c r="C20" i="20"/>
  <c r="C22" i="20" s="1"/>
  <c r="C12" i="20"/>
  <c r="C19" i="20" s="1"/>
  <c r="C4" i="20"/>
  <c r="C10" i="20" s="1"/>
  <c r="BS9" i="20"/>
  <c r="BR9" i="20"/>
  <c r="BQ9" i="20"/>
  <c r="BP9" i="20"/>
  <c r="BO9" i="20"/>
  <c r="BN9" i="20"/>
  <c r="BM9" i="20"/>
  <c r="BL9" i="20"/>
  <c r="BK9" i="20"/>
  <c r="BJ9" i="20"/>
  <c r="BI9" i="20"/>
  <c r="BH9" i="20"/>
  <c r="BG9" i="20"/>
  <c r="BF9" i="20"/>
  <c r="BE9" i="20"/>
  <c r="BD9" i="20"/>
  <c r="BC9" i="20"/>
  <c r="BB9" i="20"/>
  <c r="BA9" i="20"/>
  <c r="AZ9" i="20"/>
  <c r="AY9" i="20"/>
  <c r="AX9" i="20"/>
  <c r="AW9" i="20"/>
  <c r="AV9" i="20"/>
  <c r="AU9" i="20"/>
  <c r="AT9" i="20"/>
  <c r="AS9" i="20"/>
  <c r="AR9" i="20"/>
  <c r="AQ9" i="20"/>
  <c r="AP9" i="20"/>
  <c r="AO9" i="20"/>
  <c r="AN9" i="20"/>
  <c r="AM9" i="20"/>
  <c r="AL9" i="20"/>
  <c r="AK9" i="20"/>
  <c r="AJ9" i="20"/>
  <c r="AI9" i="20"/>
  <c r="AH9" i="20"/>
  <c r="AG9" i="20"/>
  <c r="AF9" i="20"/>
  <c r="AE9" i="20"/>
  <c r="AD9" i="20"/>
  <c r="AC9" i="20"/>
  <c r="AB9" i="20"/>
  <c r="AA9" i="20"/>
  <c r="Z9" i="20"/>
  <c r="Y9" i="20"/>
  <c r="X9" i="20"/>
  <c r="W9" i="20"/>
  <c r="V9" i="20"/>
  <c r="U9" i="20"/>
  <c r="T9" i="20"/>
  <c r="S9" i="20"/>
  <c r="R9" i="20"/>
  <c r="Q9" i="20"/>
  <c r="P9" i="20"/>
  <c r="O9" i="20"/>
  <c r="N9" i="20"/>
  <c r="M9" i="20"/>
  <c r="L9" i="20"/>
  <c r="BS8" i="20"/>
  <c r="BR8" i="20"/>
  <c r="BQ8" i="20"/>
  <c r="BP8" i="20"/>
  <c r="BO8" i="20"/>
  <c r="BN8" i="20"/>
  <c r="BM8" i="20"/>
  <c r="BL8" i="20"/>
  <c r="BK8" i="20"/>
  <c r="BJ8" i="20"/>
  <c r="BI8" i="20"/>
  <c r="BH8" i="20"/>
  <c r="BG8" i="20"/>
  <c r="BF8" i="20"/>
  <c r="BE8" i="20"/>
  <c r="BD8" i="20"/>
  <c r="BC8" i="20"/>
  <c r="BB8" i="20"/>
  <c r="BA8" i="20"/>
  <c r="AZ8" i="20"/>
  <c r="AY8" i="20"/>
  <c r="AX8" i="20"/>
  <c r="AW8" i="20"/>
  <c r="AV8" i="20"/>
  <c r="AU8" i="20"/>
  <c r="AT8" i="20"/>
  <c r="AS8" i="20"/>
  <c r="AR8" i="20"/>
  <c r="AQ8" i="20"/>
  <c r="AP8" i="20"/>
  <c r="AO8" i="20"/>
  <c r="AN8" i="20"/>
  <c r="AM8" i="20"/>
  <c r="AL8" i="20"/>
  <c r="AK8" i="20"/>
  <c r="AJ8" i="20"/>
  <c r="AI8" i="20"/>
  <c r="AH8" i="20"/>
  <c r="AG8" i="20"/>
  <c r="AF8" i="20"/>
  <c r="AE8" i="20"/>
  <c r="AD8" i="20"/>
  <c r="AC8" i="20"/>
  <c r="AB8" i="20"/>
  <c r="AA8" i="20"/>
  <c r="Z8" i="20"/>
  <c r="Y8" i="20"/>
  <c r="X8" i="20"/>
  <c r="W8" i="20"/>
  <c r="V8" i="20"/>
  <c r="U8" i="20"/>
  <c r="T8" i="20"/>
  <c r="S8" i="20"/>
  <c r="R8" i="20"/>
  <c r="Q8" i="20"/>
  <c r="P8" i="20"/>
  <c r="O8" i="20"/>
  <c r="N8" i="20"/>
  <c r="M8" i="20"/>
  <c r="L8" i="20"/>
  <c r="B4" i="20"/>
  <c r="B9" i="20" s="1"/>
  <c r="C332" i="21"/>
  <c r="C334" i="21"/>
  <c r="C335" i="21"/>
  <c r="C336" i="21"/>
  <c r="C282" i="21"/>
  <c r="C303" i="21" s="1"/>
  <c r="C324" i="21" s="1"/>
  <c r="C281" i="21"/>
  <c r="C302" i="21" s="1"/>
  <c r="C323" i="21" s="1"/>
  <c r="C280" i="21"/>
  <c r="C301" i="21" s="1"/>
  <c r="C322" i="21" s="1"/>
  <c r="C279" i="21"/>
  <c r="C300" i="21" s="1"/>
  <c r="C321" i="21" s="1"/>
  <c r="C278" i="21"/>
  <c r="C299" i="21" s="1"/>
  <c r="C320" i="21" s="1"/>
  <c r="C277" i="21"/>
  <c r="C298" i="21" s="1"/>
  <c r="C319" i="21" s="1"/>
  <c r="C276" i="21"/>
  <c r="C297" i="21" s="1"/>
  <c r="C318" i="21" s="1"/>
  <c r="C275" i="21"/>
  <c r="C296" i="21" s="1"/>
  <c r="C317" i="21" s="1"/>
  <c r="C274" i="21"/>
  <c r="C295" i="21" s="1"/>
  <c r="C316" i="21" s="1"/>
  <c r="C273" i="21"/>
  <c r="C294" i="21" s="1"/>
  <c r="C315" i="21" s="1"/>
  <c r="C67" i="21"/>
  <c r="C66" i="21"/>
  <c r="C60" i="21"/>
  <c r="C62" i="21" s="1"/>
  <c r="C54" i="21"/>
  <c r="C57" i="21" s="1"/>
  <c r="C48" i="21"/>
  <c r="C51" i="21" s="1"/>
  <c r="C42" i="21"/>
  <c r="C46" i="21" s="1"/>
  <c r="C4" i="21"/>
  <c r="C9" i="21" s="1"/>
  <c r="C36" i="21"/>
  <c r="C41" i="21" s="1"/>
  <c r="C28" i="21"/>
  <c r="C30" i="21" s="1"/>
  <c r="C20" i="21"/>
  <c r="C23" i="21" s="1"/>
  <c r="C12" i="21"/>
  <c r="C16" i="21" s="1"/>
  <c r="B4" i="21"/>
  <c r="B20" i="21" s="1"/>
  <c r="BS47" i="21"/>
  <c r="BR47" i="21"/>
  <c r="BQ47" i="21"/>
  <c r="BP47" i="21"/>
  <c r="BO47" i="21"/>
  <c r="BN47" i="21"/>
  <c r="BM47" i="21"/>
  <c r="BL47" i="21"/>
  <c r="BK47" i="21"/>
  <c r="BJ47" i="21"/>
  <c r="BI47" i="21"/>
  <c r="BH47" i="21"/>
  <c r="BG47" i="21"/>
  <c r="BF47" i="21"/>
  <c r="BE47" i="21"/>
  <c r="BD47" i="21"/>
  <c r="BC47" i="21"/>
  <c r="BB47" i="21"/>
  <c r="BA47"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BS46" i="21"/>
  <c r="BR46" i="21"/>
  <c r="BQ46" i="21"/>
  <c r="BP46" i="21"/>
  <c r="BO46" i="21"/>
  <c r="BN46" i="21"/>
  <c r="BM46" i="21"/>
  <c r="BL46" i="21"/>
  <c r="BK46" i="21"/>
  <c r="BJ46" i="21"/>
  <c r="BI46" i="21"/>
  <c r="BH46" i="21"/>
  <c r="BG46" i="21"/>
  <c r="BF46" i="21"/>
  <c r="BE46" i="21"/>
  <c r="BD46" i="21"/>
  <c r="BC46" i="21"/>
  <c r="BB46" i="21"/>
  <c r="BA46"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BS45" i="21"/>
  <c r="BR45" i="21"/>
  <c r="BQ45" i="21"/>
  <c r="BP45" i="21"/>
  <c r="BO45" i="21"/>
  <c r="BN45" i="21"/>
  <c r="BM45" i="21"/>
  <c r="BL45" i="21"/>
  <c r="BK45" i="21"/>
  <c r="BJ45" i="21"/>
  <c r="BI45" i="21"/>
  <c r="BH45" i="21"/>
  <c r="BG45" i="21"/>
  <c r="BF45" i="21"/>
  <c r="BE45" i="21"/>
  <c r="BD45" i="21"/>
  <c r="BC45" i="21"/>
  <c r="BB45" i="21"/>
  <c r="BA45"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BS44" i="21"/>
  <c r="BR44" i="21"/>
  <c r="BQ44" i="21"/>
  <c r="BP44" i="21"/>
  <c r="BO44" i="21"/>
  <c r="BN44" i="21"/>
  <c r="BM44" i="21"/>
  <c r="BL44" i="21"/>
  <c r="BK44" i="21"/>
  <c r="BJ44" i="21"/>
  <c r="BI44" i="21"/>
  <c r="BH44" i="21"/>
  <c r="BG44" i="21"/>
  <c r="BF44" i="21"/>
  <c r="BE44" i="21"/>
  <c r="BD44" i="21"/>
  <c r="BC44" i="21"/>
  <c r="BB44" i="21"/>
  <c r="BA44"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BS11" i="21"/>
  <c r="BR11" i="21"/>
  <c r="BQ11" i="21"/>
  <c r="BP11" i="21"/>
  <c r="BO11" i="21"/>
  <c r="BN11" i="21"/>
  <c r="BM11" i="21"/>
  <c r="BL11" i="21"/>
  <c r="BK11" i="21"/>
  <c r="BJ11" i="21"/>
  <c r="BI11" i="21"/>
  <c r="BH11" i="21"/>
  <c r="BG11" i="21"/>
  <c r="BF11" i="21"/>
  <c r="BE11" i="21"/>
  <c r="BD11" i="21"/>
  <c r="BC11" i="21"/>
  <c r="BB11" i="21"/>
  <c r="BA11"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BS10" i="21"/>
  <c r="BR10" i="21"/>
  <c r="BQ10" i="21"/>
  <c r="BP10" i="21"/>
  <c r="BO10" i="21"/>
  <c r="BN10" i="21"/>
  <c r="BM10" i="21"/>
  <c r="BL10" i="21"/>
  <c r="BK10" i="21"/>
  <c r="BJ10" i="21"/>
  <c r="BI10" i="21"/>
  <c r="BH10" i="21"/>
  <c r="BG10" i="21"/>
  <c r="BF10" i="21"/>
  <c r="BE10" i="21"/>
  <c r="BD10" i="21"/>
  <c r="BC10" i="21"/>
  <c r="BB10" i="21"/>
  <c r="BA10"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BS9" i="21"/>
  <c r="BR9" i="21"/>
  <c r="BQ9" i="21"/>
  <c r="BP9" i="21"/>
  <c r="BO9" i="21"/>
  <c r="BN9" i="21"/>
  <c r="BM9" i="21"/>
  <c r="BL9" i="21"/>
  <c r="BK9" i="21"/>
  <c r="BJ9" i="21"/>
  <c r="BI9" i="21"/>
  <c r="BH9" i="21"/>
  <c r="BG9" i="21"/>
  <c r="BF9" i="21"/>
  <c r="BE9" i="21"/>
  <c r="BD9" i="21"/>
  <c r="BC9" i="21"/>
  <c r="BB9" i="21"/>
  <c r="BA9"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BS8" i="21"/>
  <c r="BR8" i="21"/>
  <c r="BQ8" i="21"/>
  <c r="BP8" i="21"/>
  <c r="BO8" i="21"/>
  <c r="BN8" i="21"/>
  <c r="BM8" i="21"/>
  <c r="BL8" i="21"/>
  <c r="BK8" i="21"/>
  <c r="BJ8" i="21"/>
  <c r="BI8" i="21"/>
  <c r="BH8" i="21"/>
  <c r="BG8" i="21"/>
  <c r="BF8" i="21"/>
  <c r="BE8" i="21"/>
  <c r="BD8" i="21"/>
  <c r="BC8" i="2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11" i="21"/>
  <c r="L10" i="21"/>
  <c r="L9" i="21"/>
  <c r="L8" i="21"/>
  <c r="C237" i="21"/>
  <c r="C238" i="21"/>
  <c r="C249" i="21" s="1"/>
  <c r="C260" i="21" s="1"/>
  <c r="E565" i="5"/>
  <c r="C532" i="20" s="1"/>
  <c r="C64" i="21" l="1"/>
  <c r="H10" i="21"/>
  <c r="F8" i="20"/>
  <c r="G8" i="20"/>
  <c r="I8" i="20"/>
  <c r="J8" i="20"/>
  <c r="F9" i="20"/>
  <c r="G9" i="20"/>
  <c r="H9" i="20"/>
  <c r="I9" i="20"/>
  <c r="J9" i="20"/>
  <c r="J30" i="20"/>
  <c r="I32" i="20"/>
  <c r="H33" i="20"/>
  <c r="F30" i="20"/>
  <c r="G30" i="20"/>
  <c r="H30" i="20"/>
  <c r="I30" i="20"/>
  <c r="F31" i="20"/>
  <c r="G31" i="20"/>
  <c r="H31" i="20"/>
  <c r="I31" i="20"/>
  <c r="J31" i="20"/>
  <c r="F32" i="20"/>
  <c r="G32" i="20"/>
  <c r="H32" i="20"/>
  <c r="J32" i="20"/>
  <c r="F33" i="20"/>
  <c r="G33" i="20"/>
  <c r="I33" i="20"/>
  <c r="J33" i="20"/>
  <c r="C41" i="20"/>
  <c r="C49" i="21"/>
  <c r="G11" i="21"/>
  <c r="B43" i="21"/>
  <c r="F8" i="21"/>
  <c r="G8" i="21"/>
  <c r="I8" i="21"/>
  <c r="J8" i="21"/>
  <c r="G9" i="21"/>
  <c r="I9" i="21"/>
  <c r="G10" i="21"/>
  <c r="I10" i="21"/>
  <c r="J10" i="21"/>
  <c r="H11" i="21"/>
  <c r="I11" i="21"/>
  <c r="J11" i="21"/>
  <c r="H8" i="21"/>
  <c r="H456" i="5"/>
  <c r="H441" i="5"/>
  <c r="H209" i="5"/>
  <c r="I115" i="5"/>
  <c r="H115" i="5"/>
  <c r="H84" i="5"/>
  <c r="W468" i="5"/>
  <c r="C37" i="20"/>
  <c r="C23" i="20"/>
  <c r="C24" i="20"/>
  <c r="C21" i="20"/>
  <c r="C25" i="20"/>
  <c r="C43" i="20"/>
  <c r="C36" i="20"/>
  <c r="C46" i="20"/>
  <c r="F10" i="21"/>
  <c r="F11" i="21"/>
  <c r="B28" i="21"/>
  <c r="B45" i="21"/>
  <c r="B54" i="21"/>
  <c r="B36" i="21"/>
  <c r="B46" i="21"/>
  <c r="B60" i="21"/>
  <c r="B12" i="21"/>
  <c r="B47" i="21"/>
  <c r="B44" i="21"/>
  <c r="C38" i="20"/>
  <c r="H8" i="20"/>
  <c r="C35" i="20"/>
  <c r="C39" i="20"/>
  <c r="C54" i="20"/>
  <c r="B27" i="20"/>
  <c r="B28" i="20"/>
  <c r="B29" i="20"/>
  <c r="B30" i="20"/>
  <c r="B31" i="20"/>
  <c r="B32" i="20"/>
  <c r="C51" i="20"/>
  <c r="C55" i="20"/>
  <c r="C27" i="20"/>
  <c r="C28" i="20"/>
  <c r="C29" i="20"/>
  <c r="C30" i="20"/>
  <c r="C31" i="20"/>
  <c r="C32" i="20"/>
  <c r="C47" i="20"/>
  <c r="C52" i="20"/>
  <c r="C56" i="20"/>
  <c r="C53" i="20"/>
  <c r="C44" i="20"/>
  <c r="C48" i="20"/>
  <c r="C45" i="20"/>
  <c r="C7" i="20"/>
  <c r="C8" i="20"/>
  <c r="C11" i="20"/>
  <c r="C5" i="20"/>
  <c r="C9" i="20"/>
  <c r="C6" i="20"/>
  <c r="C16" i="20"/>
  <c r="C13" i="20"/>
  <c r="C17" i="20"/>
  <c r="C18" i="20"/>
  <c r="C14" i="20"/>
  <c r="C15" i="20"/>
  <c r="B5" i="20"/>
  <c r="B6" i="20"/>
  <c r="B7" i="20"/>
  <c r="B8" i="20"/>
  <c r="B11" i="20"/>
  <c r="B10" i="20"/>
  <c r="C61" i="21"/>
  <c r="H9" i="21"/>
  <c r="C63" i="21"/>
  <c r="C50" i="21"/>
  <c r="C53" i="21"/>
  <c r="J9" i="21"/>
  <c r="C52" i="21"/>
  <c r="C56" i="21"/>
  <c r="C65" i="21"/>
  <c r="C59" i="21"/>
  <c r="C58" i="21"/>
  <c r="C55" i="21"/>
  <c r="C6" i="21"/>
  <c r="C13" i="21"/>
  <c r="C17" i="21"/>
  <c r="C24" i="21"/>
  <c r="C31" i="21"/>
  <c r="C38" i="21"/>
  <c r="C43" i="21"/>
  <c r="C47" i="21"/>
  <c r="F9" i="21"/>
  <c r="C7" i="21"/>
  <c r="C14" i="21"/>
  <c r="C21" i="21"/>
  <c r="C25" i="21"/>
  <c r="C32" i="21"/>
  <c r="C39" i="21"/>
  <c r="C44" i="21"/>
  <c r="C8" i="21"/>
  <c r="C15" i="21"/>
  <c r="C22" i="21"/>
  <c r="C29" i="21"/>
  <c r="C33" i="21"/>
  <c r="C40" i="21"/>
  <c r="C45" i="21"/>
  <c r="C5" i="21"/>
  <c r="C37" i="21"/>
  <c r="C63" i="36"/>
  <c r="C62" i="36"/>
  <c r="C61" i="36"/>
  <c r="C60" i="36"/>
  <c r="C59" i="36"/>
  <c r="C58" i="36"/>
  <c r="C57" i="36"/>
  <c r="C56" i="36"/>
  <c r="C55" i="36"/>
  <c r="C54" i="36"/>
  <c r="C45" i="36"/>
  <c r="C46" i="36"/>
  <c r="C47" i="36"/>
  <c r="C48" i="36"/>
  <c r="C49" i="36"/>
  <c r="C50" i="36"/>
  <c r="C51" i="36"/>
  <c r="C52" i="36"/>
  <c r="C53" i="36"/>
  <c r="C44" i="36"/>
  <c r="C43" i="36"/>
  <c r="C42" i="36"/>
  <c r="C41" i="36"/>
  <c r="C40" i="36"/>
  <c r="C39" i="36"/>
  <c r="C38" i="36"/>
  <c r="C37" i="36"/>
  <c r="C36" i="36"/>
  <c r="C35" i="36"/>
  <c r="C34" i="36"/>
  <c r="C33" i="36"/>
  <c r="C32" i="36"/>
  <c r="C31" i="36"/>
  <c r="C30" i="36"/>
  <c r="C29" i="36"/>
  <c r="C28" i="36"/>
  <c r="C27" i="36"/>
  <c r="C26" i="36"/>
  <c r="C25" i="36"/>
  <c r="C24" i="36"/>
  <c r="C23" i="36"/>
  <c r="C22" i="36"/>
  <c r="C21" i="36"/>
  <c r="C20" i="36"/>
  <c r="C19" i="36"/>
  <c r="C18" i="36"/>
  <c r="C17" i="36"/>
  <c r="C16" i="36"/>
  <c r="C15" i="36"/>
  <c r="M468" i="5"/>
  <c r="C14" i="36"/>
  <c r="C13" i="36"/>
  <c r="C12" i="36"/>
  <c r="C11" i="36"/>
  <c r="C10" i="36"/>
  <c r="C9" i="36"/>
  <c r="C8" i="36"/>
  <c r="C7" i="36"/>
  <c r="C6" i="36"/>
  <c r="C5" i="36"/>
  <c r="C4" i="36"/>
  <c r="C432" i="32"/>
  <c r="C431" i="32"/>
  <c r="C430" i="32"/>
  <c r="C429" i="32"/>
  <c r="C428" i="32"/>
  <c r="C427" i="32"/>
  <c r="C426" i="32"/>
  <c r="C425" i="32"/>
  <c r="C424" i="32"/>
  <c r="C423" i="32"/>
  <c r="C422" i="32"/>
  <c r="C421" i="32"/>
  <c r="C420" i="32"/>
  <c r="C419" i="32"/>
  <c r="C418" i="32"/>
  <c r="C417" i="32"/>
  <c r="C416" i="32"/>
  <c r="C415" i="32"/>
  <c r="C414" i="32"/>
  <c r="C413" i="32"/>
  <c r="C412" i="32"/>
  <c r="C411" i="32"/>
  <c r="C410" i="32"/>
  <c r="C409" i="32"/>
  <c r="C408" i="32"/>
  <c r="C407" i="32"/>
  <c r="C406" i="32"/>
  <c r="C405" i="32"/>
  <c r="C404" i="32"/>
  <c r="C403" i="32"/>
  <c r="C402" i="32"/>
  <c r="C401" i="32"/>
  <c r="C400" i="32"/>
  <c r="C399" i="32"/>
  <c r="C398" i="32"/>
  <c r="C397" i="32"/>
  <c r="C396" i="32"/>
  <c r="C395" i="32"/>
  <c r="C394" i="32"/>
  <c r="C393" i="32"/>
  <c r="C392" i="32"/>
  <c r="C391" i="32"/>
  <c r="C390" i="32"/>
  <c r="C389" i="32"/>
  <c r="C388" i="32"/>
  <c r="C387" i="32"/>
  <c r="C386" i="32"/>
  <c r="C385" i="32"/>
  <c r="C384" i="32"/>
  <c r="C383" i="32"/>
  <c r="C382" i="32"/>
  <c r="C381" i="32"/>
  <c r="C380" i="32"/>
  <c r="C379" i="32"/>
  <c r="C378" i="32"/>
  <c r="C377" i="32"/>
  <c r="C376" i="32"/>
  <c r="C375" i="32"/>
  <c r="C374" i="32"/>
  <c r="C373" i="32"/>
  <c r="C372" i="32"/>
  <c r="C371" i="32"/>
  <c r="C370" i="32"/>
  <c r="C369" i="32"/>
  <c r="C368" i="32"/>
  <c r="C367" i="32"/>
  <c r="C366" i="32"/>
  <c r="C365" i="32"/>
  <c r="C364" i="32"/>
  <c r="C363" i="32"/>
  <c r="C362" i="32"/>
  <c r="C361" i="32"/>
  <c r="C360" i="32"/>
  <c r="C359" i="32"/>
  <c r="C358" i="32"/>
  <c r="C357" i="32"/>
  <c r="C356" i="32"/>
  <c r="C355" i="32"/>
  <c r="C354" i="32"/>
  <c r="C353" i="32"/>
  <c r="C352" i="32"/>
  <c r="C351" i="32"/>
  <c r="C350" i="32"/>
  <c r="C349" i="32"/>
  <c r="C348" i="32"/>
  <c r="C347" i="32"/>
  <c r="C346" i="32"/>
  <c r="C345" i="32"/>
  <c r="C344" i="32"/>
  <c r="C343" i="32"/>
  <c r="C342" i="32"/>
  <c r="C341" i="32"/>
  <c r="C340" i="32"/>
  <c r="C339" i="32"/>
  <c r="C338" i="32"/>
  <c r="C337" i="32"/>
  <c r="C336" i="32"/>
  <c r="C335" i="32"/>
  <c r="C334" i="32"/>
  <c r="C333" i="32"/>
  <c r="C332" i="32"/>
  <c r="C331" i="32"/>
  <c r="C330" i="32"/>
  <c r="C329" i="32"/>
  <c r="C328" i="32"/>
  <c r="C327" i="32"/>
  <c r="C326" i="32"/>
  <c r="C325" i="32"/>
  <c r="C324" i="32"/>
  <c r="C323" i="32"/>
  <c r="C322" i="32"/>
  <c r="C321" i="32"/>
  <c r="C320" i="32"/>
  <c r="C319" i="32"/>
  <c r="C318" i="32"/>
  <c r="C317" i="32"/>
  <c r="C316" i="32"/>
  <c r="C315" i="32"/>
  <c r="C314" i="32"/>
  <c r="C313" i="32"/>
  <c r="C312" i="32"/>
  <c r="C311" i="32"/>
  <c r="C310" i="32"/>
  <c r="C309" i="32"/>
  <c r="C308" i="32"/>
  <c r="C307" i="32"/>
  <c r="C306" i="32"/>
  <c r="C305" i="32"/>
  <c r="C304" i="32"/>
  <c r="C303" i="32"/>
  <c r="C302" i="32"/>
  <c r="C301" i="32"/>
  <c r="C300" i="32"/>
  <c r="C299" i="32"/>
  <c r="C298" i="32"/>
  <c r="C297" i="32"/>
  <c r="C296" i="32"/>
  <c r="C295" i="32"/>
  <c r="C294" i="32"/>
  <c r="O293" i="32"/>
  <c r="O294" i="32"/>
  <c r="O295" i="32"/>
  <c r="C293" i="32"/>
  <c r="C292" i="32"/>
  <c r="C291" i="32"/>
  <c r="C290" i="32"/>
  <c r="C289" i="32"/>
  <c r="C288" i="32"/>
  <c r="C287" i="32"/>
  <c r="C286" i="32"/>
  <c r="C285" i="32"/>
  <c r="C284" i="32"/>
  <c r="C283" i="32"/>
  <c r="C282" i="32"/>
  <c r="C281" i="32"/>
  <c r="C280" i="32"/>
  <c r="C279" i="32"/>
  <c r="C278" i="32"/>
  <c r="C277" i="32"/>
  <c r="C276" i="32"/>
  <c r="C275" i="32"/>
  <c r="C274" i="32"/>
  <c r="C273" i="32"/>
  <c r="C272" i="32"/>
  <c r="C271" i="32"/>
  <c r="C270" i="32"/>
  <c r="C269" i="32"/>
  <c r="C268" i="32"/>
  <c r="C267" i="32"/>
  <c r="C266" i="32"/>
  <c r="C265" i="32"/>
  <c r="C264" i="32"/>
  <c r="C263" i="32"/>
  <c r="C262" i="32"/>
  <c r="C261" i="32"/>
  <c r="C260" i="32"/>
  <c r="C259" i="32"/>
  <c r="C258" i="32"/>
  <c r="C257" i="32"/>
  <c r="C256" i="32"/>
  <c r="C255" i="32"/>
  <c r="C254" i="32"/>
  <c r="C253" i="32"/>
  <c r="C252" i="32"/>
  <c r="C251" i="32"/>
  <c r="C250" i="32"/>
  <c r="C249" i="32"/>
  <c r="C248" i="32"/>
  <c r="C247" i="32"/>
  <c r="C246" i="32"/>
  <c r="C245" i="32"/>
  <c r="C244" i="32"/>
  <c r="M243" i="32"/>
  <c r="M246" i="32"/>
  <c r="M249" i="32"/>
  <c r="C243" i="32"/>
  <c r="C234" i="32"/>
  <c r="C235" i="32"/>
  <c r="C236" i="32"/>
  <c r="C237" i="32"/>
  <c r="C238" i="32"/>
  <c r="C239" i="32"/>
  <c r="C240" i="32"/>
  <c r="C241" i="32"/>
  <c r="C242" i="32"/>
  <c r="N233" i="32"/>
  <c r="N234" i="32"/>
  <c r="N235" i="32"/>
  <c r="N236" i="32"/>
  <c r="N237" i="32"/>
  <c r="N238" i="32"/>
  <c r="C233" i="32"/>
  <c r="C232" i="32"/>
  <c r="C231" i="32"/>
  <c r="C230" i="32"/>
  <c r="C229" i="32"/>
  <c r="C228" i="32"/>
  <c r="C227" i="32"/>
  <c r="C226" i="32"/>
  <c r="C225" i="32"/>
  <c r="C224" i="32"/>
  <c r="C223" i="32"/>
  <c r="E30" i="20" l="1"/>
  <c r="E9" i="20"/>
  <c r="E10" i="21"/>
  <c r="E8" i="20"/>
  <c r="E33" i="20"/>
  <c r="E32" i="20"/>
  <c r="E31" i="20"/>
  <c r="E11" i="21"/>
  <c r="E8" i="21"/>
  <c r="X468" i="5"/>
  <c r="L565" i="5" s="1"/>
  <c r="E9" i="21"/>
  <c r="C222" i="32"/>
  <c r="C221" i="32"/>
  <c r="C220" i="32"/>
  <c r="C219" i="32"/>
  <c r="C218" i="32"/>
  <c r="C217" i="32"/>
  <c r="C216" i="32"/>
  <c r="C215" i="32"/>
  <c r="C214" i="32"/>
  <c r="C213" i="32"/>
  <c r="C212" i="32"/>
  <c r="C211" i="32"/>
  <c r="C210" i="32"/>
  <c r="C209" i="32"/>
  <c r="C208" i="32"/>
  <c r="C207" i="32"/>
  <c r="C206" i="32"/>
  <c r="C205" i="32"/>
  <c r="C204" i="32"/>
  <c r="C203" i="32"/>
  <c r="C202" i="32"/>
  <c r="C201" i="32"/>
  <c r="C200" i="32"/>
  <c r="C199" i="32"/>
  <c r="C198" i="32"/>
  <c r="C197" i="32"/>
  <c r="C196" i="32"/>
  <c r="C195" i="32"/>
  <c r="C194" i="32"/>
  <c r="C193" i="32"/>
  <c r="C192" i="32"/>
  <c r="C191" i="32"/>
  <c r="C190" i="32"/>
  <c r="C189" i="32"/>
  <c r="C188" i="32"/>
  <c r="C187" i="32"/>
  <c r="C186" i="32"/>
  <c r="C185" i="32"/>
  <c r="C184" i="32"/>
  <c r="C183" i="32"/>
  <c r="C182" i="32"/>
  <c r="C181" i="32"/>
  <c r="C180" i="32"/>
  <c r="C179" i="32"/>
  <c r="C178" i="32"/>
  <c r="C177" i="32"/>
  <c r="C176" i="32"/>
  <c r="C175" i="32"/>
  <c r="C174" i="32"/>
  <c r="C173" i="32"/>
  <c r="C172" i="32"/>
  <c r="C171" i="32"/>
  <c r="C170" i="32"/>
  <c r="C169" i="32"/>
  <c r="C168" i="32"/>
  <c r="C167" i="32"/>
  <c r="C166" i="32"/>
  <c r="C165" i="32"/>
  <c r="C164" i="32"/>
  <c r="C163" i="32"/>
  <c r="C162" i="32"/>
  <c r="C161" i="32"/>
  <c r="C160" i="32"/>
  <c r="C159" i="32"/>
  <c r="C158" i="32"/>
  <c r="C157" i="32"/>
  <c r="C156" i="32"/>
  <c r="C155" i="32"/>
  <c r="C154" i="32"/>
  <c r="C153" i="32"/>
  <c r="C152" i="32"/>
  <c r="C151" i="32"/>
  <c r="C150" i="32"/>
  <c r="C149" i="32"/>
  <c r="C148" i="32"/>
  <c r="C147" i="32"/>
  <c r="C146" i="32"/>
  <c r="C145" i="32"/>
  <c r="C144" i="32"/>
  <c r="C143" i="32"/>
  <c r="C142" i="32"/>
  <c r="C141" i="32"/>
  <c r="C140" i="32"/>
  <c r="C139" i="32"/>
  <c r="C138" i="32"/>
  <c r="C137" i="32"/>
  <c r="C136" i="32"/>
  <c r="C135" i="32"/>
  <c r="C134" i="32"/>
  <c r="C133" i="32"/>
  <c r="C132" i="32"/>
  <c r="C131" i="32"/>
  <c r="C130" i="32"/>
  <c r="C129" i="32"/>
  <c r="C128" i="32"/>
  <c r="C127" i="32"/>
  <c r="C126" i="32"/>
  <c r="C125" i="32"/>
  <c r="C124" i="32"/>
  <c r="C123" i="32"/>
  <c r="C114" i="32"/>
  <c r="C115" i="32"/>
  <c r="C116" i="32"/>
  <c r="C117" i="32"/>
  <c r="C118" i="32"/>
  <c r="C119" i="32"/>
  <c r="C120" i="32"/>
  <c r="C121" i="32"/>
  <c r="C122" i="32"/>
  <c r="C113" i="32"/>
  <c r="C112" i="32"/>
  <c r="C111" i="32"/>
  <c r="C110" i="32"/>
  <c r="C109" i="32"/>
  <c r="C108" i="32"/>
  <c r="C107" i="32"/>
  <c r="C106" i="32"/>
  <c r="C105" i="32"/>
  <c r="C104" i="32"/>
  <c r="N103" i="32"/>
  <c r="C103" i="32"/>
  <c r="C102" i="32"/>
  <c r="C101" i="32"/>
  <c r="C100" i="32"/>
  <c r="C99" i="32"/>
  <c r="C98" i="32"/>
  <c r="C97" i="32"/>
  <c r="C96" i="32"/>
  <c r="C95" i="32"/>
  <c r="C94" i="32"/>
  <c r="C93" i="32"/>
  <c r="C92" i="32"/>
  <c r="C91" i="32"/>
  <c r="C90" i="32"/>
  <c r="C89" i="32"/>
  <c r="C88" i="32"/>
  <c r="C87" i="32"/>
  <c r="C86" i="32"/>
  <c r="C85" i="32"/>
  <c r="C84" i="32"/>
  <c r="C83" i="32"/>
  <c r="C82" i="32"/>
  <c r="C81" i="32"/>
  <c r="C80" i="32"/>
  <c r="C79" i="32"/>
  <c r="C78" i="32"/>
  <c r="C77" i="32"/>
  <c r="C76" i="32"/>
  <c r="C75" i="32"/>
  <c r="C74" i="32"/>
  <c r="C73" i="32"/>
  <c r="C72" i="32"/>
  <c r="C71" i="32"/>
  <c r="C70" i="32"/>
  <c r="C69" i="32"/>
  <c r="C68" i="32"/>
  <c r="C67" i="32"/>
  <c r="C66" i="32"/>
  <c r="C65" i="32"/>
  <c r="C64" i="32"/>
  <c r="C63" i="32"/>
  <c r="C62" i="32"/>
  <c r="C61" i="32"/>
  <c r="C60" i="32"/>
  <c r="C59" i="32"/>
  <c r="C58" i="32"/>
  <c r="C57" i="32"/>
  <c r="C56" i="32"/>
  <c r="C55" i="32"/>
  <c r="C54" i="32"/>
  <c r="C53" i="32"/>
  <c r="C52" i="32"/>
  <c r="C51" i="32"/>
  <c r="C50" i="32"/>
  <c r="C49" i="32"/>
  <c r="C48" i="32"/>
  <c r="C47" i="32"/>
  <c r="C46" i="32"/>
  <c r="C45" i="32"/>
  <c r="C44" i="32"/>
  <c r="C43" i="32"/>
  <c r="C42" i="32"/>
  <c r="C41" i="32"/>
  <c r="C40" i="32"/>
  <c r="C39" i="32"/>
  <c r="C38" i="32"/>
  <c r="C37" i="32"/>
  <c r="C36" i="32"/>
  <c r="C35" i="32"/>
  <c r="C34" i="32"/>
  <c r="C33" i="32"/>
  <c r="C32" i="32"/>
  <c r="C31" i="32"/>
  <c r="C30" i="32"/>
  <c r="C29" i="32"/>
  <c r="C28" i="32"/>
  <c r="C27" i="32"/>
  <c r="C26" i="32"/>
  <c r="C25" i="32"/>
  <c r="C24" i="32"/>
  <c r="C23" i="32"/>
  <c r="C17" i="32"/>
  <c r="C16" i="32"/>
  <c r="C15" i="32"/>
  <c r="C14" i="32"/>
  <c r="C13" i="32"/>
  <c r="C7" i="32"/>
  <c r="C6" i="32"/>
  <c r="C5" i="32"/>
  <c r="C4" i="32"/>
  <c r="C3" i="32"/>
  <c r="U495" i="5"/>
  <c r="T495" i="5"/>
  <c r="W495" i="5"/>
  <c r="X495" i="5" s="1"/>
  <c r="U494" i="5"/>
  <c r="T494" i="5"/>
  <c r="W494" i="5"/>
  <c r="X494" i="5" s="1"/>
  <c r="U493" i="5"/>
  <c r="T493" i="5"/>
  <c r="W493" i="5"/>
  <c r="X493" i="5" s="1"/>
  <c r="U492" i="5"/>
  <c r="T492" i="5"/>
  <c r="W492" i="5"/>
  <c r="X492" i="5" s="1"/>
  <c r="U491" i="5"/>
  <c r="T491" i="5"/>
  <c r="W491" i="5"/>
  <c r="X491" i="5" s="1"/>
  <c r="U490" i="5"/>
  <c r="T490" i="5"/>
  <c r="W490" i="5"/>
  <c r="X490" i="5" s="1"/>
  <c r="U489" i="5"/>
  <c r="T489" i="5"/>
  <c r="W489" i="5"/>
  <c r="X489" i="5" s="1"/>
  <c r="U488" i="5"/>
  <c r="T488" i="5"/>
  <c r="W488" i="5"/>
  <c r="X488" i="5" s="1"/>
  <c r="U487" i="5"/>
  <c r="T487" i="5"/>
  <c r="W487" i="5"/>
  <c r="X487" i="5" s="1"/>
  <c r="U486" i="5"/>
  <c r="T486" i="5"/>
  <c r="W486" i="5"/>
  <c r="X486" i="5" s="1"/>
  <c r="M565" i="5" l="1"/>
  <c r="K565" i="5"/>
  <c r="C25" i="31"/>
  <c r="C28" i="31" s="1"/>
  <c r="C26" i="31"/>
  <c r="C29" i="31" s="1"/>
  <c r="C24" i="31"/>
  <c r="C40" i="31"/>
  <c r="C41" i="31"/>
  <c r="C42" i="31"/>
  <c r="C549" i="5"/>
  <c r="C271" i="5"/>
  <c r="C239" i="5"/>
  <c r="C206" i="5"/>
  <c r="C198" i="5"/>
  <c r="C187" i="5"/>
  <c r="C81" i="5"/>
  <c r="B60" i="20"/>
  <c r="J67" i="20"/>
  <c r="I67" i="20"/>
  <c r="H67" i="20"/>
  <c r="G67" i="20"/>
  <c r="F67" i="20"/>
  <c r="J66" i="20"/>
  <c r="I66" i="20"/>
  <c r="H66" i="20"/>
  <c r="G66" i="20"/>
  <c r="F66" i="20"/>
  <c r="J65" i="20"/>
  <c r="I65" i="20"/>
  <c r="H65" i="20"/>
  <c r="G65" i="20"/>
  <c r="F65" i="20"/>
  <c r="J64" i="20"/>
  <c r="I64" i="20"/>
  <c r="H64" i="20"/>
  <c r="G64" i="20"/>
  <c r="F64" i="20"/>
  <c r="C63" i="20"/>
  <c r="C248" i="4"/>
  <c r="C233" i="4"/>
  <c r="D237" i="4" s="1"/>
  <c r="B133" i="32" s="1"/>
  <c r="C218" i="4"/>
  <c r="D223" i="4" s="1"/>
  <c r="B124" i="32" s="1"/>
  <c r="C211" i="4"/>
  <c r="C104" i="4"/>
  <c r="C89" i="4"/>
  <c r="C74" i="4"/>
  <c r="C67" i="4"/>
  <c r="C20" i="4"/>
  <c r="E22" i="32" l="1"/>
  <c r="E20" i="32"/>
  <c r="E18" i="32"/>
  <c r="E12" i="32"/>
  <c r="E10" i="32"/>
  <c r="E8" i="32"/>
  <c r="E21" i="32"/>
  <c r="E19" i="32"/>
  <c r="E11" i="32"/>
  <c r="E9" i="32"/>
  <c r="D84" i="4"/>
  <c r="B39" i="32" s="1"/>
  <c r="D80" i="4"/>
  <c r="B35" i="32" s="1"/>
  <c r="D87" i="4"/>
  <c r="B42" i="32" s="1"/>
  <c r="D83" i="4"/>
  <c r="B38" i="32" s="1"/>
  <c r="D79" i="4"/>
  <c r="B34" i="32" s="1"/>
  <c r="D86" i="4"/>
  <c r="B41" i="32" s="1"/>
  <c r="D82" i="4"/>
  <c r="B37" i="32" s="1"/>
  <c r="D78" i="4"/>
  <c r="B33" i="32" s="1"/>
  <c r="D85" i="4"/>
  <c r="B40" i="32" s="1"/>
  <c r="D81" i="4"/>
  <c r="B36" i="32" s="1"/>
  <c r="D101" i="4"/>
  <c r="B51" i="32" s="1"/>
  <c r="D97" i="4"/>
  <c r="B47" i="32" s="1"/>
  <c r="D93" i="4"/>
  <c r="B43" i="32" s="1"/>
  <c r="D100" i="4"/>
  <c r="B50" i="32" s="1"/>
  <c r="D96" i="4"/>
  <c r="B46" i="32" s="1"/>
  <c r="D99" i="4"/>
  <c r="B49" i="32" s="1"/>
  <c r="D95" i="4"/>
  <c r="B45" i="32" s="1"/>
  <c r="D102" i="4"/>
  <c r="B52" i="32" s="1"/>
  <c r="D98" i="4"/>
  <c r="B48" i="32" s="1"/>
  <c r="D94" i="4"/>
  <c r="B44" i="32" s="1"/>
  <c r="E52" i="32"/>
  <c r="E51" i="32"/>
  <c r="E50" i="32"/>
  <c r="E49" i="32"/>
  <c r="E48" i="32"/>
  <c r="E47" i="32"/>
  <c r="E46" i="32"/>
  <c r="E45" i="32"/>
  <c r="E44" i="32"/>
  <c r="E43" i="32"/>
  <c r="E142" i="32"/>
  <c r="E141" i="32"/>
  <c r="E140" i="32"/>
  <c r="E139" i="32"/>
  <c r="E138" i="32"/>
  <c r="E137" i="32"/>
  <c r="E136" i="32"/>
  <c r="E135" i="32"/>
  <c r="E134" i="32"/>
  <c r="E133" i="32"/>
  <c r="E132" i="32"/>
  <c r="E131" i="32"/>
  <c r="E130" i="32"/>
  <c r="E129" i="32"/>
  <c r="E128" i="32"/>
  <c r="E127" i="32"/>
  <c r="E126" i="32"/>
  <c r="E125" i="32"/>
  <c r="E124" i="32"/>
  <c r="E123" i="32"/>
  <c r="E80" i="32"/>
  <c r="E79" i="32"/>
  <c r="E72" i="32"/>
  <c r="E71" i="32"/>
  <c r="E68" i="32"/>
  <c r="E66" i="32"/>
  <c r="E64" i="32"/>
  <c r="E62" i="32"/>
  <c r="E60" i="32"/>
  <c r="E58" i="32"/>
  <c r="E56" i="32"/>
  <c r="E54" i="32"/>
  <c r="E78" i="32"/>
  <c r="E77" i="32"/>
  <c r="E70" i="32"/>
  <c r="E76" i="32"/>
  <c r="E75" i="32"/>
  <c r="E69" i="32"/>
  <c r="E67" i="32"/>
  <c r="E65" i="32"/>
  <c r="E63" i="32"/>
  <c r="E61" i="32"/>
  <c r="E59" i="32"/>
  <c r="E57" i="32"/>
  <c r="E55" i="32"/>
  <c r="E53" i="32"/>
  <c r="E82" i="32"/>
  <c r="E74" i="32"/>
  <c r="E73" i="32"/>
  <c r="E81" i="32"/>
  <c r="E172" i="32"/>
  <c r="E168" i="32"/>
  <c r="E163" i="32"/>
  <c r="E162" i="32"/>
  <c r="E161" i="32"/>
  <c r="E160" i="32"/>
  <c r="E159" i="32"/>
  <c r="E158" i="32"/>
  <c r="E157" i="32"/>
  <c r="E156" i="32"/>
  <c r="E155" i="32"/>
  <c r="E154" i="32"/>
  <c r="E153" i="32"/>
  <c r="E152" i="32"/>
  <c r="E151" i="32"/>
  <c r="E150" i="32"/>
  <c r="E149" i="32"/>
  <c r="E148" i="32"/>
  <c r="E147" i="32"/>
  <c r="E146" i="32"/>
  <c r="E145" i="32"/>
  <c r="E144" i="32"/>
  <c r="E143" i="32"/>
  <c r="E167" i="32"/>
  <c r="E170" i="32"/>
  <c r="E164" i="32"/>
  <c r="E171" i="32"/>
  <c r="E165" i="32"/>
  <c r="E169" i="32"/>
  <c r="E166" i="32"/>
  <c r="E42" i="32"/>
  <c r="E41" i="32"/>
  <c r="E40" i="32"/>
  <c r="E39" i="32"/>
  <c r="E38" i="32"/>
  <c r="E37" i="32"/>
  <c r="E36" i="32"/>
  <c r="E35" i="32"/>
  <c r="E34" i="32"/>
  <c r="E33" i="32"/>
  <c r="E31" i="32"/>
  <c r="E29" i="32"/>
  <c r="E27" i="32"/>
  <c r="E25" i="32"/>
  <c r="E17" i="32"/>
  <c r="E15" i="32"/>
  <c r="E13" i="32"/>
  <c r="E7" i="32"/>
  <c r="E5" i="32"/>
  <c r="E3" i="32"/>
  <c r="E23" i="32"/>
  <c r="E32" i="32"/>
  <c r="E30" i="32"/>
  <c r="E28" i="32"/>
  <c r="E26" i="32"/>
  <c r="E24" i="32"/>
  <c r="E4" i="32"/>
  <c r="E14" i="32"/>
  <c r="E6" i="32"/>
  <c r="E16" i="32"/>
  <c r="E312" i="32"/>
  <c r="E310" i="32"/>
  <c r="E308" i="32"/>
  <c r="E306" i="32"/>
  <c r="E304" i="32"/>
  <c r="E302" i="32"/>
  <c r="E300" i="32"/>
  <c r="E298" i="32"/>
  <c r="E296" i="32"/>
  <c r="E294" i="32"/>
  <c r="E293" i="32"/>
  <c r="E311" i="32"/>
  <c r="E309" i="32"/>
  <c r="E307" i="32"/>
  <c r="E305" i="32"/>
  <c r="E303" i="32"/>
  <c r="E301" i="32"/>
  <c r="E299" i="32"/>
  <c r="E297" i="32"/>
  <c r="E295" i="32"/>
  <c r="E292" i="32"/>
  <c r="E290" i="32"/>
  <c r="E288" i="32"/>
  <c r="E286" i="32"/>
  <c r="E284" i="32"/>
  <c r="E282" i="32"/>
  <c r="E280" i="32"/>
  <c r="E278" i="32"/>
  <c r="E276" i="32"/>
  <c r="E274" i="32"/>
  <c r="E272" i="32"/>
  <c r="E270" i="32"/>
  <c r="E268" i="32"/>
  <c r="E266" i="32"/>
  <c r="E264" i="32"/>
  <c r="E239" i="32"/>
  <c r="E235" i="32"/>
  <c r="E233" i="32"/>
  <c r="E231" i="32"/>
  <c r="E229" i="32"/>
  <c r="E227" i="32"/>
  <c r="E225" i="32"/>
  <c r="E223" i="32"/>
  <c r="E262" i="32"/>
  <c r="E260" i="32"/>
  <c r="E258" i="32"/>
  <c r="E256" i="32"/>
  <c r="E254" i="32"/>
  <c r="E252" i="32"/>
  <c r="E250" i="32"/>
  <c r="E248" i="32"/>
  <c r="E246" i="32"/>
  <c r="E244" i="32"/>
  <c r="E240" i="32"/>
  <c r="E236" i="32"/>
  <c r="E291" i="32"/>
  <c r="E289" i="32"/>
  <c r="E287" i="32"/>
  <c r="E285" i="32"/>
  <c r="E283" i="32"/>
  <c r="E281" i="32"/>
  <c r="E279" i="32"/>
  <c r="E277" i="32"/>
  <c r="E275" i="32"/>
  <c r="E273" i="32"/>
  <c r="E271" i="32"/>
  <c r="E269" i="32"/>
  <c r="E267" i="32"/>
  <c r="E259" i="32"/>
  <c r="E251" i="32"/>
  <c r="E238" i="32"/>
  <c r="E232" i="32"/>
  <c r="E224" i="32"/>
  <c r="E255" i="32"/>
  <c r="E242" i="32"/>
  <c r="E234" i="32"/>
  <c r="E228" i="32"/>
  <c r="E243" i="32"/>
  <c r="E265" i="32"/>
  <c r="E261" i="32"/>
  <c r="E253" i="32"/>
  <c r="E245" i="32"/>
  <c r="E237" i="32"/>
  <c r="E226" i="32"/>
  <c r="E247" i="32"/>
  <c r="E263" i="32"/>
  <c r="E257" i="32"/>
  <c r="E249" i="32"/>
  <c r="E241" i="32"/>
  <c r="E230" i="32"/>
  <c r="E332" i="32"/>
  <c r="E331" i="32"/>
  <c r="E324" i="32"/>
  <c r="E323" i="32"/>
  <c r="E316" i="32"/>
  <c r="E315" i="32"/>
  <c r="E330" i="32"/>
  <c r="E329" i="32"/>
  <c r="E322" i="32"/>
  <c r="E321" i="32"/>
  <c r="E314" i="32"/>
  <c r="E328" i="32"/>
  <c r="E327" i="32"/>
  <c r="E320" i="32"/>
  <c r="E319" i="32"/>
  <c r="E326" i="32"/>
  <c r="E325" i="32"/>
  <c r="E318" i="32"/>
  <c r="E317" i="32"/>
  <c r="E313" i="32"/>
  <c r="E382" i="32"/>
  <c r="E380" i="32"/>
  <c r="E378" i="32"/>
  <c r="E376" i="32"/>
  <c r="E374" i="32"/>
  <c r="E379" i="32"/>
  <c r="E368" i="32"/>
  <c r="E367" i="32"/>
  <c r="E360" i="32"/>
  <c r="E359" i="32"/>
  <c r="E381" i="32"/>
  <c r="E373" i="32"/>
  <c r="E366" i="32"/>
  <c r="E365" i="32"/>
  <c r="E358" i="32"/>
  <c r="E357" i="32"/>
  <c r="E353" i="32"/>
  <c r="E351" i="32"/>
  <c r="E349" i="32"/>
  <c r="E347" i="32"/>
  <c r="E345" i="32"/>
  <c r="E343" i="32"/>
  <c r="E341" i="32"/>
  <c r="E339" i="32"/>
  <c r="E337" i="32"/>
  <c r="E335" i="32"/>
  <c r="E333" i="32"/>
  <c r="E375" i="32"/>
  <c r="E372" i="32"/>
  <c r="E371" i="32"/>
  <c r="E364" i="32"/>
  <c r="E363" i="32"/>
  <c r="E356" i="32"/>
  <c r="E355" i="32"/>
  <c r="E377" i="32"/>
  <c r="E370" i="32"/>
  <c r="E369" i="32"/>
  <c r="E362" i="32"/>
  <c r="E361" i="32"/>
  <c r="E354" i="32"/>
  <c r="E348" i="32"/>
  <c r="E340" i="32"/>
  <c r="E350" i="32"/>
  <c r="E342" i="32"/>
  <c r="E334" i="32"/>
  <c r="E352" i="32"/>
  <c r="E344" i="32"/>
  <c r="E336" i="32"/>
  <c r="E346" i="32"/>
  <c r="E338" i="32"/>
  <c r="B359" i="21"/>
  <c r="B254" i="20"/>
  <c r="C32" i="31"/>
  <c r="C31" i="31"/>
  <c r="E66" i="20"/>
  <c r="E67" i="20"/>
  <c r="E64" i="20"/>
  <c r="E65" i="20"/>
  <c r="D214" i="4"/>
  <c r="D215" i="4"/>
  <c r="D216" i="4"/>
  <c r="A15" i="14"/>
  <c r="A14" i="14"/>
  <c r="A12" i="14"/>
  <c r="A11" i="14"/>
  <c r="A10" i="14"/>
  <c r="A8" i="14"/>
  <c r="A7" i="14"/>
  <c r="A6" i="14"/>
  <c r="A5" i="14"/>
  <c r="A12" i="13" l="1"/>
  <c r="A11" i="13"/>
  <c r="A10" i="13"/>
  <c r="A7" i="13"/>
  <c r="A6" i="13"/>
  <c r="B65" i="20"/>
  <c r="B276" i="20"/>
  <c r="D69" i="4"/>
  <c r="B119" i="20" s="1"/>
  <c r="C388" i="4"/>
  <c r="B59" i="20"/>
  <c r="J57" i="20"/>
  <c r="I57" i="20"/>
  <c r="H57" i="20"/>
  <c r="G57" i="20"/>
  <c r="F57" i="20"/>
  <c r="J56" i="20"/>
  <c r="I56" i="20"/>
  <c r="H56" i="20"/>
  <c r="G56" i="20"/>
  <c r="F56" i="20"/>
  <c r="J55" i="20"/>
  <c r="I55" i="20"/>
  <c r="H55" i="20"/>
  <c r="G55" i="20"/>
  <c r="F55" i="20"/>
  <c r="J54" i="20"/>
  <c r="I54" i="20"/>
  <c r="H54" i="20"/>
  <c r="G54" i="20"/>
  <c r="F54" i="20"/>
  <c r="J41" i="20"/>
  <c r="I41" i="20"/>
  <c r="H41" i="20"/>
  <c r="G41" i="20"/>
  <c r="F41" i="20"/>
  <c r="J40" i="20"/>
  <c r="I40" i="20"/>
  <c r="H40" i="20"/>
  <c r="G40" i="20"/>
  <c r="F40" i="20"/>
  <c r="J39" i="20"/>
  <c r="I39" i="20"/>
  <c r="H39" i="20"/>
  <c r="G39" i="20"/>
  <c r="F39" i="20"/>
  <c r="J38" i="20"/>
  <c r="I38" i="20"/>
  <c r="H38" i="20"/>
  <c r="G38" i="20"/>
  <c r="F38" i="20"/>
  <c r="C20" i="19" l="1"/>
  <c r="C38" i="19"/>
  <c r="D70" i="4"/>
  <c r="B130" i="20" s="1"/>
  <c r="B287" i="20"/>
  <c r="D71" i="4"/>
  <c r="B141" i="20" s="1"/>
  <c r="B118" i="20"/>
  <c r="C19" i="19" s="1"/>
  <c r="B255" i="20"/>
  <c r="C37" i="19"/>
  <c r="B61" i="20"/>
  <c r="B62" i="20"/>
  <c r="B63" i="20"/>
  <c r="B64" i="20"/>
  <c r="B67" i="20"/>
  <c r="B66" i="20"/>
  <c r="E38" i="20"/>
  <c r="E56" i="20"/>
  <c r="E57" i="20"/>
  <c r="E54" i="20"/>
  <c r="E40" i="20"/>
  <c r="E41" i="20"/>
  <c r="E55" i="20"/>
  <c r="E39" i="20"/>
  <c r="C40" i="19" l="1"/>
  <c r="C22" i="19"/>
  <c r="C39" i="19"/>
  <c r="C21" i="19"/>
  <c r="J565" i="5"/>
  <c r="J564" i="5"/>
  <c r="J563" i="5"/>
  <c r="J562" i="5"/>
  <c r="J561" i="5"/>
  <c r="J560" i="5"/>
  <c r="J559" i="5"/>
  <c r="J558" i="5"/>
  <c r="J557" i="5"/>
  <c r="J556" i="5"/>
  <c r="H565" i="5"/>
  <c r="H564" i="5"/>
  <c r="H563" i="5"/>
  <c r="H562" i="5"/>
  <c r="H561" i="5"/>
  <c r="H560" i="5"/>
  <c r="H559" i="5"/>
  <c r="H558" i="5"/>
  <c r="H557" i="5"/>
  <c r="H556" i="5"/>
  <c r="H547" i="5"/>
  <c r="H546" i="5"/>
  <c r="H545" i="5"/>
  <c r="H544" i="5"/>
  <c r="H543" i="5"/>
  <c r="H542" i="5"/>
  <c r="H541" i="5"/>
  <c r="H540" i="5"/>
  <c r="H539" i="5"/>
  <c r="H538" i="5"/>
  <c r="E561" i="5"/>
  <c r="C528" i="20" s="1"/>
  <c r="E562" i="5"/>
  <c r="C529" i="20" s="1"/>
  <c r="E563" i="5"/>
  <c r="C530" i="20" s="1"/>
  <c r="E564" i="5"/>
  <c r="C531" i="20" s="1"/>
  <c r="B371" i="21" l="1"/>
  <c r="G81" i="19" s="1"/>
  <c r="D537" i="5"/>
  <c r="E543" i="5"/>
  <c r="C366" i="21" s="1"/>
  <c r="E544" i="5"/>
  <c r="C367" i="21" s="1"/>
  <c r="E545" i="5"/>
  <c r="C368" i="21" s="1"/>
  <c r="E546" i="5"/>
  <c r="C369" i="21" s="1"/>
  <c r="E547" i="5"/>
  <c r="C370" i="21" s="1"/>
  <c r="Q92" i="5"/>
  <c r="C343" i="5"/>
  <c r="C62" i="5"/>
  <c r="B78" i="20" s="1"/>
  <c r="D16" i="5"/>
  <c r="E22" i="5" s="1"/>
  <c r="D11" i="5"/>
  <c r="C16" i="5"/>
  <c r="C11" i="5"/>
  <c r="J49" i="20"/>
  <c r="I49" i="20"/>
  <c r="H49" i="20"/>
  <c r="G49" i="20"/>
  <c r="F49" i="20"/>
  <c r="J48" i="20"/>
  <c r="I48" i="20"/>
  <c r="H48" i="20"/>
  <c r="G48" i="20"/>
  <c r="F48" i="20"/>
  <c r="J47" i="20"/>
  <c r="I47" i="20"/>
  <c r="H47" i="20"/>
  <c r="G47" i="20"/>
  <c r="F47" i="20"/>
  <c r="J46" i="20"/>
  <c r="I46" i="20"/>
  <c r="H46" i="20"/>
  <c r="G46" i="20"/>
  <c r="F46" i="20"/>
  <c r="BS45" i="20"/>
  <c r="BR45" i="20"/>
  <c r="BQ45" i="20"/>
  <c r="BP45" i="20"/>
  <c r="BO45" i="20"/>
  <c r="BN45" i="20"/>
  <c r="BM45" i="20"/>
  <c r="BL45" i="20"/>
  <c r="BK45" i="20"/>
  <c r="BJ45" i="20"/>
  <c r="BI45" i="20"/>
  <c r="BH45" i="20"/>
  <c r="BG45" i="20"/>
  <c r="BF45" i="20"/>
  <c r="BE45" i="20"/>
  <c r="BD45" i="20"/>
  <c r="BC45" i="20"/>
  <c r="BB45" i="20"/>
  <c r="BA45" i="20"/>
  <c r="AZ45" i="20"/>
  <c r="AY45" i="20"/>
  <c r="AX45" i="20"/>
  <c r="AW45" i="20"/>
  <c r="AV45" i="20"/>
  <c r="AU45" i="20"/>
  <c r="AT45" i="20"/>
  <c r="AS45" i="20"/>
  <c r="AR45" i="20"/>
  <c r="AQ45" i="20"/>
  <c r="AP45" i="20"/>
  <c r="AO45" i="20"/>
  <c r="AN45" i="20"/>
  <c r="AM45" i="20"/>
  <c r="AL45" i="20"/>
  <c r="AK45" i="20"/>
  <c r="AJ45" i="20"/>
  <c r="AI45" i="20"/>
  <c r="AH45" i="20"/>
  <c r="AG45" i="20"/>
  <c r="AF45" i="20"/>
  <c r="AE45" i="20"/>
  <c r="AD45" i="20"/>
  <c r="AC45" i="20"/>
  <c r="AB45" i="20"/>
  <c r="AA45" i="20"/>
  <c r="Z45" i="20"/>
  <c r="Y45" i="20"/>
  <c r="X45" i="20"/>
  <c r="W45" i="20"/>
  <c r="V45" i="20"/>
  <c r="U45" i="20"/>
  <c r="T45" i="20"/>
  <c r="S45" i="20"/>
  <c r="R45" i="20"/>
  <c r="Q45" i="20"/>
  <c r="P45" i="20"/>
  <c r="O45" i="20"/>
  <c r="N45" i="20"/>
  <c r="M45" i="20"/>
  <c r="J25" i="20"/>
  <c r="I25" i="20"/>
  <c r="H25" i="20"/>
  <c r="G25" i="20"/>
  <c r="F25" i="20"/>
  <c r="J24" i="20"/>
  <c r="I24" i="20"/>
  <c r="H24" i="20"/>
  <c r="G24" i="20"/>
  <c r="F24" i="20"/>
  <c r="J23" i="20"/>
  <c r="I23" i="20"/>
  <c r="H23" i="20"/>
  <c r="G23" i="20"/>
  <c r="F23" i="20"/>
  <c r="J22" i="20"/>
  <c r="I22" i="20"/>
  <c r="H22" i="20"/>
  <c r="G22" i="20"/>
  <c r="F22" i="20"/>
  <c r="B58" i="20"/>
  <c r="B57" i="20"/>
  <c r="B47" i="20"/>
  <c r="B39" i="20"/>
  <c r="B21" i="20"/>
  <c r="J19" i="20"/>
  <c r="I19" i="20"/>
  <c r="H19" i="20"/>
  <c r="G19" i="20"/>
  <c r="F19" i="20"/>
  <c r="J18" i="20"/>
  <c r="I18" i="20"/>
  <c r="H18" i="20"/>
  <c r="G18" i="20"/>
  <c r="F18" i="20"/>
  <c r="J17" i="20"/>
  <c r="I17" i="20"/>
  <c r="H17" i="20"/>
  <c r="G17" i="20"/>
  <c r="F17" i="20"/>
  <c r="J16" i="20"/>
  <c r="I16" i="20"/>
  <c r="H16" i="20"/>
  <c r="G16" i="20"/>
  <c r="F16" i="20"/>
  <c r="B19" i="20"/>
  <c r="J3" i="20"/>
  <c r="I3" i="20"/>
  <c r="H3" i="20"/>
  <c r="G3" i="20"/>
  <c r="F3" i="20"/>
  <c r="E3" i="20"/>
  <c r="B41" i="21"/>
  <c r="B65" i="21"/>
  <c r="B57" i="21"/>
  <c r="B53" i="21"/>
  <c r="B35" i="21"/>
  <c r="B27" i="21"/>
  <c r="B19" i="21"/>
  <c r="J41" i="21"/>
  <c r="I41" i="21"/>
  <c r="H41" i="21"/>
  <c r="G41" i="21"/>
  <c r="F41" i="21"/>
  <c r="J40" i="21"/>
  <c r="I40" i="21"/>
  <c r="H40" i="21"/>
  <c r="G40" i="21"/>
  <c r="F40" i="21"/>
  <c r="J39" i="21"/>
  <c r="I39" i="21"/>
  <c r="H39" i="21"/>
  <c r="G39" i="21"/>
  <c r="F39" i="21"/>
  <c r="J38" i="21"/>
  <c r="I38" i="21"/>
  <c r="H38" i="21"/>
  <c r="G38" i="21"/>
  <c r="F38" i="21"/>
  <c r="J65" i="21"/>
  <c r="I65" i="21"/>
  <c r="H65" i="21"/>
  <c r="G65" i="21"/>
  <c r="F65" i="21"/>
  <c r="J64" i="21"/>
  <c r="I64" i="21"/>
  <c r="H64" i="21"/>
  <c r="G64" i="21"/>
  <c r="F64" i="21"/>
  <c r="J63" i="21"/>
  <c r="I63" i="21"/>
  <c r="H63" i="21"/>
  <c r="G63" i="21"/>
  <c r="F63" i="21"/>
  <c r="J62" i="21"/>
  <c r="I62" i="21"/>
  <c r="H62" i="21"/>
  <c r="G62" i="21"/>
  <c r="F62" i="21"/>
  <c r="J59" i="21"/>
  <c r="I59" i="21"/>
  <c r="H59" i="21"/>
  <c r="G59" i="21"/>
  <c r="F59" i="21"/>
  <c r="J58" i="21"/>
  <c r="I58" i="21"/>
  <c r="H58" i="21"/>
  <c r="G58" i="21"/>
  <c r="F58" i="21"/>
  <c r="J57" i="21"/>
  <c r="I57" i="21"/>
  <c r="H57" i="21"/>
  <c r="G57" i="21"/>
  <c r="F57" i="21"/>
  <c r="J56" i="21"/>
  <c r="I56" i="21"/>
  <c r="H56" i="21"/>
  <c r="G56" i="21"/>
  <c r="F56" i="21"/>
  <c r="J53" i="21"/>
  <c r="I53" i="21"/>
  <c r="H53" i="21"/>
  <c r="G53" i="21"/>
  <c r="F53" i="21"/>
  <c r="J52" i="21"/>
  <c r="I52" i="21"/>
  <c r="H52" i="21"/>
  <c r="G52" i="21"/>
  <c r="F52" i="21"/>
  <c r="J51" i="21"/>
  <c r="I51" i="21"/>
  <c r="H51" i="21"/>
  <c r="G51" i="21"/>
  <c r="F51" i="21"/>
  <c r="J50" i="21"/>
  <c r="I50" i="21"/>
  <c r="H50" i="21"/>
  <c r="G50" i="21"/>
  <c r="F50" i="21"/>
  <c r="J35" i="21"/>
  <c r="I35" i="21"/>
  <c r="H35" i="21"/>
  <c r="G35" i="21"/>
  <c r="F35" i="21"/>
  <c r="J34" i="21"/>
  <c r="I34" i="21"/>
  <c r="H34" i="21"/>
  <c r="G34" i="21"/>
  <c r="F34" i="21"/>
  <c r="J33" i="21"/>
  <c r="I33" i="21"/>
  <c r="H33" i="21"/>
  <c r="G33" i="21"/>
  <c r="F33" i="21"/>
  <c r="J32" i="21"/>
  <c r="I32" i="21"/>
  <c r="H32" i="21"/>
  <c r="G32" i="21"/>
  <c r="F32" i="21"/>
  <c r="J27" i="21"/>
  <c r="I27" i="21"/>
  <c r="H27" i="21"/>
  <c r="G27" i="21"/>
  <c r="F27" i="21"/>
  <c r="J26" i="21"/>
  <c r="I26" i="21"/>
  <c r="H26" i="21"/>
  <c r="G26" i="21"/>
  <c r="F26" i="21"/>
  <c r="J25" i="21"/>
  <c r="I25" i="21"/>
  <c r="H25" i="21"/>
  <c r="G25" i="21"/>
  <c r="F25" i="21"/>
  <c r="J24" i="21"/>
  <c r="I24" i="21"/>
  <c r="H24" i="21"/>
  <c r="G24" i="21"/>
  <c r="F24" i="21"/>
  <c r="J19" i="21"/>
  <c r="I19" i="21"/>
  <c r="H19" i="21"/>
  <c r="G19" i="21"/>
  <c r="F19" i="21"/>
  <c r="J18" i="21"/>
  <c r="I18" i="21"/>
  <c r="H18" i="21"/>
  <c r="G18" i="21"/>
  <c r="F18" i="21"/>
  <c r="J17" i="21"/>
  <c r="I17" i="21"/>
  <c r="H17" i="21"/>
  <c r="G17" i="21"/>
  <c r="F17" i="21"/>
  <c r="J16" i="21"/>
  <c r="I16" i="21"/>
  <c r="H16" i="21"/>
  <c r="G16" i="21"/>
  <c r="F16" i="21"/>
  <c r="C531" i="5"/>
  <c r="B360" i="21" s="1"/>
  <c r="G79" i="19" s="1"/>
  <c r="C513" i="5"/>
  <c r="B510" i="20"/>
  <c r="C65" i="19" s="1"/>
  <c r="B355" i="20"/>
  <c r="J355" i="20"/>
  <c r="I355" i="20"/>
  <c r="H355" i="20"/>
  <c r="G355" i="20"/>
  <c r="F355" i="20"/>
  <c r="E355" i="20"/>
  <c r="J209" i="20"/>
  <c r="I209" i="20"/>
  <c r="H209" i="20"/>
  <c r="G209" i="20"/>
  <c r="F209" i="20"/>
  <c r="E209" i="20"/>
  <c r="J83" i="20"/>
  <c r="I83" i="20"/>
  <c r="H83" i="20"/>
  <c r="G83" i="20"/>
  <c r="F83" i="20"/>
  <c r="E83" i="20"/>
  <c r="J69" i="20"/>
  <c r="I69" i="20"/>
  <c r="H69" i="20"/>
  <c r="G69" i="20"/>
  <c r="F69" i="20"/>
  <c r="E69" i="20"/>
  <c r="B151" i="21"/>
  <c r="G50" i="19" s="1"/>
  <c r="C2" i="21"/>
  <c r="E2" i="21"/>
  <c r="L2" i="21"/>
  <c r="M2" i="21"/>
  <c r="N2" i="21"/>
  <c r="O2" i="21"/>
  <c r="P2" i="21"/>
  <c r="Q2" i="21"/>
  <c r="R2" i="21"/>
  <c r="S2" i="21"/>
  <c r="T2" i="21"/>
  <c r="U2" i="21"/>
  <c r="V2" i="21"/>
  <c r="W2" i="21"/>
  <c r="X2" i="21"/>
  <c r="Y2" i="21"/>
  <c r="Z2" i="21"/>
  <c r="AA2" i="21"/>
  <c r="AB2" i="21"/>
  <c r="AC2" i="21"/>
  <c r="AD2" i="21"/>
  <c r="AE2" i="21"/>
  <c r="AF2" i="21"/>
  <c r="AG2" i="21"/>
  <c r="AH2" i="21"/>
  <c r="AI2" i="21"/>
  <c r="AJ2" i="21"/>
  <c r="AK2" i="21"/>
  <c r="AL2" i="21"/>
  <c r="AM2" i="21"/>
  <c r="AN2" i="21"/>
  <c r="AO2" i="21"/>
  <c r="AP2" i="21"/>
  <c r="AQ2" i="21"/>
  <c r="AR2" i="21"/>
  <c r="AS2" i="21"/>
  <c r="AT2" i="21"/>
  <c r="AU2" i="21"/>
  <c r="AV2" i="21"/>
  <c r="AW2" i="21"/>
  <c r="AX2" i="21"/>
  <c r="AY2" i="21"/>
  <c r="AZ2" i="21"/>
  <c r="BA2" i="21"/>
  <c r="BB2" i="21"/>
  <c r="BC2" i="21"/>
  <c r="BD2" i="21"/>
  <c r="BE2" i="21"/>
  <c r="BF2" i="21"/>
  <c r="BG2" i="21"/>
  <c r="BH2" i="21"/>
  <c r="BI2" i="21"/>
  <c r="BJ2" i="21"/>
  <c r="BK2" i="21"/>
  <c r="BL2" i="21"/>
  <c r="BM2" i="21"/>
  <c r="BN2" i="21"/>
  <c r="BO2" i="21"/>
  <c r="BP2" i="21"/>
  <c r="BQ2" i="21"/>
  <c r="BR2" i="21"/>
  <c r="BS2" i="21"/>
  <c r="C71" i="21"/>
  <c r="C72" i="21"/>
  <c r="C73" i="21"/>
  <c r="C75" i="21"/>
  <c r="E75" i="21"/>
  <c r="F75" i="21"/>
  <c r="G75" i="21"/>
  <c r="H75" i="21"/>
  <c r="I75" i="21"/>
  <c r="J75" i="21"/>
  <c r="C76" i="21"/>
  <c r="E76" i="21"/>
  <c r="C77" i="21"/>
  <c r="E77" i="21"/>
  <c r="C78" i="21"/>
  <c r="E78" i="21"/>
  <c r="C79" i="21"/>
  <c r="E79" i="21"/>
  <c r="C80" i="21"/>
  <c r="E80" i="21"/>
  <c r="C81" i="21"/>
  <c r="E81" i="21"/>
  <c r="C69" i="20"/>
  <c r="C69" i="21" s="1"/>
  <c r="B69" i="20"/>
  <c r="B69" i="21" s="1"/>
  <c r="C79" i="5"/>
  <c r="D187" i="5" s="1"/>
  <c r="D62" i="5"/>
  <c r="C74" i="20" s="1"/>
  <c r="C74" i="21" s="1"/>
  <c r="D392" i="4"/>
  <c r="C152" i="4"/>
  <c r="C296" i="4"/>
  <c r="C18" i="4"/>
  <c r="C498" i="5"/>
  <c r="B325" i="21" s="1"/>
  <c r="B326" i="21" s="1"/>
  <c r="C471" i="5"/>
  <c r="D476" i="5" s="1"/>
  <c r="C455" i="5"/>
  <c r="C440" i="5"/>
  <c r="D451" i="5" s="1"/>
  <c r="C403" i="5"/>
  <c r="C367" i="5"/>
  <c r="C345" i="5"/>
  <c r="C392" i="4"/>
  <c r="C391" i="4"/>
  <c r="C390" i="4"/>
  <c r="C351" i="4"/>
  <c r="C317" i="4"/>
  <c r="C298" i="4"/>
  <c r="D250" i="4"/>
  <c r="D254" i="4" s="1"/>
  <c r="B143" i="32" s="1"/>
  <c r="C154" i="4"/>
  <c r="D136" i="4"/>
  <c r="D140" i="4" s="1"/>
  <c r="B73" i="32" s="1"/>
  <c r="D121" i="4"/>
  <c r="D125" i="4" s="1"/>
  <c r="B63" i="32" s="1"/>
  <c r="D106" i="4"/>
  <c r="D37" i="4"/>
  <c r="D9" i="4"/>
  <c r="C70" i="20" s="1"/>
  <c r="C70" i="21" s="1"/>
  <c r="C9" i="4"/>
  <c r="C347" i="21"/>
  <c r="C358" i="21" s="1"/>
  <c r="C346" i="21"/>
  <c r="C357" i="21" s="1"/>
  <c r="C345" i="21"/>
  <c r="C356" i="21" s="1"/>
  <c r="C344" i="21"/>
  <c r="C355" i="21" s="1"/>
  <c r="C343" i="21"/>
  <c r="C354" i="21" s="1"/>
  <c r="C272" i="21"/>
  <c r="C293" i="21" s="1"/>
  <c r="C314" i="21" s="1"/>
  <c r="C248" i="21"/>
  <c r="C259" i="21" s="1"/>
  <c r="C236" i="21"/>
  <c r="C247" i="21" s="1"/>
  <c r="C258" i="21" s="1"/>
  <c r="C235" i="21"/>
  <c r="C246" i="21" s="1"/>
  <c r="C257" i="21" s="1"/>
  <c r="C234" i="21"/>
  <c r="C245" i="21" s="1"/>
  <c r="C256" i="21" s="1"/>
  <c r="C226" i="21"/>
  <c r="C225" i="21"/>
  <c r="C224" i="21"/>
  <c r="C223" i="21"/>
  <c r="C222" i="21"/>
  <c r="C215" i="21"/>
  <c r="C214" i="21"/>
  <c r="C213" i="21"/>
  <c r="C212" i="21"/>
  <c r="C211" i="21"/>
  <c r="C206" i="21"/>
  <c r="C204" i="21"/>
  <c r="C203" i="21"/>
  <c r="C202" i="21"/>
  <c r="C201" i="21"/>
  <c r="C200" i="21"/>
  <c r="C195" i="21"/>
  <c r="C190" i="21"/>
  <c r="C189" i="21"/>
  <c r="C188" i="21"/>
  <c r="C187" i="21"/>
  <c r="C186" i="21"/>
  <c r="C181" i="21"/>
  <c r="C179" i="21"/>
  <c r="C178" i="21"/>
  <c r="C177" i="21"/>
  <c r="C176" i="21"/>
  <c r="C175" i="21"/>
  <c r="C170" i="21"/>
  <c r="C165" i="21"/>
  <c r="C164" i="21"/>
  <c r="C163" i="21"/>
  <c r="C162" i="21"/>
  <c r="C161" i="21"/>
  <c r="C156" i="21"/>
  <c r="F337" i="21"/>
  <c r="G337" i="21"/>
  <c r="H337" i="21"/>
  <c r="I337" i="21"/>
  <c r="J337" i="21"/>
  <c r="F348" i="21"/>
  <c r="G348" i="21"/>
  <c r="H348" i="21"/>
  <c r="I348" i="21"/>
  <c r="J348" i="21"/>
  <c r="H77" i="19"/>
  <c r="H76" i="19"/>
  <c r="H75" i="19"/>
  <c r="H73" i="19"/>
  <c r="H72" i="19"/>
  <c r="H71" i="19"/>
  <c r="H69" i="19"/>
  <c r="H68" i="19"/>
  <c r="H67" i="19"/>
  <c r="D116" i="4" l="1"/>
  <c r="B59" i="32" s="1"/>
  <c r="D112" i="4"/>
  <c r="B55" i="32" s="1"/>
  <c r="D119" i="4"/>
  <c r="B62" i="32" s="1"/>
  <c r="D115" i="4"/>
  <c r="B58" i="32" s="1"/>
  <c r="D111" i="4"/>
  <c r="B54" i="32" s="1"/>
  <c r="D118" i="4"/>
  <c r="B61" i="32" s="1"/>
  <c r="D114" i="4"/>
  <c r="B57" i="32" s="1"/>
  <c r="D110" i="4"/>
  <c r="B53" i="32" s="1"/>
  <c r="D117" i="4"/>
  <c r="B60" i="32" s="1"/>
  <c r="D113" i="4"/>
  <c r="B56" i="32" s="1"/>
  <c r="D22" i="32"/>
  <c r="D20" i="32"/>
  <c r="D18" i="32"/>
  <c r="D12" i="32"/>
  <c r="D10" i="32"/>
  <c r="D8" i="32"/>
  <c r="D21" i="32"/>
  <c r="D9" i="32"/>
  <c r="D19" i="32"/>
  <c r="D11" i="32"/>
  <c r="G21" i="32"/>
  <c r="G19" i="32"/>
  <c r="G22" i="32"/>
  <c r="G20" i="32"/>
  <c r="G18" i="32"/>
  <c r="D47" i="4"/>
  <c r="B19" i="32" s="1"/>
  <c r="D43" i="4"/>
  <c r="B15" i="32" s="1"/>
  <c r="D50" i="4"/>
  <c r="B22" i="32" s="1"/>
  <c r="D46" i="4"/>
  <c r="B18" i="32" s="1"/>
  <c r="D42" i="4"/>
  <c r="B14" i="32" s="1"/>
  <c r="D49" i="4"/>
  <c r="B21" i="32" s="1"/>
  <c r="D45" i="4"/>
  <c r="B17" i="32" s="1"/>
  <c r="D41" i="4"/>
  <c r="B13" i="32" s="1"/>
  <c r="D48" i="4"/>
  <c r="B20" i="32" s="1"/>
  <c r="D44" i="4"/>
  <c r="B16" i="32" s="1"/>
  <c r="B24" i="36"/>
  <c r="B224" i="21"/>
  <c r="B11" i="36"/>
  <c r="E19" i="21"/>
  <c r="E27" i="21"/>
  <c r="E35" i="21"/>
  <c r="E53" i="21"/>
  <c r="E59" i="21"/>
  <c r="E65" i="21"/>
  <c r="E41" i="21"/>
  <c r="E18" i="21"/>
  <c r="E26" i="21"/>
  <c r="E34" i="21"/>
  <c r="E52" i="21"/>
  <c r="E58" i="21"/>
  <c r="E64" i="21"/>
  <c r="E40" i="21"/>
  <c r="E16" i="21"/>
  <c r="E24" i="21"/>
  <c r="E32" i="21"/>
  <c r="E50" i="21"/>
  <c r="E56" i="21"/>
  <c r="E62" i="21"/>
  <c r="E38" i="21"/>
  <c r="E17" i="21"/>
  <c r="E25" i="21"/>
  <c r="E33" i="21"/>
  <c r="E51" i="21"/>
  <c r="E57" i="21"/>
  <c r="E63" i="21"/>
  <c r="E39" i="21"/>
  <c r="B11" i="21"/>
  <c r="B9" i="21"/>
  <c r="B5" i="21"/>
  <c r="B8" i="21"/>
  <c r="B10" i="21"/>
  <c r="B7" i="21"/>
  <c r="B6" i="21"/>
  <c r="G61" i="32"/>
  <c r="G59" i="32"/>
  <c r="G57" i="32"/>
  <c r="G55" i="32"/>
  <c r="G53" i="32"/>
  <c r="G62" i="32"/>
  <c r="G60" i="32"/>
  <c r="G58" i="32"/>
  <c r="G56" i="32"/>
  <c r="G54" i="32"/>
  <c r="G148" i="32"/>
  <c r="G145" i="32"/>
  <c r="G150" i="32"/>
  <c r="G147" i="32"/>
  <c r="G152" i="32"/>
  <c r="G149" i="32"/>
  <c r="G144" i="32"/>
  <c r="G146" i="32"/>
  <c r="G143" i="32"/>
  <c r="G151" i="32"/>
  <c r="D211" i="4"/>
  <c r="C254" i="20" s="1"/>
  <c r="C62" i="20" s="1"/>
  <c r="D172" i="32"/>
  <c r="D171" i="32"/>
  <c r="D170" i="32"/>
  <c r="D169" i="32"/>
  <c r="D168" i="32"/>
  <c r="D167" i="32"/>
  <c r="D166" i="32"/>
  <c r="D165" i="32"/>
  <c r="D164" i="32"/>
  <c r="D122" i="32"/>
  <c r="D118" i="32"/>
  <c r="D114" i="32"/>
  <c r="D102" i="32"/>
  <c r="D100" i="32"/>
  <c r="D98" i="32"/>
  <c r="D96" i="32"/>
  <c r="D94" i="32"/>
  <c r="D92" i="32"/>
  <c r="D90" i="32"/>
  <c r="D88" i="32"/>
  <c r="D86" i="32"/>
  <c r="D84" i="32"/>
  <c r="D160" i="32"/>
  <c r="D156" i="32"/>
  <c r="D152" i="32"/>
  <c r="D148" i="32"/>
  <c r="D144" i="32"/>
  <c r="D140" i="32"/>
  <c r="D136" i="32"/>
  <c r="D132" i="32"/>
  <c r="D128" i="32"/>
  <c r="D124" i="32"/>
  <c r="D121" i="32"/>
  <c r="D120" i="32"/>
  <c r="D119" i="32"/>
  <c r="D111" i="32"/>
  <c r="D107" i="32"/>
  <c r="D97" i="32"/>
  <c r="D89" i="32"/>
  <c r="D163" i="32"/>
  <c r="D161" i="32"/>
  <c r="D157" i="32"/>
  <c r="D153" i="32"/>
  <c r="D149" i="32"/>
  <c r="D145" i="32"/>
  <c r="D141" i="32"/>
  <c r="D137" i="32"/>
  <c r="D133" i="32"/>
  <c r="D129" i="32"/>
  <c r="D125" i="32"/>
  <c r="D162" i="32"/>
  <c r="D158" i="32"/>
  <c r="D154" i="32"/>
  <c r="D150" i="32"/>
  <c r="D146" i="32"/>
  <c r="D142" i="32"/>
  <c r="D138" i="32"/>
  <c r="D134" i="32"/>
  <c r="D130" i="32"/>
  <c r="D126" i="32"/>
  <c r="D113" i="32"/>
  <c r="D109" i="32"/>
  <c r="D106" i="32"/>
  <c r="D105" i="32"/>
  <c r="D104" i="32"/>
  <c r="D101" i="32"/>
  <c r="D91" i="32"/>
  <c r="D155" i="32"/>
  <c r="D147" i="32"/>
  <c r="D139" i="32"/>
  <c r="D131" i="32"/>
  <c r="D123" i="32"/>
  <c r="D117" i="32"/>
  <c r="D108" i="32"/>
  <c r="D103" i="32"/>
  <c r="D93" i="32"/>
  <c r="D87" i="32"/>
  <c r="D116" i="32"/>
  <c r="D112" i="32"/>
  <c r="D95" i="32"/>
  <c r="D85" i="32"/>
  <c r="D159" i="32"/>
  <c r="D143" i="32"/>
  <c r="D127" i="32"/>
  <c r="D115" i="32"/>
  <c r="D110" i="32"/>
  <c r="D151" i="32"/>
  <c r="D135" i="32"/>
  <c r="D99" i="32"/>
  <c r="D83" i="32"/>
  <c r="G69" i="32"/>
  <c r="G67" i="32"/>
  <c r="G65" i="32"/>
  <c r="G63" i="32"/>
  <c r="G72" i="32"/>
  <c r="G68" i="32"/>
  <c r="G66" i="32"/>
  <c r="G64" i="32"/>
  <c r="G70" i="32"/>
  <c r="G71" i="32"/>
  <c r="D302" i="4"/>
  <c r="E177" i="32"/>
  <c r="E176" i="32"/>
  <c r="E180" i="32"/>
  <c r="E182" i="32"/>
  <c r="E181" i="32"/>
  <c r="E179" i="32"/>
  <c r="E178" i="32"/>
  <c r="E174" i="32"/>
  <c r="E173" i="32"/>
  <c r="E175" i="32"/>
  <c r="G77" i="32"/>
  <c r="G76" i="32"/>
  <c r="G82" i="32"/>
  <c r="G75" i="32"/>
  <c r="G74" i="32"/>
  <c r="G81" i="32"/>
  <c r="G80" i="32"/>
  <c r="G73" i="32"/>
  <c r="G78" i="32"/>
  <c r="G79" i="32"/>
  <c r="D336" i="4"/>
  <c r="D340" i="4" s="1"/>
  <c r="B193" i="32" s="1"/>
  <c r="E202" i="32"/>
  <c r="E200" i="32"/>
  <c r="E198" i="32"/>
  <c r="E196" i="32"/>
  <c r="E194" i="32"/>
  <c r="E197" i="32"/>
  <c r="E189" i="32"/>
  <c r="E185" i="32"/>
  <c r="E199" i="32"/>
  <c r="E190" i="32"/>
  <c r="E186" i="32"/>
  <c r="E183" i="32"/>
  <c r="E201" i="32"/>
  <c r="E195" i="32"/>
  <c r="E192" i="32"/>
  <c r="E188" i="32"/>
  <c r="E184" i="32"/>
  <c r="E193" i="32"/>
  <c r="E191" i="32"/>
  <c r="E187" i="32"/>
  <c r="D82" i="32"/>
  <c r="D80" i="32"/>
  <c r="D78" i="32"/>
  <c r="D76" i="32"/>
  <c r="D74" i="32"/>
  <c r="D72" i="32"/>
  <c r="D70" i="32"/>
  <c r="D81" i="32"/>
  <c r="D73" i="32"/>
  <c r="D23" i="32"/>
  <c r="D5" i="32"/>
  <c r="D79" i="32"/>
  <c r="D71" i="32"/>
  <c r="D68" i="32"/>
  <c r="D66" i="32"/>
  <c r="D64" i="32"/>
  <c r="D62" i="32"/>
  <c r="D60" i="32"/>
  <c r="D58" i="32"/>
  <c r="D56" i="32"/>
  <c r="D54" i="32"/>
  <c r="D43" i="32"/>
  <c r="D42" i="32"/>
  <c r="D41" i="32"/>
  <c r="D40" i="32"/>
  <c r="D39" i="32"/>
  <c r="D38" i="32"/>
  <c r="D37" i="32"/>
  <c r="D36" i="32"/>
  <c r="D35" i="32"/>
  <c r="D34" i="32"/>
  <c r="D33" i="32"/>
  <c r="D31" i="32"/>
  <c r="D29" i="32"/>
  <c r="D27" i="32"/>
  <c r="D25" i="32"/>
  <c r="D17" i="32"/>
  <c r="D15" i="32"/>
  <c r="D13" i="32"/>
  <c r="D7" i="32"/>
  <c r="D77" i="32"/>
  <c r="D65" i="32"/>
  <c r="D57" i="32"/>
  <c r="D52" i="32"/>
  <c r="D50" i="32"/>
  <c r="D48" i="32"/>
  <c r="D46" i="32"/>
  <c r="D44" i="32"/>
  <c r="D30" i="32"/>
  <c r="D3" i="32"/>
  <c r="D59" i="32"/>
  <c r="D16" i="32"/>
  <c r="D75" i="32"/>
  <c r="D63" i="32"/>
  <c r="D55" i="32"/>
  <c r="D28" i="32"/>
  <c r="D4" i="32"/>
  <c r="D32" i="32"/>
  <c r="D24" i="32"/>
  <c r="D69" i="32"/>
  <c r="D61" i="32"/>
  <c r="D53" i="32"/>
  <c r="D51" i="32"/>
  <c r="D49" i="32"/>
  <c r="D47" i="32"/>
  <c r="D45" i="32"/>
  <c r="D26" i="32"/>
  <c r="D14" i="32"/>
  <c r="D6" i="32"/>
  <c r="D67" i="32"/>
  <c r="G16" i="32"/>
  <c r="G14" i="32"/>
  <c r="G17" i="32"/>
  <c r="G13" i="32"/>
  <c r="G15" i="32"/>
  <c r="D196" i="4"/>
  <c r="D200" i="4" s="1"/>
  <c r="B113" i="32" s="1"/>
  <c r="E121" i="32"/>
  <c r="E117" i="32"/>
  <c r="E113" i="32"/>
  <c r="E111" i="32"/>
  <c r="E109" i="32"/>
  <c r="E107" i="32"/>
  <c r="E105" i="32"/>
  <c r="E122" i="32"/>
  <c r="E110" i="32"/>
  <c r="E106" i="32"/>
  <c r="E103" i="32"/>
  <c r="E96" i="32"/>
  <c r="E95" i="32"/>
  <c r="E116" i="32"/>
  <c r="E115" i="32"/>
  <c r="E114" i="32"/>
  <c r="E112" i="32"/>
  <c r="E108" i="32"/>
  <c r="E118" i="32"/>
  <c r="E102" i="32"/>
  <c r="E93" i="32"/>
  <c r="E92" i="32"/>
  <c r="E90" i="32"/>
  <c r="E89" i="32"/>
  <c r="E88" i="32"/>
  <c r="E87" i="32"/>
  <c r="E94" i="32"/>
  <c r="E86" i="32"/>
  <c r="E85" i="32"/>
  <c r="E120" i="32"/>
  <c r="E99" i="32"/>
  <c r="E84" i="32"/>
  <c r="E83" i="32"/>
  <c r="E119" i="32"/>
  <c r="E100" i="32"/>
  <c r="E98" i="32"/>
  <c r="E104" i="32"/>
  <c r="E91" i="32"/>
  <c r="E101" i="32"/>
  <c r="E97" i="32"/>
  <c r="D355" i="4"/>
  <c r="D359" i="4" s="1"/>
  <c r="B203" i="32" s="1"/>
  <c r="E222" i="32"/>
  <c r="E220" i="32"/>
  <c r="E218" i="32"/>
  <c r="E216" i="32"/>
  <c r="E214" i="32"/>
  <c r="E210" i="32"/>
  <c r="E208" i="32"/>
  <c r="E206" i="32"/>
  <c r="E204" i="32"/>
  <c r="E221" i="32"/>
  <c r="E213" i="32"/>
  <c r="E205" i="32"/>
  <c r="E215" i="32"/>
  <c r="E207" i="32"/>
  <c r="E217" i="32"/>
  <c r="E212" i="32"/>
  <c r="E211" i="32"/>
  <c r="E209" i="32"/>
  <c r="E219" i="32"/>
  <c r="E203" i="32"/>
  <c r="D298" i="4"/>
  <c r="E302" i="4" s="1"/>
  <c r="D221" i="32"/>
  <c r="D219" i="32"/>
  <c r="D217" i="32"/>
  <c r="D215" i="32"/>
  <c r="D213" i="32"/>
  <c r="D211" i="32"/>
  <c r="D209" i="32"/>
  <c r="D207" i="32"/>
  <c r="D205" i="32"/>
  <c r="D203" i="32"/>
  <c r="D201" i="32"/>
  <c r="D199" i="32"/>
  <c r="D197" i="32"/>
  <c r="D195" i="32"/>
  <c r="D193" i="32"/>
  <c r="D192" i="32"/>
  <c r="D191" i="32"/>
  <c r="D190" i="32"/>
  <c r="D189" i="32"/>
  <c r="D188" i="32"/>
  <c r="D187" i="32"/>
  <c r="D186" i="32"/>
  <c r="D185" i="32"/>
  <c r="D184" i="32"/>
  <c r="D183" i="32"/>
  <c r="D181" i="32"/>
  <c r="D179" i="32"/>
  <c r="D177" i="32"/>
  <c r="D175" i="32"/>
  <c r="D173" i="32"/>
  <c r="D220" i="32"/>
  <c r="D212" i="32"/>
  <c r="D204" i="32"/>
  <c r="D196" i="32"/>
  <c r="D222" i="32"/>
  <c r="D214" i="32"/>
  <c r="D206" i="32"/>
  <c r="D198" i="32"/>
  <c r="D178" i="32"/>
  <c r="D210" i="32"/>
  <c r="D208" i="32"/>
  <c r="D194" i="32"/>
  <c r="D176" i="32"/>
  <c r="D180" i="32"/>
  <c r="D218" i="32"/>
  <c r="D216" i="32"/>
  <c r="D202" i="32"/>
  <c r="D200" i="32"/>
  <c r="D182" i="32"/>
  <c r="D174" i="32"/>
  <c r="E43" i="36"/>
  <c r="E42" i="36"/>
  <c r="E41" i="36"/>
  <c r="E40" i="36"/>
  <c r="E39" i="36"/>
  <c r="E38" i="36"/>
  <c r="E37" i="36"/>
  <c r="E36" i="36"/>
  <c r="E35" i="36"/>
  <c r="E34" i="36"/>
  <c r="E33" i="36"/>
  <c r="E32" i="36"/>
  <c r="E31" i="36"/>
  <c r="E30" i="36"/>
  <c r="E29" i="36"/>
  <c r="E28" i="36"/>
  <c r="E27" i="36"/>
  <c r="E26" i="36"/>
  <c r="E25" i="36"/>
  <c r="E24" i="36"/>
  <c r="D424" i="5"/>
  <c r="D428" i="5" s="1"/>
  <c r="B423" i="32" s="1"/>
  <c r="E432" i="32"/>
  <c r="E430" i="32"/>
  <c r="E428" i="32"/>
  <c r="E426" i="32"/>
  <c r="E424" i="32"/>
  <c r="E422" i="32"/>
  <c r="E420" i="32"/>
  <c r="E418" i="32"/>
  <c r="E416" i="32"/>
  <c r="E414" i="32"/>
  <c r="E431" i="32"/>
  <c r="E429" i="32"/>
  <c r="E427" i="32"/>
  <c r="E425" i="32"/>
  <c r="E423" i="32"/>
  <c r="E421" i="32"/>
  <c r="E419" i="32"/>
  <c r="E417" i="32"/>
  <c r="E415" i="32"/>
  <c r="E413" i="32"/>
  <c r="E45" i="36"/>
  <c r="E46" i="36"/>
  <c r="E47" i="36"/>
  <c r="E48" i="36"/>
  <c r="E49" i="36"/>
  <c r="E50" i="36"/>
  <c r="E51" i="36"/>
  <c r="E52" i="36"/>
  <c r="E53" i="36"/>
  <c r="E44" i="36"/>
  <c r="E63" i="36"/>
  <c r="E62" i="36"/>
  <c r="E61" i="36"/>
  <c r="E60" i="36"/>
  <c r="E59" i="36"/>
  <c r="E58" i="36"/>
  <c r="E57" i="36"/>
  <c r="E56" i="36"/>
  <c r="E55" i="36"/>
  <c r="E54" i="36"/>
  <c r="D367" i="5"/>
  <c r="E371" i="5" s="1"/>
  <c r="D13" i="36"/>
  <c r="D11" i="36"/>
  <c r="D9" i="36"/>
  <c r="D7" i="36"/>
  <c r="D5" i="36"/>
  <c r="D54" i="36"/>
  <c r="D23" i="36"/>
  <c r="D63" i="36"/>
  <c r="D62" i="36"/>
  <c r="D61" i="36"/>
  <c r="D60" i="36"/>
  <c r="D59" i="36"/>
  <c r="D58" i="36"/>
  <c r="D57" i="36"/>
  <c r="D56" i="36"/>
  <c r="D55" i="36"/>
  <c r="D43" i="36"/>
  <c r="D42" i="36"/>
  <c r="D41" i="36"/>
  <c r="D40" i="36"/>
  <c r="D39" i="36"/>
  <c r="D38" i="36"/>
  <c r="D37" i="36"/>
  <c r="D36" i="36"/>
  <c r="D35" i="36"/>
  <c r="D34" i="36"/>
  <c r="D33" i="36"/>
  <c r="D32" i="36"/>
  <c r="D31" i="36"/>
  <c r="D30" i="36"/>
  <c r="D29" i="36"/>
  <c r="D28" i="36"/>
  <c r="D27" i="36"/>
  <c r="D26" i="36"/>
  <c r="D25" i="36"/>
  <c r="D24" i="36"/>
  <c r="D14" i="36"/>
  <c r="D12" i="36"/>
  <c r="D10" i="36"/>
  <c r="D8" i="36"/>
  <c r="D6" i="36"/>
  <c r="D4" i="36"/>
  <c r="D45" i="36"/>
  <c r="D46" i="36"/>
  <c r="D47" i="36"/>
  <c r="D48" i="36"/>
  <c r="D49" i="36"/>
  <c r="D50" i="36"/>
  <c r="D51" i="36"/>
  <c r="D52" i="36"/>
  <c r="D53" i="36"/>
  <c r="D44" i="36"/>
  <c r="D22" i="36"/>
  <c r="D21" i="36"/>
  <c r="D20" i="36"/>
  <c r="D19" i="36"/>
  <c r="D18" i="36"/>
  <c r="D17" i="36"/>
  <c r="D16" i="36"/>
  <c r="D15" i="36"/>
  <c r="D432" i="32"/>
  <c r="D430" i="32"/>
  <c r="D428" i="32"/>
  <c r="D426" i="32"/>
  <c r="D424" i="32"/>
  <c r="D422" i="32"/>
  <c r="D420" i="32"/>
  <c r="D418" i="32"/>
  <c r="D416" i="32"/>
  <c r="D414" i="32"/>
  <c r="D412" i="32"/>
  <c r="D410" i="32"/>
  <c r="D408" i="32"/>
  <c r="D406" i="32"/>
  <c r="D404" i="32"/>
  <c r="D402" i="32"/>
  <c r="D400" i="32"/>
  <c r="D398" i="32"/>
  <c r="D396" i="32"/>
  <c r="D394" i="32"/>
  <c r="D431" i="32"/>
  <c r="D429" i="32"/>
  <c r="D427" i="32"/>
  <c r="D425" i="32"/>
  <c r="D423" i="32"/>
  <c r="D421" i="32"/>
  <c r="D419" i="32"/>
  <c r="D417" i="32"/>
  <c r="D415" i="32"/>
  <c r="D413" i="32"/>
  <c r="D411" i="32"/>
  <c r="D409" i="32"/>
  <c r="D407" i="32"/>
  <c r="D405" i="32"/>
  <c r="D403" i="32"/>
  <c r="D401" i="32"/>
  <c r="D399" i="32"/>
  <c r="D397" i="32"/>
  <c r="D395" i="32"/>
  <c r="D393" i="32"/>
  <c r="D392" i="32"/>
  <c r="D391" i="32"/>
  <c r="D390" i="32"/>
  <c r="D389" i="32"/>
  <c r="D388" i="32"/>
  <c r="D387" i="32"/>
  <c r="D386" i="32"/>
  <c r="D384" i="32"/>
  <c r="D385" i="32"/>
  <c r="D383" i="32"/>
  <c r="D450" i="5"/>
  <c r="E13" i="36"/>
  <c r="E11" i="36"/>
  <c r="E9" i="36"/>
  <c r="E7" i="36"/>
  <c r="E5" i="36"/>
  <c r="E4" i="36"/>
  <c r="E12" i="36"/>
  <c r="E10" i="36"/>
  <c r="E8" i="36"/>
  <c r="E6" i="36"/>
  <c r="D369" i="5"/>
  <c r="B167" i="21" s="1"/>
  <c r="G56" i="19" s="1"/>
  <c r="E412" i="32"/>
  <c r="E410" i="32"/>
  <c r="E408" i="32"/>
  <c r="E406" i="32"/>
  <c r="E404" i="32"/>
  <c r="E402" i="32"/>
  <c r="E400" i="32"/>
  <c r="E398" i="32"/>
  <c r="E396" i="32"/>
  <c r="E394" i="32"/>
  <c r="E411" i="32"/>
  <c r="E409" i="32"/>
  <c r="E407" i="32"/>
  <c r="E405" i="32"/>
  <c r="E403" i="32"/>
  <c r="E401" i="32"/>
  <c r="E399" i="32"/>
  <c r="E397" i="32"/>
  <c r="E395" i="32"/>
  <c r="E393" i="32"/>
  <c r="D351" i="5"/>
  <c r="D355" i="5" s="1"/>
  <c r="B383" i="32" s="1"/>
  <c r="E391" i="32"/>
  <c r="E389" i="32"/>
  <c r="E387" i="32"/>
  <c r="E385" i="32"/>
  <c r="E383" i="32"/>
  <c r="E392" i="32"/>
  <c r="E390" i="32"/>
  <c r="E388" i="32"/>
  <c r="E386" i="32"/>
  <c r="E384" i="32"/>
  <c r="B227" i="21"/>
  <c r="B239" i="21" s="1"/>
  <c r="G68" i="19" s="1"/>
  <c r="E14" i="36"/>
  <c r="E23" i="36"/>
  <c r="E22" i="36"/>
  <c r="E21" i="36"/>
  <c r="E20" i="36"/>
  <c r="E19" i="36"/>
  <c r="E18" i="36"/>
  <c r="E17" i="36"/>
  <c r="E16" i="36"/>
  <c r="E15" i="36"/>
  <c r="D468" i="5"/>
  <c r="B23" i="36" s="1"/>
  <c r="D382" i="32"/>
  <c r="D380" i="32"/>
  <c r="D378" i="32"/>
  <c r="D376" i="32"/>
  <c r="D374" i="32"/>
  <c r="D372" i="32"/>
  <c r="D370" i="32"/>
  <c r="D368" i="32"/>
  <c r="D366" i="32"/>
  <c r="D364" i="32"/>
  <c r="D362" i="32"/>
  <c r="D360" i="32"/>
  <c r="D358" i="32"/>
  <c r="D356" i="32"/>
  <c r="D377" i="32"/>
  <c r="D369" i="32"/>
  <c r="D361" i="32"/>
  <c r="D354" i="32"/>
  <c r="D352" i="32"/>
  <c r="D350" i="32"/>
  <c r="D348" i="32"/>
  <c r="D346" i="32"/>
  <c r="D344" i="32"/>
  <c r="D342" i="32"/>
  <c r="D340" i="32"/>
  <c r="D338" i="32"/>
  <c r="D336" i="32"/>
  <c r="D334" i="32"/>
  <c r="D332" i="32"/>
  <c r="D330" i="32"/>
  <c r="D328" i="32"/>
  <c r="D326" i="32"/>
  <c r="D324" i="32"/>
  <c r="D322" i="32"/>
  <c r="D320" i="32"/>
  <c r="D318" i="32"/>
  <c r="D316" i="32"/>
  <c r="D379" i="32"/>
  <c r="D367" i="32"/>
  <c r="D359" i="32"/>
  <c r="D381" i="32"/>
  <c r="D373" i="32"/>
  <c r="D365" i="32"/>
  <c r="D357" i="32"/>
  <c r="D353" i="32"/>
  <c r="D375" i="32"/>
  <c r="D371" i="32"/>
  <c r="D363" i="32"/>
  <c r="D355" i="32"/>
  <c r="D347" i="32"/>
  <c r="D339" i="32"/>
  <c r="D325" i="32"/>
  <c r="D317" i="32"/>
  <c r="D311" i="32"/>
  <c r="D309" i="32"/>
  <c r="D307" i="32"/>
  <c r="D305" i="32"/>
  <c r="D303" i="32"/>
  <c r="D301" i="32"/>
  <c r="D299" i="32"/>
  <c r="D297" i="32"/>
  <c r="D295" i="32"/>
  <c r="D263" i="32"/>
  <c r="D261" i="32"/>
  <c r="D259" i="32"/>
  <c r="D257" i="32"/>
  <c r="D255" i="32"/>
  <c r="D253" i="32"/>
  <c r="D251" i="32"/>
  <c r="D249" i="32"/>
  <c r="D247" i="32"/>
  <c r="D245" i="32"/>
  <c r="D242" i="32"/>
  <c r="D238" i="32"/>
  <c r="D234" i="32"/>
  <c r="D349" i="32"/>
  <c r="D341" i="32"/>
  <c r="D333" i="32"/>
  <c r="D331" i="32"/>
  <c r="D323" i="32"/>
  <c r="D315" i="32"/>
  <c r="D313" i="32"/>
  <c r="D292" i="32"/>
  <c r="D290" i="32"/>
  <c r="D288" i="32"/>
  <c r="D286" i="32"/>
  <c r="D284" i="32"/>
  <c r="D282" i="32"/>
  <c r="D280" i="32"/>
  <c r="D278" i="32"/>
  <c r="D276" i="32"/>
  <c r="D274" i="32"/>
  <c r="D272" i="32"/>
  <c r="D270" i="32"/>
  <c r="D268" i="32"/>
  <c r="D266" i="32"/>
  <c r="D264" i="32"/>
  <c r="D239" i="32"/>
  <c r="D235" i="32"/>
  <c r="D233" i="32"/>
  <c r="D231" i="32"/>
  <c r="D229" i="32"/>
  <c r="D227" i="32"/>
  <c r="D225" i="32"/>
  <c r="D351" i="32"/>
  <c r="D343" i="32"/>
  <c r="D335" i="32"/>
  <c r="D329" i="32"/>
  <c r="D321" i="32"/>
  <c r="D314" i="32"/>
  <c r="D312" i="32"/>
  <c r="D310" i="32"/>
  <c r="D308" i="32"/>
  <c r="D306" i="32"/>
  <c r="D304" i="32"/>
  <c r="D302" i="32"/>
  <c r="D300" i="32"/>
  <c r="D298" i="32"/>
  <c r="D296" i="32"/>
  <c r="D294" i="32"/>
  <c r="D345" i="32"/>
  <c r="D337" i="32"/>
  <c r="D327" i="32"/>
  <c r="D319" i="32"/>
  <c r="D293" i="32"/>
  <c r="D291" i="32"/>
  <c r="D289" i="32"/>
  <c r="D287" i="32"/>
  <c r="D285" i="32"/>
  <c r="D283" i="32"/>
  <c r="D281" i="32"/>
  <c r="D279" i="32"/>
  <c r="D277" i="32"/>
  <c r="D275" i="32"/>
  <c r="D273" i="32"/>
  <c r="D271" i="32"/>
  <c r="D269" i="32"/>
  <c r="D267" i="32"/>
  <c r="D265" i="32"/>
  <c r="D258" i="32"/>
  <c r="D250" i="32"/>
  <c r="D243" i="32"/>
  <c r="D241" i="32"/>
  <c r="D230" i="32"/>
  <c r="D236" i="32"/>
  <c r="D260" i="32"/>
  <c r="D252" i="32"/>
  <c r="D244" i="32"/>
  <c r="D240" i="32"/>
  <c r="D232" i="32"/>
  <c r="D224" i="32"/>
  <c r="D254" i="32"/>
  <c r="D237" i="32"/>
  <c r="D223" i="32"/>
  <c r="D228" i="32"/>
  <c r="D262" i="32"/>
  <c r="D246" i="32"/>
  <c r="D226" i="32"/>
  <c r="D256" i="32"/>
  <c r="D248" i="32"/>
  <c r="B261" i="21"/>
  <c r="B262" i="21" s="1"/>
  <c r="G71" i="19" s="1"/>
  <c r="D493" i="5"/>
  <c r="D489" i="5"/>
  <c r="D492" i="5"/>
  <c r="D488" i="5"/>
  <c r="D491" i="5"/>
  <c r="D487" i="5"/>
  <c r="D495" i="5"/>
  <c r="D494" i="5"/>
  <c r="D490" i="5"/>
  <c r="D486" i="5"/>
  <c r="D271" i="5"/>
  <c r="C433" i="20"/>
  <c r="D58" i="19" s="1"/>
  <c r="D81" i="5"/>
  <c r="D195" i="5"/>
  <c r="B499" i="20" s="1"/>
  <c r="C64" i="19" s="1"/>
  <c r="B433" i="20"/>
  <c r="C58" i="19" s="1"/>
  <c r="D154" i="4"/>
  <c r="E181" i="4" s="1"/>
  <c r="D67" i="4"/>
  <c r="C118" i="20" s="1"/>
  <c r="D20" i="4"/>
  <c r="E37" i="4" s="1"/>
  <c r="D447" i="5"/>
  <c r="D545" i="5"/>
  <c r="B368" i="21" s="1"/>
  <c r="D191" i="5"/>
  <c r="B445" i="20" s="1"/>
  <c r="C60" i="19" s="1"/>
  <c r="D193" i="5"/>
  <c r="B477" i="20" s="1"/>
  <c r="C62" i="19" s="1"/>
  <c r="D194" i="5"/>
  <c r="B488" i="20" s="1"/>
  <c r="C63" i="19" s="1"/>
  <c r="D190" i="5"/>
  <c r="B434" i="20" s="1"/>
  <c r="C59" i="19" s="1"/>
  <c r="D192" i="5"/>
  <c r="B456" i="20" s="1"/>
  <c r="C61" i="19" s="1"/>
  <c r="E18" i="5"/>
  <c r="D202" i="5"/>
  <c r="B75" i="20"/>
  <c r="B75" i="21" s="1"/>
  <c r="D513" i="5"/>
  <c r="D198" i="5"/>
  <c r="B79" i="20"/>
  <c r="B79" i="21" s="1"/>
  <c r="D200" i="5"/>
  <c r="B74" i="20"/>
  <c r="B74" i="21" s="1"/>
  <c r="B81" i="20"/>
  <c r="B81" i="21" s="1"/>
  <c r="H45" i="20"/>
  <c r="J45" i="20"/>
  <c r="G45" i="20"/>
  <c r="I45" i="20"/>
  <c r="B52" i="20"/>
  <c r="E22" i="20"/>
  <c r="E25" i="20"/>
  <c r="B43" i="20"/>
  <c r="B44" i="20"/>
  <c r="E46" i="20"/>
  <c r="E48" i="20"/>
  <c r="E49" i="20"/>
  <c r="B51" i="20"/>
  <c r="E47" i="20"/>
  <c r="E23" i="20"/>
  <c r="E24" i="20"/>
  <c r="E19" i="20"/>
  <c r="E16" i="20"/>
  <c r="B49" i="20"/>
  <c r="B54" i="20"/>
  <c r="B53" i="20"/>
  <c r="B56" i="20"/>
  <c r="E18" i="20"/>
  <c r="E17" i="20"/>
  <c r="B18" i="20"/>
  <c r="B17" i="20"/>
  <c r="B13" i="20"/>
  <c r="B14" i="20"/>
  <c r="B15" i="20"/>
  <c r="B16" i="20"/>
  <c r="B24" i="20"/>
  <c r="B22" i="20"/>
  <c r="B25" i="20"/>
  <c r="B23" i="20"/>
  <c r="B41" i="20"/>
  <c r="B40" i="20"/>
  <c r="B38" i="20"/>
  <c r="B37" i="20"/>
  <c r="B36" i="20"/>
  <c r="B35" i="20"/>
  <c r="B48" i="20"/>
  <c r="B46" i="20"/>
  <c r="B45" i="20"/>
  <c r="B55" i="20"/>
  <c r="B14" i="21"/>
  <c r="B59" i="21"/>
  <c r="B18" i="21"/>
  <c r="B62" i="21"/>
  <c r="B16" i="21"/>
  <c r="B13" i="21"/>
  <c r="B17" i="21"/>
  <c r="B38" i="21"/>
  <c r="B15" i="21"/>
  <c r="B52" i="21"/>
  <c r="B39" i="21"/>
  <c r="B40" i="21"/>
  <c r="B37" i="21"/>
  <c r="B63" i="21"/>
  <c r="B64" i="21"/>
  <c r="B61" i="21"/>
  <c r="B56" i="21"/>
  <c r="B58" i="21"/>
  <c r="B55" i="21"/>
  <c r="B51" i="21"/>
  <c r="B49" i="21"/>
  <c r="B50" i="21"/>
  <c r="B32" i="21"/>
  <c r="B29" i="21"/>
  <c r="B33" i="21"/>
  <c r="B30" i="21"/>
  <c r="B34" i="21"/>
  <c r="B31" i="21"/>
  <c r="B24" i="21"/>
  <c r="B21" i="21"/>
  <c r="B25" i="21"/>
  <c r="B22" i="21"/>
  <c r="B26" i="21"/>
  <c r="B23" i="21"/>
  <c r="B191" i="21"/>
  <c r="G60" i="19" s="1"/>
  <c r="B152" i="21"/>
  <c r="D405" i="5"/>
  <c r="B192" i="21" s="1"/>
  <c r="G61" i="19" s="1"/>
  <c r="B216" i="21"/>
  <c r="G65" i="19" s="1"/>
  <c r="D407" i="5"/>
  <c r="B193" i="21" s="1"/>
  <c r="G62" i="19" s="1"/>
  <c r="D371" i="4"/>
  <c r="D375" i="4" s="1"/>
  <c r="B213" i="32" s="1"/>
  <c r="D265" i="4"/>
  <c r="D269" i="4" s="1"/>
  <c r="B153" i="32" s="1"/>
  <c r="D280" i="4"/>
  <c r="D284" i="4" s="1"/>
  <c r="B163" i="32" s="1"/>
  <c r="D317" i="4"/>
  <c r="E319" i="4" s="1"/>
  <c r="D351" i="4"/>
  <c r="E353" i="4" s="1"/>
  <c r="D390" i="4"/>
  <c r="D74" i="4"/>
  <c r="D391" i="4"/>
  <c r="D353" i="4"/>
  <c r="D233" i="4"/>
  <c r="D218" i="4"/>
  <c r="B78" i="21"/>
  <c r="D241" i="5"/>
  <c r="D223" i="5"/>
  <c r="D227" i="5" s="1"/>
  <c r="B303" i="32" s="1"/>
  <c r="D208" i="5"/>
  <c r="D212" i="5" s="1"/>
  <c r="B293" i="32" s="1"/>
  <c r="D83" i="5"/>
  <c r="D298" i="5"/>
  <c r="D302" i="5" s="1"/>
  <c r="B353" i="32" s="1"/>
  <c r="D471" i="5"/>
  <c r="D4" i="19"/>
  <c r="D403" i="5"/>
  <c r="D498" i="5"/>
  <c r="C325" i="21" s="1"/>
  <c r="D440" i="5"/>
  <c r="D455" i="5"/>
  <c r="C4" i="19"/>
  <c r="D206" i="5"/>
  <c r="D345" i="5"/>
  <c r="D239" i="5"/>
  <c r="C378" i="21"/>
  <c r="C381" i="21"/>
  <c r="C377" i="21"/>
  <c r="C380" i="21"/>
  <c r="C379" i="21"/>
  <c r="D248" i="4"/>
  <c r="D89" i="4"/>
  <c r="D104" i="4"/>
  <c r="G74" i="19"/>
  <c r="D444" i="5"/>
  <c r="D448" i="5"/>
  <c r="D452" i="5"/>
  <c r="D445" i="5"/>
  <c r="D449" i="5"/>
  <c r="D453" i="5"/>
  <c r="D446" i="5"/>
  <c r="D409" i="5"/>
  <c r="D413" i="5" s="1"/>
  <c r="B413" i="32" s="1"/>
  <c r="D388" i="5"/>
  <c r="D392" i="5" s="1"/>
  <c r="B403" i="32" s="1"/>
  <c r="D371" i="5"/>
  <c r="B168" i="21" s="1"/>
  <c r="G57" i="19" s="1"/>
  <c r="D373" i="5"/>
  <c r="D377" i="5" s="1"/>
  <c r="B393" i="32" s="1"/>
  <c r="B166" i="21"/>
  <c r="G55" i="19" s="1"/>
  <c r="D347" i="5"/>
  <c r="B153" i="21" s="1"/>
  <c r="G52" i="19" s="1"/>
  <c r="D349" i="5"/>
  <c r="B154" i="21" s="1"/>
  <c r="G53" i="19" s="1"/>
  <c r="D319" i="4"/>
  <c r="D321" i="4"/>
  <c r="D325" i="4" s="1"/>
  <c r="B183" i="32" s="1"/>
  <c r="D300" i="4"/>
  <c r="D156" i="4"/>
  <c r="D160" i="4" s="1"/>
  <c r="B83" i="32" s="1"/>
  <c r="D181" i="4"/>
  <c r="D185" i="4" s="1"/>
  <c r="B103" i="32" s="1"/>
  <c r="D52" i="4"/>
  <c r="D22" i="4"/>
  <c r="B348" i="21"/>
  <c r="G77" i="19" s="1"/>
  <c r="E348" i="21"/>
  <c r="E337" i="21"/>
  <c r="B337" i="21"/>
  <c r="G76" i="19" s="1"/>
  <c r="G75" i="19"/>
  <c r="E300" i="4" l="1"/>
  <c r="E156" i="4"/>
  <c r="E214" i="4" s="1"/>
  <c r="C255" i="20" s="1"/>
  <c r="H22" i="32"/>
  <c r="H20" i="32"/>
  <c r="H18" i="32"/>
  <c r="H19" i="32"/>
  <c r="H21" i="32"/>
  <c r="D64" i="4"/>
  <c r="B31" i="32" s="1"/>
  <c r="D60" i="4"/>
  <c r="B27" i="32" s="1"/>
  <c r="D56" i="4"/>
  <c r="B23" i="32" s="1"/>
  <c r="D63" i="4"/>
  <c r="B30" i="32" s="1"/>
  <c r="D59" i="4"/>
  <c r="B26" i="32" s="1"/>
  <c r="D62" i="4"/>
  <c r="B29" i="32" s="1"/>
  <c r="D58" i="4"/>
  <c r="B25" i="32" s="1"/>
  <c r="D65" i="4"/>
  <c r="B32" i="32" s="1"/>
  <c r="D61" i="4"/>
  <c r="B28" i="32" s="1"/>
  <c r="D57" i="4"/>
  <c r="B24" i="32" s="1"/>
  <c r="G11" i="32"/>
  <c r="G9" i="32"/>
  <c r="G12" i="32"/>
  <c r="G10" i="32"/>
  <c r="G8" i="32"/>
  <c r="D33" i="4"/>
  <c r="B10" i="32" s="1"/>
  <c r="D32" i="4"/>
  <c r="B9" i="32" s="1"/>
  <c r="D35" i="4"/>
  <c r="B12" i="32" s="1"/>
  <c r="D31" i="4"/>
  <c r="B8" i="32" s="1"/>
  <c r="D34" i="4"/>
  <c r="B11" i="32" s="1"/>
  <c r="D29" i="4"/>
  <c r="B6" i="32" s="1"/>
  <c r="D28" i="4"/>
  <c r="B5" i="32" s="1"/>
  <c r="D27" i="4"/>
  <c r="B4" i="32" s="1"/>
  <c r="D30" i="4"/>
  <c r="B7" i="32" s="1"/>
  <c r="D26" i="4"/>
  <c r="B3" i="32" s="1"/>
  <c r="F21" i="32"/>
  <c r="F19" i="32"/>
  <c r="F11" i="32"/>
  <c r="F9" i="32"/>
  <c r="F12" i="32"/>
  <c r="F22" i="32"/>
  <c r="F10" i="32"/>
  <c r="F20" i="32"/>
  <c r="F8" i="32"/>
  <c r="F18" i="32"/>
  <c r="E373" i="5"/>
  <c r="H402" i="32" s="1"/>
  <c r="E192" i="5"/>
  <c r="C456" i="20" s="1"/>
  <c r="D61" i="19" s="1"/>
  <c r="D94" i="5"/>
  <c r="B230" i="32" s="1"/>
  <c r="D90" i="5"/>
  <c r="B226" i="32" s="1"/>
  <c r="D96" i="5"/>
  <c r="B232" i="32" s="1"/>
  <c r="D88" i="5"/>
  <c r="B224" i="32" s="1"/>
  <c r="D95" i="5"/>
  <c r="B231" i="32" s="1"/>
  <c r="D91" i="5"/>
  <c r="B227" i="32" s="1"/>
  <c r="D87" i="5"/>
  <c r="B223" i="32" s="1"/>
  <c r="D93" i="5"/>
  <c r="B229" i="32" s="1"/>
  <c r="D89" i="5"/>
  <c r="B225" i="32" s="1"/>
  <c r="D92" i="5"/>
  <c r="B228" i="32" s="1"/>
  <c r="D547" i="5"/>
  <c r="B370" i="21" s="1"/>
  <c r="B13" i="36"/>
  <c r="D542" i="5"/>
  <c r="B365" i="21" s="1"/>
  <c r="B8" i="36"/>
  <c r="B277" i="21"/>
  <c r="B298" i="21" s="1"/>
  <c r="B319" i="21" s="1"/>
  <c r="B38" i="36"/>
  <c r="B278" i="21"/>
  <c r="B299" i="21" s="1"/>
  <c r="B320" i="21" s="1"/>
  <c r="B39" i="36"/>
  <c r="B280" i="21"/>
  <c r="B301" i="21" s="1"/>
  <c r="B322" i="21" s="1"/>
  <c r="B41" i="36"/>
  <c r="B223" i="21"/>
  <c r="B10" i="36"/>
  <c r="D543" i="5"/>
  <c r="B366" i="21" s="1"/>
  <c r="B9" i="36"/>
  <c r="D538" i="5"/>
  <c r="B361" i="21" s="1"/>
  <c r="B4" i="36"/>
  <c r="B281" i="21"/>
  <c r="B302" i="21" s="1"/>
  <c r="B323" i="21" s="1"/>
  <c r="B42" i="36"/>
  <c r="B275" i="21"/>
  <c r="B296" i="21" s="1"/>
  <c r="B317" i="21" s="1"/>
  <c r="B36" i="36"/>
  <c r="D539" i="5"/>
  <c r="B362" i="21" s="1"/>
  <c r="B5" i="36"/>
  <c r="B220" i="21"/>
  <c r="B7" i="36"/>
  <c r="B282" i="21"/>
  <c r="B303" i="21" s="1"/>
  <c r="B324" i="21" s="1"/>
  <c r="B43" i="36"/>
  <c r="B279" i="21"/>
  <c r="B300" i="21" s="1"/>
  <c r="B321" i="21" s="1"/>
  <c r="B40" i="36"/>
  <c r="D540" i="5"/>
  <c r="B363" i="21" s="1"/>
  <c r="B6" i="36"/>
  <c r="D546" i="5"/>
  <c r="B369" i="21" s="1"/>
  <c r="B12" i="36"/>
  <c r="B273" i="21"/>
  <c r="B294" i="21" s="1"/>
  <c r="B315" i="21" s="1"/>
  <c r="B34" i="36"/>
  <c r="B274" i="21"/>
  <c r="B295" i="21" s="1"/>
  <c r="B316" i="21" s="1"/>
  <c r="B35" i="36"/>
  <c r="B276" i="21"/>
  <c r="B297" i="21" s="1"/>
  <c r="B318" i="21" s="1"/>
  <c r="B37" i="36"/>
  <c r="B206" i="21"/>
  <c r="E369" i="5"/>
  <c r="E388" i="5"/>
  <c r="H412" i="32" s="1"/>
  <c r="D245" i="5"/>
  <c r="B313" i="32" s="1"/>
  <c r="D544" i="5"/>
  <c r="B367" i="21" s="1"/>
  <c r="B228" i="21"/>
  <c r="G67" i="19" s="1"/>
  <c r="B250" i="21"/>
  <c r="G69" i="19" s="1"/>
  <c r="D565" i="5"/>
  <c r="B532" i="20" s="1"/>
  <c r="B238" i="21"/>
  <c r="B283" i="21"/>
  <c r="G72" i="19" s="1"/>
  <c r="G70" i="19"/>
  <c r="G66" i="19"/>
  <c r="B304" i="21"/>
  <c r="G73" i="19" s="1"/>
  <c r="D37" i="19"/>
  <c r="E193" i="5"/>
  <c r="C477" i="20" s="1"/>
  <c r="D62" i="19" s="1"/>
  <c r="G101" i="32"/>
  <c r="G100" i="32"/>
  <c r="G93" i="32"/>
  <c r="G92" i="32"/>
  <c r="G94" i="32"/>
  <c r="G85" i="32"/>
  <c r="G84" i="32"/>
  <c r="G99" i="32"/>
  <c r="G98" i="32"/>
  <c r="G96" i="32"/>
  <c r="G95" i="32"/>
  <c r="G83" i="32"/>
  <c r="G97" i="32"/>
  <c r="G91" i="32"/>
  <c r="G90" i="32"/>
  <c r="G88" i="32"/>
  <c r="G102" i="32"/>
  <c r="G87" i="32"/>
  <c r="G86" i="32"/>
  <c r="G89" i="32"/>
  <c r="F141" i="32"/>
  <c r="F137" i="32"/>
  <c r="F133" i="32"/>
  <c r="F142" i="32"/>
  <c r="F138" i="32"/>
  <c r="F134" i="32"/>
  <c r="F139" i="32"/>
  <c r="F135" i="32"/>
  <c r="F136" i="32"/>
  <c r="F140" i="32"/>
  <c r="G162" i="32"/>
  <c r="G160" i="32"/>
  <c r="G158" i="32"/>
  <c r="G156" i="32"/>
  <c r="G154" i="32"/>
  <c r="G159" i="32"/>
  <c r="G153" i="32"/>
  <c r="G161" i="32"/>
  <c r="G155" i="32"/>
  <c r="G157" i="32"/>
  <c r="E22" i="4"/>
  <c r="F6" i="32"/>
  <c r="F32" i="32"/>
  <c r="F30" i="32"/>
  <c r="F28" i="32"/>
  <c r="F26" i="32"/>
  <c r="F24" i="32"/>
  <c r="F16" i="32"/>
  <c r="F14" i="32"/>
  <c r="F4" i="32"/>
  <c r="F3" i="32"/>
  <c r="F23" i="32"/>
  <c r="F25" i="32"/>
  <c r="F27" i="32"/>
  <c r="F31" i="32"/>
  <c r="F13" i="32"/>
  <c r="F5" i="32"/>
  <c r="F17" i="32"/>
  <c r="F29" i="32"/>
  <c r="F15" i="32"/>
  <c r="F7" i="32"/>
  <c r="G119" i="32"/>
  <c r="G115" i="32"/>
  <c r="G114" i="32"/>
  <c r="G113" i="32"/>
  <c r="G118" i="32"/>
  <c r="G117" i="32"/>
  <c r="G116" i="32"/>
  <c r="G122" i="32"/>
  <c r="G121" i="32"/>
  <c r="G120" i="32"/>
  <c r="G182" i="32"/>
  <c r="G181" i="32"/>
  <c r="G174" i="32"/>
  <c r="G173" i="32"/>
  <c r="G178" i="32"/>
  <c r="G175" i="32"/>
  <c r="G179" i="32"/>
  <c r="G177" i="32"/>
  <c r="G176" i="32"/>
  <c r="G180" i="32"/>
  <c r="G6" i="32"/>
  <c r="G4" i="32"/>
  <c r="G5" i="32"/>
  <c r="G7" i="32"/>
  <c r="G3" i="32"/>
  <c r="F81" i="32"/>
  <c r="F79" i="32"/>
  <c r="F77" i="32"/>
  <c r="F75" i="32"/>
  <c r="F73" i="32"/>
  <c r="F71" i="32"/>
  <c r="F78" i="32"/>
  <c r="F70" i="32"/>
  <c r="E280" i="4"/>
  <c r="F76" i="32"/>
  <c r="F69" i="32"/>
  <c r="F67" i="32"/>
  <c r="F65" i="32"/>
  <c r="F63" i="32"/>
  <c r="F61" i="32"/>
  <c r="F59" i="32"/>
  <c r="F57" i="32"/>
  <c r="F55" i="32"/>
  <c r="F53" i="32"/>
  <c r="F82" i="32"/>
  <c r="F74" i="32"/>
  <c r="F80" i="32"/>
  <c r="F68" i="32"/>
  <c r="F60" i="32"/>
  <c r="F54" i="32"/>
  <c r="F66" i="32"/>
  <c r="F58" i="32"/>
  <c r="F64" i="32"/>
  <c r="F56" i="32"/>
  <c r="F72" i="32"/>
  <c r="F62" i="32"/>
  <c r="F41" i="32"/>
  <c r="F39" i="32"/>
  <c r="F37" i="32"/>
  <c r="F35" i="32"/>
  <c r="F33" i="32"/>
  <c r="F42" i="32"/>
  <c r="F40" i="32"/>
  <c r="F38" i="32"/>
  <c r="F36" i="32"/>
  <c r="F34" i="32"/>
  <c r="F222" i="32"/>
  <c r="F220" i="32"/>
  <c r="F218" i="32"/>
  <c r="F216" i="32"/>
  <c r="F214" i="32"/>
  <c r="F210" i="32"/>
  <c r="F208" i="32"/>
  <c r="F206" i="32"/>
  <c r="F204" i="32"/>
  <c r="F215" i="32"/>
  <c r="F207" i="32"/>
  <c r="F217" i="32"/>
  <c r="F209" i="32"/>
  <c r="F211" i="32"/>
  <c r="F221" i="32"/>
  <c r="F205" i="32"/>
  <c r="F219" i="32"/>
  <c r="F212" i="32"/>
  <c r="F203" i="32"/>
  <c r="F213" i="32"/>
  <c r="G213" i="32"/>
  <c r="G221" i="32"/>
  <c r="G219" i="32"/>
  <c r="G217" i="32"/>
  <c r="G215" i="32"/>
  <c r="G222" i="32"/>
  <c r="G214" i="32"/>
  <c r="G216" i="32"/>
  <c r="G220" i="32"/>
  <c r="G218" i="32"/>
  <c r="G201" i="32"/>
  <c r="G199" i="32"/>
  <c r="G197" i="32"/>
  <c r="G195" i="32"/>
  <c r="G193" i="32"/>
  <c r="G198" i="32"/>
  <c r="G200" i="32"/>
  <c r="G202" i="32"/>
  <c r="G196" i="32"/>
  <c r="G194" i="32"/>
  <c r="G32" i="32"/>
  <c r="G30" i="32"/>
  <c r="G28" i="32"/>
  <c r="G26" i="32"/>
  <c r="G24" i="32"/>
  <c r="G31" i="32"/>
  <c r="G29" i="32"/>
  <c r="G27" i="32"/>
  <c r="G25" i="32"/>
  <c r="G23" i="32"/>
  <c r="G191" i="32"/>
  <c r="G189" i="32"/>
  <c r="G187" i="32"/>
  <c r="G185" i="32"/>
  <c r="G183" i="32"/>
  <c r="G192" i="32"/>
  <c r="G188" i="32"/>
  <c r="G184" i="32"/>
  <c r="G190" i="32"/>
  <c r="G186" i="32"/>
  <c r="E70" i="4"/>
  <c r="C130" i="20" s="1"/>
  <c r="D39" i="19" s="1"/>
  <c r="H17" i="32"/>
  <c r="H15" i="32"/>
  <c r="H13" i="32"/>
  <c r="H14" i="32"/>
  <c r="H16" i="32"/>
  <c r="F52" i="32"/>
  <c r="F51" i="32"/>
  <c r="F50" i="32"/>
  <c r="F49" i="32"/>
  <c r="F48" i="32"/>
  <c r="F47" i="32"/>
  <c r="F46" i="32"/>
  <c r="F45" i="32"/>
  <c r="F44" i="32"/>
  <c r="F43" i="32"/>
  <c r="H181" i="32"/>
  <c r="H179" i="32"/>
  <c r="H177" i="32"/>
  <c r="H175" i="32"/>
  <c r="H173" i="32"/>
  <c r="H182" i="32"/>
  <c r="H180" i="32"/>
  <c r="H174" i="32"/>
  <c r="H176" i="32"/>
  <c r="H178" i="32"/>
  <c r="E336" i="4"/>
  <c r="F202" i="32"/>
  <c r="F200" i="32"/>
  <c r="F198" i="32"/>
  <c r="F196" i="32"/>
  <c r="F194" i="32"/>
  <c r="F199" i="32"/>
  <c r="F190" i="32"/>
  <c r="F186" i="32"/>
  <c r="F201" i="32"/>
  <c r="F193" i="32"/>
  <c r="F191" i="32"/>
  <c r="F187" i="32"/>
  <c r="F195" i="32"/>
  <c r="F192" i="32"/>
  <c r="F188" i="32"/>
  <c r="F184" i="32"/>
  <c r="F189" i="32"/>
  <c r="F185" i="32"/>
  <c r="F197" i="32"/>
  <c r="F183" i="32"/>
  <c r="E196" i="4"/>
  <c r="F120" i="32"/>
  <c r="F116" i="32"/>
  <c r="F103" i="32"/>
  <c r="F101" i="32"/>
  <c r="F99" i="32"/>
  <c r="F97" i="32"/>
  <c r="F95" i="32"/>
  <c r="F93" i="32"/>
  <c r="F91" i="32"/>
  <c r="F89" i="32"/>
  <c r="F87" i="32"/>
  <c r="F85" i="32"/>
  <c r="F83" i="32"/>
  <c r="F102" i="32"/>
  <c r="F94" i="32"/>
  <c r="F115" i="32"/>
  <c r="F114" i="32"/>
  <c r="F113" i="32"/>
  <c r="F112" i="32"/>
  <c r="F119" i="32"/>
  <c r="F118" i="32"/>
  <c r="F117" i="32"/>
  <c r="F122" i="32"/>
  <c r="F111" i="32"/>
  <c r="F108" i="32"/>
  <c r="F107" i="32"/>
  <c r="F86" i="32"/>
  <c r="F121" i="32"/>
  <c r="F84" i="32"/>
  <c r="F110" i="32"/>
  <c r="F109" i="32"/>
  <c r="F104" i="32"/>
  <c r="F100" i="32"/>
  <c r="F98" i="32"/>
  <c r="F96" i="32"/>
  <c r="F105" i="32"/>
  <c r="F92" i="32"/>
  <c r="F90" i="32"/>
  <c r="F88" i="32"/>
  <c r="F106" i="32"/>
  <c r="F182" i="32"/>
  <c r="F180" i="32"/>
  <c r="F178" i="32"/>
  <c r="F176" i="32"/>
  <c r="F174" i="32"/>
  <c r="F175" i="32"/>
  <c r="F181" i="32"/>
  <c r="F179" i="32"/>
  <c r="F177" i="32"/>
  <c r="F173" i="32"/>
  <c r="G112" i="32"/>
  <c r="G110" i="32"/>
  <c r="G108" i="32"/>
  <c r="G106" i="32"/>
  <c r="G104" i="32"/>
  <c r="G109" i="32"/>
  <c r="G105" i="32"/>
  <c r="G111" i="32"/>
  <c r="G107" i="32"/>
  <c r="G103" i="32"/>
  <c r="E215" i="4"/>
  <c r="C276" i="20" s="1"/>
  <c r="H112" i="32"/>
  <c r="H108" i="32"/>
  <c r="H104" i="32"/>
  <c r="H111" i="32"/>
  <c r="H110" i="32"/>
  <c r="H109" i="32"/>
  <c r="H106" i="32"/>
  <c r="H105" i="32"/>
  <c r="H107" i="32"/>
  <c r="H103" i="32"/>
  <c r="F169" i="32"/>
  <c r="F170" i="32"/>
  <c r="F164" i="32"/>
  <c r="F163" i="32"/>
  <c r="F161" i="32"/>
  <c r="F157" i="32"/>
  <c r="F153" i="32"/>
  <c r="F149" i="32"/>
  <c r="F145" i="32"/>
  <c r="F171" i="32"/>
  <c r="F168" i="32"/>
  <c r="F165" i="32"/>
  <c r="F162" i="32"/>
  <c r="F158" i="32"/>
  <c r="F154" i="32"/>
  <c r="F150" i="32"/>
  <c r="F146" i="32"/>
  <c r="F166" i="32"/>
  <c r="F159" i="32"/>
  <c r="F155" i="32"/>
  <c r="F151" i="32"/>
  <c r="F147" i="32"/>
  <c r="F143" i="32"/>
  <c r="F172" i="32"/>
  <c r="F160" i="32"/>
  <c r="F152" i="32"/>
  <c r="F144" i="32"/>
  <c r="F156" i="32"/>
  <c r="F167" i="32"/>
  <c r="F148" i="32"/>
  <c r="F129" i="32"/>
  <c r="F125" i="32"/>
  <c r="F130" i="32"/>
  <c r="F126" i="32"/>
  <c r="F131" i="32"/>
  <c r="F127" i="32"/>
  <c r="F123" i="32"/>
  <c r="F128" i="32"/>
  <c r="F124" i="32"/>
  <c r="F132" i="32"/>
  <c r="G170" i="32"/>
  <c r="G167" i="32"/>
  <c r="G172" i="32"/>
  <c r="G165" i="32"/>
  <c r="G171" i="32"/>
  <c r="G168" i="32"/>
  <c r="G164" i="32"/>
  <c r="G163" i="32"/>
  <c r="G169" i="32"/>
  <c r="G166" i="32"/>
  <c r="G212" i="32"/>
  <c r="G211" i="32"/>
  <c r="G209" i="32"/>
  <c r="G207" i="32"/>
  <c r="G205" i="32"/>
  <c r="G203" i="32"/>
  <c r="G206" i="32"/>
  <c r="G208" i="32"/>
  <c r="G204" i="32"/>
  <c r="G210" i="32"/>
  <c r="E195" i="5"/>
  <c r="C499" i="20" s="1"/>
  <c r="D64" i="19" s="1"/>
  <c r="G357" i="32"/>
  <c r="G356" i="32"/>
  <c r="G362" i="32"/>
  <c r="G355" i="32"/>
  <c r="G354" i="32"/>
  <c r="G361" i="32"/>
  <c r="G360" i="32"/>
  <c r="G359" i="32"/>
  <c r="G358" i="32"/>
  <c r="G353" i="32"/>
  <c r="E328" i="5"/>
  <c r="F381" i="32"/>
  <c r="F379" i="32"/>
  <c r="F377" i="32"/>
  <c r="F375" i="32"/>
  <c r="F373" i="32"/>
  <c r="F371" i="32"/>
  <c r="F369" i="32"/>
  <c r="F367" i="32"/>
  <c r="F365" i="32"/>
  <c r="F363" i="32"/>
  <c r="F361" i="32"/>
  <c r="F359" i="32"/>
  <c r="F357" i="32"/>
  <c r="F355" i="32"/>
  <c r="F378" i="32"/>
  <c r="F366" i="32"/>
  <c r="F358" i="32"/>
  <c r="F353" i="32"/>
  <c r="F351" i="32"/>
  <c r="F349" i="32"/>
  <c r="F347" i="32"/>
  <c r="F345" i="32"/>
  <c r="F343" i="32"/>
  <c r="F341" i="32"/>
  <c r="F339" i="32"/>
  <c r="F337" i="32"/>
  <c r="F335" i="32"/>
  <c r="F333" i="32"/>
  <c r="F380" i="32"/>
  <c r="F372" i="32"/>
  <c r="F364" i="32"/>
  <c r="F356" i="32"/>
  <c r="F382" i="32"/>
  <c r="F374" i="32"/>
  <c r="F370" i="32"/>
  <c r="F362" i="32"/>
  <c r="F354" i="32"/>
  <c r="F352" i="32"/>
  <c r="F376" i="32"/>
  <c r="F368" i="32"/>
  <c r="F360" i="32"/>
  <c r="F350" i="32"/>
  <c r="F342" i="32"/>
  <c r="F334" i="32"/>
  <c r="F344" i="32"/>
  <c r="F336" i="32"/>
  <c r="F346" i="32"/>
  <c r="F338" i="32"/>
  <c r="F348" i="32"/>
  <c r="F340" i="32"/>
  <c r="B180" i="21"/>
  <c r="G59" i="19" s="1"/>
  <c r="G411" i="32"/>
  <c r="G409" i="32"/>
  <c r="G407" i="32"/>
  <c r="G405" i="32"/>
  <c r="G403" i="32"/>
  <c r="G412" i="32"/>
  <c r="G410" i="32"/>
  <c r="G408" i="32"/>
  <c r="G406" i="32"/>
  <c r="G404" i="32"/>
  <c r="E273" i="5"/>
  <c r="E424" i="5"/>
  <c r="F431" i="32"/>
  <c r="F429" i="32"/>
  <c r="F427" i="32"/>
  <c r="F425" i="32"/>
  <c r="F423" i="32"/>
  <c r="F421" i="32"/>
  <c r="F419" i="32"/>
  <c r="F417" i="32"/>
  <c r="F415" i="32"/>
  <c r="F413" i="32"/>
  <c r="F432" i="32"/>
  <c r="F430" i="32"/>
  <c r="F428" i="32"/>
  <c r="F426" i="32"/>
  <c r="F424" i="32"/>
  <c r="F422" i="32"/>
  <c r="F420" i="32"/>
  <c r="F418" i="32"/>
  <c r="F416" i="32"/>
  <c r="F414" i="32"/>
  <c r="G232" i="32"/>
  <c r="G230" i="32"/>
  <c r="G228" i="32"/>
  <c r="G226" i="32"/>
  <c r="G224" i="32"/>
  <c r="G223" i="32"/>
  <c r="G225" i="32"/>
  <c r="G227" i="32"/>
  <c r="G229" i="32"/>
  <c r="G231" i="32"/>
  <c r="F411" i="32"/>
  <c r="F409" i="32"/>
  <c r="F407" i="32"/>
  <c r="F405" i="32"/>
  <c r="F403" i="32"/>
  <c r="F401" i="32"/>
  <c r="F399" i="32"/>
  <c r="F397" i="32"/>
  <c r="F395" i="32"/>
  <c r="F393" i="32"/>
  <c r="F412" i="32"/>
  <c r="F410" i="32"/>
  <c r="F408" i="32"/>
  <c r="F406" i="32"/>
  <c r="F404" i="32"/>
  <c r="F402" i="32"/>
  <c r="F400" i="32"/>
  <c r="F398" i="32"/>
  <c r="F396" i="32"/>
  <c r="F394" i="32"/>
  <c r="F331" i="32"/>
  <c r="F329" i="32"/>
  <c r="F327" i="32"/>
  <c r="F325" i="32"/>
  <c r="F323" i="32"/>
  <c r="F321" i="32"/>
  <c r="F319" i="32"/>
  <c r="F317" i="32"/>
  <c r="F315" i="32"/>
  <c r="F330" i="32"/>
  <c r="F322" i="32"/>
  <c r="F314" i="32"/>
  <c r="F328" i="32"/>
  <c r="F320" i="32"/>
  <c r="F326" i="32"/>
  <c r="F318" i="32"/>
  <c r="F313" i="32"/>
  <c r="F332" i="32"/>
  <c r="F324" i="32"/>
  <c r="F316" i="32"/>
  <c r="G321" i="32"/>
  <c r="G320" i="32"/>
  <c r="G319" i="32"/>
  <c r="G318" i="32"/>
  <c r="G313" i="32"/>
  <c r="G317" i="32"/>
  <c r="G316" i="32"/>
  <c r="G322" i="32"/>
  <c r="G315" i="32"/>
  <c r="G314" i="32"/>
  <c r="F262" i="32"/>
  <c r="F260" i="32"/>
  <c r="F258" i="32"/>
  <c r="F256" i="32"/>
  <c r="F254" i="32"/>
  <c r="F252" i="32"/>
  <c r="F250" i="32"/>
  <c r="F248" i="32"/>
  <c r="F246" i="32"/>
  <c r="F244" i="32"/>
  <c r="F240" i="32"/>
  <c r="F236" i="32"/>
  <c r="F291" i="32"/>
  <c r="F289" i="32"/>
  <c r="F287" i="32"/>
  <c r="F285" i="32"/>
  <c r="F283" i="32"/>
  <c r="F281" i="32"/>
  <c r="F279" i="32"/>
  <c r="F277" i="32"/>
  <c r="F275" i="32"/>
  <c r="F273" i="32"/>
  <c r="F271" i="32"/>
  <c r="F269" i="32"/>
  <c r="F267" i="32"/>
  <c r="F265" i="32"/>
  <c r="F243" i="32"/>
  <c r="F241" i="32"/>
  <c r="F237" i="32"/>
  <c r="F232" i="32"/>
  <c r="F230" i="32"/>
  <c r="F228" i="32"/>
  <c r="F226" i="32"/>
  <c r="F224" i="32"/>
  <c r="F292" i="32"/>
  <c r="F290" i="32"/>
  <c r="F288" i="32"/>
  <c r="F286" i="32"/>
  <c r="F284" i="32"/>
  <c r="F282" i="32"/>
  <c r="F280" i="32"/>
  <c r="F278" i="32"/>
  <c r="F276" i="32"/>
  <c r="F274" i="32"/>
  <c r="F272" i="32"/>
  <c r="F270" i="32"/>
  <c r="F268" i="32"/>
  <c r="F266" i="32"/>
  <c r="F264" i="32"/>
  <c r="F261" i="32"/>
  <c r="F253" i="32"/>
  <c r="F245" i="32"/>
  <c r="F235" i="32"/>
  <c r="F231" i="32"/>
  <c r="F223" i="32"/>
  <c r="F257" i="32"/>
  <c r="F229" i="32"/>
  <c r="F263" i="32"/>
  <c r="F255" i="32"/>
  <c r="F247" i="32"/>
  <c r="F242" i="32"/>
  <c r="F234" i="32"/>
  <c r="F233" i="32"/>
  <c r="F225" i="32"/>
  <c r="F249" i="32"/>
  <c r="F227" i="32"/>
  <c r="F238" i="32"/>
  <c r="F239" i="32"/>
  <c r="F259" i="32"/>
  <c r="F251" i="32"/>
  <c r="B155" i="21"/>
  <c r="G54" i="19" s="1"/>
  <c r="G392" i="32"/>
  <c r="G391" i="32"/>
  <c r="G390" i="32"/>
  <c r="G389" i="32"/>
  <c r="G387" i="32"/>
  <c r="G385" i="32"/>
  <c r="G388" i="32"/>
  <c r="G386" i="32"/>
  <c r="G383" i="32"/>
  <c r="G384" i="32"/>
  <c r="E208" i="5"/>
  <c r="F312" i="32"/>
  <c r="F310" i="32"/>
  <c r="F308" i="32"/>
  <c r="F306" i="32"/>
  <c r="F304" i="32"/>
  <c r="F302" i="32"/>
  <c r="F300" i="32"/>
  <c r="F298" i="32"/>
  <c r="F296" i="32"/>
  <c r="F294" i="32"/>
  <c r="F293" i="32"/>
  <c r="F311" i="32"/>
  <c r="F309" i="32"/>
  <c r="F307" i="32"/>
  <c r="F305" i="32"/>
  <c r="F303" i="32"/>
  <c r="F301" i="32"/>
  <c r="F299" i="32"/>
  <c r="F297" i="32"/>
  <c r="F295" i="32"/>
  <c r="F44" i="36"/>
  <c r="F45" i="36"/>
  <c r="F46" i="36"/>
  <c r="F47" i="36"/>
  <c r="F48" i="36"/>
  <c r="F49" i="36"/>
  <c r="F50" i="36"/>
  <c r="F51" i="36"/>
  <c r="F52" i="36"/>
  <c r="F53" i="36"/>
  <c r="E298" i="5"/>
  <c r="F14" i="36"/>
  <c r="F22" i="36"/>
  <c r="F21" i="36"/>
  <c r="F20" i="36"/>
  <c r="F19" i="36"/>
  <c r="F18" i="36"/>
  <c r="F17" i="36"/>
  <c r="F16" i="36"/>
  <c r="F15" i="36"/>
  <c r="F23" i="36"/>
  <c r="G293" i="32"/>
  <c r="G301" i="32"/>
  <c r="G299" i="32"/>
  <c r="G297" i="32"/>
  <c r="G295" i="32"/>
  <c r="G302" i="32"/>
  <c r="G300" i="32"/>
  <c r="G298" i="32"/>
  <c r="G296" i="32"/>
  <c r="G294" i="32"/>
  <c r="B169" i="21"/>
  <c r="G58" i="19" s="1"/>
  <c r="G401" i="32"/>
  <c r="G399" i="32"/>
  <c r="G397" i="32"/>
  <c r="G395" i="32"/>
  <c r="G393" i="32"/>
  <c r="G402" i="32"/>
  <c r="G400" i="32"/>
  <c r="G398" i="32"/>
  <c r="G396" i="32"/>
  <c r="G394" i="32"/>
  <c r="B194" i="21"/>
  <c r="G63" i="19" s="1"/>
  <c r="G421" i="32"/>
  <c r="G419" i="32"/>
  <c r="G417" i="32"/>
  <c r="G415" i="32"/>
  <c r="G413" i="32"/>
  <c r="G422" i="32"/>
  <c r="G420" i="32"/>
  <c r="G418" i="32"/>
  <c r="G416" i="32"/>
  <c r="G414" i="32"/>
  <c r="E98" i="5"/>
  <c r="C152" i="21"/>
  <c r="F392" i="32"/>
  <c r="F390" i="32"/>
  <c r="F388" i="32"/>
  <c r="F386" i="32"/>
  <c r="F384" i="32"/>
  <c r="F391" i="32"/>
  <c r="F389" i="32"/>
  <c r="F387" i="32"/>
  <c r="F385" i="32"/>
  <c r="F383" i="32"/>
  <c r="F12" i="36"/>
  <c r="F10" i="36"/>
  <c r="F8" i="36"/>
  <c r="F6" i="36"/>
  <c r="F13" i="36"/>
  <c r="F11" i="36"/>
  <c r="F9" i="36"/>
  <c r="F7" i="36"/>
  <c r="F5" i="36"/>
  <c r="F4" i="36"/>
  <c r="F43" i="36"/>
  <c r="F42" i="36"/>
  <c r="F41" i="36"/>
  <c r="F40" i="36"/>
  <c r="F39" i="36"/>
  <c r="F38" i="36"/>
  <c r="F37" i="36"/>
  <c r="F36" i="36"/>
  <c r="F35" i="36"/>
  <c r="F34" i="36"/>
  <c r="F33" i="36"/>
  <c r="F32" i="36"/>
  <c r="F31" i="36"/>
  <c r="F30" i="36"/>
  <c r="F29" i="36"/>
  <c r="F28" i="36"/>
  <c r="F27" i="36"/>
  <c r="F26" i="36"/>
  <c r="F25" i="36"/>
  <c r="F24" i="36"/>
  <c r="G311" i="32"/>
  <c r="G309" i="32"/>
  <c r="G307" i="32"/>
  <c r="G305" i="32"/>
  <c r="G303" i="32"/>
  <c r="G312" i="32"/>
  <c r="G310" i="32"/>
  <c r="G308" i="32"/>
  <c r="G306" i="32"/>
  <c r="G304" i="32"/>
  <c r="F63" i="36"/>
  <c r="F62" i="36"/>
  <c r="F61" i="36"/>
  <c r="F60" i="36"/>
  <c r="F59" i="36"/>
  <c r="F58" i="36"/>
  <c r="F57" i="36"/>
  <c r="F56" i="36"/>
  <c r="F55" i="36"/>
  <c r="F54" i="36"/>
  <c r="B205" i="21"/>
  <c r="G64" i="19" s="1"/>
  <c r="G431" i="32"/>
  <c r="G429" i="32"/>
  <c r="G427" i="32"/>
  <c r="G425" i="32"/>
  <c r="G423" i="32"/>
  <c r="G432" i="32"/>
  <c r="G430" i="32"/>
  <c r="G428" i="32"/>
  <c r="G426" i="32"/>
  <c r="G424" i="32"/>
  <c r="E52" i="4"/>
  <c r="E190" i="5"/>
  <c r="C434" i="20" s="1"/>
  <c r="D59" i="19" s="1"/>
  <c r="E191" i="5"/>
  <c r="C445" i="20" s="1"/>
  <c r="D60" i="19" s="1"/>
  <c r="E194" i="5"/>
  <c r="C488" i="20" s="1"/>
  <c r="D63" i="19" s="1"/>
  <c r="E313" i="5"/>
  <c r="D531" i="5"/>
  <c r="C360" i="21" s="1"/>
  <c r="H79" i="19" s="1"/>
  <c r="C359" i="21"/>
  <c r="D549" i="5"/>
  <c r="C371" i="21" s="1"/>
  <c r="H81" i="19" s="1"/>
  <c r="C61" i="20"/>
  <c r="D19" i="19"/>
  <c r="D541" i="5"/>
  <c r="B364" i="21" s="1"/>
  <c r="B222" i="21"/>
  <c r="B217" i="21"/>
  <c r="B218" i="21"/>
  <c r="B219" i="21"/>
  <c r="B225" i="21"/>
  <c r="B226" i="21"/>
  <c r="B221" i="21"/>
  <c r="E83" i="5"/>
  <c r="E170" i="5"/>
  <c r="E113" i="5"/>
  <c r="E223" i="5"/>
  <c r="E155" i="5"/>
  <c r="E139" i="5"/>
  <c r="E409" i="5"/>
  <c r="G80" i="19"/>
  <c r="E202" i="5"/>
  <c r="C522" i="20" s="1"/>
  <c r="D67" i="19" s="1"/>
  <c r="E200" i="5"/>
  <c r="C511" i="20" s="1"/>
  <c r="D66" i="19" s="1"/>
  <c r="C510" i="20"/>
  <c r="E355" i="4"/>
  <c r="E371" i="4"/>
  <c r="E321" i="4"/>
  <c r="D139" i="5"/>
  <c r="D113" i="5"/>
  <c r="D328" i="5"/>
  <c r="D332" i="5" s="1"/>
  <c r="B373" i="32" s="1"/>
  <c r="D273" i="5"/>
  <c r="D277" i="5" s="1"/>
  <c r="B333" i="32" s="1"/>
  <c r="B511" i="20"/>
  <c r="C66" i="19" s="1"/>
  <c r="D170" i="5"/>
  <c r="D175" i="5" s="1"/>
  <c r="B283" i="32" s="1"/>
  <c r="B522" i="20"/>
  <c r="C67" i="19" s="1"/>
  <c r="D98" i="5"/>
  <c r="D155" i="5"/>
  <c r="D313" i="5"/>
  <c r="D317" i="5" s="1"/>
  <c r="B363" i="32" s="1"/>
  <c r="G51" i="19"/>
  <c r="E351" i="5"/>
  <c r="E347" i="5"/>
  <c r="E349" i="5"/>
  <c r="E407" i="5"/>
  <c r="E405" i="5"/>
  <c r="E256" i="5"/>
  <c r="E241" i="5"/>
  <c r="E136" i="4"/>
  <c r="E106" i="4"/>
  <c r="E265" i="4"/>
  <c r="E121" i="4"/>
  <c r="E250" i="4"/>
  <c r="B70" i="20"/>
  <c r="B70" i="21" s="1"/>
  <c r="B356" i="20"/>
  <c r="B357" i="20"/>
  <c r="C363" i="20"/>
  <c r="C440" i="20" s="1"/>
  <c r="C364" i="20"/>
  <c r="C441" i="20" s="1"/>
  <c r="C365" i="20"/>
  <c r="C442" i="20" s="1"/>
  <c r="C366" i="20"/>
  <c r="C443" i="20" s="1"/>
  <c r="C367" i="20"/>
  <c r="C444" i="20" s="1"/>
  <c r="C375" i="20"/>
  <c r="C452" i="20" s="1"/>
  <c r="C376" i="20"/>
  <c r="C453" i="20" s="1"/>
  <c r="C377" i="20"/>
  <c r="C454" i="20" s="1"/>
  <c r="C378" i="20"/>
  <c r="C455" i="20" s="1"/>
  <c r="C389" i="20"/>
  <c r="C466" i="20" s="1"/>
  <c r="C390" i="20"/>
  <c r="C467" i="20" s="1"/>
  <c r="C391" i="20"/>
  <c r="C468" i="20" s="1"/>
  <c r="C392" i="20"/>
  <c r="C469" i="20" s="1"/>
  <c r="C393" i="20"/>
  <c r="C470" i="20" s="1"/>
  <c r="C394" i="20"/>
  <c r="C471" i="20" s="1"/>
  <c r="C395" i="20"/>
  <c r="C472" i="20" s="1"/>
  <c r="C396" i="20"/>
  <c r="C473" i="20" s="1"/>
  <c r="C397" i="20"/>
  <c r="C474" i="20" s="1"/>
  <c r="C398" i="20"/>
  <c r="C475" i="20" s="1"/>
  <c r="C399" i="20"/>
  <c r="C476" i="20" s="1"/>
  <c r="C406" i="20"/>
  <c r="C483" i="20" s="1"/>
  <c r="C407" i="20"/>
  <c r="C484" i="20" s="1"/>
  <c r="C408" i="20"/>
  <c r="C485" i="20" s="1"/>
  <c r="C409" i="20"/>
  <c r="C486" i="20" s="1"/>
  <c r="C410" i="20"/>
  <c r="C487" i="20" s="1"/>
  <c r="C417" i="20"/>
  <c r="C494" i="20" s="1"/>
  <c r="C418" i="20"/>
  <c r="C495" i="20" s="1"/>
  <c r="C419" i="20"/>
  <c r="C496" i="20" s="1"/>
  <c r="C420" i="20"/>
  <c r="C497" i="20" s="1"/>
  <c r="C421" i="20"/>
  <c r="C498" i="20" s="1"/>
  <c r="C428" i="20"/>
  <c r="C505" i="20" s="1"/>
  <c r="C429" i="20"/>
  <c r="C506" i="20" s="1"/>
  <c r="C430" i="20"/>
  <c r="C507" i="20" s="1"/>
  <c r="C431" i="20"/>
  <c r="C508" i="20" s="1"/>
  <c r="C432" i="20"/>
  <c r="C509" i="20" s="1"/>
  <c r="B533" i="20"/>
  <c r="C68" i="19" s="1"/>
  <c r="B534" i="20"/>
  <c r="C69" i="19" s="1"/>
  <c r="C540" i="20"/>
  <c r="C541" i="20"/>
  <c r="C542" i="20"/>
  <c r="C543" i="20"/>
  <c r="C544" i="20"/>
  <c r="B545" i="20"/>
  <c r="C70" i="19" s="1"/>
  <c r="C551" i="20"/>
  <c r="C552" i="20"/>
  <c r="C553" i="20"/>
  <c r="C554" i="20"/>
  <c r="C555" i="20"/>
  <c r="G556" i="20"/>
  <c r="H556" i="20"/>
  <c r="I556" i="20"/>
  <c r="J556" i="20"/>
  <c r="C564" i="20"/>
  <c r="C565" i="20"/>
  <c r="C566" i="20"/>
  <c r="C567" i="20"/>
  <c r="C575" i="20"/>
  <c r="C576" i="20"/>
  <c r="C577" i="20"/>
  <c r="C578" i="20"/>
  <c r="B579" i="20"/>
  <c r="C74" i="19" s="1"/>
  <c r="C591" i="20"/>
  <c r="C592" i="20"/>
  <c r="C593" i="20"/>
  <c r="C594" i="20"/>
  <c r="C595" i="20"/>
  <c r="C596" i="20"/>
  <c r="C597" i="20"/>
  <c r="C598" i="20"/>
  <c r="C599" i="20"/>
  <c r="C600" i="20"/>
  <c r="B601" i="20"/>
  <c r="C76" i="19" s="1"/>
  <c r="C608" i="20"/>
  <c r="C609" i="20"/>
  <c r="C610" i="20"/>
  <c r="C611" i="20"/>
  <c r="C619" i="20"/>
  <c r="C620" i="20"/>
  <c r="C621" i="20"/>
  <c r="C622" i="20"/>
  <c r="C629" i="20"/>
  <c r="C630" i="20"/>
  <c r="C631" i="20"/>
  <c r="C632" i="20"/>
  <c r="C633" i="20"/>
  <c r="H397" i="32" l="1"/>
  <c r="H399" i="32"/>
  <c r="H396" i="32"/>
  <c r="H398" i="32"/>
  <c r="H393" i="32"/>
  <c r="H401" i="32"/>
  <c r="H400" i="32"/>
  <c r="H395" i="32"/>
  <c r="H394" i="32"/>
  <c r="H95" i="32"/>
  <c r="H83" i="32"/>
  <c r="H90" i="32"/>
  <c r="H93" i="32"/>
  <c r="H94" i="32"/>
  <c r="H97" i="32"/>
  <c r="H86" i="32"/>
  <c r="H100" i="32"/>
  <c r="H87" i="32"/>
  <c r="H84" i="32"/>
  <c r="H98" i="32"/>
  <c r="H89" i="32"/>
  <c r="H99" i="32"/>
  <c r="H92" i="32"/>
  <c r="H102" i="32"/>
  <c r="H85" i="32"/>
  <c r="H101" i="32"/>
  <c r="H91" i="32"/>
  <c r="H88" i="32"/>
  <c r="H96" i="32"/>
  <c r="H12" i="32"/>
  <c r="H10" i="32"/>
  <c r="H8" i="32"/>
  <c r="H11" i="32"/>
  <c r="H9" i="32"/>
  <c r="I448" i="5"/>
  <c r="B372" i="21"/>
  <c r="F446" i="5"/>
  <c r="C219" i="21" s="1"/>
  <c r="H403" i="32"/>
  <c r="G444" i="5"/>
  <c r="I444" i="5"/>
  <c r="G448" i="5"/>
  <c r="H411" i="32"/>
  <c r="H444" i="5"/>
  <c r="F444" i="5"/>
  <c r="C217" i="21" s="1"/>
  <c r="I447" i="5"/>
  <c r="H410" i="32"/>
  <c r="H447" i="5"/>
  <c r="F448" i="5"/>
  <c r="C221" i="21" s="1"/>
  <c r="G447" i="5"/>
  <c r="H448" i="5"/>
  <c r="G445" i="5"/>
  <c r="H445" i="5"/>
  <c r="I445" i="5"/>
  <c r="F445" i="5"/>
  <c r="E539" i="5" s="1"/>
  <c r="C362" i="21" s="1"/>
  <c r="H446" i="5"/>
  <c r="G446" i="5"/>
  <c r="I446" i="5"/>
  <c r="F447" i="5"/>
  <c r="C220" i="21" s="1"/>
  <c r="D137" i="5"/>
  <c r="B262" i="32" s="1"/>
  <c r="D133" i="5"/>
  <c r="B258" i="32" s="1"/>
  <c r="D129" i="5"/>
  <c r="B254" i="32" s="1"/>
  <c r="D125" i="5"/>
  <c r="B250" i="32" s="1"/>
  <c r="D121" i="5"/>
  <c r="B246" i="32" s="1"/>
  <c r="D135" i="5"/>
  <c r="B260" i="32" s="1"/>
  <c r="D127" i="5"/>
  <c r="B252" i="32" s="1"/>
  <c r="D123" i="5"/>
  <c r="B248" i="32" s="1"/>
  <c r="D119" i="5"/>
  <c r="B244" i="32" s="1"/>
  <c r="D134" i="5"/>
  <c r="B259" i="32" s="1"/>
  <c r="D130" i="5"/>
  <c r="B255" i="32" s="1"/>
  <c r="D126" i="5"/>
  <c r="B251" i="32" s="1"/>
  <c r="D122" i="5"/>
  <c r="B247" i="32" s="1"/>
  <c r="D118" i="5"/>
  <c r="B243" i="32" s="1"/>
  <c r="D136" i="5"/>
  <c r="B261" i="32" s="1"/>
  <c r="D132" i="5"/>
  <c r="B257" i="32" s="1"/>
  <c r="D128" i="5"/>
  <c r="B253" i="32" s="1"/>
  <c r="D124" i="5"/>
  <c r="B249" i="32" s="1"/>
  <c r="D120" i="5"/>
  <c r="B245" i="32" s="1"/>
  <c r="D131" i="5"/>
  <c r="B256" i="32" s="1"/>
  <c r="D168" i="5"/>
  <c r="B282" i="32" s="1"/>
  <c r="D164" i="5"/>
  <c r="B278" i="32" s="1"/>
  <c r="D160" i="5"/>
  <c r="B274" i="32" s="1"/>
  <c r="D166" i="5"/>
  <c r="B280" i="32" s="1"/>
  <c r="D162" i="5"/>
  <c r="B276" i="32" s="1"/>
  <c r="D165" i="5"/>
  <c r="B279" i="32" s="1"/>
  <c r="D161" i="5"/>
  <c r="B275" i="32" s="1"/>
  <c r="D167" i="5"/>
  <c r="B281" i="32" s="1"/>
  <c r="D163" i="5"/>
  <c r="B277" i="32" s="1"/>
  <c r="D159" i="5"/>
  <c r="B273" i="32" s="1"/>
  <c r="D150" i="5"/>
  <c r="B270" i="32" s="1"/>
  <c r="D146" i="5"/>
  <c r="B266" i="32" s="1"/>
  <c r="D152" i="5"/>
  <c r="B272" i="32" s="1"/>
  <c r="D148" i="5"/>
  <c r="B268" i="32" s="1"/>
  <c r="D144" i="5"/>
  <c r="B264" i="32" s="1"/>
  <c r="D151" i="5"/>
  <c r="B271" i="32" s="1"/>
  <c r="D147" i="5"/>
  <c r="B267" i="32" s="1"/>
  <c r="D143" i="5"/>
  <c r="B263" i="32" s="1"/>
  <c r="D149" i="5"/>
  <c r="B269" i="32" s="1"/>
  <c r="D145" i="5"/>
  <c r="B265" i="32" s="1"/>
  <c r="D111" i="5"/>
  <c r="B242" i="32" s="1"/>
  <c r="D107" i="5"/>
  <c r="B238" i="32" s="1"/>
  <c r="D103" i="5"/>
  <c r="B234" i="32" s="1"/>
  <c r="D109" i="5"/>
  <c r="B240" i="32" s="1"/>
  <c r="D108" i="5"/>
  <c r="B239" i="32" s="1"/>
  <c r="D104" i="5"/>
  <c r="B235" i="32" s="1"/>
  <c r="D110" i="5"/>
  <c r="B241" i="32" s="1"/>
  <c r="D106" i="5"/>
  <c r="B237" i="32" s="1"/>
  <c r="D102" i="5"/>
  <c r="B233" i="32" s="1"/>
  <c r="D105" i="5"/>
  <c r="B236" i="32" s="1"/>
  <c r="G45" i="4"/>
  <c r="G44" i="4"/>
  <c r="G43" i="4"/>
  <c r="G42" i="4"/>
  <c r="G41" i="4"/>
  <c r="I42" i="4"/>
  <c r="H42" i="4"/>
  <c r="F45" i="4"/>
  <c r="F44" i="4"/>
  <c r="F43" i="4"/>
  <c r="F42" i="4"/>
  <c r="F41" i="4"/>
  <c r="I43" i="4"/>
  <c r="H41" i="4"/>
  <c r="I45" i="4"/>
  <c r="I44" i="4"/>
  <c r="I41" i="4"/>
  <c r="H45" i="4"/>
  <c r="H44" i="4"/>
  <c r="H43" i="4"/>
  <c r="H114" i="4"/>
  <c r="H113" i="4"/>
  <c r="H112" i="4"/>
  <c r="H111" i="4"/>
  <c r="H110" i="4"/>
  <c r="L110" i="4" s="1"/>
  <c r="H97" i="4"/>
  <c r="H96" i="4"/>
  <c r="H95" i="4"/>
  <c r="H94" i="4"/>
  <c r="H93" i="4"/>
  <c r="F112" i="4"/>
  <c r="F97" i="4"/>
  <c r="F93" i="4"/>
  <c r="I96" i="4"/>
  <c r="G114" i="4"/>
  <c r="G113" i="4"/>
  <c r="G112" i="4"/>
  <c r="G111" i="4"/>
  <c r="G110" i="4"/>
  <c r="G97" i="4"/>
  <c r="G96" i="4"/>
  <c r="G95" i="4"/>
  <c r="G94" i="4"/>
  <c r="G93" i="4"/>
  <c r="F111" i="4"/>
  <c r="F96" i="4"/>
  <c r="F94" i="4"/>
  <c r="I95" i="4"/>
  <c r="F114" i="4"/>
  <c r="F113" i="4"/>
  <c r="F110" i="4"/>
  <c r="C176" i="20" s="1"/>
  <c r="F95" i="4"/>
  <c r="I94" i="4"/>
  <c r="I114" i="4"/>
  <c r="I113" i="4"/>
  <c r="I112" i="4"/>
  <c r="I111" i="4"/>
  <c r="I110" i="4"/>
  <c r="I97" i="4"/>
  <c r="I93" i="4"/>
  <c r="H125" i="4"/>
  <c r="L125" i="4" s="1"/>
  <c r="G125" i="4"/>
  <c r="F125" i="4"/>
  <c r="C187" i="20" s="1"/>
  <c r="I125" i="4"/>
  <c r="F59" i="4"/>
  <c r="F57" i="4"/>
  <c r="G82" i="4"/>
  <c r="I60" i="4"/>
  <c r="I58" i="4"/>
  <c r="I56" i="4"/>
  <c r="F82" i="4"/>
  <c r="H60" i="4"/>
  <c r="H58" i="4"/>
  <c r="H56" i="4"/>
  <c r="F80" i="4"/>
  <c r="G60" i="4"/>
  <c r="G58" i="4"/>
  <c r="G56" i="4"/>
  <c r="I79" i="4"/>
  <c r="I57" i="4"/>
  <c r="F60" i="4"/>
  <c r="F58" i="4"/>
  <c r="F56" i="4"/>
  <c r="H79" i="4"/>
  <c r="G79" i="4"/>
  <c r="H59" i="4"/>
  <c r="H57" i="4"/>
  <c r="I82" i="4"/>
  <c r="F79" i="4"/>
  <c r="I59" i="4"/>
  <c r="G59" i="4"/>
  <c r="G57" i="4"/>
  <c r="H82" i="4"/>
  <c r="H81" i="4"/>
  <c r="I78" i="4"/>
  <c r="H78" i="4"/>
  <c r="F78" i="4"/>
  <c r="G78" i="4"/>
  <c r="I80" i="4"/>
  <c r="F81" i="4"/>
  <c r="I81" i="4"/>
  <c r="G80" i="4"/>
  <c r="H80" i="4"/>
  <c r="G81" i="4"/>
  <c r="B422" i="20"/>
  <c r="H407" i="32"/>
  <c r="H406" i="32"/>
  <c r="H409" i="32"/>
  <c r="H408" i="32"/>
  <c r="H405" i="32"/>
  <c r="H404" i="32"/>
  <c r="B381" i="21"/>
  <c r="B249" i="21"/>
  <c r="B260" i="21" s="1"/>
  <c r="D21" i="19"/>
  <c r="H151" i="32"/>
  <c r="H149" i="32"/>
  <c r="H147" i="32"/>
  <c r="H145" i="32"/>
  <c r="H143" i="32"/>
  <c r="H150" i="32"/>
  <c r="H152" i="32"/>
  <c r="H144" i="32"/>
  <c r="H146" i="32"/>
  <c r="H148" i="32"/>
  <c r="E216" i="4"/>
  <c r="C287" i="20" s="1"/>
  <c r="H122" i="32"/>
  <c r="H118" i="32"/>
  <c r="H114" i="32"/>
  <c r="H117" i="32"/>
  <c r="H116" i="32"/>
  <c r="H115" i="32"/>
  <c r="H121" i="32"/>
  <c r="H120" i="32"/>
  <c r="H119" i="32"/>
  <c r="H113" i="32"/>
  <c r="E69" i="4"/>
  <c r="C119" i="20" s="1"/>
  <c r="H3" i="32"/>
  <c r="H7" i="32"/>
  <c r="H5" i="32"/>
  <c r="H6" i="32"/>
  <c r="H4" i="32"/>
  <c r="H72" i="32"/>
  <c r="H70" i="32"/>
  <c r="H68" i="32"/>
  <c r="H66" i="32"/>
  <c r="H64" i="32"/>
  <c r="H71" i="32"/>
  <c r="H63" i="32"/>
  <c r="H69" i="32"/>
  <c r="H65" i="32"/>
  <c r="H67" i="32"/>
  <c r="H221" i="32"/>
  <c r="H219" i="32"/>
  <c r="H217" i="32"/>
  <c r="H215" i="32"/>
  <c r="H213" i="32"/>
  <c r="H216" i="32"/>
  <c r="H218" i="32"/>
  <c r="H214" i="32"/>
  <c r="H220" i="32"/>
  <c r="H222" i="32"/>
  <c r="E71" i="4"/>
  <c r="C141" i="20" s="1"/>
  <c r="D40" i="19" s="1"/>
  <c r="H31" i="32"/>
  <c r="H29" i="32"/>
  <c r="H27" i="32"/>
  <c r="H25" i="32"/>
  <c r="H23" i="32"/>
  <c r="H28" i="32"/>
  <c r="H30" i="32"/>
  <c r="H26" i="32"/>
  <c r="H32" i="32"/>
  <c r="H24" i="32"/>
  <c r="H201" i="32"/>
  <c r="H199" i="32"/>
  <c r="H197" i="32"/>
  <c r="H195" i="32"/>
  <c r="H193" i="32"/>
  <c r="H200" i="32"/>
  <c r="H202" i="32"/>
  <c r="H194" i="32"/>
  <c r="H198" i="32"/>
  <c r="H196" i="32"/>
  <c r="H171" i="32"/>
  <c r="H169" i="32"/>
  <c r="H167" i="32"/>
  <c r="H165" i="32"/>
  <c r="H163" i="32"/>
  <c r="H172" i="32"/>
  <c r="H164" i="32"/>
  <c r="H168" i="32"/>
  <c r="H170" i="32"/>
  <c r="H166" i="32"/>
  <c r="H191" i="32"/>
  <c r="H189" i="32"/>
  <c r="H187" i="32"/>
  <c r="H185" i="32"/>
  <c r="H183" i="32"/>
  <c r="H192" i="32"/>
  <c r="H188" i="32"/>
  <c r="H184" i="32"/>
  <c r="H190" i="32"/>
  <c r="H186" i="32"/>
  <c r="H161" i="32"/>
  <c r="H156" i="32"/>
  <c r="H153" i="32"/>
  <c r="H158" i="32"/>
  <c r="H155" i="32"/>
  <c r="H160" i="32"/>
  <c r="H157" i="32"/>
  <c r="H159" i="32"/>
  <c r="H154" i="32"/>
  <c r="H162" i="32"/>
  <c r="H212" i="32"/>
  <c r="H211" i="32"/>
  <c r="H209" i="32"/>
  <c r="H207" i="32"/>
  <c r="H205" i="32"/>
  <c r="H203" i="32"/>
  <c r="H208" i="32"/>
  <c r="H210" i="32"/>
  <c r="H206" i="32"/>
  <c r="H204" i="32"/>
  <c r="H82" i="32"/>
  <c r="H80" i="32"/>
  <c r="H78" i="32"/>
  <c r="H76" i="32"/>
  <c r="H74" i="32"/>
  <c r="H75" i="32"/>
  <c r="H81" i="32"/>
  <c r="H73" i="32"/>
  <c r="H79" i="32"/>
  <c r="H77" i="32"/>
  <c r="H62" i="32"/>
  <c r="H60" i="32"/>
  <c r="H58" i="32"/>
  <c r="H56" i="32"/>
  <c r="H54" i="32"/>
  <c r="H55" i="32"/>
  <c r="H61" i="32"/>
  <c r="H53" i="32"/>
  <c r="H57" i="32"/>
  <c r="H59" i="32"/>
  <c r="C568" i="20"/>
  <c r="D73" i="19" s="1"/>
  <c r="H332" i="32"/>
  <c r="H330" i="32"/>
  <c r="H328" i="32"/>
  <c r="H326" i="32"/>
  <c r="H324" i="32"/>
  <c r="H327" i="32"/>
  <c r="H325" i="32"/>
  <c r="H331" i="32"/>
  <c r="H323" i="32"/>
  <c r="H329" i="32"/>
  <c r="B612" i="20"/>
  <c r="C77" i="19" s="1"/>
  <c r="G372" i="32"/>
  <c r="G365" i="32"/>
  <c r="G364" i="32"/>
  <c r="G371" i="32"/>
  <c r="G370" i="32"/>
  <c r="G363" i="32"/>
  <c r="G369" i="32"/>
  <c r="G368" i="32"/>
  <c r="G367" i="32"/>
  <c r="G366" i="32"/>
  <c r="G291" i="32"/>
  <c r="G289" i="32"/>
  <c r="G287" i="32"/>
  <c r="G285" i="32"/>
  <c r="G283" i="32"/>
  <c r="G292" i="32"/>
  <c r="G290" i="32"/>
  <c r="G288" i="32"/>
  <c r="G286" i="32"/>
  <c r="G284" i="32"/>
  <c r="B379" i="20"/>
  <c r="G243" i="32"/>
  <c r="G261" i="32"/>
  <c r="G259" i="32"/>
  <c r="G257" i="32"/>
  <c r="G255" i="32"/>
  <c r="G253" i="32"/>
  <c r="G251" i="32"/>
  <c r="G249" i="32"/>
  <c r="G247" i="32"/>
  <c r="G245" i="32"/>
  <c r="G260" i="32"/>
  <c r="G252" i="32"/>
  <c r="G244" i="32"/>
  <c r="G248" i="32"/>
  <c r="G262" i="32"/>
  <c r="G254" i="32"/>
  <c r="G246" i="32"/>
  <c r="G256" i="32"/>
  <c r="G258" i="32"/>
  <c r="G250" i="32"/>
  <c r="C545" i="20"/>
  <c r="D70" i="19" s="1"/>
  <c r="H311" i="32"/>
  <c r="H309" i="32"/>
  <c r="H307" i="32"/>
  <c r="H305" i="32"/>
  <c r="H303" i="32"/>
  <c r="H312" i="32"/>
  <c r="H310" i="32"/>
  <c r="H308" i="32"/>
  <c r="H306" i="32"/>
  <c r="H304" i="32"/>
  <c r="H241" i="32"/>
  <c r="H239" i="32"/>
  <c r="H237" i="32"/>
  <c r="H235" i="32"/>
  <c r="H233" i="32"/>
  <c r="H234" i="32"/>
  <c r="H240" i="32"/>
  <c r="H236" i="32"/>
  <c r="H242" i="32"/>
  <c r="H238" i="32"/>
  <c r="H301" i="32"/>
  <c r="H299" i="32"/>
  <c r="H297" i="32"/>
  <c r="H295" i="32"/>
  <c r="H302" i="32"/>
  <c r="H300" i="32"/>
  <c r="H298" i="32"/>
  <c r="H296" i="32"/>
  <c r="H294" i="32"/>
  <c r="H293" i="32"/>
  <c r="H392" i="32"/>
  <c r="H391" i="32"/>
  <c r="H390" i="32"/>
  <c r="H389" i="32"/>
  <c r="H388" i="32"/>
  <c r="H387" i="32"/>
  <c r="H386" i="32"/>
  <c r="H385" i="32"/>
  <c r="H384" i="32"/>
  <c r="H383" i="32"/>
  <c r="B411" i="20"/>
  <c r="G281" i="32"/>
  <c r="G279" i="32"/>
  <c r="G277" i="32"/>
  <c r="G275" i="32"/>
  <c r="G273" i="32"/>
  <c r="G282" i="32"/>
  <c r="G280" i="32"/>
  <c r="G278" i="32"/>
  <c r="G276" i="32"/>
  <c r="G274" i="32"/>
  <c r="B400" i="20"/>
  <c r="G271" i="32"/>
  <c r="G269" i="32"/>
  <c r="G267" i="32"/>
  <c r="G265" i="32"/>
  <c r="G263" i="32"/>
  <c r="G272" i="32"/>
  <c r="G270" i="32"/>
  <c r="G268" i="32"/>
  <c r="G266" i="32"/>
  <c r="G264" i="32"/>
  <c r="H422" i="32"/>
  <c r="H420" i="32"/>
  <c r="H418" i="32"/>
  <c r="H416" i="32"/>
  <c r="H414" i="32"/>
  <c r="H421" i="32"/>
  <c r="H419" i="32"/>
  <c r="H417" i="32"/>
  <c r="H415" i="32"/>
  <c r="H413" i="32"/>
  <c r="H261" i="32"/>
  <c r="H259" i="32"/>
  <c r="H257" i="32"/>
  <c r="H255" i="32"/>
  <c r="H253" i="32"/>
  <c r="H251" i="32"/>
  <c r="H249" i="32"/>
  <c r="H247" i="32"/>
  <c r="H245" i="32"/>
  <c r="H262" i="32"/>
  <c r="H254" i="32"/>
  <c r="H246" i="32"/>
  <c r="H243" i="32"/>
  <c r="H256" i="32"/>
  <c r="H248" i="32"/>
  <c r="H258" i="32"/>
  <c r="H250" i="32"/>
  <c r="H260" i="32"/>
  <c r="H252" i="32"/>
  <c r="H244" i="32"/>
  <c r="H362" i="32"/>
  <c r="H360" i="32"/>
  <c r="H358" i="32"/>
  <c r="H356" i="32"/>
  <c r="H354" i="32"/>
  <c r="H355" i="32"/>
  <c r="H361" i="32"/>
  <c r="H359" i="32"/>
  <c r="H353" i="32"/>
  <c r="H357" i="32"/>
  <c r="B368" i="20"/>
  <c r="G241" i="32"/>
  <c r="G239" i="32"/>
  <c r="G237" i="32"/>
  <c r="G235" i="32"/>
  <c r="G233" i="32"/>
  <c r="G242" i="32"/>
  <c r="G238" i="32"/>
  <c r="G234" i="32"/>
  <c r="G240" i="32"/>
  <c r="G236" i="32"/>
  <c r="B580" i="20"/>
  <c r="C75" i="19" s="1"/>
  <c r="G352" i="32"/>
  <c r="G350" i="32"/>
  <c r="G348" i="32"/>
  <c r="G346" i="32"/>
  <c r="G344" i="32"/>
  <c r="G342" i="32"/>
  <c r="G340" i="32"/>
  <c r="G338" i="32"/>
  <c r="G336" i="32"/>
  <c r="G334" i="32"/>
  <c r="G349" i="32"/>
  <c r="G341" i="32"/>
  <c r="G333" i="32"/>
  <c r="G351" i="32"/>
  <c r="G343" i="32"/>
  <c r="G335" i="32"/>
  <c r="G345" i="32"/>
  <c r="G337" i="32"/>
  <c r="G347" i="32"/>
  <c r="G339" i="32"/>
  <c r="H263" i="32"/>
  <c r="H272" i="32"/>
  <c r="H270" i="32"/>
  <c r="H268" i="32"/>
  <c r="H266" i="32"/>
  <c r="H264" i="32"/>
  <c r="H271" i="32"/>
  <c r="H269" i="32"/>
  <c r="H267" i="32"/>
  <c r="H265" i="32"/>
  <c r="H292" i="32"/>
  <c r="H290" i="32"/>
  <c r="H288" i="32"/>
  <c r="H286" i="32"/>
  <c r="H284" i="32"/>
  <c r="H291" i="32"/>
  <c r="H289" i="32"/>
  <c r="H287" i="32"/>
  <c r="H285" i="32"/>
  <c r="H283" i="32"/>
  <c r="H432" i="32"/>
  <c r="H430" i="32"/>
  <c r="H428" i="32"/>
  <c r="H426" i="32"/>
  <c r="H424" i="32"/>
  <c r="H431" i="32"/>
  <c r="H429" i="32"/>
  <c r="H427" i="32"/>
  <c r="H425" i="32"/>
  <c r="H423" i="32"/>
  <c r="H322" i="32"/>
  <c r="H320" i="32"/>
  <c r="H318" i="32"/>
  <c r="H316" i="32"/>
  <c r="H314" i="32"/>
  <c r="H319" i="32"/>
  <c r="H313" i="32"/>
  <c r="H317" i="32"/>
  <c r="H315" i="32"/>
  <c r="H321" i="32"/>
  <c r="B623" i="20"/>
  <c r="C78" i="19" s="1"/>
  <c r="G381" i="32"/>
  <c r="G379" i="32"/>
  <c r="G377" i="32"/>
  <c r="G375" i="32"/>
  <c r="G373" i="32"/>
  <c r="G380" i="32"/>
  <c r="G382" i="32"/>
  <c r="G374" i="32"/>
  <c r="G376" i="32"/>
  <c r="G378" i="32"/>
  <c r="H282" i="32"/>
  <c r="H280" i="32"/>
  <c r="H278" i="32"/>
  <c r="H276" i="32"/>
  <c r="H274" i="32"/>
  <c r="H281" i="32"/>
  <c r="H279" i="32"/>
  <c r="H277" i="32"/>
  <c r="H275" i="32"/>
  <c r="H273" i="32"/>
  <c r="H231" i="32"/>
  <c r="H229" i="32"/>
  <c r="H227" i="32"/>
  <c r="H225" i="32"/>
  <c r="H226" i="32"/>
  <c r="H232" i="32"/>
  <c r="H223" i="32"/>
  <c r="H228" i="32"/>
  <c r="H230" i="32"/>
  <c r="H224" i="32"/>
  <c r="H372" i="32"/>
  <c r="H370" i="32"/>
  <c r="H368" i="32"/>
  <c r="H366" i="32"/>
  <c r="H364" i="32"/>
  <c r="H371" i="32"/>
  <c r="H363" i="32"/>
  <c r="H369" i="32"/>
  <c r="H367" i="32"/>
  <c r="H365" i="32"/>
  <c r="H352" i="32"/>
  <c r="H350" i="32"/>
  <c r="H348" i="32"/>
  <c r="H346" i="32"/>
  <c r="H344" i="32"/>
  <c r="H342" i="32"/>
  <c r="H340" i="32"/>
  <c r="H338" i="32"/>
  <c r="H336" i="32"/>
  <c r="H334" i="32"/>
  <c r="H351" i="32"/>
  <c r="H343" i="32"/>
  <c r="H335" i="32"/>
  <c r="H345" i="32"/>
  <c r="H337" i="32"/>
  <c r="H347" i="32"/>
  <c r="H339" i="32"/>
  <c r="H349" i="32"/>
  <c r="H341" i="32"/>
  <c r="H333" i="32"/>
  <c r="H382" i="32"/>
  <c r="H380" i="32"/>
  <c r="H378" i="32"/>
  <c r="H376" i="32"/>
  <c r="H374" i="32"/>
  <c r="H381" i="32"/>
  <c r="H373" i="32"/>
  <c r="H375" i="32"/>
  <c r="H377" i="32"/>
  <c r="H379" i="32"/>
  <c r="D22" i="19"/>
  <c r="H80" i="19"/>
  <c r="D65" i="19"/>
  <c r="N345" i="4"/>
  <c r="D345" i="4"/>
  <c r="B198" i="32" s="1"/>
  <c r="D315" i="4"/>
  <c r="B182" i="32" s="1"/>
  <c r="D314" i="4"/>
  <c r="B181" i="32" s="1"/>
  <c r="D313" i="4"/>
  <c r="B180" i="32" s="1"/>
  <c r="D312" i="4"/>
  <c r="B179" i="32" s="1"/>
  <c r="D311" i="4"/>
  <c r="B178" i="32" s="1"/>
  <c r="D310" i="4"/>
  <c r="B177" i="32" s="1"/>
  <c r="D309" i="4"/>
  <c r="B176" i="32" s="1"/>
  <c r="D308" i="4"/>
  <c r="B175" i="32" s="1"/>
  <c r="D307" i="4"/>
  <c r="B174" i="32" s="1"/>
  <c r="D306" i="4"/>
  <c r="B173" i="32" s="1"/>
  <c r="N245" i="4"/>
  <c r="D245" i="4"/>
  <c r="B141" i="32" s="1"/>
  <c r="Q289" i="5"/>
  <c r="Q290" i="5"/>
  <c r="Q291" i="5"/>
  <c r="Q292" i="5"/>
  <c r="Q293" i="5"/>
  <c r="Q294" i="5"/>
  <c r="Q295" i="5"/>
  <c r="Q296" i="5"/>
  <c r="D296" i="5"/>
  <c r="B352" i="32" s="1"/>
  <c r="D295" i="5"/>
  <c r="B351" i="32" s="1"/>
  <c r="D294" i="5"/>
  <c r="B350" i="32" s="1"/>
  <c r="D293" i="5"/>
  <c r="B349" i="32" s="1"/>
  <c r="D292" i="5"/>
  <c r="B348" i="32" s="1"/>
  <c r="D291" i="5"/>
  <c r="B347" i="32" s="1"/>
  <c r="D290" i="5"/>
  <c r="B346" i="32" s="1"/>
  <c r="D289" i="5"/>
  <c r="B345" i="32" s="1"/>
  <c r="E538" i="5" l="1"/>
  <c r="C361" i="21" s="1"/>
  <c r="E541" i="5"/>
  <c r="C364" i="21" s="1"/>
  <c r="E540" i="5"/>
  <c r="C363" i="21" s="1"/>
  <c r="C218" i="21"/>
  <c r="E542" i="5"/>
  <c r="C365" i="21" s="1"/>
  <c r="B597" i="20"/>
  <c r="B594" i="20"/>
  <c r="B598" i="20"/>
  <c r="B593" i="20"/>
  <c r="B599" i="20"/>
  <c r="B595" i="20"/>
  <c r="B596" i="20"/>
  <c r="B600" i="20"/>
  <c r="D20" i="19"/>
  <c r="D38" i="19"/>
  <c r="C149" i="21"/>
  <c r="B149" i="21"/>
  <c r="C148" i="21"/>
  <c r="B148" i="21"/>
  <c r="C147" i="21"/>
  <c r="B147" i="21"/>
  <c r="C146" i="21"/>
  <c r="B146" i="21"/>
  <c r="C144" i="21"/>
  <c r="C143" i="21"/>
  <c r="C142" i="21"/>
  <c r="C141" i="21"/>
  <c r="C140" i="21"/>
  <c r="C135" i="21"/>
  <c r="C134" i="21"/>
  <c r="B134" i="21"/>
  <c r="C133" i="21"/>
  <c r="C132" i="21"/>
  <c r="C131" i="21"/>
  <c r="C130" i="21"/>
  <c r="C129" i="21"/>
  <c r="C124" i="21"/>
  <c r="C123" i="21"/>
  <c r="B123" i="21"/>
  <c r="C122" i="21"/>
  <c r="B122" i="21"/>
  <c r="C121" i="21"/>
  <c r="B121" i="21"/>
  <c r="C120" i="21"/>
  <c r="C119" i="21"/>
  <c r="C118" i="21"/>
  <c r="C117" i="21"/>
  <c r="C116" i="21"/>
  <c r="C110" i="21"/>
  <c r="B110" i="21"/>
  <c r="C109" i="21"/>
  <c r="C108" i="21"/>
  <c r="C107" i="21"/>
  <c r="C106" i="21"/>
  <c r="C105" i="21"/>
  <c r="C100" i="21"/>
  <c r="C99" i="21"/>
  <c r="B99" i="21"/>
  <c r="C98" i="21"/>
  <c r="B98" i="21"/>
  <c r="C97" i="21"/>
  <c r="B97" i="21"/>
  <c r="C96" i="21"/>
  <c r="C95" i="21"/>
  <c r="C94" i="21"/>
  <c r="C93" i="21"/>
  <c r="C92" i="21"/>
  <c r="C91" i="21"/>
  <c r="C90" i="21"/>
  <c r="C89" i="21"/>
  <c r="C88" i="21"/>
  <c r="C87" i="21"/>
  <c r="C86" i="21"/>
  <c r="B86" i="21"/>
  <c r="C85" i="21"/>
  <c r="B85" i="21"/>
  <c r="C84" i="21"/>
  <c r="B84" i="21"/>
  <c r="C83" i="21"/>
  <c r="B83" i="21"/>
  <c r="E1" i="21"/>
  <c r="F1" i="21"/>
  <c r="G1" i="21"/>
  <c r="H1" i="21"/>
  <c r="I1" i="21"/>
  <c r="J1" i="21"/>
  <c r="E71" i="21"/>
  <c r="F71" i="21"/>
  <c r="G71" i="21"/>
  <c r="H71" i="21"/>
  <c r="I71" i="21"/>
  <c r="J71" i="21"/>
  <c r="E72" i="21"/>
  <c r="E73" i="21"/>
  <c r="F2" i="20"/>
  <c r="F2" i="21" s="1"/>
  <c r="G2" i="20"/>
  <c r="G2" i="21" s="1"/>
  <c r="H2" i="20"/>
  <c r="H2" i="21" s="1"/>
  <c r="I2" i="20"/>
  <c r="I2" i="21" s="1"/>
  <c r="J2" i="20"/>
  <c r="J2" i="21" s="1"/>
  <c r="B83" i="20"/>
  <c r="C83" i="20"/>
  <c r="B84" i="20"/>
  <c r="C84" i="20"/>
  <c r="B85" i="20"/>
  <c r="C85" i="20"/>
  <c r="B96" i="20"/>
  <c r="C96" i="20"/>
  <c r="B107" i="20"/>
  <c r="C107" i="20"/>
  <c r="C108" i="20"/>
  <c r="C142" i="20" s="1"/>
  <c r="C109" i="20"/>
  <c r="C143" i="20" s="1"/>
  <c r="C110" i="20"/>
  <c r="C144" i="20" s="1"/>
  <c r="C111" i="20"/>
  <c r="C145" i="20" s="1"/>
  <c r="C112" i="20"/>
  <c r="C146" i="20" s="1"/>
  <c r="C113" i="20"/>
  <c r="C147" i="20" s="1"/>
  <c r="C114" i="20"/>
  <c r="C148" i="20" s="1"/>
  <c r="C115" i="20"/>
  <c r="C149" i="20" s="1"/>
  <c r="C116" i="20"/>
  <c r="C150" i="20" s="1"/>
  <c r="C117" i="20"/>
  <c r="C151" i="20" s="1"/>
  <c r="B152" i="20"/>
  <c r="C152" i="20"/>
  <c r="C153" i="20"/>
  <c r="C154" i="20"/>
  <c r="C155" i="20"/>
  <c r="C156" i="20"/>
  <c r="C157" i="20"/>
  <c r="C158" i="20"/>
  <c r="C159" i="20"/>
  <c r="C160" i="20"/>
  <c r="C161" i="20"/>
  <c r="C162" i="20"/>
  <c r="B163" i="20"/>
  <c r="C163" i="20"/>
  <c r="C164" i="20"/>
  <c r="C165" i="20"/>
  <c r="C166" i="20"/>
  <c r="C167" i="20"/>
  <c r="C168" i="20"/>
  <c r="C169" i="20"/>
  <c r="C170" i="20"/>
  <c r="C171" i="20"/>
  <c r="C172" i="20"/>
  <c r="C173" i="20"/>
  <c r="B174" i="20"/>
  <c r="C174" i="20"/>
  <c r="B175" i="20"/>
  <c r="C175" i="20"/>
  <c r="C177" i="20"/>
  <c r="C178" i="20"/>
  <c r="C179" i="20"/>
  <c r="C180" i="20"/>
  <c r="C181" i="20"/>
  <c r="C182" i="20"/>
  <c r="C183" i="20"/>
  <c r="C184" i="20"/>
  <c r="C185" i="20"/>
  <c r="B186" i="20"/>
  <c r="C186" i="20"/>
  <c r="B197" i="20"/>
  <c r="C197" i="20"/>
  <c r="B209" i="20"/>
  <c r="C209" i="20"/>
  <c r="B210" i="20"/>
  <c r="C210" i="20"/>
  <c r="B211" i="20"/>
  <c r="C211" i="20"/>
  <c r="C221" i="20"/>
  <c r="C265" i="20" s="1"/>
  <c r="C222" i="20"/>
  <c r="C266" i="20" s="1"/>
  <c r="C223" i="20"/>
  <c r="C267" i="20" s="1"/>
  <c r="C224" i="20"/>
  <c r="C268" i="20" s="1"/>
  <c r="C225" i="20"/>
  <c r="C269" i="20" s="1"/>
  <c r="C226" i="20"/>
  <c r="C270" i="20" s="1"/>
  <c r="C227" i="20"/>
  <c r="C271" i="20" s="1"/>
  <c r="C228" i="20"/>
  <c r="C272" i="20" s="1"/>
  <c r="C229" i="20"/>
  <c r="C273" i="20" s="1"/>
  <c r="C230" i="20"/>
  <c r="C274" i="20" s="1"/>
  <c r="C231" i="20"/>
  <c r="C275" i="20" s="1"/>
  <c r="B232" i="20"/>
  <c r="C232" i="20"/>
  <c r="C238" i="20"/>
  <c r="C282" i="20" s="1"/>
  <c r="C239" i="20"/>
  <c r="C283" i="20" s="1"/>
  <c r="C240" i="20"/>
  <c r="C284" i="20" s="1"/>
  <c r="C241" i="20"/>
  <c r="C285" i="20" s="1"/>
  <c r="C242" i="20"/>
  <c r="C286" i="20" s="1"/>
  <c r="B243" i="20"/>
  <c r="C243" i="20"/>
  <c r="C249" i="20"/>
  <c r="C293" i="20" s="1"/>
  <c r="C250" i="20"/>
  <c r="C294" i="20" s="1"/>
  <c r="C251" i="20"/>
  <c r="C295" i="20" s="1"/>
  <c r="C252" i="20"/>
  <c r="C296" i="20" s="1"/>
  <c r="C253" i="20"/>
  <c r="C297" i="20" s="1"/>
  <c r="B298" i="20"/>
  <c r="C298" i="20"/>
  <c r="C304" i="20"/>
  <c r="C305" i="20"/>
  <c r="C306" i="20"/>
  <c r="C307" i="20"/>
  <c r="C308" i="20"/>
  <c r="B309" i="20"/>
  <c r="C309" i="20"/>
  <c r="C315" i="20"/>
  <c r="C316" i="20"/>
  <c r="C317" i="20"/>
  <c r="C318" i="20"/>
  <c r="C319" i="20"/>
  <c r="B320" i="20"/>
  <c r="C320" i="20"/>
  <c r="B321" i="20"/>
  <c r="C321" i="20"/>
  <c r="D44" i="19" s="1"/>
  <c r="C327" i="20"/>
  <c r="C328" i="20"/>
  <c r="C329" i="20"/>
  <c r="C330" i="20"/>
  <c r="C331" i="20"/>
  <c r="B332" i="20"/>
  <c r="C332" i="20"/>
  <c r="D45" i="19" s="1"/>
  <c r="C338" i="20"/>
  <c r="C339" i="20"/>
  <c r="C340" i="20"/>
  <c r="C341" i="20"/>
  <c r="C342" i="20"/>
  <c r="B343" i="20"/>
  <c r="C343" i="20"/>
  <c r="D46" i="19" s="1"/>
  <c r="C349" i="20"/>
  <c r="C350" i="20"/>
  <c r="C351" i="20"/>
  <c r="C352" i="20"/>
  <c r="C353" i="20"/>
  <c r="D3" i="19"/>
  <c r="C3" i="19"/>
  <c r="C151" i="21"/>
  <c r="H50" i="19" s="1"/>
  <c r="I68" i="5"/>
  <c r="J68" i="5"/>
  <c r="J69" i="5"/>
  <c r="J72" i="5"/>
  <c r="J75" i="5"/>
  <c r="J76" i="5"/>
  <c r="I12" i="4"/>
  <c r="J12" i="4"/>
  <c r="J13" i="4"/>
  <c r="C193" i="21"/>
  <c r="H62" i="19" s="1"/>
  <c r="C192" i="21"/>
  <c r="H61" i="19" s="1"/>
  <c r="C57" i="19"/>
  <c r="D184" i="5"/>
  <c r="D183" i="5"/>
  <c r="D182" i="5"/>
  <c r="D181" i="5"/>
  <c r="D180" i="5"/>
  <c r="D179" i="5"/>
  <c r="D178" i="5"/>
  <c r="B286" i="32" s="1"/>
  <c r="D177" i="5"/>
  <c r="B285" i="32" s="1"/>
  <c r="D176" i="5"/>
  <c r="B284" i="32" s="1"/>
  <c r="B423" i="20"/>
  <c r="B500" i="20" s="1"/>
  <c r="C411" i="20"/>
  <c r="D341" i="5"/>
  <c r="D340" i="5"/>
  <c r="D339" i="5"/>
  <c r="D338" i="5"/>
  <c r="D337" i="5"/>
  <c r="D336" i="5"/>
  <c r="B377" i="32" s="1"/>
  <c r="D335" i="5"/>
  <c r="D334" i="5"/>
  <c r="B375" i="32" s="1"/>
  <c r="D333" i="5"/>
  <c r="B374" i="32" s="1"/>
  <c r="B624" i="20"/>
  <c r="C623" i="20"/>
  <c r="D78" i="19" s="1"/>
  <c r="Q341" i="5"/>
  <c r="Q340" i="5"/>
  <c r="Q339" i="5"/>
  <c r="Q338" i="5"/>
  <c r="Q337" i="5"/>
  <c r="Q184" i="5"/>
  <c r="Q183" i="5"/>
  <c r="Q182" i="5"/>
  <c r="Q181" i="5"/>
  <c r="Q180" i="5"/>
  <c r="C422" i="20"/>
  <c r="K12" i="4" l="1"/>
  <c r="K65" i="5" s="1"/>
  <c r="C372" i="21"/>
  <c r="B630" i="20"/>
  <c r="B379" i="32"/>
  <c r="B430" i="20"/>
  <c r="B507" i="20" s="1"/>
  <c r="B290" i="32"/>
  <c r="B627" i="20"/>
  <c r="B376" i="32"/>
  <c r="B631" i="20"/>
  <c r="B380" i="32"/>
  <c r="B427" i="20"/>
  <c r="B504" i="20" s="1"/>
  <c r="B287" i="32"/>
  <c r="B431" i="20"/>
  <c r="B508" i="20" s="1"/>
  <c r="B291" i="32"/>
  <c r="B632" i="20"/>
  <c r="B381" i="32"/>
  <c r="B428" i="20"/>
  <c r="B505" i="20" s="1"/>
  <c r="B288" i="32"/>
  <c r="B432" i="20"/>
  <c r="B509" i="20" s="1"/>
  <c r="B292" i="32"/>
  <c r="B629" i="20"/>
  <c r="B378" i="32"/>
  <c r="B429" i="20"/>
  <c r="B506" i="20" s="1"/>
  <c r="B289" i="32"/>
  <c r="B633" i="20"/>
  <c r="B382" i="32"/>
  <c r="B628" i="20"/>
  <c r="B424" i="20"/>
  <c r="B501" i="20" s="1"/>
  <c r="B625" i="20"/>
  <c r="B425" i="20"/>
  <c r="B502" i="20" s="1"/>
  <c r="B626" i="20"/>
  <c r="B426" i="20"/>
  <c r="B503" i="20" s="1"/>
  <c r="I65" i="5"/>
  <c r="J65" i="5"/>
  <c r="L68" i="5" s="1"/>
  <c r="D43" i="19"/>
  <c r="D42" i="19"/>
  <c r="D41" i="19"/>
  <c r="I13" i="4"/>
  <c r="K13" i="4" s="1"/>
  <c r="I14" i="4" s="1"/>
  <c r="L1" i="20"/>
  <c r="L3" i="20" s="1"/>
  <c r="J14" i="4"/>
  <c r="I151" i="21"/>
  <c r="I83" i="21"/>
  <c r="I3" i="21"/>
  <c r="I69" i="21"/>
  <c r="I146" i="21"/>
  <c r="E151" i="21"/>
  <c r="E83" i="21"/>
  <c r="E3" i="21"/>
  <c r="E146" i="21"/>
  <c r="E69" i="21"/>
  <c r="H146" i="21"/>
  <c r="H69" i="21"/>
  <c r="H151" i="21"/>
  <c r="H3" i="21"/>
  <c r="H83" i="21"/>
  <c r="G146" i="21"/>
  <c r="G69" i="21"/>
  <c r="G151" i="21"/>
  <c r="G3" i="21"/>
  <c r="G83" i="21"/>
  <c r="J151" i="21"/>
  <c r="J83" i="21"/>
  <c r="J3" i="21"/>
  <c r="J69" i="21"/>
  <c r="J146" i="21"/>
  <c r="F151" i="21"/>
  <c r="F83" i="21"/>
  <c r="F3" i="21"/>
  <c r="F146" i="21"/>
  <c r="F69" i="21"/>
  <c r="K68" i="5"/>
  <c r="C355" i="20"/>
  <c r="J73" i="5"/>
  <c r="J70" i="5"/>
  <c r="I69" i="5"/>
  <c r="K69" i="5" s="1"/>
  <c r="J77" i="5"/>
  <c r="D57" i="19"/>
  <c r="C205" i="21"/>
  <c r="H64" i="19" s="1"/>
  <c r="C194" i="21"/>
  <c r="H63" i="19" s="1"/>
  <c r="C191" i="21"/>
  <c r="C180" i="21"/>
  <c r="H59" i="19" s="1"/>
  <c r="C169" i="21"/>
  <c r="H58" i="19" s="1"/>
  <c r="C168" i="21"/>
  <c r="H57" i="19" s="1"/>
  <c r="C167" i="21"/>
  <c r="H56" i="19" s="1"/>
  <c r="C166" i="21"/>
  <c r="C155" i="21"/>
  <c r="H54" i="19" s="1"/>
  <c r="C154" i="21"/>
  <c r="H53" i="19" s="1"/>
  <c r="C612" i="20"/>
  <c r="D77" i="19" s="1"/>
  <c r="C601" i="20"/>
  <c r="D76" i="19" s="1"/>
  <c r="C579" i="20"/>
  <c r="C557" i="20"/>
  <c r="D72" i="19" s="1"/>
  <c r="C556" i="20"/>
  <c r="C534" i="20"/>
  <c r="D69" i="19" s="1"/>
  <c r="C533" i="20"/>
  <c r="C400" i="20"/>
  <c r="C379" i="20"/>
  <c r="C368" i="20"/>
  <c r="C357" i="20"/>
  <c r="C356" i="20"/>
  <c r="H74" i="19"/>
  <c r="C261" i="21"/>
  <c r="C227" i="21"/>
  <c r="C216" i="21"/>
  <c r="K14" i="4" l="1"/>
  <c r="H70" i="19"/>
  <c r="H65" i="19"/>
  <c r="H55" i="19"/>
  <c r="H60" i="19"/>
  <c r="H66" i="19"/>
  <c r="D71" i="19"/>
  <c r="D74" i="19"/>
  <c r="D68" i="19"/>
  <c r="L69" i="20"/>
  <c r="L355" i="20"/>
  <c r="L209" i="20"/>
  <c r="L83" i="20"/>
  <c r="L75" i="20"/>
  <c r="H51" i="19"/>
  <c r="C153" i="21"/>
  <c r="H52" i="19" s="1"/>
  <c r="C580" i="20"/>
  <c r="D75" i="19" s="1"/>
  <c r="I72" i="5"/>
  <c r="L78" i="20" s="1"/>
  <c r="L423" i="20" s="1"/>
  <c r="I70" i="5"/>
  <c r="K70" i="5" s="1"/>
  <c r="I75" i="5"/>
  <c r="K75" i="5" s="1"/>
  <c r="I76" i="5" s="1"/>
  <c r="L79" i="20" s="1"/>
  <c r="H35" i="19"/>
  <c r="G35" i="19"/>
  <c r="H34" i="19"/>
  <c r="G34" i="19"/>
  <c r="H33" i="19"/>
  <c r="G33" i="19"/>
  <c r="K72" i="5" l="1"/>
  <c r="I73" i="5" s="1"/>
  <c r="K73" i="5" s="1"/>
  <c r="K76" i="5"/>
  <c r="I77" i="5" s="1"/>
  <c r="K77" i="5" s="1"/>
  <c r="H32" i="19"/>
  <c r="G32" i="19"/>
  <c r="D429" i="5"/>
  <c r="B424" i="32" s="1"/>
  <c r="B207" i="21" l="1"/>
  <c r="C56" i="19" l="1"/>
  <c r="C55" i="19"/>
  <c r="D56" i="19"/>
  <c r="D55" i="19"/>
  <c r="M269" i="5"/>
  <c r="M268" i="5"/>
  <c r="M267" i="5"/>
  <c r="M266" i="5"/>
  <c r="D236" i="5"/>
  <c r="D235" i="5"/>
  <c r="D234" i="5"/>
  <c r="D233" i="5"/>
  <c r="D232" i="5"/>
  <c r="D231" i="5"/>
  <c r="B307" i="32" s="1"/>
  <c r="D230" i="5"/>
  <c r="B306" i="32" s="1"/>
  <c r="D229" i="5"/>
  <c r="B305" i="32" s="1"/>
  <c r="D228" i="5"/>
  <c r="B304" i="32" s="1"/>
  <c r="B546" i="20"/>
  <c r="D221" i="5"/>
  <c r="B302" i="32" s="1"/>
  <c r="D220" i="5"/>
  <c r="B301" i="32" s="1"/>
  <c r="D219" i="5"/>
  <c r="B300" i="32" s="1"/>
  <c r="D218" i="5"/>
  <c r="B299" i="32" s="1"/>
  <c r="D217" i="5"/>
  <c r="B298" i="32" s="1"/>
  <c r="D216" i="5"/>
  <c r="B297" i="32" s="1"/>
  <c r="D215" i="5"/>
  <c r="B296" i="32" s="1"/>
  <c r="D214" i="5"/>
  <c r="B295" i="32" s="1"/>
  <c r="D213" i="5"/>
  <c r="B294" i="32" s="1"/>
  <c r="B552" i="20" l="1"/>
  <c r="B309" i="32"/>
  <c r="B553" i="20"/>
  <c r="B310" i="32"/>
  <c r="B554" i="20"/>
  <c r="B311" i="32"/>
  <c r="B551" i="20"/>
  <c r="B308" i="32"/>
  <c r="B555" i="20"/>
  <c r="B312" i="32"/>
  <c r="B549" i="20"/>
  <c r="B550" i="20"/>
  <c r="B547" i="20"/>
  <c r="B548" i="20"/>
  <c r="Q232" i="5"/>
  <c r="Q236" i="5"/>
  <c r="B538" i="20"/>
  <c r="B542" i="20"/>
  <c r="Q233" i="5"/>
  <c r="B535" i="20"/>
  <c r="B539" i="20"/>
  <c r="B543" i="20"/>
  <c r="Q234" i="5"/>
  <c r="B536" i="20"/>
  <c r="B540" i="20"/>
  <c r="B544" i="20"/>
  <c r="Q235" i="5"/>
  <c r="B537" i="20"/>
  <c r="B541" i="20"/>
  <c r="Q266" i="5"/>
  <c r="Q269" i="5"/>
  <c r="Q268" i="5"/>
  <c r="Q267" i="5"/>
  <c r="B421" i="20" l="1"/>
  <c r="B498" i="20" s="1"/>
  <c r="B420" i="20"/>
  <c r="B497" i="20" s="1"/>
  <c r="B419" i="20"/>
  <c r="B496" i="20" s="1"/>
  <c r="B418" i="20"/>
  <c r="B495" i="20" s="1"/>
  <c r="B417" i="20"/>
  <c r="B494" i="20" s="1"/>
  <c r="B416" i="20"/>
  <c r="B493" i="20" s="1"/>
  <c r="B415" i="20"/>
  <c r="B492" i="20" s="1"/>
  <c r="B414" i="20"/>
  <c r="B491" i="20" s="1"/>
  <c r="B413" i="20"/>
  <c r="B490" i="20" s="1"/>
  <c r="B412" i="20"/>
  <c r="B489" i="20" s="1"/>
  <c r="Q168" i="5"/>
  <c r="Q167" i="5"/>
  <c r="Q166" i="5"/>
  <c r="Q165" i="5"/>
  <c r="Q164" i="5"/>
  <c r="B410" i="20"/>
  <c r="B487" i="20" s="1"/>
  <c r="B409" i="20"/>
  <c r="B486" i="20" s="1"/>
  <c r="B408" i="20"/>
  <c r="B485" i="20" s="1"/>
  <c r="B407" i="20"/>
  <c r="B484" i="20" s="1"/>
  <c r="B406" i="20"/>
  <c r="B483" i="20" s="1"/>
  <c r="B405" i="20"/>
  <c r="B482" i="20" s="1"/>
  <c r="B404" i="20"/>
  <c r="B481" i="20" s="1"/>
  <c r="B403" i="20"/>
  <c r="B480" i="20" s="1"/>
  <c r="B402" i="20"/>
  <c r="B479" i="20" s="1"/>
  <c r="B401" i="20"/>
  <c r="B478" i="20" s="1"/>
  <c r="Q152" i="5"/>
  <c r="Q151" i="5"/>
  <c r="Q150" i="5"/>
  <c r="Q149" i="5"/>
  <c r="Q148" i="5"/>
  <c r="N477" i="5" l="1"/>
  <c r="N476" i="5"/>
  <c r="L114" i="4" l="1"/>
  <c r="L113" i="4"/>
  <c r="L112" i="4"/>
  <c r="L111" i="4"/>
  <c r="L97" i="4"/>
  <c r="L96" i="4"/>
  <c r="L95" i="4"/>
  <c r="L94" i="4"/>
  <c r="L93" i="4"/>
  <c r="H23" i="19" l="1"/>
  <c r="L453" i="5"/>
  <c r="L452" i="5"/>
  <c r="L451" i="5"/>
  <c r="L450" i="5"/>
  <c r="L449" i="5"/>
  <c r="O448" i="5"/>
  <c r="L448" i="5"/>
  <c r="O447" i="5"/>
  <c r="L447" i="5"/>
  <c r="O446" i="5"/>
  <c r="L446" i="5"/>
  <c r="O445" i="5"/>
  <c r="L445" i="5"/>
  <c r="O444" i="5"/>
  <c r="L444" i="5"/>
  <c r="S446" i="5" l="1"/>
  <c r="L540" i="5" s="1"/>
  <c r="S450" i="5"/>
  <c r="S445" i="5"/>
  <c r="S449" i="5"/>
  <c r="S453" i="5"/>
  <c r="S444" i="5"/>
  <c r="S448" i="5"/>
  <c r="S452" i="5"/>
  <c r="S447" i="5"/>
  <c r="S451" i="5"/>
  <c r="K540" i="5" l="1"/>
  <c r="M540" i="5"/>
  <c r="L538" i="5"/>
  <c r="L547" i="5"/>
  <c r="L546" i="5"/>
  <c r="L543" i="5"/>
  <c r="L542" i="5"/>
  <c r="L539" i="5"/>
  <c r="L544" i="5"/>
  <c r="L545" i="5"/>
  <c r="L541" i="5"/>
  <c r="G16" i="19"/>
  <c r="H16" i="19"/>
  <c r="C513" i="20"/>
  <c r="C514" i="20"/>
  <c r="C515" i="20"/>
  <c r="C516" i="20"/>
  <c r="C517" i="20"/>
  <c r="C518" i="20"/>
  <c r="C519" i="20"/>
  <c r="C520" i="20"/>
  <c r="C521" i="20"/>
  <c r="C512" i="20"/>
  <c r="B512" i="20"/>
  <c r="B513" i="20"/>
  <c r="B514" i="20"/>
  <c r="B515" i="20"/>
  <c r="B516" i="20"/>
  <c r="B517" i="20"/>
  <c r="B518" i="20"/>
  <c r="B519" i="20"/>
  <c r="B520" i="20"/>
  <c r="B521" i="20"/>
  <c r="K541" i="5" l="1"/>
  <c r="M541" i="5"/>
  <c r="K539" i="5"/>
  <c r="M539" i="5"/>
  <c r="K542" i="5"/>
  <c r="M542" i="5"/>
  <c r="K545" i="5"/>
  <c r="M545" i="5"/>
  <c r="K543" i="5"/>
  <c r="M543" i="5"/>
  <c r="K547" i="5"/>
  <c r="M547" i="5"/>
  <c r="K538" i="5"/>
  <c r="M538" i="5"/>
  <c r="K544" i="5"/>
  <c r="M544" i="5"/>
  <c r="K546" i="5"/>
  <c r="M546" i="5"/>
  <c r="H25" i="19"/>
  <c r="G25" i="19"/>
  <c r="G23" i="19"/>
  <c r="D368" i="4"/>
  <c r="B212" i="32" s="1"/>
  <c r="D367" i="4"/>
  <c r="B211" i="32" s="1"/>
  <c r="D366" i="4"/>
  <c r="B210" i="32" s="1"/>
  <c r="D365" i="4"/>
  <c r="B209" i="32" s="1"/>
  <c r="D364" i="4"/>
  <c r="B208" i="32" s="1"/>
  <c r="D363" i="4"/>
  <c r="B207" i="32" s="1"/>
  <c r="D362" i="4"/>
  <c r="B206" i="32" s="1"/>
  <c r="D361" i="4"/>
  <c r="B205" i="32" s="1"/>
  <c r="D360" i="4"/>
  <c r="B204" i="32" s="1"/>
  <c r="H24" i="19"/>
  <c r="G24" i="19"/>
  <c r="H22" i="19"/>
  <c r="G22" i="19"/>
  <c r="H21" i="19"/>
  <c r="G21" i="19"/>
  <c r="H20" i="19"/>
  <c r="G20" i="19"/>
  <c r="H19" i="19"/>
  <c r="G19" i="19"/>
  <c r="H18" i="19"/>
  <c r="G18" i="19"/>
  <c r="H17" i="19"/>
  <c r="G17" i="19"/>
  <c r="H15" i="19"/>
  <c r="G15" i="19"/>
  <c r="H14" i="19"/>
  <c r="G14" i="19"/>
  <c r="C46" i="19"/>
  <c r="C45" i="19"/>
  <c r="C44" i="19"/>
  <c r="C43" i="19"/>
  <c r="C42" i="19"/>
  <c r="C41" i="19"/>
  <c r="D34" i="19"/>
  <c r="C34" i="19"/>
  <c r="D33" i="19"/>
  <c r="C33" i="19"/>
  <c r="D32" i="19"/>
  <c r="C32" i="19"/>
  <c r="D28" i="19"/>
  <c r="C28" i="19"/>
  <c r="D27" i="19"/>
  <c r="C27" i="19"/>
  <c r="D26" i="19"/>
  <c r="C26" i="19"/>
  <c r="D25" i="19"/>
  <c r="C25" i="19"/>
  <c r="D24" i="19"/>
  <c r="C24" i="19"/>
  <c r="D23" i="19"/>
  <c r="C23" i="19"/>
  <c r="D16" i="19"/>
  <c r="C16" i="19"/>
  <c r="D15" i="19"/>
  <c r="C15" i="19"/>
  <c r="D14" i="19"/>
  <c r="C14" i="19"/>
  <c r="D467" i="5"/>
  <c r="B22" i="36" s="1"/>
  <c r="D466" i="5"/>
  <c r="D465" i="5"/>
  <c r="D464" i="5"/>
  <c r="D463" i="5"/>
  <c r="D462" i="5"/>
  <c r="D461" i="5"/>
  <c r="D460" i="5"/>
  <c r="D459" i="5"/>
  <c r="B15" i="36" l="1"/>
  <c r="D561" i="5"/>
  <c r="B528" i="20" s="1"/>
  <c r="B19" i="36"/>
  <c r="D556" i="5"/>
  <c r="B523" i="20" s="1"/>
  <c r="B14" i="36"/>
  <c r="F460" i="5" s="1"/>
  <c r="D558" i="5"/>
  <c r="B525" i="20" s="1"/>
  <c r="B16" i="36"/>
  <c r="D562" i="5"/>
  <c r="B529" i="20" s="1"/>
  <c r="B20" i="36"/>
  <c r="D560" i="5"/>
  <c r="B527" i="20" s="1"/>
  <c r="B18" i="36"/>
  <c r="D559" i="5"/>
  <c r="B526" i="20" s="1"/>
  <c r="B17" i="36"/>
  <c r="D563" i="5"/>
  <c r="B530" i="20" s="1"/>
  <c r="B21" i="36"/>
  <c r="D564" i="5"/>
  <c r="B531" i="20" s="1"/>
  <c r="B237" i="21"/>
  <c r="D557" i="5"/>
  <c r="B524" i="20" s="1"/>
  <c r="B235" i="21"/>
  <c r="B231" i="21"/>
  <c r="B232" i="21"/>
  <c r="B236" i="21"/>
  <c r="B230" i="21"/>
  <c r="B229" i="21"/>
  <c r="B233" i="21"/>
  <c r="B234" i="21"/>
  <c r="B124" i="21"/>
  <c r="B125" i="21"/>
  <c r="B129" i="21"/>
  <c r="B133" i="21"/>
  <c r="B132" i="21"/>
  <c r="B126" i="21"/>
  <c r="B130" i="21"/>
  <c r="B128" i="21"/>
  <c r="B127" i="21"/>
  <c r="B131" i="21"/>
  <c r="C17" i="19"/>
  <c r="C18" i="19"/>
  <c r="C35" i="19"/>
  <c r="C36" i="19"/>
  <c r="D17" i="19"/>
  <c r="D18" i="19"/>
  <c r="D35" i="19"/>
  <c r="D36" i="19"/>
  <c r="D526" i="5"/>
  <c r="B63" i="36" s="1"/>
  <c r="D525" i="5"/>
  <c r="B62" i="36" s="1"/>
  <c r="D524" i="5"/>
  <c r="B61" i="36" s="1"/>
  <c r="D523" i="5"/>
  <c r="B60" i="36" s="1"/>
  <c r="D522" i="5"/>
  <c r="D521" i="5"/>
  <c r="D520" i="5"/>
  <c r="D519" i="5"/>
  <c r="D518" i="5"/>
  <c r="D517" i="5"/>
  <c r="D511" i="5"/>
  <c r="B53" i="36" s="1"/>
  <c r="D510" i="5"/>
  <c r="B52" i="36" s="1"/>
  <c r="D509" i="5"/>
  <c r="B51" i="36" s="1"/>
  <c r="D508" i="5"/>
  <c r="B50" i="36" s="1"/>
  <c r="D507" i="5"/>
  <c r="B49" i="36" s="1"/>
  <c r="D506" i="5"/>
  <c r="D505" i="5"/>
  <c r="D504" i="5"/>
  <c r="D503" i="5"/>
  <c r="D502" i="5"/>
  <c r="D485" i="5"/>
  <c r="B33" i="36" s="1"/>
  <c r="D484" i="5"/>
  <c r="D483" i="5"/>
  <c r="D482" i="5"/>
  <c r="D481" i="5"/>
  <c r="D480" i="5"/>
  <c r="D479" i="5"/>
  <c r="D478" i="5"/>
  <c r="D477" i="5"/>
  <c r="R511" i="5"/>
  <c r="R510" i="5"/>
  <c r="R509" i="5"/>
  <c r="R508" i="5"/>
  <c r="R507" i="5"/>
  <c r="R506" i="5"/>
  <c r="R505" i="5"/>
  <c r="R504" i="5"/>
  <c r="R503" i="5"/>
  <c r="R502" i="5"/>
  <c r="U485" i="5"/>
  <c r="T485" i="5"/>
  <c r="W467" i="5"/>
  <c r="M467" i="5"/>
  <c r="W466" i="5"/>
  <c r="M466" i="5"/>
  <c r="W465" i="5"/>
  <c r="M465" i="5"/>
  <c r="W464" i="5"/>
  <c r="M464" i="5"/>
  <c r="F459" i="5" l="1"/>
  <c r="C229" i="21" s="1"/>
  <c r="C240" i="21" s="1"/>
  <c r="C251" i="21" s="1"/>
  <c r="I459" i="5"/>
  <c r="T459" i="5" s="1"/>
  <c r="K461" i="5"/>
  <c r="J459" i="5"/>
  <c r="U459" i="5" s="1"/>
  <c r="G459" i="5"/>
  <c r="M459" i="5" s="1"/>
  <c r="F461" i="5"/>
  <c r="E558" i="5" s="1"/>
  <c r="C525" i="20" s="1"/>
  <c r="J462" i="5"/>
  <c r="U462" i="5" s="1"/>
  <c r="J461" i="5"/>
  <c r="U461" i="5" s="1"/>
  <c r="G461" i="5"/>
  <c r="M461" i="5" s="1"/>
  <c r="H462" i="5"/>
  <c r="O462" i="5" s="1"/>
  <c r="W462" i="5" s="1"/>
  <c r="F462" i="5"/>
  <c r="E559" i="5" s="1"/>
  <c r="C526" i="20" s="1"/>
  <c r="K462" i="5"/>
  <c r="H461" i="5"/>
  <c r="O461" i="5" s="1"/>
  <c r="W461" i="5" s="1"/>
  <c r="G462" i="5"/>
  <c r="M462" i="5" s="1"/>
  <c r="I462" i="5"/>
  <c r="T462" i="5" s="1"/>
  <c r="I461" i="5"/>
  <c r="T461" i="5" s="1"/>
  <c r="F463" i="5"/>
  <c r="E560" i="5" s="1"/>
  <c r="C527" i="20" s="1"/>
  <c r="H463" i="5"/>
  <c r="O463" i="5" s="1"/>
  <c r="W463" i="5" s="1"/>
  <c r="K463" i="5"/>
  <c r="E557" i="5"/>
  <c r="C524" i="20" s="1"/>
  <c r="C230" i="21"/>
  <c r="B25" i="36"/>
  <c r="H477" i="5" s="1"/>
  <c r="O477" i="5" s="1"/>
  <c r="W477" i="5" s="1"/>
  <c r="B55" i="36"/>
  <c r="B26" i="36"/>
  <c r="B44" i="36"/>
  <c r="B28" i="36"/>
  <c r="B32" i="36"/>
  <c r="B46" i="36"/>
  <c r="B54" i="36"/>
  <c r="B58" i="36"/>
  <c r="I463" i="5"/>
  <c r="T463" i="5" s="1"/>
  <c r="K459" i="5"/>
  <c r="B29" i="36"/>
  <c r="B47" i="36"/>
  <c r="B59" i="36"/>
  <c r="J463" i="5"/>
  <c r="U463" i="5" s="1"/>
  <c r="F476" i="5"/>
  <c r="C263" i="21" s="1"/>
  <c r="C284" i="21" s="1"/>
  <c r="C305" i="21" s="1"/>
  <c r="H476" i="5"/>
  <c r="O476" i="5" s="1"/>
  <c r="W476" i="5" s="1"/>
  <c r="X476" i="5" s="1"/>
  <c r="K476" i="5"/>
  <c r="J476" i="5"/>
  <c r="U476" i="5" s="1"/>
  <c r="I476" i="5"/>
  <c r="T476" i="5" s="1"/>
  <c r="G476" i="5"/>
  <c r="M476" i="5" s="1"/>
  <c r="J460" i="5"/>
  <c r="U460" i="5" s="1"/>
  <c r="K460" i="5"/>
  <c r="B48" i="36"/>
  <c r="G463" i="5"/>
  <c r="M463" i="5" s="1"/>
  <c r="G460" i="5"/>
  <c r="M460" i="5" s="1"/>
  <c r="I460" i="5"/>
  <c r="T460" i="5" s="1"/>
  <c r="B30" i="36"/>
  <c r="B56" i="36"/>
  <c r="B27" i="36"/>
  <c r="B31" i="36"/>
  <c r="B45" i="36"/>
  <c r="B57" i="36"/>
  <c r="H459" i="5"/>
  <c r="O459" i="5" s="1"/>
  <c r="W459" i="5" s="1"/>
  <c r="H460" i="5"/>
  <c r="O460" i="5" s="1"/>
  <c r="W460" i="5" s="1"/>
  <c r="B330" i="21"/>
  <c r="B341" i="21" s="1"/>
  <c r="B352" i="21" s="1"/>
  <c r="B334" i="21"/>
  <c r="B345" i="21" s="1"/>
  <c r="B356" i="21" s="1"/>
  <c r="B327" i="21"/>
  <c r="B338" i="21" s="1"/>
  <c r="B349" i="21" s="1"/>
  <c r="B331" i="21"/>
  <c r="B342" i="21" s="1"/>
  <c r="B353" i="21" s="1"/>
  <c r="B335" i="21"/>
  <c r="B346" i="21" s="1"/>
  <c r="B357" i="21" s="1"/>
  <c r="B328" i="21"/>
  <c r="B339" i="21" s="1"/>
  <c r="B350" i="21" s="1"/>
  <c r="B332" i="21"/>
  <c r="B343" i="21" s="1"/>
  <c r="B354" i="21" s="1"/>
  <c r="B336" i="21"/>
  <c r="B347" i="21" s="1"/>
  <c r="B358" i="21" s="1"/>
  <c r="B329" i="21"/>
  <c r="B340" i="21" s="1"/>
  <c r="B351" i="21" s="1"/>
  <c r="B333" i="21"/>
  <c r="B344" i="21" s="1"/>
  <c r="B355" i="21" s="1"/>
  <c r="X465" i="5"/>
  <c r="L562" i="5" s="1"/>
  <c r="M562" i="5" s="1"/>
  <c r="X464" i="5"/>
  <c r="L561" i="5" s="1"/>
  <c r="M561" i="5" s="1"/>
  <c r="X467" i="5"/>
  <c r="X466" i="5"/>
  <c r="L563" i="5" s="1"/>
  <c r="B263" i="21"/>
  <c r="B284" i="21" s="1"/>
  <c r="B305" i="21" s="1"/>
  <c r="B266" i="21"/>
  <c r="B287" i="21" s="1"/>
  <c r="B308" i="21" s="1"/>
  <c r="B271" i="21"/>
  <c r="B292" i="21" s="1"/>
  <c r="B313" i="21" s="1"/>
  <c r="B264" i="21"/>
  <c r="B285" i="21" s="1"/>
  <c r="B306" i="21" s="1"/>
  <c r="B268" i="21"/>
  <c r="B289" i="21" s="1"/>
  <c r="B310" i="21" s="1"/>
  <c r="B272" i="21"/>
  <c r="B293" i="21" s="1"/>
  <c r="B314" i="21" s="1"/>
  <c r="B270" i="21"/>
  <c r="B291" i="21" s="1"/>
  <c r="B312" i="21" s="1"/>
  <c r="B267" i="21"/>
  <c r="B288" i="21" s="1"/>
  <c r="B309" i="21" s="1"/>
  <c r="B265" i="21"/>
  <c r="B286" i="21" s="1"/>
  <c r="B307" i="21" s="1"/>
  <c r="B269" i="21"/>
  <c r="B290" i="21" s="1"/>
  <c r="B311" i="21" s="1"/>
  <c r="B380" i="21"/>
  <c r="B248" i="21"/>
  <c r="B259" i="21" s="1"/>
  <c r="B240" i="21"/>
  <c r="B251" i="21" s="1"/>
  <c r="B375" i="21"/>
  <c r="B243" i="21"/>
  <c r="B254" i="21" s="1"/>
  <c r="B377" i="21"/>
  <c r="B245" i="21"/>
  <c r="B256" i="21" s="1"/>
  <c r="B376" i="21"/>
  <c r="B244" i="21"/>
  <c r="B255" i="21" s="1"/>
  <c r="B373" i="21"/>
  <c r="B241" i="21"/>
  <c r="B252" i="21" s="1"/>
  <c r="B379" i="21"/>
  <c r="B247" i="21"/>
  <c r="B258" i="21" s="1"/>
  <c r="B374" i="21"/>
  <c r="B242" i="21"/>
  <c r="B253" i="21" s="1"/>
  <c r="B378" i="21"/>
  <c r="B246" i="21"/>
  <c r="B257" i="21" s="1"/>
  <c r="W485" i="5"/>
  <c r="X485" i="5" s="1"/>
  <c r="S508" i="5"/>
  <c r="S510" i="5"/>
  <c r="P523" i="5"/>
  <c r="P525" i="5"/>
  <c r="S507" i="5"/>
  <c r="S509" i="5"/>
  <c r="S511" i="5"/>
  <c r="P524" i="5"/>
  <c r="P526" i="5"/>
  <c r="E556" i="5" l="1"/>
  <c r="C523" i="20" s="1"/>
  <c r="C231" i="21"/>
  <c r="C374" i="21" s="1"/>
  <c r="C232" i="21"/>
  <c r="C375" i="21" s="1"/>
  <c r="H478" i="5"/>
  <c r="O478" i="5" s="1"/>
  <c r="W478" i="5" s="1"/>
  <c r="G479" i="5"/>
  <c r="M479" i="5" s="1"/>
  <c r="I477" i="5"/>
  <c r="T477" i="5" s="1"/>
  <c r="F483" i="5"/>
  <c r="C270" i="21" s="1"/>
  <c r="C291" i="21" s="1"/>
  <c r="C312" i="21" s="1"/>
  <c r="J520" i="5"/>
  <c r="I478" i="5"/>
  <c r="T478" i="5" s="1"/>
  <c r="J477" i="5"/>
  <c r="U477" i="5" s="1"/>
  <c r="X461" i="5"/>
  <c r="L558" i="5" s="1"/>
  <c r="M558" i="5" s="1"/>
  <c r="X462" i="5"/>
  <c r="L559" i="5" s="1"/>
  <c r="M559" i="5" s="1"/>
  <c r="J483" i="5"/>
  <c r="U483" i="5" s="1"/>
  <c r="J479" i="5"/>
  <c r="U479" i="5" s="1"/>
  <c r="H483" i="5"/>
  <c r="O483" i="5" s="1"/>
  <c r="W483" i="5" s="1"/>
  <c r="K478" i="5"/>
  <c r="G477" i="5"/>
  <c r="M477" i="5" s="1"/>
  <c r="I483" i="5"/>
  <c r="T483" i="5" s="1"/>
  <c r="G520" i="5"/>
  <c r="X463" i="5"/>
  <c r="L560" i="5" s="1"/>
  <c r="M560" i="5" s="1"/>
  <c r="I520" i="5"/>
  <c r="N520" i="5" s="1"/>
  <c r="F503" i="5"/>
  <c r="C328" i="21" s="1"/>
  <c r="C339" i="21" s="1"/>
  <c r="C350" i="21" s="1"/>
  <c r="G483" i="5"/>
  <c r="M483" i="5" s="1"/>
  <c r="I479" i="5"/>
  <c r="T479" i="5" s="1"/>
  <c r="F478" i="5"/>
  <c r="C265" i="21" s="1"/>
  <c r="C286" i="21" s="1"/>
  <c r="C307" i="21" s="1"/>
  <c r="K477" i="5"/>
  <c r="X460" i="5"/>
  <c r="L557" i="5" s="1"/>
  <c r="M557" i="5" s="1"/>
  <c r="F520" i="5"/>
  <c r="H503" i="5"/>
  <c r="P503" i="5" s="1"/>
  <c r="S503" i="5" s="1"/>
  <c r="K483" i="5"/>
  <c r="F479" i="5"/>
  <c r="C266" i="21" s="1"/>
  <c r="C287" i="21" s="1"/>
  <c r="C308" i="21" s="1"/>
  <c r="H479" i="5"/>
  <c r="O479" i="5" s="1"/>
  <c r="W479" i="5" s="1"/>
  <c r="J478" i="5"/>
  <c r="U478" i="5" s="1"/>
  <c r="F477" i="5"/>
  <c r="C264" i="21" s="1"/>
  <c r="C285" i="21" s="1"/>
  <c r="C306" i="21" s="1"/>
  <c r="C233" i="21"/>
  <c r="C244" i="21" s="1"/>
  <c r="C255" i="21" s="1"/>
  <c r="G503" i="5"/>
  <c r="I518" i="5"/>
  <c r="N518" i="5" s="1"/>
  <c r="G482" i="5"/>
  <c r="M482" i="5" s="1"/>
  <c r="H519" i="5"/>
  <c r="M519" i="5" s="1"/>
  <c r="K479" i="5"/>
  <c r="H518" i="5"/>
  <c r="M518" i="5" s="1"/>
  <c r="H482" i="5"/>
  <c r="O482" i="5" s="1"/>
  <c r="W482" i="5" s="1"/>
  <c r="J482" i="5"/>
  <c r="U482" i="5" s="1"/>
  <c r="H520" i="5"/>
  <c r="M520" i="5" s="1"/>
  <c r="I503" i="5"/>
  <c r="G519" i="5"/>
  <c r="F482" i="5"/>
  <c r="C269" i="21" s="1"/>
  <c r="C290" i="21" s="1"/>
  <c r="C311" i="21" s="1"/>
  <c r="F506" i="5"/>
  <c r="C331" i="21" s="1"/>
  <c r="C342" i="21" s="1"/>
  <c r="C353" i="21" s="1"/>
  <c r="J522" i="5"/>
  <c r="F505" i="5"/>
  <c r="C330" i="21" s="1"/>
  <c r="C341" i="21" s="1"/>
  <c r="C352" i="21" s="1"/>
  <c r="K481" i="5"/>
  <c r="F521" i="5"/>
  <c r="I521" i="5"/>
  <c r="N521" i="5" s="1"/>
  <c r="G517" i="5"/>
  <c r="F504" i="5"/>
  <c r="C329" i="21" s="1"/>
  <c r="C340" i="21" s="1"/>
  <c r="C351" i="21" s="1"/>
  <c r="J484" i="5"/>
  <c r="U484" i="5" s="1"/>
  <c r="H480" i="5"/>
  <c r="O480" i="5" s="1"/>
  <c r="W480" i="5" s="1"/>
  <c r="G480" i="5"/>
  <c r="M480" i="5" s="1"/>
  <c r="G502" i="5"/>
  <c r="G478" i="5"/>
  <c r="M478" i="5" s="1"/>
  <c r="F518" i="5"/>
  <c r="C241" i="21"/>
  <c r="C252" i="21" s="1"/>
  <c r="C373" i="21"/>
  <c r="I519" i="5"/>
  <c r="N519" i="5" s="1"/>
  <c r="G506" i="5"/>
  <c r="G522" i="5"/>
  <c r="G505" i="5"/>
  <c r="F481" i="5"/>
  <c r="C268" i="21" s="1"/>
  <c r="C289" i="21" s="1"/>
  <c r="C310" i="21" s="1"/>
  <c r="H481" i="5"/>
  <c r="O481" i="5" s="1"/>
  <c r="W481" i="5" s="1"/>
  <c r="C242" i="21"/>
  <c r="C253" i="21" s="1"/>
  <c r="J521" i="5"/>
  <c r="H517" i="5"/>
  <c r="M517" i="5" s="1"/>
  <c r="G504" i="5"/>
  <c r="H484" i="5"/>
  <c r="O484" i="5" s="1"/>
  <c r="W484" i="5" s="1"/>
  <c r="G484" i="5"/>
  <c r="M484" i="5" s="1"/>
  <c r="I480" i="5"/>
  <c r="T480" i="5" s="1"/>
  <c r="K480" i="5"/>
  <c r="H502" i="5"/>
  <c r="P502" i="5" s="1"/>
  <c r="S502" i="5" s="1"/>
  <c r="J518" i="5"/>
  <c r="F519" i="5"/>
  <c r="H506" i="5"/>
  <c r="P506" i="5" s="1"/>
  <c r="S506" i="5" s="1"/>
  <c r="I522" i="5"/>
  <c r="N522" i="5" s="1"/>
  <c r="H522" i="5"/>
  <c r="M522" i="5" s="1"/>
  <c r="H505" i="5"/>
  <c r="P505" i="5" s="1"/>
  <c r="S505" i="5" s="1"/>
  <c r="J481" i="5"/>
  <c r="U481" i="5" s="1"/>
  <c r="I481" i="5"/>
  <c r="T481" i="5" s="1"/>
  <c r="G521" i="5"/>
  <c r="F517" i="5"/>
  <c r="I517" i="5"/>
  <c r="N517" i="5" s="1"/>
  <c r="H504" i="5"/>
  <c r="P504" i="5" s="1"/>
  <c r="S504" i="5" s="1"/>
  <c r="I484" i="5"/>
  <c r="T484" i="5" s="1"/>
  <c r="K484" i="5"/>
  <c r="F480" i="5"/>
  <c r="C267" i="21" s="1"/>
  <c r="C288" i="21" s="1"/>
  <c r="C309" i="21" s="1"/>
  <c r="I502" i="5"/>
  <c r="G518" i="5"/>
  <c r="J519" i="5"/>
  <c r="I482" i="5"/>
  <c r="T482" i="5" s="1"/>
  <c r="K482" i="5"/>
  <c r="I506" i="5"/>
  <c r="F522" i="5"/>
  <c r="I505" i="5"/>
  <c r="G481" i="5"/>
  <c r="M481" i="5" s="1"/>
  <c r="H521" i="5"/>
  <c r="M521" i="5" s="1"/>
  <c r="J517" i="5"/>
  <c r="I504" i="5"/>
  <c r="F484" i="5"/>
  <c r="C271" i="21" s="1"/>
  <c r="C292" i="21" s="1"/>
  <c r="C313" i="21" s="1"/>
  <c r="J480" i="5"/>
  <c r="U480" i="5" s="1"/>
  <c r="F502" i="5"/>
  <c r="C327" i="21" s="1"/>
  <c r="C338" i="21" s="1"/>
  <c r="C349" i="21" s="1"/>
  <c r="K561" i="5"/>
  <c r="K562" i="5"/>
  <c r="M563" i="5"/>
  <c r="K563" i="5"/>
  <c r="X459" i="5"/>
  <c r="L564" i="5"/>
  <c r="M564" i="5" s="1"/>
  <c r="D51" i="19"/>
  <c r="C50" i="19"/>
  <c r="C52" i="19"/>
  <c r="C53" i="19"/>
  <c r="C54" i="19"/>
  <c r="D50" i="19"/>
  <c r="D52" i="19"/>
  <c r="D53" i="19"/>
  <c r="D54" i="19"/>
  <c r="C51" i="19"/>
  <c r="C243" i="21" l="1"/>
  <c r="C254" i="21" s="1"/>
  <c r="P518" i="5"/>
  <c r="K560" i="5"/>
  <c r="K559" i="5"/>
  <c r="P520" i="5"/>
  <c r="P519" i="5"/>
  <c r="X479" i="5"/>
  <c r="X477" i="5"/>
  <c r="X483" i="5"/>
  <c r="K557" i="5"/>
  <c r="C376" i="21"/>
  <c r="X478" i="5"/>
  <c r="P521" i="5"/>
  <c r="X482" i="5"/>
  <c r="P517" i="5"/>
  <c r="X481" i="5"/>
  <c r="X480" i="5"/>
  <c r="P522" i="5"/>
  <c r="X484" i="5"/>
  <c r="K558" i="5"/>
  <c r="K564" i="5"/>
  <c r="L556" i="5"/>
  <c r="M556" i="5" s="1"/>
  <c r="D437" i="5"/>
  <c r="B432" i="32" s="1"/>
  <c r="D436" i="5"/>
  <c r="B431" i="32" s="1"/>
  <c r="D435" i="5"/>
  <c r="B430" i="32" s="1"/>
  <c r="D434" i="5"/>
  <c r="B429" i="32" s="1"/>
  <c r="D433" i="5"/>
  <c r="B428" i="32" s="1"/>
  <c r="D432" i="5"/>
  <c r="B427" i="32" s="1"/>
  <c r="D431" i="5"/>
  <c r="B426" i="32" s="1"/>
  <c r="D430" i="5"/>
  <c r="B425" i="32" s="1"/>
  <c r="D422" i="5"/>
  <c r="B422" i="32" s="1"/>
  <c r="D421" i="5"/>
  <c r="B421" i="32" s="1"/>
  <c r="D420" i="5"/>
  <c r="B420" i="32" s="1"/>
  <c r="D419" i="5"/>
  <c r="B419" i="32" s="1"/>
  <c r="D418" i="5"/>
  <c r="B418" i="32" s="1"/>
  <c r="D417" i="5"/>
  <c r="B417" i="32" s="1"/>
  <c r="D416" i="5"/>
  <c r="B416" i="32" s="1"/>
  <c r="D415" i="5"/>
  <c r="B415" i="32" s="1"/>
  <c r="D414" i="5"/>
  <c r="B414" i="32" s="1"/>
  <c r="Q401" i="5"/>
  <c r="D401" i="5"/>
  <c r="B412" i="32" s="1"/>
  <c r="Q400" i="5"/>
  <c r="D400" i="5"/>
  <c r="B411" i="32" s="1"/>
  <c r="Q399" i="5"/>
  <c r="D399" i="5"/>
  <c r="B410" i="32" s="1"/>
  <c r="Q398" i="5"/>
  <c r="D398" i="5"/>
  <c r="B409" i="32" s="1"/>
  <c r="Q397" i="5"/>
  <c r="D397" i="5"/>
  <c r="B408" i="32" s="1"/>
  <c r="D396" i="5"/>
  <c r="B407" i="32" s="1"/>
  <c r="D395" i="5"/>
  <c r="B406" i="32" s="1"/>
  <c r="D394" i="5"/>
  <c r="B405" i="32" s="1"/>
  <c r="D393" i="5"/>
  <c r="B404" i="32" s="1"/>
  <c r="Q386" i="5"/>
  <c r="D386" i="5"/>
  <c r="B402" i="32" s="1"/>
  <c r="Q385" i="5"/>
  <c r="D385" i="5"/>
  <c r="B401" i="32" s="1"/>
  <c r="Q384" i="5"/>
  <c r="D384" i="5"/>
  <c r="B400" i="32" s="1"/>
  <c r="Q383" i="5"/>
  <c r="D383" i="5"/>
  <c r="B399" i="32" s="1"/>
  <c r="Q382" i="5"/>
  <c r="D382" i="5"/>
  <c r="B398" i="32" s="1"/>
  <c r="D381" i="5"/>
  <c r="B397" i="32" s="1"/>
  <c r="D380" i="5"/>
  <c r="B396" i="32" s="1"/>
  <c r="D379" i="5"/>
  <c r="B395" i="32" s="1"/>
  <c r="D378" i="5"/>
  <c r="B394" i="32" s="1"/>
  <c r="Q364" i="5"/>
  <c r="D364" i="5"/>
  <c r="B392" i="32" s="1"/>
  <c r="Q363" i="5"/>
  <c r="D363" i="5"/>
  <c r="B391" i="32" s="1"/>
  <c r="Q362" i="5"/>
  <c r="D362" i="5"/>
  <c r="B390" i="32" s="1"/>
  <c r="Q361" i="5"/>
  <c r="D361" i="5"/>
  <c r="B389" i="32" s="1"/>
  <c r="Q360" i="5"/>
  <c r="D360" i="5"/>
  <c r="B388" i="32" s="1"/>
  <c r="D359" i="5"/>
  <c r="B387" i="32" s="1"/>
  <c r="Q358" i="5"/>
  <c r="D358" i="5"/>
  <c r="B386" i="32" s="1"/>
  <c r="Q357" i="5"/>
  <c r="D357" i="5"/>
  <c r="B385" i="32" s="1"/>
  <c r="Q356" i="5"/>
  <c r="D356" i="5"/>
  <c r="B384" i="32" s="1"/>
  <c r="Q355" i="5"/>
  <c r="Q326" i="5"/>
  <c r="D326" i="5"/>
  <c r="B372" i="32" s="1"/>
  <c r="Q325" i="5"/>
  <c r="D325" i="5"/>
  <c r="B371" i="32" s="1"/>
  <c r="Q324" i="5"/>
  <c r="D324" i="5"/>
  <c r="B370" i="32" s="1"/>
  <c r="Q323" i="5"/>
  <c r="D323" i="5"/>
  <c r="B369" i="32" s="1"/>
  <c r="D322" i="5"/>
  <c r="B368" i="32" s="1"/>
  <c r="D321" i="5"/>
  <c r="B367" i="32" s="1"/>
  <c r="D320" i="5"/>
  <c r="B366" i="32" s="1"/>
  <c r="D319" i="5"/>
  <c r="B365" i="32" s="1"/>
  <c r="D318" i="5"/>
  <c r="B364" i="32" s="1"/>
  <c r="Q311" i="5"/>
  <c r="D311" i="5"/>
  <c r="B362" i="32" s="1"/>
  <c r="Q310" i="5"/>
  <c r="D310" i="5"/>
  <c r="B361" i="32" s="1"/>
  <c r="Q309" i="5"/>
  <c r="D309" i="5"/>
  <c r="B360" i="32" s="1"/>
  <c r="Q308" i="5"/>
  <c r="D308" i="5"/>
  <c r="B359" i="32" s="1"/>
  <c r="D307" i="5"/>
  <c r="B358" i="32" s="1"/>
  <c r="D306" i="5"/>
  <c r="B357" i="32" s="1"/>
  <c r="D305" i="5"/>
  <c r="B356" i="32" s="1"/>
  <c r="D304" i="5"/>
  <c r="B355" i="32" s="1"/>
  <c r="D303" i="5"/>
  <c r="B354" i="32" s="1"/>
  <c r="Q288" i="5"/>
  <c r="D288" i="5"/>
  <c r="B344" i="32" s="1"/>
  <c r="Q287" i="5"/>
  <c r="D287" i="5"/>
  <c r="B343" i="32" s="1"/>
  <c r="D286" i="5"/>
  <c r="B342" i="32" s="1"/>
  <c r="D285" i="5"/>
  <c r="B341" i="32" s="1"/>
  <c r="D284" i="5"/>
  <c r="B340" i="32" s="1"/>
  <c r="D283" i="5"/>
  <c r="B339" i="32" s="1"/>
  <c r="D282" i="5"/>
  <c r="B338" i="32" s="1"/>
  <c r="D281" i="5"/>
  <c r="B337" i="32" s="1"/>
  <c r="D280" i="5"/>
  <c r="B336" i="32" s="1"/>
  <c r="D279" i="5"/>
  <c r="B335" i="32" s="1"/>
  <c r="D278" i="5"/>
  <c r="B334" i="32" s="1"/>
  <c r="Q221" i="5"/>
  <c r="Q220" i="5"/>
  <c r="Q219" i="5"/>
  <c r="Q218" i="5"/>
  <c r="Q217" i="5"/>
  <c r="Q137" i="5"/>
  <c r="B399" i="20"/>
  <c r="B476" i="20" s="1"/>
  <c r="Q136" i="5"/>
  <c r="B398" i="20"/>
  <c r="B475" i="20" s="1"/>
  <c r="Q135" i="5"/>
  <c r="B397" i="20"/>
  <c r="B474" i="20" s="1"/>
  <c r="Q134" i="5"/>
  <c r="B396" i="20"/>
  <c r="B473" i="20" s="1"/>
  <c r="Q133" i="5"/>
  <c r="B395" i="20"/>
  <c r="B472" i="20" s="1"/>
  <c r="Q132" i="5"/>
  <c r="B394" i="20"/>
  <c r="B471" i="20" s="1"/>
  <c r="Q131" i="5"/>
  <c r="B393" i="20"/>
  <c r="B470" i="20" s="1"/>
  <c r="Q130" i="5"/>
  <c r="B392" i="20"/>
  <c r="B469" i="20" s="1"/>
  <c r="Q129" i="5"/>
  <c r="B391" i="20"/>
  <c r="B468" i="20" s="1"/>
  <c r="Q128" i="5"/>
  <c r="B390" i="20"/>
  <c r="B467" i="20" s="1"/>
  <c r="Q111" i="5"/>
  <c r="Q110" i="5"/>
  <c r="Q96" i="5"/>
  <c r="Q95" i="5"/>
  <c r="Q94" i="5"/>
  <c r="Q93" i="5"/>
  <c r="Q91" i="5"/>
  <c r="D34" i="5"/>
  <c r="D33" i="5"/>
  <c r="D32" i="5"/>
  <c r="D31" i="5"/>
  <c r="D30" i="5"/>
  <c r="D29" i="5"/>
  <c r="D28" i="5"/>
  <c r="D27" i="5"/>
  <c r="D26" i="5"/>
  <c r="D25" i="5"/>
  <c r="O384" i="4"/>
  <c r="D384" i="4"/>
  <c r="B222" i="32" s="1"/>
  <c r="O383" i="4"/>
  <c r="D383" i="4"/>
  <c r="B221" i="32" s="1"/>
  <c r="O382" i="4"/>
  <c r="D382" i="4"/>
  <c r="B220" i="32" s="1"/>
  <c r="O381" i="4"/>
  <c r="D381" i="4"/>
  <c r="B219" i="32" s="1"/>
  <c r="O380" i="4"/>
  <c r="D380" i="4"/>
  <c r="B218" i="32" s="1"/>
  <c r="D379" i="4"/>
  <c r="B217" i="32" s="1"/>
  <c r="D378" i="4"/>
  <c r="B216" i="32" s="1"/>
  <c r="D377" i="4"/>
  <c r="B215" i="32" s="1"/>
  <c r="D376" i="4"/>
  <c r="B214" i="32" s="1"/>
  <c r="O368" i="4"/>
  <c r="O367" i="4"/>
  <c r="O366" i="4"/>
  <c r="O365" i="4"/>
  <c r="O364" i="4"/>
  <c r="N349" i="4"/>
  <c r="D349" i="4"/>
  <c r="B202" i="32" s="1"/>
  <c r="N348" i="4"/>
  <c r="D348" i="4"/>
  <c r="B201" i="32" s="1"/>
  <c r="N347" i="4"/>
  <c r="D347" i="4"/>
  <c r="B200" i="32" s="1"/>
  <c r="N346" i="4"/>
  <c r="D346" i="4"/>
  <c r="B199" i="32" s="1"/>
  <c r="D344" i="4"/>
  <c r="B197" i="32" s="1"/>
  <c r="D343" i="4"/>
  <c r="B196" i="32" s="1"/>
  <c r="D342" i="4"/>
  <c r="B195" i="32" s="1"/>
  <c r="D341" i="4"/>
  <c r="B194" i="32" s="1"/>
  <c r="N334" i="4"/>
  <c r="D334" i="4"/>
  <c r="N333" i="4"/>
  <c r="D333" i="4"/>
  <c r="N332" i="4"/>
  <c r="D332" i="4"/>
  <c r="N331" i="4"/>
  <c r="D331" i="4"/>
  <c r="N330" i="4"/>
  <c r="D330" i="4"/>
  <c r="D329" i="4"/>
  <c r="B187" i="32" s="1"/>
  <c r="D328" i="4"/>
  <c r="B186" i="32" s="1"/>
  <c r="D327" i="4"/>
  <c r="B185" i="32" s="1"/>
  <c r="D326" i="4"/>
  <c r="B184" i="32" s="1"/>
  <c r="B100" i="21"/>
  <c r="O293" i="4"/>
  <c r="D293" i="4"/>
  <c r="B172" i="32" s="1"/>
  <c r="O292" i="4"/>
  <c r="D292" i="4"/>
  <c r="B171" i="32" s="1"/>
  <c r="O291" i="4"/>
  <c r="D291" i="4"/>
  <c r="B170" i="32" s="1"/>
  <c r="O290" i="4"/>
  <c r="D290" i="4"/>
  <c r="B169" i="32" s="1"/>
  <c r="O289" i="4"/>
  <c r="D289" i="4"/>
  <c r="B168" i="32" s="1"/>
  <c r="D288" i="4"/>
  <c r="B167" i="32" s="1"/>
  <c r="D287" i="4"/>
  <c r="B166" i="32" s="1"/>
  <c r="D286" i="4"/>
  <c r="B165" i="32" s="1"/>
  <c r="D285" i="4"/>
  <c r="B164" i="32" s="1"/>
  <c r="O278" i="4"/>
  <c r="D278" i="4"/>
  <c r="B162" i="32" s="1"/>
  <c r="O277" i="4"/>
  <c r="D277" i="4"/>
  <c r="B161" i="32" s="1"/>
  <c r="O276" i="4"/>
  <c r="D276" i="4"/>
  <c r="B160" i="32" s="1"/>
  <c r="O275" i="4"/>
  <c r="D275" i="4"/>
  <c r="B159" i="32" s="1"/>
  <c r="O274" i="4"/>
  <c r="D274" i="4"/>
  <c r="B158" i="32" s="1"/>
  <c r="D273" i="4"/>
  <c r="B157" i="32" s="1"/>
  <c r="D272" i="4"/>
  <c r="B156" i="32" s="1"/>
  <c r="D271" i="4"/>
  <c r="B155" i="32" s="1"/>
  <c r="D270" i="4"/>
  <c r="B154" i="32" s="1"/>
  <c r="O263" i="4"/>
  <c r="D263" i="4"/>
  <c r="B152" i="32" s="1"/>
  <c r="O262" i="4"/>
  <c r="D262" i="4"/>
  <c r="B151" i="32" s="1"/>
  <c r="O261" i="4"/>
  <c r="D261" i="4"/>
  <c r="B150" i="32" s="1"/>
  <c r="O260" i="4"/>
  <c r="D260" i="4"/>
  <c r="B149" i="32" s="1"/>
  <c r="O259" i="4"/>
  <c r="D259" i="4"/>
  <c r="B148" i="32" s="1"/>
  <c r="D258" i="4"/>
  <c r="B147" i="32" s="1"/>
  <c r="D257" i="4"/>
  <c r="B146" i="32" s="1"/>
  <c r="D256" i="4"/>
  <c r="B145" i="32" s="1"/>
  <c r="D255" i="4"/>
  <c r="B144" i="32" s="1"/>
  <c r="N246" i="4"/>
  <c r="D246" i="4"/>
  <c r="B142" i="32" s="1"/>
  <c r="N244" i="4"/>
  <c r="D244" i="4"/>
  <c r="B140" i="32" s="1"/>
  <c r="N243" i="4"/>
  <c r="D243" i="4"/>
  <c r="B139" i="32" s="1"/>
  <c r="N242" i="4"/>
  <c r="D242" i="4"/>
  <c r="B138" i="32" s="1"/>
  <c r="D241" i="4"/>
  <c r="B137" i="32" s="1"/>
  <c r="D240" i="4"/>
  <c r="B136" i="32" s="1"/>
  <c r="D239" i="4"/>
  <c r="B135" i="32" s="1"/>
  <c r="D238" i="4"/>
  <c r="B134" i="32" s="1"/>
  <c r="N231" i="4"/>
  <c r="D231" i="4"/>
  <c r="N230" i="4"/>
  <c r="D230" i="4"/>
  <c r="N229" i="4"/>
  <c r="D229" i="4"/>
  <c r="N228" i="4"/>
  <c r="D228" i="4"/>
  <c r="N227" i="4"/>
  <c r="D227" i="4"/>
  <c r="D226" i="4"/>
  <c r="B127" i="32" s="1"/>
  <c r="D222" i="4"/>
  <c r="B123" i="32" s="1"/>
  <c r="D225" i="4"/>
  <c r="B126" i="32" s="1"/>
  <c r="D224" i="4"/>
  <c r="B125" i="32" s="1"/>
  <c r="B299" i="20"/>
  <c r="P209" i="4"/>
  <c r="D209" i="4"/>
  <c r="B122" i="32" s="1"/>
  <c r="P208" i="4"/>
  <c r="D208" i="4"/>
  <c r="B121" i="32" s="1"/>
  <c r="P207" i="4"/>
  <c r="D207" i="4"/>
  <c r="B120" i="32" s="1"/>
  <c r="P206" i="4"/>
  <c r="D206" i="4"/>
  <c r="B119" i="32" s="1"/>
  <c r="P205" i="4"/>
  <c r="D205" i="4"/>
  <c r="B118" i="32" s="1"/>
  <c r="D204" i="4"/>
  <c r="B117" i="32" s="1"/>
  <c r="D203" i="4"/>
  <c r="B116" i="32" s="1"/>
  <c r="D202" i="4"/>
  <c r="B115" i="32" s="1"/>
  <c r="D201" i="4"/>
  <c r="B114" i="32" s="1"/>
  <c r="P200" i="4"/>
  <c r="P194" i="4"/>
  <c r="D194" i="4"/>
  <c r="B112" i="32" s="1"/>
  <c r="P193" i="4"/>
  <c r="D193" i="4"/>
  <c r="B111" i="32" s="1"/>
  <c r="P192" i="4"/>
  <c r="D192" i="4"/>
  <c r="B110" i="32" s="1"/>
  <c r="P191" i="4"/>
  <c r="D191" i="4"/>
  <c r="B109" i="32" s="1"/>
  <c r="P190" i="4"/>
  <c r="D190" i="4"/>
  <c r="B108" i="32" s="1"/>
  <c r="D189" i="4"/>
  <c r="B107" i="32" s="1"/>
  <c r="D188" i="4"/>
  <c r="B106" i="32" s="1"/>
  <c r="D187" i="4"/>
  <c r="B105" i="32" s="1"/>
  <c r="D186" i="4"/>
  <c r="B104" i="32" s="1"/>
  <c r="P185" i="4"/>
  <c r="D179" i="4"/>
  <c r="B102" i="32" s="1"/>
  <c r="D178" i="4"/>
  <c r="B101" i="32" s="1"/>
  <c r="D177" i="4"/>
  <c r="B100" i="32" s="1"/>
  <c r="D176" i="4"/>
  <c r="B99" i="32" s="1"/>
  <c r="P175" i="4"/>
  <c r="D175" i="4"/>
  <c r="B98" i="32" s="1"/>
  <c r="P174" i="4"/>
  <c r="D174" i="4"/>
  <c r="B97" i="32" s="1"/>
  <c r="P173" i="4"/>
  <c r="D173" i="4"/>
  <c r="B96" i="32" s="1"/>
  <c r="P172" i="4"/>
  <c r="D172" i="4"/>
  <c r="B95" i="32" s="1"/>
  <c r="P171" i="4"/>
  <c r="D171" i="4"/>
  <c r="B94" i="32" s="1"/>
  <c r="P170" i="4"/>
  <c r="D170" i="4"/>
  <c r="B93" i="32" s="1"/>
  <c r="P169" i="4"/>
  <c r="D169" i="4"/>
  <c r="B92" i="32" s="1"/>
  <c r="D168" i="4"/>
  <c r="B91" i="32" s="1"/>
  <c r="D167" i="4"/>
  <c r="B90" i="32" s="1"/>
  <c r="D166" i="4"/>
  <c r="B89" i="32" s="1"/>
  <c r="D165" i="4"/>
  <c r="B88" i="32" s="1"/>
  <c r="D164" i="4"/>
  <c r="B87" i="32" s="1"/>
  <c r="D163" i="4"/>
  <c r="B86" i="32" s="1"/>
  <c r="D162" i="4"/>
  <c r="B85" i="32" s="1"/>
  <c r="D161" i="4"/>
  <c r="B84" i="32" s="1"/>
  <c r="P160" i="4"/>
  <c r="D149" i="4"/>
  <c r="B82" i="32" s="1"/>
  <c r="D148" i="4"/>
  <c r="B81" i="32" s="1"/>
  <c r="D147" i="4"/>
  <c r="B80" i="32" s="1"/>
  <c r="D146" i="4"/>
  <c r="B79" i="32" s="1"/>
  <c r="D145" i="4"/>
  <c r="B78" i="32" s="1"/>
  <c r="D144" i="4"/>
  <c r="B77" i="32" s="1"/>
  <c r="D143" i="4"/>
  <c r="B76" i="32" s="1"/>
  <c r="D142" i="4"/>
  <c r="B75" i="32" s="1"/>
  <c r="D141" i="4"/>
  <c r="B74" i="32" s="1"/>
  <c r="D134" i="4"/>
  <c r="B72" i="32" s="1"/>
  <c r="D133" i="4"/>
  <c r="B71" i="32" s="1"/>
  <c r="D132" i="4"/>
  <c r="B70" i="32" s="1"/>
  <c r="O131" i="4"/>
  <c r="D131" i="4"/>
  <c r="B69" i="32" s="1"/>
  <c r="D130" i="4"/>
  <c r="B68" i="32" s="1"/>
  <c r="D129" i="4"/>
  <c r="D128" i="4"/>
  <c r="D127" i="4"/>
  <c r="D126" i="4"/>
  <c r="O119" i="4"/>
  <c r="O118" i="4"/>
  <c r="O117" i="4"/>
  <c r="O116" i="4"/>
  <c r="O115" i="4"/>
  <c r="O114" i="4"/>
  <c r="O113" i="4"/>
  <c r="O112" i="4"/>
  <c r="O111" i="4"/>
  <c r="O110" i="4"/>
  <c r="N102" i="4"/>
  <c r="N101" i="4"/>
  <c r="N100" i="4"/>
  <c r="N99" i="4"/>
  <c r="N98" i="4"/>
  <c r="N97" i="4"/>
  <c r="N96" i="4"/>
  <c r="N95" i="4"/>
  <c r="N94" i="4"/>
  <c r="N93" i="4"/>
  <c r="L82" i="4"/>
  <c r="L81" i="4"/>
  <c r="L80" i="4"/>
  <c r="L79" i="4"/>
  <c r="L78" i="4"/>
  <c r="P65" i="4"/>
  <c r="P64" i="4"/>
  <c r="P63" i="4"/>
  <c r="P62" i="4"/>
  <c r="P61" i="4"/>
  <c r="P60" i="4"/>
  <c r="P59" i="4"/>
  <c r="P58" i="4"/>
  <c r="P57" i="4"/>
  <c r="P56" i="4"/>
  <c r="B66" i="32" l="1"/>
  <c r="B64" i="32"/>
  <c r="F126" i="4" s="1"/>
  <c r="C188" i="20" s="1"/>
  <c r="B65" i="32"/>
  <c r="B67" i="32"/>
  <c r="B304" i="20"/>
  <c r="B128" i="32"/>
  <c r="B306" i="20"/>
  <c r="B130" i="32"/>
  <c r="B308" i="20"/>
  <c r="B132" i="32"/>
  <c r="B105" i="21"/>
  <c r="B188" i="32"/>
  <c r="B107" i="21"/>
  <c r="B190" i="32"/>
  <c r="B109" i="21"/>
  <c r="B192" i="32"/>
  <c r="B305" i="20"/>
  <c r="B129" i="32"/>
  <c r="B307" i="20"/>
  <c r="B131" i="32"/>
  <c r="B106" i="21"/>
  <c r="B189" i="32"/>
  <c r="B108" i="21"/>
  <c r="B191" i="32"/>
  <c r="B101" i="21"/>
  <c r="B302" i="20"/>
  <c r="B102" i="21"/>
  <c r="B104" i="21"/>
  <c r="B103" i="21"/>
  <c r="B300" i="20"/>
  <c r="B301" i="20"/>
  <c r="B303" i="20"/>
  <c r="C193" i="20"/>
  <c r="C194" i="20"/>
  <c r="O132" i="4"/>
  <c r="C195" i="20"/>
  <c r="O130" i="4"/>
  <c r="C192" i="20"/>
  <c r="C196" i="20"/>
  <c r="C203" i="20"/>
  <c r="O145" i="4"/>
  <c r="C207" i="20"/>
  <c r="O146" i="4"/>
  <c r="C204" i="20"/>
  <c r="C205" i="20"/>
  <c r="O148" i="4"/>
  <c r="C206" i="20"/>
  <c r="P44" i="4"/>
  <c r="C100" i="20"/>
  <c r="C134" i="20" s="1"/>
  <c r="P48" i="4"/>
  <c r="C104" i="20"/>
  <c r="C138" i="20" s="1"/>
  <c r="C105" i="20"/>
  <c r="C139" i="20" s="1"/>
  <c r="P49" i="4"/>
  <c r="C97" i="20"/>
  <c r="C131" i="20" s="1"/>
  <c r="P41" i="4"/>
  <c r="C101" i="20"/>
  <c r="C135" i="20" s="1"/>
  <c r="P45" i="4"/>
  <c r="C106" i="20"/>
  <c r="C140" i="20" s="1"/>
  <c r="P50" i="4"/>
  <c r="C98" i="20"/>
  <c r="C132" i="20" s="1"/>
  <c r="P42" i="4"/>
  <c r="C102" i="20"/>
  <c r="C136" i="20" s="1"/>
  <c r="P46" i="4"/>
  <c r="P43" i="4"/>
  <c r="C99" i="20"/>
  <c r="C133" i="20" s="1"/>
  <c r="P47" i="4"/>
  <c r="C103" i="20"/>
  <c r="C137" i="20" s="1"/>
  <c r="K556" i="5"/>
  <c r="B211" i="21"/>
  <c r="B213" i="21"/>
  <c r="B215" i="21"/>
  <c r="B209" i="21"/>
  <c r="B208" i="21"/>
  <c r="B210" i="21"/>
  <c r="B212" i="21"/>
  <c r="B214" i="21"/>
  <c r="B199" i="21"/>
  <c r="B196" i="21"/>
  <c r="B198" i="21"/>
  <c r="B202" i="21"/>
  <c r="B204" i="21"/>
  <c r="B200" i="21"/>
  <c r="B195" i="21"/>
  <c r="B197" i="21"/>
  <c r="B201" i="21"/>
  <c r="B203" i="21"/>
  <c r="B190" i="21"/>
  <c r="B184" i="21"/>
  <c r="B188" i="21"/>
  <c r="B182" i="21"/>
  <c r="B186" i="21"/>
  <c r="B181" i="21"/>
  <c r="B183" i="21"/>
  <c r="B185" i="21"/>
  <c r="B187" i="21"/>
  <c r="B189" i="21"/>
  <c r="B176" i="21"/>
  <c r="B171" i="21"/>
  <c r="B173" i="21"/>
  <c r="B175" i="21"/>
  <c r="B179" i="21"/>
  <c r="B177" i="21"/>
  <c r="B170" i="21"/>
  <c r="B172" i="21"/>
  <c r="B174" i="21"/>
  <c r="B178" i="21"/>
  <c r="B157" i="21"/>
  <c r="B159" i="21"/>
  <c r="B163" i="21"/>
  <c r="B165" i="21"/>
  <c r="B161" i="21"/>
  <c r="B156" i="21"/>
  <c r="B158" i="21"/>
  <c r="B160" i="21"/>
  <c r="B162" i="21"/>
  <c r="B164" i="21"/>
  <c r="Q420" i="5"/>
  <c r="Q435" i="5"/>
  <c r="Q437" i="5"/>
  <c r="Q418" i="5"/>
  <c r="Q422" i="5"/>
  <c r="Q433" i="5"/>
  <c r="Q419" i="5"/>
  <c r="Q421" i="5"/>
  <c r="Q434" i="5"/>
  <c r="Q436" i="5"/>
  <c r="B584" i="20"/>
  <c r="B590" i="20"/>
  <c r="B592" i="20"/>
  <c r="B603" i="20"/>
  <c r="B607" i="20"/>
  <c r="B609" i="20"/>
  <c r="B611" i="20"/>
  <c r="B614" i="20"/>
  <c r="B616" i="20"/>
  <c r="B618" i="20"/>
  <c r="B620" i="20"/>
  <c r="B622" i="20"/>
  <c r="B582" i="20"/>
  <c r="B586" i="20"/>
  <c r="B588" i="20"/>
  <c r="B605" i="20"/>
  <c r="B581" i="20"/>
  <c r="B583" i="20"/>
  <c r="B585" i="20"/>
  <c r="B587" i="20"/>
  <c r="B589" i="20"/>
  <c r="B591" i="20"/>
  <c r="B602" i="20"/>
  <c r="B604" i="20"/>
  <c r="B606" i="20"/>
  <c r="B608" i="20"/>
  <c r="B610" i="20"/>
  <c r="B613" i="20"/>
  <c r="B615" i="20"/>
  <c r="B617" i="20"/>
  <c r="B619" i="20"/>
  <c r="B621" i="20"/>
  <c r="B360" i="20"/>
  <c r="B437" i="20" s="1"/>
  <c r="B364" i="20"/>
  <c r="B441" i="20" s="1"/>
  <c r="B371" i="20"/>
  <c r="B448" i="20" s="1"/>
  <c r="B383" i="20"/>
  <c r="B460" i="20" s="1"/>
  <c r="B387" i="20"/>
  <c r="B464" i="20" s="1"/>
  <c r="B361" i="20"/>
  <c r="B438" i="20" s="1"/>
  <c r="B365" i="20"/>
  <c r="B442" i="20" s="1"/>
  <c r="B367" i="20"/>
  <c r="B444" i="20" s="1"/>
  <c r="B372" i="20"/>
  <c r="B449" i="20" s="1"/>
  <c r="B374" i="20"/>
  <c r="B451" i="20" s="1"/>
  <c r="B376" i="20"/>
  <c r="B453" i="20" s="1"/>
  <c r="B378" i="20"/>
  <c r="B455" i="20" s="1"/>
  <c r="B382" i="20"/>
  <c r="B459" i="20" s="1"/>
  <c r="B386" i="20"/>
  <c r="B463" i="20" s="1"/>
  <c r="B359" i="20"/>
  <c r="B436" i="20" s="1"/>
  <c r="B363" i="20"/>
  <c r="B440" i="20" s="1"/>
  <c r="B370" i="20"/>
  <c r="B447" i="20" s="1"/>
  <c r="B381" i="20"/>
  <c r="B458" i="20" s="1"/>
  <c r="B385" i="20"/>
  <c r="B462" i="20" s="1"/>
  <c r="B389" i="20"/>
  <c r="B466" i="20" s="1"/>
  <c r="B358" i="20"/>
  <c r="B435" i="20" s="1"/>
  <c r="B362" i="20"/>
  <c r="B439" i="20" s="1"/>
  <c r="B366" i="20"/>
  <c r="B443" i="20" s="1"/>
  <c r="B369" i="20"/>
  <c r="B446" i="20" s="1"/>
  <c r="B373" i="20"/>
  <c r="B450" i="20" s="1"/>
  <c r="B375" i="20"/>
  <c r="B452" i="20" s="1"/>
  <c r="B377" i="20"/>
  <c r="B454" i="20" s="1"/>
  <c r="B380" i="20"/>
  <c r="B457" i="20" s="1"/>
  <c r="B384" i="20"/>
  <c r="B461" i="20" s="1"/>
  <c r="B388" i="20"/>
  <c r="B465" i="20" s="1"/>
  <c r="O147" i="4"/>
  <c r="O149" i="4"/>
  <c r="O133" i="4"/>
  <c r="O134" i="4"/>
  <c r="O125" i="4"/>
  <c r="N81" i="4"/>
  <c r="N87" i="4"/>
  <c r="N79" i="4"/>
  <c r="N85" i="4"/>
  <c r="N82" i="4"/>
  <c r="N86" i="4"/>
  <c r="N83" i="4"/>
  <c r="N80" i="4"/>
  <c r="N84" i="4"/>
  <c r="N78" i="4"/>
  <c r="B102" i="20"/>
  <c r="B136" i="20" s="1"/>
  <c r="B104" i="20"/>
  <c r="B138" i="20" s="1"/>
  <c r="B111" i="20"/>
  <c r="B145" i="20" s="1"/>
  <c r="B117" i="20"/>
  <c r="B151" i="20" s="1"/>
  <c r="B156" i="20"/>
  <c r="B160" i="20"/>
  <c r="B165" i="20"/>
  <c r="B171" i="20"/>
  <c r="B173" i="20"/>
  <c r="B181" i="20"/>
  <c r="B183" i="20"/>
  <c r="B190" i="20"/>
  <c r="B194" i="20"/>
  <c r="B199" i="20"/>
  <c r="B205" i="20"/>
  <c r="B207" i="20"/>
  <c r="B217" i="20"/>
  <c r="B261" i="20" s="1"/>
  <c r="B219" i="20"/>
  <c r="B263" i="20" s="1"/>
  <c r="B225" i="20"/>
  <c r="B269" i="20" s="1"/>
  <c r="B227" i="20"/>
  <c r="B271" i="20" s="1"/>
  <c r="B236" i="20"/>
  <c r="B280" i="20" s="1"/>
  <c r="B99" i="20"/>
  <c r="B133" i="20" s="1"/>
  <c r="B101" i="20"/>
  <c r="B135" i="20" s="1"/>
  <c r="B105" i="20"/>
  <c r="B139" i="20" s="1"/>
  <c r="B110" i="20"/>
  <c r="B144" i="20" s="1"/>
  <c r="B112" i="20"/>
  <c r="B146" i="20" s="1"/>
  <c r="B116" i="20"/>
  <c r="B150" i="20" s="1"/>
  <c r="B155" i="20"/>
  <c r="B157" i="20"/>
  <c r="B161" i="20"/>
  <c r="B166" i="20"/>
  <c r="B168" i="20"/>
  <c r="B172" i="20"/>
  <c r="B178" i="20"/>
  <c r="B182" i="20"/>
  <c r="B184" i="20"/>
  <c r="B189" i="20"/>
  <c r="B191" i="20"/>
  <c r="B195" i="20"/>
  <c r="B200" i="20"/>
  <c r="B202" i="20"/>
  <c r="B206" i="20"/>
  <c r="B214" i="20"/>
  <c r="B258" i="20" s="1"/>
  <c r="B216" i="20"/>
  <c r="B260" i="20" s="1"/>
  <c r="B220" i="20"/>
  <c r="B264" i="20" s="1"/>
  <c r="B224" i="20"/>
  <c r="B268" i="20" s="1"/>
  <c r="B228" i="20"/>
  <c r="B272" i="20" s="1"/>
  <c r="B233" i="20"/>
  <c r="B277" i="20" s="1"/>
  <c r="B237" i="20"/>
  <c r="B281" i="20" s="1"/>
  <c r="B241" i="20"/>
  <c r="B285" i="20" s="1"/>
  <c r="B244" i="20"/>
  <c r="B288" i="20" s="1"/>
  <c r="B248" i="20"/>
  <c r="B292" i="20" s="1"/>
  <c r="B250" i="20"/>
  <c r="B294" i="20" s="1"/>
  <c r="B310" i="20"/>
  <c r="B314" i="20"/>
  <c r="B318" i="20"/>
  <c r="B322" i="20"/>
  <c r="B326" i="20"/>
  <c r="B328" i="20"/>
  <c r="B333" i="20"/>
  <c r="B337" i="20"/>
  <c r="B341" i="20"/>
  <c r="B344" i="20"/>
  <c r="B348" i="20"/>
  <c r="B352" i="20"/>
  <c r="B87" i="21"/>
  <c r="B89" i="21"/>
  <c r="B93" i="21"/>
  <c r="B95" i="21"/>
  <c r="B111" i="21"/>
  <c r="B113" i="21"/>
  <c r="B115" i="21"/>
  <c r="B117" i="21"/>
  <c r="B119" i="21"/>
  <c r="B136" i="21"/>
  <c r="B138" i="21"/>
  <c r="B140" i="21"/>
  <c r="B142" i="21"/>
  <c r="B144" i="21"/>
  <c r="B100" i="20"/>
  <c r="B134" i="20" s="1"/>
  <c r="B109" i="20"/>
  <c r="B143" i="20" s="1"/>
  <c r="B113" i="20"/>
  <c r="B147" i="20" s="1"/>
  <c r="B154" i="20"/>
  <c r="B162" i="20"/>
  <c r="B169" i="20"/>
  <c r="B179" i="20"/>
  <c r="B188" i="20"/>
  <c r="B196" i="20"/>
  <c r="B203" i="20"/>
  <c r="B213" i="20"/>
  <c r="B257" i="20" s="1"/>
  <c r="B221" i="20"/>
  <c r="B265" i="20" s="1"/>
  <c r="B230" i="20"/>
  <c r="B274" i="20" s="1"/>
  <c r="B231" i="20"/>
  <c r="B275" i="20" s="1"/>
  <c r="B97" i="20"/>
  <c r="B131" i="20" s="1"/>
  <c r="B103" i="20"/>
  <c r="B137" i="20" s="1"/>
  <c r="B108" i="20"/>
  <c r="B142" i="20" s="1"/>
  <c r="B114" i="20"/>
  <c r="B148" i="20" s="1"/>
  <c r="B153" i="20"/>
  <c r="B159" i="20"/>
  <c r="B164" i="20"/>
  <c r="B170" i="20"/>
  <c r="B176" i="20"/>
  <c r="B180" i="20"/>
  <c r="B187" i="20"/>
  <c r="B193" i="20"/>
  <c r="B198" i="20"/>
  <c r="B204" i="20"/>
  <c r="B212" i="20"/>
  <c r="B256" i="20" s="1"/>
  <c r="B218" i="20"/>
  <c r="B262" i="20" s="1"/>
  <c r="B222" i="20"/>
  <c r="B266" i="20" s="1"/>
  <c r="B226" i="20"/>
  <c r="B270" i="20" s="1"/>
  <c r="B235" i="20"/>
  <c r="B279" i="20" s="1"/>
  <c r="B239" i="20"/>
  <c r="B283" i="20" s="1"/>
  <c r="B246" i="20"/>
  <c r="B290" i="20" s="1"/>
  <c r="B252" i="20"/>
  <c r="B296" i="20" s="1"/>
  <c r="B312" i="20"/>
  <c r="B316" i="20"/>
  <c r="B324" i="20"/>
  <c r="B330" i="20"/>
  <c r="B335" i="20"/>
  <c r="B339" i="20"/>
  <c r="B346" i="20"/>
  <c r="B350" i="20"/>
  <c r="B91" i="21"/>
  <c r="B229" i="20"/>
  <c r="B273" i="20" s="1"/>
  <c r="B98" i="20"/>
  <c r="B132" i="20" s="1"/>
  <c r="B106" i="20"/>
  <c r="B140" i="20" s="1"/>
  <c r="B115" i="20"/>
  <c r="B149" i="20" s="1"/>
  <c r="B158" i="20"/>
  <c r="B167" i="20"/>
  <c r="B177" i="20"/>
  <c r="B185" i="20"/>
  <c r="B192" i="20"/>
  <c r="B201" i="20"/>
  <c r="B215" i="20"/>
  <c r="B259" i="20" s="1"/>
  <c r="B223" i="20"/>
  <c r="B267" i="20" s="1"/>
  <c r="B234" i="20"/>
  <c r="B278" i="20" s="1"/>
  <c r="B238" i="20"/>
  <c r="B282" i="20" s="1"/>
  <c r="B240" i="20"/>
  <c r="B284" i="20" s="1"/>
  <c r="B242" i="20"/>
  <c r="B286" i="20" s="1"/>
  <c r="B245" i="20"/>
  <c r="B289" i="20" s="1"/>
  <c r="B247" i="20"/>
  <c r="B291" i="20" s="1"/>
  <c r="B249" i="20"/>
  <c r="B293" i="20" s="1"/>
  <c r="B251" i="20"/>
  <c r="B295" i="20" s="1"/>
  <c r="B253" i="20"/>
  <c r="B297" i="20" s="1"/>
  <c r="B311" i="20"/>
  <c r="B313" i="20"/>
  <c r="B315" i="20"/>
  <c r="B317" i="20"/>
  <c r="B319" i="20"/>
  <c r="B323" i="20"/>
  <c r="B325" i="20"/>
  <c r="B327" i="20"/>
  <c r="B329" i="20"/>
  <c r="B331" i="20"/>
  <c r="B334" i="20"/>
  <c r="B336" i="20"/>
  <c r="B338" i="20"/>
  <c r="B340" i="20"/>
  <c r="B342" i="20"/>
  <c r="B345" i="20"/>
  <c r="B347" i="20"/>
  <c r="B349" i="20"/>
  <c r="B351" i="20"/>
  <c r="B353" i="20"/>
  <c r="B88" i="21"/>
  <c r="B90" i="21"/>
  <c r="B92" i="21"/>
  <c r="B94" i="21"/>
  <c r="B96" i="21"/>
  <c r="B112" i="21"/>
  <c r="B114" i="21"/>
  <c r="B116" i="21"/>
  <c r="B118" i="21"/>
  <c r="B120" i="21"/>
  <c r="B135" i="21"/>
  <c r="B137" i="21"/>
  <c r="B139" i="21"/>
  <c r="B141" i="21"/>
  <c r="B143" i="21"/>
  <c r="Q127" i="5"/>
  <c r="Q109" i="5"/>
  <c r="Q108" i="5"/>
  <c r="Q252" i="5"/>
  <c r="Q254" i="5"/>
  <c r="Q251" i="5"/>
  <c r="Q253" i="5"/>
  <c r="I127" i="4" l="1"/>
  <c r="H126" i="4"/>
  <c r="L126" i="4" s="1"/>
  <c r="O126" i="4" s="1"/>
  <c r="I186" i="4"/>
  <c r="G126" i="4"/>
  <c r="I126" i="4"/>
  <c r="F216" i="5"/>
  <c r="C539" i="20" s="1"/>
  <c r="F141" i="4"/>
  <c r="C199" i="20" s="1"/>
  <c r="I90" i="5"/>
  <c r="I163" i="4"/>
  <c r="I329" i="4"/>
  <c r="F103" i="5"/>
  <c r="C370" i="20" s="1"/>
  <c r="C447" i="20" s="1"/>
  <c r="H375" i="4"/>
  <c r="L375" i="4" s="1"/>
  <c r="O375" i="4" s="1"/>
  <c r="J126" i="5"/>
  <c r="I91" i="5"/>
  <c r="I341" i="4"/>
  <c r="G328" i="4"/>
  <c r="I189" i="4"/>
  <c r="G228" i="5"/>
  <c r="G88" i="5"/>
  <c r="I107" i="5"/>
  <c r="F119" i="5"/>
  <c r="C381" i="20" s="1"/>
  <c r="C458" i="20" s="1"/>
  <c r="I285" i="4"/>
  <c r="I204" i="4"/>
  <c r="I288" i="4"/>
  <c r="F307" i="4"/>
  <c r="J120" i="5"/>
  <c r="I143" i="4"/>
  <c r="H286" i="4"/>
  <c r="L286" i="4" s="1"/>
  <c r="O286" i="4" s="1"/>
  <c r="H89" i="5"/>
  <c r="Q89" i="5" s="1"/>
  <c r="I105" i="5"/>
  <c r="F122" i="5"/>
  <c r="C384" i="20" s="1"/>
  <c r="C461" i="20" s="1"/>
  <c r="I256" i="4"/>
  <c r="I167" i="4"/>
  <c r="G201" i="4"/>
  <c r="I187" i="4"/>
  <c r="I241" i="4"/>
  <c r="F326" i="4"/>
  <c r="C101" i="21" s="1"/>
  <c r="F361" i="4"/>
  <c r="C126" i="21" s="1"/>
  <c r="I340" i="4"/>
  <c r="F88" i="5"/>
  <c r="C359" i="20" s="1"/>
  <c r="C436" i="20" s="1"/>
  <c r="F90" i="5"/>
  <c r="C361" i="20" s="1"/>
  <c r="C438" i="20" s="1"/>
  <c r="G107" i="5"/>
  <c r="H105" i="5"/>
  <c r="Q105" i="5" s="1"/>
  <c r="F120" i="5"/>
  <c r="C382" i="20" s="1"/>
  <c r="C459" i="20" s="1"/>
  <c r="I122" i="5"/>
  <c r="Q122" i="5" s="1"/>
  <c r="H341" i="4"/>
  <c r="L341" i="4" s="1"/>
  <c r="N341" i="4" s="1"/>
  <c r="F225" i="4"/>
  <c r="C301" i="20" s="1"/>
  <c r="H167" i="4"/>
  <c r="P167" i="4" s="1"/>
  <c r="H163" i="4"/>
  <c r="P163" i="4" s="1"/>
  <c r="F168" i="4"/>
  <c r="C220" i="20" s="1"/>
  <c r="C264" i="20" s="1"/>
  <c r="I378" i="4"/>
  <c r="I239" i="4"/>
  <c r="I257" i="4"/>
  <c r="H189" i="4"/>
  <c r="P189" i="4" s="1"/>
  <c r="F362" i="4"/>
  <c r="C127" i="21" s="1"/>
  <c r="F178" i="5"/>
  <c r="C426" i="20" s="1"/>
  <c r="C503" i="20" s="1"/>
  <c r="H145" i="5"/>
  <c r="Q145" i="5" s="1"/>
  <c r="H88" i="5"/>
  <c r="Q88" i="5" s="1"/>
  <c r="G89" i="5"/>
  <c r="H90" i="5"/>
  <c r="Q90" i="5" s="1"/>
  <c r="F91" i="5"/>
  <c r="C362" i="20" s="1"/>
  <c r="C439" i="20" s="1"/>
  <c r="F107" i="5"/>
  <c r="C374" i="20" s="1"/>
  <c r="C451" i="20" s="1"/>
  <c r="I106" i="5"/>
  <c r="I104" i="5"/>
  <c r="F125" i="5"/>
  <c r="C387" i="20" s="1"/>
  <c r="C464" i="20" s="1"/>
  <c r="I124" i="5"/>
  <c r="Q124" i="5" s="1"/>
  <c r="I123" i="5"/>
  <c r="Q123" i="5" s="1"/>
  <c r="J121" i="5"/>
  <c r="I343" i="4"/>
  <c r="I287" i="4"/>
  <c r="I258" i="4"/>
  <c r="I226" i="4"/>
  <c r="G225" i="4"/>
  <c r="I202" i="4"/>
  <c r="I165" i="4"/>
  <c r="I161" i="4"/>
  <c r="H224" i="4"/>
  <c r="L223" i="4" s="1"/>
  <c r="N223" i="4" s="1"/>
  <c r="G168" i="4"/>
  <c r="G379" i="4"/>
  <c r="I272" i="4"/>
  <c r="H378" i="4"/>
  <c r="L378" i="4" s="1"/>
  <c r="O378" i="4" s="1"/>
  <c r="I271" i="4"/>
  <c r="H239" i="4"/>
  <c r="L239" i="4" s="1"/>
  <c r="N239" i="4" s="1"/>
  <c r="I142" i="4"/>
  <c r="I222" i="4"/>
  <c r="F164" i="4"/>
  <c r="C216" i="20" s="1"/>
  <c r="C260" i="20" s="1"/>
  <c r="I270" i="4"/>
  <c r="I344" i="4"/>
  <c r="I166" i="4"/>
  <c r="G361" i="4"/>
  <c r="F214" i="5"/>
  <c r="C537" i="20" s="1"/>
  <c r="G245" i="5"/>
  <c r="I227" i="5"/>
  <c r="F160" i="4"/>
  <c r="C212" i="20" s="1"/>
  <c r="C256" i="20" s="1"/>
  <c r="F89" i="5"/>
  <c r="C360" i="20" s="1"/>
  <c r="C437" i="20" s="1"/>
  <c r="H91" i="5"/>
  <c r="G106" i="5"/>
  <c r="H103" i="5"/>
  <c r="Q103" i="5" s="1"/>
  <c r="J119" i="5"/>
  <c r="G126" i="5"/>
  <c r="H285" i="4"/>
  <c r="L285" i="4" s="1"/>
  <c r="O285" i="4" s="1"/>
  <c r="H256" i="4"/>
  <c r="L256" i="4" s="1"/>
  <c r="O256" i="4" s="1"/>
  <c r="H204" i="4"/>
  <c r="P204" i="4" s="1"/>
  <c r="I224" i="4"/>
  <c r="G141" i="4"/>
  <c r="H329" i="4"/>
  <c r="L329" i="4" s="1"/>
  <c r="N329" i="4" s="1"/>
  <c r="I273" i="4"/>
  <c r="H186" i="4"/>
  <c r="P186" i="4" s="1"/>
  <c r="G203" i="4"/>
  <c r="H288" i="4"/>
  <c r="L288" i="4" s="1"/>
  <c r="O288" i="4" s="1"/>
  <c r="I213" i="5"/>
  <c r="I88" i="5"/>
  <c r="I89" i="5"/>
  <c r="G90" i="5"/>
  <c r="G91" i="5"/>
  <c r="H107" i="5"/>
  <c r="Q107" i="5" s="1"/>
  <c r="H106" i="5"/>
  <c r="Q106" i="5" s="1"/>
  <c r="H104" i="5"/>
  <c r="Q104" i="5" s="1"/>
  <c r="G125" i="5"/>
  <c r="J124" i="5"/>
  <c r="G123" i="5"/>
  <c r="I121" i="5"/>
  <c r="Q121" i="5" s="1"/>
  <c r="H343" i="4"/>
  <c r="L343" i="4" s="1"/>
  <c r="N343" i="4" s="1"/>
  <c r="H287" i="4"/>
  <c r="L287" i="4" s="1"/>
  <c r="O287" i="4" s="1"/>
  <c r="H258" i="4"/>
  <c r="L258" i="4" s="1"/>
  <c r="O258" i="4" s="1"/>
  <c r="H226" i="4"/>
  <c r="L226" i="4" s="1"/>
  <c r="N226" i="4" s="1"/>
  <c r="H202" i="4"/>
  <c r="P202" i="4" s="1"/>
  <c r="H165" i="4"/>
  <c r="P165" i="4" s="1"/>
  <c r="H161" i="4"/>
  <c r="P161" i="4" s="1"/>
  <c r="G162" i="4"/>
  <c r="F328" i="4"/>
  <c r="C103" i="21" s="1"/>
  <c r="H272" i="4"/>
  <c r="L272" i="4" s="1"/>
  <c r="O272" i="4" s="1"/>
  <c r="I376" i="4"/>
  <c r="G327" i="4"/>
  <c r="H271" i="4"/>
  <c r="L271" i="4" s="1"/>
  <c r="O271" i="4" s="1"/>
  <c r="I188" i="4"/>
  <c r="I286" i="4"/>
  <c r="H222" i="4"/>
  <c r="L225" i="4" s="1"/>
  <c r="N225" i="4" s="1"/>
  <c r="G377" i="4"/>
  <c r="H270" i="4"/>
  <c r="L270" i="4" s="1"/>
  <c r="O270" i="4" s="1"/>
  <c r="H344" i="4"/>
  <c r="L344" i="4" s="1"/>
  <c r="N344" i="4" s="1"/>
  <c r="H166" i="4"/>
  <c r="P166" i="4" s="1"/>
  <c r="G362" i="4"/>
  <c r="G231" i="5"/>
  <c r="H313" i="4"/>
  <c r="L313" i="4" s="1"/>
  <c r="N313" i="4" s="1"/>
  <c r="G161" i="5"/>
  <c r="I284" i="4"/>
  <c r="F128" i="4"/>
  <c r="C190" i="20" s="1"/>
  <c r="G127" i="4"/>
  <c r="H160" i="4"/>
  <c r="H269" i="4"/>
  <c r="L269" i="4" s="1"/>
  <c r="O269" i="4" s="1"/>
  <c r="F375" i="4"/>
  <c r="F306" i="4"/>
  <c r="I145" i="5"/>
  <c r="G144" i="5"/>
  <c r="F308" i="4"/>
  <c r="F212" i="5"/>
  <c r="C535" i="20" s="1"/>
  <c r="I310" i="4"/>
  <c r="H227" i="5"/>
  <c r="M227" i="5" s="1"/>
  <c r="Q227" i="5" s="1"/>
  <c r="G178" i="5"/>
  <c r="I228" i="5"/>
  <c r="F228" i="5"/>
  <c r="C547" i="20" s="1"/>
  <c r="F231" i="5"/>
  <c r="C550" i="20" s="1"/>
  <c r="G214" i="5"/>
  <c r="H360" i="4"/>
  <c r="L360" i="4" s="1"/>
  <c r="O360" i="4" s="1"/>
  <c r="G360" i="4"/>
  <c r="I360" i="4"/>
  <c r="F360" i="4"/>
  <c r="C125" i="21" s="1"/>
  <c r="G240" i="4"/>
  <c r="G166" i="4"/>
  <c r="G255" i="4"/>
  <c r="G288" i="4"/>
  <c r="G342" i="4"/>
  <c r="G344" i="4"/>
  <c r="G144" i="4"/>
  <c r="G189" i="4"/>
  <c r="G238" i="4"/>
  <c r="G270" i="4"/>
  <c r="H326" i="4"/>
  <c r="L326" i="4" s="1"/>
  <c r="N326" i="4" s="1"/>
  <c r="H377" i="4"/>
  <c r="L377" i="4" s="1"/>
  <c r="O377" i="4" s="1"/>
  <c r="H164" i="4"/>
  <c r="P164" i="4" s="1"/>
  <c r="H203" i="4"/>
  <c r="P203" i="4" s="1"/>
  <c r="F222" i="4"/>
  <c r="C302" i="20" s="1"/>
  <c r="F257" i="4"/>
  <c r="C325" i="20" s="1"/>
  <c r="F286" i="4"/>
  <c r="C346" i="20" s="1"/>
  <c r="F142" i="4"/>
  <c r="C200" i="20" s="1"/>
  <c r="F186" i="4"/>
  <c r="C234" i="20" s="1"/>
  <c r="C278" i="20" s="1"/>
  <c r="F188" i="4"/>
  <c r="C236" i="20" s="1"/>
  <c r="C280" i="20" s="1"/>
  <c r="F239" i="4"/>
  <c r="C312" i="20" s="1"/>
  <c r="F241" i="4"/>
  <c r="C314" i="20" s="1"/>
  <c r="F271" i="4"/>
  <c r="C335" i="20" s="1"/>
  <c r="F273" i="4"/>
  <c r="C337" i="20" s="1"/>
  <c r="I327" i="4"/>
  <c r="G329" i="4"/>
  <c r="G376" i="4"/>
  <c r="G378" i="4"/>
  <c r="G187" i="4"/>
  <c r="G272" i="4"/>
  <c r="H328" i="4"/>
  <c r="L328" i="4" s="1"/>
  <c r="N328" i="4" s="1"/>
  <c r="H379" i="4"/>
  <c r="L379" i="4" s="1"/>
  <c r="O379" i="4" s="1"/>
  <c r="H141" i="4"/>
  <c r="L141" i="4" s="1"/>
  <c r="O141" i="4" s="1"/>
  <c r="H162" i="4"/>
  <c r="P162" i="4" s="1"/>
  <c r="H168" i="4"/>
  <c r="P168" i="4" s="1"/>
  <c r="H201" i="4"/>
  <c r="P201" i="4" s="1"/>
  <c r="F224" i="4"/>
  <c r="C300" i="20" s="1"/>
  <c r="F143" i="4"/>
  <c r="C201" i="20" s="1"/>
  <c r="F161" i="4"/>
  <c r="C213" i="20" s="1"/>
  <c r="C257" i="20" s="1"/>
  <c r="F163" i="4"/>
  <c r="C215" i="20" s="1"/>
  <c r="C259" i="20" s="1"/>
  <c r="F165" i="4"/>
  <c r="C217" i="20" s="1"/>
  <c r="C261" i="20" s="1"/>
  <c r="F167" i="4"/>
  <c r="C219" i="20" s="1"/>
  <c r="C263" i="20" s="1"/>
  <c r="F202" i="4"/>
  <c r="C246" i="20" s="1"/>
  <c r="C290" i="20" s="1"/>
  <c r="F204" i="4"/>
  <c r="C248" i="20" s="1"/>
  <c r="C292" i="20" s="1"/>
  <c r="I225" i="4"/>
  <c r="G226" i="4"/>
  <c r="G256" i="4"/>
  <c r="G258" i="4"/>
  <c r="G285" i="4"/>
  <c r="G287" i="4"/>
  <c r="G341" i="4"/>
  <c r="G343" i="4"/>
  <c r="F126" i="5"/>
  <c r="C388" i="20" s="1"/>
  <c r="C465" i="20" s="1"/>
  <c r="F121" i="5"/>
  <c r="C383" i="20" s="1"/>
  <c r="C460" i="20" s="1"/>
  <c r="J122" i="5"/>
  <c r="F123" i="5"/>
  <c r="C385" i="20" s="1"/>
  <c r="C462" i="20" s="1"/>
  <c r="I119" i="5"/>
  <c r="Q119" i="5" s="1"/>
  <c r="G124" i="5"/>
  <c r="G120" i="5"/>
  <c r="J125" i="5"/>
  <c r="G103" i="5"/>
  <c r="G104" i="5"/>
  <c r="F105" i="5"/>
  <c r="C372" i="20" s="1"/>
  <c r="C449" i="20" s="1"/>
  <c r="I128" i="4"/>
  <c r="F127" i="4"/>
  <c r="C189" i="20" s="1"/>
  <c r="H127" i="4"/>
  <c r="L127" i="4" s="1"/>
  <c r="O127" i="4" s="1"/>
  <c r="H223" i="4"/>
  <c r="L222" i="4" s="1"/>
  <c r="N222" i="4" s="1"/>
  <c r="F254" i="4"/>
  <c r="C322" i="20" s="1"/>
  <c r="G269" i="4"/>
  <c r="H185" i="4"/>
  <c r="F147" i="5"/>
  <c r="C405" i="20" s="1"/>
  <c r="C482" i="20" s="1"/>
  <c r="H311" i="4"/>
  <c r="L311" i="4" s="1"/>
  <c r="N311" i="4" s="1"/>
  <c r="F161" i="5"/>
  <c r="C414" i="20" s="1"/>
  <c r="C491" i="20" s="1"/>
  <c r="G314" i="4"/>
  <c r="H315" i="4"/>
  <c r="L315" i="4" s="1"/>
  <c r="N315" i="4" s="1"/>
  <c r="F245" i="5"/>
  <c r="C558" i="20" s="1"/>
  <c r="F177" i="5"/>
  <c r="C425" i="20" s="1"/>
  <c r="C502" i="20" s="1"/>
  <c r="F229" i="5"/>
  <c r="C548" i="20" s="1"/>
  <c r="I229" i="5"/>
  <c r="H229" i="5"/>
  <c r="M229" i="5" s="1"/>
  <c r="Q229" i="5" s="1"/>
  <c r="H228" i="5"/>
  <c r="M228" i="5" s="1"/>
  <c r="Q228" i="5" s="1"/>
  <c r="G229" i="5"/>
  <c r="H363" i="4"/>
  <c r="L363" i="4" s="1"/>
  <c r="O363" i="4" s="1"/>
  <c r="G363" i="4"/>
  <c r="I363" i="4"/>
  <c r="F363" i="4"/>
  <c r="C128" i="21" s="1"/>
  <c r="F240" i="4"/>
  <c r="C313" i="20" s="1"/>
  <c r="F166" i="4"/>
  <c r="C218" i="20" s="1"/>
  <c r="C262" i="20" s="1"/>
  <c r="F255" i="4"/>
  <c r="C323" i="20" s="1"/>
  <c r="F288" i="4"/>
  <c r="C348" i="20" s="1"/>
  <c r="F342" i="4"/>
  <c r="C113" i="21" s="1"/>
  <c r="F344" i="4"/>
  <c r="C115" i="21" s="1"/>
  <c r="F144" i="4"/>
  <c r="C202" i="20" s="1"/>
  <c r="F189" i="4"/>
  <c r="C237" i="20" s="1"/>
  <c r="C281" i="20" s="1"/>
  <c r="F238" i="4"/>
  <c r="C311" i="20" s="1"/>
  <c r="F270" i="4"/>
  <c r="C334" i="20" s="1"/>
  <c r="I326" i="4"/>
  <c r="I377" i="4"/>
  <c r="I164" i="4"/>
  <c r="I203" i="4"/>
  <c r="G222" i="4"/>
  <c r="G257" i="4"/>
  <c r="G286" i="4"/>
  <c r="G142" i="4"/>
  <c r="G186" i="4"/>
  <c r="G188" i="4"/>
  <c r="G239" i="4"/>
  <c r="G241" i="4"/>
  <c r="G271" i="4"/>
  <c r="G273" i="4"/>
  <c r="H327" i="4"/>
  <c r="L327" i="4" s="1"/>
  <c r="N327" i="4" s="1"/>
  <c r="F329" i="4"/>
  <c r="C104" i="21" s="1"/>
  <c r="F376" i="4"/>
  <c r="C136" i="21" s="1"/>
  <c r="F378" i="4"/>
  <c r="C138" i="21" s="1"/>
  <c r="F187" i="4"/>
  <c r="C235" i="20" s="1"/>
  <c r="C279" i="20" s="1"/>
  <c r="F272" i="4"/>
  <c r="C336" i="20" s="1"/>
  <c r="I328" i="4"/>
  <c r="I379" i="4"/>
  <c r="I141" i="4"/>
  <c r="I162" i="4"/>
  <c r="I168" i="4"/>
  <c r="I201" i="4"/>
  <c r="G224" i="4"/>
  <c r="G143" i="4"/>
  <c r="G161" i="4"/>
  <c r="G163" i="4"/>
  <c r="G165" i="4"/>
  <c r="G167" i="4"/>
  <c r="G202" i="4"/>
  <c r="G204" i="4"/>
  <c r="H225" i="4"/>
  <c r="L224" i="4" s="1"/>
  <c r="N224" i="4" s="1"/>
  <c r="F226" i="4"/>
  <c r="C303" i="20" s="1"/>
  <c r="F256" i="4"/>
  <c r="C324" i="20" s="1"/>
  <c r="F258" i="4"/>
  <c r="C326" i="20" s="1"/>
  <c r="F285" i="4"/>
  <c r="C345" i="20" s="1"/>
  <c r="F287" i="4"/>
  <c r="C347" i="20" s="1"/>
  <c r="F341" i="4"/>
  <c r="C112" i="21" s="1"/>
  <c r="F343" i="4"/>
  <c r="C114" i="21" s="1"/>
  <c r="I126" i="5"/>
  <c r="Q126" i="5" s="1"/>
  <c r="G121" i="5"/>
  <c r="G122" i="5"/>
  <c r="J123" i="5"/>
  <c r="G119" i="5"/>
  <c r="F124" i="5"/>
  <c r="C386" i="20" s="1"/>
  <c r="C463" i="20" s="1"/>
  <c r="I120" i="5"/>
  <c r="Q120" i="5" s="1"/>
  <c r="I125" i="5"/>
  <c r="Q125" i="5" s="1"/>
  <c r="I103" i="5"/>
  <c r="F104" i="5"/>
  <c r="C371" i="20" s="1"/>
  <c r="C448" i="20" s="1"/>
  <c r="G105" i="5"/>
  <c r="F106" i="5"/>
  <c r="C373" i="20" s="1"/>
  <c r="C450" i="20" s="1"/>
  <c r="G164" i="4"/>
  <c r="G326" i="4"/>
  <c r="I238" i="4"/>
  <c r="I144" i="4"/>
  <c r="I342" i="4"/>
  <c r="I255" i="4"/>
  <c r="I240" i="4"/>
  <c r="I361" i="4"/>
  <c r="H361" i="4"/>
  <c r="L361" i="4" s="1"/>
  <c r="O361" i="4" s="1"/>
  <c r="I215" i="5"/>
  <c r="I214" i="5"/>
  <c r="H178" i="5"/>
  <c r="Q178" i="5" s="1"/>
  <c r="H160" i="5"/>
  <c r="Q160" i="5" s="1"/>
  <c r="J118" i="5"/>
  <c r="F162" i="5"/>
  <c r="C415" i="20" s="1"/>
  <c r="C492" i="20" s="1"/>
  <c r="I237" i="4"/>
  <c r="H129" i="4"/>
  <c r="L129" i="4" s="1"/>
  <c r="O129" i="4" s="1"/>
  <c r="H143" i="4"/>
  <c r="L143" i="4" s="1"/>
  <c r="O143" i="4" s="1"/>
  <c r="F201" i="4"/>
  <c r="C245" i="20" s="1"/>
  <c r="C289" i="20" s="1"/>
  <c r="F162" i="4"/>
  <c r="C214" i="20" s="1"/>
  <c r="C258" i="20" s="1"/>
  <c r="F379" i="4"/>
  <c r="C139" i="21" s="1"/>
  <c r="H187" i="4"/>
  <c r="P187" i="4" s="1"/>
  <c r="H376" i="4"/>
  <c r="L376" i="4" s="1"/>
  <c r="O376" i="4" s="1"/>
  <c r="F327" i="4"/>
  <c r="C102" i="21" s="1"/>
  <c r="H273" i="4"/>
  <c r="L273" i="4" s="1"/>
  <c r="O273" i="4" s="1"/>
  <c r="H241" i="4"/>
  <c r="L241" i="4" s="1"/>
  <c r="N241" i="4" s="1"/>
  <c r="H188" i="4"/>
  <c r="P188" i="4" s="1"/>
  <c r="H142" i="4"/>
  <c r="L142" i="4" s="1"/>
  <c r="O142" i="4" s="1"/>
  <c r="H257" i="4"/>
  <c r="L257" i="4" s="1"/>
  <c r="O257" i="4" s="1"/>
  <c r="F203" i="4"/>
  <c r="C247" i="20" s="1"/>
  <c r="C291" i="20" s="1"/>
  <c r="F377" i="4"/>
  <c r="C137" i="21" s="1"/>
  <c r="H238" i="4"/>
  <c r="L238" i="4" s="1"/>
  <c r="N238" i="4" s="1"/>
  <c r="H144" i="4"/>
  <c r="L144" i="4" s="1"/>
  <c r="O144" i="4" s="1"/>
  <c r="H342" i="4"/>
  <c r="L342" i="4" s="1"/>
  <c r="N342" i="4" s="1"/>
  <c r="H255" i="4"/>
  <c r="L255" i="4" s="1"/>
  <c r="O255" i="4" s="1"/>
  <c r="H240" i="4"/>
  <c r="L240" i="4" s="1"/>
  <c r="N240" i="4" s="1"/>
  <c r="I362" i="4"/>
  <c r="H362" i="4"/>
  <c r="L362" i="4" s="1"/>
  <c r="O362" i="4" s="1"/>
  <c r="I230" i="5"/>
  <c r="I231" i="5"/>
  <c r="G160" i="5"/>
  <c r="H245" i="5"/>
  <c r="M245" i="5" s="1"/>
  <c r="Q245" i="5" s="1"/>
  <c r="H309" i="4"/>
  <c r="L309" i="4" s="1"/>
  <c r="N309" i="4" s="1"/>
  <c r="G312" i="4"/>
  <c r="G284" i="4"/>
  <c r="F129" i="4"/>
  <c r="C191" i="20" s="1"/>
  <c r="G216" i="5"/>
  <c r="F215" i="5"/>
  <c r="C538" i="20" s="1"/>
  <c r="H216" i="5"/>
  <c r="M216" i="5" s="1"/>
  <c r="Q216" i="5" s="1"/>
  <c r="G215" i="5"/>
  <c r="I216" i="5"/>
  <c r="H215" i="5"/>
  <c r="M215" i="5" s="1"/>
  <c r="Q215" i="5" s="1"/>
  <c r="I178" i="5"/>
  <c r="G177" i="5"/>
  <c r="H177" i="5"/>
  <c r="Q177" i="5" s="1"/>
  <c r="F176" i="5"/>
  <c r="C424" i="20" s="1"/>
  <c r="C501" i="20" s="1"/>
  <c r="H175" i="5"/>
  <c r="Q175" i="5" s="1"/>
  <c r="I146" i="5"/>
  <c r="I162" i="5"/>
  <c r="I102" i="5"/>
  <c r="I309" i="4"/>
  <c r="I311" i="4"/>
  <c r="F159" i="5"/>
  <c r="C412" i="20" s="1"/>
  <c r="C489" i="20" s="1"/>
  <c r="F145" i="5"/>
  <c r="C403" i="20" s="1"/>
  <c r="C480" i="20" s="1"/>
  <c r="G143" i="5"/>
  <c r="H163" i="5"/>
  <c r="Q163" i="5" s="1"/>
  <c r="G310" i="4"/>
  <c r="F313" i="4"/>
  <c r="F315" i="4"/>
  <c r="I118" i="5"/>
  <c r="Q118" i="5" s="1"/>
  <c r="G146" i="5"/>
  <c r="I245" i="5"/>
  <c r="H143" i="5"/>
  <c r="Q143" i="5" s="1"/>
  <c r="H306" i="4"/>
  <c r="L306" i="4" s="1"/>
  <c r="N306" i="4" s="1"/>
  <c r="I312" i="4"/>
  <c r="G212" i="5"/>
  <c r="G145" i="5"/>
  <c r="G162" i="5"/>
  <c r="F163" i="5"/>
  <c r="C416" i="20" s="1"/>
  <c r="C493" i="20" s="1"/>
  <c r="F314" i="4"/>
  <c r="G307" i="4"/>
  <c r="G308" i="4"/>
  <c r="G325" i="4"/>
  <c r="G254" i="4"/>
  <c r="F284" i="4"/>
  <c r="C344" i="20" s="1"/>
  <c r="H284" i="4"/>
  <c r="L284" i="4" s="1"/>
  <c r="O284" i="4" s="1"/>
  <c r="I325" i="4"/>
  <c r="G223" i="4"/>
  <c r="H359" i="4"/>
  <c r="L359" i="4" s="1"/>
  <c r="O359" i="4" s="1"/>
  <c r="I185" i="4"/>
  <c r="I223" i="4"/>
  <c r="H200" i="4"/>
  <c r="G359" i="4"/>
  <c r="G87" i="5"/>
  <c r="F200" i="4"/>
  <c r="C244" i="20" s="1"/>
  <c r="C288" i="20" s="1"/>
  <c r="G129" i="4"/>
  <c r="H214" i="5"/>
  <c r="M214" i="5" s="1"/>
  <c r="Q214" i="5" s="1"/>
  <c r="H231" i="5"/>
  <c r="M231" i="5" s="1"/>
  <c r="Q231" i="5" s="1"/>
  <c r="I176" i="5"/>
  <c r="G176" i="5"/>
  <c r="H176" i="5"/>
  <c r="Q176" i="5" s="1"/>
  <c r="I179" i="5"/>
  <c r="F118" i="5"/>
  <c r="C380" i="20" s="1"/>
  <c r="C457" i="20" s="1"/>
  <c r="I212" i="5"/>
  <c r="I147" i="5"/>
  <c r="I143" i="5"/>
  <c r="I306" i="4"/>
  <c r="H312" i="4"/>
  <c r="L312" i="4" s="1"/>
  <c r="N312" i="4" s="1"/>
  <c r="I159" i="5"/>
  <c r="I161" i="5"/>
  <c r="H147" i="5"/>
  <c r="Q147" i="5" s="1"/>
  <c r="G118" i="5"/>
  <c r="G309" i="4"/>
  <c r="G311" i="4"/>
  <c r="G227" i="5"/>
  <c r="F160" i="5"/>
  <c r="C413" i="20" s="1"/>
  <c r="C490" i="20" s="1"/>
  <c r="G147" i="5"/>
  <c r="I163" i="5"/>
  <c r="H314" i="4"/>
  <c r="L314" i="4" s="1"/>
  <c r="N314" i="4" s="1"/>
  <c r="I307" i="4"/>
  <c r="I308" i="4"/>
  <c r="H102" i="5"/>
  <c r="Q102" i="5" s="1"/>
  <c r="H212" i="5"/>
  <c r="M212" i="5" s="1"/>
  <c r="Q212" i="5" s="1"/>
  <c r="F227" i="5"/>
  <c r="C546" i="20" s="1"/>
  <c r="I144" i="5"/>
  <c r="F310" i="4"/>
  <c r="G313" i="4"/>
  <c r="G315" i="4"/>
  <c r="G160" i="4"/>
  <c r="F237" i="4"/>
  <c r="C310" i="20" s="1"/>
  <c r="I87" i="5"/>
  <c r="G185" i="4"/>
  <c r="I160" i="4"/>
  <c r="F359" i="4"/>
  <c r="H340" i="4"/>
  <c r="L340" i="4" s="1"/>
  <c r="N340" i="4" s="1"/>
  <c r="I200" i="4"/>
  <c r="H237" i="4"/>
  <c r="L237" i="4" s="1"/>
  <c r="N237" i="4" s="1"/>
  <c r="F87" i="5"/>
  <c r="C358" i="20" s="1"/>
  <c r="C435" i="20" s="1"/>
  <c r="G340" i="4"/>
  <c r="H254" i="4"/>
  <c r="L254" i="4" s="1"/>
  <c r="O254" i="4" s="1"/>
  <c r="F269" i="4"/>
  <c r="C333" i="20" s="1"/>
  <c r="I129" i="4"/>
  <c r="H140" i="4"/>
  <c r="L140" i="4" s="1"/>
  <c r="O140" i="4" s="1"/>
  <c r="I140" i="4"/>
  <c r="G140" i="4"/>
  <c r="F140" i="4"/>
  <c r="C198" i="20" s="1"/>
  <c r="H128" i="4"/>
  <c r="L128" i="4" s="1"/>
  <c r="O128" i="4" s="1"/>
  <c r="G213" i="5"/>
  <c r="H230" i="5"/>
  <c r="M230" i="5" s="1"/>
  <c r="Q230" i="5" s="1"/>
  <c r="H213" i="5"/>
  <c r="M213" i="5" s="1"/>
  <c r="Q213" i="5" s="1"/>
  <c r="G230" i="5"/>
  <c r="F213" i="5"/>
  <c r="C536" i="20" s="1"/>
  <c r="F230" i="5"/>
  <c r="C549" i="20" s="1"/>
  <c r="F179" i="5"/>
  <c r="C427" i="20" s="1"/>
  <c r="C504" i="20" s="1"/>
  <c r="H179" i="5"/>
  <c r="Q179" i="5" s="1"/>
  <c r="G179" i="5"/>
  <c r="I177" i="5"/>
  <c r="I160" i="5"/>
  <c r="G175" i="5"/>
  <c r="F144" i="5"/>
  <c r="C402" i="20" s="1"/>
  <c r="C479" i="20" s="1"/>
  <c r="I314" i="4"/>
  <c r="H307" i="4"/>
  <c r="L307" i="4" s="1"/>
  <c r="N307" i="4" s="1"/>
  <c r="H308" i="4"/>
  <c r="L308" i="4" s="1"/>
  <c r="N308" i="4" s="1"/>
  <c r="H161" i="5"/>
  <c r="Q161" i="5" s="1"/>
  <c r="F146" i="5"/>
  <c r="C404" i="20" s="1"/>
  <c r="C481" i="20" s="1"/>
  <c r="G159" i="5"/>
  <c r="H162" i="5"/>
  <c r="Q162" i="5" s="1"/>
  <c r="G306" i="4"/>
  <c r="F312" i="4"/>
  <c r="H146" i="5"/>
  <c r="Q146" i="5" s="1"/>
  <c r="I175" i="5"/>
  <c r="G163" i="5"/>
  <c r="H159" i="5"/>
  <c r="Q159" i="5" s="1"/>
  <c r="H310" i="4"/>
  <c r="L310" i="4" s="1"/>
  <c r="N310" i="4" s="1"/>
  <c r="I313" i="4"/>
  <c r="I315" i="4"/>
  <c r="G102" i="5"/>
  <c r="F175" i="5"/>
  <c r="C423" i="20" s="1"/>
  <c r="C500" i="20" s="1"/>
  <c r="F143" i="5"/>
  <c r="C401" i="20" s="1"/>
  <c r="C478" i="20" s="1"/>
  <c r="H144" i="5"/>
  <c r="Q144" i="5" s="1"/>
  <c r="F309" i="4"/>
  <c r="F311" i="4"/>
  <c r="F102" i="5"/>
  <c r="C369" i="20" s="1"/>
  <c r="C446" i="20" s="1"/>
  <c r="I359" i="4"/>
  <c r="G237" i="4"/>
  <c r="H87" i="5"/>
  <c r="Q87" i="5" s="1"/>
  <c r="G200" i="4"/>
  <c r="I254" i="4"/>
  <c r="F340" i="4"/>
  <c r="C111" i="21" s="1"/>
  <c r="G375" i="4"/>
  <c r="I269" i="4"/>
  <c r="F325" i="4"/>
  <c r="H325" i="4"/>
  <c r="L325" i="4" s="1"/>
  <c r="N325" i="4" s="1"/>
  <c r="I375" i="4"/>
  <c r="F223" i="4"/>
  <c r="C299" i="20" s="1"/>
  <c r="F185" i="4"/>
  <c r="C233" i="20" s="1"/>
  <c r="C277" i="20" s="1"/>
  <c r="G128" i="4"/>
  <c r="B556" i="20" l="1"/>
  <c r="C71" i="19" s="1"/>
  <c r="D256" i="5"/>
  <c r="D254" i="5"/>
  <c r="B322" i="32" s="1"/>
  <c r="D261" i="5" l="1"/>
  <c r="B324" i="32" s="1"/>
  <c r="D266" i="5"/>
  <c r="B329" i="32" s="1"/>
  <c r="D264" i="5"/>
  <c r="B327" i="32" s="1"/>
  <c r="D269" i="5"/>
  <c r="B332" i="32" s="1"/>
  <c r="D262" i="5"/>
  <c r="B325" i="32" s="1"/>
  <c r="D265" i="5"/>
  <c r="B328" i="32" s="1"/>
  <c r="D263" i="5"/>
  <c r="B326" i="32" s="1"/>
  <c r="D268" i="5"/>
  <c r="B331" i="32" s="1"/>
  <c r="D267" i="5"/>
  <c r="B330" i="32" s="1"/>
  <c r="D260" i="5"/>
  <c r="B323" i="32" s="1"/>
  <c r="G332" i="32"/>
  <c r="G329" i="32"/>
  <c r="G328" i="32"/>
  <c r="G327" i="32"/>
  <c r="G326" i="32"/>
  <c r="G325" i="32"/>
  <c r="G324" i="32"/>
  <c r="G331" i="32"/>
  <c r="G330" i="32"/>
  <c r="G323" i="32"/>
  <c r="B567" i="20"/>
  <c r="D250" i="5"/>
  <c r="B318" i="32" s="1"/>
  <c r="D251" i="5"/>
  <c r="B319" i="32" s="1"/>
  <c r="B568" i="20"/>
  <c r="C73" i="19" s="1"/>
  <c r="D248" i="5"/>
  <c r="B316" i="32" s="1"/>
  <c r="D247" i="5"/>
  <c r="B315" i="32" s="1"/>
  <c r="B557" i="20"/>
  <c r="C72" i="19" s="1"/>
  <c r="D252" i="5"/>
  <c r="B320" i="32" s="1"/>
  <c r="D253" i="5"/>
  <c r="B321" i="32" s="1"/>
  <c r="D249" i="5"/>
  <c r="B317" i="32" s="1"/>
  <c r="D246" i="5"/>
  <c r="B314" i="32" s="1"/>
  <c r="H260" i="5" l="1"/>
  <c r="M260" i="5" s="1"/>
  <c r="Q260" i="5" s="1"/>
  <c r="G264" i="5"/>
  <c r="H261" i="5"/>
  <c r="M261" i="5" s="1"/>
  <c r="Q261" i="5" s="1"/>
  <c r="I277" i="5"/>
  <c r="F262" i="5"/>
  <c r="C571" i="20" s="1"/>
  <c r="G265" i="5"/>
  <c r="F260" i="5"/>
  <c r="C569" i="20" s="1"/>
  <c r="I278" i="5"/>
  <c r="G280" i="5"/>
  <c r="H281" i="5"/>
  <c r="F320" i="5"/>
  <c r="C616" i="20" s="1"/>
  <c r="H318" i="5"/>
  <c r="M318" i="5" s="1"/>
  <c r="Q318" i="5" s="1"/>
  <c r="I264" i="5"/>
  <c r="F264" i="5"/>
  <c r="C573" i="20" s="1"/>
  <c r="I263" i="5"/>
  <c r="H277" i="5"/>
  <c r="G277" i="5"/>
  <c r="F263" i="5"/>
  <c r="C572" i="20" s="1"/>
  <c r="I262" i="5"/>
  <c r="H278" i="5"/>
  <c r="F279" i="5"/>
  <c r="C583" i="20" s="1"/>
  <c r="F283" i="5"/>
  <c r="C587" i="20" s="1"/>
  <c r="H322" i="5"/>
  <c r="M322" i="5" s="1"/>
  <c r="Q322" i="5" s="1"/>
  <c r="I279" i="5"/>
  <c r="H263" i="5"/>
  <c r="M263" i="5" s="1"/>
  <c r="Q263" i="5" s="1"/>
  <c r="I260" i="5"/>
  <c r="G263" i="5"/>
  <c r="H264" i="5"/>
  <c r="M264" i="5" s="1"/>
  <c r="Q264" i="5" s="1"/>
  <c r="G260" i="5"/>
  <c r="H262" i="5"/>
  <c r="M262" i="5" s="1"/>
  <c r="Q262" i="5" s="1"/>
  <c r="F265" i="5"/>
  <c r="C574" i="20" s="1"/>
  <c r="I265" i="5"/>
  <c r="F278" i="5"/>
  <c r="C582" i="20" s="1"/>
  <c r="F261" i="5"/>
  <c r="C570" i="20" s="1"/>
  <c r="I261" i="5"/>
  <c r="H265" i="5"/>
  <c r="M265" i="5" s="1"/>
  <c r="Q265" i="5" s="1"/>
  <c r="G261" i="5"/>
  <c r="F277" i="5"/>
  <c r="C581" i="20" s="1"/>
  <c r="G262" i="5"/>
  <c r="G278" i="5"/>
  <c r="G279" i="5"/>
  <c r="I285" i="5"/>
  <c r="G381" i="5"/>
  <c r="F379" i="5"/>
  <c r="C172" i="21" s="1"/>
  <c r="G379" i="5"/>
  <c r="F285" i="5"/>
  <c r="C589" i="20" s="1"/>
  <c r="G417" i="5"/>
  <c r="H431" i="5"/>
  <c r="M431" i="5" s="1"/>
  <c r="Q431" i="5" s="1"/>
  <c r="H394" i="5"/>
  <c r="M394" i="5" s="1"/>
  <c r="Q394" i="5" s="1"/>
  <c r="G304" i="5"/>
  <c r="G357" i="5"/>
  <c r="H378" i="5"/>
  <c r="M378" i="5" s="1"/>
  <c r="Q378" i="5" s="1"/>
  <c r="I284" i="5"/>
  <c r="H417" i="5"/>
  <c r="M417" i="5" s="1"/>
  <c r="Q417" i="5" s="1"/>
  <c r="I431" i="5"/>
  <c r="G394" i="5"/>
  <c r="F304" i="5"/>
  <c r="C604" i="20" s="1"/>
  <c r="H357" i="5"/>
  <c r="I378" i="5"/>
  <c r="H284" i="5"/>
  <c r="H320" i="5"/>
  <c r="M320" i="5" s="1"/>
  <c r="Q320" i="5" s="1"/>
  <c r="F281" i="5"/>
  <c r="C585" i="20" s="1"/>
  <c r="I359" i="5"/>
  <c r="F414" i="5"/>
  <c r="C196" i="21" s="1"/>
  <c r="I356" i="5"/>
  <c r="H415" i="5"/>
  <c r="M415" i="5" s="1"/>
  <c r="Q415" i="5" s="1"/>
  <c r="I303" i="5"/>
  <c r="F319" i="5"/>
  <c r="C615" i="20" s="1"/>
  <c r="I280" i="5"/>
  <c r="G322" i="5"/>
  <c r="I283" i="5"/>
  <c r="F417" i="5"/>
  <c r="C199" i="21" s="1"/>
  <c r="G431" i="5"/>
  <c r="I394" i="5"/>
  <c r="H304" i="5"/>
  <c r="M304" i="5" s="1"/>
  <c r="Q304" i="5" s="1"/>
  <c r="F357" i="5"/>
  <c r="C158" i="21" s="1"/>
  <c r="G378" i="5"/>
  <c r="F284" i="5"/>
  <c r="C588" i="20" s="1"/>
  <c r="I302" i="5"/>
  <c r="F392" i="5"/>
  <c r="I332" i="5"/>
  <c r="H413" i="5"/>
  <c r="M413" i="5" s="1"/>
  <c r="Q413" i="5" s="1"/>
  <c r="G302" i="5"/>
  <c r="H332" i="5"/>
  <c r="M332" i="5" s="1"/>
  <c r="Q332" i="5" s="1"/>
  <c r="F428" i="5"/>
  <c r="H355" i="5"/>
  <c r="G334" i="5"/>
  <c r="H334" i="5"/>
  <c r="M334" i="5" s="1"/>
  <c r="Q334" i="5" s="1"/>
  <c r="I333" i="5"/>
  <c r="F334" i="5"/>
  <c r="C626" i="20" s="1"/>
  <c r="I429" i="5"/>
  <c r="F322" i="5"/>
  <c r="C618" i="20" s="1"/>
  <c r="G283" i="5"/>
  <c r="H393" i="5"/>
  <c r="M393" i="5" s="1"/>
  <c r="Q393" i="5" s="1"/>
  <c r="G416" i="5"/>
  <c r="F358" i="5"/>
  <c r="C159" i="21" s="1"/>
  <c r="F432" i="5"/>
  <c r="C210" i="21" s="1"/>
  <c r="H307" i="5"/>
  <c r="M307" i="5" s="1"/>
  <c r="Q307" i="5" s="1"/>
  <c r="F321" i="5"/>
  <c r="C617" i="20" s="1"/>
  <c r="I282" i="5"/>
  <c r="I393" i="5"/>
  <c r="H416" i="5"/>
  <c r="M416" i="5" s="1"/>
  <c r="Q416" i="5" s="1"/>
  <c r="H358" i="5"/>
  <c r="H432" i="5"/>
  <c r="M432" i="5" s="1"/>
  <c r="Q432" i="5" s="1"/>
  <c r="I307" i="5"/>
  <c r="I321" i="5"/>
  <c r="G282" i="5"/>
  <c r="F381" i="5"/>
  <c r="C174" i="21" s="1"/>
  <c r="I318" i="5"/>
  <c r="G430" i="5"/>
  <c r="F305" i="5"/>
  <c r="C605" i="20" s="1"/>
  <c r="G396" i="5"/>
  <c r="H306" i="5"/>
  <c r="M306" i="5" s="1"/>
  <c r="Q306" i="5" s="1"/>
  <c r="G395" i="5"/>
  <c r="G380" i="5"/>
  <c r="G286" i="5"/>
  <c r="I320" i="5"/>
  <c r="I281" i="5"/>
  <c r="G393" i="5"/>
  <c r="F416" i="5"/>
  <c r="C198" i="21" s="1"/>
  <c r="G358" i="5"/>
  <c r="G432" i="5"/>
  <c r="F307" i="5"/>
  <c r="C607" i="20" s="1"/>
  <c r="H321" i="5"/>
  <c r="M321" i="5" s="1"/>
  <c r="Q321" i="5" s="1"/>
  <c r="H282" i="5"/>
  <c r="I392" i="5"/>
  <c r="I428" i="5"/>
  <c r="H428" i="5"/>
  <c r="M428" i="5" s="1"/>
  <c r="Q428" i="5" s="1"/>
  <c r="H302" i="5"/>
  <c r="M302" i="5" s="1"/>
  <c r="Q302" i="5" s="1"/>
  <c r="F377" i="5"/>
  <c r="F413" i="5"/>
  <c r="G428" i="5"/>
  <c r="H317" i="5"/>
  <c r="M317" i="5" s="1"/>
  <c r="Q317" i="5" s="1"/>
  <c r="F335" i="5"/>
  <c r="C627" i="20" s="1"/>
  <c r="H335" i="5"/>
  <c r="M335" i="5" s="1"/>
  <c r="Q335" i="5" s="1"/>
  <c r="G336" i="5"/>
  <c r="G335" i="5"/>
  <c r="I379" i="5"/>
  <c r="G320" i="5"/>
  <c r="G281" i="5"/>
  <c r="G359" i="5"/>
  <c r="I414" i="5"/>
  <c r="G356" i="5"/>
  <c r="F415" i="5"/>
  <c r="C197" i="21" s="1"/>
  <c r="G303" i="5"/>
  <c r="H319" i="5"/>
  <c r="M319" i="5" s="1"/>
  <c r="Q319" i="5" s="1"/>
  <c r="F280" i="5"/>
  <c r="C584" i="20" s="1"/>
  <c r="F359" i="5"/>
  <c r="C160" i="21" s="1"/>
  <c r="G414" i="5"/>
  <c r="H356" i="5"/>
  <c r="I415" i="5"/>
  <c r="F303" i="5"/>
  <c r="C603" i="20" s="1"/>
  <c r="I319" i="5"/>
  <c r="H280" i="5"/>
  <c r="H379" i="5"/>
  <c r="M379" i="5" s="1"/>
  <c r="Q379" i="5" s="1"/>
  <c r="H285" i="5"/>
  <c r="I417" i="5"/>
  <c r="F431" i="5"/>
  <c r="C209" i="21" s="1"/>
  <c r="F394" i="5"/>
  <c r="C183" i="21" s="1"/>
  <c r="I304" i="5"/>
  <c r="I357" i="5"/>
  <c r="F378" i="5"/>
  <c r="C171" i="21" s="1"/>
  <c r="G284" i="5"/>
  <c r="G318" i="5"/>
  <c r="H279" i="5"/>
  <c r="H359" i="5"/>
  <c r="M359" i="5" s="1"/>
  <c r="Q359" i="5" s="1"/>
  <c r="H414" i="5"/>
  <c r="M414" i="5" s="1"/>
  <c r="Q414" i="5" s="1"/>
  <c r="F356" i="5"/>
  <c r="C157" i="21" s="1"/>
  <c r="G415" i="5"/>
  <c r="H303" i="5"/>
  <c r="M303" i="5" s="1"/>
  <c r="Q303" i="5" s="1"/>
  <c r="G319" i="5"/>
  <c r="F317" i="5"/>
  <c r="C613" i="20" s="1"/>
  <c r="I355" i="5"/>
  <c r="G392" i="5"/>
  <c r="G317" i="5"/>
  <c r="H377" i="5"/>
  <c r="M377" i="5" s="1"/>
  <c r="Q377" i="5" s="1"/>
  <c r="G377" i="5"/>
  <c r="F302" i="5"/>
  <c r="C602" i="20" s="1"/>
  <c r="F332" i="5"/>
  <c r="C624" i="20" s="1"/>
  <c r="I336" i="5"/>
  <c r="F336" i="5"/>
  <c r="C628" i="20" s="1"/>
  <c r="I335" i="5"/>
  <c r="F333" i="5"/>
  <c r="C625" i="20" s="1"/>
  <c r="F429" i="5"/>
  <c r="C207" i="21" s="1"/>
  <c r="I381" i="5"/>
  <c r="F318" i="5"/>
  <c r="C614" i="20" s="1"/>
  <c r="H430" i="5"/>
  <c r="M430" i="5" s="1"/>
  <c r="Q430" i="5" s="1"/>
  <c r="H305" i="5"/>
  <c r="M305" i="5" s="1"/>
  <c r="Q305" i="5" s="1"/>
  <c r="H396" i="5"/>
  <c r="M396" i="5" s="1"/>
  <c r="Q396" i="5" s="1"/>
  <c r="F306" i="5"/>
  <c r="C606" i="20" s="1"/>
  <c r="I395" i="5"/>
  <c r="F380" i="5"/>
  <c r="C173" i="21" s="1"/>
  <c r="H286" i="5"/>
  <c r="Q286" i="5" s="1"/>
  <c r="I430" i="5"/>
  <c r="I305" i="5"/>
  <c r="I396" i="5"/>
  <c r="G306" i="5"/>
  <c r="H395" i="5"/>
  <c r="M395" i="5" s="1"/>
  <c r="Q395" i="5" s="1"/>
  <c r="I380" i="5"/>
  <c r="I286" i="5"/>
  <c r="I322" i="5"/>
  <c r="H283" i="5"/>
  <c r="F393" i="5"/>
  <c r="C182" i="21" s="1"/>
  <c r="I416" i="5"/>
  <c r="I358" i="5"/>
  <c r="I432" i="5"/>
  <c r="G307" i="5"/>
  <c r="G321" i="5"/>
  <c r="F282" i="5"/>
  <c r="C586" i="20" s="1"/>
  <c r="H381" i="5"/>
  <c r="M381" i="5" s="1"/>
  <c r="Q381" i="5" s="1"/>
  <c r="G285" i="5"/>
  <c r="F430" i="5"/>
  <c r="C208" i="21" s="1"/>
  <c r="G305" i="5"/>
  <c r="F396" i="5"/>
  <c r="C185" i="21" s="1"/>
  <c r="I306" i="5"/>
  <c r="F395" i="5"/>
  <c r="C184" i="21" s="1"/>
  <c r="H380" i="5"/>
  <c r="M380" i="5" s="1"/>
  <c r="Q380" i="5" s="1"/>
  <c r="F286" i="5"/>
  <c r="C590" i="20" s="1"/>
  <c r="I413" i="5"/>
  <c r="H392" i="5"/>
  <c r="M392" i="5" s="1"/>
  <c r="Q392" i="5" s="1"/>
  <c r="F355" i="5"/>
  <c r="I377" i="5"/>
  <c r="G413" i="5"/>
  <c r="G355" i="5"/>
  <c r="G332" i="5"/>
  <c r="I317" i="5"/>
  <c r="H333" i="5"/>
  <c r="M333" i="5" s="1"/>
  <c r="Q333" i="5" s="1"/>
  <c r="H336" i="5"/>
  <c r="M336" i="5" s="1"/>
  <c r="Q336" i="5" s="1"/>
  <c r="G333" i="5"/>
  <c r="I334" i="5"/>
  <c r="G429" i="5"/>
  <c r="H429" i="5"/>
  <c r="M429" i="5" s="1"/>
  <c r="Q429" i="5" s="1"/>
  <c r="F250" i="5"/>
  <c r="C563" i="20" s="1"/>
  <c r="I250" i="5"/>
  <c r="H250" i="5"/>
  <c r="M250" i="5" s="1"/>
  <c r="Q250" i="5" s="1"/>
  <c r="G250" i="5"/>
  <c r="I248" i="5"/>
  <c r="F248" i="5"/>
  <c r="C561" i="20" s="1"/>
  <c r="G248" i="5"/>
  <c r="H248" i="5"/>
  <c r="M248" i="5" s="1"/>
  <c r="Q248" i="5" s="1"/>
  <c r="F247" i="5"/>
  <c r="C560" i="20" s="1"/>
  <c r="I247" i="5"/>
  <c r="H247" i="5"/>
  <c r="M247" i="5" s="1"/>
  <c r="Q247" i="5" s="1"/>
  <c r="G247" i="5"/>
  <c r="F249" i="5"/>
  <c r="C562" i="20" s="1"/>
  <c r="G249" i="5"/>
  <c r="H249" i="5"/>
  <c r="M249" i="5" s="1"/>
  <c r="Q249" i="5" s="1"/>
  <c r="I249" i="5"/>
  <c r="G246" i="5"/>
  <c r="F246" i="5"/>
  <c r="C559" i="20" s="1"/>
  <c r="H246" i="5"/>
  <c r="M246" i="5" s="1"/>
  <c r="Q246" i="5" s="1"/>
  <c r="I246" i="5"/>
  <c r="B574" i="20"/>
  <c r="B569" i="20"/>
  <c r="B560" i="20"/>
  <c r="B570" i="20"/>
  <c r="B565" i="20"/>
  <c r="B564" i="20"/>
  <c r="B573" i="20"/>
  <c r="B576" i="20"/>
  <c r="B561" i="20"/>
  <c r="B558" i="20"/>
  <c r="B559" i="20"/>
  <c r="B571" i="20"/>
  <c r="B563" i="20"/>
  <c r="B572" i="20"/>
  <c r="B578" i="20"/>
  <c r="B575" i="20"/>
  <c r="B562" i="20"/>
  <c r="B566" i="20"/>
  <c r="B577" i="20"/>
  <c r="L80" i="20"/>
  <c r="L80" i="21" s="1"/>
  <c r="L71" i="20"/>
  <c r="M1" i="20"/>
  <c r="M3" i="20" s="1"/>
  <c r="M285" i="5" l="1"/>
  <c r="Q285" i="5" s="1"/>
  <c r="N251" i="32"/>
  <c r="H126" i="5" s="1"/>
  <c r="N250" i="32"/>
  <c r="H125" i="5" s="1"/>
  <c r="M284" i="5"/>
  <c r="Q284" i="5" s="1"/>
  <c r="M278" i="5"/>
  <c r="Q278" i="5" s="1"/>
  <c r="N244" i="32"/>
  <c r="H119" i="5" s="1"/>
  <c r="M277" i="5"/>
  <c r="Q277" i="5" s="1"/>
  <c r="N243" i="32"/>
  <c r="H118" i="5" s="1"/>
  <c r="N249" i="32"/>
  <c r="H124" i="5" s="1"/>
  <c r="M283" i="5"/>
  <c r="Q283" i="5" s="1"/>
  <c r="N246" i="32"/>
  <c r="H121" i="5" s="1"/>
  <c r="M280" i="5"/>
  <c r="Q280" i="5" s="1"/>
  <c r="N247" i="32"/>
  <c r="H122" i="5" s="1"/>
  <c r="M281" i="5"/>
  <c r="Q281" i="5" s="1"/>
  <c r="N245" i="32"/>
  <c r="H120" i="5" s="1"/>
  <c r="M279" i="5"/>
  <c r="Q279" i="5" s="1"/>
  <c r="N248" i="32"/>
  <c r="H123" i="5" s="1"/>
  <c r="M282" i="5"/>
  <c r="Q282" i="5" s="1"/>
  <c r="M355" i="20"/>
  <c r="M209" i="20"/>
  <c r="M83" i="20"/>
  <c r="M69" i="20"/>
  <c r="M75" i="20"/>
  <c r="M78" i="20"/>
  <c r="M423" i="20" s="1"/>
  <c r="M79" i="20"/>
  <c r="M80" i="20" s="1"/>
  <c r="M71" i="20"/>
  <c r="N1" i="20"/>
  <c r="N3" i="20" s="1"/>
  <c r="M1" i="21"/>
  <c r="L388" i="20"/>
  <c r="L465" i="20" s="1"/>
  <c r="L387" i="20"/>
  <c r="L464" i="20" s="1"/>
  <c r="L386" i="20"/>
  <c r="L463" i="20" s="1"/>
  <c r="L385" i="20"/>
  <c r="L462" i="20" s="1"/>
  <c r="L399" i="20"/>
  <c r="L476" i="20" s="1"/>
  <c r="L398" i="20"/>
  <c r="L475" i="20" s="1"/>
  <c r="L397" i="20"/>
  <c r="L474" i="20" s="1"/>
  <c r="L396" i="20"/>
  <c r="L473" i="20" s="1"/>
  <c r="L394" i="20"/>
  <c r="L471" i="20" s="1"/>
  <c r="L393" i="20"/>
  <c r="L470" i="20" s="1"/>
  <c r="L432" i="20"/>
  <c r="L509" i="20" s="1"/>
  <c r="L431" i="20"/>
  <c r="L508" i="20" s="1"/>
  <c r="L430" i="20"/>
  <c r="L507" i="20" s="1"/>
  <c r="L429" i="20"/>
  <c r="L506" i="20" s="1"/>
  <c r="L426" i="20"/>
  <c r="L503" i="20" s="1"/>
  <c r="L424" i="20"/>
  <c r="L501" i="20" s="1"/>
  <c r="L383" i="20"/>
  <c r="L460" i="20" s="1"/>
  <c r="L381" i="20"/>
  <c r="L458" i="20" s="1"/>
  <c r="L427" i="20"/>
  <c r="L504" i="20" s="1"/>
  <c r="L392" i="20"/>
  <c r="L469" i="20" s="1"/>
  <c r="L391" i="20"/>
  <c r="L468" i="20" s="1"/>
  <c r="L390" i="20"/>
  <c r="L467" i="20" s="1"/>
  <c r="L389" i="20"/>
  <c r="L466" i="20" s="1"/>
  <c r="L428" i="20"/>
  <c r="L505" i="20" s="1"/>
  <c r="L425" i="20"/>
  <c r="L502" i="20" s="1"/>
  <c r="L384" i="20"/>
  <c r="L461" i="20" s="1"/>
  <c r="L382" i="20"/>
  <c r="L459" i="20" s="1"/>
  <c r="L395" i="20"/>
  <c r="L472" i="20" s="1"/>
  <c r="L380" i="20"/>
  <c r="L457" i="20" s="1"/>
  <c r="L500" i="20"/>
  <c r="L72" i="20"/>
  <c r="L111" i="21" s="1"/>
  <c r="L77" i="20"/>
  <c r="L81" i="20"/>
  <c r="L81" i="21" s="1"/>
  <c r="L71" i="21"/>
  <c r="L79" i="21"/>
  <c r="L225" i="21"/>
  <c r="L217" i="21"/>
  <c r="L222" i="21"/>
  <c r="L223" i="21"/>
  <c r="L218" i="21"/>
  <c r="L226" i="21"/>
  <c r="L219" i="21"/>
  <c r="L220" i="21"/>
  <c r="L224" i="21"/>
  <c r="L221" i="21"/>
  <c r="L1" i="21"/>
  <c r="L75" i="21"/>
  <c r="L78" i="21"/>
  <c r="L76" i="20"/>
  <c r="L233" i="20" l="1"/>
  <c r="L277" i="20" s="1"/>
  <c r="L212" i="20"/>
  <c r="L249" i="21"/>
  <c r="L303" i="21"/>
  <c r="L324" i="21" s="1"/>
  <c r="L302" i="21"/>
  <c r="L323" i="21" s="1"/>
  <c r="L301" i="21"/>
  <c r="L322" i="21" s="1"/>
  <c r="L300" i="21"/>
  <c r="L321" i="21" s="1"/>
  <c r="L299" i="21"/>
  <c r="L320" i="21" s="1"/>
  <c r="L295" i="21"/>
  <c r="L294" i="21"/>
  <c r="L297" i="21"/>
  <c r="L318" i="21" s="1"/>
  <c r="L298" i="21"/>
  <c r="L319" i="21" s="1"/>
  <c r="L296" i="21"/>
  <c r="L317" i="21" s="1"/>
  <c r="L519" i="20"/>
  <c r="L368" i="21"/>
  <c r="L513" i="20"/>
  <c r="L362" i="21"/>
  <c r="L520" i="20"/>
  <c r="L369" i="21"/>
  <c r="L514" i="20"/>
  <c r="L363" i="21"/>
  <c r="L517" i="20"/>
  <c r="L366" i="21"/>
  <c r="L499" i="20"/>
  <c r="L516" i="20"/>
  <c r="L365" i="21"/>
  <c r="L456" i="20"/>
  <c r="L521" i="20"/>
  <c r="L370" i="21"/>
  <c r="L361" i="21"/>
  <c r="L512" i="20"/>
  <c r="L515" i="20"/>
  <c r="L364" i="21"/>
  <c r="L518" i="20"/>
  <c r="L367" i="21"/>
  <c r="L151" i="21"/>
  <c r="L146" i="21"/>
  <c r="L83" i="21"/>
  <c r="M151" i="21"/>
  <c r="M146" i="21"/>
  <c r="M83" i="21"/>
  <c r="M3" i="21"/>
  <c r="M69" i="21" s="1"/>
  <c r="L3" i="21"/>
  <c r="L69" i="21" s="1"/>
  <c r="N355" i="20"/>
  <c r="N209" i="20"/>
  <c r="N83" i="20"/>
  <c r="N69" i="20"/>
  <c r="N78" i="20"/>
  <c r="N79" i="20"/>
  <c r="N80" i="20" s="1"/>
  <c r="N80" i="21" s="1"/>
  <c r="N75" i="20"/>
  <c r="N75" i="21" s="1"/>
  <c r="M76" i="20"/>
  <c r="M81" i="20"/>
  <c r="M81" i="21" s="1"/>
  <c r="M77" i="20"/>
  <c r="L416" i="20"/>
  <c r="L493" i="20" s="1"/>
  <c r="L360" i="20"/>
  <c r="L437" i="20" s="1"/>
  <c r="L544" i="20"/>
  <c r="L377" i="20"/>
  <c r="L454" i="20" s="1"/>
  <c r="L560" i="20"/>
  <c r="L405" i="20"/>
  <c r="L482" i="20" s="1"/>
  <c r="L563" i="20"/>
  <c r="L538" i="20"/>
  <c r="L370" i="20"/>
  <c r="L447" i="20" s="1"/>
  <c r="L571" i="20"/>
  <c r="L373" i="20"/>
  <c r="L450" i="20" s="1"/>
  <c r="L570" i="20"/>
  <c r="L410" i="20"/>
  <c r="L487" i="20" s="1"/>
  <c r="L548" i="20"/>
  <c r="L362" i="20"/>
  <c r="L439" i="20" s="1"/>
  <c r="L551" i="20"/>
  <c r="L404" i="20"/>
  <c r="L481" i="20" s="1"/>
  <c r="L562" i="20"/>
  <c r="L537" i="20"/>
  <c r="L561" i="20"/>
  <c r="L536" i="20"/>
  <c r="L367" i="20"/>
  <c r="L444" i="20" s="1"/>
  <c r="L543" i="20"/>
  <c r="L375" i="20"/>
  <c r="L452" i="20" s="1"/>
  <c r="L547" i="20"/>
  <c r="L378" i="20"/>
  <c r="L455" i="20" s="1"/>
  <c r="L550" i="20"/>
  <c r="L403" i="20"/>
  <c r="L480" i="20" s="1"/>
  <c r="L578" i="20"/>
  <c r="L419" i="20"/>
  <c r="L496" i="20" s="1"/>
  <c r="L363" i="20"/>
  <c r="L440" i="20" s="1"/>
  <c r="L539" i="20"/>
  <c r="L371" i="20"/>
  <c r="L448" i="20" s="1"/>
  <c r="L572" i="20"/>
  <c r="L413" i="20"/>
  <c r="L490" i="20" s="1"/>
  <c r="L376" i="20"/>
  <c r="L453" i="20" s="1"/>
  <c r="L415" i="20"/>
  <c r="L492" i="20" s="1"/>
  <c r="L552" i="20"/>
  <c r="L555" i="20"/>
  <c r="L566" i="20"/>
  <c r="L565" i="20"/>
  <c r="L372" i="20"/>
  <c r="L449" i="20" s="1"/>
  <c r="L418" i="20"/>
  <c r="L495" i="20" s="1"/>
  <c r="L421" i="20"/>
  <c r="L498" i="20" s="1"/>
  <c r="L554" i="20"/>
  <c r="L553" i="20"/>
  <c r="L573" i="20"/>
  <c r="L576" i="20"/>
  <c r="L361" i="20"/>
  <c r="L438" i="20" s="1"/>
  <c r="L364" i="20"/>
  <c r="L441" i="20" s="1"/>
  <c r="L402" i="20"/>
  <c r="L479" i="20" s="1"/>
  <c r="L409" i="20"/>
  <c r="L486" i="20" s="1"/>
  <c r="L542" i="20"/>
  <c r="L575" i="20"/>
  <c r="L574" i="20"/>
  <c r="L359" i="20"/>
  <c r="L436" i="20" s="1"/>
  <c r="L366" i="20"/>
  <c r="L443" i="20" s="1"/>
  <c r="L408" i="20"/>
  <c r="L485" i="20" s="1"/>
  <c r="L541" i="20"/>
  <c r="L540" i="20"/>
  <c r="L577" i="20"/>
  <c r="L559" i="20"/>
  <c r="L365" i="20"/>
  <c r="L442" i="20" s="1"/>
  <c r="L407" i="20"/>
  <c r="L484" i="20" s="1"/>
  <c r="L406" i="20"/>
  <c r="L483" i="20" s="1"/>
  <c r="L414" i="20"/>
  <c r="L491" i="20" s="1"/>
  <c r="L417" i="20"/>
  <c r="L494" i="20" s="1"/>
  <c r="L420" i="20"/>
  <c r="L497" i="20" s="1"/>
  <c r="L549" i="20"/>
  <c r="L564" i="20"/>
  <c r="L567" i="20"/>
  <c r="L374" i="20"/>
  <c r="L451" i="20" s="1"/>
  <c r="L76" i="21"/>
  <c r="L369" i="20"/>
  <c r="L446" i="20" s="1"/>
  <c r="L535" i="20"/>
  <c r="L401" i="20"/>
  <c r="L478" i="20" s="1"/>
  <c r="L358" i="20"/>
  <c r="L435" i="20" s="1"/>
  <c r="L412" i="20"/>
  <c r="L489" i="20" s="1"/>
  <c r="L558" i="20"/>
  <c r="L569" i="20"/>
  <c r="L546" i="20"/>
  <c r="L216" i="21"/>
  <c r="L49" i="21" s="1"/>
  <c r="M80" i="21"/>
  <c r="M79" i="21"/>
  <c r="L292" i="21"/>
  <c r="L247" i="21"/>
  <c r="L244" i="21"/>
  <c r="L245" i="21"/>
  <c r="L284" i="21"/>
  <c r="L339" i="21"/>
  <c r="L343" i="21"/>
  <c r="L243" i="21"/>
  <c r="L344" i="21"/>
  <c r="L342" i="21"/>
  <c r="L246" i="21"/>
  <c r="L287" i="21"/>
  <c r="L340" i="21"/>
  <c r="L285" i="21"/>
  <c r="L290" i="21"/>
  <c r="L345" i="21"/>
  <c r="L289" i="21"/>
  <c r="L288" i="21"/>
  <c r="L293" i="21"/>
  <c r="L286" i="21"/>
  <c r="L341" i="21"/>
  <c r="L346" i="21"/>
  <c r="L338" i="21"/>
  <c r="L242" i="21"/>
  <c r="L241" i="21"/>
  <c r="L347" i="21"/>
  <c r="L291" i="21"/>
  <c r="L248" i="21"/>
  <c r="L240" i="21"/>
  <c r="L422" i="20"/>
  <c r="L598" i="20"/>
  <c r="L619" i="20"/>
  <c r="L622" i="20"/>
  <c r="L589" i="20"/>
  <c r="L608" i="20"/>
  <c r="L629" i="20"/>
  <c r="L595" i="20"/>
  <c r="L615" i="20"/>
  <c r="L582" i="20"/>
  <c r="L600" i="20"/>
  <c r="L621" i="20"/>
  <c r="L588" i="20"/>
  <c r="L607" i="20"/>
  <c r="L628" i="20"/>
  <c r="L594" i="20"/>
  <c r="L614" i="20"/>
  <c r="L617" i="20"/>
  <c r="L584" i="20"/>
  <c r="L603" i="20"/>
  <c r="L606" i="20"/>
  <c r="L627" i="20"/>
  <c r="L593" i="20"/>
  <c r="L630" i="20"/>
  <c r="L583" i="20"/>
  <c r="L605" i="20"/>
  <c r="L592" i="20"/>
  <c r="L632" i="20"/>
  <c r="L618" i="20"/>
  <c r="L604" i="20"/>
  <c r="L591" i="20"/>
  <c r="L631" i="20"/>
  <c r="L599" i="20"/>
  <c r="L587" i="20"/>
  <c r="L609" i="20"/>
  <c r="L616" i="20"/>
  <c r="L586" i="20"/>
  <c r="L626" i="20"/>
  <c r="L611" i="20"/>
  <c r="L633" i="20"/>
  <c r="L585" i="20"/>
  <c r="L625" i="20"/>
  <c r="L610" i="20"/>
  <c r="L597" i="20"/>
  <c r="L620" i="20"/>
  <c r="L590" i="20"/>
  <c r="L596" i="20"/>
  <c r="L624" i="20"/>
  <c r="L77" i="21"/>
  <c r="L581" i="20"/>
  <c r="L613" i="20"/>
  <c r="L602" i="20"/>
  <c r="N1" i="21"/>
  <c r="O1" i="20"/>
  <c r="O3" i="20" s="1"/>
  <c r="N71" i="20"/>
  <c r="L379" i="20"/>
  <c r="M380" i="20"/>
  <c r="M457" i="20" s="1"/>
  <c r="M430" i="20"/>
  <c r="M507" i="20" s="1"/>
  <c r="M424" i="20"/>
  <c r="M501" i="20" s="1"/>
  <c r="M426" i="20"/>
  <c r="M503" i="20" s="1"/>
  <c r="M397" i="20"/>
  <c r="M474" i="20" s="1"/>
  <c r="M383" i="20"/>
  <c r="M460" i="20" s="1"/>
  <c r="M396" i="20"/>
  <c r="M473" i="20" s="1"/>
  <c r="M428" i="20"/>
  <c r="M505" i="20" s="1"/>
  <c r="M391" i="20"/>
  <c r="M468" i="20" s="1"/>
  <c r="M385" i="20"/>
  <c r="M462" i="20" s="1"/>
  <c r="M387" i="20"/>
  <c r="M464" i="20" s="1"/>
  <c r="M381" i="20"/>
  <c r="M458" i="20" s="1"/>
  <c r="M394" i="20"/>
  <c r="M471" i="20" s="1"/>
  <c r="M395" i="20"/>
  <c r="M472" i="20" s="1"/>
  <c r="M389" i="20"/>
  <c r="M466" i="20" s="1"/>
  <c r="M431" i="20"/>
  <c r="M508" i="20" s="1"/>
  <c r="M425" i="20"/>
  <c r="M502" i="20" s="1"/>
  <c r="M427" i="20"/>
  <c r="M504" i="20" s="1"/>
  <c r="M398" i="20"/>
  <c r="M475" i="20" s="1"/>
  <c r="M384" i="20"/>
  <c r="M461" i="20" s="1"/>
  <c r="M432" i="20"/>
  <c r="M509" i="20" s="1"/>
  <c r="M429" i="20"/>
  <c r="M506" i="20" s="1"/>
  <c r="M500" i="20"/>
  <c r="M392" i="20"/>
  <c r="M469" i="20" s="1"/>
  <c r="M386" i="20"/>
  <c r="M463" i="20" s="1"/>
  <c r="M388" i="20"/>
  <c r="M465" i="20" s="1"/>
  <c r="M382" i="20"/>
  <c r="M459" i="20" s="1"/>
  <c r="M399" i="20"/>
  <c r="M476" i="20" s="1"/>
  <c r="M393" i="20"/>
  <c r="M470" i="20" s="1"/>
  <c r="M390" i="20"/>
  <c r="M467" i="20" s="1"/>
  <c r="M78" i="21"/>
  <c r="L103" i="21"/>
  <c r="L88" i="21"/>
  <c r="L105" i="20"/>
  <c r="L139" i="20" s="1"/>
  <c r="L154" i="20"/>
  <c r="L117" i="21"/>
  <c r="L119" i="21"/>
  <c r="L101" i="20"/>
  <c r="L135" i="20" s="1"/>
  <c r="L173" i="20"/>
  <c r="L166" i="20"/>
  <c r="L318" i="20"/>
  <c r="L222" i="20"/>
  <c r="L266" i="20" s="1"/>
  <c r="L227" i="20"/>
  <c r="L271" i="20" s="1"/>
  <c r="L231" i="20"/>
  <c r="L275" i="20" s="1"/>
  <c r="L169" i="20"/>
  <c r="L90" i="21"/>
  <c r="L105" i="21"/>
  <c r="L101" i="21"/>
  <c r="L156" i="20"/>
  <c r="L220" i="20"/>
  <c r="L264" i="20" s="1"/>
  <c r="L159" i="20"/>
  <c r="L315" i="20"/>
  <c r="L104" i="21"/>
  <c r="L120" i="21"/>
  <c r="L172" i="20"/>
  <c r="L236" i="20"/>
  <c r="L280" i="20" s="1"/>
  <c r="L100" i="20"/>
  <c r="L134" i="20" s="1"/>
  <c r="L242" i="20"/>
  <c r="L286" i="20" s="1"/>
  <c r="L313" i="20"/>
  <c r="L99" i="20"/>
  <c r="L133" i="20" s="1"/>
  <c r="L221" i="20"/>
  <c r="L265" i="20" s="1"/>
  <c r="L216" i="20"/>
  <c r="L260" i="20" s="1"/>
  <c r="L112" i="21"/>
  <c r="L106" i="21"/>
  <c r="L157" i="20"/>
  <c r="L238" i="20"/>
  <c r="L282" i="20" s="1"/>
  <c r="L118" i="21"/>
  <c r="L224" i="20"/>
  <c r="L268" i="20" s="1"/>
  <c r="L311" i="20"/>
  <c r="L92" i="21"/>
  <c r="L102" i="21"/>
  <c r="L108" i="21"/>
  <c r="L230" i="20"/>
  <c r="L274" i="20" s="1"/>
  <c r="L240" i="20"/>
  <c r="L284" i="20" s="1"/>
  <c r="L235" i="20"/>
  <c r="L279" i="20" s="1"/>
  <c r="L300" i="20"/>
  <c r="L167" i="20"/>
  <c r="L162" i="20"/>
  <c r="L314" i="20"/>
  <c r="L107" i="21"/>
  <c r="L95" i="21"/>
  <c r="L155" i="20"/>
  <c r="L103" i="20"/>
  <c r="L137" i="20" s="1"/>
  <c r="L213" i="20"/>
  <c r="L257" i="20" s="1"/>
  <c r="L113" i="21"/>
  <c r="L91" i="21"/>
  <c r="L94" i="21"/>
  <c r="L171" i="20"/>
  <c r="L168" i="20"/>
  <c r="L319" i="20"/>
  <c r="L237" i="20"/>
  <c r="L281" i="20" s="1"/>
  <c r="L308" i="20"/>
  <c r="L89" i="21"/>
  <c r="L226" i="20"/>
  <c r="L270" i="20" s="1"/>
  <c r="L229" i="20"/>
  <c r="L273" i="20" s="1"/>
  <c r="L98" i="20"/>
  <c r="L132" i="20" s="1"/>
  <c r="L116" i="21"/>
  <c r="L303" i="20"/>
  <c r="L223" i="20"/>
  <c r="L267" i="20" s="1"/>
  <c r="L317" i="20"/>
  <c r="L304" i="20"/>
  <c r="L312" i="20"/>
  <c r="L102" i="20"/>
  <c r="L136" i="20" s="1"/>
  <c r="L114" i="21"/>
  <c r="L225" i="20"/>
  <c r="L269" i="20" s="1"/>
  <c r="L306" i="20"/>
  <c r="L307" i="20"/>
  <c r="L316" i="20"/>
  <c r="L234" i="20"/>
  <c r="L278" i="20" s="1"/>
  <c r="L302" i="20"/>
  <c r="L106" i="20"/>
  <c r="L140" i="20" s="1"/>
  <c r="L93" i="21"/>
  <c r="L115" i="21"/>
  <c r="L109" i="21"/>
  <c r="L161" i="20"/>
  <c r="L217" i="20"/>
  <c r="L261" i="20" s="1"/>
  <c r="L218" i="20"/>
  <c r="L262" i="20" s="1"/>
  <c r="L170" i="20"/>
  <c r="L165" i="20"/>
  <c r="L239" i="20"/>
  <c r="L283" i="20" s="1"/>
  <c r="L158" i="20"/>
  <c r="L215" i="20"/>
  <c r="L259" i="20" s="1"/>
  <c r="L228" i="20"/>
  <c r="L272" i="20" s="1"/>
  <c r="L214" i="20"/>
  <c r="L258" i="20" s="1"/>
  <c r="L96" i="21"/>
  <c r="L305" i="20"/>
  <c r="L219" i="20"/>
  <c r="L263" i="20" s="1"/>
  <c r="L241" i="20"/>
  <c r="L285" i="20" s="1"/>
  <c r="L301" i="20"/>
  <c r="L160" i="20"/>
  <c r="L104" i="20"/>
  <c r="L138" i="20" s="1"/>
  <c r="L256" i="20"/>
  <c r="L100" i="21"/>
  <c r="L97" i="20"/>
  <c r="L131" i="20" s="1"/>
  <c r="L299" i="20"/>
  <c r="L153" i="20"/>
  <c r="L87" i="21"/>
  <c r="L310" i="20"/>
  <c r="L164" i="20"/>
  <c r="L72" i="21"/>
  <c r="M75" i="21"/>
  <c r="M72" i="20"/>
  <c r="M111" i="21" s="1"/>
  <c r="M71" i="21"/>
  <c r="N385" i="20" l="1"/>
  <c r="N462" i="20" s="1"/>
  <c r="N423" i="20"/>
  <c r="N500" i="20" s="1"/>
  <c r="M233" i="20"/>
  <c r="M212" i="20"/>
  <c r="M256" i="20" s="1"/>
  <c r="L305" i="21"/>
  <c r="L263" i="21" s="1"/>
  <c r="L315" i="21"/>
  <c r="L273" i="21" s="1"/>
  <c r="L316" i="21"/>
  <c r="L274" i="21" s="1"/>
  <c r="L260" i="21"/>
  <c r="L238" i="21" s="1"/>
  <c r="L283" i="21"/>
  <c r="M249" i="21"/>
  <c r="M303" i="21"/>
  <c r="M324" i="21" s="1"/>
  <c r="M302" i="21"/>
  <c r="M323" i="21" s="1"/>
  <c r="M301" i="21"/>
  <c r="M322" i="21" s="1"/>
  <c r="M300" i="21"/>
  <c r="M321" i="21" s="1"/>
  <c r="M299" i="21"/>
  <c r="M320" i="21" s="1"/>
  <c r="M297" i="21"/>
  <c r="M318" i="21" s="1"/>
  <c r="M298" i="21"/>
  <c r="M319" i="21" s="1"/>
  <c r="M296" i="21"/>
  <c r="M317" i="21" s="1"/>
  <c r="M295" i="21"/>
  <c r="M294" i="21"/>
  <c r="L48" i="21"/>
  <c r="L239" i="21"/>
  <c r="L255" i="20"/>
  <c r="L276" i="20"/>
  <c r="L130" i="20"/>
  <c r="N380" i="20"/>
  <c r="N457" i="20" s="1"/>
  <c r="M456" i="20"/>
  <c r="L488" i="20"/>
  <c r="L445" i="20"/>
  <c r="L511" i="20"/>
  <c r="L434" i="20"/>
  <c r="M499" i="20"/>
  <c r="L477" i="20"/>
  <c r="L360" i="21"/>
  <c r="N151" i="21"/>
  <c r="N146" i="21"/>
  <c r="N83" i="21"/>
  <c r="N3" i="21"/>
  <c r="N69" i="21" s="1"/>
  <c r="N382" i="20"/>
  <c r="N459" i="20" s="1"/>
  <c r="N397" i="20"/>
  <c r="N474" i="20" s="1"/>
  <c r="N384" i="20"/>
  <c r="N461" i="20" s="1"/>
  <c r="N394" i="20"/>
  <c r="N471" i="20" s="1"/>
  <c r="N425" i="20"/>
  <c r="N502" i="20" s="1"/>
  <c r="N431" i="20"/>
  <c r="N508" i="20" s="1"/>
  <c r="N390" i="20"/>
  <c r="N467" i="20" s="1"/>
  <c r="N429" i="20"/>
  <c r="N506" i="20" s="1"/>
  <c r="N387" i="20"/>
  <c r="N464" i="20" s="1"/>
  <c r="N396" i="20"/>
  <c r="N473" i="20" s="1"/>
  <c r="N78" i="21"/>
  <c r="N430" i="20"/>
  <c r="N507" i="20" s="1"/>
  <c r="N432" i="20"/>
  <c r="N509" i="20" s="1"/>
  <c r="O355" i="20"/>
  <c r="O209" i="20"/>
  <c r="O83" i="20"/>
  <c r="O69" i="20"/>
  <c r="N79" i="21"/>
  <c r="N391" i="20"/>
  <c r="N468" i="20" s="1"/>
  <c r="N393" i="20"/>
  <c r="N470" i="20" s="1"/>
  <c r="N399" i="20"/>
  <c r="N476" i="20" s="1"/>
  <c r="N381" i="20"/>
  <c r="N458" i="20" s="1"/>
  <c r="N426" i="20"/>
  <c r="N503" i="20" s="1"/>
  <c r="N389" i="20"/>
  <c r="N466" i="20" s="1"/>
  <c r="N428" i="20"/>
  <c r="N505" i="20" s="1"/>
  <c r="N395" i="20"/>
  <c r="N472" i="20" s="1"/>
  <c r="N383" i="20"/>
  <c r="N460" i="20" s="1"/>
  <c r="N427" i="20"/>
  <c r="N504" i="20" s="1"/>
  <c r="N386" i="20"/>
  <c r="N463" i="20" s="1"/>
  <c r="N398" i="20"/>
  <c r="N475" i="20" s="1"/>
  <c r="N388" i="20"/>
  <c r="N465" i="20" s="1"/>
  <c r="N424" i="20"/>
  <c r="N501" i="20" s="1"/>
  <c r="N392" i="20"/>
  <c r="N469" i="20" s="1"/>
  <c r="N76" i="20"/>
  <c r="N81" i="20"/>
  <c r="N81" i="21" s="1"/>
  <c r="O79" i="20"/>
  <c r="O80" i="20" s="1"/>
  <c r="O80" i="21" s="1"/>
  <c r="O75" i="20"/>
  <c r="O75" i="21" s="1"/>
  <c r="O78" i="20"/>
  <c r="N77" i="20"/>
  <c r="M369" i="20"/>
  <c r="M446" i="20" s="1"/>
  <c r="M535" i="20"/>
  <c r="M558" i="20"/>
  <c r="M358" i="20"/>
  <c r="M435" i="20" s="1"/>
  <c r="M569" i="20"/>
  <c r="M401" i="20"/>
  <c r="M478" i="20" s="1"/>
  <c r="M536" i="20"/>
  <c r="M564" i="20"/>
  <c r="M541" i="20"/>
  <c r="M374" i="20"/>
  <c r="M451" i="20" s="1"/>
  <c r="M560" i="20"/>
  <c r="M544" i="20"/>
  <c r="M378" i="20"/>
  <c r="M455" i="20" s="1"/>
  <c r="M547" i="20"/>
  <c r="M551" i="20"/>
  <c r="M555" i="20"/>
  <c r="M575" i="20"/>
  <c r="M409" i="20"/>
  <c r="M486" i="20" s="1"/>
  <c r="M407" i="20"/>
  <c r="M484" i="20" s="1"/>
  <c r="M419" i="20"/>
  <c r="M496" i="20" s="1"/>
  <c r="M403" i="20"/>
  <c r="M480" i="20" s="1"/>
  <c r="M408" i="20"/>
  <c r="M485" i="20" s="1"/>
  <c r="M416" i="20"/>
  <c r="M493" i="20" s="1"/>
  <c r="M360" i="20"/>
  <c r="M437" i="20" s="1"/>
  <c r="M76" i="21"/>
  <c r="M538" i="20"/>
  <c r="M562" i="20"/>
  <c r="M372" i="20"/>
  <c r="M449" i="20" s="1"/>
  <c r="M566" i="20"/>
  <c r="M567" i="20"/>
  <c r="M539" i="20"/>
  <c r="M370" i="20"/>
  <c r="M447" i="20" s="1"/>
  <c r="M554" i="20"/>
  <c r="M577" i="20"/>
  <c r="M578" i="20"/>
  <c r="M571" i="20"/>
  <c r="M363" i="20"/>
  <c r="M440" i="20" s="1"/>
  <c r="M405" i="20"/>
  <c r="M482" i="20" s="1"/>
  <c r="M359" i="20"/>
  <c r="M436" i="20" s="1"/>
  <c r="M421" i="20"/>
  <c r="M498" i="20" s="1"/>
  <c r="M362" i="20"/>
  <c r="M439" i="20" s="1"/>
  <c r="M367" i="20"/>
  <c r="M444" i="20" s="1"/>
  <c r="M413" i="20"/>
  <c r="M490" i="20" s="1"/>
  <c r="M546" i="20"/>
  <c r="M540" i="20"/>
  <c r="M563" i="20"/>
  <c r="M375" i="20"/>
  <c r="M452" i="20" s="1"/>
  <c r="M543" i="20"/>
  <c r="M559" i="20"/>
  <c r="M376" i="20"/>
  <c r="M453" i="20" s="1"/>
  <c r="M550" i="20"/>
  <c r="M549" i="20"/>
  <c r="M573" i="20"/>
  <c r="M574" i="20"/>
  <c r="M576" i="20"/>
  <c r="M420" i="20"/>
  <c r="M497" i="20" s="1"/>
  <c r="M365" i="20"/>
  <c r="M442" i="20" s="1"/>
  <c r="M364" i="20"/>
  <c r="M441" i="20" s="1"/>
  <c r="M361" i="20"/>
  <c r="M438" i="20" s="1"/>
  <c r="M417" i="20"/>
  <c r="M494" i="20" s="1"/>
  <c r="M404" i="20"/>
  <c r="M481" i="20" s="1"/>
  <c r="M406" i="20"/>
  <c r="M483" i="20" s="1"/>
  <c r="M412" i="20"/>
  <c r="M489" i="20" s="1"/>
  <c r="M537" i="20"/>
  <c r="M561" i="20"/>
  <c r="M542" i="20"/>
  <c r="M373" i="20"/>
  <c r="M450" i="20" s="1"/>
  <c r="M565" i="20"/>
  <c r="M377" i="20"/>
  <c r="M454" i="20" s="1"/>
  <c r="M371" i="20"/>
  <c r="M448" i="20" s="1"/>
  <c r="M548" i="20"/>
  <c r="M552" i="20"/>
  <c r="M553" i="20"/>
  <c r="M570" i="20"/>
  <c r="M572" i="20"/>
  <c r="M414" i="20"/>
  <c r="M491" i="20" s="1"/>
  <c r="M402" i="20"/>
  <c r="M479" i="20" s="1"/>
  <c r="M366" i="20"/>
  <c r="M443" i="20" s="1"/>
  <c r="M415" i="20"/>
  <c r="M492" i="20" s="1"/>
  <c r="M410" i="20"/>
  <c r="M487" i="20" s="1"/>
  <c r="M418" i="20"/>
  <c r="M495" i="20" s="1"/>
  <c r="L152" i="20"/>
  <c r="L612" i="20"/>
  <c r="L193" i="21"/>
  <c r="L259" i="21"/>
  <c r="L237" i="21" s="1"/>
  <c r="L380" i="21" s="1"/>
  <c r="L357" i="21"/>
  <c r="L335" i="21" s="1"/>
  <c r="L314" i="21"/>
  <c r="L356" i="21"/>
  <c r="L334" i="21" s="1"/>
  <c r="L308" i="21"/>
  <c r="L254" i="21"/>
  <c r="L350" i="21"/>
  <c r="L328" i="21" s="1"/>
  <c r="L256" i="21"/>
  <c r="L234" i="21" s="1"/>
  <c r="L377" i="21" s="1"/>
  <c r="L313" i="21"/>
  <c r="L411" i="20"/>
  <c r="L368" i="20"/>
  <c r="L232" i="20"/>
  <c r="M379" i="20"/>
  <c r="N71" i="21"/>
  <c r="N72" i="20"/>
  <c r="N111" i="21" s="1"/>
  <c r="L580" i="20"/>
  <c r="L312" i="21"/>
  <c r="L253" i="21"/>
  <c r="L231" i="21" s="1"/>
  <c r="L374" i="21" s="1"/>
  <c r="L352" i="21"/>
  <c r="L330" i="21" s="1"/>
  <c r="L309" i="21"/>
  <c r="L311" i="21"/>
  <c r="L257" i="21"/>
  <c r="L235" i="21" s="1"/>
  <c r="L378" i="21" s="1"/>
  <c r="L354" i="21"/>
  <c r="L332" i="21" s="1"/>
  <c r="L255" i="21"/>
  <c r="M217" i="21"/>
  <c r="M219" i="21"/>
  <c r="M226" i="21"/>
  <c r="M223" i="21"/>
  <c r="M225" i="21"/>
  <c r="M218" i="21"/>
  <c r="M221" i="21"/>
  <c r="M220" i="21"/>
  <c r="M224" i="21"/>
  <c r="M222" i="21"/>
  <c r="L545" i="20"/>
  <c r="L357" i="20"/>
  <c r="L158" i="21"/>
  <c r="L189" i="21"/>
  <c r="L177" i="21"/>
  <c r="L182" i="21"/>
  <c r="L160" i="21"/>
  <c r="L172" i="21"/>
  <c r="L171" i="21"/>
  <c r="L161" i="21"/>
  <c r="L187" i="21"/>
  <c r="L175" i="21"/>
  <c r="L162" i="21"/>
  <c r="L186" i="21"/>
  <c r="L174" i="21"/>
  <c r="L165" i="21"/>
  <c r="L156" i="21"/>
  <c r="L188" i="21"/>
  <c r="L163" i="21"/>
  <c r="L179" i="21"/>
  <c r="L190" i="21"/>
  <c r="L183" i="21"/>
  <c r="L185" i="21"/>
  <c r="L164" i="21"/>
  <c r="L176" i="21"/>
  <c r="L159" i="21"/>
  <c r="L184" i="21"/>
  <c r="L178" i="21"/>
  <c r="L157" i="21"/>
  <c r="L173" i="21"/>
  <c r="L170" i="21"/>
  <c r="L181" i="21"/>
  <c r="L99" i="21"/>
  <c r="M602" i="20"/>
  <c r="M613" i="20"/>
  <c r="M581" i="20"/>
  <c r="M605" i="20"/>
  <c r="M587" i="20"/>
  <c r="M592" i="20"/>
  <c r="M617" i="20"/>
  <c r="M586" i="20"/>
  <c r="M589" i="20"/>
  <c r="M582" i="20"/>
  <c r="M595" i="20"/>
  <c r="M625" i="20"/>
  <c r="M631" i="20"/>
  <c r="M632" i="20"/>
  <c r="M597" i="20"/>
  <c r="M608" i="20"/>
  <c r="M583" i="20"/>
  <c r="M588" i="20"/>
  <c r="M611" i="20"/>
  <c r="M619" i="20"/>
  <c r="M620" i="20"/>
  <c r="M606" i="20"/>
  <c r="M593" i="20"/>
  <c r="M598" i="20"/>
  <c r="M626" i="20"/>
  <c r="M629" i="20"/>
  <c r="M624" i="20"/>
  <c r="M618" i="20"/>
  <c r="M604" i="20"/>
  <c r="M622" i="20"/>
  <c r="M584" i="20"/>
  <c r="M603" i="20"/>
  <c r="M615" i="20"/>
  <c r="M616" i="20"/>
  <c r="M585" i="20"/>
  <c r="M628" i="20"/>
  <c r="M600" i="20"/>
  <c r="M594" i="20"/>
  <c r="M599" i="20"/>
  <c r="M77" i="21"/>
  <c r="M614" i="20"/>
  <c r="M591" i="20"/>
  <c r="M609" i="20"/>
  <c r="M621" i="20"/>
  <c r="M590" i="20"/>
  <c r="M610" i="20"/>
  <c r="M607" i="20"/>
  <c r="M633" i="20"/>
  <c r="M630" i="20"/>
  <c r="M627" i="20"/>
  <c r="M596" i="20"/>
  <c r="L211" i="20"/>
  <c r="L309" i="20"/>
  <c r="L298" i="20"/>
  <c r="O71" i="20"/>
  <c r="O1" i="21"/>
  <c r="P1" i="20"/>
  <c r="P3" i="20" s="1"/>
  <c r="L208" i="21"/>
  <c r="L200" i="21"/>
  <c r="L215" i="21"/>
  <c r="L207" i="21"/>
  <c r="L199" i="21"/>
  <c r="L201" i="21"/>
  <c r="L197" i="21"/>
  <c r="L212" i="21"/>
  <c r="L196" i="21"/>
  <c r="L214" i="21"/>
  <c r="L211" i="21"/>
  <c r="L210" i="21"/>
  <c r="L202" i="21"/>
  <c r="L198" i="21"/>
  <c r="L203" i="21"/>
  <c r="L209" i="21"/>
  <c r="L204" i="21"/>
  <c r="L213" i="21"/>
  <c r="L195" i="21"/>
  <c r="L206" i="21"/>
  <c r="L251" i="21"/>
  <c r="L229" i="21" s="1"/>
  <c r="L358" i="21"/>
  <c r="L336" i="21" s="1"/>
  <c r="L349" i="21"/>
  <c r="L327" i="21" s="1"/>
  <c r="L307" i="21"/>
  <c r="L306" i="21"/>
  <c r="L353" i="21"/>
  <c r="L331" i="21" s="1"/>
  <c r="L258" i="21"/>
  <c r="L568" i="20"/>
  <c r="L400" i="20"/>
  <c r="L110" i="21"/>
  <c r="M164" i="20"/>
  <c r="M100" i="21"/>
  <c r="M87" i="21"/>
  <c r="M299" i="20"/>
  <c r="M97" i="20"/>
  <c r="M310" i="20"/>
  <c r="M153" i="20"/>
  <c r="M155" i="20"/>
  <c r="M161" i="20"/>
  <c r="M158" i="20"/>
  <c r="M171" i="20"/>
  <c r="M167" i="20"/>
  <c r="M106" i="21"/>
  <c r="M120" i="21"/>
  <c r="M315" i="20"/>
  <c r="M237" i="20"/>
  <c r="M281" i="20" s="1"/>
  <c r="M218" i="20"/>
  <c r="M262" i="20" s="1"/>
  <c r="M303" i="20"/>
  <c r="M117" i="21"/>
  <c r="M222" i="20"/>
  <c r="M266" i="20" s="1"/>
  <c r="M226" i="20"/>
  <c r="M270" i="20" s="1"/>
  <c r="M104" i="20"/>
  <c r="M138" i="20" s="1"/>
  <c r="M319" i="20"/>
  <c r="M88" i="21"/>
  <c r="M101" i="21"/>
  <c r="M216" i="20"/>
  <c r="M260" i="20" s="1"/>
  <c r="M311" i="20"/>
  <c r="M308" i="20"/>
  <c r="M95" i="21"/>
  <c r="M113" i="21"/>
  <c r="M301" i="20"/>
  <c r="M101" i="20"/>
  <c r="M135" i="20" s="1"/>
  <c r="M227" i="20"/>
  <c r="M271" i="20" s="1"/>
  <c r="M239" i="20"/>
  <c r="M283" i="20" s="1"/>
  <c r="M103" i="21"/>
  <c r="M221" i="20"/>
  <c r="M265" i="20" s="1"/>
  <c r="M157" i="20"/>
  <c r="M162" i="20"/>
  <c r="M172" i="20"/>
  <c r="M166" i="20"/>
  <c r="M170" i="20"/>
  <c r="M93" i="21"/>
  <c r="M103" i="20"/>
  <c r="M137" i="20" s="1"/>
  <c r="M224" i="20"/>
  <c r="M268" i="20" s="1"/>
  <c r="M219" i="20"/>
  <c r="M263" i="20" s="1"/>
  <c r="M94" i="21"/>
  <c r="M118" i="21"/>
  <c r="M223" i="20"/>
  <c r="M267" i="20" s="1"/>
  <c r="M105" i="20"/>
  <c r="M139" i="20" s="1"/>
  <c r="M225" i="20"/>
  <c r="M269" i="20" s="1"/>
  <c r="M300" i="20"/>
  <c r="M96" i="21"/>
  <c r="M112" i="21"/>
  <c r="M100" i="20"/>
  <c r="M134" i="20" s="1"/>
  <c r="M90" i="21"/>
  <c r="M302" i="20"/>
  <c r="M160" i="20"/>
  <c r="M156" i="20"/>
  <c r="M173" i="20"/>
  <c r="M169" i="20"/>
  <c r="M102" i="21"/>
  <c r="M115" i="21"/>
  <c r="M236" i="20"/>
  <c r="M280" i="20" s="1"/>
  <c r="M305" i="20"/>
  <c r="M304" i="20"/>
  <c r="M234" i="20"/>
  <c r="M278" i="20" s="1"/>
  <c r="M108" i="21"/>
  <c r="M307" i="20"/>
  <c r="M313" i="20"/>
  <c r="M235" i="20"/>
  <c r="M279" i="20" s="1"/>
  <c r="M72" i="21"/>
  <c r="M114" i="21"/>
  <c r="M214" i="20"/>
  <c r="M258" i="20" s="1"/>
  <c r="M241" i="20"/>
  <c r="M285" i="20" s="1"/>
  <c r="M238" i="20"/>
  <c r="M282" i="20" s="1"/>
  <c r="M104" i="21"/>
  <c r="M119" i="21"/>
  <c r="M312" i="20"/>
  <c r="M230" i="20"/>
  <c r="M274" i="20" s="1"/>
  <c r="M317" i="20"/>
  <c r="M240" i="20"/>
  <c r="M284" i="20" s="1"/>
  <c r="M316" i="20"/>
  <c r="M154" i="20"/>
  <c r="M159" i="20"/>
  <c r="M165" i="20"/>
  <c r="M168" i="20"/>
  <c r="M92" i="21"/>
  <c r="M109" i="21"/>
  <c r="M318" i="20"/>
  <c r="M102" i="20"/>
  <c r="M136" i="20" s="1"/>
  <c r="M99" i="20"/>
  <c r="M133" i="20" s="1"/>
  <c r="M220" i="20"/>
  <c r="M264" i="20" s="1"/>
  <c r="M105" i="21"/>
  <c r="M213" i="20"/>
  <c r="M257" i="20" s="1"/>
  <c r="M106" i="20"/>
  <c r="M140" i="20" s="1"/>
  <c r="M242" i="20"/>
  <c r="M286" i="20" s="1"/>
  <c r="M306" i="20"/>
  <c r="M89" i="21"/>
  <c r="M107" i="21"/>
  <c r="M229" i="20"/>
  <c r="M273" i="20" s="1"/>
  <c r="M217" i="20"/>
  <c r="M261" i="20" s="1"/>
  <c r="M215" i="20"/>
  <c r="M259" i="20" s="1"/>
  <c r="M228" i="20"/>
  <c r="M272" i="20" s="1"/>
  <c r="M91" i="21"/>
  <c r="M116" i="21"/>
  <c r="M98" i="20"/>
  <c r="M132" i="20" s="1"/>
  <c r="M231" i="20"/>
  <c r="M275" i="20" s="1"/>
  <c r="M314" i="20"/>
  <c r="N222" i="21"/>
  <c r="N223" i="21"/>
  <c r="N220" i="21"/>
  <c r="N226" i="21"/>
  <c r="N217" i="21"/>
  <c r="N225" i="21"/>
  <c r="N224" i="21"/>
  <c r="N218" i="21"/>
  <c r="N219" i="21"/>
  <c r="N221" i="21"/>
  <c r="M240" i="21"/>
  <c r="M346" i="21"/>
  <c r="M345" i="21"/>
  <c r="M246" i="21"/>
  <c r="M242" i="21"/>
  <c r="M342" i="21"/>
  <c r="M241" i="21"/>
  <c r="M284" i="21"/>
  <c r="M244" i="21"/>
  <c r="M243" i="21"/>
  <c r="M344" i="21"/>
  <c r="M340" i="21"/>
  <c r="M343" i="21"/>
  <c r="M247" i="21"/>
  <c r="M347" i="21"/>
  <c r="M339" i="21"/>
  <c r="M248" i="21"/>
  <c r="M338" i="21"/>
  <c r="M245" i="21"/>
  <c r="M341" i="21"/>
  <c r="M286" i="21"/>
  <c r="M289" i="21"/>
  <c r="M287" i="21"/>
  <c r="M290" i="21"/>
  <c r="M291" i="21"/>
  <c r="M288" i="21"/>
  <c r="M293" i="21"/>
  <c r="M285" i="21"/>
  <c r="M292" i="21"/>
  <c r="L163" i="20"/>
  <c r="L43" i="20" s="1"/>
  <c r="L86" i="21"/>
  <c r="L96" i="20"/>
  <c r="M422" i="20"/>
  <c r="M193" i="21" s="1"/>
  <c r="L192" i="21"/>
  <c r="L601" i="20"/>
  <c r="L623" i="20"/>
  <c r="L252" i="21"/>
  <c r="L230" i="21" s="1"/>
  <c r="L373" i="21" s="1"/>
  <c r="L310" i="21"/>
  <c r="L351" i="21"/>
  <c r="L329" i="21" s="1"/>
  <c r="L355" i="21"/>
  <c r="L333" i="21" s="1"/>
  <c r="L557" i="20"/>
  <c r="L534" i="20"/>
  <c r="O380" i="20" l="1"/>
  <c r="O457" i="20" s="1"/>
  <c r="O423" i="20"/>
  <c r="O500" i="20" s="1"/>
  <c r="N233" i="20"/>
  <c r="N212" i="20"/>
  <c r="N256" i="20" s="1"/>
  <c r="M316" i="21"/>
  <c r="M274" i="21" s="1"/>
  <c r="M305" i="21"/>
  <c r="M263" i="21" s="1"/>
  <c r="M315" i="21"/>
  <c r="M273" i="21" s="1"/>
  <c r="M260" i="21"/>
  <c r="M238" i="21" s="1"/>
  <c r="L304" i="21"/>
  <c r="N558" i="20"/>
  <c r="M283" i="21"/>
  <c r="N249" i="21"/>
  <c r="N303" i="21"/>
  <c r="N324" i="21" s="1"/>
  <c r="N302" i="21"/>
  <c r="N323" i="21" s="1"/>
  <c r="N301" i="21"/>
  <c r="N322" i="21" s="1"/>
  <c r="N300" i="21"/>
  <c r="N321" i="21" s="1"/>
  <c r="N299" i="21"/>
  <c r="N320" i="21" s="1"/>
  <c r="N298" i="21"/>
  <c r="N319" i="21" s="1"/>
  <c r="N297" i="21"/>
  <c r="N318" i="21" s="1"/>
  <c r="N296" i="21"/>
  <c r="N317" i="21" s="1"/>
  <c r="N295" i="21"/>
  <c r="N294" i="21"/>
  <c r="L272" i="21"/>
  <c r="L268" i="21"/>
  <c r="L279" i="21"/>
  <c r="L275" i="21"/>
  <c r="L280" i="21"/>
  <c r="L265" i="21"/>
  <c r="L276" i="21"/>
  <c r="L267" i="21"/>
  <c r="L278" i="21"/>
  <c r="L271" i="21"/>
  <c r="L282" i="21"/>
  <c r="L266" i="21"/>
  <c r="L277" i="21"/>
  <c r="M277" i="20"/>
  <c r="M255" i="20"/>
  <c r="M131" i="20"/>
  <c r="M130" i="20" s="1"/>
  <c r="N516" i="20"/>
  <c r="N365" i="21"/>
  <c r="N520" i="20"/>
  <c r="N369" i="21"/>
  <c r="N518" i="20"/>
  <c r="N367" i="21"/>
  <c r="M516" i="20"/>
  <c r="M365" i="21"/>
  <c r="M521" i="20"/>
  <c r="M370" i="21"/>
  <c r="M488" i="20"/>
  <c r="N456" i="20"/>
  <c r="N514" i="20"/>
  <c r="N363" i="21"/>
  <c r="N512" i="20"/>
  <c r="N361" i="21"/>
  <c r="N517" i="20"/>
  <c r="N366" i="21"/>
  <c r="L523" i="20"/>
  <c r="L372" i="21"/>
  <c r="M517" i="20"/>
  <c r="M366" i="21"/>
  <c r="M513" i="20"/>
  <c r="M362" i="21"/>
  <c r="M514" i="20"/>
  <c r="M363" i="21"/>
  <c r="M477" i="20"/>
  <c r="N513" i="20"/>
  <c r="N362" i="21"/>
  <c r="N521" i="20"/>
  <c r="N370" i="21"/>
  <c r="M519" i="20"/>
  <c r="M368" i="21"/>
  <c r="M520" i="20"/>
  <c r="M369" i="21"/>
  <c r="M512" i="20"/>
  <c r="M361" i="21"/>
  <c r="L529" i="20"/>
  <c r="L525" i="20"/>
  <c r="L528" i="20"/>
  <c r="L531" i="20"/>
  <c r="M445" i="20"/>
  <c r="L524" i="20"/>
  <c r="N519" i="20"/>
  <c r="N368" i="21"/>
  <c r="N515" i="20"/>
  <c r="N364" i="21"/>
  <c r="M515" i="20"/>
  <c r="M364" i="21"/>
  <c r="M518" i="20"/>
  <c r="M367" i="21"/>
  <c r="M434" i="20"/>
  <c r="N499" i="20"/>
  <c r="L433" i="20"/>
  <c r="O151" i="21"/>
  <c r="O146" i="21"/>
  <c r="O83" i="21"/>
  <c r="L44" i="20"/>
  <c r="L36" i="20"/>
  <c r="L35" i="20"/>
  <c r="L281" i="21"/>
  <c r="O3" i="21"/>
  <c r="O69" i="21" s="1"/>
  <c r="P355" i="20"/>
  <c r="P209" i="20"/>
  <c r="P83" i="20"/>
  <c r="P69" i="20"/>
  <c r="N248" i="21"/>
  <c r="N259" i="21" s="1"/>
  <c r="N237" i="21" s="1"/>
  <c r="N380" i="21" s="1"/>
  <c r="N245" i="21"/>
  <c r="N256" i="21" s="1"/>
  <c r="N234" i="21" s="1"/>
  <c r="N377" i="21" s="1"/>
  <c r="N345" i="21"/>
  <c r="N286" i="21"/>
  <c r="N307" i="21" s="1"/>
  <c r="N339" i="21"/>
  <c r="N346" i="21"/>
  <c r="N285" i="21"/>
  <c r="N306" i="21" s="1"/>
  <c r="N342" i="21"/>
  <c r="N292" i="21"/>
  <c r="N313" i="21" s="1"/>
  <c r="N244" i="21"/>
  <c r="N255" i="21" s="1"/>
  <c r="N233" i="21" s="1"/>
  <c r="N376" i="21" s="1"/>
  <c r="N242" i="21"/>
  <c r="N253" i="21" s="1"/>
  <c r="N231" i="21" s="1"/>
  <c r="N374" i="21" s="1"/>
  <c r="N241" i="21"/>
  <c r="N252" i="21" s="1"/>
  <c r="N230" i="21" s="1"/>
  <c r="N373" i="21" s="1"/>
  <c r="N293" i="21"/>
  <c r="N314" i="21" s="1"/>
  <c r="N284" i="21"/>
  <c r="N290" i="21"/>
  <c r="N311" i="21" s="1"/>
  <c r="N291" i="21"/>
  <c r="N312" i="21" s="1"/>
  <c r="N247" i="21"/>
  <c r="N258" i="21" s="1"/>
  <c r="N340" i="21"/>
  <c r="N338" i="21"/>
  <c r="N288" i="21"/>
  <c r="N309" i="21" s="1"/>
  <c r="N343" i="21"/>
  <c r="N240" i="21"/>
  <c r="N251" i="21" s="1"/>
  <c r="N229" i="21" s="1"/>
  <c r="N372" i="21" s="1"/>
  <c r="N289" i="21"/>
  <c r="N310" i="21" s="1"/>
  <c r="N287" i="21"/>
  <c r="N308" i="21" s="1"/>
  <c r="N344" i="21"/>
  <c r="N246" i="21"/>
  <c r="N257" i="21" s="1"/>
  <c r="N235" i="21" s="1"/>
  <c r="N378" i="21" s="1"/>
  <c r="N243" i="21"/>
  <c r="N254" i="21" s="1"/>
  <c r="N232" i="21" s="1"/>
  <c r="N375" i="21" s="1"/>
  <c r="N341" i="21"/>
  <c r="N347" i="21"/>
  <c r="O397" i="20"/>
  <c r="O474" i="20" s="1"/>
  <c r="O78" i="21"/>
  <c r="O430" i="20"/>
  <c r="O507" i="20" s="1"/>
  <c r="L533" i="20"/>
  <c r="L37" i="20" s="1"/>
  <c r="O390" i="20"/>
  <c r="O467" i="20" s="1"/>
  <c r="O394" i="20"/>
  <c r="O471" i="20" s="1"/>
  <c r="O79" i="21"/>
  <c r="O385" i="20"/>
  <c r="O462" i="20" s="1"/>
  <c r="O393" i="20"/>
  <c r="O470" i="20" s="1"/>
  <c r="O396" i="20"/>
  <c r="O473" i="20" s="1"/>
  <c r="O425" i="20"/>
  <c r="O502" i="20" s="1"/>
  <c r="O389" i="20"/>
  <c r="O466" i="20" s="1"/>
  <c r="O391" i="20"/>
  <c r="O468" i="20" s="1"/>
  <c r="O384" i="20"/>
  <c r="O461" i="20" s="1"/>
  <c r="O432" i="20"/>
  <c r="O509" i="20" s="1"/>
  <c r="O426" i="20"/>
  <c r="O503" i="20" s="1"/>
  <c r="O386" i="20"/>
  <c r="O463" i="20" s="1"/>
  <c r="O399" i="20"/>
  <c r="O476" i="20" s="1"/>
  <c r="O392" i="20"/>
  <c r="O469" i="20" s="1"/>
  <c r="O398" i="20"/>
  <c r="O475" i="20" s="1"/>
  <c r="O431" i="20"/>
  <c r="O508" i="20" s="1"/>
  <c r="O387" i="20"/>
  <c r="O464" i="20" s="1"/>
  <c r="O381" i="20"/>
  <c r="O458" i="20" s="1"/>
  <c r="O424" i="20"/>
  <c r="O501" i="20" s="1"/>
  <c r="O428" i="20"/>
  <c r="O505" i="20" s="1"/>
  <c r="O382" i="20"/>
  <c r="O459" i="20" s="1"/>
  <c r="O429" i="20"/>
  <c r="O506" i="20" s="1"/>
  <c r="O388" i="20"/>
  <c r="O465" i="20" s="1"/>
  <c r="O395" i="20"/>
  <c r="O472" i="20" s="1"/>
  <c r="O427" i="20"/>
  <c r="O504" i="20" s="1"/>
  <c r="O383" i="20"/>
  <c r="O460" i="20" s="1"/>
  <c r="N569" i="20"/>
  <c r="N559" i="20"/>
  <c r="N563" i="20"/>
  <c r="N364" i="20"/>
  <c r="N441" i="20" s="1"/>
  <c r="N552" i="20"/>
  <c r="N410" i="20"/>
  <c r="N487" i="20" s="1"/>
  <c r="N420" i="20"/>
  <c r="N497" i="20" s="1"/>
  <c r="N409" i="20"/>
  <c r="N486" i="20" s="1"/>
  <c r="N539" i="20"/>
  <c r="N375" i="20"/>
  <c r="N452" i="20" s="1"/>
  <c r="N571" i="20"/>
  <c r="N577" i="20"/>
  <c r="N406" i="20"/>
  <c r="N483" i="20" s="1"/>
  <c r="N359" i="20"/>
  <c r="N436" i="20" s="1"/>
  <c r="N560" i="20"/>
  <c r="N378" i="20"/>
  <c r="N455" i="20" s="1"/>
  <c r="N374" i="20"/>
  <c r="N451" i="20" s="1"/>
  <c r="N578" i="20"/>
  <c r="N417" i="20"/>
  <c r="N494" i="20" s="1"/>
  <c r="N358" i="20"/>
  <c r="N435" i="20" s="1"/>
  <c r="N422" i="20"/>
  <c r="N193" i="21" s="1"/>
  <c r="N379" i="20"/>
  <c r="N408" i="20"/>
  <c r="N485" i="20" s="1"/>
  <c r="N418" i="20"/>
  <c r="N495" i="20" s="1"/>
  <c r="N570" i="20"/>
  <c r="N372" i="20"/>
  <c r="N449" i="20" s="1"/>
  <c r="N565" i="20"/>
  <c r="N415" i="20"/>
  <c r="N492" i="20" s="1"/>
  <c r="N421" i="20"/>
  <c r="N498" i="20" s="1"/>
  <c r="N553" i="20"/>
  <c r="N561" i="20"/>
  <c r="N537" i="20"/>
  <c r="N407" i="20"/>
  <c r="N484" i="20" s="1"/>
  <c r="N555" i="20"/>
  <c r="N549" i="20"/>
  <c r="N376" i="20"/>
  <c r="N453" i="20" s="1"/>
  <c r="N401" i="20"/>
  <c r="N478" i="20" s="1"/>
  <c r="N413" i="20"/>
  <c r="N490" i="20" s="1"/>
  <c r="N361" i="20"/>
  <c r="N438" i="20" s="1"/>
  <c r="N576" i="20"/>
  <c r="N370" i="20"/>
  <c r="N447" i="20" s="1"/>
  <c r="N412" i="20"/>
  <c r="N489" i="20" s="1"/>
  <c r="N369" i="20"/>
  <c r="N446" i="20" s="1"/>
  <c r="N419" i="20"/>
  <c r="N496" i="20" s="1"/>
  <c r="N573" i="20"/>
  <c r="N566" i="20"/>
  <c r="N377" i="20"/>
  <c r="N454" i="20" s="1"/>
  <c r="N360" i="20"/>
  <c r="N437" i="20" s="1"/>
  <c r="N416" i="20"/>
  <c r="N493" i="20" s="1"/>
  <c r="N574" i="20"/>
  <c r="N543" i="20"/>
  <c r="N542" i="20"/>
  <c r="N363" i="20"/>
  <c r="N440" i="20" s="1"/>
  <c r="N405" i="20"/>
  <c r="N482" i="20" s="1"/>
  <c r="N572" i="20"/>
  <c r="N541" i="20"/>
  <c r="N538" i="20"/>
  <c r="N366" i="20"/>
  <c r="N443" i="20" s="1"/>
  <c r="N362" i="20"/>
  <c r="N439" i="20" s="1"/>
  <c r="N547" i="20"/>
  <c r="N562" i="20"/>
  <c r="N544" i="20"/>
  <c r="N535" i="20"/>
  <c r="N365" i="20"/>
  <c r="N442" i="20" s="1"/>
  <c r="N404" i="20"/>
  <c r="N481" i="20" s="1"/>
  <c r="N548" i="20"/>
  <c r="N564" i="20"/>
  <c r="N536" i="20"/>
  <c r="N414" i="20"/>
  <c r="N491" i="20" s="1"/>
  <c r="N403" i="20"/>
  <c r="N480" i="20" s="1"/>
  <c r="N575" i="20"/>
  <c r="N371" i="20"/>
  <c r="N448" i="20" s="1"/>
  <c r="N546" i="20"/>
  <c r="N367" i="20"/>
  <c r="N444" i="20" s="1"/>
  <c r="N551" i="20"/>
  <c r="N373" i="20"/>
  <c r="N450" i="20" s="1"/>
  <c r="N567" i="20"/>
  <c r="N76" i="21"/>
  <c r="N402" i="20"/>
  <c r="N479" i="20" s="1"/>
  <c r="N550" i="20"/>
  <c r="N554" i="20"/>
  <c r="N540" i="20"/>
  <c r="O81" i="20"/>
  <c r="O81" i="21" s="1"/>
  <c r="O76" i="20"/>
  <c r="O77" i="20"/>
  <c r="P75" i="20"/>
  <c r="P75" i="21" s="1"/>
  <c r="P78" i="20"/>
  <c r="P79" i="20"/>
  <c r="P80" i="20" s="1"/>
  <c r="P80" i="21" s="1"/>
  <c r="L556" i="20"/>
  <c r="L45" i="20" s="1"/>
  <c r="F45" i="20" s="1"/>
  <c r="E45" i="20" s="1"/>
  <c r="N613" i="20"/>
  <c r="N602" i="20"/>
  <c r="N581" i="20"/>
  <c r="N77" i="21"/>
  <c r="N618" i="20"/>
  <c r="N592" i="20"/>
  <c r="N617" i="20"/>
  <c r="N587" i="20"/>
  <c r="N611" i="20"/>
  <c r="N586" i="20"/>
  <c r="N610" i="20"/>
  <c r="N626" i="20"/>
  <c r="N600" i="20"/>
  <c r="N593" i="20"/>
  <c r="N628" i="20"/>
  <c r="N624" i="20"/>
  <c r="N614" i="20"/>
  <c r="N588" i="20"/>
  <c r="N608" i="20"/>
  <c r="N583" i="20"/>
  <c r="N607" i="20"/>
  <c r="N582" i="20"/>
  <c r="N606" i="20"/>
  <c r="N625" i="20"/>
  <c r="N595" i="20"/>
  <c r="N596" i="20"/>
  <c r="N631" i="20"/>
  <c r="N627" i="20"/>
  <c r="N609" i="20"/>
  <c r="N584" i="20"/>
  <c r="N604" i="20"/>
  <c r="N620" i="20"/>
  <c r="N603" i="20"/>
  <c r="N619" i="20"/>
  <c r="N589" i="20"/>
  <c r="N599" i="20"/>
  <c r="N598" i="20"/>
  <c r="N633" i="20"/>
  <c r="N629" i="20"/>
  <c r="N622" i="20"/>
  <c r="N605" i="20"/>
  <c r="N621" i="20"/>
  <c r="N591" i="20"/>
  <c r="N616" i="20"/>
  <c r="N590" i="20"/>
  <c r="N615" i="20"/>
  <c r="N585" i="20"/>
  <c r="N597" i="20"/>
  <c r="N632" i="20"/>
  <c r="N594" i="20"/>
  <c r="N630" i="20"/>
  <c r="M306" i="21"/>
  <c r="M311" i="21"/>
  <c r="M352" i="21"/>
  <c r="M330" i="21" s="1"/>
  <c r="M349" i="21"/>
  <c r="M327" i="21" s="1"/>
  <c r="M350" i="21"/>
  <c r="M328" i="21" s="1"/>
  <c r="M255" i="21"/>
  <c r="M233" i="21" s="1"/>
  <c r="M376" i="21" s="1"/>
  <c r="M353" i="21"/>
  <c r="M331" i="21" s="1"/>
  <c r="N216" i="21"/>
  <c r="N49" i="21" s="1"/>
  <c r="M232" i="20"/>
  <c r="M298" i="20"/>
  <c r="M36" i="20" s="1"/>
  <c r="M612" i="20"/>
  <c r="L180" i="21"/>
  <c r="L167" i="21"/>
  <c r="M545" i="20"/>
  <c r="M357" i="20"/>
  <c r="M314" i="21"/>
  <c r="M308" i="21"/>
  <c r="M358" i="21"/>
  <c r="M336" i="21" s="1"/>
  <c r="M355" i="21"/>
  <c r="M333" i="21" s="1"/>
  <c r="M253" i="21"/>
  <c r="M231" i="21" s="1"/>
  <c r="M374" i="21" s="1"/>
  <c r="M357" i="21"/>
  <c r="M335" i="21" s="1"/>
  <c r="M152" i="20"/>
  <c r="M35" i="20" s="1"/>
  <c r="M86" i="21"/>
  <c r="L264" i="21"/>
  <c r="L205" i="21"/>
  <c r="P71" i="20"/>
  <c r="Q1" i="20"/>
  <c r="Q3" i="20" s="1"/>
  <c r="P1" i="21"/>
  <c r="M601" i="20"/>
  <c r="L169" i="21"/>
  <c r="O219" i="21"/>
  <c r="O224" i="21"/>
  <c r="O226" i="21"/>
  <c r="O223" i="21"/>
  <c r="O221" i="21"/>
  <c r="O218" i="21"/>
  <c r="O217" i="21"/>
  <c r="O220" i="21"/>
  <c r="O225" i="21"/>
  <c r="O222" i="21"/>
  <c r="L579" i="20"/>
  <c r="M192" i="21"/>
  <c r="M411" i="20"/>
  <c r="M168" i="21" s="1"/>
  <c r="M557" i="20"/>
  <c r="L98" i="21"/>
  <c r="L97" i="21" s="1"/>
  <c r="L21" i="21" s="1"/>
  <c r="M309" i="21"/>
  <c r="M310" i="21"/>
  <c r="M256" i="21"/>
  <c r="M234" i="21" s="1"/>
  <c r="M377" i="21" s="1"/>
  <c r="M259" i="21"/>
  <c r="M237" i="21" s="1"/>
  <c r="M380" i="21" s="1"/>
  <c r="M258" i="21"/>
  <c r="M254" i="21"/>
  <c r="M232" i="21" s="1"/>
  <c r="M375" i="21" s="1"/>
  <c r="M257" i="21"/>
  <c r="M235" i="21" s="1"/>
  <c r="M378" i="21" s="1"/>
  <c r="M251" i="21"/>
  <c r="M229" i="21" s="1"/>
  <c r="M239" i="21"/>
  <c r="M110" i="21"/>
  <c r="M309" i="20"/>
  <c r="M44" i="20" s="1"/>
  <c r="M99" i="21"/>
  <c r="L154" i="21"/>
  <c r="L194" i="21"/>
  <c r="L147" i="21"/>
  <c r="L14" i="21" s="1"/>
  <c r="M206" i="21"/>
  <c r="M195" i="21"/>
  <c r="M211" i="21"/>
  <c r="M200" i="21"/>
  <c r="M212" i="21"/>
  <c r="M201" i="21"/>
  <c r="M207" i="21"/>
  <c r="M209" i="21"/>
  <c r="M198" i="21"/>
  <c r="M210" i="21"/>
  <c r="M199" i="21"/>
  <c r="M215" i="21"/>
  <c r="M204" i="21"/>
  <c r="M196" i="21"/>
  <c r="M208" i="21"/>
  <c r="M197" i="21"/>
  <c r="M213" i="21"/>
  <c r="M202" i="21"/>
  <c r="M214" i="21"/>
  <c r="M203" i="21"/>
  <c r="N164" i="20"/>
  <c r="N87" i="21"/>
  <c r="N153" i="20"/>
  <c r="N100" i="21"/>
  <c r="N97" i="20"/>
  <c r="N310" i="20"/>
  <c r="N299" i="20"/>
  <c r="N154" i="20"/>
  <c r="N155" i="20"/>
  <c r="N169" i="20"/>
  <c r="N172" i="20"/>
  <c r="N307" i="20"/>
  <c r="N98" i="20"/>
  <c r="N132" i="20" s="1"/>
  <c r="N242" i="20"/>
  <c r="N286" i="20" s="1"/>
  <c r="N99" i="20"/>
  <c r="N133" i="20" s="1"/>
  <c r="N305" i="20"/>
  <c r="N228" i="20"/>
  <c r="N272" i="20" s="1"/>
  <c r="N101" i="20"/>
  <c r="N135" i="20" s="1"/>
  <c r="N91" i="21"/>
  <c r="N230" i="20"/>
  <c r="N274" i="20" s="1"/>
  <c r="N311" i="20"/>
  <c r="N221" i="20"/>
  <c r="N265" i="20" s="1"/>
  <c r="N304" i="20"/>
  <c r="N231" i="20"/>
  <c r="N275" i="20" s="1"/>
  <c r="N215" i="20"/>
  <c r="N259" i="20" s="1"/>
  <c r="N89" i="21"/>
  <c r="N105" i="21"/>
  <c r="N88" i="21"/>
  <c r="N120" i="21"/>
  <c r="N113" i="21"/>
  <c r="N102" i="21"/>
  <c r="N116" i="21"/>
  <c r="N161" i="20"/>
  <c r="N162" i="20"/>
  <c r="N158" i="20"/>
  <c r="N168" i="20"/>
  <c r="N173" i="20"/>
  <c r="N235" i="20"/>
  <c r="N279" i="20" s="1"/>
  <c r="N234" i="20"/>
  <c r="N278" i="20" s="1"/>
  <c r="N93" i="21"/>
  <c r="N301" i="20"/>
  <c r="N224" i="20"/>
  <c r="N268" i="20" s="1"/>
  <c r="N102" i="20"/>
  <c r="N136" i="20" s="1"/>
  <c r="N312" i="20"/>
  <c r="N222" i="20"/>
  <c r="N266" i="20" s="1"/>
  <c r="N302" i="20"/>
  <c r="N213" i="20"/>
  <c r="N257" i="20" s="1"/>
  <c r="N317" i="20"/>
  <c r="N300" i="20"/>
  <c r="N227" i="20"/>
  <c r="N271" i="20" s="1"/>
  <c r="N106" i="20"/>
  <c r="N140" i="20" s="1"/>
  <c r="N119" i="21"/>
  <c r="N117" i="21"/>
  <c r="N96" i="21"/>
  <c r="N90" i="21"/>
  <c r="N103" i="21"/>
  <c r="N112" i="21"/>
  <c r="N115" i="21"/>
  <c r="N157" i="20"/>
  <c r="N156" i="20"/>
  <c r="N166" i="20"/>
  <c r="N170" i="20"/>
  <c r="N165" i="20"/>
  <c r="N226" i="20"/>
  <c r="N270" i="20" s="1"/>
  <c r="N315" i="20"/>
  <c r="N225" i="20"/>
  <c r="N269" i="20" s="1"/>
  <c r="N318" i="20"/>
  <c r="N241" i="20"/>
  <c r="N285" i="20" s="1"/>
  <c r="N220" i="20"/>
  <c r="N264" i="20" s="1"/>
  <c r="N303" i="20"/>
  <c r="N214" i="20"/>
  <c r="N258" i="20" s="1"/>
  <c r="N238" i="20"/>
  <c r="N282" i="20" s="1"/>
  <c r="N105" i="20"/>
  <c r="N139" i="20" s="1"/>
  <c r="N313" i="20"/>
  <c r="N240" i="20"/>
  <c r="N284" i="20" s="1"/>
  <c r="N223" i="20"/>
  <c r="N267" i="20" s="1"/>
  <c r="N104" i="20"/>
  <c r="N138" i="20" s="1"/>
  <c r="N100" i="20"/>
  <c r="N134" i="20" s="1"/>
  <c r="N94" i="21"/>
  <c r="N118" i="21"/>
  <c r="N107" i="21"/>
  <c r="N104" i="21"/>
  <c r="N92" i="21"/>
  <c r="N160" i="20"/>
  <c r="N159" i="20"/>
  <c r="N167" i="20"/>
  <c r="N171" i="20"/>
  <c r="N316" i="20"/>
  <c r="N218" i="20"/>
  <c r="N262" i="20" s="1"/>
  <c r="N306" i="20"/>
  <c r="N217" i="20"/>
  <c r="N261" i="20" s="1"/>
  <c r="N314" i="20"/>
  <c r="N237" i="20"/>
  <c r="N281" i="20" s="1"/>
  <c r="N216" i="20"/>
  <c r="N260" i="20" s="1"/>
  <c r="N239" i="20"/>
  <c r="N283" i="20" s="1"/>
  <c r="N319" i="20"/>
  <c r="N229" i="20"/>
  <c r="N273" i="20" s="1"/>
  <c r="N308" i="20"/>
  <c r="N236" i="20"/>
  <c r="N280" i="20" s="1"/>
  <c r="N219" i="20"/>
  <c r="N263" i="20" s="1"/>
  <c r="N103" i="20"/>
  <c r="N137" i="20" s="1"/>
  <c r="N108" i="21"/>
  <c r="N95" i="21"/>
  <c r="N101" i="21"/>
  <c r="N114" i="21"/>
  <c r="N72" i="21"/>
  <c r="N106" i="21"/>
  <c r="N109" i="21"/>
  <c r="L148" i="21"/>
  <c r="L22" i="21" s="1"/>
  <c r="L168" i="21"/>
  <c r="L232" i="21"/>
  <c r="L375" i="21" s="1"/>
  <c r="M400" i="20"/>
  <c r="M154" i="21" s="1"/>
  <c r="M534" i="20"/>
  <c r="M313" i="21"/>
  <c r="M312" i="21"/>
  <c r="M307" i="21"/>
  <c r="M354" i="21"/>
  <c r="M332" i="21" s="1"/>
  <c r="M351" i="21"/>
  <c r="M329" i="21" s="1"/>
  <c r="M252" i="21"/>
  <c r="M230" i="21" s="1"/>
  <c r="M373" i="21" s="1"/>
  <c r="M356" i="21"/>
  <c r="M334" i="21" s="1"/>
  <c r="M211" i="20"/>
  <c r="M96" i="20"/>
  <c r="M163" i="20"/>
  <c r="M43" i="20" s="1"/>
  <c r="L236" i="21"/>
  <c r="L379" i="21" s="1"/>
  <c r="L250" i="21"/>
  <c r="O72" i="20"/>
  <c r="O111" i="21" s="1"/>
  <c r="O73" i="20"/>
  <c r="O71" i="21"/>
  <c r="M623" i="20"/>
  <c r="M580" i="20"/>
  <c r="L155" i="21"/>
  <c r="L153" i="21"/>
  <c r="M216" i="21"/>
  <c r="M49" i="21" s="1"/>
  <c r="L233" i="21"/>
  <c r="L376" i="21" s="1"/>
  <c r="L269" i="21"/>
  <c r="L270" i="21"/>
  <c r="M170" i="21"/>
  <c r="M181" i="21"/>
  <c r="M156" i="21"/>
  <c r="M161" i="21"/>
  <c r="M185" i="21"/>
  <c r="M178" i="21"/>
  <c r="M165" i="21"/>
  <c r="M189" i="21"/>
  <c r="M187" i="21"/>
  <c r="M190" i="21"/>
  <c r="M175" i="21"/>
  <c r="M176" i="21"/>
  <c r="M171" i="21"/>
  <c r="M184" i="21"/>
  <c r="M172" i="21"/>
  <c r="M159" i="21"/>
  <c r="M157" i="21"/>
  <c r="M182" i="21"/>
  <c r="M183" i="21"/>
  <c r="M164" i="21"/>
  <c r="M186" i="21"/>
  <c r="M163" i="21"/>
  <c r="M160" i="21"/>
  <c r="M158" i="21"/>
  <c r="M173" i="21"/>
  <c r="M162" i="21"/>
  <c r="M188" i="21"/>
  <c r="M177" i="21"/>
  <c r="M174" i="21"/>
  <c r="M179" i="21"/>
  <c r="M568" i="20"/>
  <c r="M368" i="20"/>
  <c r="M372" i="21" l="1"/>
  <c r="M523" i="20"/>
  <c r="P424" i="20"/>
  <c r="P501" i="20" s="1"/>
  <c r="P423" i="20"/>
  <c r="P500" i="20" s="1"/>
  <c r="O176" i="20"/>
  <c r="O187" i="20"/>
  <c r="O244" i="20"/>
  <c r="O212" i="20"/>
  <c r="O256" i="20" s="1"/>
  <c r="O233" i="20"/>
  <c r="N315" i="21"/>
  <c r="N273" i="21" s="1"/>
  <c r="N316" i="21"/>
  <c r="N274" i="21" s="1"/>
  <c r="N305" i="21"/>
  <c r="N263" i="21" s="1"/>
  <c r="N260" i="21"/>
  <c r="N238" i="21" s="1"/>
  <c r="M11" i="20"/>
  <c r="L11" i="20"/>
  <c r="M304" i="21"/>
  <c r="O369" i="20"/>
  <c r="O446" i="20" s="1"/>
  <c r="N349" i="21"/>
  <c r="N327" i="21" s="1"/>
  <c r="N356" i="21"/>
  <c r="N334" i="21" s="1"/>
  <c r="N351" i="21"/>
  <c r="N329" i="21" s="1"/>
  <c r="N357" i="21"/>
  <c r="N335" i="21" s="1"/>
  <c r="N355" i="21"/>
  <c r="N333" i="21" s="1"/>
  <c r="N354" i="21"/>
  <c r="N332" i="21" s="1"/>
  <c r="N350" i="21"/>
  <c r="N328" i="21" s="1"/>
  <c r="N352" i="21"/>
  <c r="N330" i="21" s="1"/>
  <c r="N353" i="21"/>
  <c r="N331" i="21" s="1"/>
  <c r="L262" i="21"/>
  <c r="N358" i="21"/>
  <c r="N336" i="21" s="1"/>
  <c r="N283" i="21"/>
  <c r="O249" i="21"/>
  <c r="O303" i="21"/>
  <c r="O324" i="21" s="1"/>
  <c r="O302" i="21"/>
  <c r="O323" i="21" s="1"/>
  <c r="O301" i="21"/>
  <c r="O322" i="21" s="1"/>
  <c r="O299" i="21"/>
  <c r="O320" i="21" s="1"/>
  <c r="O298" i="21"/>
  <c r="O319" i="21" s="1"/>
  <c r="O297" i="21"/>
  <c r="O318" i="21" s="1"/>
  <c r="O296" i="21"/>
  <c r="O317" i="21" s="1"/>
  <c r="O300" i="21"/>
  <c r="O321" i="21" s="1"/>
  <c r="O295" i="21"/>
  <c r="O294" i="21"/>
  <c r="M271" i="21"/>
  <c r="M267" i="21"/>
  <c r="M278" i="21"/>
  <c r="N268" i="21"/>
  <c r="N269" i="21"/>
  <c r="M266" i="21"/>
  <c r="M277" i="21"/>
  <c r="M269" i="21"/>
  <c r="M280" i="21"/>
  <c r="M265" i="21"/>
  <c r="M276" i="21"/>
  <c r="M272" i="21"/>
  <c r="M264" i="21"/>
  <c r="M275" i="21"/>
  <c r="N271" i="21"/>
  <c r="M268" i="21"/>
  <c r="M279" i="21"/>
  <c r="N266" i="21"/>
  <c r="N267" i="21"/>
  <c r="N270" i="21"/>
  <c r="N265" i="21"/>
  <c r="N48" i="21"/>
  <c r="M48" i="21"/>
  <c r="N156" i="21"/>
  <c r="N277" i="20"/>
  <c r="N276" i="20" s="1"/>
  <c r="M276" i="20"/>
  <c r="N255" i="20"/>
  <c r="N131" i="20"/>
  <c r="N130" i="20" s="1"/>
  <c r="O456" i="20"/>
  <c r="M524" i="20"/>
  <c r="L526" i="20"/>
  <c r="M528" i="20"/>
  <c r="O518" i="20"/>
  <c r="O367" i="21"/>
  <c r="N523" i="20"/>
  <c r="M529" i="20"/>
  <c r="O512" i="20"/>
  <c r="O361" i="21"/>
  <c r="O521" i="20"/>
  <c r="O370" i="21"/>
  <c r="N445" i="20"/>
  <c r="N526" i="20"/>
  <c r="N525" i="20"/>
  <c r="N528" i="20"/>
  <c r="O499" i="20"/>
  <c r="M526" i="20"/>
  <c r="O515" i="20"/>
  <c r="O364" i="21"/>
  <c r="N434" i="20"/>
  <c r="L527" i="20"/>
  <c r="L530" i="20"/>
  <c r="O517" i="20"/>
  <c r="O366" i="21"/>
  <c r="O513" i="20"/>
  <c r="O362" i="21"/>
  <c r="O519" i="20"/>
  <c r="O368" i="21"/>
  <c r="N488" i="20"/>
  <c r="N529" i="20"/>
  <c r="N527" i="20"/>
  <c r="N531" i="20"/>
  <c r="M433" i="20"/>
  <c r="M531" i="20"/>
  <c r="O520" i="20"/>
  <c r="O369" i="21"/>
  <c r="O516" i="20"/>
  <c r="O365" i="21"/>
  <c r="O514" i="20"/>
  <c r="O363" i="21"/>
  <c r="M525" i="20"/>
  <c r="M527" i="20"/>
  <c r="N477" i="20"/>
  <c r="N524" i="20"/>
  <c r="M42" i="20"/>
  <c r="P151" i="21"/>
  <c r="P146" i="21"/>
  <c r="P83" i="21"/>
  <c r="L53" i="20"/>
  <c r="L29" i="20" s="1"/>
  <c r="L42" i="20"/>
  <c r="L34" i="20"/>
  <c r="L10" i="20" s="1"/>
  <c r="P388" i="20"/>
  <c r="P465" i="20" s="1"/>
  <c r="N236" i="21"/>
  <c r="N379" i="21" s="1"/>
  <c r="P3" i="21"/>
  <c r="P69" i="21" s="1"/>
  <c r="M281" i="21"/>
  <c r="M236" i="21"/>
  <c r="M379" i="21" s="1"/>
  <c r="O245" i="21"/>
  <c r="O256" i="21" s="1"/>
  <c r="P425" i="20"/>
  <c r="P502" i="20" s="1"/>
  <c r="O247" i="21"/>
  <c r="O258" i="21" s="1"/>
  <c r="P432" i="20"/>
  <c r="P509" i="20" s="1"/>
  <c r="O285" i="21"/>
  <c r="O306" i="21" s="1"/>
  <c r="P427" i="20"/>
  <c r="P504" i="20" s="1"/>
  <c r="P426" i="20"/>
  <c r="P503" i="20" s="1"/>
  <c r="O248" i="21"/>
  <c r="O259" i="21" s="1"/>
  <c r="O237" i="21" s="1"/>
  <c r="O380" i="21" s="1"/>
  <c r="P78" i="21"/>
  <c r="L152" i="21"/>
  <c r="L15" i="21" s="1"/>
  <c r="O290" i="21"/>
  <c r="O311" i="21" s="1"/>
  <c r="O284" i="21"/>
  <c r="O305" i="21" s="1"/>
  <c r="O263" i="21" s="1"/>
  <c r="P392" i="20"/>
  <c r="P469" i="20" s="1"/>
  <c r="P397" i="20"/>
  <c r="P474" i="20" s="1"/>
  <c r="P389" i="20"/>
  <c r="P466" i="20" s="1"/>
  <c r="P430" i="20"/>
  <c r="P507" i="20" s="1"/>
  <c r="P398" i="20"/>
  <c r="P475" i="20" s="1"/>
  <c r="O293" i="21"/>
  <c r="O314" i="21" s="1"/>
  <c r="O346" i="21"/>
  <c r="P386" i="20"/>
  <c r="P463" i="20" s="1"/>
  <c r="P384" i="20"/>
  <c r="P461" i="20" s="1"/>
  <c r="P429" i="20"/>
  <c r="P506" i="20" s="1"/>
  <c r="P383" i="20"/>
  <c r="P460" i="20" s="1"/>
  <c r="P380" i="20"/>
  <c r="P457" i="20" s="1"/>
  <c r="O286" i="21"/>
  <c r="O307" i="21" s="1"/>
  <c r="O343" i="21"/>
  <c r="O347" i="21"/>
  <c r="Q355" i="20"/>
  <c r="Q209" i="20"/>
  <c r="Q83" i="20"/>
  <c r="Q69" i="20"/>
  <c r="P394" i="20"/>
  <c r="P471" i="20" s="1"/>
  <c r="P395" i="20"/>
  <c r="P472" i="20" s="1"/>
  <c r="P387" i="20"/>
  <c r="P464" i="20" s="1"/>
  <c r="P381" i="20"/>
  <c r="P458" i="20" s="1"/>
  <c r="O246" i="21"/>
  <c r="O257" i="21" s="1"/>
  <c r="O235" i="21" s="1"/>
  <c r="O378" i="21" s="1"/>
  <c r="N163" i="21"/>
  <c r="O289" i="21"/>
  <c r="O310" i="21" s="1"/>
  <c r="O292" i="21"/>
  <c r="O313" i="21" s="1"/>
  <c r="O345" i="21"/>
  <c r="O341" i="21"/>
  <c r="O243" i="21"/>
  <c r="O254" i="21" s="1"/>
  <c r="O232" i="21" s="1"/>
  <c r="O375" i="21" s="1"/>
  <c r="O338" i="21"/>
  <c r="N239" i="21"/>
  <c r="O287" i="21"/>
  <c r="O308" i="21" s="1"/>
  <c r="O244" i="21"/>
  <c r="O255" i="21" s="1"/>
  <c r="O233" i="21" s="1"/>
  <c r="O376" i="21" s="1"/>
  <c r="O241" i="21"/>
  <c r="O252" i="21" s="1"/>
  <c r="O230" i="21" s="1"/>
  <c r="O373" i="21" s="1"/>
  <c r="O339" i="21"/>
  <c r="O560" i="20"/>
  <c r="O421" i="20"/>
  <c r="O498" i="20" s="1"/>
  <c r="N179" i="21"/>
  <c r="N189" i="21"/>
  <c r="N192" i="21"/>
  <c r="N175" i="21"/>
  <c r="N158" i="21"/>
  <c r="N545" i="20"/>
  <c r="O379" i="20"/>
  <c r="O192" i="21" s="1"/>
  <c r="O422" i="20"/>
  <c r="O193" i="21" s="1"/>
  <c r="O416" i="20"/>
  <c r="O493" i="20" s="1"/>
  <c r="O539" i="20"/>
  <c r="O410" i="20"/>
  <c r="O487" i="20" s="1"/>
  <c r="P431" i="20"/>
  <c r="P508" i="20" s="1"/>
  <c r="P396" i="20"/>
  <c r="P473" i="20" s="1"/>
  <c r="O550" i="20"/>
  <c r="O375" i="20"/>
  <c r="O452" i="20" s="1"/>
  <c r="O361" i="20"/>
  <c r="O438" i="20" s="1"/>
  <c r="N176" i="21"/>
  <c r="N186" i="21"/>
  <c r="O288" i="21"/>
  <c r="O309" i="21" s="1"/>
  <c r="O291" i="21"/>
  <c r="O312" i="21" s="1"/>
  <c r="O340" i="21"/>
  <c r="O342" i="21"/>
  <c r="O344" i="21"/>
  <c r="O240" i="21"/>
  <c r="O251" i="21" s="1"/>
  <c r="O242" i="21"/>
  <c r="O253" i="21" s="1"/>
  <c r="O231" i="21" s="1"/>
  <c r="O374" i="21" s="1"/>
  <c r="P399" i="20"/>
  <c r="P476" i="20" s="1"/>
  <c r="P382" i="20"/>
  <c r="P459" i="20" s="1"/>
  <c r="P390" i="20"/>
  <c r="P467" i="20" s="1"/>
  <c r="P391" i="20"/>
  <c r="P468" i="20" s="1"/>
  <c r="P385" i="20"/>
  <c r="P462" i="20" s="1"/>
  <c r="P393" i="20"/>
  <c r="P470" i="20" s="1"/>
  <c r="P428" i="20"/>
  <c r="P505" i="20" s="1"/>
  <c r="O407" i="20"/>
  <c r="O484" i="20" s="1"/>
  <c r="O575" i="20"/>
  <c r="O561" i="20"/>
  <c r="P79" i="21"/>
  <c r="M533" i="20"/>
  <c r="M37" i="20" s="1"/>
  <c r="O548" i="20"/>
  <c r="O566" i="20"/>
  <c r="O409" i="20"/>
  <c r="O486" i="20" s="1"/>
  <c r="O570" i="20"/>
  <c r="O567" i="20"/>
  <c r="O413" i="20"/>
  <c r="O490" i="20" s="1"/>
  <c r="O551" i="20"/>
  <c r="O536" i="20"/>
  <c r="O366" i="20"/>
  <c r="O443" i="20" s="1"/>
  <c r="O373" i="20"/>
  <c r="O450" i="20" s="1"/>
  <c r="O537" i="20"/>
  <c r="O360" i="20"/>
  <c r="O437" i="20" s="1"/>
  <c r="O576" i="20"/>
  <c r="O378" i="20"/>
  <c r="O455" i="20" s="1"/>
  <c r="O367" i="20"/>
  <c r="O444" i="20" s="1"/>
  <c r="O577" i="20"/>
  <c r="O538" i="20"/>
  <c r="O403" i="20"/>
  <c r="O480" i="20" s="1"/>
  <c r="O542" i="20"/>
  <c r="O401" i="20"/>
  <c r="O478" i="20" s="1"/>
  <c r="O420" i="20"/>
  <c r="O497" i="20" s="1"/>
  <c r="O540" i="20"/>
  <c r="O558" i="20"/>
  <c r="O414" i="20"/>
  <c r="O491" i="20" s="1"/>
  <c r="O555" i="20"/>
  <c r="O541" i="20"/>
  <c r="O419" i="20"/>
  <c r="O496" i="20" s="1"/>
  <c r="O565" i="20"/>
  <c r="O359" i="20"/>
  <c r="O436" i="20" s="1"/>
  <c r="O405" i="20"/>
  <c r="O482" i="20" s="1"/>
  <c r="O562" i="20"/>
  <c r="O408" i="20"/>
  <c r="O485" i="20" s="1"/>
  <c r="O572" i="20"/>
  <c r="O564" i="20"/>
  <c r="O535" i="20"/>
  <c r="N400" i="20"/>
  <c r="N154" i="21" s="1"/>
  <c r="L191" i="21"/>
  <c r="L31" i="21" s="1"/>
  <c r="F556" i="20"/>
  <c r="E556" i="20" s="1"/>
  <c r="O402" i="20"/>
  <c r="O479" i="20" s="1"/>
  <c r="O553" i="20"/>
  <c r="O559" i="20"/>
  <c r="O363" i="20"/>
  <c r="O440" i="20" s="1"/>
  <c r="O571" i="20"/>
  <c r="O563" i="20"/>
  <c r="O412" i="20"/>
  <c r="O489" i="20" s="1"/>
  <c r="O417" i="20"/>
  <c r="O494" i="20" s="1"/>
  <c r="O574" i="20"/>
  <c r="O544" i="20"/>
  <c r="O406" i="20"/>
  <c r="O483" i="20" s="1"/>
  <c r="O418" i="20"/>
  <c r="O495" i="20" s="1"/>
  <c r="O578" i="20"/>
  <c r="O543" i="20"/>
  <c r="O358" i="20"/>
  <c r="O435" i="20" s="1"/>
  <c r="N368" i="20"/>
  <c r="N568" i="20"/>
  <c r="N534" i="20"/>
  <c r="N357" i="20"/>
  <c r="N153" i="21" s="1"/>
  <c r="N557" i="20"/>
  <c r="N411" i="20"/>
  <c r="N168" i="21" s="1"/>
  <c r="N173" i="21"/>
  <c r="N184" i="21"/>
  <c r="N162" i="21"/>
  <c r="N160" i="21"/>
  <c r="N157" i="21"/>
  <c r="N164" i="21"/>
  <c r="N170" i="21"/>
  <c r="N183" i="21"/>
  <c r="N185" i="21"/>
  <c r="N159" i="21"/>
  <c r="N171" i="21"/>
  <c r="N177" i="21"/>
  <c r="N182" i="21"/>
  <c r="N190" i="21"/>
  <c r="N181" i="21"/>
  <c r="N174" i="21"/>
  <c r="N172" i="21"/>
  <c r="N165" i="21"/>
  <c r="N161" i="21"/>
  <c r="N178" i="21"/>
  <c r="N188" i="21"/>
  <c r="N187" i="21"/>
  <c r="O362" i="20"/>
  <c r="O439" i="20" s="1"/>
  <c r="O404" i="20"/>
  <c r="O481" i="20" s="1"/>
  <c r="O573" i="20"/>
  <c r="O376" i="20"/>
  <c r="O453" i="20" s="1"/>
  <c r="O76" i="21"/>
  <c r="O365" i="20"/>
  <c r="O442" i="20" s="1"/>
  <c r="O549" i="20"/>
  <c r="O377" i="20"/>
  <c r="O454" i="20" s="1"/>
  <c r="O371" i="20"/>
  <c r="O448" i="20" s="1"/>
  <c r="O569" i="20"/>
  <c r="O415" i="20"/>
  <c r="O492" i="20" s="1"/>
  <c r="O554" i="20"/>
  <c r="O374" i="20"/>
  <c r="O451" i="20" s="1"/>
  <c r="O372" i="20"/>
  <c r="O449" i="20" s="1"/>
  <c r="O546" i="20"/>
  <c r="O364" i="20"/>
  <c r="O441" i="20" s="1"/>
  <c r="O547" i="20"/>
  <c r="O552" i="20"/>
  <c r="O370" i="20"/>
  <c r="O447" i="20" s="1"/>
  <c r="P76" i="20"/>
  <c r="P81" i="20"/>
  <c r="P81" i="21" s="1"/>
  <c r="P77" i="20"/>
  <c r="P613" i="20" s="1"/>
  <c r="Q75" i="20"/>
  <c r="Q75" i="21" s="1"/>
  <c r="Q78" i="20"/>
  <c r="Q423" i="20" s="1"/>
  <c r="Q79" i="20"/>
  <c r="Q80" i="20" s="1"/>
  <c r="Q80" i="21" s="1"/>
  <c r="M167" i="21"/>
  <c r="M147" i="21"/>
  <c r="M14" i="21" s="1"/>
  <c r="N309" i="20"/>
  <c r="N44" i="20" s="1"/>
  <c r="N86" i="21"/>
  <c r="M194" i="21"/>
  <c r="O613" i="20"/>
  <c r="O602" i="20"/>
  <c r="O581" i="20"/>
  <c r="O614" i="20"/>
  <c r="O588" i="20"/>
  <c r="O608" i="20"/>
  <c r="O583" i="20"/>
  <c r="O607" i="20"/>
  <c r="O582" i="20"/>
  <c r="O606" i="20"/>
  <c r="O594" i="20"/>
  <c r="O599" i="20"/>
  <c r="O625" i="20"/>
  <c r="O595" i="20"/>
  <c r="O631" i="20"/>
  <c r="O624" i="20"/>
  <c r="O609" i="20"/>
  <c r="O584" i="20"/>
  <c r="O604" i="20"/>
  <c r="O620" i="20"/>
  <c r="O603" i="20"/>
  <c r="O619" i="20"/>
  <c r="O589" i="20"/>
  <c r="O627" i="20"/>
  <c r="O597" i="20"/>
  <c r="O632" i="20"/>
  <c r="O598" i="20"/>
  <c r="O622" i="20"/>
  <c r="O605" i="20"/>
  <c r="O621" i="20"/>
  <c r="O591" i="20"/>
  <c r="O616" i="20"/>
  <c r="O590" i="20"/>
  <c r="O615" i="20"/>
  <c r="O585" i="20"/>
  <c r="O630" i="20"/>
  <c r="O600" i="20"/>
  <c r="O593" i="20"/>
  <c r="O628" i="20"/>
  <c r="O77" i="21"/>
  <c r="O618" i="20"/>
  <c r="O592" i="20"/>
  <c r="O617" i="20"/>
  <c r="O587" i="20"/>
  <c r="O611" i="20"/>
  <c r="O586" i="20"/>
  <c r="O610" i="20"/>
  <c r="O633" i="20"/>
  <c r="O629" i="20"/>
  <c r="O626" i="20"/>
  <c r="O596" i="20"/>
  <c r="L166" i="21"/>
  <c r="L23" i="21" s="1"/>
  <c r="L20" i="21" s="1"/>
  <c r="N612" i="20"/>
  <c r="M360" i="21"/>
  <c r="M579" i="20"/>
  <c r="O135" i="21"/>
  <c r="O124" i="21"/>
  <c r="O344" i="20"/>
  <c r="O198" i="20"/>
  <c r="O333" i="20"/>
  <c r="O188" i="20"/>
  <c r="O195" i="20"/>
  <c r="O205" i="20"/>
  <c r="O201" i="20"/>
  <c r="O200" i="20"/>
  <c r="O178" i="20"/>
  <c r="O179" i="20"/>
  <c r="O73" i="21"/>
  <c r="O143" i="21"/>
  <c r="O246" i="20"/>
  <c r="O290" i="20" s="1"/>
  <c r="O325" i="20"/>
  <c r="O340" i="20"/>
  <c r="O337" i="20"/>
  <c r="O116" i="20"/>
  <c r="O150" i="20" s="1"/>
  <c r="O141" i="21"/>
  <c r="O329" i="20"/>
  <c r="O351" i="20"/>
  <c r="O109" i="20"/>
  <c r="O143" i="20" s="1"/>
  <c r="O349" i="20"/>
  <c r="O193" i="20"/>
  <c r="O137" i="21"/>
  <c r="O140" i="21"/>
  <c r="O125" i="21"/>
  <c r="O322" i="20"/>
  <c r="O196" i="20"/>
  <c r="O191" i="20"/>
  <c r="O206" i="20"/>
  <c r="O202" i="20"/>
  <c r="O183" i="20"/>
  <c r="O180" i="20"/>
  <c r="O181" i="20"/>
  <c r="O126" i="21"/>
  <c r="O252" i="20"/>
  <c r="O296" i="20" s="1"/>
  <c r="O327" i="20"/>
  <c r="O251" i="20"/>
  <c r="O295" i="20" s="1"/>
  <c r="O249" i="20"/>
  <c r="O293" i="20" s="1"/>
  <c r="O248" i="20"/>
  <c r="O292" i="20" s="1"/>
  <c r="O112" i="20"/>
  <c r="O146" i="20" s="1"/>
  <c r="O129" i="21"/>
  <c r="O253" i="20"/>
  <c r="O297" i="20" s="1"/>
  <c r="O341" i="20"/>
  <c r="O323" i="20"/>
  <c r="O345" i="20"/>
  <c r="O250" i="20"/>
  <c r="O294" i="20" s="1"/>
  <c r="O132" i="21"/>
  <c r="O331" i="20"/>
  <c r="O133" i="21"/>
  <c r="O194" i="20"/>
  <c r="O190" i="20"/>
  <c r="O203" i="20"/>
  <c r="O207" i="20"/>
  <c r="O184" i="20"/>
  <c r="O182" i="20"/>
  <c r="O352" i="20"/>
  <c r="O139" i="21"/>
  <c r="O348" i="20"/>
  <c r="O324" i="20"/>
  <c r="O113" i="20"/>
  <c r="O147" i="20" s="1"/>
  <c r="O350" i="20"/>
  <c r="O330" i="20"/>
  <c r="O128" i="21"/>
  <c r="O138" i="21"/>
  <c r="O110" i="20"/>
  <c r="O144" i="20" s="1"/>
  <c r="O334" i="20"/>
  <c r="O336" i="20"/>
  <c r="O342" i="20"/>
  <c r="O115" i="20"/>
  <c r="O149" i="20" s="1"/>
  <c r="O130" i="21"/>
  <c r="O114" i="20"/>
  <c r="O148" i="20" s="1"/>
  <c r="O108" i="20"/>
  <c r="O142" i="20" s="1"/>
  <c r="O192" i="20"/>
  <c r="O189" i="20"/>
  <c r="O204" i="20"/>
  <c r="O199" i="20"/>
  <c r="O185" i="20"/>
  <c r="O177" i="20"/>
  <c r="O247" i="20"/>
  <c r="O291" i="20" s="1"/>
  <c r="O127" i="21"/>
  <c r="O338" i="20"/>
  <c r="O347" i="20"/>
  <c r="O339" i="20"/>
  <c r="O346" i="20"/>
  <c r="O245" i="20"/>
  <c r="O289" i="20" s="1"/>
  <c r="O144" i="21"/>
  <c r="O328" i="20"/>
  <c r="O335" i="20"/>
  <c r="O117" i="20"/>
  <c r="O151" i="20" s="1"/>
  <c r="O353" i="20"/>
  <c r="O326" i="20"/>
  <c r="O111" i="20"/>
  <c r="O145" i="20" s="1"/>
  <c r="O131" i="21"/>
  <c r="O136" i="21"/>
  <c r="O142" i="21"/>
  <c r="M282" i="21"/>
  <c r="M270" i="21"/>
  <c r="N110" i="21"/>
  <c r="N211" i="20"/>
  <c r="N96" i="20"/>
  <c r="N163" i="20"/>
  <c r="N43" i="20" s="1"/>
  <c r="M205" i="21"/>
  <c r="O216" i="21"/>
  <c r="O49" i="21" s="1"/>
  <c r="Q71" i="20"/>
  <c r="Q1" i="21"/>
  <c r="R1" i="20"/>
  <c r="R3" i="20" s="1"/>
  <c r="N264" i="21"/>
  <c r="N623" i="20"/>
  <c r="N206" i="21"/>
  <c r="N195" i="21"/>
  <c r="N212" i="21"/>
  <c r="N201" i="21"/>
  <c r="N204" i="21"/>
  <c r="N199" i="21"/>
  <c r="N210" i="21"/>
  <c r="N213" i="21"/>
  <c r="N200" i="21"/>
  <c r="N197" i="21"/>
  <c r="N207" i="21"/>
  <c r="N208" i="21"/>
  <c r="N211" i="21"/>
  <c r="N198" i="21"/>
  <c r="N215" i="21"/>
  <c r="N214" i="21"/>
  <c r="N203" i="21"/>
  <c r="N209" i="21"/>
  <c r="N196" i="21"/>
  <c r="N202" i="21"/>
  <c r="M155" i="21"/>
  <c r="M180" i="21"/>
  <c r="O164" i="20"/>
  <c r="O100" i="21"/>
  <c r="O153" i="20"/>
  <c r="O87" i="21"/>
  <c r="O310" i="20"/>
  <c r="O97" i="20"/>
  <c r="O299" i="20"/>
  <c r="O162" i="20"/>
  <c r="O158" i="20"/>
  <c r="O154" i="20"/>
  <c r="O170" i="20"/>
  <c r="O165" i="20"/>
  <c r="O222" i="20"/>
  <c r="O266" i="20" s="1"/>
  <c r="O118" i="21"/>
  <c r="O235" i="20"/>
  <c r="O279" i="20" s="1"/>
  <c r="O219" i="20"/>
  <c r="O263" i="20" s="1"/>
  <c r="O229" i="20"/>
  <c r="O273" i="20" s="1"/>
  <c r="O218" i="20"/>
  <c r="O262" i="20" s="1"/>
  <c r="O89" i="21"/>
  <c r="O114" i="21"/>
  <c r="O307" i="20"/>
  <c r="O215" i="20"/>
  <c r="O259" i="20" s="1"/>
  <c r="O313" i="20"/>
  <c r="O230" i="20"/>
  <c r="O274" i="20" s="1"/>
  <c r="O91" i="21"/>
  <c r="O116" i="21"/>
  <c r="O239" i="20"/>
  <c r="O283" i="20" s="1"/>
  <c r="O240" i="20"/>
  <c r="O284" i="20" s="1"/>
  <c r="O242" i="20"/>
  <c r="O286" i="20" s="1"/>
  <c r="O103" i="21"/>
  <c r="O105" i="21"/>
  <c r="O156" i="20"/>
  <c r="O161" i="20"/>
  <c r="O167" i="20"/>
  <c r="O171" i="20"/>
  <c r="O166" i="20"/>
  <c r="O100" i="20"/>
  <c r="O134" i="20" s="1"/>
  <c r="O120" i="21"/>
  <c r="O237" i="20"/>
  <c r="O281" i="20" s="1"/>
  <c r="O316" i="20"/>
  <c r="O216" i="20"/>
  <c r="O260" i="20" s="1"/>
  <c r="O213" i="20"/>
  <c r="O257" i="20" s="1"/>
  <c r="O104" i="20"/>
  <c r="O138" i="20" s="1"/>
  <c r="O72" i="21"/>
  <c r="O113" i="21"/>
  <c r="O236" i="20"/>
  <c r="O280" i="20" s="1"/>
  <c r="O312" i="20"/>
  <c r="O225" i="20"/>
  <c r="O269" i="20" s="1"/>
  <c r="O214" i="20"/>
  <c r="O258" i="20" s="1"/>
  <c r="O95" i="21"/>
  <c r="O115" i="21"/>
  <c r="O224" i="20"/>
  <c r="O268" i="20" s="1"/>
  <c r="O305" i="20"/>
  <c r="O226" i="20"/>
  <c r="O270" i="20" s="1"/>
  <c r="O98" i="20"/>
  <c r="O132" i="20" s="1"/>
  <c r="O101" i="21"/>
  <c r="O159" i="20"/>
  <c r="O157" i="20"/>
  <c r="O169" i="20"/>
  <c r="O172" i="20"/>
  <c r="O227" i="20"/>
  <c r="O271" i="20" s="1"/>
  <c r="O102" i="21"/>
  <c r="O301" i="20"/>
  <c r="O223" i="20"/>
  <c r="O267" i="20" s="1"/>
  <c r="O303" i="20"/>
  <c r="O306" i="20"/>
  <c r="O106" i="20"/>
  <c r="O140" i="20" s="1"/>
  <c r="O93" i="21"/>
  <c r="O112" i="21"/>
  <c r="O231" i="20"/>
  <c r="O275" i="20" s="1"/>
  <c r="O105" i="20"/>
  <c r="O139" i="20" s="1"/>
  <c r="O228" i="20"/>
  <c r="O272" i="20" s="1"/>
  <c r="O318" i="20"/>
  <c r="O103" i="20"/>
  <c r="O137" i="20" s="1"/>
  <c r="O94" i="21"/>
  <c r="O119" i="21"/>
  <c r="O304" i="20"/>
  <c r="O241" i="20"/>
  <c r="O285" i="20" s="1"/>
  <c r="O221" i="20"/>
  <c r="O265" i="20" s="1"/>
  <c r="O101" i="20"/>
  <c r="O135" i="20" s="1"/>
  <c r="O109" i="21"/>
  <c r="O117" i="21"/>
  <c r="O155" i="20"/>
  <c r="O160" i="20"/>
  <c r="O168" i="20"/>
  <c r="O173" i="20"/>
  <c r="O217" i="20"/>
  <c r="O261" i="20" s="1"/>
  <c r="O88" i="21"/>
  <c r="O107" i="21"/>
  <c r="O238" i="20"/>
  <c r="O282" i="20" s="1"/>
  <c r="O319" i="20"/>
  <c r="O317" i="20"/>
  <c r="O234" i="20"/>
  <c r="O278" i="20" s="1"/>
  <c r="O99" i="20"/>
  <c r="O133" i="20" s="1"/>
  <c r="O90" i="21"/>
  <c r="O104" i="21"/>
  <c r="O220" i="20"/>
  <c r="O264" i="20" s="1"/>
  <c r="O300" i="20"/>
  <c r="O315" i="20"/>
  <c r="O302" i="20"/>
  <c r="O102" i="20"/>
  <c r="O136" i="20" s="1"/>
  <c r="O96" i="21"/>
  <c r="O106" i="21"/>
  <c r="O308" i="20"/>
  <c r="O311" i="20"/>
  <c r="O314" i="20"/>
  <c r="O92" i="21"/>
  <c r="O108" i="21"/>
  <c r="N298" i="20"/>
  <c r="N99" i="21"/>
  <c r="P72" i="20"/>
  <c r="P111" i="21" s="1"/>
  <c r="P71" i="21"/>
  <c r="P73" i="20"/>
  <c r="M153" i="21"/>
  <c r="N360" i="21"/>
  <c r="N580" i="20"/>
  <c r="M169" i="21"/>
  <c r="M98" i="21"/>
  <c r="M97" i="21" s="1"/>
  <c r="M21" i="21" s="1"/>
  <c r="N232" i="20"/>
  <c r="N152" i="20"/>
  <c r="N272" i="21"/>
  <c r="M250" i="21"/>
  <c r="P217" i="21"/>
  <c r="P225" i="21"/>
  <c r="P224" i="21"/>
  <c r="P218" i="21"/>
  <c r="P223" i="21"/>
  <c r="P221" i="21"/>
  <c r="P222" i="21"/>
  <c r="P219" i="21"/>
  <c r="P226" i="21"/>
  <c r="P220" i="21"/>
  <c r="M148" i="21"/>
  <c r="M22" i="21" s="1"/>
  <c r="N601" i="20"/>
  <c r="O315" i="21" l="1"/>
  <c r="O273" i="21" s="1"/>
  <c r="P233" i="20"/>
  <c r="P212" i="20"/>
  <c r="P256" i="20" s="1"/>
  <c r="O316" i="21"/>
  <c r="O274" i="21" s="1"/>
  <c r="P176" i="20"/>
  <c r="P187" i="20"/>
  <c r="P244" i="20"/>
  <c r="N250" i="21"/>
  <c r="O260" i="21"/>
  <c r="O238" i="21" s="1"/>
  <c r="L532" i="20"/>
  <c r="L522" i="20" s="1"/>
  <c r="L381" i="21"/>
  <c r="L371" i="21" s="1"/>
  <c r="L359" i="21" s="1"/>
  <c r="L37" i="21" s="1"/>
  <c r="L36" i="21" s="1"/>
  <c r="N304" i="21"/>
  <c r="P358" i="20"/>
  <c r="P435" i="20" s="1"/>
  <c r="N276" i="21"/>
  <c r="N280" i="21"/>
  <c r="N282" i="21"/>
  <c r="N278" i="21"/>
  <c r="N277" i="21"/>
  <c r="N279" i="21"/>
  <c r="N281" i="21"/>
  <c r="N275" i="21"/>
  <c r="O351" i="21"/>
  <c r="O329" i="21" s="1"/>
  <c r="O277" i="21" s="1"/>
  <c r="O349" i="21"/>
  <c r="O327" i="21" s="1"/>
  <c r="L228" i="21"/>
  <c r="L227" i="21" s="1"/>
  <c r="L55" i="21" s="1"/>
  <c r="O355" i="21"/>
  <c r="O333" i="21" s="1"/>
  <c r="O281" i="21" s="1"/>
  <c r="O352" i="21"/>
  <c r="O330" i="21" s="1"/>
  <c r="O354" i="21"/>
  <c r="O332" i="21" s="1"/>
  <c r="O280" i="21" s="1"/>
  <c r="O357" i="21"/>
  <c r="O335" i="21" s="1"/>
  <c r="O353" i="21"/>
  <c r="O331" i="21" s="1"/>
  <c r="O279" i="21" s="1"/>
  <c r="O350" i="21"/>
  <c r="O328" i="21" s="1"/>
  <c r="O356" i="21"/>
  <c r="O334" i="21" s="1"/>
  <c r="O282" i="21" s="1"/>
  <c r="O358" i="21"/>
  <c r="O336" i="21" s="1"/>
  <c r="M262" i="21"/>
  <c r="M261" i="21" s="1"/>
  <c r="M61" i="21" s="1"/>
  <c r="M60" i="21" s="1"/>
  <c r="O283" i="21"/>
  <c r="P249" i="21"/>
  <c r="P303" i="21"/>
  <c r="P324" i="21" s="1"/>
  <c r="P302" i="21"/>
  <c r="P323" i="21" s="1"/>
  <c r="P301" i="21"/>
  <c r="P322" i="21" s="1"/>
  <c r="P300" i="21"/>
  <c r="P321" i="21" s="1"/>
  <c r="P299" i="21"/>
  <c r="P320" i="21" s="1"/>
  <c r="P295" i="21"/>
  <c r="P294" i="21"/>
  <c r="P298" i="21"/>
  <c r="P319" i="21" s="1"/>
  <c r="P296" i="21"/>
  <c r="P317" i="21" s="1"/>
  <c r="P297" i="21"/>
  <c r="P318" i="21" s="1"/>
  <c r="O267" i="21"/>
  <c r="O268" i="21"/>
  <c r="O266" i="21"/>
  <c r="O265" i="21"/>
  <c r="O270" i="21"/>
  <c r="O264" i="21"/>
  <c r="O48" i="21"/>
  <c r="O178" i="21"/>
  <c r="O277" i="20"/>
  <c r="O276" i="20" s="1"/>
  <c r="O288" i="20"/>
  <c r="O287" i="20" s="1"/>
  <c r="O255" i="20"/>
  <c r="O131" i="20"/>
  <c r="O130" i="20" s="1"/>
  <c r="O141" i="20"/>
  <c r="O445" i="20"/>
  <c r="P516" i="20"/>
  <c r="P365" i="21"/>
  <c r="P518" i="20"/>
  <c r="P367" i="21"/>
  <c r="O524" i="20"/>
  <c r="P520" i="20"/>
  <c r="P369" i="21"/>
  <c r="O531" i="20"/>
  <c r="P514" i="20"/>
  <c r="P363" i="21"/>
  <c r="P513" i="20"/>
  <c r="P362" i="21"/>
  <c r="O434" i="20"/>
  <c r="O488" i="20"/>
  <c r="O529" i="20"/>
  <c r="P499" i="20"/>
  <c r="M530" i="20"/>
  <c r="N530" i="20"/>
  <c r="P515" i="20"/>
  <c r="P364" i="21"/>
  <c r="N433" i="20"/>
  <c r="P521" i="20"/>
  <c r="P370" i="21"/>
  <c r="P512" i="20"/>
  <c r="P361" i="21"/>
  <c r="P517" i="20"/>
  <c r="P366" i="21"/>
  <c r="P519" i="20"/>
  <c r="P368" i="21"/>
  <c r="O477" i="20"/>
  <c r="O525" i="20"/>
  <c r="O527" i="20"/>
  <c r="O526" i="20"/>
  <c r="P456" i="20"/>
  <c r="Q151" i="21"/>
  <c r="Q146" i="21"/>
  <c r="Q83" i="21"/>
  <c r="N42" i="20"/>
  <c r="M53" i="20"/>
  <c r="M29" i="20" s="1"/>
  <c r="N35" i="20"/>
  <c r="N36" i="20"/>
  <c r="P553" i="20"/>
  <c r="Q78" i="21"/>
  <c r="O236" i="21"/>
  <c r="O379" i="21" s="1"/>
  <c r="Q3" i="21"/>
  <c r="Q69" i="21" s="1"/>
  <c r="P587" i="20"/>
  <c r="P633" i="20"/>
  <c r="Q429" i="20"/>
  <c r="Q506" i="20" s="1"/>
  <c r="R355" i="20"/>
  <c r="R209" i="20"/>
  <c r="R83" i="20"/>
  <c r="R69" i="20"/>
  <c r="P344" i="21"/>
  <c r="Q431" i="20"/>
  <c r="Q508" i="20" s="1"/>
  <c r="Q399" i="20"/>
  <c r="Q476" i="20" s="1"/>
  <c r="P369" i="20"/>
  <c r="P446" i="20" s="1"/>
  <c r="P539" i="20"/>
  <c r="Q426" i="20"/>
  <c r="Q503" i="20" s="1"/>
  <c r="P422" i="20"/>
  <c r="P193" i="21" s="1"/>
  <c r="P572" i="20"/>
  <c r="Q430" i="20"/>
  <c r="Q507" i="20" s="1"/>
  <c r="Q382" i="20"/>
  <c r="Q459" i="20" s="1"/>
  <c r="P240" i="21"/>
  <c r="P251" i="21" s="1"/>
  <c r="P229" i="21" s="1"/>
  <c r="P372" i="21" s="1"/>
  <c r="O170" i="21"/>
  <c r="P403" i="20"/>
  <c r="P480" i="20" s="1"/>
  <c r="Q392" i="20"/>
  <c r="Q469" i="20" s="1"/>
  <c r="Q427" i="20"/>
  <c r="Q504" i="20" s="1"/>
  <c r="O184" i="21"/>
  <c r="P346" i="21"/>
  <c r="P559" i="20"/>
  <c r="P574" i="20"/>
  <c r="O173" i="21"/>
  <c r="Q425" i="20"/>
  <c r="Q502" i="20" s="1"/>
  <c r="Q388" i="20"/>
  <c r="Q465" i="20" s="1"/>
  <c r="Q391" i="20"/>
  <c r="Q468" i="20" s="1"/>
  <c r="Q428" i="20"/>
  <c r="Q505" i="20" s="1"/>
  <c r="P292" i="21"/>
  <c r="P313" i="21" s="1"/>
  <c r="P370" i="20"/>
  <c r="P447" i="20" s="1"/>
  <c r="P361" i="20"/>
  <c r="P438" i="20" s="1"/>
  <c r="P546" i="20"/>
  <c r="O159" i="21"/>
  <c r="Q398" i="20"/>
  <c r="Q475" i="20" s="1"/>
  <c r="Q390" i="20"/>
  <c r="Q467" i="20" s="1"/>
  <c r="Q386" i="20"/>
  <c r="Q463" i="20" s="1"/>
  <c r="Q389" i="20"/>
  <c r="Q466" i="20" s="1"/>
  <c r="P244" i="21"/>
  <c r="P255" i="21" s="1"/>
  <c r="P233" i="21" s="1"/>
  <c r="P376" i="21" s="1"/>
  <c r="O176" i="21"/>
  <c r="O174" i="21"/>
  <c r="P287" i="21"/>
  <c r="P308" i="21" s="1"/>
  <c r="Q79" i="21"/>
  <c r="P362" i="20"/>
  <c r="P439" i="20" s="1"/>
  <c r="P363" i="20"/>
  <c r="P440" i="20" s="1"/>
  <c r="P375" i="20"/>
  <c r="P452" i="20" s="1"/>
  <c r="P540" i="20"/>
  <c r="P555" i="20"/>
  <c r="O164" i="21"/>
  <c r="O161" i="21"/>
  <c r="O187" i="21"/>
  <c r="O179" i="21"/>
  <c r="Q424" i="20"/>
  <c r="Q501" i="20" s="1"/>
  <c r="Q383" i="20"/>
  <c r="Q460" i="20" s="1"/>
  <c r="Q395" i="20"/>
  <c r="Q472" i="20" s="1"/>
  <c r="Q396" i="20"/>
  <c r="Q473" i="20" s="1"/>
  <c r="Q384" i="20"/>
  <c r="Q461" i="20" s="1"/>
  <c r="Q500" i="20"/>
  <c r="Q393" i="20"/>
  <c r="Q470" i="20" s="1"/>
  <c r="Q380" i="20"/>
  <c r="Q457" i="20" s="1"/>
  <c r="P245" i="21"/>
  <c r="P256" i="21" s="1"/>
  <c r="P248" i="21"/>
  <c r="P259" i="21" s="1"/>
  <c r="P237" i="21" s="1"/>
  <c r="P380" i="21" s="1"/>
  <c r="P340" i="21"/>
  <c r="P286" i="21"/>
  <c r="P307" i="21" s="1"/>
  <c r="N533" i="20"/>
  <c r="N37" i="20" s="1"/>
  <c r="O190" i="21"/>
  <c r="P339" i="21"/>
  <c r="P578" i="20"/>
  <c r="P408" i="20"/>
  <c r="P485" i="20" s="1"/>
  <c r="P409" i="20"/>
  <c r="P486" i="20" s="1"/>
  <c r="P538" i="20"/>
  <c r="P565" i="20"/>
  <c r="O160" i="21"/>
  <c r="O186" i="21"/>
  <c r="O182" i="21"/>
  <c r="O181" i="21"/>
  <c r="Q397" i="20"/>
  <c r="Q474" i="20" s="1"/>
  <c r="Q432" i="20"/>
  <c r="Q509" i="20" s="1"/>
  <c r="Q381" i="20"/>
  <c r="Q458" i="20" s="1"/>
  <c r="Q387" i="20"/>
  <c r="Q464" i="20" s="1"/>
  <c r="Q385" i="20"/>
  <c r="Q462" i="20" s="1"/>
  <c r="Q394" i="20"/>
  <c r="Q471" i="20" s="1"/>
  <c r="P290" i="21"/>
  <c r="P311" i="21" s="1"/>
  <c r="P241" i="21"/>
  <c r="P252" i="21" s="1"/>
  <c r="P230" i="21" s="1"/>
  <c r="P373" i="21" s="1"/>
  <c r="P347" i="21"/>
  <c r="N167" i="21"/>
  <c r="O411" i="20"/>
  <c r="O168" i="21" s="1"/>
  <c r="O239" i="21"/>
  <c r="P379" i="20"/>
  <c r="O534" i="20"/>
  <c r="O557" i="20"/>
  <c r="P419" i="20"/>
  <c r="P496" i="20" s="1"/>
  <c r="P552" i="20"/>
  <c r="P562" i="20"/>
  <c r="P405" i="20"/>
  <c r="P482" i="20" s="1"/>
  <c r="P542" i="20"/>
  <c r="P537" i="20"/>
  <c r="P550" i="20"/>
  <c r="P420" i="20"/>
  <c r="P497" i="20" s="1"/>
  <c r="P569" i="20"/>
  <c r="P414" i="20"/>
  <c r="P491" i="20" s="1"/>
  <c r="P541" i="20"/>
  <c r="P404" i="20"/>
  <c r="P481" i="20" s="1"/>
  <c r="P554" i="20"/>
  <c r="P413" i="20"/>
  <c r="P490" i="20" s="1"/>
  <c r="P570" i="20"/>
  <c r="P564" i="20"/>
  <c r="P367" i="20"/>
  <c r="P444" i="20" s="1"/>
  <c r="P551" i="20"/>
  <c r="P561" i="20"/>
  <c r="P563" i="20"/>
  <c r="P535" i="20"/>
  <c r="P366" i="20"/>
  <c r="P443" i="20" s="1"/>
  <c r="P407" i="20"/>
  <c r="P484" i="20" s="1"/>
  <c r="P549" i="20"/>
  <c r="P372" i="20"/>
  <c r="P449" i="20" s="1"/>
  <c r="P536" i="20"/>
  <c r="P421" i="20"/>
  <c r="P498" i="20" s="1"/>
  <c r="P418" i="20"/>
  <c r="P495" i="20" s="1"/>
  <c r="P575" i="20"/>
  <c r="P373" i="20"/>
  <c r="P450" i="20" s="1"/>
  <c r="P412" i="20"/>
  <c r="P489" i="20" s="1"/>
  <c r="P417" i="20"/>
  <c r="P494" i="20" s="1"/>
  <c r="P577" i="20"/>
  <c r="P560" i="20"/>
  <c r="P566" i="20"/>
  <c r="P402" i="20"/>
  <c r="P479" i="20" s="1"/>
  <c r="P415" i="20"/>
  <c r="P492" i="20" s="1"/>
  <c r="P548" i="20"/>
  <c r="P371" i="20"/>
  <c r="P448" i="20" s="1"/>
  <c r="P543" i="20"/>
  <c r="P558" i="20"/>
  <c r="O568" i="20"/>
  <c r="O400" i="20"/>
  <c r="O154" i="21" s="1"/>
  <c r="P416" i="20"/>
  <c r="P493" i="20" s="1"/>
  <c r="P365" i="20"/>
  <c r="P442" i="20" s="1"/>
  <c r="P571" i="20"/>
  <c r="P374" i="20"/>
  <c r="P451" i="20" s="1"/>
  <c r="P76" i="21"/>
  <c r="P410" i="20"/>
  <c r="P487" i="20" s="1"/>
  <c r="P573" i="20"/>
  <c r="P378" i="20"/>
  <c r="P455" i="20" s="1"/>
  <c r="P544" i="20"/>
  <c r="P406" i="20"/>
  <c r="P483" i="20" s="1"/>
  <c r="P359" i="20"/>
  <c r="P436" i="20" s="1"/>
  <c r="P547" i="20"/>
  <c r="P567" i="20"/>
  <c r="P376" i="20"/>
  <c r="P453" i="20" s="1"/>
  <c r="P360" i="20"/>
  <c r="P437" i="20" s="1"/>
  <c r="P364" i="20"/>
  <c r="P441" i="20" s="1"/>
  <c r="P576" i="20"/>
  <c r="P377" i="20"/>
  <c r="P454" i="20" s="1"/>
  <c r="P401" i="20"/>
  <c r="P478" i="20" s="1"/>
  <c r="P605" i="20"/>
  <c r="P77" i="21"/>
  <c r="P207" i="21" s="1"/>
  <c r="P594" i="20"/>
  <c r="P607" i="20"/>
  <c r="P629" i="20"/>
  <c r="P603" i="20"/>
  <c r="P614" i="20"/>
  <c r="P632" i="20"/>
  <c r="P590" i="20"/>
  <c r="P609" i="20"/>
  <c r="O545" i="20"/>
  <c r="O357" i="20"/>
  <c r="N180" i="21"/>
  <c r="O368" i="20"/>
  <c r="N169" i="21"/>
  <c r="N155" i="21"/>
  <c r="N152" i="21" s="1"/>
  <c r="N15" i="21" s="1"/>
  <c r="P610" i="20"/>
  <c r="P624" i="20"/>
  <c r="P616" i="20"/>
  <c r="P599" i="20"/>
  <c r="P626" i="20"/>
  <c r="P581" i="20"/>
  <c r="O175" i="21"/>
  <c r="O185" i="21"/>
  <c r="O177" i="21"/>
  <c r="O158" i="21"/>
  <c r="O189" i="21"/>
  <c r="O188" i="21"/>
  <c r="O163" i="21"/>
  <c r="O156" i="21"/>
  <c r="P596" i="20"/>
  <c r="P586" i="20"/>
  <c r="P592" i="20"/>
  <c r="P631" i="20"/>
  <c r="P585" i="20"/>
  <c r="P591" i="20"/>
  <c r="P627" i="20"/>
  <c r="P589" i="20"/>
  <c r="P604" i="20"/>
  <c r="P628" i="20"/>
  <c r="P606" i="20"/>
  <c r="P608" i="20"/>
  <c r="P602" i="20"/>
  <c r="P285" i="21"/>
  <c r="P306" i="21" s="1"/>
  <c r="P293" i="21"/>
  <c r="P314" i="21" s="1"/>
  <c r="P247" i="21"/>
  <c r="P258" i="21" s="1"/>
  <c r="P284" i="21"/>
  <c r="P342" i="21"/>
  <c r="P246" i="21"/>
  <c r="P257" i="21" s="1"/>
  <c r="P235" i="21" s="1"/>
  <c r="P378" i="21" s="1"/>
  <c r="P341" i="21"/>
  <c r="P598" i="20"/>
  <c r="P617" i="20"/>
  <c r="P595" i="20"/>
  <c r="P622" i="20"/>
  <c r="P620" i="20"/>
  <c r="P600" i="20"/>
  <c r="P583" i="20"/>
  <c r="O165" i="21"/>
  <c r="O157" i="21"/>
  <c r="O172" i="21"/>
  <c r="O162" i="21"/>
  <c r="O171" i="21"/>
  <c r="O183" i="21"/>
  <c r="P630" i="20"/>
  <c r="P611" i="20"/>
  <c r="P618" i="20"/>
  <c r="P625" i="20"/>
  <c r="P615" i="20"/>
  <c r="P621" i="20"/>
  <c r="P597" i="20"/>
  <c r="P619" i="20"/>
  <c r="P584" i="20"/>
  <c r="P593" i="20"/>
  <c r="P582" i="20"/>
  <c r="P588" i="20"/>
  <c r="P289" i="21"/>
  <c r="P310" i="21" s="1"/>
  <c r="P288" i="21"/>
  <c r="P309" i="21" s="1"/>
  <c r="P345" i="21"/>
  <c r="P242" i="21"/>
  <c r="P253" i="21" s="1"/>
  <c r="P231" i="21" s="1"/>
  <c r="P374" i="21" s="1"/>
  <c r="P243" i="21"/>
  <c r="P254" i="21" s="1"/>
  <c r="P232" i="21" s="1"/>
  <c r="P375" i="21" s="1"/>
  <c r="P291" i="21"/>
  <c r="P312" i="21" s="1"/>
  <c r="P343" i="21"/>
  <c r="P338" i="21"/>
  <c r="M191" i="21"/>
  <c r="M31" i="21" s="1"/>
  <c r="R78" i="20"/>
  <c r="R79" i="20"/>
  <c r="R80" i="20" s="1"/>
  <c r="R80" i="21" s="1"/>
  <c r="R75" i="20"/>
  <c r="R75" i="21" s="1"/>
  <c r="Q76" i="20"/>
  <c r="Q77" i="20"/>
  <c r="Q624" i="20" s="1"/>
  <c r="Q81" i="20"/>
  <c r="Q81" i="21" s="1"/>
  <c r="M152" i="21"/>
  <c r="M15" i="21" s="1"/>
  <c r="N579" i="20"/>
  <c r="P164" i="20"/>
  <c r="P310" i="20"/>
  <c r="P97" i="20"/>
  <c r="P153" i="20"/>
  <c r="P100" i="21"/>
  <c r="P299" i="20"/>
  <c r="P87" i="21"/>
  <c r="P155" i="20"/>
  <c r="P160" i="20"/>
  <c r="P170" i="20"/>
  <c r="P165" i="20"/>
  <c r="P168" i="20"/>
  <c r="P305" i="20"/>
  <c r="P226" i="20"/>
  <c r="P270" i="20" s="1"/>
  <c r="P215" i="20"/>
  <c r="P259" i="20" s="1"/>
  <c r="P101" i="21"/>
  <c r="P114" i="21"/>
  <c r="P92" i="21"/>
  <c r="P106" i="21"/>
  <c r="P238" i="20"/>
  <c r="P282" i="20" s="1"/>
  <c r="P220" i="20"/>
  <c r="P264" i="20" s="1"/>
  <c r="P301" i="20"/>
  <c r="P311" i="20"/>
  <c r="P98" i="20"/>
  <c r="P132" i="20" s="1"/>
  <c r="P90" i="21"/>
  <c r="P109" i="21"/>
  <c r="P240" i="20"/>
  <c r="P284" i="20" s="1"/>
  <c r="P105" i="20"/>
  <c r="P139" i="20" s="1"/>
  <c r="P213" i="20"/>
  <c r="P257" i="20" s="1"/>
  <c r="P318" i="20"/>
  <c r="P307" i="20"/>
  <c r="P103" i="20"/>
  <c r="P137" i="20" s="1"/>
  <c r="P93" i="21"/>
  <c r="P158" i="20"/>
  <c r="P154" i="20"/>
  <c r="P171" i="20"/>
  <c r="P166" i="20"/>
  <c r="P221" i="20"/>
  <c r="P265" i="20" s="1"/>
  <c r="P242" i="20"/>
  <c r="P286" i="20" s="1"/>
  <c r="P319" i="20"/>
  <c r="P88" i="21"/>
  <c r="P115" i="21"/>
  <c r="P227" i="20"/>
  <c r="P271" i="20" s="1"/>
  <c r="P105" i="21"/>
  <c r="P116" i="21"/>
  <c r="P237" i="20"/>
  <c r="P281" i="20" s="1"/>
  <c r="P216" i="20"/>
  <c r="P260" i="20" s="1"/>
  <c r="P234" i="20"/>
  <c r="P278" i="20" s="1"/>
  <c r="P239" i="20"/>
  <c r="P283" i="20" s="1"/>
  <c r="P104" i="20"/>
  <c r="P138" i="20" s="1"/>
  <c r="P72" i="21"/>
  <c r="P108" i="21"/>
  <c r="P304" i="20"/>
  <c r="P317" i="20"/>
  <c r="P302" i="20"/>
  <c r="P235" i="20"/>
  <c r="P279" i="20" s="1"/>
  <c r="P91" i="21"/>
  <c r="P102" i="21"/>
  <c r="P161" i="20"/>
  <c r="P162" i="20"/>
  <c r="P172" i="20"/>
  <c r="P167" i="20"/>
  <c r="P217" i="20"/>
  <c r="P261" i="20" s="1"/>
  <c r="P314" i="20"/>
  <c r="P303" i="20"/>
  <c r="P106" i="20"/>
  <c r="P140" i="20" s="1"/>
  <c r="P96" i="21"/>
  <c r="P112" i="21"/>
  <c r="P101" i="20"/>
  <c r="P135" i="20" s="1"/>
  <c r="P117" i="21"/>
  <c r="P224" i="20"/>
  <c r="P268" i="20" s="1"/>
  <c r="P315" i="20"/>
  <c r="P236" i="20"/>
  <c r="P280" i="20" s="1"/>
  <c r="P306" i="20"/>
  <c r="P223" i="20"/>
  <c r="P267" i="20" s="1"/>
  <c r="P99" i="20"/>
  <c r="P133" i="20" s="1"/>
  <c r="P89" i="21"/>
  <c r="P120" i="21"/>
  <c r="P222" i="20"/>
  <c r="P266" i="20" s="1"/>
  <c r="P229" i="20"/>
  <c r="P273" i="20" s="1"/>
  <c r="P308" i="20"/>
  <c r="P230" i="20"/>
  <c r="P274" i="20" s="1"/>
  <c r="P219" i="20"/>
  <c r="P263" i="20" s="1"/>
  <c r="P113" i="21"/>
  <c r="P159" i="20"/>
  <c r="P157" i="20"/>
  <c r="P156" i="20"/>
  <c r="P173" i="20"/>
  <c r="P169" i="20"/>
  <c r="P316" i="20"/>
  <c r="P241" i="20"/>
  <c r="P285" i="20" s="1"/>
  <c r="P231" i="20"/>
  <c r="P275" i="20" s="1"/>
  <c r="P102" i="20"/>
  <c r="P136" i="20" s="1"/>
  <c r="P103" i="21"/>
  <c r="P104" i="21"/>
  <c r="P95" i="21"/>
  <c r="P119" i="21"/>
  <c r="P313" i="20"/>
  <c r="P312" i="20"/>
  <c r="P218" i="20"/>
  <c r="P262" i="20" s="1"/>
  <c r="P100" i="20"/>
  <c r="P134" i="20" s="1"/>
  <c r="P107" i="21"/>
  <c r="P228" i="20"/>
  <c r="P272" i="20" s="1"/>
  <c r="P225" i="20"/>
  <c r="P269" i="20" s="1"/>
  <c r="P300" i="20"/>
  <c r="P214" i="20"/>
  <c r="P258" i="20" s="1"/>
  <c r="P94" i="21"/>
  <c r="P118" i="21"/>
  <c r="O298" i="20"/>
  <c r="O36" i="20" s="1"/>
  <c r="O86" i="21"/>
  <c r="N98" i="21"/>
  <c r="N97" i="21" s="1"/>
  <c r="N21" i="21" s="1"/>
  <c r="O321" i="20"/>
  <c r="O175" i="20"/>
  <c r="O186" i="20"/>
  <c r="M511" i="20"/>
  <c r="O612" i="20"/>
  <c r="O96" i="20"/>
  <c r="O152" i="20"/>
  <c r="O35" i="20" s="1"/>
  <c r="Q73" i="20"/>
  <c r="Q71" i="21"/>
  <c r="Q72" i="20"/>
  <c r="Q111" i="21" s="1"/>
  <c r="O360" i="21"/>
  <c r="N147" i="21"/>
  <c r="N14" i="21" s="1"/>
  <c r="O332" i="20"/>
  <c r="O343" i="20"/>
  <c r="O271" i="21"/>
  <c r="O269" i="21"/>
  <c r="O195" i="21"/>
  <c r="O206" i="21"/>
  <c r="O215" i="21"/>
  <c r="O210" i="21"/>
  <c r="O213" i="21"/>
  <c r="O200" i="21"/>
  <c r="O207" i="21"/>
  <c r="O202" i="21"/>
  <c r="O208" i="21"/>
  <c r="O211" i="21"/>
  <c r="O198" i="21"/>
  <c r="O199" i="21"/>
  <c r="O214" i="21"/>
  <c r="O203" i="21"/>
  <c r="O209" i="21"/>
  <c r="O196" i="21"/>
  <c r="O197" i="21"/>
  <c r="O212" i="21"/>
  <c r="O201" i="21"/>
  <c r="O204" i="21"/>
  <c r="O623" i="20"/>
  <c r="Q224" i="21"/>
  <c r="Q226" i="21"/>
  <c r="Q223" i="21"/>
  <c r="Q222" i="21"/>
  <c r="Q219" i="21"/>
  <c r="Q221" i="21"/>
  <c r="Q218" i="21"/>
  <c r="Q217" i="21"/>
  <c r="Q220" i="21"/>
  <c r="Q225" i="21"/>
  <c r="P216" i="21"/>
  <c r="P49" i="21" s="1"/>
  <c r="P135" i="21"/>
  <c r="P124" i="21"/>
  <c r="P333" i="20"/>
  <c r="P344" i="20"/>
  <c r="P198" i="20"/>
  <c r="P322" i="20"/>
  <c r="P196" i="20"/>
  <c r="P191" i="20"/>
  <c r="P203" i="20"/>
  <c r="P207" i="20"/>
  <c r="P206" i="20"/>
  <c r="P177" i="20"/>
  <c r="P184" i="20"/>
  <c r="P114" i="20"/>
  <c r="P148" i="20" s="1"/>
  <c r="P141" i="21"/>
  <c r="P138" i="21"/>
  <c r="P348" i="20"/>
  <c r="P347" i="20"/>
  <c r="P109" i="20"/>
  <c r="P143" i="20" s="1"/>
  <c r="P350" i="20"/>
  <c r="P334" i="20"/>
  <c r="P115" i="20"/>
  <c r="P149" i="20" s="1"/>
  <c r="P132" i="21"/>
  <c r="P336" i="20"/>
  <c r="P248" i="20"/>
  <c r="P292" i="20" s="1"/>
  <c r="P353" i="20"/>
  <c r="P337" i="20"/>
  <c r="P116" i="20"/>
  <c r="P150" i="20" s="1"/>
  <c r="P140" i="21"/>
  <c r="P108" i="20"/>
  <c r="P142" i="20" s="1"/>
  <c r="P194" i="20"/>
  <c r="P190" i="20"/>
  <c r="P204" i="20"/>
  <c r="P199" i="20"/>
  <c r="P178" i="20"/>
  <c r="P179" i="20"/>
  <c r="P185" i="20"/>
  <c r="P125" i="21"/>
  <c r="P352" i="20"/>
  <c r="P143" i="21"/>
  <c r="P331" i="20"/>
  <c r="P339" i="20"/>
  <c r="P73" i="21"/>
  <c r="P346" i="20"/>
  <c r="P329" i="20"/>
  <c r="P112" i="20"/>
  <c r="P146" i="20" s="1"/>
  <c r="P131" i="21"/>
  <c r="P323" i="20"/>
  <c r="P335" i="20"/>
  <c r="P349" i="20"/>
  <c r="P328" i="20"/>
  <c r="P111" i="20"/>
  <c r="P145" i="20" s="1"/>
  <c r="P133" i="21"/>
  <c r="P192" i="20"/>
  <c r="P189" i="20"/>
  <c r="P201" i="20"/>
  <c r="P200" i="20"/>
  <c r="P180" i="20"/>
  <c r="P181" i="20"/>
  <c r="P340" i="20"/>
  <c r="P136" i="21"/>
  <c r="P326" i="20"/>
  <c r="P144" i="21"/>
  <c r="P117" i="20"/>
  <c r="P151" i="20" s="1"/>
  <c r="P330" i="20"/>
  <c r="P246" i="20"/>
  <c r="P290" i="20" s="1"/>
  <c r="P342" i="20"/>
  <c r="P325" i="20"/>
  <c r="P126" i="21"/>
  <c r="P137" i="21"/>
  <c r="P110" i="20"/>
  <c r="P144" i="20" s="1"/>
  <c r="P113" i="20"/>
  <c r="P147" i="20" s="1"/>
  <c r="P345" i="20"/>
  <c r="P324" i="20"/>
  <c r="P130" i="21"/>
  <c r="P195" i="20"/>
  <c r="P188" i="20"/>
  <c r="P202" i="20"/>
  <c r="P205" i="20"/>
  <c r="P182" i="20"/>
  <c r="P183" i="20"/>
  <c r="P327" i="20"/>
  <c r="P142" i="21"/>
  <c r="P128" i="21"/>
  <c r="P249" i="20"/>
  <c r="P293" i="20" s="1"/>
  <c r="P252" i="20"/>
  <c r="P296" i="20" s="1"/>
  <c r="P193" i="20"/>
  <c r="P250" i="20"/>
  <c r="P294" i="20" s="1"/>
  <c r="P338" i="20"/>
  <c r="P251" i="20"/>
  <c r="P295" i="20" s="1"/>
  <c r="P129" i="21"/>
  <c r="P253" i="20"/>
  <c r="P297" i="20" s="1"/>
  <c r="P351" i="20"/>
  <c r="P245" i="20"/>
  <c r="P289" i="20" s="1"/>
  <c r="P341" i="20"/>
  <c r="P247" i="20"/>
  <c r="P291" i="20" s="1"/>
  <c r="P127" i="21"/>
  <c r="P139" i="21"/>
  <c r="O110" i="21"/>
  <c r="O232" i="20"/>
  <c r="O99" i="21"/>
  <c r="L261" i="21"/>
  <c r="L61" i="21" s="1"/>
  <c r="N194" i="21"/>
  <c r="O107" i="20"/>
  <c r="O122" i="21" s="1"/>
  <c r="O197" i="20"/>
  <c r="O123" i="21"/>
  <c r="O234" i="21"/>
  <c r="O377" i="21" s="1"/>
  <c r="O580" i="20"/>
  <c r="N148" i="21"/>
  <c r="N22" i="21" s="1"/>
  <c r="N511" i="20"/>
  <c r="O272" i="21"/>
  <c r="O211" i="20"/>
  <c r="O309" i="20"/>
  <c r="O163" i="20"/>
  <c r="O43" i="20" s="1"/>
  <c r="N205" i="21"/>
  <c r="S1" i="20"/>
  <c r="S3" i="20" s="1"/>
  <c r="R71" i="20"/>
  <c r="R1" i="21"/>
  <c r="O229" i="21"/>
  <c r="O372" i="21" s="1"/>
  <c r="O243" i="20"/>
  <c r="O134" i="21"/>
  <c r="O601" i="20"/>
  <c r="M166" i="21"/>
  <c r="M23" i="21" s="1"/>
  <c r="M20" i="21" s="1"/>
  <c r="R383" i="20" l="1"/>
  <c r="R460" i="20" s="1"/>
  <c r="R423" i="20"/>
  <c r="R500" i="20" s="1"/>
  <c r="P315" i="21"/>
  <c r="P273" i="21" s="1"/>
  <c r="Q244" i="20"/>
  <c r="Q176" i="20"/>
  <c r="Q187" i="20"/>
  <c r="P305" i="21"/>
  <c r="P263" i="21" s="1"/>
  <c r="P316" i="21"/>
  <c r="P274" i="21" s="1"/>
  <c r="Q233" i="20"/>
  <c r="Q212" i="20"/>
  <c r="Q256" i="20" s="1"/>
  <c r="O250" i="21"/>
  <c r="P260" i="21"/>
  <c r="P238" i="21" s="1"/>
  <c r="N228" i="21"/>
  <c r="N227" i="21" s="1"/>
  <c r="N55" i="21" s="1"/>
  <c r="N54" i="21" s="1"/>
  <c r="N381" i="21"/>
  <c r="N371" i="21" s="1"/>
  <c r="N359" i="21" s="1"/>
  <c r="N37" i="21" s="1"/>
  <c r="N36" i="21" s="1"/>
  <c r="M532" i="20"/>
  <c r="M522" i="20" s="1"/>
  <c r="M510" i="20" s="1"/>
  <c r="M381" i="21"/>
  <c r="M371" i="21" s="1"/>
  <c r="M359" i="21" s="1"/>
  <c r="M37" i="21" s="1"/>
  <c r="M36" i="21" s="1"/>
  <c r="O11" i="20"/>
  <c r="N11" i="20"/>
  <c r="O304" i="21"/>
  <c r="Q358" i="20"/>
  <c r="Q435" i="20" s="1"/>
  <c r="O275" i="21"/>
  <c r="O278" i="21"/>
  <c r="O276" i="21"/>
  <c r="P352" i="21"/>
  <c r="P330" i="21" s="1"/>
  <c r="P278" i="21" s="1"/>
  <c r="P350" i="21"/>
  <c r="P328" i="21" s="1"/>
  <c r="P276" i="21" s="1"/>
  <c r="P351" i="21"/>
  <c r="P329" i="21" s="1"/>
  <c r="P277" i="21" s="1"/>
  <c r="N262" i="21"/>
  <c r="N261" i="21" s="1"/>
  <c r="N61" i="21" s="1"/>
  <c r="P354" i="21"/>
  <c r="P332" i="21" s="1"/>
  <c r="P280" i="21" s="1"/>
  <c r="P353" i="21"/>
  <c r="P331" i="21" s="1"/>
  <c r="P357" i="21"/>
  <c r="P335" i="21" s="1"/>
  <c r="P355" i="21"/>
  <c r="P333" i="21" s="1"/>
  <c r="P281" i="21" s="1"/>
  <c r="P356" i="21"/>
  <c r="P334" i="21" s="1"/>
  <c r="P282" i="21" s="1"/>
  <c r="P349" i="21"/>
  <c r="P327" i="21" s="1"/>
  <c r="P275" i="21" s="1"/>
  <c r="P358" i="21"/>
  <c r="P336" i="21" s="1"/>
  <c r="P283" i="21"/>
  <c r="Q249" i="21"/>
  <c r="Q303" i="21"/>
  <c r="Q324" i="21" s="1"/>
  <c r="Q302" i="21"/>
  <c r="Q323" i="21" s="1"/>
  <c r="Q301" i="21"/>
  <c r="Q322" i="21" s="1"/>
  <c r="Q300" i="21"/>
  <c r="Q321" i="21" s="1"/>
  <c r="Q299" i="21"/>
  <c r="Q320" i="21" s="1"/>
  <c r="Q298" i="21"/>
  <c r="Q319" i="21" s="1"/>
  <c r="Q296" i="21"/>
  <c r="Q317" i="21" s="1"/>
  <c r="Q297" i="21"/>
  <c r="Q318" i="21" s="1"/>
  <c r="Q295" i="21"/>
  <c r="Q294" i="21"/>
  <c r="P270" i="21"/>
  <c r="P267" i="21"/>
  <c r="P272" i="21"/>
  <c r="P269" i="21"/>
  <c r="P268" i="21"/>
  <c r="P264" i="21"/>
  <c r="P266" i="21"/>
  <c r="P271" i="21"/>
  <c r="P265" i="21"/>
  <c r="M228" i="21"/>
  <c r="M227" i="21" s="1"/>
  <c r="M55" i="21" s="1"/>
  <c r="M43" i="21" s="1"/>
  <c r="M42" i="21" s="1"/>
  <c r="L43" i="21"/>
  <c r="L42" i="21" s="1"/>
  <c r="L60" i="21"/>
  <c r="L54" i="21"/>
  <c r="P48" i="21"/>
  <c r="L7" i="21"/>
  <c r="P165" i="21"/>
  <c r="N532" i="20"/>
  <c r="N522" i="20" s="1"/>
  <c r="P288" i="20"/>
  <c r="P287" i="20" s="1"/>
  <c r="O254" i="20"/>
  <c r="O62" i="20" s="1"/>
  <c r="P277" i="20"/>
  <c r="P276" i="20" s="1"/>
  <c r="P255" i="20"/>
  <c r="P141" i="20"/>
  <c r="P131" i="20"/>
  <c r="P130" i="20" s="1"/>
  <c r="P434" i="20"/>
  <c r="Q515" i="20"/>
  <c r="Q364" i="21"/>
  <c r="Q514" i="20"/>
  <c r="Q363" i="21"/>
  <c r="Q519" i="20"/>
  <c r="Q368" i="21"/>
  <c r="P525" i="20"/>
  <c r="O433" i="20"/>
  <c r="O523" i="20"/>
  <c r="Q512" i="20"/>
  <c r="Q361" i="21"/>
  <c r="Q517" i="20"/>
  <c r="Q366" i="21"/>
  <c r="P488" i="20"/>
  <c r="Q456" i="20"/>
  <c r="O530" i="20"/>
  <c r="Q513" i="20"/>
  <c r="Q362" i="21"/>
  <c r="Q518" i="20"/>
  <c r="Q367" i="21"/>
  <c r="P526" i="20"/>
  <c r="P529" i="20"/>
  <c r="P477" i="20"/>
  <c r="P524" i="20"/>
  <c r="P445" i="20"/>
  <c r="O528" i="20"/>
  <c r="Q520" i="20"/>
  <c r="Q369" i="21"/>
  <c r="Q516" i="20"/>
  <c r="Q365" i="21"/>
  <c r="Q521" i="20"/>
  <c r="Q370" i="21"/>
  <c r="P531" i="20"/>
  <c r="Q499" i="20"/>
  <c r="P527" i="20"/>
  <c r="P523" i="20"/>
  <c r="R398" i="20"/>
  <c r="R475" i="20" s="1"/>
  <c r="R151" i="21"/>
  <c r="R146" i="21"/>
  <c r="R83" i="21"/>
  <c r="N53" i="20"/>
  <c r="N29" i="20" s="1"/>
  <c r="O44" i="20"/>
  <c r="O42" i="20" s="1"/>
  <c r="R382" i="20"/>
  <c r="R459" i="20" s="1"/>
  <c r="Q584" i="20"/>
  <c r="R424" i="20"/>
  <c r="R501" i="20" s="1"/>
  <c r="Q615" i="20"/>
  <c r="R78" i="21"/>
  <c r="R3" i="21"/>
  <c r="R69" i="21" s="1"/>
  <c r="P236" i="21"/>
  <c r="P379" i="21" s="1"/>
  <c r="R385" i="20"/>
  <c r="R462" i="20" s="1"/>
  <c r="R395" i="20"/>
  <c r="R472" i="20" s="1"/>
  <c r="R430" i="20"/>
  <c r="R507" i="20" s="1"/>
  <c r="R426" i="20"/>
  <c r="R503" i="20" s="1"/>
  <c r="R427" i="20"/>
  <c r="R504" i="20" s="1"/>
  <c r="Q76" i="21"/>
  <c r="S355" i="20"/>
  <c r="S209" i="20"/>
  <c r="S83" i="20"/>
  <c r="S69" i="20"/>
  <c r="R396" i="20"/>
  <c r="R473" i="20" s="1"/>
  <c r="R391" i="20"/>
  <c r="R468" i="20" s="1"/>
  <c r="R389" i="20"/>
  <c r="R466" i="20" s="1"/>
  <c r="Q599" i="20"/>
  <c r="Q581" i="20"/>
  <c r="R432" i="20"/>
  <c r="R509" i="20" s="1"/>
  <c r="R428" i="20"/>
  <c r="R505" i="20" s="1"/>
  <c r="R381" i="20"/>
  <c r="R458" i="20" s="1"/>
  <c r="R397" i="20"/>
  <c r="R474" i="20" s="1"/>
  <c r="R387" i="20"/>
  <c r="R464" i="20" s="1"/>
  <c r="R380" i="20"/>
  <c r="R457" i="20" s="1"/>
  <c r="Q422" i="20"/>
  <c r="Q193" i="21" s="1"/>
  <c r="Q610" i="20"/>
  <c r="R425" i="20"/>
  <c r="R502" i="20" s="1"/>
  <c r="R388" i="20"/>
  <c r="R465" i="20" s="1"/>
  <c r="R399" i="20"/>
  <c r="R476" i="20" s="1"/>
  <c r="R393" i="20"/>
  <c r="R470" i="20" s="1"/>
  <c r="P171" i="21"/>
  <c r="Q625" i="20"/>
  <c r="Q621" i="20"/>
  <c r="R390" i="20"/>
  <c r="R467" i="20" s="1"/>
  <c r="R392" i="20"/>
  <c r="R469" i="20" s="1"/>
  <c r="R429" i="20"/>
  <c r="R506" i="20" s="1"/>
  <c r="R431" i="20"/>
  <c r="R508" i="20" s="1"/>
  <c r="R394" i="20"/>
  <c r="R471" i="20" s="1"/>
  <c r="R386" i="20"/>
  <c r="R463" i="20" s="1"/>
  <c r="R384" i="20"/>
  <c r="R461" i="20" s="1"/>
  <c r="O533" i="20"/>
  <c r="O37" i="20" s="1"/>
  <c r="Q379" i="20"/>
  <c r="P204" i="21"/>
  <c r="R79" i="21"/>
  <c r="Q289" i="21"/>
  <c r="Q310" i="21" s="1"/>
  <c r="P192" i="21"/>
  <c r="Q407" i="20"/>
  <c r="Q484" i="20" s="1"/>
  <c r="Q574" i="20"/>
  <c r="O153" i="21"/>
  <c r="Q377" i="20"/>
  <c r="Q454" i="20" s="1"/>
  <c r="Q562" i="20"/>
  <c r="Q547" i="20"/>
  <c r="Q567" i="20"/>
  <c r="P368" i="20"/>
  <c r="P239" i="21"/>
  <c r="N166" i="21"/>
  <c r="N23" i="21" s="1"/>
  <c r="N20" i="21" s="1"/>
  <c r="P357" i="20"/>
  <c r="P153" i="21" s="1"/>
  <c r="P199" i="21"/>
  <c r="P208" i="21"/>
  <c r="P214" i="21"/>
  <c r="P196" i="21"/>
  <c r="P202" i="21"/>
  <c r="P206" i="21"/>
  <c r="P211" i="21"/>
  <c r="P197" i="21"/>
  <c r="P203" i="21"/>
  <c r="P212" i="21"/>
  <c r="P181" i="21"/>
  <c r="P163" i="21"/>
  <c r="P175" i="21"/>
  <c r="P187" i="21"/>
  <c r="P186" i="21"/>
  <c r="P190" i="21"/>
  <c r="P160" i="21"/>
  <c r="P161" i="21"/>
  <c r="P179" i="21"/>
  <c r="P164" i="21"/>
  <c r="P178" i="21"/>
  <c r="P172" i="21"/>
  <c r="P162" i="21"/>
  <c r="P173" i="21"/>
  <c r="P170" i="21"/>
  <c r="P176" i="21"/>
  <c r="P185" i="21"/>
  <c r="P174" i="21"/>
  <c r="P183" i="21"/>
  <c r="P182" i="21"/>
  <c r="P177" i="21"/>
  <c r="P557" i="20"/>
  <c r="P215" i="21"/>
  <c r="P157" i="21"/>
  <c r="P188" i="21"/>
  <c r="P156" i="21"/>
  <c r="Q241" i="21"/>
  <c r="Q252" i="21" s="1"/>
  <c r="Q230" i="21" s="1"/>
  <c r="Q373" i="21" s="1"/>
  <c r="P545" i="20"/>
  <c r="P411" i="20"/>
  <c r="P168" i="21" s="1"/>
  <c r="P568" i="20"/>
  <c r="P198" i="21"/>
  <c r="P210" i="21"/>
  <c r="P158" i="21"/>
  <c r="P400" i="20"/>
  <c r="P154" i="21" s="1"/>
  <c r="Q242" i="21"/>
  <c r="Q253" i="21" s="1"/>
  <c r="Q347" i="21"/>
  <c r="Q240" i="21"/>
  <c r="Q251" i="21" s="1"/>
  <c r="Q244" i="21"/>
  <c r="Q255" i="21" s="1"/>
  <c r="Q233" i="21" s="1"/>
  <c r="Q376" i="21" s="1"/>
  <c r="Q248" i="21"/>
  <c r="Q259" i="21" s="1"/>
  <c r="Q237" i="21" s="1"/>
  <c r="Q380" i="21" s="1"/>
  <c r="Q285" i="21"/>
  <c r="Q306" i="21" s="1"/>
  <c r="Q293" i="21"/>
  <c r="Q314" i="21" s="1"/>
  <c r="Q243" i="21"/>
  <c r="Q254" i="21" s="1"/>
  <c r="Q232" i="21" s="1"/>
  <c r="Q375" i="21" s="1"/>
  <c r="Q339" i="21"/>
  <c r="Q292" i="21"/>
  <c r="Q313" i="21" s="1"/>
  <c r="Q345" i="21"/>
  <c r="Q245" i="21"/>
  <c r="Q256" i="21" s="1"/>
  <c r="Q234" i="21" s="1"/>
  <c r="Q377" i="21" s="1"/>
  <c r="Q340" i="21"/>
  <c r="Q288" i="21"/>
  <c r="Q309" i="21" s="1"/>
  <c r="Q291" i="21"/>
  <c r="Q312" i="21" s="1"/>
  <c r="Q343" i="21"/>
  <c r="Q246" i="21"/>
  <c r="Q257" i="21" s="1"/>
  <c r="Q235" i="21" s="1"/>
  <c r="Q378" i="21" s="1"/>
  <c r="Q344" i="21"/>
  <c r="Q341" i="21"/>
  <c r="Q338" i="21"/>
  <c r="Q342" i="21"/>
  <c r="Q290" i="21"/>
  <c r="Q311" i="21" s="1"/>
  <c r="Q286" i="21"/>
  <c r="Q307" i="21" s="1"/>
  <c r="O167" i="21"/>
  <c r="P534" i="20"/>
  <c r="P200" i="21"/>
  <c r="P213" i="21"/>
  <c r="P189" i="21"/>
  <c r="Q247" i="21"/>
  <c r="Q258" i="21" s="1"/>
  <c r="P201" i="21"/>
  <c r="P209" i="21"/>
  <c r="P195" i="21"/>
  <c r="P184" i="21"/>
  <c r="P159" i="21"/>
  <c r="Q287" i="21"/>
  <c r="Q308" i="21" s="1"/>
  <c r="Q346" i="21"/>
  <c r="Q284" i="21"/>
  <c r="P580" i="20"/>
  <c r="Q597" i="20"/>
  <c r="Q617" i="20"/>
  <c r="Q598" i="20"/>
  <c r="Q372" i="20"/>
  <c r="Q449" i="20" s="1"/>
  <c r="Q410" i="20"/>
  <c r="Q487" i="20" s="1"/>
  <c r="Q558" i="20"/>
  <c r="Q583" i="20"/>
  <c r="Q627" i="20"/>
  <c r="Q619" i="20"/>
  <c r="Q594" i="20"/>
  <c r="Q606" i="20"/>
  <c r="Q608" i="20"/>
  <c r="Q629" i="20"/>
  <c r="Q586" i="20"/>
  <c r="Q592" i="20"/>
  <c r="Q593" i="20"/>
  <c r="Q590" i="20"/>
  <c r="Q605" i="20"/>
  <c r="Q628" i="20"/>
  <c r="Q603" i="20"/>
  <c r="Q609" i="20"/>
  <c r="Q613" i="20"/>
  <c r="Q595" i="20"/>
  <c r="Q582" i="20"/>
  <c r="Q588" i="20"/>
  <c r="Q596" i="20"/>
  <c r="Q611" i="20"/>
  <c r="Q618" i="20"/>
  <c r="Q626" i="20"/>
  <c r="Q616" i="20"/>
  <c r="Q622" i="20"/>
  <c r="Q633" i="20"/>
  <c r="Q620" i="20"/>
  <c r="Q77" i="21"/>
  <c r="Q206" i="21" s="1"/>
  <c r="Q602" i="20"/>
  <c r="Q631" i="20"/>
  <c r="Q607" i="20"/>
  <c r="Q614" i="20"/>
  <c r="Q632" i="20"/>
  <c r="Q587" i="20"/>
  <c r="Q600" i="20"/>
  <c r="Q585" i="20"/>
  <c r="Q591" i="20"/>
  <c r="Q630" i="20"/>
  <c r="Q589" i="20"/>
  <c r="Q604" i="20"/>
  <c r="O155" i="21"/>
  <c r="P623" i="20"/>
  <c r="O180" i="21"/>
  <c r="P612" i="20"/>
  <c r="O169" i="21"/>
  <c r="P601" i="20"/>
  <c r="Q359" i="20"/>
  <c r="Q436" i="20" s="1"/>
  <c r="Q376" i="20"/>
  <c r="Q453" i="20" s="1"/>
  <c r="Q406" i="20"/>
  <c r="Q483" i="20" s="1"/>
  <c r="Q550" i="20"/>
  <c r="Q546" i="20"/>
  <c r="Q548" i="20"/>
  <c r="Q542" i="20"/>
  <c r="Q417" i="20"/>
  <c r="Q494" i="20" s="1"/>
  <c r="Q571" i="20"/>
  <c r="Q363" i="20"/>
  <c r="Q440" i="20" s="1"/>
  <c r="Q554" i="20"/>
  <c r="Q370" i="20"/>
  <c r="Q447" i="20" s="1"/>
  <c r="Q378" i="20"/>
  <c r="Q455" i="20" s="1"/>
  <c r="Q573" i="20"/>
  <c r="Q569" i="20"/>
  <c r="Q549" i="20"/>
  <c r="Q540" i="20"/>
  <c r="Q551" i="20"/>
  <c r="Q566" i="20"/>
  <c r="Q535" i="20"/>
  <c r="Q578" i="20"/>
  <c r="Q564" i="20"/>
  <c r="Q413" i="20"/>
  <c r="Q490" i="20" s="1"/>
  <c r="Q409" i="20"/>
  <c r="Q486" i="20" s="1"/>
  <c r="Q371" i="20"/>
  <c r="Q448" i="20" s="1"/>
  <c r="Q570" i="20"/>
  <c r="Q563" i="20"/>
  <c r="Q414" i="20"/>
  <c r="Q491" i="20" s="1"/>
  <c r="Q408" i="20"/>
  <c r="Q485" i="20" s="1"/>
  <c r="Q539" i="20"/>
  <c r="Q402" i="20"/>
  <c r="Q479" i="20" s="1"/>
  <c r="Q552" i="20"/>
  <c r="Q365" i="20"/>
  <c r="Q442" i="20" s="1"/>
  <c r="Q374" i="20"/>
  <c r="Q451" i="20" s="1"/>
  <c r="Q544" i="20"/>
  <c r="Q419" i="20"/>
  <c r="Q496" i="20" s="1"/>
  <c r="Q553" i="20"/>
  <c r="Q415" i="20"/>
  <c r="Q492" i="20" s="1"/>
  <c r="Q373" i="20"/>
  <c r="Q450" i="20" s="1"/>
  <c r="Q536" i="20"/>
  <c r="Q364" i="20"/>
  <c r="Q441" i="20" s="1"/>
  <c r="Q577" i="20"/>
  <c r="Q360" i="20"/>
  <c r="Q437" i="20" s="1"/>
  <c r="Q543" i="20"/>
  <c r="Q561" i="20"/>
  <c r="Q420" i="20"/>
  <c r="Q497" i="20" s="1"/>
  <c r="Q421" i="20"/>
  <c r="Q498" i="20" s="1"/>
  <c r="Q416" i="20"/>
  <c r="Q493" i="20" s="1"/>
  <c r="Q565" i="20"/>
  <c r="Q538" i="20"/>
  <c r="Q369" i="20"/>
  <c r="Q446" i="20" s="1"/>
  <c r="Q555" i="20"/>
  <c r="Q405" i="20"/>
  <c r="Q482" i="20" s="1"/>
  <c r="Q572" i="20"/>
  <c r="Q541" i="20"/>
  <c r="Q401" i="20"/>
  <c r="Q478" i="20" s="1"/>
  <c r="Q367" i="20"/>
  <c r="Q444" i="20" s="1"/>
  <c r="Q361" i="20"/>
  <c r="Q438" i="20" s="1"/>
  <c r="Q576" i="20"/>
  <c r="Q559" i="20"/>
  <c r="Q412" i="20"/>
  <c r="Q489" i="20" s="1"/>
  <c r="Q403" i="20"/>
  <c r="Q480" i="20" s="1"/>
  <c r="Q404" i="20"/>
  <c r="Q481" i="20" s="1"/>
  <c r="Q366" i="20"/>
  <c r="Q443" i="20" s="1"/>
  <c r="Q375" i="20"/>
  <c r="Q452" i="20" s="1"/>
  <c r="Q537" i="20"/>
  <c r="Q418" i="20"/>
  <c r="Q495" i="20" s="1"/>
  <c r="Q362" i="20"/>
  <c r="Q439" i="20" s="1"/>
  <c r="Q575" i="20"/>
  <c r="Q560" i="20"/>
  <c r="R76" i="20"/>
  <c r="R81" i="20"/>
  <c r="R81" i="21" s="1"/>
  <c r="R77" i="20"/>
  <c r="R581" i="20" s="1"/>
  <c r="S79" i="20"/>
  <c r="S80" i="20" s="1"/>
  <c r="S80" i="21" s="1"/>
  <c r="S75" i="20"/>
  <c r="S75" i="21" s="1"/>
  <c r="S78" i="20"/>
  <c r="O149" i="21"/>
  <c r="N191" i="21"/>
  <c r="N31" i="21" s="1"/>
  <c r="P186" i="20"/>
  <c r="P123" i="21"/>
  <c r="Q164" i="20"/>
  <c r="Q87" i="21"/>
  <c r="Q310" i="20"/>
  <c r="Q100" i="21"/>
  <c r="Q153" i="20"/>
  <c r="Q97" i="20"/>
  <c r="Q299" i="20"/>
  <c r="Q160" i="20"/>
  <c r="Q159" i="20"/>
  <c r="Q172" i="20"/>
  <c r="Q167" i="20"/>
  <c r="Q213" i="20"/>
  <c r="Q257" i="20" s="1"/>
  <c r="Q312" i="20"/>
  <c r="Q317" i="20"/>
  <c r="Q308" i="20"/>
  <c r="Q313" i="20"/>
  <c r="Q315" i="20"/>
  <c r="Q224" i="20"/>
  <c r="Q268" i="20" s="1"/>
  <c r="Q229" i="20"/>
  <c r="Q273" i="20" s="1"/>
  <c r="Q230" i="20"/>
  <c r="Q274" i="20" s="1"/>
  <c r="Q228" i="20"/>
  <c r="Q272" i="20" s="1"/>
  <c r="Q305" i="20"/>
  <c r="Q311" i="20"/>
  <c r="Q300" i="20"/>
  <c r="Q236" i="20"/>
  <c r="Q280" i="20" s="1"/>
  <c r="Q101" i="20"/>
  <c r="Q135" i="20" s="1"/>
  <c r="Q96" i="21"/>
  <c r="Q119" i="21"/>
  <c r="Q102" i="21"/>
  <c r="Q109" i="21"/>
  <c r="Q106" i="21"/>
  <c r="Q89" i="21"/>
  <c r="Q108" i="21"/>
  <c r="Q112" i="21"/>
  <c r="Q154" i="20"/>
  <c r="Q155" i="20"/>
  <c r="Q173" i="20"/>
  <c r="Q169" i="20"/>
  <c r="Q218" i="20"/>
  <c r="Q262" i="20" s="1"/>
  <c r="Q98" i="20"/>
  <c r="Q132" i="20" s="1"/>
  <c r="Q214" i="20"/>
  <c r="Q258" i="20" s="1"/>
  <c r="Q103" i="20"/>
  <c r="Q137" i="20" s="1"/>
  <c r="Q226" i="20"/>
  <c r="Q270" i="20" s="1"/>
  <c r="Q231" i="20"/>
  <c r="Q275" i="20" s="1"/>
  <c r="Q106" i="20"/>
  <c r="Q140" i="20" s="1"/>
  <c r="Q238" i="20"/>
  <c r="Q282" i="20" s="1"/>
  <c r="Q225" i="20"/>
  <c r="Q269" i="20" s="1"/>
  <c r="Q105" i="20"/>
  <c r="Q139" i="20" s="1"/>
  <c r="Q222" i="20"/>
  <c r="Q266" i="20" s="1"/>
  <c r="Q242" i="20"/>
  <c r="Q286" i="20" s="1"/>
  <c r="Q220" i="20"/>
  <c r="Q264" i="20" s="1"/>
  <c r="Q216" i="20"/>
  <c r="Q260" i="20" s="1"/>
  <c r="Q100" i="20"/>
  <c r="Q134" i="20" s="1"/>
  <c r="Q114" i="21"/>
  <c r="Q104" i="21"/>
  <c r="Q120" i="21"/>
  <c r="Q105" i="21"/>
  <c r="Q91" i="21"/>
  <c r="Q107" i="21"/>
  <c r="Q161" i="20"/>
  <c r="Q162" i="20"/>
  <c r="Q158" i="20"/>
  <c r="Q165" i="20"/>
  <c r="Q168" i="20"/>
  <c r="Q307" i="20"/>
  <c r="Q319" i="20"/>
  <c r="Q314" i="20"/>
  <c r="Q239" i="20"/>
  <c r="Q283" i="20" s="1"/>
  <c r="Q215" i="20"/>
  <c r="Q259" i="20" s="1"/>
  <c r="Q306" i="20"/>
  <c r="Q240" i="20"/>
  <c r="Q284" i="20" s="1"/>
  <c r="Q303" i="20"/>
  <c r="Q235" i="20"/>
  <c r="Q279" i="20" s="1"/>
  <c r="Q227" i="20"/>
  <c r="Q271" i="20" s="1"/>
  <c r="Q104" i="20"/>
  <c r="Q138" i="20" s="1"/>
  <c r="Q102" i="20"/>
  <c r="Q136" i="20" s="1"/>
  <c r="Q113" i="21"/>
  <c r="Q95" i="21"/>
  <c r="Q116" i="21"/>
  <c r="Q72" i="21"/>
  <c r="Q117" i="21"/>
  <c r="Q94" i="21"/>
  <c r="Q101" i="21"/>
  <c r="Q157" i="20"/>
  <c r="Q156" i="20"/>
  <c r="Q171" i="20"/>
  <c r="Q166" i="20"/>
  <c r="Q170" i="20"/>
  <c r="Q223" i="20"/>
  <c r="Q267" i="20" s="1"/>
  <c r="Q318" i="20"/>
  <c r="Q234" i="20"/>
  <c r="Q278" i="20" s="1"/>
  <c r="Q241" i="20"/>
  <c r="Q285" i="20" s="1"/>
  <c r="Q221" i="20"/>
  <c r="Q265" i="20" s="1"/>
  <c r="Q304" i="20"/>
  <c r="Q301" i="20"/>
  <c r="Q302" i="20"/>
  <c r="Q219" i="20"/>
  <c r="Q263" i="20" s="1"/>
  <c r="Q237" i="20"/>
  <c r="Q281" i="20" s="1"/>
  <c r="Q217" i="20"/>
  <c r="Q261" i="20" s="1"/>
  <c r="Q316" i="20"/>
  <c r="Q88" i="21"/>
  <c r="Q103" i="21"/>
  <c r="Q99" i="20"/>
  <c r="Q133" i="20" s="1"/>
  <c r="Q90" i="21"/>
  <c r="Q115" i="21"/>
  <c r="Q92" i="21"/>
  <c r="Q118" i="21"/>
  <c r="Q93" i="21"/>
  <c r="O98" i="21"/>
  <c r="O97" i="21" s="1"/>
  <c r="O21" i="21" s="1"/>
  <c r="O320" i="20"/>
  <c r="P86" i="21"/>
  <c r="P152" i="20"/>
  <c r="P35" i="20" s="1"/>
  <c r="R225" i="21"/>
  <c r="R219" i="21"/>
  <c r="R224" i="21"/>
  <c r="R226" i="21"/>
  <c r="R217" i="21"/>
  <c r="R222" i="21"/>
  <c r="R221" i="21"/>
  <c r="R218" i="21"/>
  <c r="R220" i="21"/>
  <c r="R223" i="21"/>
  <c r="P234" i="21"/>
  <c r="P377" i="21" s="1"/>
  <c r="R72" i="20"/>
  <c r="R111" i="21" s="1"/>
  <c r="R73" i="20"/>
  <c r="R71" i="21"/>
  <c r="O210" i="20"/>
  <c r="O14" i="20" s="1"/>
  <c r="O6" i="20" s="1"/>
  <c r="O147" i="21"/>
  <c r="O14" i="21" s="1"/>
  <c r="O148" i="21"/>
  <c r="O22" i="21" s="1"/>
  <c r="P107" i="20"/>
  <c r="P122" i="21" s="1"/>
  <c r="P321" i="20"/>
  <c r="P243" i="20"/>
  <c r="P134" i="21"/>
  <c r="Q216" i="21"/>
  <c r="Q49" i="21" s="1"/>
  <c r="P298" i="20"/>
  <c r="P96" i="20"/>
  <c r="T1" i="20"/>
  <c r="T3" i="20" s="1"/>
  <c r="S71" i="20"/>
  <c r="S1" i="21"/>
  <c r="O579" i="20"/>
  <c r="P197" i="20"/>
  <c r="P343" i="20"/>
  <c r="P360" i="21"/>
  <c r="O205" i="21"/>
  <c r="Q124" i="21"/>
  <c r="Q135" i="21"/>
  <c r="Q198" i="20"/>
  <c r="Q344" i="20"/>
  <c r="Q333" i="20"/>
  <c r="Q322" i="20"/>
  <c r="Q108" i="20"/>
  <c r="Q142" i="20" s="1"/>
  <c r="Q195" i="20"/>
  <c r="Q188" i="20"/>
  <c r="Q207" i="20"/>
  <c r="Q206" i="20"/>
  <c r="Q177" i="20"/>
  <c r="Q184" i="20"/>
  <c r="Q349" i="20"/>
  <c r="Q335" i="20"/>
  <c r="Q342" i="20"/>
  <c r="Q136" i="21"/>
  <c r="Q249" i="20"/>
  <c r="Q293" i="20" s="1"/>
  <c r="Q324" i="20"/>
  <c r="Q127" i="21"/>
  <c r="Q339" i="20"/>
  <c r="Q348" i="20"/>
  <c r="Q325" i="20"/>
  <c r="Q350" i="20"/>
  <c r="Q340" i="20"/>
  <c r="Q323" i="20"/>
  <c r="Q133" i="21"/>
  <c r="Q132" i="21"/>
  <c r="Q126" i="21"/>
  <c r="Q191" i="20"/>
  <c r="Q196" i="20"/>
  <c r="Q199" i="20"/>
  <c r="Q203" i="20"/>
  <c r="Q179" i="20"/>
  <c r="Q185" i="20"/>
  <c r="Q109" i="20"/>
  <c r="Q143" i="20" s="1"/>
  <c r="Q326" i="20"/>
  <c r="Q329" i="20"/>
  <c r="Q351" i="20"/>
  <c r="Q341" i="20"/>
  <c r="Q252" i="20"/>
  <c r="Q296" i="20" s="1"/>
  <c r="Q128" i="21"/>
  <c r="Q330" i="20"/>
  <c r="Q247" i="20"/>
  <c r="Q291" i="20" s="1"/>
  <c r="Q115" i="20"/>
  <c r="Q149" i="20" s="1"/>
  <c r="Q346" i="20"/>
  <c r="Q336" i="20"/>
  <c r="Q248" i="20"/>
  <c r="Q292" i="20" s="1"/>
  <c r="Q130" i="21"/>
  <c r="Q143" i="21"/>
  <c r="Q140" i="21"/>
  <c r="Q144" i="21"/>
  <c r="Q194" i="20"/>
  <c r="Q190" i="20"/>
  <c r="Q201" i="20"/>
  <c r="Q200" i="20"/>
  <c r="Q204" i="20"/>
  <c r="Q181" i="20"/>
  <c r="Q178" i="20"/>
  <c r="Q345" i="20"/>
  <c r="Q114" i="20"/>
  <c r="Q148" i="20" s="1"/>
  <c r="Q245" i="20"/>
  <c r="Q289" i="20" s="1"/>
  <c r="Q347" i="20"/>
  <c r="Q337" i="20"/>
  <c r="Q116" i="20"/>
  <c r="Q150" i="20" s="1"/>
  <c r="Q353" i="20"/>
  <c r="Q110" i="20"/>
  <c r="Q144" i="20" s="1"/>
  <c r="Q338" i="20"/>
  <c r="Q73" i="21"/>
  <c r="Q253" i="20"/>
  <c r="Q297" i="20" s="1"/>
  <c r="Q331" i="20"/>
  <c r="Q117" i="20"/>
  <c r="Q151" i="20" s="1"/>
  <c r="Q142" i="21"/>
  <c r="Q125" i="21"/>
  <c r="Q139" i="21"/>
  <c r="Q192" i="20"/>
  <c r="Q189" i="20"/>
  <c r="Q202" i="20"/>
  <c r="Q205" i="20"/>
  <c r="Q182" i="20"/>
  <c r="Q183" i="20"/>
  <c r="Q180" i="20"/>
  <c r="Q193" i="20"/>
  <c r="Q352" i="20"/>
  <c r="Q113" i="20"/>
  <c r="Q147" i="20" s="1"/>
  <c r="Q251" i="20"/>
  <c r="Q295" i="20" s="1"/>
  <c r="Q328" i="20"/>
  <c r="Q112" i="20"/>
  <c r="Q146" i="20" s="1"/>
  <c r="Q250" i="20"/>
  <c r="Q294" i="20" s="1"/>
  <c r="Q131" i="21"/>
  <c r="Q334" i="20"/>
  <c r="Q138" i="21"/>
  <c r="Q246" i="20"/>
  <c r="Q290" i="20" s="1"/>
  <c r="Q327" i="20"/>
  <c r="Q111" i="20"/>
  <c r="Q145" i="20" s="1"/>
  <c r="Q137" i="21"/>
  <c r="Q129" i="21"/>
  <c r="Q141" i="21"/>
  <c r="P211" i="20"/>
  <c r="P99" i="21"/>
  <c r="P309" i="20"/>
  <c r="P44" i="20" s="1"/>
  <c r="P175" i="20"/>
  <c r="P332" i="20"/>
  <c r="O194" i="21"/>
  <c r="O511" i="20"/>
  <c r="L510" i="20"/>
  <c r="O174" i="20"/>
  <c r="P110" i="21"/>
  <c r="P232" i="20"/>
  <c r="P163" i="20"/>
  <c r="P43" i="20" s="1"/>
  <c r="S423" i="20" l="1"/>
  <c r="S500" i="20" s="1"/>
  <c r="S380" i="20"/>
  <c r="S457" i="20" s="1"/>
  <c r="R244" i="20"/>
  <c r="R176" i="20"/>
  <c r="R187" i="20"/>
  <c r="Q315" i="21"/>
  <c r="Q273" i="21" s="1"/>
  <c r="R233" i="20"/>
  <c r="R212" i="20"/>
  <c r="R256" i="20" s="1"/>
  <c r="Q316" i="21"/>
  <c r="Q274" i="21" s="1"/>
  <c r="Q305" i="21"/>
  <c r="Q263" i="21" s="1"/>
  <c r="N43" i="21"/>
  <c r="N42" i="21" s="1"/>
  <c r="P250" i="21"/>
  <c r="Q260" i="21"/>
  <c r="Q238" i="21" s="1"/>
  <c r="O532" i="20"/>
  <c r="O522" i="20" s="1"/>
  <c r="O381" i="21"/>
  <c r="O371" i="21" s="1"/>
  <c r="O359" i="21" s="1"/>
  <c r="O37" i="21" s="1"/>
  <c r="O34" i="20"/>
  <c r="O10" i="20" s="1"/>
  <c r="P11" i="20"/>
  <c r="R369" i="20"/>
  <c r="R446" i="20" s="1"/>
  <c r="P304" i="21"/>
  <c r="N60" i="21"/>
  <c r="O262" i="21"/>
  <c r="O261" i="21" s="1"/>
  <c r="O61" i="21" s="1"/>
  <c r="O60" i="21" s="1"/>
  <c r="Q355" i="21"/>
  <c r="Q333" i="21" s="1"/>
  <c r="Q281" i="21" s="1"/>
  <c r="Q353" i="21"/>
  <c r="Q331" i="21" s="1"/>
  <c r="Q279" i="21" s="1"/>
  <c r="Q357" i="21"/>
  <c r="Q335" i="21" s="1"/>
  <c r="Q349" i="21"/>
  <c r="Q327" i="21" s="1"/>
  <c r="Q275" i="21" s="1"/>
  <c r="Q354" i="21"/>
  <c r="Q332" i="21" s="1"/>
  <c r="Q280" i="21" s="1"/>
  <c r="Q351" i="21"/>
  <c r="Q329" i="21" s="1"/>
  <c r="Q277" i="21" s="1"/>
  <c r="Q350" i="21"/>
  <c r="Q328" i="21" s="1"/>
  <c r="Q276" i="21" s="1"/>
  <c r="Q352" i="21"/>
  <c r="Q330" i="21" s="1"/>
  <c r="Q278" i="21" s="1"/>
  <c r="Q356" i="21"/>
  <c r="Q334" i="21" s="1"/>
  <c r="Q282" i="21" s="1"/>
  <c r="P279" i="21"/>
  <c r="Q358" i="21"/>
  <c r="Q336" i="21" s="1"/>
  <c r="Q283" i="21"/>
  <c r="R249" i="21"/>
  <c r="R303" i="21"/>
  <c r="R324" i="21" s="1"/>
  <c r="R302" i="21"/>
  <c r="R323" i="21" s="1"/>
  <c r="R301" i="21"/>
  <c r="R322" i="21" s="1"/>
  <c r="R300" i="21"/>
  <c r="R321" i="21" s="1"/>
  <c r="R299" i="21"/>
  <c r="R320" i="21" s="1"/>
  <c r="R298" i="21"/>
  <c r="R319" i="21" s="1"/>
  <c r="R297" i="21"/>
  <c r="R318" i="21" s="1"/>
  <c r="R296" i="21"/>
  <c r="R317" i="21" s="1"/>
  <c r="R295" i="21"/>
  <c r="R294" i="21"/>
  <c r="Q269" i="21"/>
  <c r="Q267" i="21"/>
  <c r="Q271" i="21"/>
  <c r="Q264" i="21"/>
  <c r="Q268" i="21"/>
  <c r="Q266" i="21"/>
  <c r="Q265" i="21"/>
  <c r="Q270" i="21"/>
  <c r="Q272" i="21"/>
  <c r="M54" i="21"/>
  <c r="Q48" i="21"/>
  <c r="N7" i="21"/>
  <c r="M7" i="21"/>
  <c r="Q186" i="21"/>
  <c r="Q277" i="20"/>
  <c r="Q276" i="20" s="1"/>
  <c r="P254" i="20"/>
  <c r="P62" i="20" s="1"/>
  <c r="Q288" i="20"/>
  <c r="Q287" i="20" s="1"/>
  <c r="Q255" i="20"/>
  <c r="Q141" i="20"/>
  <c r="Q131" i="20"/>
  <c r="Q130" i="20" s="1"/>
  <c r="Q434" i="20"/>
  <c r="Q445" i="20"/>
  <c r="P433" i="20"/>
  <c r="R516" i="20"/>
  <c r="R365" i="21"/>
  <c r="R519" i="20"/>
  <c r="R368" i="21"/>
  <c r="Q477" i="20"/>
  <c r="Q526" i="20"/>
  <c r="R499" i="20"/>
  <c r="R518" i="20"/>
  <c r="R367" i="21"/>
  <c r="R517" i="20"/>
  <c r="R366" i="21"/>
  <c r="R514" i="20"/>
  <c r="R363" i="21"/>
  <c r="Q531" i="20"/>
  <c r="P530" i="20"/>
  <c r="R515" i="20"/>
  <c r="R364" i="21"/>
  <c r="R512" i="20"/>
  <c r="R361" i="21"/>
  <c r="R520" i="20"/>
  <c r="R369" i="21"/>
  <c r="Q529" i="20"/>
  <c r="R456" i="20"/>
  <c r="P528" i="20"/>
  <c r="R513" i="20"/>
  <c r="R362" i="21"/>
  <c r="R521" i="20"/>
  <c r="R370" i="21"/>
  <c r="Q488" i="20"/>
  <c r="Q528" i="20"/>
  <c r="Q527" i="20"/>
  <c r="Q524" i="20"/>
  <c r="S151" i="21"/>
  <c r="S146" i="21"/>
  <c r="S83" i="21"/>
  <c r="O30" i="21"/>
  <c r="O6" i="21" s="1"/>
  <c r="P42" i="20"/>
  <c r="O51" i="20"/>
  <c r="O27" i="20" s="1"/>
  <c r="O53" i="20"/>
  <c r="O29" i="20" s="1"/>
  <c r="O52" i="20"/>
  <c r="O28" i="20" s="1"/>
  <c r="M21" i="20"/>
  <c r="P36" i="20"/>
  <c r="L21" i="20"/>
  <c r="S384" i="20"/>
  <c r="S461" i="20" s="1"/>
  <c r="R582" i="20"/>
  <c r="Q185" i="21"/>
  <c r="Q158" i="21"/>
  <c r="S3" i="21"/>
  <c r="S69" i="21" s="1"/>
  <c r="Q173" i="21"/>
  <c r="Q236" i="21"/>
  <c r="Q379" i="21" s="1"/>
  <c r="Q160" i="21"/>
  <c r="Q175" i="21"/>
  <c r="Q189" i="21"/>
  <c r="Q177" i="21"/>
  <c r="Q181" i="21"/>
  <c r="Q190" i="21"/>
  <c r="Q165" i="21"/>
  <c r="Q159" i="21"/>
  <c r="Q170" i="21"/>
  <c r="Q178" i="21"/>
  <c r="Q162" i="21"/>
  <c r="Q182" i="21"/>
  <c r="Q171" i="21"/>
  <c r="Q172" i="21"/>
  <c r="Q161" i="21"/>
  <c r="Q157" i="21"/>
  <c r="Q179" i="21"/>
  <c r="Q164" i="21"/>
  <c r="Q163" i="21"/>
  <c r="Q156" i="21"/>
  <c r="Q176" i="21"/>
  <c r="Q184" i="21"/>
  <c r="Q187" i="21"/>
  <c r="Q188" i="21"/>
  <c r="Q174" i="21"/>
  <c r="Q183" i="21"/>
  <c r="Q192" i="21"/>
  <c r="N510" i="20"/>
  <c r="S391" i="20"/>
  <c r="S468" i="20" s="1"/>
  <c r="T355" i="20"/>
  <c r="T209" i="20"/>
  <c r="T83" i="20"/>
  <c r="T69" i="20"/>
  <c r="S425" i="20"/>
  <c r="S502" i="20" s="1"/>
  <c r="S385" i="20"/>
  <c r="S462" i="20" s="1"/>
  <c r="S78" i="21"/>
  <c r="R244" i="21"/>
  <c r="R255" i="21" s="1"/>
  <c r="R233" i="21" s="1"/>
  <c r="R376" i="21" s="1"/>
  <c r="R422" i="20"/>
  <c r="R193" i="21" s="1"/>
  <c r="R340" i="21"/>
  <c r="Q199" i="21"/>
  <c r="R610" i="20"/>
  <c r="Q197" i="21"/>
  <c r="R593" i="20"/>
  <c r="Q212" i="21"/>
  <c r="R379" i="20"/>
  <c r="O228" i="21"/>
  <c r="O227" i="21" s="1"/>
  <c r="O55" i="21" s="1"/>
  <c r="Q568" i="20"/>
  <c r="R603" i="20"/>
  <c r="R613" i="20"/>
  <c r="Q202" i="21"/>
  <c r="R584" i="20"/>
  <c r="R590" i="20"/>
  <c r="Q208" i="21"/>
  <c r="Q200" i="21"/>
  <c r="Q213" i="21"/>
  <c r="S428" i="20"/>
  <c r="S505" i="20" s="1"/>
  <c r="S426" i="20"/>
  <c r="S503" i="20" s="1"/>
  <c r="P167" i="21"/>
  <c r="R625" i="20"/>
  <c r="R626" i="20"/>
  <c r="R614" i="20"/>
  <c r="R592" i="20"/>
  <c r="R621" i="20"/>
  <c r="Q204" i="21"/>
  <c r="Q209" i="21"/>
  <c r="Q211" i="21"/>
  <c r="Q195" i="21"/>
  <c r="R608" i="20"/>
  <c r="R611" i="20"/>
  <c r="Q198" i="21"/>
  <c r="S390" i="20"/>
  <c r="S467" i="20" s="1"/>
  <c r="S387" i="20"/>
  <c r="S464" i="20" s="1"/>
  <c r="R589" i="20"/>
  <c r="R599" i="20"/>
  <c r="R596" i="20"/>
  <c r="R594" i="20"/>
  <c r="R622" i="20"/>
  <c r="Q215" i="21"/>
  <c r="Q207" i="21"/>
  <c r="Q214" i="21"/>
  <c r="R553" i="20"/>
  <c r="R598" i="20"/>
  <c r="R604" i="20"/>
  <c r="R600" i="20"/>
  <c r="R607" i="20"/>
  <c r="R630" i="20"/>
  <c r="R586" i="20"/>
  <c r="R618" i="20"/>
  <c r="R615" i="20"/>
  <c r="R605" i="20"/>
  <c r="R602" i="20"/>
  <c r="R419" i="20"/>
  <c r="R496" i="20" s="1"/>
  <c r="R628" i="20"/>
  <c r="R619" i="20"/>
  <c r="R609" i="20"/>
  <c r="R606" i="20"/>
  <c r="R588" i="20"/>
  <c r="R632" i="20"/>
  <c r="R617" i="20"/>
  <c r="R627" i="20"/>
  <c r="R616" i="20"/>
  <c r="R624" i="20"/>
  <c r="O152" i="21"/>
  <c r="O15" i="21" s="1"/>
  <c r="S79" i="21"/>
  <c r="R563" i="20"/>
  <c r="R554" i="20"/>
  <c r="R372" i="20"/>
  <c r="R449" i="20" s="1"/>
  <c r="R631" i="20"/>
  <c r="R620" i="20"/>
  <c r="R633" i="20"/>
  <c r="R595" i="20"/>
  <c r="R583" i="20"/>
  <c r="R77" i="21"/>
  <c r="R206" i="21" s="1"/>
  <c r="R629" i="20"/>
  <c r="R587" i="20"/>
  <c r="R597" i="20"/>
  <c r="R585" i="20"/>
  <c r="R591" i="20"/>
  <c r="Q196" i="21"/>
  <c r="Q210" i="21"/>
  <c r="Q201" i="21"/>
  <c r="Q203" i="21"/>
  <c r="O121" i="21"/>
  <c r="O29" i="21" s="1"/>
  <c r="R547" i="20"/>
  <c r="R555" i="20"/>
  <c r="R565" i="20"/>
  <c r="R559" i="20"/>
  <c r="R414" i="20"/>
  <c r="R491" i="20" s="1"/>
  <c r="P205" i="21"/>
  <c r="R416" i="20"/>
  <c r="R493" i="20" s="1"/>
  <c r="R413" i="20"/>
  <c r="R490" i="20" s="1"/>
  <c r="R405" i="20"/>
  <c r="R482" i="20" s="1"/>
  <c r="R576" i="20"/>
  <c r="R540" i="20"/>
  <c r="P579" i="20"/>
  <c r="R560" i="20"/>
  <c r="R378" i="20"/>
  <c r="R455" i="20" s="1"/>
  <c r="R410" i="20"/>
  <c r="R487" i="20" s="1"/>
  <c r="R420" i="20"/>
  <c r="R497" i="20" s="1"/>
  <c r="R558" i="20"/>
  <c r="P155" i="21"/>
  <c r="P152" i="21" s="1"/>
  <c r="P15" i="21" s="1"/>
  <c r="P169" i="21"/>
  <c r="S393" i="20"/>
  <c r="S470" i="20" s="1"/>
  <c r="S381" i="20"/>
  <c r="S458" i="20" s="1"/>
  <c r="S432" i="20"/>
  <c r="S509" i="20" s="1"/>
  <c r="S389" i="20"/>
  <c r="S466" i="20" s="1"/>
  <c r="S429" i="20"/>
  <c r="S506" i="20" s="1"/>
  <c r="S382" i="20"/>
  <c r="S459" i="20" s="1"/>
  <c r="S430" i="20"/>
  <c r="S507" i="20" s="1"/>
  <c r="S388" i="20"/>
  <c r="S465" i="20" s="1"/>
  <c r="Q239" i="21"/>
  <c r="S427" i="20"/>
  <c r="S504" i="20" s="1"/>
  <c r="S383" i="20"/>
  <c r="S460" i="20" s="1"/>
  <c r="S397" i="20"/>
  <c r="S474" i="20" s="1"/>
  <c r="S424" i="20"/>
  <c r="S501" i="20" s="1"/>
  <c r="S394" i="20"/>
  <c r="S471" i="20" s="1"/>
  <c r="S395" i="20"/>
  <c r="S472" i="20" s="1"/>
  <c r="R344" i="21"/>
  <c r="S392" i="20"/>
  <c r="S469" i="20" s="1"/>
  <c r="S398" i="20"/>
  <c r="S475" i="20" s="1"/>
  <c r="S431" i="20"/>
  <c r="S508" i="20" s="1"/>
  <c r="S399" i="20"/>
  <c r="S476" i="20" s="1"/>
  <c r="S386" i="20"/>
  <c r="S463" i="20" s="1"/>
  <c r="S396" i="20"/>
  <c r="S473" i="20" s="1"/>
  <c r="O166" i="21"/>
  <c r="O23" i="21" s="1"/>
  <c r="O20" i="21" s="1"/>
  <c r="Q601" i="20"/>
  <c r="Q623" i="20"/>
  <c r="Q580" i="20"/>
  <c r="Q612" i="20"/>
  <c r="P180" i="21"/>
  <c r="P194" i="21"/>
  <c r="Q411" i="20"/>
  <c r="Q168" i="21" s="1"/>
  <c r="R284" i="21"/>
  <c r="R248" i="21"/>
  <c r="R259" i="21" s="1"/>
  <c r="R237" i="21" s="1"/>
  <c r="R380" i="21" s="1"/>
  <c r="R407" i="20"/>
  <c r="R484" i="20" s="1"/>
  <c r="R374" i="20"/>
  <c r="R451" i="20" s="1"/>
  <c r="R421" i="20"/>
  <c r="R498" i="20" s="1"/>
  <c r="R544" i="20"/>
  <c r="R549" i="20"/>
  <c r="R364" i="20"/>
  <c r="R441" i="20" s="1"/>
  <c r="R542" i="20"/>
  <c r="R570" i="20"/>
  <c r="R567" i="20"/>
  <c r="R358" i="20"/>
  <c r="R435" i="20" s="1"/>
  <c r="R293" i="21"/>
  <c r="R314" i="21" s="1"/>
  <c r="R345" i="21"/>
  <c r="R575" i="20"/>
  <c r="R550" i="20"/>
  <c r="R536" i="20"/>
  <c r="R361" i="20"/>
  <c r="R438" i="20" s="1"/>
  <c r="R377" i="20"/>
  <c r="R454" i="20" s="1"/>
  <c r="R403" i="20"/>
  <c r="R480" i="20" s="1"/>
  <c r="R371" i="20"/>
  <c r="R448" i="20" s="1"/>
  <c r="R546" i="20"/>
  <c r="R362" i="20"/>
  <c r="R439" i="20" s="1"/>
  <c r="R562" i="20"/>
  <c r="P533" i="20"/>
  <c r="P37" i="20" s="1"/>
  <c r="R292" i="21"/>
  <c r="R313" i="21" s="1"/>
  <c r="R243" i="21"/>
  <c r="R254" i="21" s="1"/>
  <c r="R232" i="21" s="1"/>
  <c r="R375" i="21" s="1"/>
  <c r="Q557" i="20"/>
  <c r="Q400" i="20"/>
  <c r="Q154" i="21" s="1"/>
  <c r="Q534" i="20"/>
  <c r="Q545" i="20"/>
  <c r="Q368" i="20"/>
  <c r="Q357" i="20"/>
  <c r="R290" i="21"/>
  <c r="R311" i="21" s="1"/>
  <c r="R339" i="21"/>
  <c r="R240" i="21"/>
  <c r="R251" i="21" s="1"/>
  <c r="R241" i="21"/>
  <c r="R252" i="21" s="1"/>
  <c r="R230" i="21" s="1"/>
  <c r="R373" i="21" s="1"/>
  <c r="R286" i="21"/>
  <c r="R307" i="21" s="1"/>
  <c r="R288" i="21"/>
  <c r="R309" i="21" s="1"/>
  <c r="R242" i="21"/>
  <c r="R253" i="21" s="1"/>
  <c r="R231" i="21" s="1"/>
  <c r="R374" i="21" s="1"/>
  <c r="R347" i="21"/>
  <c r="R341" i="21"/>
  <c r="R338" i="21"/>
  <c r="R346" i="21"/>
  <c r="R342" i="21"/>
  <c r="R402" i="20"/>
  <c r="R479" i="20" s="1"/>
  <c r="R409" i="20"/>
  <c r="R486" i="20" s="1"/>
  <c r="R370" i="20"/>
  <c r="R447" i="20" s="1"/>
  <c r="R541" i="20"/>
  <c r="R551" i="20"/>
  <c r="R577" i="20"/>
  <c r="R365" i="20"/>
  <c r="R442" i="20" s="1"/>
  <c r="R561" i="20"/>
  <c r="R537" i="20"/>
  <c r="R572" i="20"/>
  <c r="R574" i="20"/>
  <c r="R415" i="20"/>
  <c r="R492" i="20" s="1"/>
  <c r="R543" i="20"/>
  <c r="R538" i="20"/>
  <c r="R571" i="20"/>
  <c r="R406" i="20"/>
  <c r="R483" i="20" s="1"/>
  <c r="R366" i="20"/>
  <c r="R443" i="20" s="1"/>
  <c r="R566" i="20"/>
  <c r="R76" i="21"/>
  <c r="R535" i="20"/>
  <c r="R289" i="21"/>
  <c r="R310" i="21" s="1"/>
  <c r="R287" i="21"/>
  <c r="R308" i="21" s="1"/>
  <c r="R343" i="21"/>
  <c r="R285" i="21"/>
  <c r="R306" i="21" s="1"/>
  <c r="R291" i="21"/>
  <c r="R312" i="21" s="1"/>
  <c r="R246" i="21"/>
  <c r="R257" i="21" s="1"/>
  <c r="R235" i="21" s="1"/>
  <c r="R378" i="21" s="1"/>
  <c r="R245" i="21"/>
  <c r="R256" i="21" s="1"/>
  <c r="R234" i="21" s="1"/>
  <c r="R377" i="21" s="1"/>
  <c r="R247" i="21"/>
  <c r="R258" i="21" s="1"/>
  <c r="R548" i="20"/>
  <c r="R404" i="20"/>
  <c r="R481" i="20" s="1"/>
  <c r="R363" i="20"/>
  <c r="R440" i="20" s="1"/>
  <c r="R539" i="20"/>
  <c r="R564" i="20"/>
  <c r="R552" i="20"/>
  <c r="R359" i="20"/>
  <c r="R436" i="20" s="1"/>
  <c r="R367" i="20"/>
  <c r="R444" i="20" s="1"/>
  <c r="R373" i="20"/>
  <c r="R450" i="20" s="1"/>
  <c r="R401" i="20"/>
  <c r="R478" i="20" s="1"/>
  <c r="R578" i="20"/>
  <c r="R408" i="20"/>
  <c r="R485" i="20" s="1"/>
  <c r="R417" i="20"/>
  <c r="R494" i="20" s="1"/>
  <c r="R375" i="20"/>
  <c r="R452" i="20" s="1"/>
  <c r="R569" i="20"/>
  <c r="R573" i="20"/>
  <c r="R360" i="20"/>
  <c r="R437" i="20" s="1"/>
  <c r="R418" i="20"/>
  <c r="R495" i="20" s="1"/>
  <c r="R376" i="20"/>
  <c r="R453" i="20" s="1"/>
  <c r="R412" i="20"/>
  <c r="R489" i="20" s="1"/>
  <c r="T75" i="20"/>
  <c r="T75" i="21" s="1"/>
  <c r="T78" i="20"/>
  <c r="T79" i="20"/>
  <c r="T80" i="20" s="1"/>
  <c r="T80" i="21" s="1"/>
  <c r="S81" i="20"/>
  <c r="S81" i="21" s="1"/>
  <c r="S76" i="20"/>
  <c r="S77" i="20"/>
  <c r="S77" i="21" s="1"/>
  <c r="O191" i="21"/>
  <c r="O31" i="21" s="1"/>
  <c r="M356" i="20"/>
  <c r="P148" i="21"/>
  <c r="P22" i="21" s="1"/>
  <c r="P174" i="20"/>
  <c r="P210" i="20"/>
  <c r="P14" i="20" s="1"/>
  <c r="P6" i="20" s="1"/>
  <c r="P147" i="21"/>
  <c r="P14" i="21" s="1"/>
  <c r="Q229" i="21"/>
  <c r="Q372" i="21" s="1"/>
  <c r="Q107" i="20"/>
  <c r="Q122" i="21" s="1"/>
  <c r="Q343" i="20"/>
  <c r="Q134" i="21"/>
  <c r="N356" i="20"/>
  <c r="R87" i="21"/>
  <c r="R299" i="20"/>
  <c r="R164" i="20"/>
  <c r="R153" i="20"/>
  <c r="R100" i="21"/>
  <c r="R97" i="20"/>
  <c r="R310" i="20"/>
  <c r="R157" i="20"/>
  <c r="R156" i="20"/>
  <c r="R166" i="20"/>
  <c r="R170" i="20"/>
  <c r="R165" i="20"/>
  <c r="R304" i="20"/>
  <c r="R231" i="20"/>
  <c r="R275" i="20" s="1"/>
  <c r="R215" i="20"/>
  <c r="R259" i="20" s="1"/>
  <c r="R96" i="21"/>
  <c r="R103" i="21"/>
  <c r="R303" i="20"/>
  <c r="R226" i="20"/>
  <c r="R270" i="20" s="1"/>
  <c r="R106" i="20"/>
  <c r="R140" i="20" s="1"/>
  <c r="R89" i="21"/>
  <c r="R120" i="21"/>
  <c r="R315" i="20"/>
  <c r="R242" i="20"/>
  <c r="R286" i="20" s="1"/>
  <c r="R225" i="20"/>
  <c r="R269" i="20" s="1"/>
  <c r="R105" i="20"/>
  <c r="R139" i="20" s="1"/>
  <c r="R105" i="21"/>
  <c r="R314" i="20"/>
  <c r="R237" i="20"/>
  <c r="R281" i="20" s="1"/>
  <c r="R216" i="20"/>
  <c r="R260" i="20" s="1"/>
  <c r="R104" i="21"/>
  <c r="R160" i="20"/>
  <c r="R159" i="20"/>
  <c r="R167" i="20"/>
  <c r="R171" i="20"/>
  <c r="R317" i="20"/>
  <c r="R300" i="20"/>
  <c r="R227" i="20"/>
  <c r="R271" i="20" s="1"/>
  <c r="R102" i="20"/>
  <c r="R136" i="20" s="1"/>
  <c r="R106" i="21"/>
  <c r="R316" i="20"/>
  <c r="R239" i="20"/>
  <c r="R283" i="20" s="1"/>
  <c r="R222" i="20"/>
  <c r="R266" i="20" s="1"/>
  <c r="R103" i="20"/>
  <c r="R137" i="20" s="1"/>
  <c r="R90" i="21"/>
  <c r="R115" i="21"/>
  <c r="R311" i="20"/>
  <c r="R238" i="20"/>
  <c r="R282" i="20" s="1"/>
  <c r="R221" i="20"/>
  <c r="R265" i="20" s="1"/>
  <c r="R99" i="20"/>
  <c r="R133" i="20" s="1"/>
  <c r="R93" i="21"/>
  <c r="R117" i="21"/>
  <c r="R305" i="20"/>
  <c r="R228" i="20"/>
  <c r="R272" i="20" s="1"/>
  <c r="R101" i="20"/>
  <c r="R135" i="20" s="1"/>
  <c r="R91" i="21"/>
  <c r="R114" i="21"/>
  <c r="R119" i="21"/>
  <c r="R154" i="20"/>
  <c r="R155" i="20"/>
  <c r="R169" i="20"/>
  <c r="R172" i="20"/>
  <c r="R313" i="20"/>
  <c r="R240" i="20"/>
  <c r="R284" i="20" s="1"/>
  <c r="R223" i="20"/>
  <c r="R267" i="20" s="1"/>
  <c r="R98" i="20"/>
  <c r="R132" i="20" s="1"/>
  <c r="R72" i="21"/>
  <c r="R116" i="21"/>
  <c r="R312" i="20"/>
  <c r="R235" i="20"/>
  <c r="R279" i="20" s="1"/>
  <c r="R218" i="20"/>
  <c r="R262" i="20" s="1"/>
  <c r="R102" i="21"/>
  <c r="R109" i="21"/>
  <c r="R306" i="20"/>
  <c r="R234" i="20"/>
  <c r="R278" i="20" s="1"/>
  <c r="R217" i="20"/>
  <c r="R261" i="20" s="1"/>
  <c r="R92" i="21"/>
  <c r="R118" i="21"/>
  <c r="R301" i="20"/>
  <c r="R224" i="20"/>
  <c r="R268" i="20" s="1"/>
  <c r="R104" i="20"/>
  <c r="R138" i="20" s="1"/>
  <c r="R95" i="21"/>
  <c r="R107" i="21"/>
  <c r="R161" i="20"/>
  <c r="R162" i="20"/>
  <c r="R158" i="20"/>
  <c r="R168" i="20"/>
  <c r="R173" i="20"/>
  <c r="R308" i="20"/>
  <c r="R236" i="20"/>
  <c r="R280" i="20" s="1"/>
  <c r="R219" i="20"/>
  <c r="R263" i="20" s="1"/>
  <c r="R100" i="20"/>
  <c r="R134" i="20" s="1"/>
  <c r="R88" i="21"/>
  <c r="R113" i="21"/>
  <c r="R307" i="20"/>
  <c r="R230" i="20"/>
  <c r="R274" i="20" s="1"/>
  <c r="R214" i="20"/>
  <c r="R258" i="20" s="1"/>
  <c r="R108" i="21"/>
  <c r="R319" i="20"/>
  <c r="R302" i="20"/>
  <c r="R229" i="20"/>
  <c r="R273" i="20" s="1"/>
  <c r="R213" i="20"/>
  <c r="R257" i="20" s="1"/>
  <c r="R112" i="21"/>
  <c r="R318" i="20"/>
  <c r="R241" i="20"/>
  <c r="R285" i="20" s="1"/>
  <c r="R220" i="20"/>
  <c r="R264" i="20" s="1"/>
  <c r="R94" i="21"/>
  <c r="R101" i="21"/>
  <c r="Q232" i="20"/>
  <c r="Q99" i="21"/>
  <c r="Q321" i="20"/>
  <c r="Q243" i="20"/>
  <c r="Q123" i="21"/>
  <c r="S219" i="21"/>
  <c r="S224" i="21"/>
  <c r="S218" i="21"/>
  <c r="S226" i="21"/>
  <c r="S223" i="21"/>
  <c r="S222" i="21"/>
  <c r="S221" i="21"/>
  <c r="S217" i="21"/>
  <c r="S220" i="21"/>
  <c r="S225" i="21"/>
  <c r="P98" i="21"/>
  <c r="P97" i="21" s="1"/>
  <c r="P21" i="21" s="1"/>
  <c r="Q360" i="21"/>
  <c r="P149" i="21"/>
  <c r="R216" i="21"/>
  <c r="R49" i="21" s="1"/>
  <c r="Q298" i="20"/>
  <c r="Q36" i="20" s="1"/>
  <c r="Q309" i="20"/>
  <c r="Q44" i="20" s="1"/>
  <c r="L356" i="20"/>
  <c r="Q231" i="21"/>
  <c r="Q374" i="21" s="1"/>
  <c r="Q175" i="20"/>
  <c r="Q197" i="20"/>
  <c r="S71" i="21"/>
  <c r="S72" i="20"/>
  <c r="S111" i="21" s="1"/>
  <c r="S73" i="20"/>
  <c r="P320" i="20"/>
  <c r="Q110" i="21"/>
  <c r="Q96" i="20"/>
  <c r="Q86" i="21"/>
  <c r="Q332" i="20"/>
  <c r="Q186" i="20"/>
  <c r="P511" i="20"/>
  <c r="U1" i="20"/>
  <c r="U3" i="20" s="1"/>
  <c r="T1" i="21"/>
  <c r="T71" i="20"/>
  <c r="R135" i="21"/>
  <c r="R124" i="21"/>
  <c r="R198" i="20"/>
  <c r="R333" i="20"/>
  <c r="R344" i="20"/>
  <c r="R108" i="20"/>
  <c r="R142" i="20" s="1"/>
  <c r="R189" i="20"/>
  <c r="R192" i="20"/>
  <c r="R200" i="20"/>
  <c r="R204" i="20"/>
  <c r="R181" i="20"/>
  <c r="R178" i="20"/>
  <c r="R345" i="20"/>
  <c r="R342" i="20"/>
  <c r="R248" i="20"/>
  <c r="R292" i="20" s="1"/>
  <c r="R139" i="21"/>
  <c r="R330" i="20"/>
  <c r="R247" i="20"/>
  <c r="R291" i="20" s="1"/>
  <c r="R73" i="21"/>
  <c r="R348" i="20"/>
  <c r="R340" i="20"/>
  <c r="R352" i="20"/>
  <c r="R339" i="20"/>
  <c r="R114" i="20"/>
  <c r="R148" i="20" s="1"/>
  <c r="R129" i="21"/>
  <c r="R341" i="20"/>
  <c r="R245" i="20"/>
  <c r="R289" i="20" s="1"/>
  <c r="R127" i="21"/>
  <c r="R188" i="20"/>
  <c r="R195" i="20"/>
  <c r="R205" i="20"/>
  <c r="R201" i="20"/>
  <c r="R183" i="20"/>
  <c r="R180" i="20"/>
  <c r="R325" i="20"/>
  <c r="R326" i="20"/>
  <c r="R115" i="20"/>
  <c r="R149" i="20" s="1"/>
  <c r="R136" i="21"/>
  <c r="R328" i="20"/>
  <c r="R110" i="20"/>
  <c r="R144" i="20" s="1"/>
  <c r="R128" i="21"/>
  <c r="R336" i="20"/>
  <c r="R251" i="20"/>
  <c r="R295" i="20" s="1"/>
  <c r="R324" i="20"/>
  <c r="R323" i="20"/>
  <c r="R112" i="20"/>
  <c r="R146" i="20" s="1"/>
  <c r="R141" i="21"/>
  <c r="R335" i="20"/>
  <c r="R111" i="20"/>
  <c r="R145" i="20" s="1"/>
  <c r="R125" i="21"/>
  <c r="R142" i="21"/>
  <c r="R191" i="20"/>
  <c r="R196" i="20"/>
  <c r="R207" i="20"/>
  <c r="R206" i="20"/>
  <c r="R202" i="20"/>
  <c r="R184" i="20"/>
  <c r="R182" i="20"/>
  <c r="R347" i="20"/>
  <c r="R331" i="20"/>
  <c r="R126" i="21"/>
  <c r="R143" i="21"/>
  <c r="R338" i="20"/>
  <c r="R116" i="20"/>
  <c r="R150" i="20" s="1"/>
  <c r="R144" i="21"/>
  <c r="R353" i="20"/>
  <c r="R349" i="20"/>
  <c r="R329" i="20"/>
  <c r="R250" i="20"/>
  <c r="R294" i="20" s="1"/>
  <c r="R113" i="20"/>
  <c r="R147" i="20" s="1"/>
  <c r="R130" i="21"/>
  <c r="R253" i="20"/>
  <c r="R297" i="20" s="1"/>
  <c r="R193" i="20"/>
  <c r="R137" i="21"/>
  <c r="R322" i="20"/>
  <c r="R190" i="20"/>
  <c r="R194" i="20"/>
  <c r="R199" i="20"/>
  <c r="R203" i="20"/>
  <c r="R179" i="20"/>
  <c r="R185" i="20"/>
  <c r="R177" i="20"/>
  <c r="R337" i="20"/>
  <c r="R252" i="20"/>
  <c r="R296" i="20" s="1"/>
  <c r="R133" i="21"/>
  <c r="R351" i="20"/>
  <c r="R327" i="20"/>
  <c r="R117" i="20"/>
  <c r="R151" i="20" s="1"/>
  <c r="R138" i="21"/>
  <c r="R350" i="20"/>
  <c r="R346" i="20"/>
  <c r="R334" i="20"/>
  <c r="R246" i="20"/>
  <c r="R290" i="20" s="1"/>
  <c r="R131" i="21"/>
  <c r="R140" i="21"/>
  <c r="R249" i="20"/>
  <c r="R293" i="20" s="1"/>
  <c r="R109" i="20"/>
  <c r="R143" i="20" s="1"/>
  <c r="R132" i="21"/>
  <c r="Q211" i="20"/>
  <c r="Q152" i="20"/>
  <c r="Q163" i="20"/>
  <c r="Q43" i="20" s="1"/>
  <c r="Q250" i="21" l="1"/>
  <c r="T423" i="20"/>
  <c r="T500" i="20" s="1"/>
  <c r="T380" i="20"/>
  <c r="T457" i="20" s="1"/>
  <c r="S212" i="20"/>
  <c r="S256" i="20" s="1"/>
  <c r="S233" i="20"/>
  <c r="R316" i="21"/>
  <c r="R274" i="21" s="1"/>
  <c r="R305" i="21"/>
  <c r="R263" i="21" s="1"/>
  <c r="S244" i="20"/>
  <c r="S176" i="20"/>
  <c r="S187" i="20"/>
  <c r="R315" i="21"/>
  <c r="R273" i="21" s="1"/>
  <c r="O43" i="21"/>
  <c r="O42" i="21" s="1"/>
  <c r="R260" i="21"/>
  <c r="R238" i="21" s="1"/>
  <c r="P532" i="20"/>
  <c r="P522" i="20" s="1"/>
  <c r="P381" i="21"/>
  <c r="P371" i="21" s="1"/>
  <c r="P359" i="21" s="1"/>
  <c r="P37" i="21" s="1"/>
  <c r="P36" i="21" s="1"/>
  <c r="P228" i="21"/>
  <c r="P227" i="21" s="1"/>
  <c r="P55" i="21" s="1"/>
  <c r="P54" i="21" s="1"/>
  <c r="P262" i="21"/>
  <c r="P261" i="21" s="1"/>
  <c r="P61" i="21" s="1"/>
  <c r="O26" i="20"/>
  <c r="S369" i="20"/>
  <c r="S446" i="20" s="1"/>
  <c r="Q304" i="21"/>
  <c r="R352" i="21"/>
  <c r="R330" i="21" s="1"/>
  <c r="R278" i="21" s="1"/>
  <c r="R353" i="21"/>
  <c r="R331" i="21" s="1"/>
  <c r="R279" i="21" s="1"/>
  <c r="R356" i="21"/>
  <c r="R334" i="21" s="1"/>
  <c r="R282" i="21" s="1"/>
  <c r="R355" i="21"/>
  <c r="R333" i="21" s="1"/>
  <c r="R281" i="21" s="1"/>
  <c r="R349" i="21"/>
  <c r="R327" i="21" s="1"/>
  <c r="R275" i="21" s="1"/>
  <c r="R350" i="21"/>
  <c r="R328" i="21" s="1"/>
  <c r="R276" i="21" s="1"/>
  <c r="R354" i="21"/>
  <c r="R332" i="21" s="1"/>
  <c r="R280" i="21" s="1"/>
  <c r="R357" i="21"/>
  <c r="R335" i="21" s="1"/>
  <c r="R351" i="21"/>
  <c r="R329" i="21" s="1"/>
  <c r="R277" i="21" s="1"/>
  <c r="R358" i="21"/>
  <c r="R336" i="21" s="1"/>
  <c r="R283" i="21"/>
  <c r="S249" i="21"/>
  <c r="S303" i="21"/>
  <c r="S324" i="21" s="1"/>
  <c r="S302" i="21"/>
  <c r="S323" i="21" s="1"/>
  <c r="S301" i="21"/>
  <c r="S322" i="21" s="1"/>
  <c r="S300" i="21"/>
  <c r="S321" i="21" s="1"/>
  <c r="S299" i="21"/>
  <c r="S320" i="21" s="1"/>
  <c r="S298" i="21"/>
  <c r="S319" i="21" s="1"/>
  <c r="S297" i="21"/>
  <c r="S318" i="21" s="1"/>
  <c r="S296" i="21"/>
  <c r="S317" i="21" s="1"/>
  <c r="S295" i="21"/>
  <c r="S294" i="21"/>
  <c r="R272" i="21"/>
  <c r="R266" i="21"/>
  <c r="R267" i="21"/>
  <c r="R270" i="21"/>
  <c r="R268" i="21"/>
  <c r="R265" i="21"/>
  <c r="R269" i="21"/>
  <c r="R271" i="21"/>
  <c r="R264" i="21"/>
  <c r="R48" i="21"/>
  <c r="O54" i="21"/>
  <c r="O7" i="21"/>
  <c r="R181" i="21"/>
  <c r="M20" i="20"/>
  <c r="R277" i="20"/>
  <c r="R276" i="20" s="1"/>
  <c r="Q254" i="20"/>
  <c r="Q62" i="20" s="1"/>
  <c r="R288" i="20"/>
  <c r="R287" i="20" s="1"/>
  <c r="R255" i="20"/>
  <c r="R141" i="20"/>
  <c r="R131" i="20"/>
  <c r="R130" i="20" s="1"/>
  <c r="R477" i="20"/>
  <c r="R445" i="20"/>
  <c r="Q433" i="20"/>
  <c r="S520" i="20"/>
  <c r="S369" i="21"/>
  <c r="S517" i="20"/>
  <c r="S366" i="21"/>
  <c r="S519" i="20"/>
  <c r="S368" i="21"/>
  <c r="Q523" i="20"/>
  <c r="R488" i="20"/>
  <c r="R528" i="20"/>
  <c r="S499" i="20"/>
  <c r="S515" i="20"/>
  <c r="S364" i="21"/>
  <c r="S518" i="20"/>
  <c r="S367" i="21"/>
  <c r="S514" i="20"/>
  <c r="S363" i="21"/>
  <c r="R529" i="20"/>
  <c r="R525" i="20"/>
  <c r="R524" i="20"/>
  <c r="R434" i="20"/>
  <c r="R527" i="20"/>
  <c r="Q530" i="20"/>
  <c r="Q525" i="20"/>
  <c r="S512" i="20"/>
  <c r="S361" i="21"/>
  <c r="S521" i="20"/>
  <c r="S370" i="21"/>
  <c r="S456" i="20"/>
  <c r="S516" i="20"/>
  <c r="S365" i="21"/>
  <c r="S513" i="20"/>
  <c r="S362" i="21"/>
  <c r="R526" i="20"/>
  <c r="R531" i="20"/>
  <c r="T151" i="21"/>
  <c r="T146" i="21"/>
  <c r="T83" i="21"/>
  <c r="P30" i="21"/>
  <c r="P6" i="21" s="1"/>
  <c r="O28" i="21"/>
  <c r="Q42" i="20"/>
  <c r="P53" i="20"/>
  <c r="P29" i="20" s="1"/>
  <c r="P52" i="20"/>
  <c r="P28" i="20" s="1"/>
  <c r="O50" i="20"/>
  <c r="P51" i="20"/>
  <c r="P27" i="20" s="1"/>
  <c r="P34" i="20"/>
  <c r="P10" i="20" s="1"/>
  <c r="L20" i="20"/>
  <c r="Q35" i="20"/>
  <c r="N21" i="20"/>
  <c r="N15" i="20"/>
  <c r="N7" i="20" s="1"/>
  <c r="L15" i="20"/>
  <c r="L7" i="20" s="1"/>
  <c r="M15" i="20"/>
  <c r="M7" i="20" s="1"/>
  <c r="T384" i="20"/>
  <c r="T461" i="20" s="1"/>
  <c r="R236" i="21"/>
  <c r="R379" i="21" s="1"/>
  <c r="T3" i="21"/>
  <c r="T69" i="21" s="1"/>
  <c r="Q155" i="21"/>
  <c r="Q180" i="21"/>
  <c r="Q169" i="21"/>
  <c r="S603" i="20"/>
  <c r="T425" i="20"/>
  <c r="T502" i="20" s="1"/>
  <c r="T428" i="20"/>
  <c r="T505" i="20" s="1"/>
  <c r="T392" i="20"/>
  <c r="T469" i="20" s="1"/>
  <c r="S590" i="20"/>
  <c r="T389" i="20"/>
  <c r="T466" i="20" s="1"/>
  <c r="S593" i="20"/>
  <c r="S611" i="20"/>
  <c r="S613" i="20"/>
  <c r="T395" i="20"/>
  <c r="T472" i="20" s="1"/>
  <c r="S631" i="20"/>
  <c r="S586" i="20"/>
  <c r="S594" i="20"/>
  <c r="S596" i="20"/>
  <c r="S599" i="20"/>
  <c r="S624" i="20"/>
  <c r="T399" i="20"/>
  <c r="T476" i="20" s="1"/>
  <c r="T381" i="20"/>
  <c r="T458" i="20" s="1"/>
  <c r="T390" i="20"/>
  <c r="T467" i="20" s="1"/>
  <c r="T431" i="20"/>
  <c r="T508" i="20" s="1"/>
  <c r="T396" i="20"/>
  <c r="T473" i="20" s="1"/>
  <c r="T387" i="20"/>
  <c r="T464" i="20" s="1"/>
  <c r="S592" i="20"/>
  <c r="S605" i="20"/>
  <c r="S620" i="20"/>
  <c r="S607" i="20"/>
  <c r="Q167" i="21"/>
  <c r="T388" i="20"/>
  <c r="T465" i="20" s="1"/>
  <c r="T426" i="20"/>
  <c r="T503" i="20" s="1"/>
  <c r="T386" i="20"/>
  <c r="T463" i="20" s="1"/>
  <c r="T393" i="20"/>
  <c r="T470" i="20" s="1"/>
  <c r="S625" i="20"/>
  <c r="S622" i="20"/>
  <c r="S609" i="20"/>
  <c r="S614" i="20"/>
  <c r="T78" i="21"/>
  <c r="T391" i="20"/>
  <c r="T468" i="20" s="1"/>
  <c r="T429" i="20"/>
  <c r="T506" i="20" s="1"/>
  <c r="T424" i="20"/>
  <c r="T501" i="20" s="1"/>
  <c r="T385" i="20"/>
  <c r="T462" i="20" s="1"/>
  <c r="T382" i="20"/>
  <c r="T459" i="20" s="1"/>
  <c r="R201" i="21"/>
  <c r="R209" i="21"/>
  <c r="R192" i="21"/>
  <c r="U355" i="20"/>
  <c r="U209" i="20"/>
  <c r="U83" i="20"/>
  <c r="U69" i="20"/>
  <c r="R207" i="21"/>
  <c r="R212" i="21"/>
  <c r="R197" i="21"/>
  <c r="R199" i="21"/>
  <c r="R215" i="21"/>
  <c r="R195" i="21"/>
  <c r="R210" i="21"/>
  <c r="R203" i="21"/>
  <c r="R200" i="21"/>
  <c r="R202" i="21"/>
  <c r="R196" i="21"/>
  <c r="R214" i="21"/>
  <c r="R208" i="21"/>
  <c r="S246" i="21"/>
  <c r="S257" i="21" s="1"/>
  <c r="S235" i="21" s="1"/>
  <c r="S378" i="21" s="1"/>
  <c r="R211" i="21"/>
  <c r="R213" i="21"/>
  <c r="R204" i="21"/>
  <c r="R198" i="21"/>
  <c r="S576" i="20"/>
  <c r="S373" i="20"/>
  <c r="S450" i="20" s="1"/>
  <c r="Q194" i="21"/>
  <c r="P166" i="21"/>
  <c r="P23" i="21" s="1"/>
  <c r="P20" i="21" s="1"/>
  <c r="T394" i="20"/>
  <c r="T471" i="20" s="1"/>
  <c r="T432" i="20"/>
  <c r="T509" i="20" s="1"/>
  <c r="T427" i="20"/>
  <c r="T504" i="20" s="1"/>
  <c r="T383" i="20"/>
  <c r="T460" i="20" s="1"/>
  <c r="T397" i="20"/>
  <c r="T474" i="20" s="1"/>
  <c r="T430" i="20"/>
  <c r="T507" i="20" s="1"/>
  <c r="T398" i="20"/>
  <c r="T475" i="20" s="1"/>
  <c r="R188" i="21"/>
  <c r="S572" i="20"/>
  <c r="S569" i="20"/>
  <c r="Q205" i="21"/>
  <c r="S372" i="20"/>
  <c r="S449" i="20" s="1"/>
  <c r="R159" i="21"/>
  <c r="T79" i="21"/>
  <c r="R612" i="20"/>
  <c r="R580" i="20"/>
  <c r="R623" i="20"/>
  <c r="Q579" i="20"/>
  <c r="R601" i="20"/>
  <c r="S422" i="20"/>
  <c r="S193" i="21" s="1"/>
  <c r="S289" i="21"/>
  <c r="S310" i="21" s="1"/>
  <c r="P191" i="21"/>
  <c r="P31" i="21" s="1"/>
  <c r="S379" i="20"/>
  <c r="S404" i="20"/>
  <c r="S481" i="20" s="1"/>
  <c r="S417" i="20"/>
  <c r="S494" i="20" s="1"/>
  <c r="S366" i="20"/>
  <c r="S443" i="20" s="1"/>
  <c r="S365" i="20"/>
  <c r="S442" i="20" s="1"/>
  <c r="S543" i="20"/>
  <c r="R172" i="21"/>
  <c r="R170" i="21"/>
  <c r="S376" i="20"/>
  <c r="S453" i="20" s="1"/>
  <c r="S377" i="20"/>
  <c r="S454" i="20" s="1"/>
  <c r="S570" i="20"/>
  <c r="S416" i="20"/>
  <c r="S493" i="20" s="1"/>
  <c r="S558" i="20"/>
  <c r="R175" i="21"/>
  <c r="P121" i="21"/>
  <c r="P29" i="21" s="1"/>
  <c r="S578" i="20"/>
  <c r="S546" i="20"/>
  <c r="S371" i="20"/>
  <c r="S448" i="20" s="1"/>
  <c r="S374" i="20"/>
  <c r="S451" i="20" s="1"/>
  <c r="S364" i="20"/>
  <c r="S441" i="20" s="1"/>
  <c r="R189" i="21"/>
  <c r="R534" i="20"/>
  <c r="S290" i="21"/>
  <c r="S311" i="21" s="1"/>
  <c r="S347" i="21"/>
  <c r="S345" i="21"/>
  <c r="S241" i="21"/>
  <c r="S252" i="21" s="1"/>
  <c r="S230" i="21" s="1"/>
  <c r="S373" i="21" s="1"/>
  <c r="R164" i="21"/>
  <c r="R161" i="21"/>
  <c r="R411" i="20"/>
  <c r="R168" i="21" s="1"/>
  <c r="S629" i="20"/>
  <c r="S618" i="20"/>
  <c r="S616" i="20"/>
  <c r="S628" i="20"/>
  <c r="S626" i="20"/>
  <c r="S583" i="20"/>
  <c r="S602" i="20"/>
  <c r="Q153" i="21"/>
  <c r="R557" i="20"/>
  <c r="R368" i="20"/>
  <c r="S419" i="20"/>
  <c r="S496" i="20" s="1"/>
  <c r="S367" i="20"/>
  <c r="S444" i="20" s="1"/>
  <c r="S571" i="20"/>
  <c r="S378" i="20"/>
  <c r="S455" i="20" s="1"/>
  <c r="S415" i="20"/>
  <c r="S492" i="20" s="1"/>
  <c r="S413" i="20"/>
  <c r="S490" i="20" s="1"/>
  <c r="S554" i="20"/>
  <c r="S565" i="20"/>
  <c r="S567" i="20"/>
  <c r="S555" i="20"/>
  <c r="S553" i="20"/>
  <c r="S361" i="20"/>
  <c r="S438" i="20" s="1"/>
  <c r="S542" i="20"/>
  <c r="S560" i="20"/>
  <c r="S362" i="20"/>
  <c r="S439" i="20" s="1"/>
  <c r="S360" i="20"/>
  <c r="S437" i="20" s="1"/>
  <c r="S410" i="20"/>
  <c r="S487" i="20" s="1"/>
  <c r="S540" i="20"/>
  <c r="S561" i="20"/>
  <c r="S358" i="20"/>
  <c r="S435" i="20" s="1"/>
  <c r="R160" i="21"/>
  <c r="R183" i="21"/>
  <c r="R184" i="21"/>
  <c r="R190" i="21"/>
  <c r="R165" i="21"/>
  <c r="R179" i="21"/>
  <c r="R162" i="21"/>
  <c r="R156" i="21"/>
  <c r="S363" i="20"/>
  <c r="S440" i="20" s="1"/>
  <c r="S414" i="20"/>
  <c r="S491" i="20" s="1"/>
  <c r="S375" i="20"/>
  <c r="S452" i="20" s="1"/>
  <c r="S559" i="20"/>
  <c r="S359" i="20"/>
  <c r="S436" i="20" s="1"/>
  <c r="S550" i="20"/>
  <c r="S407" i="20"/>
  <c r="S484" i="20" s="1"/>
  <c r="S563" i="20"/>
  <c r="S538" i="20"/>
  <c r="S408" i="20"/>
  <c r="S485" i="20" s="1"/>
  <c r="S406" i="20"/>
  <c r="S483" i="20" s="1"/>
  <c r="S548" i="20"/>
  <c r="S562" i="20"/>
  <c r="S536" i="20"/>
  <c r="S549" i="20"/>
  <c r="S547" i="20"/>
  <c r="S577" i="20"/>
  <c r="S564" i="20"/>
  <c r="S537" i="20"/>
  <c r="S535" i="20"/>
  <c r="R163" i="21"/>
  <c r="R182" i="21"/>
  <c r="R171" i="21"/>
  <c r="R158" i="21"/>
  <c r="R178" i="21"/>
  <c r="R174" i="21"/>
  <c r="R173" i="21"/>
  <c r="S552" i="20"/>
  <c r="S409" i="20"/>
  <c r="S486" i="20" s="1"/>
  <c r="S551" i="20"/>
  <c r="S566" i="20"/>
  <c r="S541" i="20"/>
  <c r="S405" i="20"/>
  <c r="S482" i="20" s="1"/>
  <c r="S403" i="20"/>
  <c r="S480" i="20" s="1"/>
  <c r="S421" i="20"/>
  <c r="S498" i="20" s="1"/>
  <c r="S539" i="20"/>
  <c r="S401" i="20"/>
  <c r="S478" i="20" s="1"/>
  <c r="S575" i="20"/>
  <c r="S420" i="20"/>
  <c r="S497" i="20" s="1"/>
  <c r="S574" i="20"/>
  <c r="S544" i="20"/>
  <c r="S412" i="20"/>
  <c r="S489" i="20" s="1"/>
  <c r="S402" i="20"/>
  <c r="S479" i="20" s="1"/>
  <c r="S573" i="20"/>
  <c r="S418" i="20"/>
  <c r="S495" i="20" s="1"/>
  <c r="S370" i="20"/>
  <c r="S447" i="20" s="1"/>
  <c r="S76" i="21"/>
  <c r="R186" i="21"/>
  <c r="R157" i="21"/>
  <c r="R176" i="21"/>
  <c r="R187" i="21"/>
  <c r="R185" i="21"/>
  <c r="R177" i="21"/>
  <c r="R568" i="20"/>
  <c r="R400" i="20"/>
  <c r="R154" i="21" s="1"/>
  <c r="Q533" i="20"/>
  <c r="Q37" i="20" s="1"/>
  <c r="R357" i="20"/>
  <c r="R545" i="20"/>
  <c r="S600" i="20"/>
  <c r="S587" i="20"/>
  <c r="S633" i="20"/>
  <c r="S585" i="20"/>
  <c r="S591" i="20"/>
  <c r="S598" i="20"/>
  <c r="S589" i="20"/>
  <c r="S604" i="20"/>
  <c r="S632" i="20"/>
  <c r="S606" i="20"/>
  <c r="S608" i="20"/>
  <c r="S581" i="20"/>
  <c r="R239" i="21"/>
  <c r="S597" i="20"/>
  <c r="S610" i="20"/>
  <c r="S617" i="20"/>
  <c r="S627" i="20"/>
  <c r="S615" i="20"/>
  <c r="S621" i="20"/>
  <c r="S630" i="20"/>
  <c r="S619" i="20"/>
  <c r="S584" i="20"/>
  <c r="S595" i="20"/>
  <c r="S582" i="20"/>
  <c r="S588" i="20"/>
  <c r="S291" i="21"/>
  <c r="S312" i="21" s="1"/>
  <c r="S288" i="21"/>
  <c r="S309" i="21" s="1"/>
  <c r="S240" i="21"/>
  <c r="S251" i="21" s="1"/>
  <c r="S286" i="21"/>
  <c r="S307" i="21" s="1"/>
  <c r="S343" i="21"/>
  <c r="S340" i="21"/>
  <c r="S339" i="21"/>
  <c r="S338" i="21"/>
  <c r="S293" i="21"/>
  <c r="S314" i="21" s="1"/>
  <c r="S285" i="21"/>
  <c r="S306" i="21" s="1"/>
  <c r="S243" i="21"/>
  <c r="S254" i="21" s="1"/>
  <c r="S232" i="21" s="1"/>
  <c r="S375" i="21" s="1"/>
  <c r="S242" i="21"/>
  <c r="S253" i="21" s="1"/>
  <c r="S231" i="21" s="1"/>
  <c r="S374" i="21" s="1"/>
  <c r="S247" i="21"/>
  <c r="S258" i="21" s="1"/>
  <c r="S342" i="21"/>
  <c r="S346" i="21"/>
  <c r="S245" i="21"/>
  <c r="S256" i="21" s="1"/>
  <c r="S234" i="21" s="1"/>
  <c r="S377" i="21" s="1"/>
  <c r="U75" i="20"/>
  <c r="U75" i="21" s="1"/>
  <c r="U78" i="20"/>
  <c r="U79" i="20"/>
  <c r="U80" i="20" s="1"/>
  <c r="U80" i="21" s="1"/>
  <c r="S287" i="21"/>
  <c r="S308" i="21" s="1"/>
  <c r="S292" i="21"/>
  <c r="S313" i="21" s="1"/>
  <c r="S244" i="21"/>
  <c r="S255" i="21" s="1"/>
  <c r="S233" i="21" s="1"/>
  <c r="S376" i="21" s="1"/>
  <c r="S344" i="21"/>
  <c r="S248" i="21"/>
  <c r="S259" i="21" s="1"/>
  <c r="S237" i="21" s="1"/>
  <c r="S380" i="21" s="1"/>
  <c r="S284" i="21"/>
  <c r="S305" i="21" s="1"/>
  <c r="S263" i="21" s="1"/>
  <c r="S341" i="21"/>
  <c r="T76" i="20"/>
  <c r="T77" i="20"/>
  <c r="T602" i="20" s="1"/>
  <c r="T81" i="20"/>
  <c r="T81" i="21" s="1"/>
  <c r="R175" i="20"/>
  <c r="Q210" i="20"/>
  <c r="Q14" i="20" s="1"/>
  <c r="Q6" i="20" s="1"/>
  <c r="Q147" i="21"/>
  <c r="Q14" i="21" s="1"/>
  <c r="R186" i="20"/>
  <c r="R197" i="20"/>
  <c r="V1" i="20"/>
  <c r="V3" i="20" s="1"/>
  <c r="U71" i="20"/>
  <c r="U1" i="21"/>
  <c r="Q174" i="20"/>
  <c r="Q149" i="21"/>
  <c r="O36" i="21"/>
  <c r="R211" i="20"/>
  <c r="R99" i="21"/>
  <c r="R86" i="21"/>
  <c r="R321" i="20"/>
  <c r="R243" i="20"/>
  <c r="R123" i="21"/>
  <c r="Q98" i="21"/>
  <c r="Q97" i="21" s="1"/>
  <c r="Q21" i="21" s="1"/>
  <c r="S124" i="21"/>
  <c r="S135" i="21"/>
  <c r="S344" i="20"/>
  <c r="S333" i="20"/>
  <c r="S198" i="20"/>
  <c r="S322" i="20"/>
  <c r="S108" i="20"/>
  <c r="S142" i="20" s="1"/>
  <c r="S188" i="20"/>
  <c r="S195" i="20"/>
  <c r="S205" i="20"/>
  <c r="S201" i="20"/>
  <c r="S200" i="20"/>
  <c r="S178" i="20"/>
  <c r="S179" i="20"/>
  <c r="S73" i="21"/>
  <c r="S139" i="21"/>
  <c r="S132" i="21"/>
  <c r="S342" i="20"/>
  <c r="S339" i="20"/>
  <c r="S341" i="20"/>
  <c r="S335" i="20"/>
  <c r="S328" i="20"/>
  <c r="S117" i="20"/>
  <c r="S151" i="20" s="1"/>
  <c r="S141" i="21"/>
  <c r="S253" i="20"/>
  <c r="S297" i="20" s="1"/>
  <c r="S346" i="20"/>
  <c r="S329" i="20"/>
  <c r="S352" i="20"/>
  <c r="S113" i="20"/>
  <c r="S147" i="20" s="1"/>
  <c r="S131" i="21"/>
  <c r="S196" i="20"/>
  <c r="S191" i="20"/>
  <c r="S206" i="20"/>
  <c r="S202" i="20"/>
  <c r="S183" i="20"/>
  <c r="S180" i="20"/>
  <c r="S181" i="20"/>
  <c r="S126" i="21"/>
  <c r="S143" i="21"/>
  <c r="S127" i="21"/>
  <c r="S327" i="20"/>
  <c r="S350" i="20"/>
  <c r="S251" i="20"/>
  <c r="S295" i="20" s="1"/>
  <c r="S353" i="20"/>
  <c r="S252" i="20"/>
  <c r="S296" i="20" s="1"/>
  <c r="S130" i="21"/>
  <c r="S140" i="21"/>
  <c r="S114" i="20"/>
  <c r="S148" i="20" s="1"/>
  <c r="S112" i="20"/>
  <c r="S146" i="20" s="1"/>
  <c r="S330" i="20"/>
  <c r="S348" i="20"/>
  <c r="S109" i="20"/>
  <c r="S143" i="20" s="1"/>
  <c r="S137" i="21"/>
  <c r="S194" i="20"/>
  <c r="S190" i="20"/>
  <c r="S203" i="20"/>
  <c r="S207" i="20"/>
  <c r="S184" i="20"/>
  <c r="S182" i="20"/>
  <c r="S247" i="20"/>
  <c r="S291" i="20" s="1"/>
  <c r="S125" i="21"/>
  <c r="S326" i="20"/>
  <c r="S138" i="21"/>
  <c r="S340" i="20"/>
  <c r="S336" i="20"/>
  <c r="S334" i="20"/>
  <c r="S349" i="20"/>
  <c r="S245" i="20"/>
  <c r="S289" i="20" s="1"/>
  <c r="S128" i="21"/>
  <c r="S337" i="20"/>
  <c r="S338" i="20"/>
  <c r="S110" i="20"/>
  <c r="S144" i="20" s="1"/>
  <c r="S248" i="20"/>
  <c r="S292" i="20" s="1"/>
  <c r="S324" i="20"/>
  <c r="S116" i="20"/>
  <c r="S150" i="20" s="1"/>
  <c r="S192" i="20"/>
  <c r="S189" i="20"/>
  <c r="S204" i="20"/>
  <c r="S199" i="20"/>
  <c r="S185" i="20"/>
  <c r="S177" i="20"/>
  <c r="S115" i="20"/>
  <c r="S149" i="20" s="1"/>
  <c r="S133" i="21"/>
  <c r="S347" i="20"/>
  <c r="S144" i="21"/>
  <c r="S111" i="20"/>
  <c r="S145" i="20" s="1"/>
  <c r="S249" i="20"/>
  <c r="S293" i="20" s="1"/>
  <c r="S250" i="20"/>
  <c r="S294" i="20" s="1"/>
  <c r="S345" i="20"/>
  <c r="S193" i="20"/>
  <c r="S129" i="21"/>
  <c r="S351" i="20"/>
  <c r="S323" i="20"/>
  <c r="S325" i="20"/>
  <c r="S331" i="20"/>
  <c r="S246" i="20"/>
  <c r="S290" i="20" s="1"/>
  <c r="S136" i="21"/>
  <c r="S142" i="21"/>
  <c r="R360" i="21"/>
  <c r="S216" i="21"/>
  <c r="S49" i="21" s="1"/>
  <c r="Q320" i="20"/>
  <c r="O510" i="20"/>
  <c r="R309" i="20"/>
  <c r="R152" i="20"/>
  <c r="R35" i="20" s="1"/>
  <c r="R107" i="20"/>
  <c r="R122" i="21" s="1"/>
  <c r="R343" i="20"/>
  <c r="R134" i="21"/>
  <c r="T71" i="21"/>
  <c r="T72" i="20"/>
  <c r="T111" i="21" s="1"/>
  <c r="T73" i="20"/>
  <c r="S164" i="20"/>
  <c r="S87" i="21"/>
  <c r="S153" i="20"/>
  <c r="S100" i="21"/>
  <c r="S97" i="20"/>
  <c r="S299" i="20"/>
  <c r="S310" i="20"/>
  <c r="S155" i="20"/>
  <c r="S160" i="20"/>
  <c r="S168" i="20"/>
  <c r="S173" i="20"/>
  <c r="S236" i="20"/>
  <c r="S280" i="20" s="1"/>
  <c r="S300" i="20"/>
  <c r="S225" i="20"/>
  <c r="S269" i="20" s="1"/>
  <c r="S91" i="21"/>
  <c r="S107" i="21"/>
  <c r="S88" i="21"/>
  <c r="S218" i="20"/>
  <c r="S262" i="20" s="1"/>
  <c r="S312" i="20"/>
  <c r="S94" i="21"/>
  <c r="S303" i="20"/>
  <c r="S235" i="20"/>
  <c r="S279" i="20" s="1"/>
  <c r="S106" i="20"/>
  <c r="S140" i="20" s="1"/>
  <c r="S90" i="21"/>
  <c r="S120" i="21"/>
  <c r="S307" i="20"/>
  <c r="S104" i="20"/>
  <c r="S138" i="20" s="1"/>
  <c r="S113" i="21"/>
  <c r="S315" i="20"/>
  <c r="S228" i="20"/>
  <c r="S272" i="20" s="1"/>
  <c r="S102" i="20"/>
  <c r="S136" i="20" s="1"/>
  <c r="S96" i="21"/>
  <c r="S102" i="21"/>
  <c r="S162" i="20"/>
  <c r="S158" i="20"/>
  <c r="S154" i="20"/>
  <c r="S170" i="20"/>
  <c r="S165" i="20"/>
  <c r="S242" i="20"/>
  <c r="S286" i="20" s="1"/>
  <c r="S224" i="20"/>
  <c r="S268" i="20" s="1"/>
  <c r="S105" i="20"/>
  <c r="S139" i="20" s="1"/>
  <c r="S118" i="21"/>
  <c r="S119" i="21"/>
  <c r="S112" i="21"/>
  <c r="S230" i="20"/>
  <c r="S274" i="20" s="1"/>
  <c r="S313" i="20"/>
  <c r="S314" i="20"/>
  <c r="S234" i="20"/>
  <c r="S278" i="20" s="1"/>
  <c r="S216" i="20"/>
  <c r="S260" i="20" s="1"/>
  <c r="S101" i="21"/>
  <c r="S115" i="21"/>
  <c r="S223" i="20"/>
  <c r="S267" i="20" s="1"/>
  <c r="S100" i="20"/>
  <c r="S134" i="20" s="1"/>
  <c r="S318" i="20"/>
  <c r="S231" i="20"/>
  <c r="S275" i="20" s="1"/>
  <c r="S301" i="20"/>
  <c r="S109" i="21"/>
  <c r="S105" i="21"/>
  <c r="S156" i="20"/>
  <c r="S161" i="20"/>
  <c r="S167" i="20"/>
  <c r="S171" i="20"/>
  <c r="S166" i="20"/>
  <c r="S227" i="20"/>
  <c r="S271" i="20" s="1"/>
  <c r="S317" i="20"/>
  <c r="S101" i="20"/>
  <c r="S135" i="20" s="1"/>
  <c r="S92" i="21"/>
  <c r="S104" i="21"/>
  <c r="S220" i="20"/>
  <c r="S264" i="20" s="1"/>
  <c r="S106" i="21"/>
  <c r="S214" i="20"/>
  <c r="S258" i="20" s="1"/>
  <c r="S221" i="20"/>
  <c r="S265" i="20" s="1"/>
  <c r="S226" i="20"/>
  <c r="S270" i="20" s="1"/>
  <c r="S219" i="20"/>
  <c r="S263" i="20" s="1"/>
  <c r="S305" i="20"/>
  <c r="S99" i="20"/>
  <c r="S133" i="20" s="1"/>
  <c r="S95" i="21"/>
  <c r="S311" i="20"/>
  <c r="S239" i="20"/>
  <c r="S283" i="20" s="1"/>
  <c r="S240" i="20"/>
  <c r="S284" i="20" s="1"/>
  <c r="S215" i="20"/>
  <c r="S259" i="20" s="1"/>
  <c r="S229" i="20"/>
  <c r="S273" i="20" s="1"/>
  <c r="S98" i="20"/>
  <c r="S132" i="20" s="1"/>
  <c r="S89" i="21"/>
  <c r="S159" i="20"/>
  <c r="S157" i="20"/>
  <c r="S169" i="20"/>
  <c r="S172" i="20"/>
  <c r="S302" i="20"/>
  <c r="S316" i="20"/>
  <c r="S241" i="20"/>
  <c r="S285" i="20" s="1"/>
  <c r="S93" i="21"/>
  <c r="S114" i="21"/>
  <c r="S116" i="21"/>
  <c r="S238" i="20"/>
  <c r="S282" i="20" s="1"/>
  <c r="S103" i="20"/>
  <c r="S137" i="20" s="1"/>
  <c r="S319" i="20"/>
  <c r="S308" i="20"/>
  <c r="S217" i="20"/>
  <c r="S261" i="20" s="1"/>
  <c r="S108" i="21"/>
  <c r="S306" i="20"/>
  <c r="S237" i="20"/>
  <c r="S281" i="20" s="1"/>
  <c r="S72" i="21"/>
  <c r="S222" i="20"/>
  <c r="S266" i="20" s="1"/>
  <c r="S304" i="20"/>
  <c r="S213" i="20"/>
  <c r="S257" i="20" s="1"/>
  <c r="S103" i="21"/>
  <c r="S117" i="21"/>
  <c r="Q511" i="20"/>
  <c r="R232" i="20"/>
  <c r="R163" i="20"/>
  <c r="R43" i="20" s="1"/>
  <c r="R229" i="21"/>
  <c r="R372" i="21" s="1"/>
  <c r="R332" i="20"/>
  <c r="S206" i="21"/>
  <c r="S195" i="21"/>
  <c r="S212" i="21"/>
  <c r="S201" i="21"/>
  <c r="S213" i="21"/>
  <c r="S202" i="21"/>
  <c r="S210" i="21"/>
  <c r="S199" i="21"/>
  <c r="S211" i="21"/>
  <c r="S200" i="21"/>
  <c r="S207" i="21"/>
  <c r="S208" i="21"/>
  <c r="S197" i="21"/>
  <c r="S209" i="21"/>
  <c r="S198" i="21"/>
  <c r="S214" i="21"/>
  <c r="S203" i="21"/>
  <c r="S215" i="21"/>
  <c r="S204" i="21"/>
  <c r="S196" i="21"/>
  <c r="T226" i="21"/>
  <c r="T223" i="21"/>
  <c r="T217" i="21"/>
  <c r="T221" i="21"/>
  <c r="T218" i="21"/>
  <c r="T220" i="21"/>
  <c r="T225" i="21"/>
  <c r="T222" i="21"/>
  <c r="T219" i="21"/>
  <c r="T224" i="21"/>
  <c r="Q148" i="21"/>
  <c r="Q22" i="21" s="1"/>
  <c r="R110" i="21"/>
  <c r="R96" i="20"/>
  <c r="R298" i="20"/>
  <c r="R250" i="21" l="1"/>
  <c r="U423" i="20"/>
  <c r="U500" i="20" s="1"/>
  <c r="U380" i="20"/>
  <c r="U457" i="20" s="1"/>
  <c r="T244" i="20"/>
  <c r="T176" i="20"/>
  <c r="T187" i="20"/>
  <c r="T233" i="20"/>
  <c r="T212" i="20"/>
  <c r="T256" i="20" s="1"/>
  <c r="S315" i="21"/>
  <c r="S273" i="21" s="1"/>
  <c r="S316" i="21"/>
  <c r="S274" i="21" s="1"/>
  <c r="S260" i="21"/>
  <c r="S238" i="21" s="1"/>
  <c r="Q532" i="20"/>
  <c r="Q522" i="20" s="1"/>
  <c r="Q381" i="21"/>
  <c r="Q371" i="21" s="1"/>
  <c r="Q359" i="21" s="1"/>
  <c r="Q37" i="21" s="1"/>
  <c r="P43" i="21"/>
  <c r="P42" i="21" s="1"/>
  <c r="P60" i="21"/>
  <c r="P26" i="20"/>
  <c r="Q11" i="20"/>
  <c r="R11" i="20"/>
  <c r="Q262" i="21"/>
  <c r="Q261" i="21" s="1"/>
  <c r="Q61" i="21" s="1"/>
  <c r="Q60" i="21" s="1"/>
  <c r="R304" i="21"/>
  <c r="T369" i="20"/>
  <c r="T446" i="20" s="1"/>
  <c r="S355" i="21"/>
  <c r="S333" i="21" s="1"/>
  <c r="S281" i="21" s="1"/>
  <c r="S350" i="21"/>
  <c r="S328" i="21" s="1"/>
  <c r="S276" i="21" s="1"/>
  <c r="S353" i="21"/>
  <c r="S331" i="21" s="1"/>
  <c r="S279" i="21" s="1"/>
  <c r="Q228" i="21"/>
  <c r="Q227" i="21" s="1"/>
  <c r="Q55" i="21" s="1"/>
  <c r="S354" i="21"/>
  <c r="S332" i="21" s="1"/>
  <c r="S280" i="21" s="1"/>
  <c r="S357" i="21"/>
  <c r="S335" i="21" s="1"/>
  <c r="S356" i="21"/>
  <c r="S334" i="21" s="1"/>
  <c r="S282" i="21" s="1"/>
  <c r="S352" i="21"/>
  <c r="S330" i="21" s="1"/>
  <c r="S278" i="21" s="1"/>
  <c r="S351" i="21"/>
  <c r="S329" i="21" s="1"/>
  <c r="S277" i="21" s="1"/>
  <c r="S349" i="21"/>
  <c r="S327" i="21" s="1"/>
  <c r="S275" i="21" s="1"/>
  <c r="S358" i="21"/>
  <c r="S336" i="21" s="1"/>
  <c r="S283" i="21"/>
  <c r="T249" i="21"/>
  <c r="T303" i="21"/>
  <c r="T324" i="21" s="1"/>
  <c r="T302" i="21"/>
  <c r="T323" i="21" s="1"/>
  <c r="T301" i="21"/>
  <c r="T322" i="21" s="1"/>
  <c r="T300" i="21"/>
  <c r="T321" i="21" s="1"/>
  <c r="T299" i="21"/>
  <c r="T320" i="21" s="1"/>
  <c r="T295" i="21"/>
  <c r="T294" i="21"/>
  <c r="T297" i="21"/>
  <c r="T318" i="21" s="1"/>
  <c r="T298" i="21"/>
  <c r="T319" i="21" s="1"/>
  <c r="T296" i="21"/>
  <c r="T317" i="21" s="1"/>
  <c r="S266" i="21"/>
  <c r="S265" i="21"/>
  <c r="S269" i="21"/>
  <c r="S268" i="21"/>
  <c r="S264" i="21"/>
  <c r="S267" i="21"/>
  <c r="S271" i="21"/>
  <c r="S272" i="21"/>
  <c r="S270" i="21"/>
  <c r="S48" i="21"/>
  <c r="P7" i="21"/>
  <c r="S181" i="21"/>
  <c r="N20" i="20"/>
  <c r="S288" i="20"/>
  <c r="S287" i="20" s="1"/>
  <c r="R254" i="20"/>
  <c r="R62" i="20" s="1"/>
  <c r="S277" i="20"/>
  <c r="S276" i="20" s="1"/>
  <c r="S255" i="20"/>
  <c r="S141" i="20"/>
  <c r="S131" i="20"/>
  <c r="S130" i="20" s="1"/>
  <c r="S445" i="20"/>
  <c r="S434" i="20"/>
  <c r="T521" i="20"/>
  <c r="T370" i="21"/>
  <c r="T517" i="20"/>
  <c r="T366" i="21"/>
  <c r="T516" i="20"/>
  <c r="T365" i="21"/>
  <c r="S526" i="20"/>
  <c r="S488" i="20"/>
  <c r="S524" i="20"/>
  <c r="S529" i="20"/>
  <c r="R530" i="20"/>
  <c r="T515" i="20"/>
  <c r="T364" i="21"/>
  <c r="T514" i="20"/>
  <c r="T363" i="21"/>
  <c r="R523" i="20"/>
  <c r="T520" i="20"/>
  <c r="T369" i="21"/>
  <c r="T512" i="20"/>
  <c r="T361" i="21"/>
  <c r="S527" i="20"/>
  <c r="S528" i="20"/>
  <c r="S477" i="20"/>
  <c r="R433" i="20"/>
  <c r="T518" i="20"/>
  <c r="T367" i="21"/>
  <c r="T456" i="20"/>
  <c r="T519" i="20"/>
  <c r="T368" i="21"/>
  <c r="T513" i="20"/>
  <c r="T362" i="21"/>
  <c r="S531" i="20"/>
  <c r="S525" i="20"/>
  <c r="T499" i="20"/>
  <c r="P28" i="21"/>
  <c r="U151" i="21"/>
  <c r="U146" i="21"/>
  <c r="U83" i="21"/>
  <c r="Q30" i="21"/>
  <c r="Q6" i="21" s="1"/>
  <c r="P50" i="20"/>
  <c r="Q51" i="20"/>
  <c r="Q27" i="20" s="1"/>
  <c r="Q52" i="20"/>
  <c r="Q28" i="20" s="1"/>
  <c r="Q53" i="20"/>
  <c r="Q29" i="20" s="1"/>
  <c r="R44" i="20"/>
  <c r="R42" i="20" s="1"/>
  <c r="R36" i="20"/>
  <c r="Q34" i="20"/>
  <c r="Q10" i="20" s="1"/>
  <c r="O21" i="20"/>
  <c r="U384" i="20"/>
  <c r="U461" i="20" s="1"/>
  <c r="Q166" i="21"/>
  <c r="Q23" i="21" s="1"/>
  <c r="Q20" i="21" s="1"/>
  <c r="S236" i="21"/>
  <c r="S379" i="21" s="1"/>
  <c r="U3" i="21"/>
  <c r="U69" i="21" s="1"/>
  <c r="Q152" i="21"/>
  <c r="Q15" i="21" s="1"/>
  <c r="T372" i="20"/>
  <c r="T449" i="20" s="1"/>
  <c r="P510" i="20"/>
  <c r="T570" i="20"/>
  <c r="T538" i="20"/>
  <c r="T564" i="20"/>
  <c r="T563" i="20"/>
  <c r="U388" i="20"/>
  <c r="U465" i="20" s="1"/>
  <c r="T416" i="20"/>
  <c r="T493" i="20" s="1"/>
  <c r="T535" i="20"/>
  <c r="R167" i="21"/>
  <c r="T572" i="20"/>
  <c r="T549" i="20"/>
  <c r="T374" i="20"/>
  <c r="T451" i="20" s="1"/>
  <c r="U393" i="20"/>
  <c r="U470" i="20" s="1"/>
  <c r="T414" i="20"/>
  <c r="T491" i="20" s="1"/>
  <c r="T540" i="20"/>
  <c r="T359" i="20"/>
  <c r="T436" i="20" s="1"/>
  <c r="V355" i="20"/>
  <c r="V209" i="20"/>
  <c r="V83" i="20"/>
  <c r="V69" i="20"/>
  <c r="T347" i="21"/>
  <c r="R194" i="21"/>
  <c r="R205" i="21"/>
  <c r="Q191" i="21"/>
  <c r="Q31" i="21" s="1"/>
  <c r="S159" i="21"/>
  <c r="T422" i="20"/>
  <c r="T193" i="21" s="1"/>
  <c r="T379" i="20"/>
  <c r="T192" i="21" s="1"/>
  <c r="S177" i="21"/>
  <c r="T402" i="20"/>
  <c r="T479" i="20" s="1"/>
  <c r="T413" i="20"/>
  <c r="T490" i="20" s="1"/>
  <c r="T76" i="21"/>
  <c r="U392" i="20"/>
  <c r="U469" i="20" s="1"/>
  <c r="U385" i="20"/>
  <c r="U462" i="20" s="1"/>
  <c r="T370" i="20"/>
  <c r="T447" i="20" s="1"/>
  <c r="T364" i="20"/>
  <c r="T441" i="20" s="1"/>
  <c r="T573" i="20"/>
  <c r="T405" i="20"/>
  <c r="T482" i="20" s="1"/>
  <c r="T558" i="20"/>
  <c r="U430" i="20"/>
  <c r="U507" i="20" s="1"/>
  <c r="U395" i="20"/>
  <c r="U472" i="20" s="1"/>
  <c r="U399" i="20"/>
  <c r="U476" i="20" s="1"/>
  <c r="U390" i="20"/>
  <c r="U467" i="20" s="1"/>
  <c r="R579" i="20"/>
  <c r="S176" i="21"/>
  <c r="S187" i="21"/>
  <c r="S170" i="21"/>
  <c r="S186" i="21"/>
  <c r="S185" i="21"/>
  <c r="S163" i="21"/>
  <c r="S182" i="21"/>
  <c r="S171" i="21"/>
  <c r="S158" i="21"/>
  <c r="S178" i="21"/>
  <c r="S174" i="21"/>
  <c r="S173" i="21"/>
  <c r="S157" i="21"/>
  <c r="S164" i="21"/>
  <c r="S172" i="21"/>
  <c r="S175" i="21"/>
  <c r="S189" i="21"/>
  <c r="S161" i="21"/>
  <c r="S188" i="21"/>
  <c r="S156" i="21"/>
  <c r="S160" i="21"/>
  <c r="S183" i="21"/>
  <c r="S184" i="21"/>
  <c r="S190" i="21"/>
  <c r="S165" i="21"/>
  <c r="S179" i="21"/>
  <c r="S162" i="21"/>
  <c r="R155" i="21"/>
  <c r="R533" i="20"/>
  <c r="R37" i="20" s="1"/>
  <c r="R169" i="21"/>
  <c r="S192" i="21"/>
  <c r="T245" i="21"/>
  <c r="T256" i="21" s="1"/>
  <c r="T234" i="21" s="1"/>
  <c r="T377" i="21" s="1"/>
  <c r="T600" i="20"/>
  <c r="R153" i="21"/>
  <c r="U398" i="20"/>
  <c r="U475" i="20" s="1"/>
  <c r="U383" i="20"/>
  <c r="U460" i="20" s="1"/>
  <c r="U394" i="20"/>
  <c r="U471" i="20" s="1"/>
  <c r="T624" i="20"/>
  <c r="T630" i="20"/>
  <c r="T609" i="20"/>
  <c r="T590" i="20"/>
  <c r="U431" i="20"/>
  <c r="U508" i="20" s="1"/>
  <c r="U397" i="20"/>
  <c r="U474" i="20" s="1"/>
  <c r="T607" i="20"/>
  <c r="T613" i="20"/>
  <c r="U386" i="20"/>
  <c r="U463" i="20" s="1"/>
  <c r="T583" i="20"/>
  <c r="T598" i="20"/>
  <c r="T581" i="20"/>
  <c r="T603" i="20"/>
  <c r="T628" i="20"/>
  <c r="T614" i="20"/>
  <c r="T587" i="20"/>
  <c r="T627" i="20"/>
  <c r="T605" i="20"/>
  <c r="T625" i="20"/>
  <c r="T610" i="20"/>
  <c r="T616" i="20"/>
  <c r="T620" i="20"/>
  <c r="T632" i="20"/>
  <c r="T595" i="20"/>
  <c r="T617" i="20"/>
  <c r="T629" i="20"/>
  <c r="T622" i="20"/>
  <c r="S368" i="20"/>
  <c r="S411" i="20"/>
  <c r="S168" i="21" s="1"/>
  <c r="S568" i="20"/>
  <c r="S400" i="20"/>
  <c r="S154" i="21" s="1"/>
  <c r="S534" i="20"/>
  <c r="R180" i="21"/>
  <c r="S545" i="20"/>
  <c r="S557" i="20"/>
  <c r="T340" i="21"/>
  <c r="T243" i="21"/>
  <c r="T254" i="21" s="1"/>
  <c r="T232" i="21" s="1"/>
  <c r="T375" i="21" s="1"/>
  <c r="S601" i="20"/>
  <c r="S357" i="20"/>
  <c r="S153" i="21" s="1"/>
  <c r="T291" i="21"/>
  <c r="T312" i="21" s="1"/>
  <c r="S612" i="20"/>
  <c r="S623" i="20"/>
  <c r="U425" i="20"/>
  <c r="U502" i="20" s="1"/>
  <c r="U391" i="20"/>
  <c r="U468" i="20" s="1"/>
  <c r="U429" i="20"/>
  <c r="U506" i="20" s="1"/>
  <c r="U78" i="21"/>
  <c r="U426" i="20"/>
  <c r="U503" i="20" s="1"/>
  <c r="U396" i="20"/>
  <c r="U473" i="20" s="1"/>
  <c r="U382" i="20"/>
  <c r="U459" i="20" s="1"/>
  <c r="U432" i="20"/>
  <c r="U509" i="20" s="1"/>
  <c r="U427" i="20"/>
  <c r="U504" i="20" s="1"/>
  <c r="U381" i="20"/>
  <c r="U458" i="20" s="1"/>
  <c r="U424" i="20"/>
  <c r="U501" i="20" s="1"/>
  <c r="U389" i="20"/>
  <c r="U466" i="20" s="1"/>
  <c r="U428" i="20"/>
  <c r="U505" i="20" s="1"/>
  <c r="U387" i="20"/>
  <c r="U464" i="20" s="1"/>
  <c r="S580" i="20"/>
  <c r="T285" i="21"/>
  <c r="T306" i="21" s="1"/>
  <c r="T342" i="21"/>
  <c r="T286" i="21"/>
  <c r="T307" i="21" s="1"/>
  <c r="T409" i="20"/>
  <c r="T486" i="20" s="1"/>
  <c r="T542" i="20"/>
  <c r="T404" i="20"/>
  <c r="T481" i="20" s="1"/>
  <c r="T375" i="20"/>
  <c r="T452" i="20" s="1"/>
  <c r="T417" i="20"/>
  <c r="T494" i="20" s="1"/>
  <c r="T560" i="20"/>
  <c r="T576" i="20"/>
  <c r="T412" i="20"/>
  <c r="T489" i="20" s="1"/>
  <c r="T552" i="20"/>
  <c r="T575" i="20"/>
  <c r="T407" i="20"/>
  <c r="T484" i="20" s="1"/>
  <c r="T562" i="20"/>
  <c r="T367" i="20"/>
  <c r="T444" i="20" s="1"/>
  <c r="T571" i="20"/>
  <c r="T421" i="20"/>
  <c r="T498" i="20" s="1"/>
  <c r="T371" i="20"/>
  <c r="T448" i="20" s="1"/>
  <c r="T377" i="20"/>
  <c r="T454" i="20" s="1"/>
  <c r="T555" i="20"/>
  <c r="T578" i="20"/>
  <c r="T551" i="20"/>
  <c r="T566" i="20"/>
  <c r="T418" i="20"/>
  <c r="T495" i="20" s="1"/>
  <c r="T420" i="20"/>
  <c r="T497" i="20" s="1"/>
  <c r="T360" i="20"/>
  <c r="T437" i="20" s="1"/>
  <c r="T541" i="20"/>
  <c r="T373" i="20"/>
  <c r="T450" i="20" s="1"/>
  <c r="T569" i="20"/>
  <c r="T358" i="20"/>
  <c r="T435" i="20" s="1"/>
  <c r="T365" i="20"/>
  <c r="T442" i="20" s="1"/>
  <c r="T550" i="20"/>
  <c r="T537" i="20"/>
  <c r="T406" i="20"/>
  <c r="T483" i="20" s="1"/>
  <c r="T548" i="20"/>
  <c r="T415" i="20"/>
  <c r="T492" i="20" s="1"/>
  <c r="T363" i="20"/>
  <c r="T440" i="20" s="1"/>
  <c r="T543" i="20"/>
  <c r="T574" i="20"/>
  <c r="T559" i="20"/>
  <c r="T539" i="20"/>
  <c r="T546" i="20"/>
  <c r="T419" i="20"/>
  <c r="T496" i="20" s="1"/>
  <c r="T403" i="20"/>
  <c r="T480" i="20" s="1"/>
  <c r="T567" i="20"/>
  <c r="T544" i="20"/>
  <c r="T361" i="20"/>
  <c r="T438" i="20" s="1"/>
  <c r="T366" i="20"/>
  <c r="T443" i="20" s="1"/>
  <c r="T553" i="20"/>
  <c r="T378" i="20"/>
  <c r="T455" i="20" s="1"/>
  <c r="T565" i="20"/>
  <c r="T408" i="20"/>
  <c r="T485" i="20" s="1"/>
  <c r="T547" i="20"/>
  <c r="T577" i="20"/>
  <c r="T376" i="20"/>
  <c r="T453" i="20" s="1"/>
  <c r="T554" i="20"/>
  <c r="T362" i="20"/>
  <c r="T439" i="20" s="1"/>
  <c r="T410" i="20"/>
  <c r="T487" i="20" s="1"/>
  <c r="T561" i="20"/>
  <c r="T536" i="20"/>
  <c r="T401" i="20"/>
  <c r="T478" i="20" s="1"/>
  <c r="T292" i="21"/>
  <c r="T313" i="21" s="1"/>
  <c r="T346" i="21"/>
  <c r="T242" i="21"/>
  <c r="T253" i="21" s="1"/>
  <c r="T231" i="21" s="1"/>
  <c r="T374" i="21" s="1"/>
  <c r="T344" i="21"/>
  <c r="Q121" i="21"/>
  <c r="Q29" i="21" s="1"/>
  <c r="T626" i="20"/>
  <c r="T589" i="20"/>
  <c r="T604" i="20"/>
  <c r="T597" i="20"/>
  <c r="T606" i="20"/>
  <c r="T608" i="20"/>
  <c r="T594" i="20"/>
  <c r="T586" i="20"/>
  <c r="T592" i="20"/>
  <c r="T599" i="20"/>
  <c r="T585" i="20"/>
  <c r="T591" i="20"/>
  <c r="T77" i="21"/>
  <c r="T195" i="21" s="1"/>
  <c r="S239" i="21"/>
  <c r="T290" i="21"/>
  <c r="T311" i="21" s="1"/>
  <c r="T287" i="21"/>
  <c r="T308" i="21" s="1"/>
  <c r="T247" i="21"/>
  <c r="T258" i="21" s="1"/>
  <c r="T240" i="21"/>
  <c r="T251" i="21" s="1"/>
  <c r="T229" i="21" s="1"/>
  <c r="T372" i="21" s="1"/>
  <c r="T339" i="21"/>
  <c r="V78" i="20"/>
  <c r="V79" i="20"/>
  <c r="V80" i="20" s="1"/>
  <c r="V80" i="21" s="1"/>
  <c r="V75" i="20"/>
  <c r="V75" i="21" s="1"/>
  <c r="T293" i="21"/>
  <c r="T314" i="21" s="1"/>
  <c r="T246" i="21"/>
  <c r="T257" i="21" s="1"/>
  <c r="T235" i="21" s="1"/>
  <c r="T378" i="21" s="1"/>
  <c r="T244" i="21"/>
  <c r="T255" i="21" s="1"/>
  <c r="T233" i="21" s="1"/>
  <c r="T376" i="21" s="1"/>
  <c r="T345" i="21"/>
  <c r="T596" i="20"/>
  <c r="T619" i="20"/>
  <c r="T584" i="20"/>
  <c r="T633" i="20"/>
  <c r="T582" i="20"/>
  <c r="T588" i="20"/>
  <c r="T593" i="20"/>
  <c r="T611" i="20"/>
  <c r="T618" i="20"/>
  <c r="T631" i="20"/>
  <c r="T615" i="20"/>
  <c r="T621" i="20"/>
  <c r="U79" i="21"/>
  <c r="T288" i="21"/>
  <c r="T309" i="21" s="1"/>
  <c r="T289" i="21"/>
  <c r="T310" i="21" s="1"/>
  <c r="T241" i="21"/>
  <c r="T252" i="21" s="1"/>
  <c r="T230" i="21" s="1"/>
  <c r="T373" i="21" s="1"/>
  <c r="T343" i="21"/>
  <c r="T248" i="21"/>
  <c r="T259" i="21" s="1"/>
  <c r="T237" i="21" s="1"/>
  <c r="T380" i="21" s="1"/>
  <c r="T338" i="21"/>
  <c r="T341" i="21"/>
  <c r="T284" i="21"/>
  <c r="U76" i="20"/>
  <c r="U81" i="20"/>
  <c r="U81" i="21" s="1"/>
  <c r="U77" i="20"/>
  <c r="U588" i="20" s="1"/>
  <c r="P356" i="20"/>
  <c r="S110" i="21"/>
  <c r="S298" i="20"/>
  <c r="S36" i="20" s="1"/>
  <c r="S86" i="21"/>
  <c r="O356" i="20"/>
  <c r="S360" i="21"/>
  <c r="S243" i="20"/>
  <c r="S343" i="20"/>
  <c r="U217" i="21"/>
  <c r="U223" i="21"/>
  <c r="U222" i="21"/>
  <c r="U219" i="21"/>
  <c r="U221" i="21"/>
  <c r="U218" i="21"/>
  <c r="U220" i="21"/>
  <c r="U225" i="21"/>
  <c r="U224" i="21"/>
  <c r="U226" i="21"/>
  <c r="T216" i="21"/>
  <c r="T49" i="21" s="1"/>
  <c r="S194" i="21"/>
  <c r="R148" i="21"/>
  <c r="R22" i="21" s="1"/>
  <c r="S96" i="20"/>
  <c r="S163" i="20"/>
  <c r="S43" i="20" s="1"/>
  <c r="T124" i="21"/>
  <c r="T135" i="21"/>
  <c r="T198" i="20"/>
  <c r="T344" i="20"/>
  <c r="T333" i="20"/>
  <c r="T322" i="20"/>
  <c r="T108" i="20"/>
  <c r="T142" i="20" s="1"/>
  <c r="T196" i="20"/>
  <c r="T191" i="20"/>
  <c r="T203" i="20"/>
  <c r="T207" i="20"/>
  <c r="T206" i="20"/>
  <c r="T177" i="20"/>
  <c r="T184" i="20"/>
  <c r="T347" i="20"/>
  <c r="T331" i="20"/>
  <c r="T114" i="20"/>
  <c r="T148" i="20" s="1"/>
  <c r="T131" i="21"/>
  <c r="T350" i="20"/>
  <c r="T335" i="20"/>
  <c r="T113" i="20"/>
  <c r="T147" i="20" s="1"/>
  <c r="T129" i="21"/>
  <c r="T245" i="20"/>
  <c r="T289" i="20" s="1"/>
  <c r="T342" i="20"/>
  <c r="T325" i="20"/>
  <c r="T125" i="21"/>
  <c r="T252" i="20"/>
  <c r="T296" i="20" s="1"/>
  <c r="T337" i="20"/>
  <c r="T115" i="20"/>
  <c r="T149" i="20" s="1"/>
  <c r="T142" i="21"/>
  <c r="T194" i="20"/>
  <c r="T190" i="20"/>
  <c r="T204" i="20"/>
  <c r="T199" i="20"/>
  <c r="T178" i="20"/>
  <c r="T179" i="20"/>
  <c r="T185" i="20"/>
  <c r="T249" i="20"/>
  <c r="T293" i="20" s="1"/>
  <c r="T327" i="20"/>
  <c r="T110" i="20"/>
  <c r="T144" i="20" s="1"/>
  <c r="T143" i="21"/>
  <c r="T346" i="20"/>
  <c r="T330" i="20"/>
  <c r="T109" i="20"/>
  <c r="T143" i="20" s="1"/>
  <c r="T133" i="21"/>
  <c r="T353" i="20"/>
  <c r="T338" i="20"/>
  <c r="T250" i="20"/>
  <c r="T294" i="20" s="1"/>
  <c r="T132" i="21"/>
  <c r="T352" i="20"/>
  <c r="T328" i="20"/>
  <c r="T111" i="20"/>
  <c r="T145" i="20" s="1"/>
  <c r="T140" i="21"/>
  <c r="T192" i="20"/>
  <c r="T189" i="20"/>
  <c r="T201" i="20"/>
  <c r="T200" i="20"/>
  <c r="T180" i="20"/>
  <c r="T181" i="20"/>
  <c r="T248" i="20"/>
  <c r="T292" i="20" s="1"/>
  <c r="T340" i="20"/>
  <c r="T323" i="20"/>
  <c r="T127" i="21"/>
  <c r="T253" i="20"/>
  <c r="T297" i="20" s="1"/>
  <c r="T247" i="20"/>
  <c r="T291" i="20" s="1"/>
  <c r="T326" i="20"/>
  <c r="T73" i="21"/>
  <c r="T137" i="21"/>
  <c r="T349" i="20"/>
  <c r="T334" i="20"/>
  <c r="T117" i="20"/>
  <c r="T151" i="20" s="1"/>
  <c r="T138" i="21"/>
  <c r="T348" i="20"/>
  <c r="T324" i="20"/>
  <c r="T128" i="21"/>
  <c r="T195" i="20"/>
  <c r="T188" i="20"/>
  <c r="T202" i="20"/>
  <c r="T205" i="20"/>
  <c r="T182" i="20"/>
  <c r="T183" i="20"/>
  <c r="T351" i="20"/>
  <c r="T336" i="20"/>
  <c r="T193" i="20"/>
  <c r="T126" i="21"/>
  <c r="T251" i="20"/>
  <c r="T295" i="20" s="1"/>
  <c r="T339" i="20"/>
  <c r="T116" i="20"/>
  <c r="T150" i="20" s="1"/>
  <c r="T136" i="21"/>
  <c r="T144" i="21"/>
  <c r="T345" i="20"/>
  <c r="T329" i="20"/>
  <c r="T112" i="20"/>
  <c r="T146" i="20" s="1"/>
  <c r="T139" i="21"/>
  <c r="T341" i="20"/>
  <c r="T246" i="20"/>
  <c r="T290" i="20" s="1"/>
  <c r="T130" i="21"/>
  <c r="T141" i="21"/>
  <c r="R511" i="20"/>
  <c r="S107" i="20"/>
  <c r="S122" i="21" s="1"/>
  <c r="S186" i="20"/>
  <c r="S134" i="21"/>
  <c r="R149" i="21"/>
  <c r="U73" i="20"/>
  <c r="U72" i="20"/>
  <c r="U111" i="21" s="1"/>
  <c r="U71" i="21"/>
  <c r="S205" i="21"/>
  <c r="S309" i="20"/>
  <c r="S44" i="20" s="1"/>
  <c r="S99" i="21"/>
  <c r="T164" i="20"/>
  <c r="T87" i="21"/>
  <c r="T100" i="21"/>
  <c r="T97" i="20"/>
  <c r="T310" i="20"/>
  <c r="T153" i="20"/>
  <c r="T299" i="20"/>
  <c r="T159" i="20"/>
  <c r="T157" i="20"/>
  <c r="T156" i="20"/>
  <c r="T173" i="20"/>
  <c r="T169" i="20"/>
  <c r="T236" i="20"/>
  <c r="T280" i="20" s="1"/>
  <c r="T107" i="21"/>
  <c r="T112" i="21"/>
  <c r="T308" i="20"/>
  <c r="T315" i="20"/>
  <c r="T229" i="20"/>
  <c r="T273" i="20" s="1"/>
  <c r="T319" i="20"/>
  <c r="T100" i="20"/>
  <c r="T134" i="20" s="1"/>
  <c r="T93" i="21"/>
  <c r="T301" i="20"/>
  <c r="T313" i="20"/>
  <c r="T227" i="20"/>
  <c r="T271" i="20" s="1"/>
  <c r="T302" i="20"/>
  <c r="T105" i="20"/>
  <c r="T139" i="20" s="1"/>
  <c r="T96" i="21"/>
  <c r="T102" i="21"/>
  <c r="T217" i="20"/>
  <c r="T261" i="20" s="1"/>
  <c r="T242" i="20"/>
  <c r="T286" i="20" s="1"/>
  <c r="T104" i="20"/>
  <c r="T138" i="20" s="1"/>
  <c r="T117" i="21"/>
  <c r="T104" i="21"/>
  <c r="T155" i="20"/>
  <c r="T160" i="20"/>
  <c r="T170" i="20"/>
  <c r="T165" i="20"/>
  <c r="T168" i="20"/>
  <c r="T238" i="20"/>
  <c r="T282" i="20" s="1"/>
  <c r="T103" i="20"/>
  <c r="T137" i="20" s="1"/>
  <c r="T94" i="21"/>
  <c r="T106" i="21"/>
  <c r="T231" i="20"/>
  <c r="T275" i="20" s="1"/>
  <c r="T305" i="20"/>
  <c r="T221" i="20"/>
  <c r="T265" i="20" s="1"/>
  <c r="T306" i="20"/>
  <c r="T106" i="20"/>
  <c r="T140" i="20" s="1"/>
  <c r="T90" i="21"/>
  <c r="T119" i="21"/>
  <c r="T307" i="20"/>
  <c r="T303" i="20"/>
  <c r="T219" i="20"/>
  <c r="T263" i="20" s="1"/>
  <c r="T230" i="20"/>
  <c r="T274" i="20" s="1"/>
  <c r="T101" i="20"/>
  <c r="T135" i="20" s="1"/>
  <c r="T115" i="21"/>
  <c r="T311" i="20"/>
  <c r="T224" i="20"/>
  <c r="T268" i="20" s="1"/>
  <c r="T226" i="20"/>
  <c r="T270" i="20" s="1"/>
  <c r="T98" i="20"/>
  <c r="T132" i="20" s="1"/>
  <c r="T101" i="21"/>
  <c r="T158" i="20"/>
  <c r="T154" i="20"/>
  <c r="T171" i="20"/>
  <c r="T166" i="20"/>
  <c r="T317" i="20"/>
  <c r="T222" i="20"/>
  <c r="T266" i="20" s="1"/>
  <c r="T72" i="21"/>
  <c r="T116" i="21"/>
  <c r="T220" i="20"/>
  <c r="T264" i="20" s="1"/>
  <c r="T316" i="20"/>
  <c r="T213" i="20"/>
  <c r="T257" i="20" s="1"/>
  <c r="T234" i="20"/>
  <c r="T278" i="20" s="1"/>
  <c r="T102" i="20"/>
  <c r="T136" i="20" s="1"/>
  <c r="T113" i="21"/>
  <c r="T108" i="21"/>
  <c r="T304" i="20"/>
  <c r="T312" i="20"/>
  <c r="T228" i="20"/>
  <c r="T272" i="20" s="1"/>
  <c r="T214" i="20"/>
  <c r="T258" i="20" s="1"/>
  <c r="T95" i="21"/>
  <c r="T235" i="20"/>
  <c r="T279" i="20" s="1"/>
  <c r="T240" i="20"/>
  <c r="T284" i="20" s="1"/>
  <c r="T99" i="20"/>
  <c r="T133" i="20" s="1"/>
  <c r="T92" i="21"/>
  <c r="T89" i="21"/>
  <c r="T114" i="21"/>
  <c r="T161" i="20"/>
  <c r="T162" i="20"/>
  <c r="T172" i="20"/>
  <c r="T167" i="20"/>
  <c r="T215" i="20"/>
  <c r="T259" i="20" s="1"/>
  <c r="T103" i="21"/>
  <c r="T91" i="21"/>
  <c r="T237" i="20"/>
  <c r="T281" i="20" s="1"/>
  <c r="T241" i="20"/>
  <c r="T285" i="20" s="1"/>
  <c r="T300" i="20"/>
  <c r="T216" i="20"/>
  <c r="T260" i="20" s="1"/>
  <c r="T218" i="20"/>
  <c r="T262" i="20" s="1"/>
  <c r="T88" i="21"/>
  <c r="T120" i="21"/>
  <c r="T223" i="20"/>
  <c r="T267" i="20" s="1"/>
  <c r="T239" i="20"/>
  <c r="T283" i="20" s="1"/>
  <c r="T318" i="20"/>
  <c r="T109" i="21"/>
  <c r="T225" i="20"/>
  <c r="T269" i="20" s="1"/>
  <c r="T314" i="20"/>
  <c r="T105" i="21"/>
  <c r="T118" i="21"/>
  <c r="S321" i="20"/>
  <c r="S197" i="20"/>
  <c r="S123" i="21"/>
  <c r="R320" i="20"/>
  <c r="V71" i="20"/>
  <c r="W1" i="20"/>
  <c r="W3" i="20" s="1"/>
  <c r="V1" i="21"/>
  <c r="R98" i="21"/>
  <c r="R97" i="21" s="1"/>
  <c r="R21" i="21" s="1"/>
  <c r="S211" i="20"/>
  <c r="S232" i="20"/>
  <c r="S152" i="20"/>
  <c r="S175" i="20"/>
  <c r="S332" i="20"/>
  <c r="R210" i="20"/>
  <c r="R14" i="20" s="1"/>
  <c r="R6" i="20" s="1"/>
  <c r="R147" i="21"/>
  <c r="R14" i="21" s="1"/>
  <c r="S229" i="21"/>
  <c r="S372" i="21" s="1"/>
  <c r="R174" i="20"/>
  <c r="V423" i="20" l="1"/>
  <c r="V500" i="20" s="1"/>
  <c r="V380" i="20"/>
  <c r="V457" i="20" s="1"/>
  <c r="S304" i="21"/>
  <c r="S250" i="21"/>
  <c r="S433" i="20"/>
  <c r="U233" i="20"/>
  <c r="U212" i="20"/>
  <c r="U256" i="20" s="1"/>
  <c r="U244" i="20"/>
  <c r="U176" i="20"/>
  <c r="U187" i="20"/>
  <c r="T305" i="21"/>
  <c r="T263" i="21" s="1"/>
  <c r="T315" i="21"/>
  <c r="T273" i="21" s="1"/>
  <c r="T316" i="21"/>
  <c r="T274" i="21" s="1"/>
  <c r="R262" i="21"/>
  <c r="R261" i="21" s="1"/>
  <c r="R61" i="21" s="1"/>
  <c r="R60" i="21" s="1"/>
  <c r="Q26" i="20"/>
  <c r="T260" i="21"/>
  <c r="T238" i="21" s="1"/>
  <c r="R532" i="20"/>
  <c r="R522" i="20" s="1"/>
  <c r="R381" i="21"/>
  <c r="R371" i="21" s="1"/>
  <c r="R359" i="21" s="1"/>
  <c r="R37" i="21" s="1"/>
  <c r="R228" i="21"/>
  <c r="R227" i="21" s="1"/>
  <c r="R55" i="21" s="1"/>
  <c r="Q43" i="21"/>
  <c r="Q42" i="21" s="1"/>
  <c r="U369" i="20"/>
  <c r="U446" i="20" s="1"/>
  <c r="T349" i="21"/>
  <c r="T327" i="21" s="1"/>
  <c r="T275" i="21" s="1"/>
  <c r="T357" i="21"/>
  <c r="T335" i="21" s="1"/>
  <c r="T350" i="21"/>
  <c r="T328" i="21" s="1"/>
  <c r="T276" i="21" s="1"/>
  <c r="T355" i="21"/>
  <c r="T333" i="21" s="1"/>
  <c r="T281" i="21" s="1"/>
  <c r="T353" i="21"/>
  <c r="T331" i="21" s="1"/>
  <c r="T279" i="21" s="1"/>
  <c r="T351" i="21"/>
  <c r="T329" i="21" s="1"/>
  <c r="T277" i="21" s="1"/>
  <c r="T354" i="21"/>
  <c r="T332" i="21" s="1"/>
  <c r="T280" i="21" s="1"/>
  <c r="T352" i="21"/>
  <c r="T330" i="21" s="1"/>
  <c r="T278" i="21" s="1"/>
  <c r="T356" i="21"/>
  <c r="T334" i="21" s="1"/>
  <c r="T282" i="21" s="1"/>
  <c r="T358" i="21"/>
  <c r="T336" i="21" s="1"/>
  <c r="T283" i="21"/>
  <c r="U249" i="21"/>
  <c r="U303" i="21"/>
  <c r="U324" i="21" s="1"/>
  <c r="U302" i="21"/>
  <c r="U323" i="21" s="1"/>
  <c r="U301" i="21"/>
  <c r="U322" i="21" s="1"/>
  <c r="U300" i="21"/>
  <c r="U321" i="21" s="1"/>
  <c r="U299" i="21"/>
  <c r="U320" i="21" s="1"/>
  <c r="U297" i="21"/>
  <c r="U318" i="21" s="1"/>
  <c r="U298" i="21"/>
  <c r="U319" i="21" s="1"/>
  <c r="U296" i="21"/>
  <c r="U317" i="21" s="1"/>
  <c r="U295" i="21"/>
  <c r="U294" i="21"/>
  <c r="T267" i="21"/>
  <c r="T266" i="21"/>
  <c r="T271" i="21"/>
  <c r="T272" i="21"/>
  <c r="T269" i="21"/>
  <c r="T265" i="21"/>
  <c r="T270" i="21"/>
  <c r="T268" i="21"/>
  <c r="T264" i="21"/>
  <c r="Q54" i="21"/>
  <c r="T48" i="21"/>
  <c r="Q7" i="21"/>
  <c r="T181" i="21"/>
  <c r="O20" i="20"/>
  <c r="T288" i="20"/>
  <c r="T287" i="20" s="1"/>
  <c r="S254" i="20"/>
  <c r="S62" i="20" s="1"/>
  <c r="T277" i="20"/>
  <c r="T276" i="20" s="1"/>
  <c r="T255" i="20"/>
  <c r="T131" i="20"/>
  <c r="T130" i="20" s="1"/>
  <c r="T141" i="20"/>
  <c r="T201" i="21"/>
  <c r="T445" i="20"/>
  <c r="S523" i="20"/>
  <c r="U515" i="20"/>
  <c r="U364" i="21"/>
  <c r="U517" i="20"/>
  <c r="U366" i="21"/>
  <c r="T524" i="20"/>
  <c r="T527" i="20"/>
  <c r="T477" i="20"/>
  <c r="U499" i="20"/>
  <c r="U521" i="20"/>
  <c r="U370" i="21"/>
  <c r="U513" i="20"/>
  <c r="U362" i="21"/>
  <c r="U518" i="20"/>
  <c r="U367" i="21"/>
  <c r="T529" i="20"/>
  <c r="T523" i="20"/>
  <c r="T525" i="20"/>
  <c r="U456" i="20"/>
  <c r="U519" i="20"/>
  <c r="U368" i="21"/>
  <c r="U516" i="20"/>
  <c r="U365" i="21"/>
  <c r="U512" i="20"/>
  <c r="U361" i="21"/>
  <c r="T531" i="20"/>
  <c r="T526" i="20"/>
  <c r="U520" i="20"/>
  <c r="U369" i="21"/>
  <c r="U514" i="20"/>
  <c r="U363" i="21"/>
  <c r="T434" i="20"/>
  <c r="T488" i="20"/>
  <c r="T528" i="20"/>
  <c r="S530" i="20"/>
  <c r="Q28" i="21"/>
  <c r="V151" i="21"/>
  <c r="V146" i="21"/>
  <c r="V83" i="21"/>
  <c r="R30" i="21"/>
  <c r="R6" i="21" s="1"/>
  <c r="R52" i="20"/>
  <c r="R28" i="20" s="1"/>
  <c r="R51" i="20"/>
  <c r="R27" i="20" s="1"/>
  <c r="R53" i="20"/>
  <c r="R29" i="20" s="1"/>
  <c r="Q50" i="20"/>
  <c r="S42" i="20"/>
  <c r="P21" i="20"/>
  <c r="R34" i="20"/>
  <c r="R10" i="20" s="1"/>
  <c r="S35" i="20"/>
  <c r="O15" i="20"/>
  <c r="P15" i="20"/>
  <c r="V3" i="21"/>
  <c r="V69" i="21" s="1"/>
  <c r="T236" i="21"/>
  <c r="T379" i="21" s="1"/>
  <c r="T184" i="21"/>
  <c r="U615" i="20"/>
  <c r="T156" i="21"/>
  <c r="T179" i="21"/>
  <c r="U620" i="20"/>
  <c r="T163" i="21"/>
  <c r="W355" i="20"/>
  <c r="W209" i="20"/>
  <c r="W83" i="20"/>
  <c r="W69" i="20"/>
  <c r="U284" i="21"/>
  <c r="R191" i="21"/>
  <c r="R31" i="21" s="1"/>
  <c r="T174" i="21"/>
  <c r="T186" i="21"/>
  <c r="T178" i="21"/>
  <c r="T170" i="21"/>
  <c r="T159" i="21"/>
  <c r="T164" i="21"/>
  <c r="T176" i="21"/>
  <c r="T187" i="21"/>
  <c r="T188" i="21"/>
  <c r="T183" i="21"/>
  <c r="T175" i="21"/>
  <c r="T189" i="21"/>
  <c r="U613" i="20"/>
  <c r="T162" i="21"/>
  <c r="T177" i="21"/>
  <c r="T182" i="21"/>
  <c r="T157" i="21"/>
  <c r="T190" i="21"/>
  <c r="T185" i="21"/>
  <c r="T165" i="21"/>
  <c r="T173" i="21"/>
  <c r="T158" i="21"/>
  <c r="T160" i="21"/>
  <c r="T171" i="21"/>
  <c r="T172" i="21"/>
  <c r="T161" i="21"/>
  <c r="R152" i="21"/>
  <c r="R15" i="21" s="1"/>
  <c r="R166" i="21"/>
  <c r="R23" i="21" s="1"/>
  <c r="R20" i="21" s="1"/>
  <c r="U421" i="20"/>
  <c r="U498" i="20" s="1"/>
  <c r="V399" i="20"/>
  <c r="V476" i="20" s="1"/>
  <c r="S155" i="21"/>
  <c r="S152" i="21" s="1"/>
  <c r="S15" i="21" s="1"/>
  <c r="S169" i="21"/>
  <c r="S180" i="21"/>
  <c r="U595" i="20"/>
  <c r="S533" i="20"/>
  <c r="S37" i="20" s="1"/>
  <c r="V79" i="21"/>
  <c r="U586" i="20"/>
  <c r="U621" i="20"/>
  <c r="U594" i="20"/>
  <c r="T623" i="20"/>
  <c r="U592" i="20"/>
  <c r="U624" i="20"/>
  <c r="U628" i="20"/>
  <c r="U625" i="20"/>
  <c r="U629" i="20"/>
  <c r="U583" i="20"/>
  <c r="V385" i="20"/>
  <c r="V462" i="20" s="1"/>
  <c r="U241" i="21"/>
  <c r="U252" i="21" s="1"/>
  <c r="U230" i="21" s="1"/>
  <c r="U373" i="21" s="1"/>
  <c r="V78" i="21"/>
  <c r="S579" i="20"/>
  <c r="U290" i="21"/>
  <c r="U311" i="21" s="1"/>
  <c r="T196" i="21"/>
  <c r="U341" i="21"/>
  <c r="T199" i="21"/>
  <c r="S167" i="21"/>
  <c r="U285" i="21"/>
  <c r="U306" i="21" s="1"/>
  <c r="V432" i="20"/>
  <c r="V509" i="20" s="1"/>
  <c r="V427" i="20"/>
  <c r="V504" i="20" s="1"/>
  <c r="U338" i="21"/>
  <c r="T214" i="21"/>
  <c r="V391" i="20"/>
  <c r="V468" i="20" s="1"/>
  <c r="V430" i="20"/>
  <c r="V507" i="20" s="1"/>
  <c r="U289" i="21"/>
  <c r="U310" i="21" s="1"/>
  <c r="U345" i="21"/>
  <c r="T208" i="21"/>
  <c r="U292" i="21"/>
  <c r="U313" i="21" s="1"/>
  <c r="U344" i="21"/>
  <c r="U342" i="21"/>
  <c r="T368" i="20"/>
  <c r="U598" i="20"/>
  <c r="U610" i="20"/>
  <c r="U617" i="20"/>
  <c r="U600" i="20"/>
  <c r="U585" i="20"/>
  <c r="U591" i="20"/>
  <c r="U77" i="21"/>
  <c r="U206" i="21" s="1"/>
  <c r="U633" i="20"/>
  <c r="U603" i="20"/>
  <c r="U609" i="20"/>
  <c r="U631" i="20"/>
  <c r="U607" i="20"/>
  <c r="U614" i="20"/>
  <c r="U596" i="20"/>
  <c r="U611" i="20"/>
  <c r="U618" i="20"/>
  <c r="U597" i="20"/>
  <c r="U590" i="20"/>
  <c r="U605" i="20"/>
  <c r="U626" i="20"/>
  <c r="U589" i="20"/>
  <c r="U604" i="20"/>
  <c r="U632" i="20"/>
  <c r="U606" i="20"/>
  <c r="U608" i="20"/>
  <c r="U602" i="20"/>
  <c r="U593" i="20"/>
  <c r="U587" i="20"/>
  <c r="U581" i="20"/>
  <c r="U599" i="20"/>
  <c r="U616" i="20"/>
  <c r="U622" i="20"/>
  <c r="U627" i="20"/>
  <c r="U619" i="20"/>
  <c r="U584" i="20"/>
  <c r="U630" i="20"/>
  <c r="U582" i="20"/>
  <c r="R121" i="21"/>
  <c r="R29" i="21" s="1"/>
  <c r="T357" i="20"/>
  <c r="U379" i="20"/>
  <c r="U422" i="20"/>
  <c r="U193" i="21" s="1"/>
  <c r="U364" i="20"/>
  <c r="U441" i="20" s="1"/>
  <c r="U360" i="20"/>
  <c r="U437" i="20" s="1"/>
  <c r="U287" i="21"/>
  <c r="U308" i="21" s="1"/>
  <c r="U288" i="21"/>
  <c r="U309" i="21" s="1"/>
  <c r="U243" i="21"/>
  <c r="U254" i="21" s="1"/>
  <c r="U232" i="21" s="1"/>
  <c r="U375" i="21" s="1"/>
  <c r="U245" i="21"/>
  <c r="U256" i="21" s="1"/>
  <c r="U234" i="21" s="1"/>
  <c r="U377" i="21" s="1"/>
  <c r="U409" i="20"/>
  <c r="U486" i="20" s="1"/>
  <c r="U286" i="21"/>
  <c r="U307" i="21" s="1"/>
  <c r="U246" i="21"/>
  <c r="U257" i="21" s="1"/>
  <c r="U235" i="21" s="1"/>
  <c r="U378" i="21" s="1"/>
  <c r="U347" i="21"/>
  <c r="U244" i="21"/>
  <c r="U255" i="21" s="1"/>
  <c r="U233" i="21" s="1"/>
  <c r="U376" i="21" s="1"/>
  <c r="U419" i="20"/>
  <c r="U496" i="20" s="1"/>
  <c r="T534" i="20"/>
  <c r="T411" i="20"/>
  <c r="T168" i="21" s="1"/>
  <c r="U248" i="21"/>
  <c r="U259" i="21" s="1"/>
  <c r="U237" i="21" s="1"/>
  <c r="U380" i="21" s="1"/>
  <c r="U343" i="21"/>
  <c r="U340" i="21"/>
  <c r="U247" i="21"/>
  <c r="U258" i="21" s="1"/>
  <c r="U242" i="21"/>
  <c r="T400" i="20"/>
  <c r="T154" i="21" s="1"/>
  <c r="T557" i="20"/>
  <c r="T545" i="20"/>
  <c r="T568" i="20"/>
  <c r="U293" i="21"/>
  <c r="U314" i="21" s="1"/>
  <c r="U291" i="21"/>
  <c r="U312" i="21" s="1"/>
  <c r="U346" i="21"/>
  <c r="U339" i="21"/>
  <c r="U240" i="21"/>
  <c r="U251" i="21" s="1"/>
  <c r="U229" i="21" s="1"/>
  <c r="U372" i="21" s="1"/>
  <c r="U543" i="20"/>
  <c r="U375" i="20"/>
  <c r="U452" i="20" s="1"/>
  <c r="U414" i="20"/>
  <c r="U491" i="20" s="1"/>
  <c r="U561" i="20"/>
  <c r="U560" i="20"/>
  <c r="U378" i="20"/>
  <c r="U455" i="20" s="1"/>
  <c r="U371" i="20"/>
  <c r="U448" i="20" s="1"/>
  <c r="U365" i="20"/>
  <c r="U442" i="20" s="1"/>
  <c r="U359" i="20"/>
  <c r="U436" i="20" s="1"/>
  <c r="U376" i="20"/>
  <c r="U453" i="20" s="1"/>
  <c r="U554" i="20"/>
  <c r="U404" i="20"/>
  <c r="U481" i="20" s="1"/>
  <c r="U401" i="20"/>
  <c r="U478" i="20" s="1"/>
  <c r="U415" i="20"/>
  <c r="U492" i="20" s="1"/>
  <c r="U555" i="20"/>
  <c r="U535" i="20"/>
  <c r="T239" i="21"/>
  <c r="T601" i="20"/>
  <c r="T612" i="20"/>
  <c r="T580" i="20"/>
  <c r="U363" i="20"/>
  <c r="U440" i="20" s="1"/>
  <c r="U410" i="20"/>
  <c r="U487" i="20" s="1"/>
  <c r="U573" i="20"/>
  <c r="U564" i="20"/>
  <c r="U358" i="20"/>
  <c r="U435" i="20" s="1"/>
  <c r="U577" i="20"/>
  <c r="U559" i="20"/>
  <c r="U413" i="20"/>
  <c r="U490" i="20" s="1"/>
  <c r="U544" i="20"/>
  <c r="U406" i="20"/>
  <c r="U483" i="20" s="1"/>
  <c r="U536" i="20"/>
  <c r="V425" i="20"/>
  <c r="V502" i="20" s="1"/>
  <c r="T198" i="21"/>
  <c r="T210" i="21"/>
  <c r="U367" i="20"/>
  <c r="U444" i="20" s="1"/>
  <c r="U570" i="20"/>
  <c r="U366" i="20"/>
  <c r="U443" i="20" s="1"/>
  <c r="U416" i="20"/>
  <c r="U493" i="20" s="1"/>
  <c r="U402" i="20"/>
  <c r="U479" i="20" s="1"/>
  <c r="U552" i="20"/>
  <c r="U567" i="20"/>
  <c r="U412" i="20"/>
  <c r="U489" i="20" s="1"/>
  <c r="U578" i="20"/>
  <c r="U550" i="20"/>
  <c r="U566" i="20"/>
  <c r="U539" i="20"/>
  <c r="U405" i="20"/>
  <c r="U482" i="20" s="1"/>
  <c r="U549" i="20"/>
  <c r="U541" i="20"/>
  <c r="U569" i="20"/>
  <c r="U575" i="20"/>
  <c r="U362" i="20"/>
  <c r="U439" i="20" s="1"/>
  <c r="U370" i="20"/>
  <c r="U447" i="20" s="1"/>
  <c r="U546" i="20"/>
  <c r="V429" i="20"/>
  <c r="V506" i="20" s="1"/>
  <c r="V387" i="20"/>
  <c r="V464" i="20" s="1"/>
  <c r="V392" i="20"/>
  <c r="V469" i="20" s="1"/>
  <c r="V381" i="20"/>
  <c r="V458" i="20" s="1"/>
  <c r="V431" i="20"/>
  <c r="V508" i="20" s="1"/>
  <c r="V389" i="20"/>
  <c r="V466" i="20" s="1"/>
  <c r="V393" i="20"/>
  <c r="V470" i="20" s="1"/>
  <c r="V384" i="20"/>
  <c r="V461" i="20" s="1"/>
  <c r="T215" i="21"/>
  <c r="T209" i="21"/>
  <c r="T200" i="21"/>
  <c r="T202" i="21"/>
  <c r="T206" i="21"/>
  <c r="V76" i="20"/>
  <c r="V81" i="20"/>
  <c r="V81" i="21" s="1"/>
  <c r="V77" i="20"/>
  <c r="V602" i="20" s="1"/>
  <c r="W79" i="20"/>
  <c r="W80" i="20" s="1"/>
  <c r="W75" i="20"/>
  <c r="W78" i="20"/>
  <c r="U361" i="20"/>
  <c r="U438" i="20" s="1"/>
  <c r="U551" i="20"/>
  <c r="U547" i="20"/>
  <c r="U537" i="20"/>
  <c r="U373" i="20"/>
  <c r="U450" i="20" s="1"/>
  <c r="U403" i="20"/>
  <c r="U480" i="20" s="1"/>
  <c r="U374" i="20"/>
  <c r="U451" i="20" s="1"/>
  <c r="U420" i="20"/>
  <c r="U497" i="20" s="1"/>
  <c r="U562" i="20"/>
  <c r="V397" i="20"/>
  <c r="V474" i="20" s="1"/>
  <c r="V426" i="20"/>
  <c r="V503" i="20" s="1"/>
  <c r="V424" i="20"/>
  <c r="V501" i="20" s="1"/>
  <c r="V390" i="20"/>
  <c r="V467" i="20" s="1"/>
  <c r="V428" i="20"/>
  <c r="V505" i="20" s="1"/>
  <c r="V382" i="20"/>
  <c r="V459" i="20" s="1"/>
  <c r="T204" i="21"/>
  <c r="T207" i="21"/>
  <c r="T212" i="21"/>
  <c r="U571" i="20"/>
  <c r="U574" i="20"/>
  <c r="U548" i="20"/>
  <c r="U418" i="20"/>
  <c r="U495" i="20" s="1"/>
  <c r="U408" i="20"/>
  <c r="U485" i="20" s="1"/>
  <c r="U563" i="20"/>
  <c r="U540" i="20"/>
  <c r="U76" i="21"/>
  <c r="U407" i="20"/>
  <c r="U484" i="20" s="1"/>
  <c r="U576" i="20"/>
  <c r="U565" i="20"/>
  <c r="U538" i="20"/>
  <c r="U572" i="20"/>
  <c r="U553" i="20"/>
  <c r="U372" i="20"/>
  <c r="U449" i="20" s="1"/>
  <c r="U558" i="20"/>
  <c r="U417" i="20"/>
  <c r="U494" i="20" s="1"/>
  <c r="U377" i="20"/>
  <c r="U454" i="20" s="1"/>
  <c r="U542" i="20"/>
  <c r="V394" i="20"/>
  <c r="V471" i="20" s="1"/>
  <c r="V388" i="20"/>
  <c r="V465" i="20" s="1"/>
  <c r="V395" i="20"/>
  <c r="V472" i="20" s="1"/>
  <c r="V383" i="20"/>
  <c r="V460" i="20" s="1"/>
  <c r="V396" i="20"/>
  <c r="V473" i="20" s="1"/>
  <c r="V386" i="20"/>
  <c r="V463" i="20" s="1"/>
  <c r="V398" i="20"/>
  <c r="V475" i="20" s="1"/>
  <c r="T203" i="21"/>
  <c r="T197" i="21"/>
  <c r="T211" i="21"/>
  <c r="T213" i="21"/>
  <c r="S191" i="21"/>
  <c r="S31" i="21" s="1"/>
  <c r="Q510" i="20"/>
  <c r="T298" i="20"/>
  <c r="T96" i="20"/>
  <c r="U100" i="21"/>
  <c r="U97" i="20"/>
  <c r="U164" i="20"/>
  <c r="U87" i="21"/>
  <c r="U310" i="20"/>
  <c r="U299" i="20"/>
  <c r="U153" i="20"/>
  <c r="U157" i="20"/>
  <c r="U156" i="20"/>
  <c r="U171" i="20"/>
  <c r="U166" i="20"/>
  <c r="U170" i="20"/>
  <c r="U311" i="20"/>
  <c r="U99" i="20"/>
  <c r="U133" i="20" s="1"/>
  <c r="U102" i="21"/>
  <c r="U118" i="21"/>
  <c r="U319" i="20"/>
  <c r="U228" i="20"/>
  <c r="U272" i="20" s="1"/>
  <c r="U226" i="20"/>
  <c r="U270" i="20" s="1"/>
  <c r="U224" i="20"/>
  <c r="U268" i="20" s="1"/>
  <c r="U229" i="20"/>
  <c r="U273" i="20" s="1"/>
  <c r="U215" i="20"/>
  <c r="U259" i="20" s="1"/>
  <c r="U72" i="21"/>
  <c r="U93" i="21"/>
  <c r="U304" i="20"/>
  <c r="U230" i="20"/>
  <c r="U274" i="20" s="1"/>
  <c r="U100" i="20"/>
  <c r="U134" i="20" s="1"/>
  <c r="U88" i="21"/>
  <c r="U214" i="20"/>
  <c r="U258" i="20" s="1"/>
  <c r="U314" i="20"/>
  <c r="U315" i="20"/>
  <c r="U106" i="21"/>
  <c r="U160" i="20"/>
  <c r="U159" i="20"/>
  <c r="U172" i="20"/>
  <c r="U167" i="20"/>
  <c r="U240" i="20"/>
  <c r="U284" i="20" s="1"/>
  <c r="U239" i="20"/>
  <c r="U283" i="20" s="1"/>
  <c r="U94" i="21"/>
  <c r="U236" i="20"/>
  <c r="U280" i="20" s="1"/>
  <c r="U221" i="20"/>
  <c r="U265" i="20" s="1"/>
  <c r="U306" i="20"/>
  <c r="U102" i="20"/>
  <c r="U136" i="20" s="1"/>
  <c r="U222" i="20"/>
  <c r="U266" i="20" s="1"/>
  <c r="U318" i="20"/>
  <c r="U213" i="20"/>
  <c r="U257" i="20" s="1"/>
  <c r="U98" i="20"/>
  <c r="U132" i="20" s="1"/>
  <c r="U104" i="21"/>
  <c r="U113" i="21"/>
  <c r="U216" i="20"/>
  <c r="U260" i="20" s="1"/>
  <c r="U300" i="20"/>
  <c r="U107" i="21"/>
  <c r="U308" i="20"/>
  <c r="U241" i="20"/>
  <c r="U285" i="20" s="1"/>
  <c r="U227" i="20"/>
  <c r="U271" i="20" s="1"/>
  <c r="U92" i="21"/>
  <c r="U120" i="21"/>
  <c r="U154" i="20"/>
  <c r="U155" i="20"/>
  <c r="U173" i="20"/>
  <c r="U169" i="20"/>
  <c r="U234" i="20"/>
  <c r="U278" i="20" s="1"/>
  <c r="U101" i="20"/>
  <c r="U135" i="20" s="1"/>
  <c r="U89" i="21"/>
  <c r="U105" i="21"/>
  <c r="U235" i="20"/>
  <c r="U279" i="20" s="1"/>
  <c r="U105" i="20"/>
  <c r="U139" i="20" s="1"/>
  <c r="U301" i="20"/>
  <c r="U312" i="20"/>
  <c r="U302" i="20"/>
  <c r="U303" i="20"/>
  <c r="U116" i="21"/>
  <c r="U103" i="21"/>
  <c r="U305" i="20"/>
  <c r="U217" i="20"/>
  <c r="U261" i="20" s="1"/>
  <c r="U95" i="21"/>
  <c r="U112" i="21"/>
  <c r="U238" i="20"/>
  <c r="U282" i="20" s="1"/>
  <c r="U313" i="20"/>
  <c r="U103" i="20"/>
  <c r="U137" i="20" s="1"/>
  <c r="U115" i="21"/>
  <c r="U161" i="20"/>
  <c r="U162" i="20"/>
  <c r="U158" i="20"/>
  <c r="U165" i="20"/>
  <c r="U168" i="20"/>
  <c r="U237" i="20"/>
  <c r="U281" i="20" s="1"/>
  <c r="U106" i="20"/>
  <c r="U140" i="20" s="1"/>
  <c r="U108" i="21"/>
  <c r="U117" i="21"/>
  <c r="U96" i="21"/>
  <c r="U316" i="20"/>
  <c r="U307" i="20"/>
  <c r="U101" i="21"/>
  <c r="U242" i="20"/>
  <c r="U286" i="20" s="1"/>
  <c r="U317" i="20"/>
  <c r="U231" i="20"/>
  <c r="U275" i="20" s="1"/>
  <c r="U90" i="21"/>
  <c r="U119" i="21"/>
  <c r="U223" i="20"/>
  <c r="U267" i="20" s="1"/>
  <c r="U219" i="20"/>
  <c r="U263" i="20" s="1"/>
  <c r="U114" i="21"/>
  <c r="U218" i="20"/>
  <c r="U262" i="20" s="1"/>
  <c r="U220" i="20"/>
  <c r="U264" i="20" s="1"/>
  <c r="U225" i="20"/>
  <c r="U269" i="20" s="1"/>
  <c r="U104" i="20"/>
  <c r="U138" i="20" s="1"/>
  <c r="U91" i="21"/>
  <c r="U109" i="21"/>
  <c r="T243" i="20"/>
  <c r="T197" i="20"/>
  <c r="X1" i="20"/>
  <c r="X3" i="20" s="1"/>
  <c r="W71" i="20"/>
  <c r="W1" i="21"/>
  <c r="T211" i="20"/>
  <c r="T152" i="20"/>
  <c r="T35" i="20" s="1"/>
  <c r="T99" i="21"/>
  <c r="U124" i="21"/>
  <c r="U135" i="21"/>
  <c r="U344" i="20"/>
  <c r="U198" i="20"/>
  <c r="U333" i="20"/>
  <c r="U195" i="20"/>
  <c r="U188" i="20"/>
  <c r="U207" i="20"/>
  <c r="U206" i="20"/>
  <c r="U177" i="20"/>
  <c r="U184" i="20"/>
  <c r="U331" i="20"/>
  <c r="U128" i="21"/>
  <c r="U341" i="20"/>
  <c r="U334" i="20"/>
  <c r="U348" i="20"/>
  <c r="U127" i="21"/>
  <c r="U323" i="20"/>
  <c r="U249" i="20"/>
  <c r="U293" i="20" s="1"/>
  <c r="U111" i="20"/>
  <c r="U145" i="20" s="1"/>
  <c r="U143" i="21"/>
  <c r="U117" i="20"/>
  <c r="U151" i="20" s="1"/>
  <c r="U251" i="20"/>
  <c r="U295" i="20" s="1"/>
  <c r="U130" i="21"/>
  <c r="U350" i="20"/>
  <c r="U329" i="20"/>
  <c r="U110" i="20"/>
  <c r="U144" i="20" s="1"/>
  <c r="U191" i="20"/>
  <c r="U196" i="20"/>
  <c r="U199" i="20"/>
  <c r="U203" i="20"/>
  <c r="U179" i="20"/>
  <c r="U185" i="20"/>
  <c r="U325" i="20"/>
  <c r="U136" i="21"/>
  <c r="U113" i="20"/>
  <c r="U147" i="20" s="1"/>
  <c r="U345" i="20"/>
  <c r="U324" i="20"/>
  <c r="U142" i="21"/>
  <c r="U351" i="20"/>
  <c r="U253" i="20"/>
  <c r="U297" i="20" s="1"/>
  <c r="U129" i="21"/>
  <c r="U326" i="20"/>
  <c r="U330" i="20"/>
  <c r="U112" i="20"/>
  <c r="U146" i="20" s="1"/>
  <c r="U342" i="20"/>
  <c r="U346" i="20"/>
  <c r="U250" i="20"/>
  <c r="U294" i="20" s="1"/>
  <c r="U125" i="21"/>
  <c r="U139" i="21"/>
  <c r="U322" i="20"/>
  <c r="U108" i="20"/>
  <c r="U142" i="20" s="1"/>
  <c r="U194" i="20"/>
  <c r="U190" i="20"/>
  <c r="U201" i="20"/>
  <c r="U200" i="20"/>
  <c r="U204" i="20"/>
  <c r="U181" i="20"/>
  <c r="U178" i="20"/>
  <c r="U131" i="21"/>
  <c r="U141" i="21"/>
  <c r="U245" i="20"/>
  <c r="U289" i="20" s="1"/>
  <c r="U109" i="20"/>
  <c r="U143" i="20" s="1"/>
  <c r="U248" i="20"/>
  <c r="U292" i="20" s="1"/>
  <c r="U338" i="20"/>
  <c r="U347" i="20"/>
  <c r="U247" i="20"/>
  <c r="U291" i="20" s="1"/>
  <c r="U133" i="21"/>
  <c r="U353" i="20"/>
  <c r="U352" i="20"/>
  <c r="U73" i="21"/>
  <c r="U335" i="20"/>
  <c r="U336" i="20"/>
  <c r="U193" i="20"/>
  <c r="U138" i="21"/>
  <c r="U192" i="20"/>
  <c r="U189" i="20"/>
  <c r="U202" i="20"/>
  <c r="U205" i="20"/>
  <c r="U182" i="20"/>
  <c r="U183" i="20"/>
  <c r="U180" i="20"/>
  <c r="U140" i="21"/>
  <c r="U349" i="20"/>
  <c r="U144" i="21"/>
  <c r="U327" i="20"/>
  <c r="U115" i="20"/>
  <c r="U149" i="20" s="1"/>
  <c r="U339" i="20"/>
  <c r="U340" i="20"/>
  <c r="U116" i="20"/>
  <c r="U150" i="20" s="1"/>
  <c r="U132" i="21"/>
  <c r="U328" i="20"/>
  <c r="U337" i="20"/>
  <c r="U137" i="21"/>
  <c r="U252" i="20"/>
  <c r="U296" i="20" s="1"/>
  <c r="U246" i="20"/>
  <c r="U290" i="20" s="1"/>
  <c r="U114" i="20"/>
  <c r="U148" i="20" s="1"/>
  <c r="U126" i="21"/>
  <c r="T107" i="20"/>
  <c r="T122" i="21" s="1"/>
  <c r="T332" i="20"/>
  <c r="T134" i="21"/>
  <c r="S149" i="21"/>
  <c r="S511" i="20"/>
  <c r="S174" i="20"/>
  <c r="S148" i="21"/>
  <c r="S22" i="21" s="1"/>
  <c r="V72" i="20"/>
  <c r="V111" i="21" s="1"/>
  <c r="V73" i="20"/>
  <c r="V71" i="21"/>
  <c r="T309" i="20"/>
  <c r="T44" i="20" s="1"/>
  <c r="T86" i="21"/>
  <c r="T321" i="20"/>
  <c r="T186" i="20"/>
  <c r="T123" i="21"/>
  <c r="U216" i="21"/>
  <c r="U49" i="21" s="1"/>
  <c r="S210" i="20"/>
  <c r="S14" i="20" s="1"/>
  <c r="S6" i="20" s="1"/>
  <c r="S147" i="21"/>
  <c r="S14" i="21" s="1"/>
  <c r="V224" i="21"/>
  <c r="V226" i="21"/>
  <c r="V217" i="21"/>
  <c r="V222" i="21"/>
  <c r="V221" i="21"/>
  <c r="V218" i="21"/>
  <c r="V220" i="21"/>
  <c r="V223" i="21"/>
  <c r="V225" i="21"/>
  <c r="V219" i="21"/>
  <c r="Q36" i="21"/>
  <c r="S320" i="20"/>
  <c r="T110" i="21"/>
  <c r="T232" i="20"/>
  <c r="T163" i="20"/>
  <c r="T43" i="20" s="1"/>
  <c r="T175" i="20"/>
  <c r="T343" i="20"/>
  <c r="S98" i="21"/>
  <c r="S97" i="21" s="1"/>
  <c r="S21" i="21" s="1"/>
  <c r="T360" i="21"/>
  <c r="W423" i="20" l="1"/>
  <c r="W500" i="20" s="1"/>
  <c r="W380" i="20"/>
  <c r="V244" i="20"/>
  <c r="V176" i="20"/>
  <c r="V187" i="20"/>
  <c r="U305" i="21"/>
  <c r="U263" i="21" s="1"/>
  <c r="U315" i="21"/>
  <c r="U273" i="21" s="1"/>
  <c r="U316" i="21"/>
  <c r="U274" i="21" s="1"/>
  <c r="V233" i="20"/>
  <c r="V212" i="20"/>
  <c r="V256" i="20" s="1"/>
  <c r="T250" i="21"/>
  <c r="R43" i="21"/>
  <c r="R42" i="21" s="1"/>
  <c r="R54" i="21"/>
  <c r="U260" i="21"/>
  <c r="U238" i="21" s="1"/>
  <c r="S532" i="20"/>
  <c r="S522" i="20" s="1"/>
  <c r="S381" i="21"/>
  <c r="S371" i="21" s="1"/>
  <c r="S359" i="21" s="1"/>
  <c r="S37" i="21" s="1"/>
  <c r="S262" i="21"/>
  <c r="S261" i="21" s="1"/>
  <c r="S61" i="21" s="1"/>
  <c r="S60" i="21" s="1"/>
  <c r="T11" i="20"/>
  <c r="S11" i="20"/>
  <c r="R26" i="20"/>
  <c r="P7" i="20"/>
  <c r="O7" i="20"/>
  <c r="V542" i="20"/>
  <c r="T304" i="21"/>
  <c r="T262" i="21" s="1"/>
  <c r="T261" i="21" s="1"/>
  <c r="T61" i="21" s="1"/>
  <c r="U354" i="21"/>
  <c r="U332" i="21" s="1"/>
  <c r="U280" i="21" s="1"/>
  <c r="U350" i="21"/>
  <c r="U328" i="21" s="1"/>
  <c r="U276" i="21" s="1"/>
  <c r="U352" i="21"/>
  <c r="U330" i="21" s="1"/>
  <c r="U278" i="21" s="1"/>
  <c r="U357" i="21"/>
  <c r="U335" i="21" s="1"/>
  <c r="U353" i="21"/>
  <c r="U331" i="21" s="1"/>
  <c r="U279" i="21" s="1"/>
  <c r="U356" i="21"/>
  <c r="U334" i="21" s="1"/>
  <c r="U282" i="21" s="1"/>
  <c r="U351" i="21"/>
  <c r="U329" i="21" s="1"/>
  <c r="U277" i="21" s="1"/>
  <c r="U355" i="21"/>
  <c r="U333" i="21" s="1"/>
  <c r="U281" i="21" s="1"/>
  <c r="U349" i="21"/>
  <c r="U327" i="21" s="1"/>
  <c r="U275" i="21" s="1"/>
  <c r="U358" i="21"/>
  <c r="U336" i="21" s="1"/>
  <c r="U283" i="21"/>
  <c r="V249" i="21"/>
  <c r="V303" i="21"/>
  <c r="V324" i="21" s="1"/>
  <c r="V302" i="21"/>
  <c r="V323" i="21" s="1"/>
  <c r="V301" i="21"/>
  <c r="V322" i="21" s="1"/>
  <c r="V300" i="21"/>
  <c r="V321" i="21" s="1"/>
  <c r="V299" i="21"/>
  <c r="V320" i="21" s="1"/>
  <c r="V298" i="21"/>
  <c r="V319" i="21" s="1"/>
  <c r="V297" i="21"/>
  <c r="V318" i="21" s="1"/>
  <c r="V296" i="21"/>
  <c r="V317" i="21" s="1"/>
  <c r="V295" i="21"/>
  <c r="V294" i="21"/>
  <c r="U270" i="21"/>
  <c r="U268" i="21"/>
  <c r="U269" i="21"/>
  <c r="U272" i="21"/>
  <c r="U265" i="21"/>
  <c r="U267" i="21"/>
  <c r="U271" i="21"/>
  <c r="U266" i="21"/>
  <c r="U264" i="21"/>
  <c r="U48" i="21"/>
  <c r="R7" i="21"/>
  <c r="U172" i="21"/>
  <c r="S228" i="21"/>
  <c r="S227" i="21" s="1"/>
  <c r="S55" i="21" s="1"/>
  <c r="T254" i="20"/>
  <c r="T62" i="20" s="1"/>
  <c r="U288" i="20"/>
  <c r="U287" i="20" s="1"/>
  <c r="U277" i="20"/>
  <c r="U276" i="20" s="1"/>
  <c r="U141" i="20"/>
  <c r="U255" i="20"/>
  <c r="U131" i="20"/>
  <c r="U130" i="20" s="1"/>
  <c r="U445" i="20"/>
  <c r="V520" i="20"/>
  <c r="V369" i="21"/>
  <c r="V516" i="20"/>
  <c r="V365" i="21"/>
  <c r="V519" i="20"/>
  <c r="V368" i="21"/>
  <c r="U434" i="20"/>
  <c r="U477" i="20"/>
  <c r="U523" i="20"/>
  <c r="U531" i="20"/>
  <c r="U527" i="20"/>
  <c r="U524" i="20"/>
  <c r="U526" i="20"/>
  <c r="V456" i="20"/>
  <c r="T530" i="20"/>
  <c r="V517" i="20"/>
  <c r="V366" i="21"/>
  <c r="V515" i="20"/>
  <c r="V364" i="21"/>
  <c r="V512" i="20"/>
  <c r="V361" i="21"/>
  <c r="V518" i="20"/>
  <c r="V367" i="21"/>
  <c r="V514" i="20"/>
  <c r="V363" i="21"/>
  <c r="V513" i="20"/>
  <c r="V362" i="21"/>
  <c r="V521" i="20"/>
  <c r="V370" i="21"/>
  <c r="U488" i="20"/>
  <c r="U529" i="20"/>
  <c r="U528" i="20"/>
  <c r="V499" i="20"/>
  <c r="T433" i="20"/>
  <c r="R36" i="21"/>
  <c r="R28" i="21"/>
  <c r="B7" i="14" s="1"/>
  <c r="W151" i="21"/>
  <c r="W146" i="21"/>
  <c r="W83" i="21"/>
  <c r="R50" i="20"/>
  <c r="S30" i="21"/>
  <c r="S6" i="21" s="1"/>
  <c r="S53" i="20"/>
  <c r="S29" i="20" s="1"/>
  <c r="S51" i="20"/>
  <c r="S27" i="20" s="1"/>
  <c r="S52" i="20"/>
  <c r="S28" i="20" s="1"/>
  <c r="T42" i="20"/>
  <c r="U192" i="21"/>
  <c r="T36" i="20"/>
  <c r="P20" i="20"/>
  <c r="Q21" i="20"/>
  <c r="S34" i="20"/>
  <c r="S10" i="20" s="1"/>
  <c r="W384" i="20"/>
  <c r="W3" i="21"/>
  <c r="W69" i="21" s="1"/>
  <c r="U236" i="21"/>
  <c r="U379" i="21" s="1"/>
  <c r="W78" i="21"/>
  <c r="X355" i="20"/>
  <c r="X209" i="20"/>
  <c r="X83" i="20"/>
  <c r="X69" i="20"/>
  <c r="V343" i="21"/>
  <c r="T169" i="21"/>
  <c r="S166" i="21"/>
  <c r="S23" i="21" s="1"/>
  <c r="S20" i="21" s="1"/>
  <c r="T155" i="21"/>
  <c r="T180" i="21"/>
  <c r="T167" i="21"/>
  <c r="W426" i="20"/>
  <c r="U211" i="21"/>
  <c r="V290" i="21"/>
  <c r="V311" i="21" s="1"/>
  <c r="W391" i="20"/>
  <c r="W382" i="20"/>
  <c r="U207" i="21"/>
  <c r="U198" i="21"/>
  <c r="W387" i="20"/>
  <c r="V342" i="21"/>
  <c r="W390" i="20"/>
  <c r="T153" i="21"/>
  <c r="U213" i="21"/>
  <c r="W397" i="20"/>
  <c r="W430" i="20"/>
  <c r="U204" i="21"/>
  <c r="V338" i="21"/>
  <c r="V247" i="21"/>
  <c r="V258" i="21" s="1"/>
  <c r="V287" i="21"/>
  <c r="V308" i="21" s="1"/>
  <c r="V76" i="21"/>
  <c r="V419" i="20"/>
  <c r="V496" i="20" s="1"/>
  <c r="V404" i="20"/>
  <c r="V481" i="20" s="1"/>
  <c r="W427" i="20"/>
  <c r="U201" i="21"/>
  <c r="U203" i="21"/>
  <c r="U197" i="21"/>
  <c r="U215" i="21"/>
  <c r="U209" i="21"/>
  <c r="V285" i="21"/>
  <c r="V306" i="21" s="1"/>
  <c r="V288" i="21"/>
  <c r="V309" i="21" s="1"/>
  <c r="V340" i="21"/>
  <c r="V284" i="21"/>
  <c r="V248" i="21"/>
  <c r="V259" i="21" s="1"/>
  <c r="V237" i="21" s="1"/>
  <c r="V380" i="21" s="1"/>
  <c r="V241" i="21"/>
  <c r="V252" i="21" s="1"/>
  <c r="V230" i="21" s="1"/>
  <c r="V373" i="21" s="1"/>
  <c r="U545" i="20"/>
  <c r="U601" i="20"/>
  <c r="W424" i="20"/>
  <c r="W389" i="20"/>
  <c r="W388" i="20"/>
  <c r="W394" i="20"/>
  <c r="W383" i="20"/>
  <c r="W392" i="20"/>
  <c r="W425" i="20"/>
  <c r="W386" i="20"/>
  <c r="F78" i="20"/>
  <c r="F78" i="21" s="1"/>
  <c r="W393" i="20"/>
  <c r="U212" i="21"/>
  <c r="U214" i="21"/>
  <c r="U208" i="21"/>
  <c r="U199" i="21"/>
  <c r="U195" i="21"/>
  <c r="V292" i="21"/>
  <c r="V313" i="21" s="1"/>
  <c r="V243" i="21"/>
  <c r="V254" i="21" s="1"/>
  <c r="V232" i="21" s="1"/>
  <c r="V375" i="21" s="1"/>
  <c r="V240" i="21"/>
  <c r="V251" i="21" s="1"/>
  <c r="V229" i="21" s="1"/>
  <c r="V372" i="21" s="1"/>
  <c r="V245" i="21"/>
  <c r="V256" i="21" s="1"/>
  <c r="V234" i="21" s="1"/>
  <c r="V377" i="21" s="1"/>
  <c r="V286" i="21"/>
  <c r="V307" i="21" s="1"/>
  <c r="W381" i="20"/>
  <c r="W431" i="20"/>
  <c r="W428" i="20"/>
  <c r="W396" i="20"/>
  <c r="W432" i="20"/>
  <c r="W509" i="20" s="1"/>
  <c r="F509" i="20" s="1"/>
  <c r="W395" i="20"/>
  <c r="W398" i="20"/>
  <c r="W429" i="20"/>
  <c r="W385" i="20"/>
  <c r="W399" i="20"/>
  <c r="U200" i="21"/>
  <c r="U202" i="21"/>
  <c r="U196" i="21"/>
  <c r="U210" i="21"/>
  <c r="V244" i="21"/>
  <c r="V255" i="21" s="1"/>
  <c r="V233" i="21" s="1"/>
  <c r="V376" i="21" s="1"/>
  <c r="V246" i="21"/>
  <c r="V257" i="21" s="1"/>
  <c r="V235" i="21" s="1"/>
  <c r="V378" i="21" s="1"/>
  <c r="V291" i="21"/>
  <c r="V312" i="21" s="1"/>
  <c r="V346" i="21"/>
  <c r="V339" i="21"/>
  <c r="V376" i="20"/>
  <c r="V453" i="20" s="1"/>
  <c r="V415" i="20"/>
  <c r="V492" i="20" s="1"/>
  <c r="V538" i="20"/>
  <c r="U187" i="21"/>
  <c r="V362" i="20"/>
  <c r="V439" i="20" s="1"/>
  <c r="V562" i="20"/>
  <c r="U163" i="21"/>
  <c r="V417" i="20"/>
  <c r="V494" i="20" s="1"/>
  <c r="V576" i="20"/>
  <c r="T533" i="20"/>
  <c r="T37" i="20" s="1"/>
  <c r="U239" i="21"/>
  <c r="U623" i="20"/>
  <c r="U580" i="20"/>
  <c r="U612" i="20"/>
  <c r="F79" i="20"/>
  <c r="F79" i="21" s="1"/>
  <c r="U253" i="21"/>
  <c r="U231" i="21" s="1"/>
  <c r="U374" i="21" s="1"/>
  <c r="W79" i="21"/>
  <c r="T579" i="20"/>
  <c r="V616" i="20"/>
  <c r="V341" i="21"/>
  <c r="V242" i="21"/>
  <c r="V253" i="21" s="1"/>
  <c r="V231" i="21" s="1"/>
  <c r="V374" i="21" s="1"/>
  <c r="V345" i="21"/>
  <c r="V293" i="21"/>
  <c r="V314" i="21" s="1"/>
  <c r="V289" i="21"/>
  <c r="V310" i="21" s="1"/>
  <c r="V344" i="21"/>
  <c r="V347" i="21"/>
  <c r="U357" i="20"/>
  <c r="V596" i="20"/>
  <c r="V584" i="20"/>
  <c r="V610" i="20"/>
  <c r="V77" i="21"/>
  <c r="V203" i="21" s="1"/>
  <c r="V615" i="20"/>
  <c r="V613" i="20"/>
  <c r="V618" i="20"/>
  <c r="V593" i="20"/>
  <c r="V606" i="20"/>
  <c r="V581" i="20"/>
  <c r="V630" i="20"/>
  <c r="V607" i="20"/>
  <c r="U557" i="20"/>
  <c r="U400" i="20"/>
  <c r="U154" i="21" s="1"/>
  <c r="T205" i="21"/>
  <c r="U411" i="20"/>
  <c r="U168" i="21" s="1"/>
  <c r="V422" i="20"/>
  <c r="V193" i="21" s="1"/>
  <c r="V578" i="20"/>
  <c r="V540" i="20"/>
  <c r="V539" i="20"/>
  <c r="V554" i="20"/>
  <c r="V565" i="20"/>
  <c r="V369" i="20"/>
  <c r="V446" i="20" s="1"/>
  <c r="U159" i="21"/>
  <c r="V418" i="20"/>
  <c r="V495" i="20" s="1"/>
  <c r="V577" i="20"/>
  <c r="V401" i="20"/>
  <c r="V478" i="20" s="1"/>
  <c r="V365" i="20"/>
  <c r="V442" i="20" s="1"/>
  <c r="V563" i="20"/>
  <c r="V552" i="20"/>
  <c r="V407" i="20"/>
  <c r="V484" i="20" s="1"/>
  <c r="V546" i="20"/>
  <c r="V575" i="20"/>
  <c r="V543" i="20"/>
  <c r="U179" i="21"/>
  <c r="U184" i="21"/>
  <c r="V359" i="20"/>
  <c r="V436" i="20" s="1"/>
  <c r="V551" i="20"/>
  <c r="V409" i="20"/>
  <c r="V486" i="20" s="1"/>
  <c r="V361" i="20"/>
  <c r="V438" i="20" s="1"/>
  <c r="V371" i="20"/>
  <c r="V448" i="20" s="1"/>
  <c r="U176" i="21"/>
  <c r="V366" i="20"/>
  <c r="V443" i="20" s="1"/>
  <c r="V378" i="20"/>
  <c r="V455" i="20" s="1"/>
  <c r="V414" i="20"/>
  <c r="V491" i="20" s="1"/>
  <c r="V360" i="20"/>
  <c r="V437" i="20" s="1"/>
  <c r="V564" i="20"/>
  <c r="V363" i="20"/>
  <c r="V440" i="20" s="1"/>
  <c r="V544" i="20"/>
  <c r="V364" i="20"/>
  <c r="V441" i="20" s="1"/>
  <c r="V420" i="20"/>
  <c r="V497" i="20" s="1"/>
  <c r="V374" i="20"/>
  <c r="V451" i="20" s="1"/>
  <c r="U164" i="21"/>
  <c r="V628" i="20"/>
  <c r="V617" i="20"/>
  <c r="V633" i="20"/>
  <c r="V622" i="20"/>
  <c r="V620" i="20"/>
  <c r="V632" i="20"/>
  <c r="V614" i="20"/>
  <c r="T194" i="21"/>
  <c r="U568" i="20"/>
  <c r="U368" i="20"/>
  <c r="U534" i="20"/>
  <c r="V379" i="20"/>
  <c r="V611" i="20"/>
  <c r="V597" i="20"/>
  <c r="V621" i="20"/>
  <c r="V619" i="20"/>
  <c r="V599" i="20"/>
  <c r="V608" i="20"/>
  <c r="W81" i="20"/>
  <c r="F81" i="20" s="1"/>
  <c r="F81" i="21" s="1"/>
  <c r="W77" i="20"/>
  <c r="W613" i="20" s="1"/>
  <c r="W76" i="20"/>
  <c r="V410" i="20"/>
  <c r="V487" i="20" s="1"/>
  <c r="V573" i="20"/>
  <c r="V372" i="20"/>
  <c r="V449" i="20" s="1"/>
  <c r="V373" i="20"/>
  <c r="V450" i="20" s="1"/>
  <c r="V558" i="20"/>
  <c r="V571" i="20"/>
  <c r="V574" i="20"/>
  <c r="V559" i="20"/>
  <c r="V541" i="20"/>
  <c r="V358" i="20"/>
  <c r="V435" i="20" s="1"/>
  <c r="V408" i="20"/>
  <c r="V485" i="20" s="1"/>
  <c r="V403" i="20"/>
  <c r="V480" i="20" s="1"/>
  <c r="V567" i="20"/>
  <c r="V377" i="20"/>
  <c r="V454" i="20" s="1"/>
  <c r="V412" i="20"/>
  <c r="V489" i="20" s="1"/>
  <c r="V413" i="20"/>
  <c r="V490" i="20" s="1"/>
  <c r="V555" i="20"/>
  <c r="V548" i="20"/>
  <c r="V375" i="20"/>
  <c r="V452" i="20" s="1"/>
  <c r="V535" i="20"/>
  <c r="U178" i="21"/>
  <c r="U189" i="21"/>
  <c r="U188" i="21"/>
  <c r="U174" i="21"/>
  <c r="U183" i="21"/>
  <c r="U186" i="21"/>
  <c r="U175" i="21"/>
  <c r="U156" i="21"/>
  <c r="V631" i="20"/>
  <c r="V587" i="20"/>
  <c r="V624" i="20"/>
  <c r="V594" i="20"/>
  <c r="V590" i="20"/>
  <c r="V605" i="20"/>
  <c r="V625" i="20"/>
  <c r="V603" i="20"/>
  <c r="V609" i="20"/>
  <c r="V595" i="20"/>
  <c r="V582" i="20"/>
  <c r="V588" i="20"/>
  <c r="U177" i="21"/>
  <c r="U170" i="21"/>
  <c r="X75" i="20"/>
  <c r="X75" i="21" s="1"/>
  <c r="X78" i="20"/>
  <c r="X79" i="20"/>
  <c r="X80" i="20" s="1"/>
  <c r="X80" i="21" s="1"/>
  <c r="U185" i="21"/>
  <c r="U165" i="21"/>
  <c r="U162" i="21"/>
  <c r="U182" i="21"/>
  <c r="U157" i="21"/>
  <c r="U190" i="21"/>
  <c r="V549" i="20"/>
  <c r="V421" i="20"/>
  <c r="V498" i="20" s="1"/>
  <c r="V572" i="20"/>
  <c r="V566" i="20"/>
  <c r="V569" i="20"/>
  <c r="V406" i="20"/>
  <c r="V483" i="20" s="1"/>
  <c r="V416" i="20"/>
  <c r="V493" i="20" s="1"/>
  <c r="V570" i="20"/>
  <c r="V560" i="20"/>
  <c r="V536" i="20"/>
  <c r="V547" i="20"/>
  <c r="V405" i="20"/>
  <c r="V482" i="20" s="1"/>
  <c r="V402" i="20"/>
  <c r="V479" i="20" s="1"/>
  <c r="V561" i="20"/>
  <c r="V537" i="20"/>
  <c r="V367" i="20"/>
  <c r="V444" i="20" s="1"/>
  <c r="V553" i="20"/>
  <c r="V550" i="20"/>
  <c r="V370" i="20"/>
  <c r="V447" i="20" s="1"/>
  <c r="U161" i="21"/>
  <c r="U181" i="21"/>
  <c r="U173" i="21"/>
  <c r="U158" i="21"/>
  <c r="U160" i="21"/>
  <c r="U171" i="21"/>
  <c r="W75" i="21"/>
  <c r="V629" i="20"/>
  <c r="V586" i="20"/>
  <c r="V592" i="20"/>
  <c r="V627" i="20"/>
  <c r="V585" i="20"/>
  <c r="V591" i="20"/>
  <c r="V600" i="20"/>
  <c r="V589" i="20"/>
  <c r="V604" i="20"/>
  <c r="V626" i="20"/>
  <c r="V598" i="20"/>
  <c r="V583" i="20"/>
  <c r="U321" i="20"/>
  <c r="V216" i="21"/>
  <c r="V49" i="21" s="1"/>
  <c r="V124" i="21"/>
  <c r="V135" i="21"/>
  <c r="V333" i="20"/>
  <c r="V344" i="20"/>
  <c r="V198" i="20"/>
  <c r="V108" i="20"/>
  <c r="V142" i="20" s="1"/>
  <c r="V189" i="20"/>
  <c r="V192" i="20"/>
  <c r="V200" i="20"/>
  <c r="V204" i="20"/>
  <c r="V184" i="20"/>
  <c r="V183" i="20"/>
  <c r="V352" i="20"/>
  <c r="V330" i="20"/>
  <c r="V114" i="20"/>
  <c r="V148" i="20" s="1"/>
  <c r="V125" i="21"/>
  <c r="V143" i="21"/>
  <c r="V338" i="20"/>
  <c r="V253" i="20"/>
  <c r="V297" i="20" s="1"/>
  <c r="V193" i="20"/>
  <c r="V129" i="21"/>
  <c r="V341" i="20"/>
  <c r="V252" i="20"/>
  <c r="V296" i="20" s="1"/>
  <c r="V137" i="21"/>
  <c r="V353" i="20"/>
  <c r="V336" i="20"/>
  <c r="V251" i="20"/>
  <c r="V295" i="20" s="1"/>
  <c r="V116" i="20"/>
  <c r="V150" i="20" s="1"/>
  <c r="V322" i="20"/>
  <c r="V188" i="20"/>
  <c r="V195" i="20"/>
  <c r="V205" i="20"/>
  <c r="V201" i="20"/>
  <c r="V177" i="20"/>
  <c r="V185" i="20"/>
  <c r="V348" i="20"/>
  <c r="V326" i="20"/>
  <c r="V110" i="20"/>
  <c r="V144" i="20" s="1"/>
  <c r="V127" i="21"/>
  <c r="V351" i="20"/>
  <c r="V334" i="20"/>
  <c r="V249" i="20"/>
  <c r="V293" i="20" s="1"/>
  <c r="V117" i="20"/>
  <c r="V151" i="20" s="1"/>
  <c r="V140" i="21"/>
  <c r="V337" i="20"/>
  <c r="V248" i="20"/>
  <c r="V292" i="20" s="1"/>
  <c r="V139" i="21"/>
  <c r="V349" i="20"/>
  <c r="V331" i="20"/>
  <c r="V247" i="20"/>
  <c r="V291" i="20" s="1"/>
  <c r="V128" i="21"/>
  <c r="V144" i="21"/>
  <c r="V191" i="20"/>
  <c r="V196" i="20"/>
  <c r="V207" i="20"/>
  <c r="V206" i="20"/>
  <c r="V202" i="20"/>
  <c r="V182" i="20"/>
  <c r="V181" i="20"/>
  <c r="V339" i="20"/>
  <c r="V250" i="20"/>
  <c r="V294" i="20" s="1"/>
  <c r="V111" i="20"/>
  <c r="V145" i="20" s="1"/>
  <c r="V132" i="21"/>
  <c r="V347" i="20"/>
  <c r="V329" i="20"/>
  <c r="V245" i="20"/>
  <c r="V289" i="20" s="1"/>
  <c r="V73" i="21"/>
  <c r="V350" i="20"/>
  <c r="V328" i="20"/>
  <c r="V109" i="20"/>
  <c r="V143" i="20" s="1"/>
  <c r="V141" i="21"/>
  <c r="V345" i="20"/>
  <c r="V327" i="20"/>
  <c r="V115" i="20"/>
  <c r="V149" i="20" s="1"/>
  <c r="V130" i="21"/>
  <c r="V190" i="20"/>
  <c r="V194" i="20"/>
  <c r="V199" i="20"/>
  <c r="V203" i="20"/>
  <c r="V178" i="20"/>
  <c r="V180" i="20"/>
  <c r="V179" i="20"/>
  <c r="V335" i="20"/>
  <c r="V246" i="20"/>
  <c r="V290" i="20" s="1"/>
  <c r="V133" i="21"/>
  <c r="V138" i="21"/>
  <c r="V342" i="20"/>
  <c r="V325" i="20"/>
  <c r="V112" i="20"/>
  <c r="V146" i="20" s="1"/>
  <c r="V131" i="21"/>
  <c r="V346" i="20"/>
  <c r="V324" i="20"/>
  <c r="V126" i="21"/>
  <c r="V142" i="21"/>
  <c r="V340" i="20"/>
  <c r="V323" i="20"/>
  <c r="V113" i="20"/>
  <c r="V147" i="20" s="1"/>
  <c r="V136" i="21"/>
  <c r="U107" i="20"/>
  <c r="U122" i="21" s="1"/>
  <c r="U332" i="20"/>
  <c r="U343" i="20"/>
  <c r="W72" i="20"/>
  <c r="W111" i="21" s="1"/>
  <c r="W71" i="21"/>
  <c r="W73" i="20"/>
  <c r="U211" i="20"/>
  <c r="U110" i="21"/>
  <c r="U232" i="20"/>
  <c r="U96" i="20"/>
  <c r="T174" i="20"/>
  <c r="U360" i="21"/>
  <c r="W80" i="21"/>
  <c r="F80" i="20"/>
  <c r="F80" i="21" s="1"/>
  <c r="V97" i="20"/>
  <c r="V299" i="20"/>
  <c r="V164" i="20"/>
  <c r="V87" i="21"/>
  <c r="V100" i="21"/>
  <c r="V153" i="20"/>
  <c r="V310" i="20"/>
  <c r="V157" i="20"/>
  <c r="V156" i="20"/>
  <c r="V171" i="20"/>
  <c r="V167" i="20"/>
  <c r="V216" i="20"/>
  <c r="V260" i="20" s="1"/>
  <c r="V223" i="20"/>
  <c r="V267" i="20" s="1"/>
  <c r="V237" i="20"/>
  <c r="V281" i="20" s="1"/>
  <c r="V103" i="20"/>
  <c r="V137" i="20" s="1"/>
  <c r="V100" i="20"/>
  <c r="V134" i="20" s="1"/>
  <c r="V236" i="20"/>
  <c r="V280" i="20" s="1"/>
  <c r="V306" i="20"/>
  <c r="V234" i="20"/>
  <c r="V278" i="20" s="1"/>
  <c r="V217" i="20"/>
  <c r="V261" i="20" s="1"/>
  <c r="V101" i="20"/>
  <c r="V135" i="20" s="1"/>
  <c r="V90" i="21"/>
  <c r="V103" i="21"/>
  <c r="V95" i="21"/>
  <c r="V115" i="21"/>
  <c r="V93" i="21"/>
  <c r="V117" i="21"/>
  <c r="V307" i="20"/>
  <c r="V230" i="20"/>
  <c r="V274" i="20" s="1"/>
  <c r="V214" i="20"/>
  <c r="V258" i="20" s="1"/>
  <c r="V88" i="21"/>
  <c r="V160" i="20"/>
  <c r="V159" i="20"/>
  <c r="V166" i="20"/>
  <c r="V170" i="20"/>
  <c r="V98" i="20"/>
  <c r="V132" i="20" s="1"/>
  <c r="V173" i="20"/>
  <c r="V228" i="20"/>
  <c r="V272" i="20" s="1"/>
  <c r="V314" i="20"/>
  <c r="V304" i="20"/>
  <c r="V317" i="20"/>
  <c r="V227" i="20"/>
  <c r="V271" i="20" s="1"/>
  <c r="V319" i="20"/>
  <c r="V302" i="20"/>
  <c r="V229" i="20"/>
  <c r="V273" i="20" s="1"/>
  <c r="V213" i="20"/>
  <c r="V257" i="20" s="1"/>
  <c r="V104" i="21"/>
  <c r="V119" i="21"/>
  <c r="V92" i="21"/>
  <c r="V109" i="21"/>
  <c r="V94" i="21"/>
  <c r="V118" i="21"/>
  <c r="V303" i="20"/>
  <c r="V226" i="20"/>
  <c r="V270" i="20" s="1"/>
  <c r="V96" i="21"/>
  <c r="V120" i="21"/>
  <c r="V154" i="20"/>
  <c r="V155" i="20"/>
  <c r="V165" i="20"/>
  <c r="V168" i="20"/>
  <c r="V313" i="20"/>
  <c r="V318" i="20"/>
  <c r="V220" i="20"/>
  <c r="V264" i="20" s="1"/>
  <c r="V241" i="20"/>
  <c r="V285" i="20" s="1"/>
  <c r="V231" i="20"/>
  <c r="V275" i="20" s="1"/>
  <c r="V308" i="20"/>
  <c r="V219" i="20"/>
  <c r="V263" i="20" s="1"/>
  <c r="V315" i="20"/>
  <c r="V242" i="20"/>
  <c r="V286" i="20" s="1"/>
  <c r="V225" i="20"/>
  <c r="V269" i="20" s="1"/>
  <c r="V104" i="20"/>
  <c r="V138" i="20" s="1"/>
  <c r="V91" i="21"/>
  <c r="V114" i="21"/>
  <c r="V106" i="21"/>
  <c r="V108" i="21"/>
  <c r="V316" i="20"/>
  <c r="V239" i="20"/>
  <c r="V283" i="20" s="1"/>
  <c r="V222" i="20"/>
  <c r="V266" i="20" s="1"/>
  <c r="V169" i="20"/>
  <c r="V107" i="21"/>
  <c r="V161" i="20"/>
  <c r="V162" i="20"/>
  <c r="V158" i="20"/>
  <c r="V172" i="20"/>
  <c r="V305" i="20"/>
  <c r="V240" i="20"/>
  <c r="V284" i="20" s="1"/>
  <c r="V301" i="20"/>
  <c r="V99" i="20"/>
  <c r="V133" i="20" s="1"/>
  <c r="V224" i="20"/>
  <c r="V268" i="20" s="1"/>
  <c r="V215" i="20"/>
  <c r="V259" i="20" s="1"/>
  <c r="V300" i="20"/>
  <c r="V102" i="20"/>
  <c r="V136" i="20" s="1"/>
  <c r="V311" i="20"/>
  <c r="V238" i="20"/>
  <c r="V282" i="20" s="1"/>
  <c r="V221" i="20"/>
  <c r="V265" i="20" s="1"/>
  <c r="V106" i="20"/>
  <c r="V140" i="20" s="1"/>
  <c r="V89" i="21"/>
  <c r="V113" i="21"/>
  <c r="V112" i="21"/>
  <c r="V116" i="21"/>
  <c r="V72" i="21"/>
  <c r="V105" i="21"/>
  <c r="V312" i="20"/>
  <c r="V235" i="20"/>
  <c r="V279" i="20" s="1"/>
  <c r="V218" i="20"/>
  <c r="V262" i="20" s="1"/>
  <c r="V105" i="20"/>
  <c r="V139" i="20" s="1"/>
  <c r="V102" i="21"/>
  <c r="V101" i="21"/>
  <c r="U186" i="20"/>
  <c r="U134" i="21"/>
  <c r="X71" i="20"/>
  <c r="X1" i="21"/>
  <c r="Y1" i="20"/>
  <c r="Y3" i="20" s="1"/>
  <c r="S121" i="21"/>
  <c r="S29" i="21" s="1"/>
  <c r="U309" i="20"/>
  <c r="U44" i="20" s="1"/>
  <c r="U99" i="21"/>
  <c r="T511" i="20"/>
  <c r="T148" i="21"/>
  <c r="T22" i="21" s="1"/>
  <c r="R510" i="20"/>
  <c r="U243" i="20"/>
  <c r="U123" i="21"/>
  <c r="T210" i="20"/>
  <c r="T14" i="20" s="1"/>
  <c r="T6" i="20" s="1"/>
  <c r="T147" i="21"/>
  <c r="T14" i="21" s="1"/>
  <c r="U152" i="20"/>
  <c r="U35" i="20" s="1"/>
  <c r="U86" i="21"/>
  <c r="T320" i="20"/>
  <c r="U175" i="20"/>
  <c r="U197" i="20"/>
  <c r="T149" i="21"/>
  <c r="U298" i="20"/>
  <c r="U36" i="20" s="1"/>
  <c r="U163" i="20"/>
  <c r="U43" i="20" s="1"/>
  <c r="T98" i="21"/>
  <c r="T97" i="21" s="1"/>
  <c r="T21" i="21" s="1"/>
  <c r="Q356" i="20"/>
  <c r="X423" i="20" l="1"/>
  <c r="X500" i="20" s="1"/>
  <c r="X380" i="20"/>
  <c r="X457" i="20" s="1"/>
  <c r="W176" i="20"/>
  <c r="W187" i="20"/>
  <c r="W244" i="20"/>
  <c r="V305" i="21"/>
  <c r="V263" i="21" s="1"/>
  <c r="V315" i="21"/>
  <c r="V273" i="21" s="1"/>
  <c r="V316" i="21"/>
  <c r="V274" i="21" s="1"/>
  <c r="W212" i="20"/>
  <c r="W256" i="20" s="1"/>
  <c r="F256" i="20" s="1"/>
  <c r="W233" i="20"/>
  <c r="V260" i="21"/>
  <c r="V238" i="21" s="1"/>
  <c r="T532" i="20"/>
  <c r="T522" i="20" s="1"/>
  <c r="T381" i="21"/>
  <c r="T371" i="21" s="1"/>
  <c r="T359" i="21" s="1"/>
  <c r="T37" i="21" s="1"/>
  <c r="T36" i="21" s="1"/>
  <c r="S43" i="21"/>
  <c r="S42" i="21" s="1"/>
  <c r="S26" i="20"/>
  <c r="U11" i="20"/>
  <c r="W537" i="20"/>
  <c r="F537" i="20" s="1"/>
  <c r="U304" i="21"/>
  <c r="F432" i="20"/>
  <c r="V354" i="21"/>
  <c r="V332" i="21" s="1"/>
  <c r="V280" i="21" s="1"/>
  <c r="V355" i="21"/>
  <c r="V333" i="21" s="1"/>
  <c r="V281" i="21" s="1"/>
  <c r="V351" i="21"/>
  <c r="V329" i="21" s="1"/>
  <c r="V277" i="21" s="1"/>
  <c r="T228" i="21"/>
  <c r="T227" i="21" s="1"/>
  <c r="T55" i="21" s="1"/>
  <c r="T43" i="21" s="1"/>
  <c r="T42" i="21" s="1"/>
  <c r="V356" i="21"/>
  <c r="V334" i="21" s="1"/>
  <c r="V282" i="21" s="1"/>
  <c r="V352" i="21"/>
  <c r="V330" i="21" s="1"/>
  <c r="V278" i="21" s="1"/>
  <c r="V353" i="21"/>
  <c r="V331" i="21" s="1"/>
  <c r="V279" i="21" s="1"/>
  <c r="V357" i="21"/>
  <c r="V335" i="21" s="1"/>
  <c r="V350" i="21"/>
  <c r="V328" i="21" s="1"/>
  <c r="V276" i="21" s="1"/>
  <c r="V349" i="21"/>
  <c r="V327" i="21" s="1"/>
  <c r="V275" i="21" s="1"/>
  <c r="U262" i="21"/>
  <c r="U261" i="21" s="1"/>
  <c r="U61" i="21" s="1"/>
  <c r="U60" i="21" s="1"/>
  <c r="V358" i="21"/>
  <c r="V336" i="21" s="1"/>
  <c r="V283" i="21"/>
  <c r="V268" i="21"/>
  <c r="V270" i="21"/>
  <c r="V266" i="21"/>
  <c r="V272" i="21"/>
  <c r="V265" i="21"/>
  <c r="V271" i="21"/>
  <c r="V267" i="21"/>
  <c r="V264" i="21"/>
  <c r="V269" i="21"/>
  <c r="S54" i="21"/>
  <c r="T60" i="21"/>
  <c r="V48" i="21"/>
  <c r="S7" i="21"/>
  <c r="V160" i="21"/>
  <c r="Q20" i="20"/>
  <c r="V277" i="20"/>
  <c r="V276" i="20" s="1"/>
  <c r="V288" i="20"/>
  <c r="V287" i="20" s="1"/>
  <c r="U254" i="20"/>
  <c r="U62" i="20" s="1"/>
  <c r="V255" i="20"/>
  <c r="V131" i="20"/>
  <c r="V130" i="20" s="1"/>
  <c r="V141" i="20"/>
  <c r="V477" i="20"/>
  <c r="V445" i="20"/>
  <c r="F398" i="20"/>
  <c r="W475" i="20"/>
  <c r="F475" i="20" s="1"/>
  <c r="F428" i="20"/>
  <c r="W505" i="20"/>
  <c r="F505" i="20" s="1"/>
  <c r="F380" i="20"/>
  <c r="W457" i="20"/>
  <c r="F425" i="20"/>
  <c r="W502" i="20"/>
  <c r="F502" i="20" s="1"/>
  <c r="F388" i="20"/>
  <c r="W465" i="20"/>
  <c r="F465" i="20" s="1"/>
  <c r="F427" i="20"/>
  <c r="W504" i="20"/>
  <c r="F504" i="20" s="1"/>
  <c r="F391" i="20"/>
  <c r="W468" i="20"/>
  <c r="F468" i="20" s="1"/>
  <c r="U525" i="20"/>
  <c r="F399" i="20"/>
  <c r="W476" i="20"/>
  <c r="F476" i="20" s="1"/>
  <c r="F395" i="20"/>
  <c r="W472" i="20"/>
  <c r="F472" i="20" s="1"/>
  <c r="F431" i="20"/>
  <c r="W508" i="20"/>
  <c r="F508" i="20" s="1"/>
  <c r="V526" i="20"/>
  <c r="F393" i="20"/>
  <c r="W470" i="20"/>
  <c r="F470" i="20" s="1"/>
  <c r="F392" i="20"/>
  <c r="W469" i="20"/>
  <c r="F469" i="20" s="1"/>
  <c r="F500" i="20"/>
  <c r="F430" i="20"/>
  <c r="W507" i="20"/>
  <c r="F507" i="20" s="1"/>
  <c r="F390" i="20"/>
  <c r="W467" i="20"/>
  <c r="F467" i="20" s="1"/>
  <c r="U530" i="20"/>
  <c r="U433" i="20"/>
  <c r="V488" i="20"/>
  <c r="V525" i="20"/>
  <c r="V529" i="20"/>
  <c r="F385" i="20"/>
  <c r="W462" i="20"/>
  <c r="F462" i="20" s="1"/>
  <c r="F381" i="20"/>
  <c r="W458" i="20"/>
  <c r="F458" i="20" s="1"/>
  <c r="V528" i="20"/>
  <c r="F383" i="20"/>
  <c r="W460" i="20"/>
  <c r="F460" i="20" s="1"/>
  <c r="F389" i="20"/>
  <c r="W466" i="20"/>
  <c r="F466" i="20" s="1"/>
  <c r="V524" i="20"/>
  <c r="F397" i="20"/>
  <c r="W474" i="20"/>
  <c r="F474" i="20" s="1"/>
  <c r="V434" i="20"/>
  <c r="V527" i="20"/>
  <c r="F429" i="20"/>
  <c r="W506" i="20"/>
  <c r="F506" i="20" s="1"/>
  <c r="F396" i="20"/>
  <c r="W473" i="20"/>
  <c r="F473" i="20" s="1"/>
  <c r="V523" i="20"/>
  <c r="F386" i="20"/>
  <c r="W463" i="20"/>
  <c r="F463" i="20" s="1"/>
  <c r="F394" i="20"/>
  <c r="W471" i="20"/>
  <c r="F471" i="20" s="1"/>
  <c r="F424" i="20"/>
  <c r="W501" i="20"/>
  <c r="F501" i="20" s="1"/>
  <c r="V531" i="20"/>
  <c r="F387" i="20"/>
  <c r="W464" i="20"/>
  <c r="F464" i="20" s="1"/>
  <c r="F382" i="20"/>
  <c r="W459" i="20"/>
  <c r="F459" i="20" s="1"/>
  <c r="F426" i="20"/>
  <c r="W503" i="20"/>
  <c r="F503" i="20" s="1"/>
  <c r="F384" i="20"/>
  <c r="W461" i="20"/>
  <c r="F461" i="20" s="1"/>
  <c r="S28" i="21"/>
  <c r="C7" i="14" s="1"/>
  <c r="X151" i="21"/>
  <c r="X146" i="21"/>
  <c r="X83" i="21"/>
  <c r="T30" i="21"/>
  <c r="T6" i="21" s="1"/>
  <c r="S50" i="20"/>
  <c r="T51" i="20"/>
  <c r="T27" i="20" s="1"/>
  <c r="T52" i="20"/>
  <c r="T28" i="20" s="1"/>
  <c r="T53" i="20"/>
  <c r="T29" i="20" s="1"/>
  <c r="U42" i="20"/>
  <c r="T34" i="20"/>
  <c r="T10" i="20" s="1"/>
  <c r="R21" i="20"/>
  <c r="Q15" i="20"/>
  <c r="X388" i="20"/>
  <c r="X465" i="20" s="1"/>
  <c r="W597" i="20"/>
  <c r="V236" i="21"/>
  <c r="V379" i="21" s="1"/>
  <c r="X3" i="21"/>
  <c r="X69" i="21" s="1"/>
  <c r="X428" i="20"/>
  <c r="X505" i="20" s="1"/>
  <c r="V192" i="21"/>
  <c r="W591" i="20"/>
  <c r="W587" i="20"/>
  <c r="Y355" i="20"/>
  <c r="Y209" i="20"/>
  <c r="Y83" i="20"/>
  <c r="Y69" i="20"/>
  <c r="T152" i="21"/>
  <c r="T15" i="21" s="1"/>
  <c r="V165" i="21"/>
  <c r="T166" i="21"/>
  <c r="T23" i="21" s="1"/>
  <c r="T20" i="21" s="1"/>
  <c r="V163" i="21"/>
  <c r="V202" i="21"/>
  <c r="V196" i="21"/>
  <c r="V209" i="21"/>
  <c r="V214" i="21"/>
  <c r="V200" i="21"/>
  <c r="V171" i="21"/>
  <c r="V186" i="21"/>
  <c r="V174" i="21"/>
  <c r="V190" i="21"/>
  <c r="V173" i="21"/>
  <c r="V177" i="21"/>
  <c r="V189" i="21"/>
  <c r="V197" i="21"/>
  <c r="V213" i="21"/>
  <c r="V206" i="21"/>
  <c r="U153" i="21"/>
  <c r="V188" i="21"/>
  <c r="V178" i="21"/>
  <c r="V164" i="21"/>
  <c r="V175" i="21"/>
  <c r="V184" i="21"/>
  <c r="V161" i="21"/>
  <c r="V211" i="21"/>
  <c r="V204" i="21"/>
  <c r="X382" i="20"/>
  <c r="X459" i="20" s="1"/>
  <c r="V183" i="21"/>
  <c r="V156" i="21"/>
  <c r="V179" i="21"/>
  <c r="V181" i="21"/>
  <c r="V162" i="21"/>
  <c r="V159" i="21"/>
  <c r="V187" i="21"/>
  <c r="V208" i="21"/>
  <c r="V199" i="21"/>
  <c r="V201" i="21"/>
  <c r="V215" i="21"/>
  <c r="V195" i="21"/>
  <c r="V157" i="21"/>
  <c r="V182" i="21"/>
  <c r="V170" i="21"/>
  <c r="V185" i="21"/>
  <c r="V158" i="21"/>
  <c r="V172" i="21"/>
  <c r="V176" i="21"/>
  <c r="V198" i="21"/>
  <c r="V207" i="21"/>
  <c r="V210" i="21"/>
  <c r="V212" i="21"/>
  <c r="W577" i="20"/>
  <c r="W585" i="20"/>
  <c r="X79" i="21"/>
  <c r="W606" i="20"/>
  <c r="F606" i="20" s="1"/>
  <c r="W595" i="20"/>
  <c r="W358" i="20"/>
  <c r="W562" i="20"/>
  <c r="F562" i="20" s="1"/>
  <c r="W405" i="20"/>
  <c r="W547" i="20"/>
  <c r="F547" i="20" s="1"/>
  <c r="W589" i="20"/>
  <c r="W608" i="20"/>
  <c r="F608" i="20" s="1"/>
  <c r="W627" i="20"/>
  <c r="F627" i="20" s="1"/>
  <c r="W581" i="20"/>
  <c r="X424" i="20"/>
  <c r="X501" i="20" s="1"/>
  <c r="X381" i="20"/>
  <c r="X458" i="20" s="1"/>
  <c r="U579" i="20"/>
  <c r="W604" i="20"/>
  <c r="F604" i="20" s="1"/>
  <c r="W594" i="20"/>
  <c r="W77" i="21"/>
  <c r="W212" i="21" s="1"/>
  <c r="X392" i="20"/>
  <c r="X469" i="20" s="1"/>
  <c r="X389" i="20"/>
  <c r="X466" i="20" s="1"/>
  <c r="X397" i="20"/>
  <c r="X474" i="20" s="1"/>
  <c r="X396" i="20"/>
  <c r="X473" i="20" s="1"/>
  <c r="X390" i="20"/>
  <c r="X467" i="20" s="1"/>
  <c r="W81" i="21"/>
  <c r="U250" i="21"/>
  <c r="U167" i="21"/>
  <c r="V239" i="21"/>
  <c r="U205" i="21"/>
  <c r="W422" i="20"/>
  <c r="W193" i="21" s="1"/>
  <c r="F193" i="21" s="1"/>
  <c r="U533" i="20"/>
  <c r="U37" i="20" s="1"/>
  <c r="U194" i="21"/>
  <c r="T191" i="21"/>
  <c r="T31" i="21" s="1"/>
  <c r="W379" i="20"/>
  <c r="F379" i="20" s="1"/>
  <c r="F423" i="20"/>
  <c r="W576" i="20"/>
  <c r="W575" i="20"/>
  <c r="W414" i="20"/>
  <c r="W536" i="20"/>
  <c r="F536" i="20" s="1"/>
  <c r="W370" i="20"/>
  <c r="V368" i="20"/>
  <c r="V167" i="21" s="1"/>
  <c r="W378" i="20"/>
  <c r="W566" i="20"/>
  <c r="F566" i="20" s="1"/>
  <c r="W362" i="20"/>
  <c r="W407" i="20"/>
  <c r="W76" i="21"/>
  <c r="W548" i="20"/>
  <c r="F548" i="20" s="1"/>
  <c r="W369" i="20"/>
  <c r="W560" i="20"/>
  <c r="F560" i="20" s="1"/>
  <c r="W360" i="20"/>
  <c r="W578" i="20"/>
  <c r="V411" i="20"/>
  <c r="V168" i="21" s="1"/>
  <c r="X78" i="21"/>
  <c r="X431" i="20"/>
  <c r="X508" i="20" s="1"/>
  <c r="X383" i="20"/>
  <c r="X460" i="20" s="1"/>
  <c r="V400" i="20"/>
  <c r="V154" i="21" s="1"/>
  <c r="V623" i="20"/>
  <c r="U155" i="21"/>
  <c r="V557" i="20"/>
  <c r="W420" i="20"/>
  <c r="W574" i="20"/>
  <c r="W572" i="20"/>
  <c r="W564" i="20"/>
  <c r="F564" i="20" s="1"/>
  <c r="W559" i="20"/>
  <c r="F559" i="20" s="1"/>
  <c r="W573" i="20"/>
  <c r="W418" i="20"/>
  <c r="W495" i="20" s="1"/>
  <c r="F495" i="20" s="1"/>
  <c r="W366" i="20"/>
  <c r="W376" i="20"/>
  <c r="W567" i="20"/>
  <c r="F567" i="20" s="1"/>
  <c r="W558" i="20"/>
  <c r="F558" i="20" s="1"/>
  <c r="W551" i="20"/>
  <c r="F551" i="20" s="1"/>
  <c r="W549" i="20"/>
  <c r="F549" i="20" s="1"/>
  <c r="W406" i="20"/>
  <c r="W544" i="20"/>
  <c r="F544" i="20" s="1"/>
  <c r="W401" i="20"/>
  <c r="W421" i="20"/>
  <c r="W419" i="20"/>
  <c r="W373" i="20"/>
  <c r="W543" i="20"/>
  <c r="F543" i="20" s="1"/>
  <c r="W546" i="20"/>
  <c r="F546" i="20" s="1"/>
  <c r="V580" i="20"/>
  <c r="V534" i="20"/>
  <c r="V545" i="20"/>
  <c r="V568" i="20"/>
  <c r="V612" i="20"/>
  <c r="W570" i="20"/>
  <c r="W415" i="20"/>
  <c r="W413" i="20"/>
  <c r="W377" i="20"/>
  <c r="W541" i="20"/>
  <c r="F541" i="20" s="1"/>
  <c r="W364" i="20"/>
  <c r="W555" i="20"/>
  <c r="F555" i="20" s="1"/>
  <c r="W553" i="20"/>
  <c r="F553" i="20" s="1"/>
  <c r="W563" i="20"/>
  <c r="F563" i="20" s="1"/>
  <c r="W538" i="20"/>
  <c r="F538" i="20" s="1"/>
  <c r="W403" i="20"/>
  <c r="W404" i="20"/>
  <c r="W402" i="20"/>
  <c r="W374" i="20"/>
  <c r="W561" i="20"/>
  <c r="F561" i="20" s="1"/>
  <c r="W417" i="20"/>
  <c r="W365" i="20"/>
  <c r="W363" i="20"/>
  <c r="W540" i="20"/>
  <c r="F540" i="20" s="1"/>
  <c r="W372" i="20"/>
  <c r="W535" i="20"/>
  <c r="W361" i="20"/>
  <c r="W359" i="20"/>
  <c r="W550" i="20"/>
  <c r="F550" i="20" s="1"/>
  <c r="W565" i="20"/>
  <c r="F565" i="20" s="1"/>
  <c r="W412" i="20"/>
  <c r="W410" i="20"/>
  <c r="W408" i="20"/>
  <c r="F76" i="20"/>
  <c r="F76" i="21" s="1"/>
  <c r="W539" i="20"/>
  <c r="F539" i="20" s="1"/>
  <c r="W569" i="20"/>
  <c r="W367" i="20"/>
  <c r="W571" i="20"/>
  <c r="W416" i="20"/>
  <c r="W542" i="20"/>
  <c r="F542" i="20" s="1"/>
  <c r="W371" i="20"/>
  <c r="W448" i="20" s="1"/>
  <c r="F448" i="20" s="1"/>
  <c r="W554" i="20"/>
  <c r="F554" i="20" s="1"/>
  <c r="W552" i="20"/>
  <c r="F552" i="20" s="1"/>
  <c r="W409" i="20"/>
  <c r="W375" i="20"/>
  <c r="X425" i="20"/>
  <c r="X502" i="20" s="1"/>
  <c r="X393" i="20"/>
  <c r="X470" i="20" s="1"/>
  <c r="X430" i="20"/>
  <c r="X507" i="20" s="1"/>
  <c r="X387" i="20"/>
  <c r="X464" i="20" s="1"/>
  <c r="X399" i="20"/>
  <c r="X476" i="20" s="1"/>
  <c r="X432" i="20"/>
  <c r="X509" i="20" s="1"/>
  <c r="X427" i="20"/>
  <c r="X504" i="20" s="1"/>
  <c r="X395" i="20"/>
  <c r="X472" i="20" s="1"/>
  <c r="X385" i="20"/>
  <c r="X462" i="20" s="1"/>
  <c r="X391" i="20"/>
  <c r="X468" i="20" s="1"/>
  <c r="U169" i="21"/>
  <c r="X398" i="20"/>
  <c r="X475" i="20" s="1"/>
  <c r="X426" i="20"/>
  <c r="X503" i="20" s="1"/>
  <c r="X429" i="20"/>
  <c r="X506" i="20" s="1"/>
  <c r="X394" i="20"/>
  <c r="X471" i="20" s="1"/>
  <c r="X386" i="20"/>
  <c r="X463" i="20" s="1"/>
  <c r="X384" i="20"/>
  <c r="X461" i="20" s="1"/>
  <c r="V601" i="20"/>
  <c r="V357" i="20"/>
  <c r="W584" i="20"/>
  <c r="W582" i="20"/>
  <c r="W625" i="20"/>
  <c r="F625" i="20" s="1"/>
  <c r="W617" i="20"/>
  <c r="F617" i="20" s="1"/>
  <c r="W615" i="20"/>
  <c r="F615" i="20" s="1"/>
  <c r="W599" i="20"/>
  <c r="W603" i="20"/>
  <c r="F603" i="20" s="1"/>
  <c r="W609" i="20"/>
  <c r="F609" i="20" s="1"/>
  <c r="W631" i="20"/>
  <c r="F631" i="20" s="1"/>
  <c r="W607" i="20"/>
  <c r="F607" i="20" s="1"/>
  <c r="W614" i="20"/>
  <c r="F614" i="20" s="1"/>
  <c r="W626" i="20"/>
  <c r="F626" i="20" s="1"/>
  <c r="W586" i="20"/>
  <c r="W592" i="20"/>
  <c r="W633" i="20"/>
  <c r="F633" i="20" s="1"/>
  <c r="W590" i="20"/>
  <c r="W605" i="20"/>
  <c r="F605" i="20" s="1"/>
  <c r="W596" i="20"/>
  <c r="W602" i="20"/>
  <c r="F602" i="20" s="1"/>
  <c r="W619" i="20"/>
  <c r="F619" i="20" s="1"/>
  <c r="W629" i="20"/>
  <c r="F629" i="20" s="1"/>
  <c r="W588" i="20"/>
  <c r="W610" i="20"/>
  <c r="F610" i="20" s="1"/>
  <c r="F77" i="20"/>
  <c r="F77" i="21" s="1"/>
  <c r="W621" i="20"/>
  <c r="F621" i="20" s="1"/>
  <c r="W624" i="20"/>
  <c r="F624" i="20" s="1"/>
  <c r="W620" i="20"/>
  <c r="F620" i="20" s="1"/>
  <c r="W600" i="20"/>
  <c r="W598" i="20"/>
  <c r="W583" i="20"/>
  <c r="W632" i="20"/>
  <c r="F632" i="20" s="1"/>
  <c r="W628" i="20"/>
  <c r="F628" i="20" s="1"/>
  <c r="W611" i="20"/>
  <c r="F611" i="20" s="1"/>
  <c r="W618" i="20"/>
  <c r="F618" i="20" s="1"/>
  <c r="W593" i="20"/>
  <c r="W616" i="20"/>
  <c r="F616" i="20" s="1"/>
  <c r="W622" i="20"/>
  <c r="F622" i="20" s="1"/>
  <c r="W630" i="20"/>
  <c r="F630" i="20" s="1"/>
  <c r="U180" i="21"/>
  <c r="Y75" i="20"/>
  <c r="Y75" i="21" s="1"/>
  <c r="Y78" i="20"/>
  <c r="Y79" i="20"/>
  <c r="Y80" i="20" s="1"/>
  <c r="Y80" i="21" s="1"/>
  <c r="X76" i="20"/>
  <c r="X77" i="20"/>
  <c r="X77" i="21" s="1"/>
  <c r="X81" i="20"/>
  <c r="X81" i="21" s="1"/>
  <c r="U320" i="20"/>
  <c r="U149" i="21"/>
  <c r="V86" i="21"/>
  <c r="W87" i="21"/>
  <c r="W100" i="21"/>
  <c r="W310" i="20"/>
  <c r="W299" i="20"/>
  <c r="W164" i="20"/>
  <c r="W153" i="20"/>
  <c r="W97" i="20"/>
  <c r="W131" i="20" s="1"/>
  <c r="W159" i="20"/>
  <c r="F159" i="20" s="1"/>
  <c r="W157" i="20"/>
  <c r="F157" i="20" s="1"/>
  <c r="W311" i="20"/>
  <c r="F311" i="20" s="1"/>
  <c r="W223" i="20"/>
  <c r="W267" i="20" s="1"/>
  <c r="F267" i="20" s="1"/>
  <c r="W230" i="20"/>
  <c r="W274" i="20" s="1"/>
  <c r="F274" i="20" s="1"/>
  <c r="W167" i="20"/>
  <c r="W100" i="20"/>
  <c r="W90" i="21"/>
  <c r="F90" i="21" s="1"/>
  <c r="W117" i="21"/>
  <c r="F117" i="21" s="1"/>
  <c r="W229" i="20"/>
  <c r="W273" i="20" s="1"/>
  <c r="F273" i="20" s="1"/>
  <c r="W241" i="20"/>
  <c r="W285" i="20" s="1"/>
  <c r="F285" i="20" s="1"/>
  <c r="W224" i="20"/>
  <c r="W268" i="20" s="1"/>
  <c r="F268" i="20" s="1"/>
  <c r="W106" i="20"/>
  <c r="W103" i="21"/>
  <c r="F103" i="21" s="1"/>
  <c r="W102" i="21"/>
  <c r="F102" i="21" s="1"/>
  <c r="W227" i="20"/>
  <c r="W271" i="20" s="1"/>
  <c r="F271" i="20" s="1"/>
  <c r="W222" i="20"/>
  <c r="W266" i="20" s="1"/>
  <c r="F266" i="20" s="1"/>
  <c r="W168" i="20"/>
  <c r="F168" i="20" s="1"/>
  <c r="W98" i="20"/>
  <c r="W109" i="21"/>
  <c r="F109" i="21" s="1"/>
  <c r="W114" i="21"/>
  <c r="F114" i="21" s="1"/>
  <c r="W315" i="20"/>
  <c r="F315" i="20" s="1"/>
  <c r="W217" i="20"/>
  <c r="W308" i="20"/>
  <c r="F308" i="20" s="1"/>
  <c r="W120" i="21"/>
  <c r="F120" i="21" s="1"/>
  <c r="W116" i="21"/>
  <c r="F116" i="21" s="1"/>
  <c r="W155" i="20"/>
  <c r="F155" i="20" s="1"/>
  <c r="W160" i="20"/>
  <c r="W313" i="20"/>
  <c r="F313" i="20" s="1"/>
  <c r="W215" i="20"/>
  <c r="W214" i="20"/>
  <c r="W101" i="20"/>
  <c r="W72" i="21"/>
  <c r="W307" i="20"/>
  <c r="F307" i="20" s="1"/>
  <c r="W221" i="20"/>
  <c r="W226" i="20"/>
  <c r="W270" i="20" s="1"/>
  <c r="F270" i="20" s="1"/>
  <c r="W172" i="20"/>
  <c r="F172" i="20" s="1"/>
  <c r="W96" i="21"/>
  <c r="F96" i="21" s="1"/>
  <c r="W107" i="21"/>
  <c r="F107" i="21" s="1"/>
  <c r="W219" i="20"/>
  <c r="W312" i="20"/>
  <c r="F312" i="20" s="1"/>
  <c r="W169" i="20"/>
  <c r="F169" i="20" s="1"/>
  <c r="W91" i="21"/>
  <c r="F91" i="21" s="1"/>
  <c r="W113" i="21"/>
  <c r="F113" i="21" s="1"/>
  <c r="W317" i="20"/>
  <c r="W166" i="20"/>
  <c r="F166" i="20" s="1"/>
  <c r="W236" i="20"/>
  <c r="W280" i="20" s="1"/>
  <c r="F280" i="20" s="1"/>
  <c r="W103" i="20"/>
  <c r="W101" i="21"/>
  <c r="F101" i="21" s="1"/>
  <c r="W162" i="20"/>
  <c r="W158" i="20"/>
  <c r="F158" i="20" s="1"/>
  <c r="W154" i="20"/>
  <c r="F154" i="20" s="1"/>
  <c r="W303" i="20"/>
  <c r="F303" i="20" s="1"/>
  <c r="W318" i="20"/>
  <c r="F318" i="20" s="1"/>
  <c r="W304" i="20"/>
  <c r="F304" i="20" s="1"/>
  <c r="W102" i="20"/>
  <c r="F72" i="20"/>
  <c r="F72" i="21" s="1"/>
  <c r="W108" i="21"/>
  <c r="F108" i="21" s="1"/>
  <c r="W238" i="20"/>
  <c r="W282" i="20" s="1"/>
  <c r="F282" i="20" s="1"/>
  <c r="W213" i="20"/>
  <c r="W316" i="20"/>
  <c r="F316" i="20" s="1"/>
  <c r="W173" i="20"/>
  <c r="F173" i="20" s="1"/>
  <c r="W99" i="20"/>
  <c r="W89" i="21"/>
  <c r="F89" i="21" s="1"/>
  <c r="W242" i="20"/>
  <c r="W286" i="20" s="1"/>
  <c r="F286" i="20" s="1"/>
  <c r="W170" i="20"/>
  <c r="F170" i="20" s="1"/>
  <c r="W240" i="20"/>
  <c r="W284" i="20" s="1"/>
  <c r="F284" i="20" s="1"/>
  <c r="W105" i="20"/>
  <c r="W88" i="21"/>
  <c r="F88" i="21" s="1"/>
  <c r="W112" i="21"/>
  <c r="F112" i="21" s="1"/>
  <c r="W319" i="20"/>
  <c r="F319" i="20" s="1"/>
  <c r="W235" i="20"/>
  <c r="W279" i="20" s="1"/>
  <c r="F279" i="20" s="1"/>
  <c r="W306" i="20"/>
  <c r="W216" i="20"/>
  <c r="W93" i="21"/>
  <c r="F93" i="21" s="1"/>
  <c r="W119" i="21"/>
  <c r="F119" i="21" s="1"/>
  <c r="W115" i="21"/>
  <c r="F115" i="21" s="1"/>
  <c r="W156" i="20"/>
  <c r="F156" i="20" s="1"/>
  <c r="W161" i="20"/>
  <c r="F161" i="20" s="1"/>
  <c r="W305" i="20"/>
  <c r="F305" i="20" s="1"/>
  <c r="W231" i="20"/>
  <c r="W275" i="20" s="1"/>
  <c r="F275" i="20" s="1"/>
  <c r="W302" i="20"/>
  <c r="F302" i="20" s="1"/>
  <c r="W228" i="20"/>
  <c r="W272" i="20" s="1"/>
  <c r="F272" i="20" s="1"/>
  <c r="W104" i="20"/>
  <c r="W94" i="21"/>
  <c r="F94" i="21" s="1"/>
  <c r="W105" i="21"/>
  <c r="F105" i="21" s="1"/>
  <c r="W301" i="20"/>
  <c r="F301" i="20" s="1"/>
  <c r="W314" i="20"/>
  <c r="F314" i="20" s="1"/>
  <c r="W300" i="20"/>
  <c r="F300" i="20" s="1"/>
  <c r="W165" i="20"/>
  <c r="F165" i="20" s="1"/>
  <c r="W95" i="21"/>
  <c r="F95" i="21" s="1"/>
  <c r="W239" i="20"/>
  <c r="W283" i="20" s="1"/>
  <c r="F283" i="20" s="1"/>
  <c r="W237" i="20"/>
  <c r="W281" i="20" s="1"/>
  <c r="F281" i="20" s="1"/>
  <c r="W220" i="20"/>
  <c r="W92" i="21"/>
  <c r="F92" i="21" s="1"/>
  <c r="W104" i="21"/>
  <c r="F104" i="21" s="1"/>
  <c r="W234" i="20"/>
  <c r="W278" i="20" s="1"/>
  <c r="F278" i="20" s="1"/>
  <c r="W225" i="20"/>
  <c r="W269" i="20" s="1"/>
  <c r="F269" i="20" s="1"/>
  <c r="W218" i="20"/>
  <c r="W171" i="20"/>
  <c r="W118" i="21"/>
  <c r="W106" i="21"/>
  <c r="F106" i="21" s="1"/>
  <c r="V197" i="20"/>
  <c r="V134" i="21"/>
  <c r="S36" i="21"/>
  <c r="V250" i="21"/>
  <c r="F613" i="20"/>
  <c r="V309" i="20"/>
  <c r="V44" i="20" s="1"/>
  <c r="V163" i="20"/>
  <c r="V43" i="20" s="1"/>
  <c r="U511" i="20"/>
  <c r="U210" i="20"/>
  <c r="U14" i="20" s="1"/>
  <c r="U6" i="20" s="1"/>
  <c r="U147" i="21"/>
  <c r="U14" i="21" s="1"/>
  <c r="T121" i="21"/>
  <c r="T29" i="21" s="1"/>
  <c r="V107" i="20"/>
  <c r="V122" i="21" s="1"/>
  <c r="V343" i="20"/>
  <c r="V123" i="21"/>
  <c r="S510" i="20"/>
  <c r="V360" i="21"/>
  <c r="V232" i="20"/>
  <c r="V152" i="20"/>
  <c r="V35" i="20" s="1"/>
  <c r="V298" i="20"/>
  <c r="V36" i="20" s="1"/>
  <c r="U98" i="21"/>
  <c r="U97" i="21" s="1"/>
  <c r="U21" i="21" s="1"/>
  <c r="W135" i="21"/>
  <c r="W124" i="21"/>
  <c r="W198" i="20"/>
  <c r="W333" i="20"/>
  <c r="W344" i="20"/>
  <c r="W108" i="20"/>
  <c r="W142" i="20" s="1"/>
  <c r="W196" i="20"/>
  <c r="W191" i="20"/>
  <c r="W206" i="20"/>
  <c r="W202" i="20"/>
  <c r="W346" i="20"/>
  <c r="W250" i="20"/>
  <c r="W294" i="20" s="1"/>
  <c r="W330" i="20"/>
  <c r="W112" i="20"/>
  <c r="W146" i="20" s="1"/>
  <c r="W131" i="21"/>
  <c r="W349" i="20"/>
  <c r="W326" i="20"/>
  <c r="W177" i="20"/>
  <c r="W139" i="21"/>
  <c r="W351" i="20"/>
  <c r="W340" i="20"/>
  <c r="W185" i="20"/>
  <c r="W116" i="20"/>
  <c r="W150" i="20" s="1"/>
  <c r="W137" i="21"/>
  <c r="W352" i="20"/>
  <c r="W246" i="20"/>
  <c r="W290" i="20" s="1"/>
  <c r="W248" i="20"/>
  <c r="W292" i="20" s="1"/>
  <c r="W109" i="20"/>
  <c r="W143" i="20" s="1"/>
  <c r="W132" i="21"/>
  <c r="W143" i="21"/>
  <c r="W194" i="20"/>
  <c r="W190" i="20"/>
  <c r="W203" i="20"/>
  <c r="W207" i="20"/>
  <c r="W339" i="20"/>
  <c r="W328" i="20"/>
  <c r="W183" i="20"/>
  <c r="W144" i="21"/>
  <c r="W324" i="20"/>
  <c r="W251" i="20"/>
  <c r="W295" i="20" s="1"/>
  <c r="W111" i="20"/>
  <c r="W145" i="20" s="1"/>
  <c r="W125" i="21"/>
  <c r="W253" i="20"/>
  <c r="W297" i="20" s="1"/>
  <c r="W249" i="20"/>
  <c r="W293" i="20" s="1"/>
  <c r="W179" i="20"/>
  <c r="W126" i="21"/>
  <c r="W142" i="21"/>
  <c r="W247" i="20"/>
  <c r="W291" i="20" s="1"/>
  <c r="W329" i="20"/>
  <c r="W181" i="20"/>
  <c r="W115" i="20"/>
  <c r="W149" i="20" s="1"/>
  <c r="W129" i="21"/>
  <c r="W322" i="20"/>
  <c r="W192" i="20"/>
  <c r="W189" i="20"/>
  <c r="W204" i="20"/>
  <c r="W199" i="20"/>
  <c r="W348" i="20"/>
  <c r="W341" i="20"/>
  <c r="W178" i="20"/>
  <c r="F73" i="20"/>
  <c r="F73" i="21" s="1"/>
  <c r="W327" i="20"/>
  <c r="W337" i="20"/>
  <c r="W193" i="20"/>
  <c r="W117" i="20"/>
  <c r="W151" i="20" s="1"/>
  <c r="W133" i="21"/>
  <c r="W335" i="20"/>
  <c r="W338" i="20"/>
  <c r="W114" i="20"/>
  <c r="W148" i="20" s="1"/>
  <c r="W141" i="21"/>
  <c r="W350" i="20"/>
  <c r="W331" i="20"/>
  <c r="W334" i="20"/>
  <c r="W184" i="20"/>
  <c r="W73" i="21"/>
  <c r="W136" i="21"/>
  <c r="W188" i="20"/>
  <c r="W195" i="20"/>
  <c r="W205" i="20"/>
  <c r="W201" i="20"/>
  <c r="W200" i="20"/>
  <c r="W353" i="20"/>
  <c r="W325" i="20"/>
  <c r="W180" i="20"/>
  <c r="W130" i="21"/>
  <c r="W323" i="20"/>
  <c r="W342" i="20"/>
  <c r="W182" i="20"/>
  <c r="W138" i="21"/>
  <c r="W140" i="21"/>
  <c r="W345" i="20"/>
  <c r="W252" i="20"/>
  <c r="W296" i="20" s="1"/>
  <c r="W110" i="20"/>
  <c r="W144" i="20" s="1"/>
  <c r="W127" i="21"/>
  <c r="W347" i="20"/>
  <c r="W336" i="20"/>
  <c r="W245" i="20"/>
  <c r="W289" i="20" s="1"/>
  <c r="W113" i="20"/>
  <c r="W147" i="20" s="1"/>
  <c r="W128" i="21"/>
  <c r="V321" i="20"/>
  <c r="V175" i="20"/>
  <c r="V243" i="20"/>
  <c r="X72" i="20"/>
  <c r="X111" i="21" s="1"/>
  <c r="X71" i="21"/>
  <c r="X73" i="20"/>
  <c r="U174" i="20"/>
  <c r="X218" i="21"/>
  <c r="X220" i="21"/>
  <c r="X217" i="21"/>
  <c r="X219" i="21"/>
  <c r="X223" i="21"/>
  <c r="X225" i="21"/>
  <c r="X221" i="21"/>
  <c r="X224" i="21"/>
  <c r="X222" i="21"/>
  <c r="X226" i="21"/>
  <c r="R356" i="20"/>
  <c r="Y71" i="20"/>
  <c r="Z1" i="20"/>
  <c r="Z3" i="20" s="1"/>
  <c r="Y1" i="21"/>
  <c r="V110" i="21"/>
  <c r="V211" i="20"/>
  <c r="V99" i="21"/>
  <c r="V96" i="20"/>
  <c r="W225" i="21"/>
  <c r="W223" i="21"/>
  <c r="W218" i="21"/>
  <c r="W217" i="21"/>
  <c r="W226" i="21"/>
  <c r="W219" i="21"/>
  <c r="W221" i="21"/>
  <c r="W222" i="21"/>
  <c r="W220" i="21"/>
  <c r="W224" i="21"/>
  <c r="U148" i="21"/>
  <c r="U22" i="21" s="1"/>
  <c r="V186" i="20"/>
  <c r="V332" i="20"/>
  <c r="F371" i="20" l="1"/>
  <c r="Y423" i="20"/>
  <c r="Y500" i="20" s="1"/>
  <c r="Y380" i="20"/>
  <c r="Y457" i="20" s="1"/>
  <c r="V304" i="21"/>
  <c r="X233" i="20"/>
  <c r="X277" i="20" s="1"/>
  <c r="X212" i="20"/>
  <c r="X256" i="20" s="1"/>
  <c r="X176" i="20"/>
  <c r="X187" i="20"/>
  <c r="X244" i="20"/>
  <c r="X288" i="20" s="1"/>
  <c r="T26" i="20"/>
  <c r="U34" i="20"/>
  <c r="U10" i="20" s="1"/>
  <c r="V11" i="20"/>
  <c r="Q7" i="20"/>
  <c r="X535" i="20"/>
  <c r="T54" i="21"/>
  <c r="X249" i="21"/>
  <c r="X303" i="21"/>
  <c r="X324" i="21" s="1"/>
  <c r="X302" i="21"/>
  <c r="X323" i="21" s="1"/>
  <c r="X301" i="21"/>
  <c r="X322" i="21" s="1"/>
  <c r="X300" i="21"/>
  <c r="X321" i="21" s="1"/>
  <c r="X299" i="21"/>
  <c r="X320" i="21" s="1"/>
  <c r="X295" i="21"/>
  <c r="X294" i="21"/>
  <c r="X298" i="21"/>
  <c r="X319" i="21" s="1"/>
  <c r="X296" i="21"/>
  <c r="X317" i="21" s="1"/>
  <c r="X297" i="21"/>
  <c r="X318" i="21" s="1"/>
  <c r="W303" i="21"/>
  <c r="W324" i="21" s="1"/>
  <c r="F324" i="21" s="1"/>
  <c r="W302" i="21"/>
  <c r="W323" i="21" s="1"/>
  <c r="F323" i="21" s="1"/>
  <c r="W300" i="21"/>
  <c r="W321" i="21" s="1"/>
  <c r="F321" i="21" s="1"/>
  <c r="W299" i="21"/>
  <c r="W320" i="21" s="1"/>
  <c r="F320" i="21" s="1"/>
  <c r="W298" i="21"/>
  <c r="W319" i="21" s="1"/>
  <c r="F319" i="21" s="1"/>
  <c r="W297" i="21"/>
  <c r="W318" i="21" s="1"/>
  <c r="F318" i="21" s="1"/>
  <c r="W296" i="21"/>
  <c r="W317" i="21" s="1"/>
  <c r="F317" i="21" s="1"/>
  <c r="W301" i="21"/>
  <c r="W322" i="21" s="1"/>
  <c r="F322" i="21" s="1"/>
  <c r="W295" i="21"/>
  <c r="W294" i="21"/>
  <c r="T7" i="21"/>
  <c r="W156" i="21"/>
  <c r="F156" i="21" s="1"/>
  <c r="W249" i="21"/>
  <c r="R20" i="20"/>
  <c r="W288" i="20"/>
  <c r="W287" i="20" s="1"/>
  <c r="F220" i="20"/>
  <c r="W264" i="20"/>
  <c r="F264" i="20" s="1"/>
  <c r="F216" i="20"/>
  <c r="W260" i="20"/>
  <c r="F260" i="20" s="1"/>
  <c r="F221" i="20"/>
  <c r="W265" i="20"/>
  <c r="F265" i="20" s="1"/>
  <c r="F214" i="20"/>
  <c r="W258" i="20"/>
  <c r="F258" i="20" s="1"/>
  <c r="F215" i="20"/>
  <c r="W259" i="20"/>
  <c r="F259" i="20" s="1"/>
  <c r="V254" i="20"/>
  <c r="V62" i="20" s="1"/>
  <c r="F218" i="20"/>
  <c r="W262" i="20"/>
  <c r="F213" i="20"/>
  <c r="W257" i="20"/>
  <c r="F257" i="20" s="1"/>
  <c r="W277" i="20"/>
  <c r="F277" i="20" s="1"/>
  <c r="F219" i="20"/>
  <c r="W263" i="20"/>
  <c r="F263" i="20" s="1"/>
  <c r="F217" i="20"/>
  <c r="W261" i="20"/>
  <c r="F261" i="20" s="1"/>
  <c r="F225" i="20"/>
  <c r="F240" i="20"/>
  <c r="F238" i="20"/>
  <c r="F226" i="20"/>
  <c r="F229" i="20"/>
  <c r="F234" i="20"/>
  <c r="F228" i="20"/>
  <c r="F222" i="20"/>
  <c r="F230" i="20"/>
  <c r="F237" i="20"/>
  <c r="F227" i="20"/>
  <c r="F224" i="20"/>
  <c r="F223" i="20"/>
  <c r="F239" i="20"/>
  <c r="F235" i="20"/>
  <c r="F236" i="20"/>
  <c r="F241" i="20"/>
  <c r="W141" i="20"/>
  <c r="F104" i="20"/>
  <c r="W138" i="20"/>
  <c r="F138" i="20" s="1"/>
  <c r="F99" i="20"/>
  <c r="W133" i="20"/>
  <c r="F133" i="20" s="1"/>
  <c r="F101" i="20"/>
  <c r="W135" i="20"/>
  <c r="F135" i="20" s="1"/>
  <c r="F106" i="20"/>
  <c r="W140" i="20"/>
  <c r="F140" i="20" s="1"/>
  <c r="F103" i="20"/>
  <c r="W137" i="20"/>
  <c r="F137" i="20" s="1"/>
  <c r="F105" i="20"/>
  <c r="W139" i="20"/>
  <c r="F139" i="20" s="1"/>
  <c r="F102" i="20"/>
  <c r="W136" i="20"/>
  <c r="F136" i="20" s="1"/>
  <c r="F98" i="20"/>
  <c r="W132" i="20"/>
  <c r="F132" i="20" s="1"/>
  <c r="F100" i="20"/>
  <c r="W134" i="20"/>
  <c r="F134" i="20" s="1"/>
  <c r="F131" i="20"/>
  <c r="F598" i="20"/>
  <c r="F588" i="20"/>
  <c r="F596" i="20"/>
  <c r="F592" i="20"/>
  <c r="F375" i="20"/>
  <c r="W452" i="20"/>
  <c r="F452" i="20" s="1"/>
  <c r="F367" i="20"/>
  <c r="W444" i="20"/>
  <c r="F444" i="20" s="1"/>
  <c r="F408" i="20"/>
  <c r="W485" i="20"/>
  <c r="F485" i="20" s="1"/>
  <c r="F372" i="20"/>
  <c r="W449" i="20"/>
  <c r="F449" i="20" s="1"/>
  <c r="F417" i="20"/>
  <c r="W494" i="20"/>
  <c r="F494" i="20" s="1"/>
  <c r="F404" i="20"/>
  <c r="W481" i="20"/>
  <c r="F481" i="20" s="1"/>
  <c r="F377" i="20"/>
  <c r="W454" i="20"/>
  <c r="F454" i="20" s="1"/>
  <c r="F419" i="20"/>
  <c r="W496" i="20"/>
  <c r="F496" i="20" s="1"/>
  <c r="F406" i="20"/>
  <c r="W483" i="20"/>
  <c r="F483" i="20" s="1"/>
  <c r="F573" i="20"/>
  <c r="F574" i="20"/>
  <c r="F407" i="20"/>
  <c r="W484" i="20"/>
  <c r="F484" i="20" s="1"/>
  <c r="F575" i="20"/>
  <c r="F405" i="20"/>
  <c r="W482" i="20"/>
  <c r="F482" i="20" s="1"/>
  <c r="F577" i="20"/>
  <c r="F597" i="20"/>
  <c r="X514" i="20"/>
  <c r="X363" i="21"/>
  <c r="W512" i="20"/>
  <c r="W361" i="21"/>
  <c r="F361" i="21" s="1"/>
  <c r="X512" i="20"/>
  <c r="X361" i="21"/>
  <c r="F600" i="20"/>
  <c r="F586" i="20"/>
  <c r="F599" i="20"/>
  <c r="F582" i="20"/>
  <c r="F409" i="20"/>
  <c r="W486" i="20"/>
  <c r="F486" i="20" s="1"/>
  <c r="F569" i="20"/>
  <c r="F410" i="20"/>
  <c r="W487" i="20"/>
  <c r="F487" i="20" s="1"/>
  <c r="F359" i="20"/>
  <c r="W436" i="20"/>
  <c r="F436" i="20" s="1"/>
  <c r="F403" i="20"/>
  <c r="W480" i="20"/>
  <c r="F480" i="20" s="1"/>
  <c r="F413" i="20"/>
  <c r="W490" i="20"/>
  <c r="F490" i="20" s="1"/>
  <c r="F421" i="20"/>
  <c r="W498" i="20"/>
  <c r="F498" i="20" s="1"/>
  <c r="F376" i="20"/>
  <c r="W453" i="20"/>
  <c r="F453" i="20" s="1"/>
  <c r="F420" i="20"/>
  <c r="W497" i="20"/>
  <c r="F497" i="20" s="1"/>
  <c r="F369" i="20"/>
  <c r="W446" i="20"/>
  <c r="F362" i="20"/>
  <c r="W439" i="20"/>
  <c r="F439" i="20" s="1"/>
  <c r="F370" i="20"/>
  <c r="W447" i="20"/>
  <c r="F447" i="20" s="1"/>
  <c r="F576" i="20"/>
  <c r="W499" i="20"/>
  <c r="F499" i="20" s="1"/>
  <c r="W521" i="20"/>
  <c r="W370" i="21"/>
  <c r="X519" i="20"/>
  <c r="X368" i="21"/>
  <c r="X516" i="20"/>
  <c r="X365" i="21"/>
  <c r="W516" i="20"/>
  <c r="W365" i="21"/>
  <c r="W513" i="20"/>
  <c r="W362" i="21"/>
  <c r="X521" i="20"/>
  <c r="X370" i="21"/>
  <c r="X520" i="20"/>
  <c r="X369" i="21"/>
  <c r="X515" i="20"/>
  <c r="X364" i="21"/>
  <c r="F593" i="20"/>
  <c r="F590" i="20"/>
  <c r="F584" i="20"/>
  <c r="X456" i="20"/>
  <c r="F416" i="20"/>
  <c r="W493" i="20"/>
  <c r="F493" i="20" s="1"/>
  <c r="F412" i="20"/>
  <c r="W489" i="20"/>
  <c r="F361" i="20"/>
  <c r="W438" i="20"/>
  <c r="F438" i="20" s="1"/>
  <c r="F363" i="20"/>
  <c r="W440" i="20"/>
  <c r="F440" i="20" s="1"/>
  <c r="F374" i="20"/>
  <c r="W451" i="20"/>
  <c r="F451" i="20" s="1"/>
  <c r="F364" i="20"/>
  <c r="W441" i="20"/>
  <c r="F415" i="20"/>
  <c r="W492" i="20"/>
  <c r="F492" i="20" s="1"/>
  <c r="F401" i="20"/>
  <c r="W478" i="20"/>
  <c r="F366" i="20"/>
  <c r="W443" i="20"/>
  <c r="F443" i="20" s="1"/>
  <c r="F578" i="20"/>
  <c r="F594" i="20"/>
  <c r="F589" i="20"/>
  <c r="F358" i="20"/>
  <c r="W435" i="20"/>
  <c r="F585" i="20"/>
  <c r="F587" i="20"/>
  <c r="V530" i="20"/>
  <c r="V433" i="20"/>
  <c r="W456" i="20"/>
  <c r="F456" i="20" s="1"/>
  <c r="F457" i="20"/>
  <c r="W515" i="20"/>
  <c r="W364" i="21"/>
  <c r="W520" i="20"/>
  <c r="W369" i="21"/>
  <c r="W517" i="20"/>
  <c r="W366" i="21"/>
  <c r="W519" i="20"/>
  <c r="W368" i="21"/>
  <c r="W514" i="20"/>
  <c r="W363" i="21"/>
  <c r="W518" i="20"/>
  <c r="W367" i="21"/>
  <c r="X517" i="20"/>
  <c r="X366" i="21"/>
  <c r="X518" i="20"/>
  <c r="X367" i="21"/>
  <c r="X513" i="20"/>
  <c r="X362" i="21"/>
  <c r="F583" i="20"/>
  <c r="X499" i="20"/>
  <c r="F571" i="20"/>
  <c r="F365" i="20"/>
  <c r="W442" i="20"/>
  <c r="F442" i="20" s="1"/>
  <c r="F402" i="20"/>
  <c r="W479" i="20"/>
  <c r="F479" i="20" s="1"/>
  <c r="F570" i="20"/>
  <c r="F373" i="20"/>
  <c r="W450" i="20"/>
  <c r="F450" i="20" s="1"/>
  <c r="F572" i="20"/>
  <c r="F360" i="20"/>
  <c r="W437" i="20"/>
  <c r="F437" i="20" s="1"/>
  <c r="F378" i="20"/>
  <c r="W455" i="20"/>
  <c r="F455" i="20" s="1"/>
  <c r="F414" i="20"/>
  <c r="W491" i="20"/>
  <c r="F491" i="20" s="1"/>
  <c r="F581" i="20"/>
  <c r="F595" i="20"/>
  <c r="F591" i="20"/>
  <c r="T28" i="21"/>
  <c r="D7" i="14" s="1"/>
  <c r="Y151" i="21"/>
  <c r="Y146" i="21"/>
  <c r="Y83" i="21"/>
  <c r="U30" i="21"/>
  <c r="U6" i="21" s="1"/>
  <c r="U52" i="20"/>
  <c r="U28" i="20" s="1"/>
  <c r="U53" i="20"/>
  <c r="U29" i="20" s="1"/>
  <c r="T50" i="20"/>
  <c r="U51" i="20"/>
  <c r="U27" i="20" s="1"/>
  <c r="V42" i="20"/>
  <c r="F317" i="20"/>
  <c r="F171" i="20"/>
  <c r="F306" i="20"/>
  <c r="S21" i="20"/>
  <c r="F160" i="20"/>
  <c r="R15" i="20"/>
  <c r="F167" i="20"/>
  <c r="F162" i="20"/>
  <c r="F242" i="20"/>
  <c r="F231" i="20"/>
  <c r="F418" i="20"/>
  <c r="U191" i="21"/>
  <c r="U31" i="21" s="1"/>
  <c r="F118" i="21"/>
  <c r="Y3" i="21"/>
  <c r="Y69" i="21" s="1"/>
  <c r="W196" i="21"/>
  <c r="F196" i="21" s="1"/>
  <c r="W211" i="21"/>
  <c r="F211" i="21" s="1"/>
  <c r="T510" i="20"/>
  <c r="F422" i="20"/>
  <c r="X541" i="20"/>
  <c r="X555" i="20"/>
  <c r="X573" i="20"/>
  <c r="X538" i="20"/>
  <c r="X539" i="20"/>
  <c r="W197" i="21"/>
  <c r="F197" i="21" s="1"/>
  <c r="W206" i="21"/>
  <c r="F206" i="21" s="1"/>
  <c r="W202" i="21"/>
  <c r="F202" i="21" s="1"/>
  <c r="W203" i="21"/>
  <c r="F203" i="21" s="1"/>
  <c r="W209" i="21"/>
  <c r="F209" i="21" s="1"/>
  <c r="W213" i="21"/>
  <c r="F213" i="21" s="1"/>
  <c r="Z355" i="20"/>
  <c r="Z209" i="20"/>
  <c r="Z83" i="20"/>
  <c r="Z69" i="20"/>
  <c r="X287" i="21"/>
  <c r="X308" i="21" s="1"/>
  <c r="W291" i="21"/>
  <c r="W312" i="21" s="1"/>
  <c r="W188" i="21"/>
  <c r="F188" i="21" s="1"/>
  <c r="W214" i="21"/>
  <c r="F214" i="21" s="1"/>
  <c r="W199" i="21"/>
  <c r="F199" i="21" s="1"/>
  <c r="W195" i="21"/>
  <c r="F195" i="21" s="1"/>
  <c r="V180" i="21"/>
  <c r="Y397" i="20"/>
  <c r="Y474" i="20" s="1"/>
  <c r="U152" i="21"/>
  <c r="U15" i="21" s="1"/>
  <c r="W287" i="21"/>
  <c r="F287" i="21" s="1"/>
  <c r="Y399" i="20"/>
  <c r="Y476" i="20" s="1"/>
  <c r="F212" i="21"/>
  <c r="V155" i="21"/>
  <c r="V205" i="21"/>
  <c r="V194" i="21"/>
  <c r="V169" i="21"/>
  <c r="W184" i="21"/>
  <c r="F184" i="21" s="1"/>
  <c r="W342" i="21"/>
  <c r="W204" i="21"/>
  <c r="F204" i="21" s="1"/>
  <c r="W208" i="21"/>
  <c r="F208" i="21" s="1"/>
  <c r="W210" i="21"/>
  <c r="F210" i="21" s="1"/>
  <c r="W201" i="21"/>
  <c r="F201" i="21" s="1"/>
  <c r="Y389" i="20"/>
  <c r="Y466" i="20" s="1"/>
  <c r="W159" i="21"/>
  <c r="F159" i="21" s="1"/>
  <c r="W179" i="21"/>
  <c r="F179" i="21" s="1"/>
  <c r="W347" i="21"/>
  <c r="W284" i="21"/>
  <c r="W305" i="21" s="1"/>
  <c r="W263" i="21" s="1"/>
  <c r="W215" i="21"/>
  <c r="F215" i="21" s="1"/>
  <c r="W198" i="21"/>
  <c r="F198" i="21" s="1"/>
  <c r="W200" i="21"/>
  <c r="F200" i="21" s="1"/>
  <c r="W207" i="21"/>
  <c r="F207" i="21" s="1"/>
  <c r="Y392" i="20"/>
  <c r="Y469" i="20" s="1"/>
  <c r="Y393" i="20"/>
  <c r="Y470" i="20" s="1"/>
  <c r="X550" i="20"/>
  <c r="X572" i="20"/>
  <c r="X418" i="20"/>
  <c r="X495" i="20" s="1"/>
  <c r="X548" i="20"/>
  <c r="X378" i="20"/>
  <c r="X455" i="20" s="1"/>
  <c r="U121" i="21"/>
  <c r="U29" i="21" s="1"/>
  <c r="W182" i="21"/>
  <c r="F182" i="21" s="1"/>
  <c r="X401" i="20"/>
  <c r="X478" i="20" s="1"/>
  <c r="X549" i="20"/>
  <c r="X419" i="20"/>
  <c r="X496" i="20" s="1"/>
  <c r="X412" i="20"/>
  <c r="X489" i="20" s="1"/>
  <c r="X552" i="20"/>
  <c r="X536" i="20"/>
  <c r="W187" i="21"/>
  <c r="F187" i="21" s="1"/>
  <c r="W162" i="21"/>
  <c r="F162" i="21" s="1"/>
  <c r="W157" i="21"/>
  <c r="F157" i="21" s="1"/>
  <c r="W170" i="21"/>
  <c r="F170" i="21" s="1"/>
  <c r="W178" i="21"/>
  <c r="F178" i="21" s="1"/>
  <c r="Y79" i="21"/>
  <c r="X561" i="20"/>
  <c r="X360" i="20"/>
  <c r="X437" i="20" s="1"/>
  <c r="X569" i="20"/>
  <c r="X547" i="20"/>
  <c r="X365" i="20"/>
  <c r="X442" i="20" s="1"/>
  <c r="X560" i="20"/>
  <c r="X376" i="20"/>
  <c r="X453" i="20" s="1"/>
  <c r="X402" i="20"/>
  <c r="X479" i="20" s="1"/>
  <c r="X405" i="20"/>
  <c r="X482" i="20" s="1"/>
  <c r="X421" i="20"/>
  <c r="X498" i="20" s="1"/>
  <c r="W192" i="21"/>
  <c r="F192" i="21" s="1"/>
  <c r="W177" i="21"/>
  <c r="F177" i="21" s="1"/>
  <c r="W165" i="21"/>
  <c r="F165" i="21" s="1"/>
  <c r="W164" i="21"/>
  <c r="F164" i="21" s="1"/>
  <c r="X406" i="20"/>
  <c r="X483" i="20" s="1"/>
  <c r="X408" i="20"/>
  <c r="X485" i="20" s="1"/>
  <c r="X551" i="20"/>
  <c r="X544" i="20"/>
  <c r="X373" i="20"/>
  <c r="X450" i="20" s="1"/>
  <c r="W183" i="21"/>
  <c r="F183" i="21" s="1"/>
  <c r="W190" i="21"/>
  <c r="F190" i="21" s="1"/>
  <c r="W189" i="21"/>
  <c r="F189" i="21" s="1"/>
  <c r="W160" i="21"/>
  <c r="F160" i="21" s="1"/>
  <c r="V579" i="20"/>
  <c r="X363" i="20"/>
  <c r="X440" i="20" s="1"/>
  <c r="X374" i="20"/>
  <c r="X451" i="20" s="1"/>
  <c r="X358" i="20"/>
  <c r="X435" i="20" s="1"/>
  <c r="X565" i="20"/>
  <c r="X403" i="20"/>
  <c r="X480" i="20" s="1"/>
  <c r="X567" i="20"/>
  <c r="X409" i="20"/>
  <c r="X486" i="20" s="1"/>
  <c r="X414" i="20"/>
  <c r="X491" i="20" s="1"/>
  <c r="X366" i="20"/>
  <c r="X443" i="20" s="1"/>
  <c r="X554" i="20"/>
  <c r="W343" i="21"/>
  <c r="W289" i="21"/>
  <c r="W310" i="21" s="1"/>
  <c r="W346" i="21"/>
  <c r="W338" i="21"/>
  <c r="W340" i="21"/>
  <c r="W285" i="21"/>
  <c r="F285" i="21" s="1"/>
  <c r="W246" i="21"/>
  <c r="F246" i="21" s="1"/>
  <c r="W288" i="21"/>
  <c r="W309" i="21" s="1"/>
  <c r="W247" i="21"/>
  <c r="W258" i="21" s="1"/>
  <c r="W242" i="21"/>
  <c r="F242" i="21" s="1"/>
  <c r="W240" i="21"/>
  <c r="F240" i="21" s="1"/>
  <c r="X367" i="20"/>
  <c r="X444" i="20" s="1"/>
  <c r="X542" i="20"/>
  <c r="X576" i="20"/>
  <c r="X559" i="20"/>
  <c r="X404" i="20"/>
  <c r="X481" i="20" s="1"/>
  <c r="X553" i="20"/>
  <c r="X370" i="20"/>
  <c r="X447" i="20" s="1"/>
  <c r="X574" i="20"/>
  <c r="X415" i="20"/>
  <c r="X492" i="20" s="1"/>
  <c r="X369" i="20"/>
  <c r="X446" i="20" s="1"/>
  <c r="X372" i="20"/>
  <c r="X449" i="20" s="1"/>
  <c r="X413" i="20"/>
  <c r="X490" i="20" s="1"/>
  <c r="X417" i="20"/>
  <c r="X494" i="20" s="1"/>
  <c r="X562" i="20"/>
  <c r="X76" i="21"/>
  <c r="X566" i="20"/>
  <c r="X575" i="20"/>
  <c r="X377" i="20"/>
  <c r="X454" i="20" s="1"/>
  <c r="X578" i="20"/>
  <c r="X537" i="20"/>
  <c r="W245" i="21"/>
  <c r="W256" i="21" s="1"/>
  <c r="F256" i="21" s="1"/>
  <c r="W339" i="21"/>
  <c r="W241" i="21"/>
  <c r="W252" i="21" s="1"/>
  <c r="F252" i="21" s="1"/>
  <c r="W345" i="21"/>
  <c r="W290" i="21"/>
  <c r="W311" i="21" s="1"/>
  <c r="X583" i="20"/>
  <c r="W344" i="21"/>
  <c r="W292" i="21"/>
  <c r="W313" i="21" s="1"/>
  <c r="W243" i="21"/>
  <c r="W254" i="21" s="1"/>
  <c r="F254" i="21" s="1"/>
  <c r="W341" i="21"/>
  <c r="W286" i="21"/>
  <c r="W307" i="21" s="1"/>
  <c r="W244" i="21"/>
  <c r="W255" i="21" s="1"/>
  <c r="F255" i="21" s="1"/>
  <c r="W248" i="21"/>
  <c r="W259" i="21" s="1"/>
  <c r="F259" i="21" s="1"/>
  <c r="W293" i="21"/>
  <c r="F293" i="21" s="1"/>
  <c r="X594" i="20"/>
  <c r="X558" i="20"/>
  <c r="X571" i="20"/>
  <c r="X375" i="20"/>
  <c r="X452" i="20" s="1"/>
  <c r="X361" i="20"/>
  <c r="X438" i="20" s="1"/>
  <c r="X420" i="20"/>
  <c r="X497" i="20" s="1"/>
  <c r="X577" i="20"/>
  <c r="X362" i="20"/>
  <c r="X439" i="20" s="1"/>
  <c r="X564" i="20"/>
  <c r="X543" i="20"/>
  <c r="X563" i="20"/>
  <c r="X407" i="20"/>
  <c r="X484" i="20" s="1"/>
  <c r="X570" i="20"/>
  <c r="X416" i="20"/>
  <c r="X493" i="20" s="1"/>
  <c r="X364" i="20"/>
  <c r="X441" i="20" s="1"/>
  <c r="X546" i="20"/>
  <c r="X371" i="20"/>
  <c r="X448" i="20" s="1"/>
  <c r="X540" i="20"/>
  <c r="X410" i="20"/>
  <c r="X487" i="20" s="1"/>
  <c r="X359" i="20"/>
  <c r="X436" i="20" s="1"/>
  <c r="Y426" i="20"/>
  <c r="Y503" i="20" s="1"/>
  <c r="Y431" i="20"/>
  <c r="Y508" i="20" s="1"/>
  <c r="Y429" i="20"/>
  <c r="Y506" i="20" s="1"/>
  <c r="Y382" i="20"/>
  <c r="Y459" i="20" s="1"/>
  <c r="W171" i="21"/>
  <c r="F171" i="21" s="1"/>
  <c r="W174" i="21"/>
  <c r="F174" i="21" s="1"/>
  <c r="W175" i="21"/>
  <c r="F175" i="21" s="1"/>
  <c r="W173" i="21"/>
  <c r="F173" i="21" s="1"/>
  <c r="W185" i="21"/>
  <c r="F185" i="21" s="1"/>
  <c r="X598" i="20"/>
  <c r="X605" i="20"/>
  <c r="Y396" i="20"/>
  <c r="Y473" i="20" s="1"/>
  <c r="Y391" i="20"/>
  <c r="Y468" i="20" s="1"/>
  <c r="Y381" i="20"/>
  <c r="Y458" i="20" s="1"/>
  <c r="Y398" i="20"/>
  <c r="Y475" i="20" s="1"/>
  <c r="Y430" i="20"/>
  <c r="Y507" i="20" s="1"/>
  <c r="Y384" i="20"/>
  <c r="Y461" i="20" s="1"/>
  <c r="X242" i="21"/>
  <c r="X253" i="21" s="1"/>
  <c r="Y386" i="20"/>
  <c r="Y463" i="20" s="1"/>
  <c r="X607" i="20"/>
  <c r="Y427" i="20"/>
  <c r="Y504" i="20" s="1"/>
  <c r="Y432" i="20"/>
  <c r="Y509" i="20" s="1"/>
  <c r="Y383" i="20"/>
  <c r="Y460" i="20" s="1"/>
  <c r="Y428" i="20"/>
  <c r="Y505" i="20" s="1"/>
  <c r="Y78" i="21"/>
  <c r="Y387" i="20"/>
  <c r="Y464" i="20" s="1"/>
  <c r="W568" i="20"/>
  <c r="W163" i="21"/>
  <c r="F163" i="21" s="1"/>
  <c r="W186" i="21"/>
  <c r="F186" i="21" s="1"/>
  <c r="W158" i="21"/>
  <c r="F158" i="21" s="1"/>
  <c r="W181" i="21"/>
  <c r="F181" i="21" s="1"/>
  <c r="W176" i="21"/>
  <c r="W161" i="21"/>
  <c r="F161" i="21" s="1"/>
  <c r="W172" i="21"/>
  <c r="F172" i="21" s="1"/>
  <c r="X632" i="20"/>
  <c r="Y395" i="20"/>
  <c r="Y472" i="20" s="1"/>
  <c r="Y388" i="20"/>
  <c r="Y465" i="20" s="1"/>
  <c r="Y424" i="20"/>
  <c r="Y501" i="20" s="1"/>
  <c r="Y390" i="20"/>
  <c r="Y467" i="20" s="1"/>
  <c r="Y394" i="20"/>
  <c r="Y471" i="20" s="1"/>
  <c r="Y385" i="20"/>
  <c r="Y462" i="20" s="1"/>
  <c r="Y425" i="20"/>
  <c r="Y502" i="20" s="1"/>
  <c r="W557" i="20"/>
  <c r="X422" i="20"/>
  <c r="X193" i="21" s="1"/>
  <c r="W411" i="20"/>
  <c r="F411" i="20" s="1"/>
  <c r="X621" i="20"/>
  <c r="X591" i="20"/>
  <c r="X615" i="20"/>
  <c r="X608" i="20"/>
  <c r="X619" i="20"/>
  <c r="X588" i="20"/>
  <c r="X613" i="20"/>
  <c r="X628" i="20"/>
  <c r="X622" i="20"/>
  <c r="X633" i="20"/>
  <c r="X600" i="20"/>
  <c r="X595" i="20"/>
  <c r="X603" i="20"/>
  <c r="W545" i="20"/>
  <c r="X602" i="20"/>
  <c r="X590" i="20"/>
  <c r="X614" i="20"/>
  <c r="X593" i="20"/>
  <c r="X618" i="20"/>
  <c r="X587" i="20"/>
  <c r="U166" i="21"/>
  <c r="U23" i="21" s="1"/>
  <c r="U20" i="21" s="1"/>
  <c r="X379" i="20"/>
  <c r="W534" i="20"/>
  <c r="V533" i="20"/>
  <c r="V37" i="20" s="1"/>
  <c r="W357" i="20"/>
  <c r="F357" i="20" s="1"/>
  <c r="X244" i="21"/>
  <c r="X255" i="21" s="1"/>
  <c r="X233" i="21" s="1"/>
  <c r="X376" i="21" s="1"/>
  <c r="W368" i="20"/>
  <c r="F368" i="20" s="1"/>
  <c r="X338" i="21"/>
  <c r="X290" i="21"/>
  <c r="X311" i="21" s="1"/>
  <c r="V153" i="21"/>
  <c r="X346" i="21"/>
  <c r="X339" i="21"/>
  <c r="X285" i="21"/>
  <c r="X306" i="21" s="1"/>
  <c r="F535" i="20"/>
  <c r="W580" i="20"/>
  <c r="X288" i="21"/>
  <c r="X309" i="21" s="1"/>
  <c r="W400" i="20"/>
  <c r="W154" i="21" s="1"/>
  <c r="F154" i="21" s="1"/>
  <c r="X341" i="21"/>
  <c r="X284" i="21"/>
  <c r="X293" i="21"/>
  <c r="X314" i="21" s="1"/>
  <c r="X292" i="21"/>
  <c r="X313" i="21" s="1"/>
  <c r="X240" i="21"/>
  <c r="X251" i="21" s="1"/>
  <c r="X229" i="21" s="1"/>
  <c r="X372" i="21" s="1"/>
  <c r="X342" i="21"/>
  <c r="X344" i="21"/>
  <c r="X245" i="21"/>
  <c r="X256" i="21" s="1"/>
  <c r="X234" i="21" s="1"/>
  <c r="X377" i="21" s="1"/>
  <c r="X343" i="21"/>
  <c r="X248" i="21"/>
  <c r="X259" i="21" s="1"/>
  <c r="X237" i="21" s="1"/>
  <c r="X380" i="21" s="1"/>
  <c r="X286" i="21"/>
  <c r="X289" i="21"/>
  <c r="X310" i="21" s="1"/>
  <c r="X624" i="20"/>
  <c r="X582" i="20"/>
  <c r="X629" i="20"/>
  <c r="X589" i="20"/>
  <c r="X606" i="20"/>
  <c r="X630" i="20"/>
  <c r="X596" i="20"/>
  <c r="X592" i="20"/>
  <c r="X616" i="20"/>
  <c r="X617" i="20"/>
  <c r="X610" i="20"/>
  <c r="X586" i="20"/>
  <c r="X597" i="20"/>
  <c r="W612" i="20"/>
  <c r="X241" i="21"/>
  <c r="X252" i="21" s="1"/>
  <c r="X230" i="21" s="1"/>
  <c r="X373" i="21" s="1"/>
  <c r="X291" i="21"/>
  <c r="X312" i="21" s="1"/>
  <c r="W623" i="20"/>
  <c r="F623" i="20" s="1"/>
  <c r="X340" i="21"/>
  <c r="X246" i="21"/>
  <c r="X257" i="21" s="1"/>
  <c r="X235" i="21" s="1"/>
  <c r="X378" i="21" s="1"/>
  <c r="X247" i="21"/>
  <c r="X258" i="21" s="1"/>
  <c r="X345" i="21"/>
  <c r="X347" i="21"/>
  <c r="X243" i="21"/>
  <c r="X254" i="21" s="1"/>
  <c r="X232" i="21" s="1"/>
  <c r="X375" i="21" s="1"/>
  <c r="X581" i="20"/>
  <c r="X620" i="20"/>
  <c r="X627" i="20"/>
  <c r="X625" i="20"/>
  <c r="X626" i="20"/>
  <c r="X631" i="20"/>
  <c r="X585" i="20"/>
  <c r="X584" i="20"/>
  <c r="X599" i="20"/>
  <c r="X611" i="20"/>
  <c r="X609" i="20"/>
  <c r="X604" i="20"/>
  <c r="W601" i="20"/>
  <c r="Z78" i="20"/>
  <c r="Z79" i="20"/>
  <c r="Z80" i="20" s="1"/>
  <c r="Z80" i="21" s="1"/>
  <c r="Z75" i="20"/>
  <c r="Z75" i="21" s="1"/>
  <c r="Y76" i="20"/>
  <c r="Y81" i="20"/>
  <c r="Y81" i="21" s="1"/>
  <c r="Y77" i="20"/>
  <c r="Y613" i="20" s="1"/>
  <c r="W321" i="20"/>
  <c r="F224" i="21"/>
  <c r="V210" i="20"/>
  <c r="V14" i="20" s="1"/>
  <c r="V6" i="20" s="1"/>
  <c r="V147" i="21"/>
  <c r="V14" i="21" s="1"/>
  <c r="X216" i="21"/>
  <c r="X49" i="21" s="1"/>
  <c r="V174" i="20"/>
  <c r="W332" i="20"/>
  <c r="W96" i="20"/>
  <c r="F97" i="20"/>
  <c r="W309" i="20"/>
  <c r="F310" i="20"/>
  <c r="F219" i="21"/>
  <c r="F223" i="21"/>
  <c r="F220" i="21"/>
  <c r="Z71" i="20"/>
  <c r="AA1" i="20"/>
  <c r="AA3" i="20" s="1"/>
  <c r="Z1" i="21"/>
  <c r="V320" i="20"/>
  <c r="W343" i="20"/>
  <c r="W197" i="20"/>
  <c r="W211" i="20"/>
  <c r="F212" i="20"/>
  <c r="W232" i="20"/>
  <c r="F233" i="20"/>
  <c r="W152" i="20"/>
  <c r="F153" i="20"/>
  <c r="W99" i="21"/>
  <c r="F100" i="21"/>
  <c r="X196" i="20"/>
  <c r="X198" i="20"/>
  <c r="X206" i="20"/>
  <c r="X202" i="20"/>
  <c r="X190" i="20"/>
  <c r="X205" i="20"/>
  <c r="X201" i="20"/>
  <c r="X191" i="20"/>
  <c r="X204" i="20"/>
  <c r="X194" i="20"/>
  <c r="X203" i="20"/>
  <c r="X189" i="20"/>
  <c r="X200" i="20"/>
  <c r="X195" i="20"/>
  <c r="X199" i="20"/>
  <c r="X188" i="20"/>
  <c r="X192" i="20"/>
  <c r="X207" i="20"/>
  <c r="X342" i="20"/>
  <c r="X346" i="20"/>
  <c r="X179" i="20"/>
  <c r="X136" i="21"/>
  <c r="X144" i="21"/>
  <c r="X114" i="20"/>
  <c r="X148" i="20" s="1"/>
  <c r="X141" i="21"/>
  <c r="X252" i="20"/>
  <c r="X296" i="20" s="1"/>
  <c r="X330" i="20"/>
  <c r="X324" i="20"/>
  <c r="X253" i="20"/>
  <c r="X297" i="20" s="1"/>
  <c r="X110" i="20"/>
  <c r="X144" i="20" s="1"/>
  <c r="X137" i="21"/>
  <c r="X349" i="20"/>
  <c r="X248" i="20"/>
  <c r="X292" i="20" s="1"/>
  <c r="X325" i="20"/>
  <c r="X181" i="20"/>
  <c r="X139" i="21"/>
  <c r="X333" i="20"/>
  <c r="X322" i="20"/>
  <c r="X108" i="20"/>
  <c r="X142" i="20" s="1"/>
  <c r="X124" i="21"/>
  <c r="X135" i="21"/>
  <c r="X73" i="21"/>
  <c r="X350" i="20"/>
  <c r="X245" i="20"/>
  <c r="X289" i="20" s="1"/>
  <c r="X115" i="20"/>
  <c r="X149" i="20" s="1"/>
  <c r="X138" i="21"/>
  <c r="X180" i="20"/>
  <c r="X109" i="20"/>
  <c r="X143" i="20" s="1"/>
  <c r="X129" i="21"/>
  <c r="X327" i="20"/>
  <c r="X247" i="20"/>
  <c r="X291" i="20" s="1"/>
  <c r="X251" i="20"/>
  <c r="X295" i="20" s="1"/>
  <c r="X329" i="20"/>
  <c r="X185" i="20"/>
  <c r="X131" i="21"/>
  <c r="X328" i="20"/>
  <c r="X340" i="20"/>
  <c r="X341" i="20"/>
  <c r="X178" i="20"/>
  <c r="X133" i="21"/>
  <c r="X177" i="20"/>
  <c r="X250" i="20"/>
  <c r="X294" i="20" s="1"/>
  <c r="X113" i="20"/>
  <c r="X147" i="20" s="1"/>
  <c r="X127" i="21"/>
  <c r="X345" i="20"/>
  <c r="X111" i="20"/>
  <c r="X145" i="20" s="1"/>
  <c r="X130" i="21"/>
  <c r="X334" i="20"/>
  <c r="X353" i="20"/>
  <c r="X335" i="20"/>
  <c r="X348" i="20"/>
  <c r="X183" i="20"/>
  <c r="X126" i="21"/>
  <c r="X326" i="20"/>
  <c r="X331" i="20"/>
  <c r="X347" i="20"/>
  <c r="X182" i="20"/>
  <c r="X125" i="21"/>
  <c r="X344" i="20"/>
  <c r="X336" i="20"/>
  <c r="X337" i="20"/>
  <c r="X112" i="20"/>
  <c r="X146" i="20" s="1"/>
  <c r="X128" i="21"/>
  <c r="X323" i="20"/>
  <c r="X193" i="20"/>
  <c r="X140" i="21"/>
  <c r="X339" i="20"/>
  <c r="X338" i="20"/>
  <c r="X352" i="20"/>
  <c r="X184" i="20"/>
  <c r="X117" i="20"/>
  <c r="X151" i="20" s="1"/>
  <c r="X142" i="21"/>
  <c r="X246" i="20"/>
  <c r="X290" i="20" s="1"/>
  <c r="X351" i="20"/>
  <c r="X249" i="20"/>
  <c r="X293" i="20" s="1"/>
  <c r="X116" i="20"/>
  <c r="X150" i="20" s="1"/>
  <c r="X132" i="21"/>
  <c r="X143" i="21"/>
  <c r="F226" i="21"/>
  <c r="F222" i="21"/>
  <c r="V98" i="21"/>
  <c r="V97" i="21" s="1"/>
  <c r="V21" i="21" s="1"/>
  <c r="Y72" i="20"/>
  <c r="Y111" i="21" s="1"/>
  <c r="Y71" i="21"/>
  <c r="Y73" i="20"/>
  <c r="X160" i="20"/>
  <c r="X153" i="20"/>
  <c r="X162" i="20"/>
  <c r="X157" i="20"/>
  <c r="X159" i="20"/>
  <c r="X161" i="20"/>
  <c r="X155" i="20"/>
  <c r="X154" i="20"/>
  <c r="X158" i="20"/>
  <c r="X156" i="20"/>
  <c r="X314" i="20"/>
  <c r="X242" i="20"/>
  <c r="X286" i="20" s="1"/>
  <c r="X165" i="20"/>
  <c r="X100" i="20"/>
  <c r="X134" i="20" s="1"/>
  <c r="X92" i="21"/>
  <c r="X107" i="21"/>
  <c r="X215" i="20"/>
  <c r="X259" i="20" s="1"/>
  <c r="X307" i="20"/>
  <c r="X229" i="20"/>
  <c r="X273" i="20" s="1"/>
  <c r="X105" i="20"/>
  <c r="X139" i="20" s="1"/>
  <c r="X118" i="21"/>
  <c r="X120" i="21"/>
  <c r="X319" i="20"/>
  <c r="X214" i="20"/>
  <c r="X258" i="20" s="1"/>
  <c r="X241" i="20"/>
  <c r="X285" i="20" s="1"/>
  <c r="X106" i="20"/>
  <c r="X140" i="20" s="1"/>
  <c r="X116" i="21"/>
  <c r="X231" i="20"/>
  <c r="X275" i="20" s="1"/>
  <c r="X226" i="20"/>
  <c r="X270" i="20" s="1"/>
  <c r="X237" i="20"/>
  <c r="X281" i="20" s="1"/>
  <c r="X90" i="21"/>
  <c r="X105" i="21"/>
  <c r="X299" i="20"/>
  <c r="X310" i="20"/>
  <c r="X223" i="20"/>
  <c r="X267" i="20" s="1"/>
  <c r="X311" i="20"/>
  <c r="X217" i="20"/>
  <c r="X261" i="20" s="1"/>
  <c r="X96" i="21"/>
  <c r="X102" i="21"/>
  <c r="X300" i="20"/>
  <c r="X218" i="20"/>
  <c r="X262" i="20" s="1"/>
  <c r="X301" i="20"/>
  <c r="X168" i="20"/>
  <c r="X91" i="21"/>
  <c r="X113" i="21"/>
  <c r="X304" i="20"/>
  <c r="X230" i="20"/>
  <c r="X274" i="20" s="1"/>
  <c r="X317" i="20"/>
  <c r="X166" i="20"/>
  <c r="X98" i="20"/>
  <c r="X132" i="20" s="1"/>
  <c r="X106" i="21"/>
  <c r="X219" i="20"/>
  <c r="X263" i="20" s="1"/>
  <c r="X216" i="20"/>
  <c r="X260" i="20" s="1"/>
  <c r="X313" i="20"/>
  <c r="X102" i="20"/>
  <c r="X136" i="20" s="1"/>
  <c r="X108" i="21"/>
  <c r="X100" i="21"/>
  <c r="X316" i="20"/>
  <c r="X222" i="20"/>
  <c r="X266" i="20" s="1"/>
  <c r="X305" i="20"/>
  <c r="X101" i="20"/>
  <c r="X135" i="20" s="1"/>
  <c r="X103" i="21"/>
  <c r="X239" i="20"/>
  <c r="X283" i="20" s="1"/>
  <c r="X167" i="20"/>
  <c r="X236" i="20"/>
  <c r="X280" i="20" s="1"/>
  <c r="X170" i="20"/>
  <c r="X99" i="20"/>
  <c r="X133" i="20" s="1"/>
  <c r="X93" i="21"/>
  <c r="X114" i="21"/>
  <c r="X227" i="20"/>
  <c r="X271" i="20" s="1"/>
  <c r="X220" i="20"/>
  <c r="X264" i="20" s="1"/>
  <c r="X234" i="20"/>
  <c r="X278" i="20" s="1"/>
  <c r="X173" i="20"/>
  <c r="X94" i="21"/>
  <c r="X112" i="21"/>
  <c r="X235" i="20"/>
  <c r="X279" i="20" s="1"/>
  <c r="X302" i="20"/>
  <c r="X171" i="20"/>
  <c r="X169" i="20"/>
  <c r="X95" i="21"/>
  <c r="X97" i="20"/>
  <c r="X131" i="20" s="1"/>
  <c r="X164" i="20"/>
  <c r="X87" i="21"/>
  <c r="X72" i="21"/>
  <c r="X312" i="20"/>
  <c r="X228" i="20"/>
  <c r="X272" i="20" s="1"/>
  <c r="X240" i="20"/>
  <c r="X284" i="20" s="1"/>
  <c r="X172" i="20"/>
  <c r="X89" i="21"/>
  <c r="X119" i="21"/>
  <c r="X224" i="20"/>
  <c r="X268" i="20" s="1"/>
  <c r="X238" i="20"/>
  <c r="X282" i="20" s="1"/>
  <c r="X213" i="20"/>
  <c r="X257" i="20" s="1"/>
  <c r="X103" i="20"/>
  <c r="X137" i="20" s="1"/>
  <c r="X109" i="21"/>
  <c r="X104" i="21"/>
  <c r="X308" i="20"/>
  <c r="X306" i="20"/>
  <c r="X303" i="20"/>
  <c r="X225" i="20"/>
  <c r="X269" i="20" s="1"/>
  <c r="X104" i="20"/>
  <c r="X138" i="20" s="1"/>
  <c r="X88" i="21"/>
  <c r="X115" i="21"/>
  <c r="X318" i="20"/>
  <c r="X315" i="20"/>
  <c r="X221" i="20"/>
  <c r="X265" i="20" s="1"/>
  <c r="X101" i="21"/>
  <c r="X117" i="21"/>
  <c r="W186" i="20"/>
  <c r="W123" i="21"/>
  <c r="V148" i="21"/>
  <c r="V22" i="21" s="1"/>
  <c r="V511" i="20"/>
  <c r="W110" i="21"/>
  <c r="F111" i="21"/>
  <c r="W163" i="20"/>
  <c r="W43" i="20" s="1"/>
  <c r="F164" i="20"/>
  <c r="W86" i="21"/>
  <c r="F87" i="21"/>
  <c r="T356" i="20"/>
  <c r="W175" i="20"/>
  <c r="F225" i="21"/>
  <c r="W216" i="21"/>
  <c r="F217" i="21"/>
  <c r="F221" i="21"/>
  <c r="F218" i="21"/>
  <c r="V149" i="21"/>
  <c r="W107" i="20"/>
  <c r="W122" i="21" s="1"/>
  <c r="W243" i="20"/>
  <c r="W134" i="21"/>
  <c r="Y217" i="21"/>
  <c r="Y225" i="21"/>
  <c r="Y221" i="21"/>
  <c r="Y223" i="21"/>
  <c r="Y224" i="21"/>
  <c r="Y218" i="21"/>
  <c r="Y220" i="21"/>
  <c r="Y219" i="21"/>
  <c r="Y222" i="21"/>
  <c r="Y226" i="21"/>
  <c r="X199" i="21"/>
  <c r="X198" i="21"/>
  <c r="X213" i="21"/>
  <c r="X201" i="21"/>
  <c r="X210" i="21"/>
  <c r="X203" i="21"/>
  <c r="X195" i="21"/>
  <c r="X200" i="21"/>
  <c r="X211" i="21"/>
  <c r="X212" i="21"/>
  <c r="X207" i="21"/>
  <c r="X202" i="21"/>
  <c r="X209" i="21"/>
  <c r="X197" i="21"/>
  <c r="X214" i="21"/>
  <c r="X196" i="21"/>
  <c r="X208" i="21"/>
  <c r="X204" i="21"/>
  <c r="X215" i="21"/>
  <c r="X206" i="21"/>
  <c r="S356" i="20"/>
  <c r="W298" i="20"/>
  <c r="F299" i="20"/>
  <c r="Z423" i="20" l="1"/>
  <c r="Z500" i="20" s="1"/>
  <c r="Z380" i="20"/>
  <c r="Z457" i="20" s="1"/>
  <c r="Y233" i="20"/>
  <c r="Y212" i="20"/>
  <c r="Y256" i="20" s="1"/>
  <c r="W315" i="21"/>
  <c r="F315" i="21" s="1"/>
  <c r="Y244" i="20"/>
  <c r="Y176" i="20"/>
  <c r="Y187" i="20"/>
  <c r="X305" i="21"/>
  <c r="X263" i="21" s="1"/>
  <c r="W316" i="21"/>
  <c r="F316" i="21" s="1"/>
  <c r="X315" i="21"/>
  <c r="X273" i="21" s="1"/>
  <c r="X316" i="21"/>
  <c r="X274" i="21" s="1"/>
  <c r="U26" i="20"/>
  <c r="W260" i="21"/>
  <c r="F260" i="21" s="1"/>
  <c r="X260" i="21"/>
  <c r="X238" i="21" s="1"/>
  <c r="U381" i="21"/>
  <c r="U371" i="21" s="1"/>
  <c r="U359" i="21" s="1"/>
  <c r="U37" i="21" s="1"/>
  <c r="V532" i="20"/>
  <c r="V522" i="20" s="1"/>
  <c r="V381" i="21"/>
  <c r="V371" i="21" s="1"/>
  <c r="V359" i="21" s="1"/>
  <c r="V37" i="21" s="1"/>
  <c r="V36" i="21" s="1"/>
  <c r="V262" i="21"/>
  <c r="V261" i="21" s="1"/>
  <c r="V61" i="21" s="1"/>
  <c r="V60" i="21" s="1"/>
  <c r="V34" i="20"/>
  <c r="V10" i="20" s="1"/>
  <c r="R7" i="20"/>
  <c r="Y536" i="20"/>
  <c r="X355" i="21"/>
  <c r="X333" i="21" s="1"/>
  <c r="X281" i="21" s="1"/>
  <c r="X350" i="21"/>
  <c r="X328" i="21" s="1"/>
  <c r="X349" i="21"/>
  <c r="X327" i="21" s="1"/>
  <c r="X275" i="21" s="1"/>
  <c r="W355" i="21"/>
  <c r="F355" i="21" s="1"/>
  <c r="X351" i="21"/>
  <c r="X329" i="21" s="1"/>
  <c r="X353" i="21"/>
  <c r="X331" i="21" s="1"/>
  <c r="X357" i="21"/>
  <c r="X335" i="21" s="1"/>
  <c r="F341" i="21"/>
  <c r="W350" i="21"/>
  <c r="F350" i="21" s="1"/>
  <c r="F340" i="21"/>
  <c r="F343" i="21"/>
  <c r="W356" i="21"/>
  <c r="F356" i="21" s="1"/>
  <c r="F346" i="21"/>
  <c r="X356" i="21"/>
  <c r="X334" i="21" s="1"/>
  <c r="X354" i="21"/>
  <c r="X332" i="21" s="1"/>
  <c r="X280" i="21" s="1"/>
  <c r="X352" i="21"/>
  <c r="X330" i="21" s="1"/>
  <c r="W349" i="21"/>
  <c r="F349" i="21" s="1"/>
  <c r="F342" i="21"/>
  <c r="X358" i="21"/>
  <c r="X336" i="21" s="1"/>
  <c r="W358" i="21"/>
  <c r="F358" i="21" s="1"/>
  <c r="F295" i="21"/>
  <c r="F298" i="21"/>
  <c r="F303" i="21"/>
  <c r="F301" i="21"/>
  <c r="F299" i="21"/>
  <c r="F296" i="21"/>
  <c r="F300" i="21"/>
  <c r="X283" i="21"/>
  <c r="F284" i="21"/>
  <c r="W283" i="21"/>
  <c r="F283" i="21" s="1"/>
  <c r="F294" i="21"/>
  <c r="F297" i="21"/>
  <c r="F302" i="21"/>
  <c r="Y249" i="21"/>
  <c r="Y303" i="21"/>
  <c r="Y324" i="21" s="1"/>
  <c r="Y302" i="21"/>
  <c r="Y323" i="21" s="1"/>
  <c r="Y301" i="21"/>
  <c r="Y322" i="21" s="1"/>
  <c r="Y300" i="21"/>
  <c r="Y321" i="21" s="1"/>
  <c r="Y299" i="21"/>
  <c r="Y320" i="21" s="1"/>
  <c r="Y298" i="21"/>
  <c r="Y319" i="21" s="1"/>
  <c r="Y296" i="21"/>
  <c r="Y317" i="21" s="1"/>
  <c r="Y297" i="21"/>
  <c r="Y318" i="21" s="1"/>
  <c r="Y295" i="21"/>
  <c r="Y294" i="21"/>
  <c r="F311" i="21"/>
  <c r="F309" i="21"/>
  <c r="F312" i="21"/>
  <c r="X271" i="21"/>
  <c r="X264" i="21"/>
  <c r="X269" i="21"/>
  <c r="F313" i="21"/>
  <c r="X266" i="21"/>
  <c r="X272" i="21"/>
  <c r="X267" i="21"/>
  <c r="F307" i="21"/>
  <c r="F310" i="21"/>
  <c r="X48" i="21"/>
  <c r="X189" i="21"/>
  <c r="U228" i="21"/>
  <c r="U227" i="21" s="1"/>
  <c r="U55" i="21" s="1"/>
  <c r="U43" i="21" s="1"/>
  <c r="U42" i="21" s="1"/>
  <c r="F249" i="21"/>
  <c r="V228" i="21"/>
  <c r="V227" i="21" s="1"/>
  <c r="V55" i="21" s="1"/>
  <c r="U532" i="20"/>
  <c r="U522" i="20" s="1"/>
  <c r="U510" i="20" s="1"/>
  <c r="S20" i="20"/>
  <c r="F262" i="20"/>
  <c r="F441" i="20"/>
  <c r="W276" i="20"/>
  <c r="F276" i="20" s="1"/>
  <c r="W130" i="20"/>
  <c r="F130" i="20" s="1"/>
  <c r="W255" i="20"/>
  <c r="X255" i="20"/>
  <c r="X287" i="20"/>
  <c r="X276" i="20"/>
  <c r="X141" i="20"/>
  <c r="X130" i="20"/>
  <c r="Y513" i="20"/>
  <c r="Y362" i="21"/>
  <c r="X529" i="20"/>
  <c r="X527" i="20"/>
  <c r="X477" i="20"/>
  <c r="Y519" i="20"/>
  <c r="Y368" i="21"/>
  <c r="X488" i="20"/>
  <c r="W445" i="20"/>
  <c r="F445" i="20" s="1"/>
  <c r="F446" i="20"/>
  <c r="Y520" i="20"/>
  <c r="Y369" i="21"/>
  <c r="W477" i="20"/>
  <c r="F477" i="20" s="1"/>
  <c r="F478" i="20"/>
  <c r="W488" i="20"/>
  <c r="F488" i="20" s="1"/>
  <c r="F489" i="20"/>
  <c r="Y512" i="20"/>
  <c r="Y361" i="21"/>
  <c r="Y514" i="20"/>
  <c r="Y363" i="21"/>
  <c r="Y518" i="20"/>
  <c r="Y367" i="21"/>
  <c r="X524" i="20"/>
  <c r="X523" i="20"/>
  <c r="X445" i="20"/>
  <c r="Y521" i="20"/>
  <c r="Y370" i="21"/>
  <c r="X531" i="20"/>
  <c r="Y517" i="20"/>
  <c r="Y366" i="21"/>
  <c r="X434" i="20"/>
  <c r="Y515" i="20"/>
  <c r="Y364" i="21"/>
  <c r="Y516" i="20"/>
  <c r="Y365" i="21"/>
  <c r="X526" i="20"/>
  <c r="X528" i="20"/>
  <c r="Y456" i="20"/>
  <c r="Y499" i="20"/>
  <c r="W434" i="20"/>
  <c r="F435" i="20"/>
  <c r="U28" i="21"/>
  <c r="E7" i="14" s="1"/>
  <c r="Z151" i="21"/>
  <c r="Z146" i="21"/>
  <c r="Z83" i="21"/>
  <c r="V30" i="21"/>
  <c r="V6" i="21" s="1"/>
  <c r="U50" i="20"/>
  <c r="V52" i="20"/>
  <c r="V28" i="20" s="1"/>
  <c r="V53" i="20"/>
  <c r="V29" i="20" s="1"/>
  <c r="V51" i="20"/>
  <c r="V27" i="20" s="1"/>
  <c r="W44" i="20"/>
  <c r="F44" i="20" s="1"/>
  <c r="F43" i="20"/>
  <c r="T21" i="20"/>
  <c r="W36" i="20"/>
  <c r="W35" i="20"/>
  <c r="S15" i="20"/>
  <c r="S7" i="20" s="1"/>
  <c r="T15" i="20"/>
  <c r="Z394" i="20"/>
  <c r="Z471" i="20" s="1"/>
  <c r="F216" i="21"/>
  <c r="W49" i="21"/>
  <c r="Z3" i="21"/>
  <c r="Z69" i="21" s="1"/>
  <c r="F176" i="21"/>
  <c r="F258" i="21"/>
  <c r="F243" i="21"/>
  <c r="X160" i="21"/>
  <c r="F248" i="21"/>
  <c r="X159" i="21"/>
  <c r="X158" i="21"/>
  <c r="F291" i="21"/>
  <c r="W354" i="21"/>
  <c r="F354" i="21" s="1"/>
  <c r="X181" i="21"/>
  <c r="X164" i="21"/>
  <c r="X175" i="21"/>
  <c r="X190" i="21"/>
  <c r="Y374" i="20"/>
  <c r="Y451" i="20" s="1"/>
  <c r="X170" i="21"/>
  <c r="X179" i="21"/>
  <c r="X187" i="21"/>
  <c r="X163" i="21"/>
  <c r="W351" i="21"/>
  <c r="F351" i="21" s="1"/>
  <c r="Y565" i="20"/>
  <c r="X186" i="21"/>
  <c r="X161" i="21"/>
  <c r="X157" i="21"/>
  <c r="X182" i="21"/>
  <c r="Z431" i="20"/>
  <c r="Z508" i="20" s="1"/>
  <c r="AA355" i="20"/>
  <c r="AA209" i="20"/>
  <c r="AA83" i="20"/>
  <c r="AA69" i="20"/>
  <c r="Y290" i="21"/>
  <c r="Y311" i="21" s="1"/>
  <c r="V152" i="21"/>
  <c r="V15" i="21" s="1"/>
  <c r="W314" i="21"/>
  <c r="F347" i="21"/>
  <c r="W257" i="21"/>
  <c r="F257" i="21" s="1"/>
  <c r="F247" i="21"/>
  <c r="X165" i="21"/>
  <c r="X173" i="21"/>
  <c r="X184" i="21"/>
  <c r="X178" i="21"/>
  <c r="X172" i="21"/>
  <c r="X183" i="21"/>
  <c r="X188" i="21"/>
  <c r="W357" i="21"/>
  <c r="F357" i="21" s="1"/>
  <c r="X156" i="21"/>
  <c r="X176" i="21"/>
  <c r="X185" i="21"/>
  <c r="X177" i="21"/>
  <c r="X162" i="21"/>
  <c r="X174" i="21"/>
  <c r="X171" i="21"/>
  <c r="V166" i="21"/>
  <c r="V23" i="21" s="1"/>
  <c r="V20" i="21" s="1"/>
  <c r="F244" i="21"/>
  <c r="V191" i="21"/>
  <c r="V31" i="21" s="1"/>
  <c r="Y564" i="20"/>
  <c r="Y377" i="20"/>
  <c r="Y454" i="20" s="1"/>
  <c r="W306" i="21"/>
  <c r="W308" i="21"/>
  <c r="F286" i="21"/>
  <c r="Y566" i="20"/>
  <c r="F345" i="21"/>
  <c r="F344" i="21"/>
  <c r="Y562" i="20"/>
  <c r="F245" i="21"/>
  <c r="Y76" i="21"/>
  <c r="W353" i="21"/>
  <c r="F353" i="21" s="1"/>
  <c r="F289" i="21"/>
  <c r="Z428" i="20"/>
  <c r="Z505" i="20" s="1"/>
  <c r="W194" i="21"/>
  <c r="F194" i="21" s="1"/>
  <c r="F292" i="21"/>
  <c r="Z425" i="20"/>
  <c r="Z502" i="20" s="1"/>
  <c r="W205" i="21"/>
  <c r="F205" i="21" s="1"/>
  <c r="F339" i="21"/>
  <c r="W239" i="21"/>
  <c r="F239" i="21" s="1"/>
  <c r="X357" i="20"/>
  <c r="X568" i="20"/>
  <c r="X411" i="20"/>
  <c r="X168" i="21" s="1"/>
  <c r="X400" i="20"/>
  <c r="X154" i="21" s="1"/>
  <c r="W352" i="21"/>
  <c r="F352" i="21" s="1"/>
  <c r="Z427" i="20"/>
  <c r="Z504" i="20" s="1"/>
  <c r="W253" i="21"/>
  <c r="F253" i="21" s="1"/>
  <c r="F241" i="21"/>
  <c r="W251" i="21"/>
  <c r="W229" i="21" s="1"/>
  <c r="W372" i="21" s="1"/>
  <c r="W153" i="21"/>
  <c r="F153" i="21" s="1"/>
  <c r="F288" i="21"/>
  <c r="F601" i="20"/>
  <c r="Z79" i="21"/>
  <c r="W167" i="21"/>
  <c r="F167" i="21" s="1"/>
  <c r="X534" i="20"/>
  <c r="X557" i="20"/>
  <c r="X368" i="20"/>
  <c r="X167" i="21" s="1"/>
  <c r="X545" i="20"/>
  <c r="W169" i="21"/>
  <c r="F169" i="21" s="1"/>
  <c r="F290" i="21"/>
  <c r="F338" i="21"/>
  <c r="Y422" i="20"/>
  <c r="Y193" i="21" s="1"/>
  <c r="Y407" i="20"/>
  <c r="Y484" i="20" s="1"/>
  <c r="Y574" i="20"/>
  <c r="Y577" i="20"/>
  <c r="Y567" i="20"/>
  <c r="F580" i="20"/>
  <c r="Y552" i="20"/>
  <c r="Y415" i="20"/>
  <c r="Y492" i="20" s="1"/>
  <c r="Y414" i="20"/>
  <c r="Y491" i="20" s="1"/>
  <c r="Y378" i="20"/>
  <c r="Y455" i="20" s="1"/>
  <c r="Y616" i="20"/>
  <c r="Y379" i="20"/>
  <c r="Z429" i="20"/>
  <c r="Z506" i="20" s="1"/>
  <c r="Z385" i="20"/>
  <c r="Z462" i="20" s="1"/>
  <c r="Z381" i="20"/>
  <c r="Z458" i="20" s="1"/>
  <c r="Y340" i="21"/>
  <c r="W168" i="21"/>
  <c r="F168" i="21" s="1"/>
  <c r="Y406" i="20"/>
  <c r="Y483" i="20" s="1"/>
  <c r="Y373" i="20"/>
  <c r="Y450" i="20" s="1"/>
  <c r="Y563" i="20"/>
  <c r="Y409" i="20"/>
  <c r="Y486" i="20" s="1"/>
  <c r="Y363" i="20"/>
  <c r="Y440" i="20" s="1"/>
  <c r="Z390" i="20"/>
  <c r="Z467" i="20" s="1"/>
  <c r="Z388" i="20"/>
  <c r="Z465" i="20" s="1"/>
  <c r="Y244" i="21"/>
  <c r="Y255" i="21" s="1"/>
  <c r="Y233" i="21" s="1"/>
  <c r="Y376" i="21" s="1"/>
  <c r="X192" i="21"/>
  <c r="Z387" i="20"/>
  <c r="Z464" i="20" s="1"/>
  <c r="W180" i="21"/>
  <c r="F180" i="21" s="1"/>
  <c r="Y418" i="20"/>
  <c r="Y495" i="20" s="1"/>
  <c r="Y366" i="20"/>
  <c r="Y443" i="20" s="1"/>
  <c r="Y417" i="20"/>
  <c r="Y494" i="20" s="1"/>
  <c r="W155" i="21"/>
  <c r="F155" i="21" s="1"/>
  <c r="Z382" i="20"/>
  <c r="Z459" i="20" s="1"/>
  <c r="Z383" i="20"/>
  <c r="Z460" i="20" s="1"/>
  <c r="Y339" i="21"/>
  <c r="Y570" i="20"/>
  <c r="Y413" i="20"/>
  <c r="Y490" i="20" s="1"/>
  <c r="Y361" i="20"/>
  <c r="Y438" i="20" s="1"/>
  <c r="Y538" i="20"/>
  <c r="Y576" i="20"/>
  <c r="Y370" i="20"/>
  <c r="Y447" i="20" s="1"/>
  <c r="Y551" i="20"/>
  <c r="Y535" i="20"/>
  <c r="Z78" i="21"/>
  <c r="Z424" i="20"/>
  <c r="Z501" i="20" s="1"/>
  <c r="Z398" i="20"/>
  <c r="Z475" i="20" s="1"/>
  <c r="Z395" i="20"/>
  <c r="Z472" i="20" s="1"/>
  <c r="W533" i="20"/>
  <c r="W37" i="20" s="1"/>
  <c r="X623" i="20"/>
  <c r="Z392" i="20"/>
  <c r="Z469" i="20" s="1"/>
  <c r="Z389" i="20"/>
  <c r="Z466" i="20" s="1"/>
  <c r="Z396" i="20"/>
  <c r="Z473" i="20" s="1"/>
  <c r="Z384" i="20"/>
  <c r="Z461" i="20" s="1"/>
  <c r="Z393" i="20"/>
  <c r="Z470" i="20" s="1"/>
  <c r="Z391" i="20"/>
  <c r="Z468" i="20" s="1"/>
  <c r="Z432" i="20"/>
  <c r="Z509" i="20" s="1"/>
  <c r="Y289" i="21"/>
  <c r="Y310" i="21" s="1"/>
  <c r="Y246" i="21"/>
  <c r="Y257" i="21" s="1"/>
  <c r="Y235" i="21" s="1"/>
  <c r="Y378" i="21" s="1"/>
  <c r="Y248" i="21"/>
  <c r="Y259" i="21" s="1"/>
  <c r="Y237" i="21" s="1"/>
  <c r="Y380" i="21" s="1"/>
  <c r="Y611" i="20"/>
  <c r="Z399" i="20"/>
  <c r="Z476" i="20" s="1"/>
  <c r="Z386" i="20"/>
  <c r="Z463" i="20" s="1"/>
  <c r="Z426" i="20"/>
  <c r="Z503" i="20" s="1"/>
  <c r="Z397" i="20"/>
  <c r="Z474" i="20" s="1"/>
  <c r="Z430" i="20"/>
  <c r="Z507" i="20" s="1"/>
  <c r="Y344" i="21"/>
  <c r="Y632" i="20"/>
  <c r="Y586" i="20"/>
  <c r="W320" i="20"/>
  <c r="Y291" i="21"/>
  <c r="Y312" i="21" s="1"/>
  <c r="Y242" i="21"/>
  <c r="Y253" i="21" s="1"/>
  <c r="Y241" i="21"/>
  <c r="Y252" i="21" s="1"/>
  <c r="Y230" i="21" s="1"/>
  <c r="Y373" i="21" s="1"/>
  <c r="X307" i="21"/>
  <c r="F400" i="20"/>
  <c r="Y347" i="21"/>
  <c r="Y243" i="21"/>
  <c r="Y254" i="21" s="1"/>
  <c r="Y232" i="21" s="1"/>
  <c r="Y375" i="21" s="1"/>
  <c r="Y284" i="21"/>
  <c r="Y285" i="21"/>
  <c r="Y346" i="21"/>
  <c r="Y609" i="20"/>
  <c r="Y599" i="20"/>
  <c r="Y371" i="20"/>
  <c r="Y448" i="20" s="1"/>
  <c r="Y540" i="20"/>
  <c r="Y558" i="20"/>
  <c r="Y573" i="20"/>
  <c r="Y559" i="20"/>
  <c r="Y358" i="20"/>
  <c r="Y435" i="20" s="1"/>
  <c r="Y360" i="20"/>
  <c r="Y437" i="20" s="1"/>
  <c r="Y402" i="20"/>
  <c r="Y479" i="20" s="1"/>
  <c r="Y575" i="20"/>
  <c r="Y362" i="20"/>
  <c r="Y439" i="20" s="1"/>
  <c r="Y247" i="21"/>
  <c r="Y258" i="21" s="1"/>
  <c r="Y293" i="21"/>
  <c r="Y314" i="21" s="1"/>
  <c r="Y240" i="21"/>
  <c r="Y251" i="21" s="1"/>
  <c r="Y229" i="21" s="1"/>
  <c r="Y372" i="21" s="1"/>
  <c r="Y288" i="21"/>
  <c r="Y309" i="21" s="1"/>
  <c r="Y338" i="21"/>
  <c r="Y341" i="21"/>
  <c r="Y618" i="20"/>
  <c r="Y292" i="21"/>
  <c r="Y313" i="21" s="1"/>
  <c r="Y343" i="21"/>
  <c r="Y287" i="21"/>
  <c r="Y308" i="21" s="1"/>
  <c r="Y342" i="21"/>
  <c r="Y286" i="21"/>
  <c r="Y307" i="21" s="1"/>
  <c r="Y245" i="21"/>
  <c r="Y256" i="21" s="1"/>
  <c r="Y234" i="21" s="1"/>
  <c r="Y377" i="21" s="1"/>
  <c r="Y345" i="21"/>
  <c r="X601" i="20"/>
  <c r="W579" i="20"/>
  <c r="W53" i="20" s="1"/>
  <c r="X612" i="20"/>
  <c r="X580" i="20"/>
  <c r="X239" i="21"/>
  <c r="Y560" i="20"/>
  <c r="Y420" i="20"/>
  <c r="Y497" i="20" s="1"/>
  <c r="Y421" i="20"/>
  <c r="Y498" i="20" s="1"/>
  <c r="Y578" i="20"/>
  <c r="Y537" i="20"/>
  <c r="Y542" i="20"/>
  <c r="Y547" i="20"/>
  <c r="Y548" i="20"/>
  <c r="Y359" i="20"/>
  <c r="Y436" i="20" s="1"/>
  <c r="Y553" i="20"/>
  <c r="Y569" i="20"/>
  <c r="Y375" i="20"/>
  <c r="Y452" i="20" s="1"/>
  <c r="Y367" i="20"/>
  <c r="Y444" i="20" s="1"/>
  <c r="Y543" i="20"/>
  <c r="Y376" i="20"/>
  <c r="Y453" i="20" s="1"/>
  <c r="Y401" i="20"/>
  <c r="Y478" i="20" s="1"/>
  <c r="Y539" i="20"/>
  <c r="Y408" i="20"/>
  <c r="Y485" i="20" s="1"/>
  <c r="Y554" i="20"/>
  <c r="Y419" i="20"/>
  <c r="Y496" i="20" s="1"/>
  <c r="F612" i="20"/>
  <c r="Y606" i="20"/>
  <c r="Y598" i="20"/>
  <c r="Y595" i="20"/>
  <c r="Y544" i="20"/>
  <c r="Y550" i="20"/>
  <c r="Y365" i="20"/>
  <c r="Y442" i="20" s="1"/>
  <c r="Y572" i="20"/>
  <c r="Y546" i="20"/>
  <c r="Y541" i="20"/>
  <c r="Y372" i="20"/>
  <c r="Y449" i="20" s="1"/>
  <c r="Y364" i="20"/>
  <c r="Y441" i="20" s="1"/>
  <c r="Y571" i="20"/>
  <c r="Y412" i="20"/>
  <c r="Y489" i="20" s="1"/>
  <c r="Y369" i="20"/>
  <c r="Y446" i="20" s="1"/>
  <c r="Y405" i="20"/>
  <c r="Y482" i="20" s="1"/>
  <c r="Y410" i="20"/>
  <c r="Y487" i="20" s="1"/>
  <c r="Y555" i="20"/>
  <c r="Y416" i="20"/>
  <c r="Y493" i="20" s="1"/>
  <c r="Y561" i="20"/>
  <c r="Y403" i="20"/>
  <c r="Y480" i="20" s="1"/>
  <c r="Y404" i="20"/>
  <c r="Y481" i="20" s="1"/>
  <c r="Y549" i="20"/>
  <c r="Y600" i="20"/>
  <c r="Y591" i="20"/>
  <c r="Y581" i="20"/>
  <c r="Y607" i="20"/>
  <c r="Y582" i="20"/>
  <c r="Y605" i="20"/>
  <c r="Y619" i="20"/>
  <c r="Y631" i="20"/>
  <c r="Y621" i="20"/>
  <c r="Y627" i="20"/>
  <c r="Y587" i="20"/>
  <c r="Y624" i="20"/>
  <c r="Y593" i="20"/>
  <c r="Y615" i="20"/>
  <c r="Y633" i="20"/>
  <c r="Y590" i="20"/>
  <c r="Y597" i="20"/>
  <c r="Y585" i="20"/>
  <c r="Y630" i="20"/>
  <c r="Y608" i="20"/>
  <c r="Y629" i="20"/>
  <c r="Y594" i="20"/>
  <c r="Y622" i="20"/>
  <c r="Y628" i="20"/>
  <c r="Y589" i="20"/>
  <c r="Y604" i="20"/>
  <c r="Y625" i="20"/>
  <c r="Y602" i="20"/>
  <c r="Y592" i="20"/>
  <c r="Y610" i="20"/>
  <c r="Y617" i="20"/>
  <c r="Y584" i="20"/>
  <c r="Y620" i="20"/>
  <c r="Y596" i="20"/>
  <c r="Y583" i="20"/>
  <c r="Y588" i="20"/>
  <c r="Y77" i="21"/>
  <c r="Y195" i="21" s="1"/>
  <c r="Y626" i="20"/>
  <c r="Y614" i="20"/>
  <c r="Y603" i="20"/>
  <c r="Z76" i="20"/>
  <c r="Z81" i="20"/>
  <c r="Z81" i="21" s="1"/>
  <c r="Z77" i="20"/>
  <c r="Z586" i="20" s="1"/>
  <c r="AA79" i="20"/>
  <c r="AA80" i="20" s="1"/>
  <c r="AA80" i="21" s="1"/>
  <c r="AA75" i="20"/>
  <c r="AA75" i="21" s="1"/>
  <c r="AA78" i="20"/>
  <c r="W268" i="21"/>
  <c r="F268" i="21" s="1"/>
  <c r="W234" i="21"/>
  <c r="W377" i="21" s="1"/>
  <c r="W232" i="21"/>
  <c r="W375" i="21" s="1"/>
  <c r="W271" i="21"/>
  <c r="F271" i="21" s="1"/>
  <c r="W269" i="21"/>
  <c r="F269" i="21" s="1"/>
  <c r="V121" i="21"/>
  <c r="V29" i="21" s="1"/>
  <c r="F298" i="20"/>
  <c r="X205" i="21"/>
  <c r="W233" i="21"/>
  <c r="W376" i="21" s="1"/>
  <c r="F516" i="20"/>
  <c r="F365" i="21"/>
  <c r="W360" i="21"/>
  <c r="W174" i="20"/>
  <c r="F110" i="21"/>
  <c r="X232" i="20"/>
  <c r="X99" i="21"/>
  <c r="X211" i="20"/>
  <c r="X134" i="21"/>
  <c r="X321" i="20"/>
  <c r="AA71" i="20"/>
  <c r="AB1" i="20"/>
  <c r="AB3" i="20" s="1"/>
  <c r="AA1" i="21"/>
  <c r="W267" i="21"/>
  <c r="F267" i="21" s="1"/>
  <c r="F514" i="20"/>
  <c r="F363" i="21"/>
  <c r="F519" i="20"/>
  <c r="F368" i="21"/>
  <c r="X194" i="21"/>
  <c r="F520" i="20"/>
  <c r="F369" i="21"/>
  <c r="F163" i="20"/>
  <c r="X110" i="21"/>
  <c r="X163" i="20"/>
  <c r="X43" i="20" s="1"/>
  <c r="Y124" i="21"/>
  <c r="Y135" i="21"/>
  <c r="Y198" i="20"/>
  <c r="Y344" i="20"/>
  <c r="Y333" i="20"/>
  <c r="Y322" i="20"/>
  <c r="Y108" i="20"/>
  <c r="Y142" i="20" s="1"/>
  <c r="Y191" i="20"/>
  <c r="Y196" i="20"/>
  <c r="Y199" i="20"/>
  <c r="Y203" i="20"/>
  <c r="Y328" i="20"/>
  <c r="Y193" i="20"/>
  <c r="Y253" i="20"/>
  <c r="Y297" i="20" s="1"/>
  <c r="Y117" i="20"/>
  <c r="Y151" i="20" s="1"/>
  <c r="Y128" i="21"/>
  <c r="Y341" i="20"/>
  <c r="Y349" i="20"/>
  <c r="Y183" i="20"/>
  <c r="Y177" i="20"/>
  <c r="Y130" i="21"/>
  <c r="Y337" i="20"/>
  <c r="Y352" i="20"/>
  <c r="Y185" i="20"/>
  <c r="Y132" i="21"/>
  <c r="Y247" i="20"/>
  <c r="Y291" i="20" s="1"/>
  <c r="Y323" i="20"/>
  <c r="Y109" i="20"/>
  <c r="Y143" i="20" s="1"/>
  <c r="Y136" i="21"/>
  <c r="Y139" i="21"/>
  <c r="Y194" i="20"/>
  <c r="Y190" i="20"/>
  <c r="Y201" i="20"/>
  <c r="Y200" i="20"/>
  <c r="Y204" i="20"/>
  <c r="Y249" i="20"/>
  <c r="Y293" i="20" s="1"/>
  <c r="Y350" i="20"/>
  <c r="Y246" i="20"/>
  <c r="Y290" i="20" s="1"/>
  <c r="Y178" i="20"/>
  <c r="Y137" i="21"/>
  <c r="Y325" i="20"/>
  <c r="Y345" i="20"/>
  <c r="Y113" i="20"/>
  <c r="Y147" i="20" s="1"/>
  <c r="Y73" i="21"/>
  <c r="Y138" i="21"/>
  <c r="Y251" i="20"/>
  <c r="Y295" i="20" s="1"/>
  <c r="Y348" i="20"/>
  <c r="Y182" i="20"/>
  <c r="Y143" i="21"/>
  <c r="Y351" i="20"/>
  <c r="Y250" i="20"/>
  <c r="Y294" i="20" s="1"/>
  <c r="Y179" i="20"/>
  <c r="Y126" i="21"/>
  <c r="Y192" i="20"/>
  <c r="Y189" i="20"/>
  <c r="Y202" i="20"/>
  <c r="Y205" i="20"/>
  <c r="Y329" i="20"/>
  <c r="Y342" i="20"/>
  <c r="Y346" i="20"/>
  <c r="Y180" i="20"/>
  <c r="Y129" i="21"/>
  <c r="Y141" i="21"/>
  <c r="Y338" i="20"/>
  <c r="Y331" i="20"/>
  <c r="Y111" i="20"/>
  <c r="Y145" i="20" s="1"/>
  <c r="Y133" i="21"/>
  <c r="Y144" i="21"/>
  <c r="Y334" i="20"/>
  <c r="Y327" i="20"/>
  <c r="Y110" i="20"/>
  <c r="Y144" i="20" s="1"/>
  <c r="Y181" i="20"/>
  <c r="Y347" i="20"/>
  <c r="Y184" i="20"/>
  <c r="Y115" i="20"/>
  <c r="Y149" i="20" s="1"/>
  <c r="Y140" i="21"/>
  <c r="Y195" i="20"/>
  <c r="Y188" i="20"/>
  <c r="Y207" i="20"/>
  <c r="Y206" i="20"/>
  <c r="Y336" i="20"/>
  <c r="Y326" i="20"/>
  <c r="Y335" i="20"/>
  <c r="Y116" i="20"/>
  <c r="Y150" i="20" s="1"/>
  <c r="Y142" i="21"/>
  <c r="Y340" i="20"/>
  <c r="Y353" i="20"/>
  <c r="Y252" i="20"/>
  <c r="Y296" i="20" s="1"/>
  <c r="Y112" i="20"/>
  <c r="Y146" i="20" s="1"/>
  <c r="Y131" i="21"/>
  <c r="Y324" i="20"/>
  <c r="Y248" i="20"/>
  <c r="Y292" i="20" s="1"/>
  <c r="Y245" i="20"/>
  <c r="Y289" i="20" s="1"/>
  <c r="Y125" i="21"/>
  <c r="Y330" i="20"/>
  <c r="Y339" i="20"/>
  <c r="Y114" i="20"/>
  <c r="Y148" i="20" s="1"/>
  <c r="Y127" i="21"/>
  <c r="F517" i="20"/>
  <c r="F366" i="21"/>
  <c r="X343" i="20"/>
  <c r="X123" i="21"/>
  <c r="X332" i="20"/>
  <c r="X197" i="20"/>
  <c r="F99" i="21"/>
  <c r="W148" i="21"/>
  <c r="F232" i="20"/>
  <c r="Z71" i="21"/>
  <c r="Z72" i="20"/>
  <c r="Z111" i="21" s="1"/>
  <c r="Z73" i="20"/>
  <c r="W98" i="21"/>
  <c r="F98" i="21" s="1"/>
  <c r="F96" i="20"/>
  <c r="Y216" i="21"/>
  <c r="Y49" i="21" s="1"/>
  <c r="W149" i="21"/>
  <c r="W237" i="21"/>
  <c r="W380" i="21" s="1"/>
  <c r="F513" i="20"/>
  <c r="F362" i="21"/>
  <c r="Z224" i="21"/>
  <c r="Z218" i="21"/>
  <c r="Z222" i="21"/>
  <c r="Z226" i="21"/>
  <c r="Z225" i="21"/>
  <c r="Z221" i="21"/>
  <c r="Z220" i="21"/>
  <c r="Z217" i="21"/>
  <c r="Z219" i="21"/>
  <c r="Z223" i="21"/>
  <c r="X236" i="21"/>
  <c r="X379" i="21" s="1"/>
  <c r="X86" i="21"/>
  <c r="X96" i="20"/>
  <c r="X309" i="20"/>
  <c r="X152" i="20"/>
  <c r="X243" i="20"/>
  <c r="X175" i="20"/>
  <c r="W236" i="21"/>
  <c r="W379" i="21" s="1"/>
  <c r="W210" i="20"/>
  <c r="W14" i="20" s="1"/>
  <c r="W6" i="20" s="1"/>
  <c r="W147" i="21"/>
  <c r="F211" i="20"/>
  <c r="F518" i="20"/>
  <c r="F367" i="21"/>
  <c r="X231" i="21"/>
  <c r="X374" i="21" s="1"/>
  <c r="W270" i="21"/>
  <c r="F270" i="21" s="1"/>
  <c r="W265" i="21"/>
  <c r="F265" i="21" s="1"/>
  <c r="X270" i="21"/>
  <c r="F86" i="21"/>
  <c r="X298" i="20"/>
  <c r="Y164" i="20"/>
  <c r="Y97" i="20"/>
  <c r="Y87" i="21"/>
  <c r="Y100" i="21"/>
  <c r="Y310" i="20"/>
  <c r="Y153" i="20"/>
  <c r="Y299" i="20"/>
  <c r="Y157" i="20"/>
  <c r="Y156" i="20"/>
  <c r="Y227" i="20"/>
  <c r="Y271" i="20" s="1"/>
  <c r="Y302" i="20"/>
  <c r="Y313" i="20"/>
  <c r="Y99" i="20"/>
  <c r="Y133" i="20" s="1"/>
  <c r="Y319" i="20"/>
  <c r="Y100" i="20"/>
  <c r="Y134" i="20" s="1"/>
  <c r="Y213" i="20"/>
  <c r="Y257" i="20" s="1"/>
  <c r="Y318" i="20"/>
  <c r="Y314" i="20"/>
  <c r="Y229" i="20"/>
  <c r="Y273" i="20" s="1"/>
  <c r="Y235" i="20"/>
  <c r="Y279" i="20" s="1"/>
  <c r="Y217" i="20"/>
  <c r="Y261" i="20" s="1"/>
  <c r="Y307" i="20"/>
  <c r="Y234" i="20"/>
  <c r="Y278" i="20" s="1"/>
  <c r="Y170" i="20"/>
  <c r="Y115" i="21"/>
  <c r="Y106" i="21"/>
  <c r="Y117" i="21"/>
  <c r="Y90" i="21"/>
  <c r="Y112" i="21"/>
  <c r="Y92" i="21"/>
  <c r="Y160" i="20"/>
  <c r="Y159" i="20"/>
  <c r="Y236" i="20"/>
  <c r="Y280" i="20" s="1"/>
  <c r="Y214" i="20"/>
  <c r="Y258" i="20" s="1"/>
  <c r="Y312" i="20"/>
  <c r="Y172" i="20"/>
  <c r="Y308" i="20"/>
  <c r="Y171" i="20"/>
  <c r="Y315" i="20"/>
  <c r="Y230" i="20"/>
  <c r="Y274" i="20" s="1"/>
  <c r="Y219" i="20"/>
  <c r="Y263" i="20" s="1"/>
  <c r="Y226" i="20"/>
  <c r="Y270" i="20" s="1"/>
  <c r="Y240" i="20"/>
  <c r="Y284" i="20" s="1"/>
  <c r="Y238" i="20"/>
  <c r="Y282" i="20" s="1"/>
  <c r="Y221" i="20"/>
  <c r="Y265" i="20" s="1"/>
  <c r="Y304" i="20"/>
  <c r="Y218" i="20"/>
  <c r="Y262" i="20" s="1"/>
  <c r="Y166" i="20"/>
  <c r="Y104" i="21"/>
  <c r="Y109" i="21"/>
  <c r="Y88" i="21"/>
  <c r="Y118" i="21"/>
  <c r="Y102" i="21"/>
  <c r="Y95" i="21"/>
  <c r="Y93" i="21"/>
  <c r="Y119" i="21"/>
  <c r="Y154" i="20"/>
  <c r="Y155" i="20"/>
  <c r="Y316" i="20"/>
  <c r="Y173" i="20"/>
  <c r="Y215" i="20"/>
  <c r="Y259" i="20" s="1"/>
  <c r="Y220" i="20"/>
  <c r="Y264" i="20" s="1"/>
  <c r="Y216" i="20"/>
  <c r="Y260" i="20" s="1"/>
  <c r="Y167" i="20"/>
  <c r="Y305" i="20"/>
  <c r="Y101" i="20"/>
  <c r="Y135" i="20" s="1"/>
  <c r="Y303" i="20"/>
  <c r="Y168" i="20"/>
  <c r="Y311" i="20"/>
  <c r="Y105" i="20"/>
  <c r="Y139" i="20" s="1"/>
  <c r="Y237" i="20"/>
  <c r="Y281" i="20" s="1"/>
  <c r="Y228" i="20"/>
  <c r="Y272" i="20" s="1"/>
  <c r="Y106" i="20"/>
  <c r="Y140" i="20" s="1"/>
  <c r="Y116" i="21"/>
  <c r="Y120" i="21"/>
  <c r="Y96" i="21"/>
  <c r="Y72" i="21"/>
  <c r="Y107" i="21"/>
  <c r="Y91" i="21"/>
  <c r="Y113" i="21"/>
  <c r="Y161" i="20"/>
  <c r="Y162" i="20"/>
  <c r="Y158" i="20"/>
  <c r="Y224" i="20"/>
  <c r="Y268" i="20" s="1"/>
  <c r="Y165" i="20"/>
  <c r="Y241" i="20"/>
  <c r="Y285" i="20" s="1"/>
  <c r="Y242" i="20"/>
  <c r="Y286" i="20" s="1"/>
  <c r="Y225" i="20"/>
  <c r="Y269" i="20" s="1"/>
  <c r="Y222" i="20"/>
  <c r="Y266" i="20" s="1"/>
  <c r="Y104" i="20"/>
  <c r="Y138" i="20" s="1"/>
  <c r="Y223" i="20"/>
  <c r="Y267" i="20" s="1"/>
  <c r="Y300" i="20"/>
  <c r="Y169" i="20"/>
  <c r="Y239" i="20"/>
  <c r="Y283" i="20" s="1"/>
  <c r="Y103" i="20"/>
  <c r="Y137" i="20" s="1"/>
  <c r="Y301" i="20"/>
  <c r="Y231" i="20"/>
  <c r="Y275" i="20" s="1"/>
  <c r="Y317" i="20"/>
  <c r="Y306" i="20"/>
  <c r="Y102" i="20"/>
  <c r="Y136" i="20" s="1"/>
  <c r="Y98" i="20"/>
  <c r="Y132" i="20" s="1"/>
  <c r="Y94" i="21"/>
  <c r="Y89" i="21"/>
  <c r="Y105" i="21"/>
  <c r="Y108" i="21"/>
  <c r="Y101" i="21"/>
  <c r="Y114" i="21"/>
  <c r="Y103" i="21"/>
  <c r="W230" i="21"/>
  <c r="W373" i="21" s="1"/>
  <c r="F521" i="20"/>
  <c r="F370" i="21"/>
  <c r="X107" i="20"/>
  <c r="X122" i="21" s="1"/>
  <c r="X186" i="20"/>
  <c r="F152" i="20"/>
  <c r="X268" i="21"/>
  <c r="F515" i="20"/>
  <c r="F364" i="21"/>
  <c r="F309" i="20"/>
  <c r="X360" i="21"/>
  <c r="AA423" i="20" l="1"/>
  <c r="AA500" i="20" s="1"/>
  <c r="AA380" i="20"/>
  <c r="AA457" i="20" s="1"/>
  <c r="W274" i="21"/>
  <c r="F274" i="21" s="1"/>
  <c r="Y315" i="21"/>
  <c r="Y273" i="21" s="1"/>
  <c r="W273" i="21"/>
  <c r="Y305" i="21"/>
  <c r="Y263" i="21" s="1"/>
  <c r="Y316" i="21"/>
  <c r="Y274" i="21" s="1"/>
  <c r="Z244" i="20"/>
  <c r="Z176" i="20"/>
  <c r="Z187" i="20"/>
  <c r="Z233" i="20"/>
  <c r="Z212" i="20"/>
  <c r="Z256" i="20" s="1"/>
  <c r="X250" i="21"/>
  <c r="U356" i="20"/>
  <c r="U15" i="20" s="1"/>
  <c r="W238" i="21"/>
  <c r="Y260" i="21"/>
  <c r="Y238" i="21" s="1"/>
  <c r="U7" i="21"/>
  <c r="U36" i="21"/>
  <c r="V43" i="21"/>
  <c r="V42" i="21" s="1"/>
  <c r="F36" i="20"/>
  <c r="V26" i="20"/>
  <c r="F37" i="20"/>
  <c r="W29" i="20"/>
  <c r="F29" i="20" s="1"/>
  <c r="W11" i="20"/>
  <c r="F11" i="20" s="1"/>
  <c r="T7" i="20"/>
  <c r="W327" i="21"/>
  <c r="F327" i="21" s="1"/>
  <c r="W304" i="21"/>
  <c r="Z412" i="20"/>
  <c r="Z489" i="20" s="1"/>
  <c r="X304" i="21"/>
  <c r="W335" i="21"/>
  <c r="F335" i="21" s="1"/>
  <c r="W328" i="21"/>
  <c r="F328" i="21" s="1"/>
  <c r="X278" i="21"/>
  <c r="X282" i="21"/>
  <c r="X279" i="21"/>
  <c r="Y354" i="21"/>
  <c r="Y332" i="21" s="1"/>
  <c r="Y349" i="21"/>
  <c r="Y327" i="21" s="1"/>
  <c r="W336" i="21"/>
  <c r="F336" i="21" s="1"/>
  <c r="W333" i="21"/>
  <c r="F333" i="21" s="1"/>
  <c r="Y357" i="21"/>
  <c r="Y335" i="21" s="1"/>
  <c r="W332" i="21"/>
  <c r="F332" i="21" s="1"/>
  <c r="Y353" i="21"/>
  <c r="Y331" i="21" s="1"/>
  <c r="Y355" i="21"/>
  <c r="Y333" i="21" s="1"/>
  <c r="Y351" i="21"/>
  <c r="Y329" i="21" s="1"/>
  <c r="X277" i="21"/>
  <c r="Y356" i="21"/>
  <c r="Y334" i="21" s="1"/>
  <c r="Y352" i="21"/>
  <c r="Y330" i="21" s="1"/>
  <c r="Y350" i="21"/>
  <c r="Y328" i="21" s="1"/>
  <c r="W331" i="21"/>
  <c r="F331" i="21" s="1"/>
  <c r="W334" i="21"/>
  <c r="F334" i="21" s="1"/>
  <c r="W329" i="21"/>
  <c r="F329" i="21" s="1"/>
  <c r="W330" i="21"/>
  <c r="F330" i="21" s="1"/>
  <c r="Y358" i="21"/>
  <c r="Y336" i="21" s="1"/>
  <c r="Y283" i="21"/>
  <c r="Z249" i="21"/>
  <c r="Z303" i="21"/>
  <c r="Z324" i="21" s="1"/>
  <c r="Z302" i="21"/>
  <c r="Z323" i="21" s="1"/>
  <c r="Z301" i="21"/>
  <c r="Z322" i="21" s="1"/>
  <c r="Z300" i="21"/>
  <c r="Z321" i="21" s="1"/>
  <c r="Z299" i="21"/>
  <c r="Z320" i="21" s="1"/>
  <c r="Z298" i="21"/>
  <c r="Z319" i="21" s="1"/>
  <c r="Z297" i="21"/>
  <c r="Z318" i="21" s="1"/>
  <c r="Z296" i="21"/>
  <c r="Z317" i="21" s="1"/>
  <c r="Z295" i="21"/>
  <c r="Z294" i="21"/>
  <c r="Y268" i="21"/>
  <c r="F263" i="21"/>
  <c r="Y265" i="21"/>
  <c r="Y271" i="21"/>
  <c r="F308" i="21"/>
  <c r="Y269" i="21"/>
  <c r="F306" i="21"/>
  <c r="Y266" i="21"/>
  <c r="Y272" i="21"/>
  <c r="X265" i="21"/>
  <c r="X276" i="21"/>
  <c r="F314" i="21"/>
  <c r="V54" i="21"/>
  <c r="Y48" i="21"/>
  <c r="W48" i="21"/>
  <c r="U54" i="21"/>
  <c r="V7" i="21"/>
  <c r="Y190" i="21"/>
  <c r="Y185" i="21"/>
  <c r="F360" i="21"/>
  <c r="E50" i="31" s="1"/>
  <c r="T20" i="20"/>
  <c r="F53" i="20"/>
  <c r="X254" i="20"/>
  <c r="X62" i="20" s="1"/>
  <c r="Y277" i="20"/>
  <c r="Y276" i="20" s="1"/>
  <c r="Y288" i="20"/>
  <c r="Y287" i="20" s="1"/>
  <c r="F255" i="20"/>
  <c r="W254" i="20"/>
  <c r="W62" i="20" s="1"/>
  <c r="Y255" i="20"/>
  <c r="Y131" i="20"/>
  <c r="Y130" i="20" s="1"/>
  <c r="Y141" i="20"/>
  <c r="Y445" i="20"/>
  <c r="X525" i="20"/>
  <c r="Z518" i="20"/>
  <c r="Z367" i="21"/>
  <c r="Z516" i="20"/>
  <c r="Z365" i="21"/>
  <c r="Z513" i="20"/>
  <c r="Z362" i="21"/>
  <c r="W527" i="20"/>
  <c r="Y528" i="20"/>
  <c r="Y524" i="20"/>
  <c r="Z456" i="20"/>
  <c r="Y527" i="20"/>
  <c r="W524" i="20"/>
  <c r="W530" i="20"/>
  <c r="Z514" i="20"/>
  <c r="Z363" i="21"/>
  <c r="Z520" i="20"/>
  <c r="Z369" i="21"/>
  <c r="Z519" i="20"/>
  <c r="Z368" i="21"/>
  <c r="W531" i="20"/>
  <c r="Y477" i="20"/>
  <c r="Y523" i="20"/>
  <c r="Y531" i="20"/>
  <c r="X530" i="20"/>
  <c r="Z512" i="20"/>
  <c r="Z361" i="21"/>
  <c r="Z521" i="20"/>
  <c r="Z370" i="21"/>
  <c r="W526" i="20"/>
  <c r="F526" i="20" s="1"/>
  <c r="F375" i="21"/>
  <c r="Y434" i="20"/>
  <c r="Y526" i="20"/>
  <c r="Y529" i="20"/>
  <c r="Z515" i="20"/>
  <c r="Z364" i="21"/>
  <c r="Z517" i="20"/>
  <c r="Z366" i="21"/>
  <c r="W528" i="20"/>
  <c r="F528" i="20" s="1"/>
  <c r="F377" i="21"/>
  <c r="Y488" i="20"/>
  <c r="Z499" i="20"/>
  <c r="W523" i="20"/>
  <c r="F372" i="21"/>
  <c r="W433" i="20"/>
  <c r="F434" i="20"/>
  <c r="X433" i="20"/>
  <c r="V28" i="21"/>
  <c r="F7" i="14" s="1"/>
  <c r="AA151" i="21"/>
  <c r="AA146" i="21"/>
  <c r="AA83" i="21"/>
  <c r="W30" i="21"/>
  <c r="V50" i="20"/>
  <c r="W42" i="20"/>
  <c r="F42" i="20" s="1"/>
  <c r="C11" i="13" s="1"/>
  <c r="W52" i="20"/>
  <c r="W28" i="20" s="1"/>
  <c r="W51" i="20"/>
  <c r="W27" i="20" s="1"/>
  <c r="X44" i="20"/>
  <c r="W34" i="20"/>
  <c r="W10" i="20" s="1"/>
  <c r="U21" i="20"/>
  <c r="X35" i="20"/>
  <c r="X36" i="20"/>
  <c r="Z608" i="20"/>
  <c r="F49" i="21"/>
  <c r="F148" i="21"/>
  <c r="W22" i="21"/>
  <c r="F22" i="21" s="1"/>
  <c r="F147" i="21"/>
  <c r="W14" i="21"/>
  <c r="Y236" i="21"/>
  <c r="Y379" i="21" s="1"/>
  <c r="AA3" i="21"/>
  <c r="AA69" i="21" s="1"/>
  <c r="Y170" i="21"/>
  <c r="Y156" i="21"/>
  <c r="Y175" i="21"/>
  <c r="Y160" i="21"/>
  <c r="F579" i="20"/>
  <c r="X533" i="20"/>
  <c r="X37" i="20" s="1"/>
  <c r="V510" i="20"/>
  <c r="W235" i="21"/>
  <c r="W378" i="21" s="1"/>
  <c r="X153" i="21"/>
  <c r="Z617" i="20"/>
  <c r="AA79" i="21"/>
  <c r="AB355" i="20"/>
  <c r="AB209" i="20"/>
  <c r="AB83" i="20"/>
  <c r="AB69" i="20"/>
  <c r="Z285" i="21"/>
  <c r="Z306" i="21" s="1"/>
  <c r="X155" i="21"/>
  <c r="W266" i="21"/>
  <c r="F305" i="21"/>
  <c r="X180" i="21"/>
  <c r="W272" i="21"/>
  <c r="F272" i="21" s="1"/>
  <c r="X169" i="21"/>
  <c r="Y162" i="21"/>
  <c r="Y163" i="21"/>
  <c r="W264" i="21"/>
  <c r="F264" i="21" s="1"/>
  <c r="Y188" i="21"/>
  <c r="Y181" i="21"/>
  <c r="Y161" i="21"/>
  <c r="Y159" i="21"/>
  <c r="Y178" i="21"/>
  <c r="Y165" i="21"/>
  <c r="Y184" i="21"/>
  <c r="Y157" i="21"/>
  <c r="Y171" i="21"/>
  <c r="Y176" i="21"/>
  <c r="Y158" i="21"/>
  <c r="Y187" i="21"/>
  <c r="Y164" i="21"/>
  <c r="Y183" i="21"/>
  <c r="Y172" i="21"/>
  <c r="Y173" i="21"/>
  <c r="Y189" i="21"/>
  <c r="Y174" i="21"/>
  <c r="Y179" i="21"/>
  <c r="Y177" i="21"/>
  <c r="Y186" i="21"/>
  <c r="Y182" i="21"/>
  <c r="AA428" i="20"/>
  <c r="AA505" i="20" s="1"/>
  <c r="F229" i="21"/>
  <c r="W231" i="21"/>
  <c r="W374" i="21" s="1"/>
  <c r="Z346" i="21"/>
  <c r="AA386" i="20"/>
  <c r="AA463" i="20" s="1"/>
  <c r="AA430" i="20"/>
  <c r="AA507" i="20" s="1"/>
  <c r="Z606" i="20"/>
  <c r="W191" i="21"/>
  <c r="W250" i="21"/>
  <c r="Z593" i="20"/>
  <c r="Z607" i="20"/>
  <c r="AA391" i="20"/>
  <c r="AA468" i="20" s="1"/>
  <c r="Z614" i="20"/>
  <c r="F251" i="21"/>
  <c r="Y192" i="21"/>
  <c r="Y199" i="21"/>
  <c r="F232" i="21"/>
  <c r="Z242" i="21"/>
  <c r="Z253" i="21" s="1"/>
  <c r="Z231" i="21" s="1"/>
  <c r="Z374" i="21" s="1"/>
  <c r="Z287" i="21"/>
  <c r="Z308" i="21" s="1"/>
  <c r="Z247" i="21"/>
  <c r="Z258" i="21" s="1"/>
  <c r="Z289" i="21"/>
  <c r="Z310" i="21" s="1"/>
  <c r="Z292" i="21"/>
  <c r="Z313" i="21" s="1"/>
  <c r="Z342" i="21"/>
  <c r="Z245" i="21"/>
  <c r="Z256" i="21" s="1"/>
  <c r="Z234" i="21" s="1"/>
  <c r="Z377" i="21" s="1"/>
  <c r="Z340" i="21"/>
  <c r="Z284" i="21"/>
  <c r="Z240" i="21"/>
  <c r="Z251" i="21" s="1"/>
  <c r="Z229" i="21" s="1"/>
  <c r="Z372" i="21" s="1"/>
  <c r="W166" i="21"/>
  <c r="AA392" i="20"/>
  <c r="AA469" i="20" s="1"/>
  <c r="AA424" i="20"/>
  <c r="AA501" i="20" s="1"/>
  <c r="AA387" i="20"/>
  <c r="AA464" i="20" s="1"/>
  <c r="AA397" i="20"/>
  <c r="AA474" i="20" s="1"/>
  <c r="AA426" i="20"/>
  <c r="AA503" i="20" s="1"/>
  <c r="AA389" i="20"/>
  <c r="AA466" i="20" s="1"/>
  <c r="Z290" i="21"/>
  <c r="Z311" i="21" s="1"/>
  <c r="Z241" i="21"/>
  <c r="Z252" i="21" s="1"/>
  <c r="Z230" i="21" s="1"/>
  <c r="Z373" i="21" s="1"/>
  <c r="Z243" i="21"/>
  <c r="Z254" i="21" s="1"/>
  <c r="Z344" i="21"/>
  <c r="Z286" i="21"/>
  <c r="Z307" i="21" s="1"/>
  <c r="AA394" i="20"/>
  <c r="AA471" i="20" s="1"/>
  <c r="AA385" i="20"/>
  <c r="AA462" i="20" s="1"/>
  <c r="AA431" i="20"/>
  <c r="AA508" i="20" s="1"/>
  <c r="AA429" i="20"/>
  <c r="AA506" i="20" s="1"/>
  <c r="AA381" i="20"/>
  <c r="AA458" i="20" s="1"/>
  <c r="AA398" i="20"/>
  <c r="AA475" i="20" s="1"/>
  <c r="Z347" i="21"/>
  <c r="AA425" i="20"/>
  <c r="AA502" i="20" s="1"/>
  <c r="AA399" i="20"/>
  <c r="AA476" i="20" s="1"/>
  <c r="AA384" i="20"/>
  <c r="AA461" i="20" s="1"/>
  <c r="AA78" i="21"/>
  <c r="AA396" i="20"/>
  <c r="AA473" i="20" s="1"/>
  <c r="AA390" i="20"/>
  <c r="AA467" i="20" s="1"/>
  <c r="W152" i="21"/>
  <c r="W15" i="21" s="1"/>
  <c r="AA427" i="20"/>
  <c r="AA504" i="20" s="1"/>
  <c r="AA382" i="20"/>
  <c r="AA459" i="20" s="1"/>
  <c r="AA393" i="20"/>
  <c r="AA470" i="20" s="1"/>
  <c r="AA388" i="20"/>
  <c r="AA465" i="20" s="1"/>
  <c r="AA432" i="20"/>
  <c r="AA509" i="20" s="1"/>
  <c r="AA383" i="20"/>
  <c r="AA460" i="20" s="1"/>
  <c r="AA395" i="20"/>
  <c r="AA472" i="20" s="1"/>
  <c r="F533" i="20"/>
  <c r="Z583" i="20"/>
  <c r="Z625" i="20"/>
  <c r="Z615" i="20"/>
  <c r="Z591" i="20"/>
  <c r="Z604" i="20"/>
  <c r="Z592" i="20"/>
  <c r="Z602" i="20"/>
  <c r="Z620" i="20"/>
  <c r="Z628" i="20"/>
  <c r="Z600" i="20"/>
  <c r="Z605" i="20"/>
  <c r="Z619" i="20"/>
  <c r="Z587" i="20"/>
  <c r="X579" i="20"/>
  <c r="Z626" i="20"/>
  <c r="Z624" i="20"/>
  <c r="Z595" i="20"/>
  <c r="Z621" i="20"/>
  <c r="Z596" i="20"/>
  <c r="Z633" i="20"/>
  <c r="Y534" i="20"/>
  <c r="Y204" i="21"/>
  <c r="Z609" i="20"/>
  <c r="Z594" i="20"/>
  <c r="Z590" i="20"/>
  <c r="Z581" i="20"/>
  <c r="Z584" i="20"/>
  <c r="Z618" i="20"/>
  <c r="Z630" i="20"/>
  <c r="Z597" i="20"/>
  <c r="Z603" i="20"/>
  <c r="Z582" i="20"/>
  <c r="Z622" i="20"/>
  <c r="Z585" i="20"/>
  <c r="Z613" i="20"/>
  <c r="Z631" i="20"/>
  <c r="Z599" i="20"/>
  <c r="Z611" i="20"/>
  <c r="Z77" i="21"/>
  <c r="Z210" i="21" s="1"/>
  <c r="Z588" i="20"/>
  <c r="Z627" i="20"/>
  <c r="Z598" i="20"/>
  <c r="Z616" i="20"/>
  <c r="Z632" i="20"/>
  <c r="Z589" i="20"/>
  <c r="Z629" i="20"/>
  <c r="Z610" i="20"/>
  <c r="F234" i="21"/>
  <c r="Z422" i="20"/>
  <c r="Z193" i="21" s="1"/>
  <c r="Z379" i="20"/>
  <c r="Y213" i="21"/>
  <c r="Y545" i="20"/>
  <c r="Y207" i="21"/>
  <c r="Z376" i="20"/>
  <c r="Z453" i="20" s="1"/>
  <c r="Y211" i="21"/>
  <c r="Z369" i="20"/>
  <c r="Z446" i="20" s="1"/>
  <c r="Z406" i="20"/>
  <c r="Z483" i="20" s="1"/>
  <c r="Z416" i="20"/>
  <c r="Z493" i="20" s="1"/>
  <c r="Y557" i="20"/>
  <c r="Y239" i="21"/>
  <c r="Z338" i="21"/>
  <c r="Z288" i="21"/>
  <c r="Z309" i="21" s="1"/>
  <c r="Z339" i="21"/>
  <c r="Z343" i="21"/>
  <c r="Z341" i="21"/>
  <c r="Z291" i="21"/>
  <c r="Z312" i="21" s="1"/>
  <c r="Y306" i="21"/>
  <c r="Z248" i="21"/>
  <c r="Z259" i="21" s="1"/>
  <c r="Z345" i="21"/>
  <c r="Z244" i="21"/>
  <c r="Z255" i="21" s="1"/>
  <c r="Z246" i="21"/>
  <c r="Z257" i="21" s="1"/>
  <c r="Z293" i="21"/>
  <c r="Z314" i="21" s="1"/>
  <c r="Z364" i="20"/>
  <c r="Z441" i="20" s="1"/>
  <c r="Y400" i="20"/>
  <c r="Y154" i="21" s="1"/>
  <c r="Y612" i="20"/>
  <c r="Y357" i="20"/>
  <c r="W121" i="21"/>
  <c r="W29" i="21" s="1"/>
  <c r="Z567" i="20"/>
  <c r="Z420" i="20"/>
  <c r="Z497" i="20" s="1"/>
  <c r="Z415" i="20"/>
  <c r="Z492" i="20" s="1"/>
  <c r="Z546" i="20"/>
  <c r="Z562" i="20"/>
  <c r="Y411" i="20"/>
  <c r="Y168" i="21" s="1"/>
  <c r="Y368" i="20"/>
  <c r="Z576" i="20"/>
  <c r="Z543" i="20"/>
  <c r="Z363" i="20"/>
  <c r="Z440" i="20" s="1"/>
  <c r="Z555" i="20"/>
  <c r="Z569" i="20"/>
  <c r="Z414" i="20"/>
  <c r="Z491" i="20" s="1"/>
  <c r="Z538" i="20"/>
  <c r="Z573" i="20"/>
  <c r="Z367" i="20"/>
  <c r="Z444" i="20" s="1"/>
  <c r="Z402" i="20"/>
  <c r="Z479" i="20" s="1"/>
  <c r="Y580" i="20"/>
  <c r="X191" i="21"/>
  <c r="X31" i="21" s="1"/>
  <c r="Y601" i="20"/>
  <c r="Y623" i="20"/>
  <c r="Y568" i="20"/>
  <c r="Y201" i="21"/>
  <c r="Y197" i="21"/>
  <c r="Z560" i="20"/>
  <c r="Z550" i="20"/>
  <c r="Z407" i="20"/>
  <c r="Z484" i="20" s="1"/>
  <c r="Z570" i="20"/>
  <c r="Z378" i="20"/>
  <c r="Z455" i="20" s="1"/>
  <c r="Z561" i="20"/>
  <c r="Z551" i="20"/>
  <c r="Z365" i="20"/>
  <c r="Z442" i="20" s="1"/>
  <c r="Z548" i="20"/>
  <c r="Z574" i="20"/>
  <c r="Z358" i="20"/>
  <c r="Z435" i="20" s="1"/>
  <c r="Y198" i="21"/>
  <c r="Y212" i="21"/>
  <c r="Y214" i="21"/>
  <c r="Y208" i="21"/>
  <c r="Y206" i="21"/>
  <c r="Z361" i="20"/>
  <c r="Z438" i="20" s="1"/>
  <c r="Z578" i="20"/>
  <c r="Z419" i="20"/>
  <c r="Z496" i="20" s="1"/>
  <c r="Z547" i="20"/>
  <c r="Z372" i="20"/>
  <c r="Z449" i="20" s="1"/>
  <c r="Z559" i="20"/>
  <c r="Z421" i="20"/>
  <c r="Z498" i="20" s="1"/>
  <c r="Z408" i="20"/>
  <c r="Z485" i="20" s="1"/>
  <c r="Z374" i="20"/>
  <c r="Z451" i="20" s="1"/>
  <c r="Z575" i="20"/>
  <c r="Z377" i="20"/>
  <c r="Z454" i="20" s="1"/>
  <c r="Z544" i="20"/>
  <c r="Z549" i="20"/>
  <c r="Z413" i="20"/>
  <c r="Z490" i="20" s="1"/>
  <c r="Z536" i="20"/>
  <c r="Z375" i="20"/>
  <c r="Z452" i="20" s="1"/>
  <c r="Z563" i="20"/>
  <c r="Z572" i="20"/>
  <c r="Z553" i="20"/>
  <c r="Z537" i="20"/>
  <c r="Z535" i="20"/>
  <c r="Y210" i="21"/>
  <c r="Y203" i="21"/>
  <c r="Y215" i="21"/>
  <c r="Z359" i="20"/>
  <c r="Z436" i="20" s="1"/>
  <c r="Z564" i="20"/>
  <c r="Z401" i="20"/>
  <c r="Z478" i="20" s="1"/>
  <c r="Z542" i="20"/>
  <c r="Z410" i="20"/>
  <c r="Z487" i="20" s="1"/>
  <c r="Z373" i="20"/>
  <c r="Z450" i="20" s="1"/>
  <c r="Z565" i="20"/>
  <c r="Z417" i="20"/>
  <c r="Z494" i="20" s="1"/>
  <c r="Z571" i="20"/>
  <c r="Y209" i="21"/>
  <c r="Y200" i="21"/>
  <c r="Y202" i="21"/>
  <c r="Y196" i="21"/>
  <c r="Z540" i="20"/>
  <c r="Z404" i="20"/>
  <c r="Z481" i="20" s="1"/>
  <c r="Z370" i="20"/>
  <c r="Z447" i="20" s="1"/>
  <c r="Z552" i="20"/>
  <c r="Z566" i="20"/>
  <c r="Z554" i="20"/>
  <c r="Z362" i="20"/>
  <c r="Z439" i="20" s="1"/>
  <c r="Z539" i="20"/>
  <c r="Z360" i="20"/>
  <c r="Z437" i="20" s="1"/>
  <c r="Z76" i="21"/>
  <c r="Z577" i="20"/>
  <c r="Z418" i="20"/>
  <c r="Z495" i="20" s="1"/>
  <c r="Z366" i="20"/>
  <c r="Z443" i="20" s="1"/>
  <c r="Z371" i="20"/>
  <c r="Z448" i="20" s="1"/>
  <c r="Z558" i="20"/>
  <c r="Z403" i="20"/>
  <c r="Z480" i="20" s="1"/>
  <c r="Z541" i="20"/>
  <c r="Z405" i="20"/>
  <c r="Z482" i="20" s="1"/>
  <c r="Z409" i="20"/>
  <c r="Z486" i="20" s="1"/>
  <c r="AB75" i="20"/>
  <c r="AB75" i="21" s="1"/>
  <c r="AB78" i="20"/>
  <c r="AB79" i="20"/>
  <c r="AB80" i="20" s="1"/>
  <c r="AB80" i="21" s="1"/>
  <c r="AA81" i="20"/>
  <c r="AA81" i="21" s="1"/>
  <c r="AA77" i="20"/>
  <c r="AA610" i="20" s="1"/>
  <c r="AA76" i="20"/>
  <c r="Y211" i="20"/>
  <c r="Y232" i="20"/>
  <c r="Y96" i="20"/>
  <c r="F236" i="21"/>
  <c r="X174" i="20"/>
  <c r="Y360" i="21"/>
  <c r="Z135" i="21"/>
  <c r="Z124" i="21"/>
  <c r="Z198" i="20"/>
  <c r="Z344" i="20"/>
  <c r="Z333" i="20"/>
  <c r="Z322" i="20"/>
  <c r="Z188" i="20"/>
  <c r="Z195" i="20"/>
  <c r="Z205" i="20"/>
  <c r="Z201" i="20"/>
  <c r="Z351" i="20"/>
  <c r="Z324" i="20"/>
  <c r="Z183" i="20"/>
  <c r="Z129" i="21"/>
  <c r="Z182" i="20"/>
  <c r="Z136" i="21"/>
  <c r="Z346" i="20"/>
  <c r="Z110" i="20"/>
  <c r="Z144" i="20" s="1"/>
  <c r="Z349" i="20"/>
  <c r="Z252" i="20"/>
  <c r="Z296" i="20" s="1"/>
  <c r="Z181" i="20"/>
  <c r="Z127" i="21"/>
  <c r="Z329" i="20"/>
  <c r="Z114" i="20"/>
  <c r="Z148" i="20" s="1"/>
  <c r="Z352" i="20"/>
  <c r="Z251" i="20"/>
  <c r="Z295" i="20" s="1"/>
  <c r="Z184" i="20"/>
  <c r="Z126" i="21"/>
  <c r="Z140" i="21"/>
  <c r="Z191" i="20"/>
  <c r="Z196" i="20"/>
  <c r="Z207" i="20"/>
  <c r="Z206" i="20"/>
  <c r="Z202" i="20"/>
  <c r="Z347" i="20"/>
  <c r="Z250" i="20"/>
  <c r="Z294" i="20" s="1"/>
  <c r="Z116" i="20"/>
  <c r="Z150" i="20" s="1"/>
  <c r="Z144" i="21"/>
  <c r="Z73" i="21"/>
  <c r="Z143" i="21"/>
  <c r="Z253" i="20"/>
  <c r="Z297" i="20" s="1"/>
  <c r="Z341" i="20"/>
  <c r="Z345" i="20"/>
  <c r="Z248" i="20"/>
  <c r="Z292" i="20" s="1"/>
  <c r="Z113" i="20"/>
  <c r="Z147" i="20" s="1"/>
  <c r="Z137" i="21"/>
  <c r="Z335" i="20"/>
  <c r="Z337" i="20"/>
  <c r="Z348" i="20"/>
  <c r="Z247" i="20"/>
  <c r="Z291" i="20" s="1"/>
  <c r="Z180" i="20"/>
  <c r="Z133" i="21"/>
  <c r="Z108" i="20"/>
  <c r="Z142" i="20" s="1"/>
  <c r="Z190" i="20"/>
  <c r="Z194" i="20"/>
  <c r="Z199" i="20"/>
  <c r="Z203" i="20"/>
  <c r="Z342" i="20"/>
  <c r="Z339" i="20"/>
  <c r="Z246" i="20"/>
  <c r="Z290" i="20" s="1"/>
  <c r="Z111" i="20"/>
  <c r="Z145" i="20" s="1"/>
  <c r="Z142" i="21"/>
  <c r="Z131" i="21"/>
  <c r="Z338" i="20"/>
  <c r="Z245" i="20"/>
  <c r="Z289" i="20" s="1"/>
  <c r="Z334" i="20"/>
  <c r="Z331" i="20"/>
  <c r="Z117" i="20"/>
  <c r="Z151" i="20" s="1"/>
  <c r="Z109" i="20"/>
  <c r="Z143" i="20" s="1"/>
  <c r="Z130" i="21"/>
  <c r="Z249" i="20"/>
  <c r="Z293" i="20" s="1"/>
  <c r="Z325" i="20"/>
  <c r="Z327" i="20"/>
  <c r="Z178" i="20"/>
  <c r="Z112" i="20"/>
  <c r="Z146" i="20" s="1"/>
  <c r="Z132" i="21"/>
  <c r="Z189" i="20"/>
  <c r="Z192" i="20"/>
  <c r="Z200" i="20"/>
  <c r="Z204" i="20"/>
  <c r="Z326" i="20"/>
  <c r="Z323" i="20"/>
  <c r="Z179" i="20"/>
  <c r="Z125" i="21"/>
  <c r="Z340" i="20"/>
  <c r="Z139" i="21"/>
  <c r="Z350" i="20"/>
  <c r="Z193" i="20"/>
  <c r="Z353" i="20"/>
  <c r="Z336" i="20"/>
  <c r="Z185" i="20"/>
  <c r="Z141" i="21"/>
  <c r="Z138" i="21"/>
  <c r="Z177" i="20"/>
  <c r="Z330" i="20"/>
  <c r="Z328" i="20"/>
  <c r="Z115" i="20"/>
  <c r="Z149" i="20" s="1"/>
  <c r="Z128" i="21"/>
  <c r="Y321" i="20"/>
  <c r="Y243" i="20"/>
  <c r="Y123" i="21"/>
  <c r="AA72" i="20"/>
  <c r="AA111" i="21" s="1"/>
  <c r="AA73" i="20"/>
  <c r="AA71" i="21"/>
  <c r="V356" i="20"/>
  <c r="W97" i="21"/>
  <c r="W511" i="20"/>
  <c r="F512" i="20"/>
  <c r="F233" i="21"/>
  <c r="X511" i="20"/>
  <c r="Y110" i="21"/>
  <c r="Y309" i="20"/>
  <c r="Y44" i="20" s="1"/>
  <c r="Y163" i="20"/>
  <c r="Y43" i="20" s="1"/>
  <c r="Y231" i="21"/>
  <c r="Y374" i="21" s="1"/>
  <c r="Y270" i="21"/>
  <c r="Z216" i="21"/>
  <c r="Z49" i="21" s="1"/>
  <c r="Z87" i="21"/>
  <c r="Z100" i="21"/>
  <c r="Z164" i="20"/>
  <c r="Z97" i="20"/>
  <c r="Z310" i="20"/>
  <c r="Z299" i="20"/>
  <c r="Z153" i="20"/>
  <c r="Z160" i="20"/>
  <c r="Z159" i="20"/>
  <c r="Z220" i="20"/>
  <c r="Z264" i="20" s="1"/>
  <c r="Z95" i="21"/>
  <c r="Z113" i="21"/>
  <c r="Z216" i="20"/>
  <c r="Z260" i="20" s="1"/>
  <c r="Z88" i="21"/>
  <c r="Z237" i="20"/>
  <c r="Z281" i="20" s="1"/>
  <c r="Z317" i="20"/>
  <c r="Z227" i="20"/>
  <c r="Z271" i="20" s="1"/>
  <c r="Z312" i="20"/>
  <c r="Z235" i="20"/>
  <c r="Z279" i="20" s="1"/>
  <c r="Z218" i="20"/>
  <c r="Z262" i="20" s="1"/>
  <c r="Z103" i="20"/>
  <c r="Z137" i="20" s="1"/>
  <c r="Z89" i="21"/>
  <c r="Z117" i="21"/>
  <c r="Z228" i="20"/>
  <c r="Z272" i="20" s="1"/>
  <c r="Z313" i="20"/>
  <c r="Z219" i="20"/>
  <c r="Z263" i="20" s="1"/>
  <c r="Z311" i="20"/>
  <c r="Z238" i="20"/>
  <c r="Z282" i="20" s="1"/>
  <c r="Z221" i="20"/>
  <c r="Z265" i="20" s="1"/>
  <c r="Z98" i="20"/>
  <c r="Z132" i="20" s="1"/>
  <c r="Z72" i="21"/>
  <c r="Z114" i="21"/>
  <c r="Z119" i="21"/>
  <c r="Z154" i="20"/>
  <c r="Z155" i="20"/>
  <c r="Z171" i="20"/>
  <c r="Z94" i="21"/>
  <c r="Z103" i="21"/>
  <c r="Z223" i="20"/>
  <c r="Z267" i="20" s="1"/>
  <c r="Z120" i="21"/>
  <c r="Z224" i="20"/>
  <c r="Z268" i="20" s="1"/>
  <c r="Z308" i="20"/>
  <c r="Z215" i="20"/>
  <c r="Z259" i="20" s="1"/>
  <c r="Z108" i="21"/>
  <c r="Z307" i="20"/>
  <c r="Z230" i="20"/>
  <c r="Z274" i="20" s="1"/>
  <c r="Z214" i="20"/>
  <c r="Z258" i="20" s="1"/>
  <c r="Z99" i="20"/>
  <c r="Z133" i="20" s="1"/>
  <c r="Z90" i="21"/>
  <c r="Z118" i="21"/>
  <c r="Z169" i="20"/>
  <c r="Z304" i="20"/>
  <c r="Z172" i="20"/>
  <c r="Z96" i="21"/>
  <c r="Z306" i="20"/>
  <c r="Z234" i="20"/>
  <c r="Z278" i="20" s="1"/>
  <c r="Z217" i="20"/>
  <c r="Z261" i="20" s="1"/>
  <c r="Z101" i="20"/>
  <c r="Z135" i="20" s="1"/>
  <c r="Z112" i="21"/>
  <c r="Z107" i="21"/>
  <c r="Z161" i="20"/>
  <c r="Z162" i="20"/>
  <c r="Z158" i="20"/>
  <c r="Z106" i="21"/>
  <c r="Z318" i="20"/>
  <c r="Z91" i="21"/>
  <c r="Z115" i="21"/>
  <c r="Z105" i="20"/>
  <c r="Z139" i="20" s="1"/>
  <c r="Z300" i="20"/>
  <c r="Z165" i="20"/>
  <c r="Z166" i="20"/>
  <c r="Z303" i="20"/>
  <c r="Z226" i="20"/>
  <c r="Z270" i="20" s="1"/>
  <c r="Z168" i="20"/>
  <c r="Z102" i="21"/>
  <c r="Z314" i="20"/>
  <c r="Z106" i="20"/>
  <c r="Z140" i="20" s="1"/>
  <c r="Z240" i="20"/>
  <c r="Z284" i="20" s="1"/>
  <c r="Z167" i="20"/>
  <c r="Z170" i="20"/>
  <c r="Z302" i="20"/>
  <c r="Z229" i="20"/>
  <c r="Z273" i="20" s="1"/>
  <c r="Z213" i="20"/>
  <c r="Z257" i="20" s="1"/>
  <c r="Z92" i="21"/>
  <c r="Z101" i="21"/>
  <c r="Z157" i="20"/>
  <c r="Z156" i="20"/>
  <c r="Z241" i="20"/>
  <c r="Z285" i="20" s="1"/>
  <c r="Z116" i="21"/>
  <c r="Z305" i="20"/>
  <c r="Z93" i="21"/>
  <c r="Z109" i="21"/>
  <c r="Z236" i="20"/>
  <c r="Z280" i="20" s="1"/>
  <c r="Z104" i="20"/>
  <c r="Z138" i="20" s="1"/>
  <c r="Z316" i="20"/>
  <c r="Z239" i="20"/>
  <c r="Z283" i="20" s="1"/>
  <c r="Z222" i="20"/>
  <c r="Z266" i="20" s="1"/>
  <c r="Z100" i="20"/>
  <c r="Z134" i="20" s="1"/>
  <c r="Z105" i="21"/>
  <c r="Z301" i="20"/>
  <c r="Z319" i="20"/>
  <c r="Z231" i="20"/>
  <c r="Z275" i="20" s="1"/>
  <c r="Z102" i="20"/>
  <c r="Z136" i="20" s="1"/>
  <c r="Z315" i="20"/>
  <c r="Z242" i="20"/>
  <c r="Z286" i="20" s="1"/>
  <c r="Z225" i="20"/>
  <c r="Z269" i="20" s="1"/>
  <c r="Z173" i="20"/>
  <c r="Z104" i="21"/>
  <c r="Y175" i="20"/>
  <c r="Y186" i="20"/>
  <c r="AA224" i="21"/>
  <c r="AA223" i="21"/>
  <c r="AA225" i="21"/>
  <c r="AA220" i="21"/>
  <c r="AA217" i="21"/>
  <c r="AA218" i="21"/>
  <c r="AA222" i="21"/>
  <c r="AA219" i="21"/>
  <c r="AA226" i="21"/>
  <c r="AA221" i="21"/>
  <c r="X320" i="20"/>
  <c r="F230" i="21"/>
  <c r="Y298" i="20"/>
  <c r="Y36" i="20" s="1"/>
  <c r="Y99" i="21"/>
  <c r="Y332" i="20"/>
  <c r="Y197" i="20"/>
  <c r="X210" i="20"/>
  <c r="X147" i="21"/>
  <c r="X14" i="21" s="1"/>
  <c r="Y267" i="21"/>
  <c r="Y152" i="20"/>
  <c r="Y35" i="20" s="1"/>
  <c r="Y86" i="21"/>
  <c r="X149" i="21"/>
  <c r="X98" i="21"/>
  <c r="X97" i="21" s="1"/>
  <c r="X21" i="21" s="1"/>
  <c r="F237" i="21"/>
  <c r="Y107" i="20"/>
  <c r="Y122" i="21" s="1"/>
  <c r="Y343" i="20"/>
  <c r="Y134" i="21"/>
  <c r="AB71" i="20"/>
  <c r="AC1" i="20"/>
  <c r="AC3" i="20" s="1"/>
  <c r="AB1" i="21"/>
  <c r="X148" i="21"/>
  <c r="X22" i="21" s="1"/>
  <c r="X228" i="21"/>
  <c r="AB423" i="20" l="1"/>
  <c r="AB500" i="20" s="1"/>
  <c r="AB380" i="20"/>
  <c r="AB457" i="20" s="1"/>
  <c r="Z315" i="21"/>
  <c r="Z273" i="21" s="1"/>
  <c r="Z316" i="21"/>
  <c r="Z274" i="21" s="1"/>
  <c r="AA244" i="20"/>
  <c r="AA176" i="20"/>
  <c r="AA187" i="20"/>
  <c r="Z305" i="21"/>
  <c r="Z263" i="21" s="1"/>
  <c r="AA212" i="20"/>
  <c r="AA256" i="20" s="1"/>
  <c r="AA233" i="20"/>
  <c r="W381" i="21"/>
  <c r="W371" i="21" s="1"/>
  <c r="W359" i="21" s="1"/>
  <c r="W276" i="21"/>
  <c r="F276" i="21" s="1"/>
  <c r="Y250" i="21"/>
  <c r="W282" i="21"/>
  <c r="F282" i="21" s="1"/>
  <c r="Z260" i="21"/>
  <c r="Z238" i="21" s="1"/>
  <c r="X532" i="20"/>
  <c r="X522" i="20" s="1"/>
  <c r="X381" i="21"/>
  <c r="X371" i="21" s="1"/>
  <c r="X359" i="21" s="1"/>
  <c r="X37" i="21" s="1"/>
  <c r="W281" i="21"/>
  <c r="F281" i="21" s="1"/>
  <c r="Y11" i="20"/>
  <c r="W275" i="21"/>
  <c r="F275" i="21" s="1"/>
  <c r="X11" i="20"/>
  <c r="U7" i="20"/>
  <c r="Y304" i="21"/>
  <c r="AA535" i="20"/>
  <c r="Y276" i="21"/>
  <c r="Y277" i="21"/>
  <c r="Y280" i="21"/>
  <c r="Y278" i="21"/>
  <c r="Y281" i="21"/>
  <c r="Y282" i="21"/>
  <c r="Y279" i="21"/>
  <c r="Z356" i="21"/>
  <c r="Z334" i="21" s="1"/>
  <c r="Z354" i="21"/>
  <c r="Z332" i="21" s="1"/>
  <c r="Z280" i="21" s="1"/>
  <c r="Z355" i="21"/>
  <c r="Z333" i="21" s="1"/>
  <c r="Z349" i="21"/>
  <c r="Z327" i="21" s="1"/>
  <c r="Z275" i="21" s="1"/>
  <c r="Z353" i="21"/>
  <c r="Z331" i="21" s="1"/>
  <c r="Z350" i="21"/>
  <c r="Z328" i="21" s="1"/>
  <c r="Z276" i="21" s="1"/>
  <c r="Z351" i="21"/>
  <c r="Z329" i="21" s="1"/>
  <c r="Z352" i="21"/>
  <c r="Z330" i="21" s="1"/>
  <c r="Z357" i="21"/>
  <c r="Z335" i="21" s="1"/>
  <c r="Z358" i="21"/>
  <c r="Z336" i="21" s="1"/>
  <c r="X262" i="21"/>
  <c r="X261" i="21" s="1"/>
  <c r="X61" i="21" s="1"/>
  <c r="Z283" i="21"/>
  <c r="AA249" i="21"/>
  <c r="AA303" i="21"/>
  <c r="AA324" i="21" s="1"/>
  <c r="AA302" i="21"/>
  <c r="AA323" i="21" s="1"/>
  <c r="AA299" i="21"/>
  <c r="AA320" i="21" s="1"/>
  <c r="AA298" i="21"/>
  <c r="AA319" i="21" s="1"/>
  <c r="AA297" i="21"/>
  <c r="AA318" i="21" s="1"/>
  <c r="AA296" i="21"/>
  <c r="AA317" i="21" s="1"/>
  <c r="AA301" i="21"/>
  <c r="AA322" i="21" s="1"/>
  <c r="AA300" i="21"/>
  <c r="AA321" i="21" s="1"/>
  <c r="AA295" i="21"/>
  <c r="AA294" i="21"/>
  <c r="Z270" i="21"/>
  <c r="Z267" i="21"/>
  <c r="Z268" i="21"/>
  <c r="F304" i="21"/>
  <c r="W278" i="21"/>
  <c r="F278" i="21" s="1"/>
  <c r="Z264" i="21"/>
  <c r="Z272" i="21"/>
  <c r="Z265" i="21"/>
  <c r="W280" i="21"/>
  <c r="F280" i="21" s="1"/>
  <c r="W277" i="21"/>
  <c r="F277" i="21" s="1"/>
  <c r="Y264" i="21"/>
  <c r="Y275" i="21"/>
  <c r="Z271" i="21"/>
  <c r="W279" i="21"/>
  <c r="F279" i="21" s="1"/>
  <c r="Z48" i="21"/>
  <c r="F14" i="21"/>
  <c r="W6" i="21"/>
  <c r="F15" i="21"/>
  <c r="Z164" i="21"/>
  <c r="AA284" i="21"/>
  <c r="AA305" i="21" s="1"/>
  <c r="AA263" i="21" s="1"/>
  <c r="F250" i="21"/>
  <c r="W532" i="20"/>
  <c r="F532" i="20" s="1"/>
  <c r="E41" i="31"/>
  <c r="E25" i="31"/>
  <c r="U20" i="20"/>
  <c r="F433" i="20"/>
  <c r="E14" i="31" s="1"/>
  <c r="Y254" i="20"/>
  <c r="Y62" i="20" s="1"/>
  <c r="Z277" i="20"/>
  <c r="Z276" i="20" s="1"/>
  <c r="Z288" i="20"/>
  <c r="Z255" i="20"/>
  <c r="Z131" i="20"/>
  <c r="Z130" i="20" s="1"/>
  <c r="Z141" i="20"/>
  <c r="Z488" i="20"/>
  <c r="AA521" i="20"/>
  <c r="AA370" i="21"/>
  <c r="AA512" i="20"/>
  <c r="AA361" i="21"/>
  <c r="AA519" i="20"/>
  <c r="AA368" i="21"/>
  <c r="Z524" i="20"/>
  <c r="Y530" i="20"/>
  <c r="AA456" i="20"/>
  <c r="AA514" i="20"/>
  <c r="AA363" i="21"/>
  <c r="AA515" i="20"/>
  <c r="AA364" i="21"/>
  <c r="Y525" i="20"/>
  <c r="Z477" i="20"/>
  <c r="Z434" i="20"/>
  <c r="Z523" i="20"/>
  <c r="AA517" i="20"/>
  <c r="AA366" i="21"/>
  <c r="AA520" i="20"/>
  <c r="AA369" i="21"/>
  <c r="Z445" i="20"/>
  <c r="Z528" i="20"/>
  <c r="Z525" i="20"/>
  <c r="AA499" i="20"/>
  <c r="W529" i="20"/>
  <c r="F529" i="20" s="1"/>
  <c r="F378" i="21"/>
  <c r="AA516" i="20"/>
  <c r="AA365" i="21"/>
  <c r="AA513" i="20"/>
  <c r="AA362" i="21"/>
  <c r="AA518" i="20"/>
  <c r="AA367" i="21"/>
  <c r="W525" i="20"/>
  <c r="Y433" i="20"/>
  <c r="AB151" i="21"/>
  <c r="AB146" i="21"/>
  <c r="AB83" i="21"/>
  <c r="F191" i="21"/>
  <c r="W31" i="21"/>
  <c r="F31" i="21" s="1"/>
  <c r="W50" i="20"/>
  <c r="X30" i="21"/>
  <c r="X6" i="21" s="1"/>
  <c r="Y42" i="20"/>
  <c r="X51" i="20"/>
  <c r="X27" i="20" s="1"/>
  <c r="X52" i="20"/>
  <c r="X28" i="20" s="1"/>
  <c r="X53" i="20"/>
  <c r="X29" i="20" s="1"/>
  <c r="X42" i="20"/>
  <c r="V21" i="20"/>
  <c r="X34" i="20"/>
  <c r="X10" i="20" s="1"/>
  <c r="V15" i="20"/>
  <c r="V7" i="20" s="1"/>
  <c r="X14" i="20"/>
  <c r="X6" i="20" s="1"/>
  <c r="AB384" i="20"/>
  <c r="AB461" i="20" s="1"/>
  <c r="F266" i="21"/>
  <c r="F235" i="21"/>
  <c r="F97" i="21"/>
  <c r="W21" i="21"/>
  <c r="F166" i="21"/>
  <c r="W23" i="21"/>
  <c r="F23" i="21" s="1"/>
  <c r="F152" i="21"/>
  <c r="AB3" i="21"/>
  <c r="AB69" i="21" s="1"/>
  <c r="Z236" i="21"/>
  <c r="Z379" i="21" s="1"/>
  <c r="X152" i="21"/>
  <c r="X15" i="21" s="1"/>
  <c r="Y153" i="21"/>
  <c r="Z215" i="21"/>
  <c r="AC355" i="20"/>
  <c r="AC209" i="20"/>
  <c r="AC83" i="20"/>
  <c r="AC69" i="20"/>
  <c r="X166" i="21"/>
  <c r="X23" i="21" s="1"/>
  <c r="X20" i="21" s="1"/>
  <c r="AA246" i="21"/>
  <c r="AA257" i="21" s="1"/>
  <c r="AA235" i="21" s="1"/>
  <c r="AA378" i="21" s="1"/>
  <c r="Z195" i="21"/>
  <c r="Z203" i="21"/>
  <c r="Z208" i="21"/>
  <c r="Z202" i="21"/>
  <c r="Z200" i="21"/>
  <c r="Y180" i="21"/>
  <c r="AA287" i="21"/>
  <c r="AA308" i="21" s="1"/>
  <c r="AA347" i="21"/>
  <c r="Z201" i="21"/>
  <c r="Z214" i="21"/>
  <c r="Z199" i="21"/>
  <c r="AA341" i="21"/>
  <c r="AA292" i="21"/>
  <c r="AA313" i="21" s="1"/>
  <c r="AA343" i="21"/>
  <c r="Z212" i="21"/>
  <c r="Z197" i="21"/>
  <c r="Z206" i="21"/>
  <c r="Y169" i="21"/>
  <c r="Y155" i="21"/>
  <c r="F238" i="21"/>
  <c r="W228" i="21"/>
  <c r="W227" i="21" s="1"/>
  <c r="W55" i="21" s="1"/>
  <c r="Z182" i="21"/>
  <c r="Y533" i="20"/>
  <c r="Y37" i="20" s="1"/>
  <c r="AA288" i="21"/>
  <c r="AA309" i="21" s="1"/>
  <c r="AA286" i="21"/>
  <c r="AA307" i="21" s="1"/>
  <c r="F231" i="21"/>
  <c r="Y167" i="21"/>
  <c r="AA291" i="21"/>
  <c r="AA312" i="21" s="1"/>
  <c r="AA345" i="21"/>
  <c r="AA245" i="21"/>
  <c r="AA256" i="21" s="1"/>
  <c r="AA234" i="21" s="1"/>
  <c r="AA377" i="21" s="1"/>
  <c r="AA340" i="21"/>
  <c r="AA240" i="21"/>
  <c r="AA251" i="21" s="1"/>
  <c r="AA229" i="21" s="1"/>
  <c r="AA372" i="21" s="1"/>
  <c r="Z196" i="21"/>
  <c r="Z209" i="21"/>
  <c r="Z211" i="21"/>
  <c r="AA611" i="20"/>
  <c r="AA339" i="21"/>
  <c r="AA342" i="21"/>
  <c r="Z213" i="21"/>
  <c r="Z204" i="21"/>
  <c r="Z198" i="21"/>
  <c r="Z207" i="21"/>
  <c r="AA567" i="20"/>
  <c r="Z187" i="21"/>
  <c r="AA373" i="20"/>
  <c r="AA450" i="20" s="1"/>
  <c r="Z157" i="21"/>
  <c r="Z192" i="21"/>
  <c r="Z160" i="21"/>
  <c r="AA422" i="20"/>
  <c r="AA193" i="21" s="1"/>
  <c r="AA379" i="20"/>
  <c r="AA192" i="21" s="1"/>
  <c r="Z612" i="20"/>
  <c r="AB391" i="20"/>
  <c r="AB468" i="20" s="1"/>
  <c r="AA593" i="20"/>
  <c r="AB427" i="20"/>
  <c r="AB504" i="20" s="1"/>
  <c r="AB389" i="20"/>
  <c r="AB466" i="20" s="1"/>
  <c r="AA77" i="21"/>
  <c r="AA206" i="21" s="1"/>
  <c r="AB396" i="20"/>
  <c r="AB473" i="20" s="1"/>
  <c r="AB426" i="20"/>
  <c r="AB503" i="20" s="1"/>
  <c r="AB394" i="20"/>
  <c r="AB471" i="20" s="1"/>
  <c r="Z623" i="20"/>
  <c r="Z601" i="20"/>
  <c r="AA572" i="20"/>
  <c r="Z580" i="20"/>
  <c r="AA564" i="20"/>
  <c r="AB79" i="21"/>
  <c r="Z177" i="21"/>
  <c r="Z183" i="21"/>
  <c r="Z186" i="21"/>
  <c r="Z185" i="21"/>
  <c r="AA418" i="20"/>
  <c r="AA495" i="20" s="1"/>
  <c r="AA552" i="20"/>
  <c r="AA560" i="20"/>
  <c r="Z188" i="21"/>
  <c r="Z158" i="21"/>
  <c r="Z161" i="21"/>
  <c r="Z189" i="21"/>
  <c r="AA554" i="20"/>
  <c r="AA415" i="20"/>
  <c r="AA492" i="20" s="1"/>
  <c r="AA413" i="20"/>
  <c r="AA490" i="20" s="1"/>
  <c r="AA578" i="20"/>
  <c r="Z170" i="21"/>
  <c r="Z156" i="21"/>
  <c r="Z173" i="21"/>
  <c r="AA553" i="20"/>
  <c r="AA575" i="20"/>
  <c r="AA361" i="20"/>
  <c r="AA438" i="20" s="1"/>
  <c r="AA378" i="20"/>
  <c r="AA455" i="20" s="1"/>
  <c r="AA371" i="20"/>
  <c r="AA448" i="20" s="1"/>
  <c r="AA360" i="20"/>
  <c r="AA437" i="20" s="1"/>
  <c r="AA366" i="20"/>
  <c r="AA443" i="20" s="1"/>
  <c r="AA405" i="20"/>
  <c r="AA482" i="20" s="1"/>
  <c r="AA402" i="20"/>
  <c r="AA479" i="20" s="1"/>
  <c r="AA416" i="20"/>
  <c r="AA493" i="20" s="1"/>
  <c r="AA419" i="20"/>
  <c r="AA496" i="20" s="1"/>
  <c r="AA550" i="20"/>
  <c r="AA576" i="20"/>
  <c r="AA563" i="20"/>
  <c r="AA401" i="20"/>
  <c r="AA478" i="20" s="1"/>
  <c r="AA403" i="20"/>
  <c r="AA480" i="20" s="1"/>
  <c r="AA76" i="21"/>
  <c r="AA420" i="20"/>
  <c r="AA497" i="20" s="1"/>
  <c r="AB397" i="20"/>
  <c r="AB474" i="20" s="1"/>
  <c r="AB388" i="20"/>
  <c r="AB465" i="20" s="1"/>
  <c r="AB393" i="20"/>
  <c r="AB470" i="20" s="1"/>
  <c r="AB390" i="20"/>
  <c r="AB467" i="20" s="1"/>
  <c r="AB432" i="20"/>
  <c r="AB509" i="20" s="1"/>
  <c r="AB385" i="20"/>
  <c r="AB462" i="20" s="1"/>
  <c r="AB429" i="20"/>
  <c r="AB506" i="20" s="1"/>
  <c r="AB387" i="20"/>
  <c r="AB464" i="20" s="1"/>
  <c r="AA625" i="20"/>
  <c r="AA626" i="20"/>
  <c r="AA603" i="20"/>
  <c r="AA581" i="20"/>
  <c r="AB430" i="20"/>
  <c r="AB507" i="20" s="1"/>
  <c r="AB381" i="20"/>
  <c r="AB458" i="20" s="1"/>
  <c r="AB392" i="20"/>
  <c r="AB469" i="20" s="1"/>
  <c r="AB398" i="20"/>
  <c r="AB475" i="20" s="1"/>
  <c r="AB431" i="20"/>
  <c r="AB508" i="20" s="1"/>
  <c r="AB399" i="20"/>
  <c r="AB476" i="20" s="1"/>
  <c r="AB382" i="20"/>
  <c r="AB459" i="20" s="1"/>
  <c r="Z239" i="21"/>
  <c r="AA630" i="20"/>
  <c r="AA588" i="20"/>
  <c r="AA619" i="20"/>
  <c r="AB424" i="20"/>
  <c r="AB501" i="20" s="1"/>
  <c r="AB395" i="20"/>
  <c r="AB472" i="20" s="1"/>
  <c r="AB78" i="21"/>
  <c r="AB383" i="20"/>
  <c r="AB460" i="20" s="1"/>
  <c r="AB428" i="20"/>
  <c r="AB505" i="20" s="1"/>
  <c r="AB386" i="20"/>
  <c r="AB463" i="20" s="1"/>
  <c r="AB425" i="20"/>
  <c r="AB502" i="20" s="1"/>
  <c r="AA624" i="20"/>
  <c r="AA589" i="20"/>
  <c r="AA616" i="20"/>
  <c r="Z557" i="20"/>
  <c r="Z545" i="20"/>
  <c r="AA608" i="20"/>
  <c r="AA631" i="20"/>
  <c r="AA607" i="20"/>
  <c r="AA627" i="20"/>
  <c r="AA586" i="20"/>
  <c r="AA621" i="20"/>
  <c r="AA582" i="20"/>
  <c r="AA599" i="20"/>
  <c r="AA585" i="20"/>
  <c r="AA594" i="20"/>
  <c r="AA598" i="20"/>
  <c r="AA617" i="20"/>
  <c r="AA602" i="20"/>
  <c r="Y228" i="21"/>
  <c r="Y227" i="21" s="1"/>
  <c r="Y55" i="21" s="1"/>
  <c r="AA614" i="20"/>
  <c r="AA632" i="20"/>
  <c r="AA609" i="20"/>
  <c r="AA628" i="20"/>
  <c r="AA590" i="20"/>
  <c r="AA633" i="20"/>
  <c r="AA583" i="20"/>
  <c r="AA604" i="20"/>
  <c r="AA596" i="20"/>
  <c r="AA595" i="20"/>
  <c r="AA618" i="20"/>
  <c r="AA591" i="20"/>
  <c r="AA613" i="20"/>
  <c r="AA615" i="20"/>
  <c r="AA629" i="20"/>
  <c r="AA620" i="20"/>
  <c r="AA587" i="20"/>
  <c r="AA592" i="20"/>
  <c r="AA584" i="20"/>
  <c r="AA605" i="20"/>
  <c r="AA606" i="20"/>
  <c r="AA597" i="20"/>
  <c r="AA600" i="20"/>
  <c r="AA622" i="20"/>
  <c r="Z534" i="20"/>
  <c r="Z400" i="20"/>
  <c r="Z154" i="21" s="1"/>
  <c r="Y205" i="21"/>
  <c r="Y579" i="20"/>
  <c r="Z368" i="20"/>
  <c r="Z411" i="20"/>
  <c r="Z168" i="21" s="1"/>
  <c r="Y194" i="21"/>
  <c r="Z568" i="20"/>
  <c r="Z357" i="20"/>
  <c r="AA358" i="20"/>
  <c r="AA435" i="20" s="1"/>
  <c r="AA370" i="20"/>
  <c r="AA447" i="20" s="1"/>
  <c r="AA409" i="20"/>
  <c r="AA486" i="20" s="1"/>
  <c r="AA569" i="20"/>
  <c r="AA364" i="20"/>
  <c r="AA441" i="20" s="1"/>
  <c r="AA363" i="20"/>
  <c r="AA440" i="20" s="1"/>
  <c r="AA377" i="20"/>
  <c r="AA454" i="20" s="1"/>
  <c r="AA549" i="20"/>
  <c r="AA558" i="20"/>
  <c r="AA539" i="20"/>
  <c r="AA547" i="20"/>
  <c r="AA346" i="21"/>
  <c r="AA338" i="21"/>
  <c r="AA243" i="21"/>
  <c r="AA254" i="21" s="1"/>
  <c r="AA232" i="21" s="1"/>
  <c r="AA375" i="21" s="1"/>
  <c r="AA285" i="21"/>
  <c r="AA306" i="21" s="1"/>
  <c r="AA244" i="21"/>
  <c r="AA255" i="21" s="1"/>
  <c r="AA233" i="21" s="1"/>
  <c r="AA376" i="21" s="1"/>
  <c r="AA344" i="21"/>
  <c r="AA247" i="21"/>
  <c r="AA258" i="21" s="1"/>
  <c r="Z163" i="21"/>
  <c r="Z172" i="21"/>
  <c r="Z174" i="21"/>
  <c r="Z176" i="21"/>
  <c r="Z178" i="21"/>
  <c r="Z184" i="21"/>
  <c r="Z159" i="21"/>
  <c r="AA362" i="20"/>
  <c r="AA439" i="20" s="1"/>
  <c r="AA555" i="20"/>
  <c r="AA542" i="20"/>
  <c r="AA566" i="20"/>
  <c r="AA537" i="20"/>
  <c r="AA406" i="20"/>
  <c r="AA483" i="20" s="1"/>
  <c r="AA374" i="20"/>
  <c r="AA451" i="20" s="1"/>
  <c r="AA543" i="20"/>
  <c r="AA367" i="20"/>
  <c r="AA444" i="20" s="1"/>
  <c r="AA369" i="20"/>
  <c r="AA446" i="20" s="1"/>
  <c r="AA540" i="20"/>
  <c r="AA410" i="20"/>
  <c r="AA487" i="20" s="1"/>
  <c r="AA573" i="20"/>
  <c r="AA414" i="20"/>
  <c r="AA491" i="20" s="1"/>
  <c r="AA546" i="20"/>
  <c r="AA559" i="20"/>
  <c r="AA421" i="20"/>
  <c r="AA498" i="20" s="1"/>
  <c r="AA408" i="20"/>
  <c r="AA485" i="20" s="1"/>
  <c r="AA571" i="20"/>
  <c r="AA536" i="20"/>
  <c r="AA290" i="21"/>
  <c r="AA311" i="21" s="1"/>
  <c r="AA293" i="21"/>
  <c r="AA248" i="21"/>
  <c r="AA259" i="21" s="1"/>
  <c r="AA237" i="21" s="1"/>
  <c r="AA380" i="21" s="1"/>
  <c r="AA289" i="21"/>
  <c r="AA310" i="21" s="1"/>
  <c r="AA241" i="21"/>
  <c r="AA252" i="21" s="1"/>
  <c r="AA230" i="21" s="1"/>
  <c r="AA373" i="21" s="1"/>
  <c r="AA242" i="21"/>
  <c r="AA253" i="21" s="1"/>
  <c r="AA231" i="21" s="1"/>
  <c r="AA374" i="21" s="1"/>
  <c r="Z162" i="21"/>
  <c r="Z171" i="21"/>
  <c r="Z181" i="21"/>
  <c r="Z175" i="21"/>
  <c r="Z165" i="21"/>
  <c r="Z179" i="21"/>
  <c r="Z190" i="21"/>
  <c r="AA375" i="20"/>
  <c r="AA452" i="20" s="1"/>
  <c r="AA565" i="20"/>
  <c r="AA574" i="20"/>
  <c r="AA376" i="20"/>
  <c r="AA453" i="20" s="1"/>
  <c r="AA577" i="20"/>
  <c r="AA417" i="20"/>
  <c r="AA494" i="20" s="1"/>
  <c r="AA365" i="20"/>
  <c r="AA442" i="20" s="1"/>
  <c r="AA562" i="20"/>
  <c r="AA407" i="20"/>
  <c r="AA484" i="20" s="1"/>
  <c r="AA561" i="20"/>
  <c r="AA551" i="20"/>
  <c r="AA404" i="20"/>
  <c r="AA481" i="20" s="1"/>
  <c r="AA372" i="20"/>
  <c r="AA449" i="20" s="1"/>
  <c r="AA541" i="20"/>
  <c r="AA538" i="20"/>
  <c r="AA412" i="20"/>
  <c r="AA489" i="20" s="1"/>
  <c r="AA570" i="20"/>
  <c r="AA544" i="20"/>
  <c r="AA359" i="20"/>
  <c r="AA436" i="20" s="1"/>
  <c r="AA548" i="20"/>
  <c r="AC75" i="20"/>
  <c r="AC75" i="21" s="1"/>
  <c r="AC78" i="20"/>
  <c r="AC79" i="20"/>
  <c r="AC80" i="20" s="1"/>
  <c r="AC80" i="21" s="1"/>
  <c r="AB76" i="20"/>
  <c r="AB81" i="20"/>
  <c r="AB81" i="21" s="1"/>
  <c r="AB77" i="20"/>
  <c r="AB602" i="20" s="1"/>
  <c r="AB72" i="20"/>
  <c r="AB111" i="21" s="1"/>
  <c r="AB73" i="20"/>
  <c r="AB71" i="21"/>
  <c r="F523" i="20"/>
  <c r="F531" i="20"/>
  <c r="F380" i="21"/>
  <c r="F524" i="20"/>
  <c r="F373" i="21"/>
  <c r="Z211" i="20"/>
  <c r="Z96" i="20"/>
  <c r="Z86" i="21"/>
  <c r="Z360" i="21"/>
  <c r="F511" i="20"/>
  <c r="E31" i="31" s="1"/>
  <c r="AA124" i="21"/>
  <c r="AA135" i="21"/>
  <c r="AA344" i="20"/>
  <c r="AA198" i="20"/>
  <c r="AA333" i="20"/>
  <c r="AA108" i="20"/>
  <c r="AA142" i="20" s="1"/>
  <c r="AA192" i="20"/>
  <c r="AA189" i="20"/>
  <c r="AA204" i="20"/>
  <c r="AA199" i="20"/>
  <c r="AA248" i="20"/>
  <c r="AA292" i="20" s="1"/>
  <c r="AA328" i="20"/>
  <c r="AA110" i="20"/>
  <c r="AA144" i="20" s="1"/>
  <c r="AA73" i="21"/>
  <c r="AA139" i="21"/>
  <c r="AA336" i="20"/>
  <c r="AA251" i="20"/>
  <c r="AA295" i="20" s="1"/>
  <c r="AA112" i="20"/>
  <c r="AA146" i="20" s="1"/>
  <c r="AA136" i="21"/>
  <c r="AA349" i="20"/>
  <c r="AA339" i="20"/>
  <c r="AA247" i="20"/>
  <c r="AA291" i="20" s="1"/>
  <c r="AA113" i="20"/>
  <c r="AA147" i="20" s="1"/>
  <c r="AA129" i="21"/>
  <c r="AA352" i="20"/>
  <c r="AA338" i="20"/>
  <c r="AA249" i="20"/>
  <c r="AA293" i="20" s="1"/>
  <c r="AA130" i="21"/>
  <c r="AA142" i="21"/>
  <c r="AA188" i="20"/>
  <c r="AA195" i="20"/>
  <c r="AA205" i="20"/>
  <c r="AA201" i="20"/>
  <c r="AA200" i="20"/>
  <c r="AA252" i="20"/>
  <c r="AA296" i="20" s="1"/>
  <c r="AA324" i="20"/>
  <c r="AA179" i="20"/>
  <c r="AA128" i="21"/>
  <c r="AA143" i="21"/>
  <c r="AA331" i="20"/>
  <c r="AA193" i="20"/>
  <c r="AA116" i="20"/>
  <c r="AA150" i="20" s="1"/>
  <c r="AA144" i="21"/>
  <c r="AA345" i="20"/>
  <c r="AA335" i="20"/>
  <c r="AA185" i="20"/>
  <c r="AA115" i="20"/>
  <c r="AA149" i="20" s="1"/>
  <c r="AA141" i="21"/>
  <c r="AA348" i="20"/>
  <c r="AA334" i="20"/>
  <c r="AA182" i="20"/>
  <c r="AA138" i="21"/>
  <c r="AA322" i="20"/>
  <c r="AA196" i="20"/>
  <c r="AA191" i="20"/>
  <c r="AA206" i="20"/>
  <c r="AA202" i="20"/>
  <c r="AA351" i="20"/>
  <c r="AA341" i="20"/>
  <c r="AA246" i="20"/>
  <c r="AA290" i="20" s="1"/>
  <c r="AA114" i="20"/>
  <c r="AA148" i="20" s="1"/>
  <c r="AA125" i="21"/>
  <c r="AA253" i="20"/>
  <c r="AA297" i="20" s="1"/>
  <c r="AA327" i="20"/>
  <c r="AA183" i="20"/>
  <c r="AA132" i="21"/>
  <c r="AA346" i="20"/>
  <c r="AA250" i="20"/>
  <c r="AA294" i="20" s="1"/>
  <c r="AA330" i="20"/>
  <c r="AA111" i="20"/>
  <c r="AA145" i="20" s="1"/>
  <c r="AA126" i="21"/>
  <c r="AA140" i="21"/>
  <c r="AA245" i="20"/>
  <c r="AA289" i="20" s="1"/>
  <c r="AA329" i="20"/>
  <c r="AA181" i="20"/>
  <c r="AA131" i="21"/>
  <c r="AA194" i="20"/>
  <c r="AA190" i="20"/>
  <c r="AA203" i="20"/>
  <c r="AA207" i="20"/>
  <c r="AA347" i="20"/>
  <c r="AA337" i="20"/>
  <c r="AA180" i="20"/>
  <c r="AA117" i="20"/>
  <c r="AA151" i="20" s="1"/>
  <c r="AA133" i="21"/>
  <c r="AA340" i="20"/>
  <c r="AA323" i="20"/>
  <c r="AA178" i="20"/>
  <c r="AA127" i="21"/>
  <c r="AA353" i="20"/>
  <c r="AA184" i="20"/>
  <c r="AA326" i="20"/>
  <c r="AA177" i="20"/>
  <c r="AA137" i="21"/>
  <c r="AA350" i="20"/>
  <c r="AA342" i="20"/>
  <c r="AA325" i="20"/>
  <c r="AA109" i="20"/>
  <c r="AA143" i="20" s="1"/>
  <c r="Y320" i="20"/>
  <c r="Z175" i="20"/>
  <c r="Z186" i="20"/>
  <c r="F530" i="20"/>
  <c r="F379" i="21"/>
  <c r="Y210" i="20"/>
  <c r="Y14" i="20" s="1"/>
  <c r="Y6" i="20" s="1"/>
  <c r="Y147" i="21"/>
  <c r="Y14" i="21" s="1"/>
  <c r="Z235" i="21"/>
  <c r="Z378" i="21" s="1"/>
  <c r="Z232" i="21"/>
  <c r="Z375" i="21" s="1"/>
  <c r="AA216" i="21"/>
  <c r="AA49" i="21" s="1"/>
  <c r="Y174" i="20"/>
  <c r="Z152" i="20"/>
  <c r="Z35" i="20" s="1"/>
  <c r="Z232" i="20"/>
  <c r="AA87" i="21"/>
  <c r="AA100" i="21"/>
  <c r="AA164" i="20"/>
  <c r="AA97" i="20"/>
  <c r="AA153" i="20"/>
  <c r="AA310" i="20"/>
  <c r="AA299" i="20"/>
  <c r="AA159" i="20"/>
  <c r="AA157" i="20"/>
  <c r="AA218" i="20"/>
  <c r="AA262" i="20" s="1"/>
  <c r="AA235" i="20"/>
  <c r="AA279" i="20" s="1"/>
  <c r="AA102" i="20"/>
  <c r="AA136" i="20" s="1"/>
  <c r="AA90" i="21"/>
  <c r="AA104" i="21"/>
  <c r="AA304" i="20"/>
  <c r="AA118" i="21"/>
  <c r="AA116" i="21"/>
  <c r="AA318" i="20"/>
  <c r="AA303" i="20"/>
  <c r="AA224" i="20"/>
  <c r="AA268" i="20" s="1"/>
  <c r="AA226" i="20"/>
  <c r="AA270" i="20" s="1"/>
  <c r="AA213" i="20"/>
  <c r="AA257" i="20" s="1"/>
  <c r="AA170" i="20"/>
  <c r="AA100" i="20"/>
  <c r="AA134" i="20" s="1"/>
  <c r="AA72" i="21"/>
  <c r="AA228" i="20"/>
  <c r="AA272" i="20" s="1"/>
  <c r="AA230" i="20"/>
  <c r="AA274" i="20" s="1"/>
  <c r="AA167" i="20"/>
  <c r="AA237" i="20"/>
  <c r="AA281" i="20" s="1"/>
  <c r="AA242" i="20"/>
  <c r="AA286" i="20" s="1"/>
  <c r="AA239" i="20"/>
  <c r="AA283" i="20" s="1"/>
  <c r="AA165" i="20"/>
  <c r="AA95" i="21"/>
  <c r="AA117" i="21"/>
  <c r="AA155" i="20"/>
  <c r="AA160" i="20"/>
  <c r="AA221" i="20"/>
  <c r="AA265" i="20" s="1"/>
  <c r="AA219" i="20"/>
  <c r="AA263" i="20" s="1"/>
  <c r="AA94" i="21"/>
  <c r="AA114" i="21"/>
  <c r="AA171" i="20"/>
  <c r="AA109" i="21"/>
  <c r="AA113" i="21"/>
  <c r="AA302" i="20"/>
  <c r="AA215" i="20"/>
  <c r="AA259" i="20" s="1"/>
  <c r="AA314" i="20"/>
  <c r="AA316" i="20"/>
  <c r="AA315" i="20"/>
  <c r="AA166" i="20"/>
  <c r="AA108" i="21"/>
  <c r="AA308" i="20"/>
  <c r="AA234" i="20"/>
  <c r="AA278" i="20" s="1"/>
  <c r="AA305" i="20"/>
  <c r="AA225" i="20"/>
  <c r="AA269" i="20" s="1"/>
  <c r="AA223" i="20"/>
  <c r="AA267" i="20" s="1"/>
  <c r="AA101" i="21"/>
  <c r="AA102" i="21"/>
  <c r="AA162" i="20"/>
  <c r="AA158" i="20"/>
  <c r="AA154" i="20"/>
  <c r="AA240" i="20"/>
  <c r="AA284" i="20" s="1"/>
  <c r="AA172" i="20"/>
  <c r="AA98" i="20"/>
  <c r="AA132" i="20" s="1"/>
  <c r="AA91" i="21"/>
  <c r="AA107" i="21"/>
  <c r="AA112" i="21"/>
  <c r="AA306" i="20"/>
  <c r="AA214" i="20"/>
  <c r="AA258" i="20" s="1"/>
  <c r="AA104" i="20"/>
  <c r="AA138" i="20" s="1"/>
  <c r="AA241" i="20"/>
  <c r="AA285" i="20" s="1"/>
  <c r="AA300" i="20"/>
  <c r="AA227" i="20"/>
  <c r="AA271" i="20" s="1"/>
  <c r="AA103" i="20"/>
  <c r="AA137" i="20" s="1"/>
  <c r="AA92" i="21"/>
  <c r="AA120" i="21"/>
  <c r="AA220" i="20"/>
  <c r="AA264" i="20" s="1"/>
  <c r="AA236" i="20"/>
  <c r="AA280" i="20" s="1"/>
  <c r="AA222" i="20"/>
  <c r="AA266" i="20" s="1"/>
  <c r="AA319" i="20"/>
  <c r="AA173" i="20"/>
  <c r="AA101" i="20"/>
  <c r="AA135" i="20" s="1"/>
  <c r="AA93" i="21"/>
  <c r="AA105" i="21"/>
  <c r="AA156" i="20"/>
  <c r="AA161" i="20"/>
  <c r="AA301" i="20"/>
  <c r="AA307" i="20"/>
  <c r="AA168" i="20"/>
  <c r="AA103" i="21"/>
  <c r="AA119" i="21"/>
  <c r="AA96" i="21"/>
  <c r="AA106" i="21"/>
  <c r="AA238" i="20"/>
  <c r="AA282" i="20" s="1"/>
  <c r="AA217" i="20"/>
  <c r="AA261" i="20" s="1"/>
  <c r="AA313" i="20"/>
  <c r="AA229" i="20"/>
  <c r="AA273" i="20" s="1"/>
  <c r="AA106" i="20"/>
  <c r="AA140" i="20" s="1"/>
  <c r="AA105" i="20"/>
  <c r="AA139" i="20" s="1"/>
  <c r="AA88" i="21"/>
  <c r="AA115" i="21"/>
  <c r="AA317" i="20"/>
  <c r="AA231" i="20"/>
  <c r="AA275" i="20" s="1"/>
  <c r="AA216" i="20"/>
  <c r="AA260" i="20" s="1"/>
  <c r="AA312" i="20"/>
  <c r="AA311" i="20"/>
  <c r="AA169" i="20"/>
  <c r="AA99" i="20"/>
  <c r="AA133" i="20" s="1"/>
  <c r="AA89" i="21"/>
  <c r="Z343" i="20"/>
  <c r="Z123" i="21"/>
  <c r="Z233" i="21"/>
  <c r="Z376" i="21" s="1"/>
  <c r="Z237" i="21"/>
  <c r="Z380" i="21" s="1"/>
  <c r="Z266" i="21"/>
  <c r="Z298" i="20"/>
  <c r="Z36" i="20" s="1"/>
  <c r="Z163" i="20"/>
  <c r="Z43" i="20" s="1"/>
  <c r="Z269" i="21"/>
  <c r="Z321" i="20"/>
  <c r="Z197" i="20"/>
  <c r="Z134" i="21"/>
  <c r="Y98" i="21"/>
  <c r="Y97" i="21" s="1"/>
  <c r="Y21" i="21" s="1"/>
  <c r="X227" i="21"/>
  <c r="X55" i="21" s="1"/>
  <c r="AB225" i="21"/>
  <c r="AB218" i="21"/>
  <c r="AB219" i="21"/>
  <c r="AB222" i="21"/>
  <c r="AB220" i="21"/>
  <c r="AB223" i="21"/>
  <c r="AB217" i="21"/>
  <c r="AB221" i="21"/>
  <c r="AB226" i="21"/>
  <c r="AB224" i="21"/>
  <c r="AD1" i="20"/>
  <c r="AD3" i="20" s="1"/>
  <c r="AC1" i="21"/>
  <c r="AC71" i="20"/>
  <c r="Z110" i="21"/>
  <c r="Z309" i="20"/>
  <c r="Z99" i="21"/>
  <c r="F527" i="20"/>
  <c r="F376" i="21"/>
  <c r="Y149" i="21"/>
  <c r="Z107" i="20"/>
  <c r="Z122" i="21" s="1"/>
  <c r="Z332" i="20"/>
  <c r="Z243" i="20"/>
  <c r="Y511" i="20"/>
  <c r="Y148" i="21"/>
  <c r="Y22" i="21" s="1"/>
  <c r="AC423" i="20" l="1"/>
  <c r="AC500" i="20" s="1"/>
  <c r="AC380" i="20"/>
  <c r="AC457" i="20" s="1"/>
  <c r="F381" i="21"/>
  <c r="AA316" i="21"/>
  <c r="AA274" i="21" s="1"/>
  <c r="AB244" i="20"/>
  <c r="AB176" i="20"/>
  <c r="AB187" i="20"/>
  <c r="AB233" i="20"/>
  <c r="AB212" i="20"/>
  <c r="AB256" i="20" s="1"/>
  <c r="AA315" i="21"/>
  <c r="AA273" i="21" s="1"/>
  <c r="Z250" i="21"/>
  <c r="AA260" i="21"/>
  <c r="AA238" i="21" s="1"/>
  <c r="Y532" i="20"/>
  <c r="Y522" i="20" s="1"/>
  <c r="Y381" i="21"/>
  <c r="Y371" i="21" s="1"/>
  <c r="Y359" i="21" s="1"/>
  <c r="Y37" i="21" s="1"/>
  <c r="X26" i="20"/>
  <c r="Z11" i="20"/>
  <c r="Y34" i="20"/>
  <c r="Y10" i="20" s="1"/>
  <c r="W26" i="20"/>
  <c r="Z304" i="21"/>
  <c r="AB367" i="20"/>
  <c r="AB444" i="20" s="1"/>
  <c r="Z281" i="21"/>
  <c r="Z278" i="21"/>
  <c r="Z279" i="21"/>
  <c r="Z277" i="21"/>
  <c r="AA355" i="21"/>
  <c r="AA333" i="21" s="1"/>
  <c r="AA349" i="21"/>
  <c r="AA327" i="21" s="1"/>
  <c r="AA275" i="21" s="1"/>
  <c r="AA353" i="21"/>
  <c r="AA331" i="21" s="1"/>
  <c r="AA279" i="21" s="1"/>
  <c r="AA354" i="21"/>
  <c r="AA332" i="21" s="1"/>
  <c r="AA357" i="21"/>
  <c r="AA335" i="21" s="1"/>
  <c r="AA350" i="21"/>
  <c r="AA328" i="21" s="1"/>
  <c r="AA356" i="21"/>
  <c r="AA334" i="21" s="1"/>
  <c r="AA282" i="21" s="1"/>
  <c r="AA352" i="21"/>
  <c r="AA330" i="21" s="1"/>
  <c r="AA278" i="21" s="1"/>
  <c r="Z282" i="21"/>
  <c r="AA351" i="21"/>
  <c r="AA329" i="21" s="1"/>
  <c r="AA277" i="21" s="1"/>
  <c r="Y262" i="21"/>
  <c r="Y261" i="21" s="1"/>
  <c r="Y61" i="21" s="1"/>
  <c r="Y43" i="21" s="1"/>
  <c r="Y42" i="21" s="1"/>
  <c r="AA358" i="21"/>
  <c r="AA336" i="21" s="1"/>
  <c r="AA283" i="21"/>
  <c r="F273" i="21"/>
  <c r="W262" i="21"/>
  <c r="W261" i="21" s="1"/>
  <c r="F261" i="21" s="1"/>
  <c r="AB249" i="21"/>
  <c r="AB303" i="21"/>
  <c r="AB324" i="21" s="1"/>
  <c r="AB302" i="21"/>
  <c r="AB323" i="21" s="1"/>
  <c r="AB301" i="21"/>
  <c r="AB322" i="21" s="1"/>
  <c r="AB300" i="21"/>
  <c r="AB321" i="21" s="1"/>
  <c r="AB299" i="21"/>
  <c r="AB320" i="21" s="1"/>
  <c r="AB295" i="21"/>
  <c r="AB294" i="21"/>
  <c r="AB297" i="21"/>
  <c r="AB318" i="21" s="1"/>
  <c r="AB298" i="21"/>
  <c r="AB319" i="21" s="1"/>
  <c r="AB296" i="21"/>
  <c r="AB317" i="21" s="1"/>
  <c r="AA268" i="21"/>
  <c r="AA270" i="21"/>
  <c r="AA267" i="21"/>
  <c r="AA264" i="21"/>
  <c r="AA266" i="21"/>
  <c r="AA265" i="21"/>
  <c r="AA271" i="21"/>
  <c r="X43" i="21"/>
  <c r="X42" i="21" s="1"/>
  <c r="X60" i="21"/>
  <c r="X54" i="21"/>
  <c r="Y54" i="21"/>
  <c r="W54" i="21"/>
  <c r="AA48" i="21"/>
  <c r="X7" i="21"/>
  <c r="AA175" i="21"/>
  <c r="AB343" i="21"/>
  <c r="W522" i="20"/>
  <c r="E28" i="31"/>
  <c r="V20" i="20"/>
  <c r="AA288" i="20"/>
  <c r="AA287" i="20" s="1"/>
  <c r="AA277" i="20"/>
  <c r="AA276" i="20" s="1"/>
  <c r="Z287" i="20"/>
  <c r="Z254" i="20" s="1"/>
  <c r="Z62" i="20" s="1"/>
  <c r="AA255" i="20"/>
  <c r="AA131" i="20"/>
  <c r="AA130" i="20" s="1"/>
  <c r="AA141" i="20"/>
  <c r="AB512" i="20"/>
  <c r="AB361" i="21"/>
  <c r="AB514" i="20"/>
  <c r="AB363" i="21"/>
  <c r="Z531" i="20"/>
  <c r="Z526" i="20"/>
  <c r="AA488" i="20"/>
  <c r="AA524" i="20"/>
  <c r="AA531" i="20"/>
  <c r="AA526" i="20"/>
  <c r="AA528" i="20"/>
  <c r="AA529" i="20"/>
  <c r="AB519" i="20"/>
  <c r="AB368" i="21"/>
  <c r="AA527" i="20"/>
  <c r="AA477" i="20"/>
  <c r="AB456" i="20"/>
  <c r="AB499" i="20"/>
  <c r="Z530" i="20"/>
  <c r="Z433" i="20"/>
  <c r="AB518" i="20"/>
  <c r="AB367" i="21"/>
  <c r="AB521" i="20"/>
  <c r="AB370" i="21"/>
  <c r="AB515" i="20"/>
  <c r="AB364" i="21"/>
  <c r="AB520" i="20"/>
  <c r="AB369" i="21"/>
  <c r="Z527" i="20"/>
  <c r="Z529" i="20"/>
  <c r="AA445" i="20"/>
  <c r="AA523" i="20"/>
  <c r="AB513" i="20"/>
  <c r="AB362" i="21"/>
  <c r="AB516" i="20"/>
  <c r="AB365" i="21"/>
  <c r="AB517" i="20"/>
  <c r="AB366" i="21"/>
  <c r="AA525" i="20"/>
  <c r="AA434" i="20"/>
  <c r="W28" i="21"/>
  <c r="G7" i="14" s="1"/>
  <c r="AC151" i="21"/>
  <c r="AC146" i="21"/>
  <c r="AC83" i="21"/>
  <c r="Y152" i="21"/>
  <c r="Y15" i="21" s="1"/>
  <c r="Y30" i="21"/>
  <c r="Y6" i="21" s="1"/>
  <c r="Y52" i="20"/>
  <c r="Y28" i="20" s="1"/>
  <c r="Y51" i="20"/>
  <c r="Y27" i="20" s="1"/>
  <c r="Y53" i="20"/>
  <c r="Y29" i="20" s="1"/>
  <c r="X50" i="20"/>
  <c r="Z44" i="20"/>
  <c r="Z42" i="20" s="1"/>
  <c r="AC385" i="20"/>
  <c r="AC462" i="20" s="1"/>
  <c r="F21" i="21"/>
  <c r="W20" i="21"/>
  <c r="F55" i="21"/>
  <c r="F227" i="21"/>
  <c r="AA236" i="21"/>
  <c r="AA379" i="21" s="1"/>
  <c r="AC3" i="21"/>
  <c r="AC69" i="21" s="1"/>
  <c r="AA176" i="21"/>
  <c r="AD355" i="20"/>
  <c r="AD209" i="20"/>
  <c r="AD83" i="20"/>
  <c r="AD69" i="20"/>
  <c r="AB339" i="21"/>
  <c r="Y166" i="21"/>
  <c r="Y23" i="21" s="1"/>
  <c r="Y20" i="21" s="1"/>
  <c r="AB244" i="21"/>
  <c r="AB255" i="21" s="1"/>
  <c r="AB233" i="21" s="1"/>
  <c r="AB376" i="21" s="1"/>
  <c r="AB288" i="21"/>
  <c r="AB309" i="21" s="1"/>
  <c r="AB284" i="21"/>
  <c r="F228" i="21"/>
  <c r="AB286" i="21"/>
  <c r="AB307" i="21" s="1"/>
  <c r="AA183" i="21"/>
  <c r="AA185" i="21"/>
  <c r="AA187" i="21"/>
  <c r="AA172" i="21"/>
  <c r="AA156" i="21"/>
  <c r="AA157" i="21"/>
  <c r="AA189" i="21"/>
  <c r="AC79" i="21"/>
  <c r="AA190" i="21"/>
  <c r="AA188" i="21"/>
  <c r="AA170" i="21"/>
  <c r="Z194" i="21"/>
  <c r="AB240" i="21"/>
  <c r="AB251" i="21" s="1"/>
  <c r="AB242" i="21"/>
  <c r="AB253" i="21" s="1"/>
  <c r="AB231" i="21" s="1"/>
  <c r="AB374" i="21" s="1"/>
  <c r="AB290" i="21"/>
  <c r="AB311" i="21" s="1"/>
  <c r="AB340" i="21"/>
  <c r="AA174" i="21"/>
  <c r="AA161" i="21"/>
  <c r="AA184" i="21"/>
  <c r="AA162" i="21"/>
  <c r="F525" i="20"/>
  <c r="F374" i="21"/>
  <c r="Z205" i="21"/>
  <c r="AB292" i="21"/>
  <c r="AB313" i="21" s="1"/>
  <c r="AA199" i="21"/>
  <c r="AB285" i="21"/>
  <c r="AB306" i="21" s="1"/>
  <c r="AB287" i="21"/>
  <c r="AB308" i="21" s="1"/>
  <c r="AB241" i="21"/>
  <c r="AB252" i="21" s="1"/>
  <c r="AB230" i="21" s="1"/>
  <c r="AB373" i="21" s="1"/>
  <c r="AB245" i="21"/>
  <c r="AB256" i="21" s="1"/>
  <c r="AB234" i="21" s="1"/>
  <c r="AB377" i="21" s="1"/>
  <c r="AB341" i="21"/>
  <c r="AB347" i="21"/>
  <c r="AB246" i="21"/>
  <c r="AB293" i="21"/>
  <c r="AB314" i="21" s="1"/>
  <c r="AB346" i="21"/>
  <c r="AB338" i="21"/>
  <c r="AB342" i="21"/>
  <c r="AB344" i="21"/>
  <c r="AB345" i="21"/>
  <c r="AB248" i="21"/>
  <c r="AB259" i="21" s="1"/>
  <c r="AB237" i="21" s="1"/>
  <c r="AB380" i="21" s="1"/>
  <c r="AB291" i="21"/>
  <c r="AB312" i="21" s="1"/>
  <c r="AB243" i="21"/>
  <c r="AB254" i="21" s="1"/>
  <c r="AB232" i="21" s="1"/>
  <c r="AB375" i="21" s="1"/>
  <c r="AB289" i="21"/>
  <c r="AB310" i="21" s="1"/>
  <c r="AB247" i="21"/>
  <c r="AB258" i="21" s="1"/>
  <c r="AA201" i="21"/>
  <c r="AA215" i="21"/>
  <c r="AA208" i="21"/>
  <c r="AA195" i="21"/>
  <c r="Z167" i="21"/>
  <c r="AB544" i="20"/>
  <c r="Z579" i="20"/>
  <c r="AA182" i="21"/>
  <c r="AA179" i="21"/>
  <c r="AA159" i="21"/>
  <c r="AA171" i="21"/>
  <c r="AA158" i="21"/>
  <c r="AA173" i="21"/>
  <c r="AA186" i="21"/>
  <c r="AA164" i="21"/>
  <c r="AA314" i="21"/>
  <c r="AA163" i="21"/>
  <c r="AA181" i="21"/>
  <c r="AA178" i="21"/>
  <c r="AA177" i="21"/>
  <c r="AA160" i="21"/>
  <c r="AA165" i="21"/>
  <c r="AB535" i="20"/>
  <c r="AA198" i="21"/>
  <c r="AA207" i="21"/>
  <c r="AA210" i="21"/>
  <c r="AA212" i="21"/>
  <c r="AA203" i="21"/>
  <c r="AC387" i="20"/>
  <c r="AC464" i="20" s="1"/>
  <c r="AA209" i="21"/>
  <c r="AA200" i="21"/>
  <c r="AA202" i="21"/>
  <c r="AA196" i="21"/>
  <c r="AA214" i="21"/>
  <c r="AC78" i="21"/>
  <c r="Z533" i="20"/>
  <c r="Z37" i="20" s="1"/>
  <c r="AA197" i="21"/>
  <c r="AA211" i="21"/>
  <c r="AA213" i="21"/>
  <c r="AA204" i="21"/>
  <c r="AB407" i="20"/>
  <c r="AB484" i="20" s="1"/>
  <c r="AB373" i="20"/>
  <c r="AB450" i="20" s="1"/>
  <c r="AB403" i="20"/>
  <c r="AB480" i="20" s="1"/>
  <c r="AB540" i="20"/>
  <c r="AC425" i="20"/>
  <c r="AC502" i="20" s="1"/>
  <c r="AB572" i="20"/>
  <c r="AB409" i="20"/>
  <c r="AB486" i="20" s="1"/>
  <c r="AB371" i="20"/>
  <c r="AB448" i="20" s="1"/>
  <c r="AC392" i="20"/>
  <c r="AC469" i="20" s="1"/>
  <c r="AC381" i="20"/>
  <c r="AC458" i="20" s="1"/>
  <c r="AB554" i="20"/>
  <c r="AB364" i="20"/>
  <c r="AB441" i="20" s="1"/>
  <c r="AC431" i="20"/>
  <c r="AC508" i="20" s="1"/>
  <c r="AC395" i="20"/>
  <c r="AC472" i="20" s="1"/>
  <c r="AA357" i="20"/>
  <c r="AB422" i="20"/>
  <c r="AB193" i="21" s="1"/>
  <c r="AB379" i="20"/>
  <c r="AB543" i="20"/>
  <c r="AB418" i="20"/>
  <c r="AB495" i="20" s="1"/>
  <c r="AB538" i="20"/>
  <c r="AB415" i="20"/>
  <c r="AB492" i="20" s="1"/>
  <c r="AB555" i="20"/>
  <c r="AB363" i="20"/>
  <c r="AB440" i="20" s="1"/>
  <c r="AB570" i="20"/>
  <c r="AB412" i="20"/>
  <c r="AB489" i="20" s="1"/>
  <c r="AB362" i="20"/>
  <c r="AB439" i="20" s="1"/>
  <c r="AB404" i="20"/>
  <c r="AB481" i="20" s="1"/>
  <c r="AB421" i="20"/>
  <c r="AB498" i="20" s="1"/>
  <c r="AB406" i="20"/>
  <c r="AB483" i="20" s="1"/>
  <c r="AB558" i="20"/>
  <c r="AB372" i="20"/>
  <c r="AB449" i="20" s="1"/>
  <c r="AB563" i="20"/>
  <c r="AB573" i="20"/>
  <c r="AB559" i="20"/>
  <c r="AB546" i="20"/>
  <c r="AB553" i="20"/>
  <c r="AB375" i="20"/>
  <c r="AB452" i="20" s="1"/>
  <c r="AB365" i="20"/>
  <c r="AB442" i="20" s="1"/>
  <c r="AB408" i="20"/>
  <c r="AB485" i="20" s="1"/>
  <c r="AB562" i="20"/>
  <c r="AB551" i="20"/>
  <c r="AB358" i="20"/>
  <c r="AB435" i="20" s="1"/>
  <c r="AB548" i="20"/>
  <c r="AB574" i="20"/>
  <c r="AB410" i="20"/>
  <c r="AB487" i="20" s="1"/>
  <c r="AB378" i="20"/>
  <c r="AB455" i="20" s="1"/>
  <c r="AB537" i="20"/>
  <c r="AA580" i="20"/>
  <c r="AA612" i="20"/>
  <c r="AA601" i="20"/>
  <c r="AA623" i="20"/>
  <c r="AA568" i="20"/>
  <c r="Y191" i="21"/>
  <c r="Y31" i="21" s="1"/>
  <c r="AB609" i="20"/>
  <c r="AB614" i="20"/>
  <c r="AB607" i="20"/>
  <c r="AB587" i="20"/>
  <c r="AB620" i="20"/>
  <c r="AB589" i="20"/>
  <c r="AA411" i="20"/>
  <c r="AA168" i="21" s="1"/>
  <c r="AA545" i="20"/>
  <c r="Z180" i="21"/>
  <c r="Z169" i="21"/>
  <c r="AA239" i="21"/>
  <c r="AB604" i="20"/>
  <c r="AB632" i="20"/>
  <c r="AB593" i="20"/>
  <c r="AB581" i="20"/>
  <c r="AB616" i="20"/>
  <c r="AB621" i="20"/>
  <c r="AB613" i="20"/>
  <c r="AC397" i="20"/>
  <c r="AC474" i="20" s="1"/>
  <c r="AC428" i="20"/>
  <c r="AC505" i="20" s="1"/>
  <c r="AC393" i="20"/>
  <c r="AC470" i="20" s="1"/>
  <c r="AC429" i="20"/>
  <c r="AC506" i="20" s="1"/>
  <c r="AC383" i="20"/>
  <c r="AC460" i="20" s="1"/>
  <c r="AC426" i="20"/>
  <c r="AC503" i="20" s="1"/>
  <c r="AC389" i="20"/>
  <c r="AC466" i="20" s="1"/>
  <c r="AB611" i="20"/>
  <c r="AB595" i="20"/>
  <c r="AB588" i="20"/>
  <c r="AB582" i="20"/>
  <c r="AB606" i="20"/>
  <c r="AB583" i="20"/>
  <c r="AC394" i="20"/>
  <c r="AC471" i="20" s="1"/>
  <c r="AC382" i="20"/>
  <c r="AC459" i="20" s="1"/>
  <c r="AC432" i="20"/>
  <c r="AC509" i="20" s="1"/>
  <c r="AC388" i="20"/>
  <c r="AC465" i="20" s="1"/>
  <c r="AC398" i="20"/>
  <c r="AC475" i="20" s="1"/>
  <c r="AC390" i="20"/>
  <c r="AC467" i="20" s="1"/>
  <c r="AC430" i="20"/>
  <c r="AC507" i="20" s="1"/>
  <c r="AC386" i="20"/>
  <c r="AC463" i="20" s="1"/>
  <c r="Z153" i="21"/>
  <c r="AB630" i="20"/>
  <c r="AB622" i="20"/>
  <c r="AB608" i="20"/>
  <c r="AB603" i="20"/>
  <c r="AB628" i="20"/>
  <c r="AB591" i="20"/>
  <c r="AC427" i="20"/>
  <c r="AC504" i="20" s="1"/>
  <c r="AC384" i="20"/>
  <c r="AC461" i="20" s="1"/>
  <c r="AC396" i="20"/>
  <c r="AC473" i="20" s="1"/>
  <c r="AC391" i="20"/>
  <c r="AC468" i="20" s="1"/>
  <c r="AC424" i="20"/>
  <c r="AC501" i="20" s="1"/>
  <c r="AC399" i="20"/>
  <c r="AC476" i="20" s="1"/>
  <c r="AA400" i="20"/>
  <c r="AA154" i="21" s="1"/>
  <c r="AA534" i="20"/>
  <c r="AA557" i="20"/>
  <c r="Z155" i="21"/>
  <c r="AA368" i="20"/>
  <c r="AB617" i="20"/>
  <c r="AB585" i="20"/>
  <c r="AB596" i="20"/>
  <c r="AB77" i="21"/>
  <c r="AB195" i="21" s="1"/>
  <c r="AB598" i="20"/>
  <c r="AB610" i="20"/>
  <c r="AB624" i="20"/>
  <c r="AB584" i="20"/>
  <c r="AB629" i="20"/>
  <c r="AB633" i="20"/>
  <c r="AB597" i="20"/>
  <c r="AB627" i="20"/>
  <c r="AB626" i="20"/>
  <c r="AB416" i="20"/>
  <c r="AB493" i="20" s="1"/>
  <c r="AB359" i="20"/>
  <c r="AB436" i="20" s="1"/>
  <c r="AB419" i="20"/>
  <c r="AB496" i="20" s="1"/>
  <c r="AB405" i="20"/>
  <c r="AB482" i="20" s="1"/>
  <c r="AB401" i="20"/>
  <c r="AB478" i="20" s="1"/>
  <c r="AB549" i="20"/>
  <c r="AB402" i="20"/>
  <c r="AB479" i="20" s="1"/>
  <c r="AB552" i="20"/>
  <c r="AB539" i="20"/>
  <c r="AB369" i="20"/>
  <c r="AB446" i="20" s="1"/>
  <c r="AB567" i="20"/>
  <c r="AB420" i="20"/>
  <c r="AB497" i="20" s="1"/>
  <c r="AB571" i="20"/>
  <c r="AB575" i="20"/>
  <c r="AB76" i="21"/>
  <c r="AB366" i="20"/>
  <c r="AB443" i="20" s="1"/>
  <c r="AB566" i="20"/>
  <c r="AB361" i="20"/>
  <c r="AB438" i="20" s="1"/>
  <c r="AB370" i="20"/>
  <c r="AB447" i="20" s="1"/>
  <c r="AB569" i="20"/>
  <c r="AB631" i="20"/>
  <c r="AB600" i="20"/>
  <c r="AB605" i="20"/>
  <c r="AB590" i="20"/>
  <c r="AB615" i="20"/>
  <c r="AB619" i="20"/>
  <c r="AB594" i="20"/>
  <c r="AB625" i="20"/>
  <c r="AB599" i="20"/>
  <c r="AB592" i="20"/>
  <c r="AB586" i="20"/>
  <c r="AB618" i="20"/>
  <c r="AB561" i="20"/>
  <c r="AB414" i="20"/>
  <c r="AB491" i="20" s="1"/>
  <c r="AB560" i="20"/>
  <c r="AB376" i="20"/>
  <c r="AB453" i="20" s="1"/>
  <c r="AB417" i="20"/>
  <c r="AB494" i="20" s="1"/>
  <c r="AB578" i="20"/>
  <c r="AB547" i="20"/>
  <c r="AB577" i="20"/>
  <c r="AB413" i="20"/>
  <c r="AB490" i="20" s="1"/>
  <c r="AB550" i="20"/>
  <c r="AB374" i="20"/>
  <c r="AB451" i="20" s="1"/>
  <c r="AB565" i="20"/>
  <c r="AB360" i="20"/>
  <c r="AB437" i="20" s="1"/>
  <c r="AB564" i="20"/>
  <c r="AB536" i="20"/>
  <c r="AB542" i="20"/>
  <c r="AB377" i="20"/>
  <c r="AB454" i="20" s="1"/>
  <c r="AB541" i="20"/>
  <c r="AB576" i="20"/>
  <c r="AD78" i="20"/>
  <c r="AD79" i="20"/>
  <c r="AD80" i="20" s="1"/>
  <c r="AD80" i="21" s="1"/>
  <c r="AD75" i="20"/>
  <c r="AD75" i="21" s="1"/>
  <c r="AC76" i="20"/>
  <c r="AC81" i="20"/>
  <c r="AC81" i="21" s="1"/>
  <c r="AC77" i="20"/>
  <c r="AC613" i="20" s="1"/>
  <c r="AC73" i="20"/>
  <c r="AC72" i="20"/>
  <c r="AC111" i="21" s="1"/>
  <c r="AC71" i="21"/>
  <c r="AA96" i="20"/>
  <c r="AD71" i="20"/>
  <c r="AE1" i="20"/>
  <c r="AE3" i="20" s="1"/>
  <c r="AD1" i="21"/>
  <c r="AA211" i="20"/>
  <c r="AA232" i="20"/>
  <c r="AA99" i="21"/>
  <c r="Z148" i="21"/>
  <c r="Z22" i="21" s="1"/>
  <c r="AA321" i="20"/>
  <c r="AA175" i="20"/>
  <c r="AA243" i="20"/>
  <c r="Z511" i="20"/>
  <c r="Z98" i="21"/>
  <c r="AB164" i="20"/>
  <c r="AB87" i="21"/>
  <c r="AB97" i="20"/>
  <c r="AB100" i="21"/>
  <c r="AB153" i="20"/>
  <c r="AB299" i="20"/>
  <c r="AB310" i="20"/>
  <c r="AB155" i="20"/>
  <c r="AB160" i="20"/>
  <c r="AB302" i="20"/>
  <c r="AB242" i="20"/>
  <c r="AB286" i="20" s="1"/>
  <c r="AB172" i="20"/>
  <c r="AB307" i="20"/>
  <c r="AB305" i="20"/>
  <c r="AB224" i="20"/>
  <c r="AB268" i="20" s="1"/>
  <c r="AB103" i="21"/>
  <c r="AB112" i="21"/>
  <c r="AB314" i="20"/>
  <c r="AB228" i="20"/>
  <c r="AB272" i="20" s="1"/>
  <c r="AB230" i="20"/>
  <c r="AB274" i="20" s="1"/>
  <c r="AB227" i="20"/>
  <c r="AB271" i="20" s="1"/>
  <c r="AB312" i="20"/>
  <c r="AB170" i="20"/>
  <c r="AB102" i="20"/>
  <c r="AB136" i="20" s="1"/>
  <c r="AB93" i="21"/>
  <c r="AB120" i="21"/>
  <c r="AB317" i="20"/>
  <c r="AB236" i="20"/>
  <c r="AB280" i="20" s="1"/>
  <c r="AB117" i="21"/>
  <c r="AB95" i="21"/>
  <c r="AB158" i="20"/>
  <c r="AB154" i="20"/>
  <c r="AB226" i="20"/>
  <c r="AB270" i="20" s="1"/>
  <c r="AB219" i="20"/>
  <c r="AB263" i="20" s="1"/>
  <c r="AB100" i="20"/>
  <c r="AB134" i="20" s="1"/>
  <c r="AB238" i="20"/>
  <c r="AB282" i="20" s="1"/>
  <c r="AB221" i="20"/>
  <c r="AB265" i="20" s="1"/>
  <c r="AB173" i="20"/>
  <c r="AB103" i="20"/>
  <c r="AB137" i="20" s="1"/>
  <c r="AB72" i="21"/>
  <c r="AB106" i="21"/>
  <c r="AB311" i="20"/>
  <c r="AB171" i="20"/>
  <c r="AB214" i="20"/>
  <c r="AB258" i="20" s="1"/>
  <c r="AB169" i="20"/>
  <c r="AB240" i="20"/>
  <c r="AB284" i="20" s="1"/>
  <c r="AB98" i="20"/>
  <c r="AB132" i="20" s="1"/>
  <c r="AB115" i="21"/>
  <c r="AB237" i="20"/>
  <c r="AB281" i="20" s="1"/>
  <c r="AB229" i="20"/>
  <c r="AB273" i="20" s="1"/>
  <c r="AB216" i="20"/>
  <c r="AB260" i="20" s="1"/>
  <c r="AB99" i="20"/>
  <c r="AB133" i="20" s="1"/>
  <c r="AB90" i="21"/>
  <c r="AB109" i="21"/>
  <c r="AB107" i="21"/>
  <c r="AB114" i="21"/>
  <c r="AB161" i="20"/>
  <c r="AB162" i="20"/>
  <c r="AB306" i="20"/>
  <c r="AB319" i="20"/>
  <c r="AB241" i="20"/>
  <c r="AB285" i="20" s="1"/>
  <c r="AB231" i="20"/>
  <c r="AB275" i="20" s="1"/>
  <c r="AB316" i="20"/>
  <c r="AB167" i="20"/>
  <c r="AB113" i="21"/>
  <c r="AB116" i="21"/>
  <c r="AB235" i="20"/>
  <c r="AB279" i="20" s="1"/>
  <c r="AB104" i="20"/>
  <c r="AB138" i="20" s="1"/>
  <c r="AB303" i="20"/>
  <c r="AB301" i="20"/>
  <c r="AB220" i="20"/>
  <c r="AB264" i="20" s="1"/>
  <c r="AB94" i="21"/>
  <c r="AB91" i="21"/>
  <c r="AB239" i="20"/>
  <c r="AB283" i="20" s="1"/>
  <c r="AB213" i="20"/>
  <c r="AB257" i="20" s="1"/>
  <c r="AB105" i="20"/>
  <c r="AB139" i="20" s="1"/>
  <c r="AB88" i="21"/>
  <c r="AB102" i="21"/>
  <c r="AB92" i="21"/>
  <c r="AB118" i="21"/>
  <c r="AB159" i="20"/>
  <c r="AB157" i="20"/>
  <c r="AB156" i="20"/>
  <c r="AB222" i="20"/>
  <c r="AB266" i="20" s="1"/>
  <c r="AB304" i="20"/>
  <c r="AB218" i="20"/>
  <c r="AB262" i="20" s="1"/>
  <c r="AB215" i="20"/>
  <c r="AB259" i="20" s="1"/>
  <c r="AB300" i="20"/>
  <c r="AB168" i="20"/>
  <c r="AB101" i="21"/>
  <c r="AB89" i="21"/>
  <c r="AB315" i="20"/>
  <c r="AB225" i="20"/>
  <c r="AB269" i="20" s="1"/>
  <c r="AB318" i="20"/>
  <c r="AB234" i="20"/>
  <c r="AB278" i="20" s="1"/>
  <c r="AB217" i="20"/>
  <c r="AB261" i="20" s="1"/>
  <c r="AB165" i="20"/>
  <c r="AB106" i="20"/>
  <c r="AB140" i="20" s="1"/>
  <c r="AB119" i="21"/>
  <c r="AB108" i="21"/>
  <c r="AB223" i="20"/>
  <c r="AB267" i="20" s="1"/>
  <c r="AB308" i="20"/>
  <c r="AB166" i="20"/>
  <c r="AB101" i="20"/>
  <c r="AB135" i="20" s="1"/>
  <c r="AB105" i="21"/>
  <c r="AB313" i="20"/>
  <c r="AB96" i="21"/>
  <c r="AB104" i="21"/>
  <c r="AC218" i="21"/>
  <c r="AC225" i="21"/>
  <c r="AC223" i="21"/>
  <c r="AC222" i="21"/>
  <c r="AC224" i="21"/>
  <c r="AC221" i="21"/>
  <c r="AC219" i="21"/>
  <c r="AC217" i="21"/>
  <c r="AC226" i="21"/>
  <c r="AC220" i="21"/>
  <c r="AB216" i="21"/>
  <c r="AB49" i="21" s="1"/>
  <c r="X121" i="21"/>
  <c r="X29" i="21" s="1"/>
  <c r="X28" i="21" s="1"/>
  <c r="AA269" i="21"/>
  <c r="Z320" i="20"/>
  <c r="Y121" i="21"/>
  <c r="Y29" i="21" s="1"/>
  <c r="AA110" i="21"/>
  <c r="AA152" i="20"/>
  <c r="AA86" i="21"/>
  <c r="Z174" i="20"/>
  <c r="AA332" i="20"/>
  <c r="AA343" i="20"/>
  <c r="AA186" i="20"/>
  <c r="AA134" i="21"/>
  <c r="Z149" i="21"/>
  <c r="AA298" i="20"/>
  <c r="Z228" i="21"/>
  <c r="X510" i="20"/>
  <c r="AA309" i="20"/>
  <c r="AA44" i="20" s="1"/>
  <c r="AA163" i="20"/>
  <c r="AA43" i="20" s="1"/>
  <c r="AA360" i="21"/>
  <c r="AA107" i="20"/>
  <c r="AA122" i="21" s="1"/>
  <c r="AA197" i="20"/>
  <c r="AA123" i="21"/>
  <c r="Z210" i="20"/>
  <c r="Z14" i="20" s="1"/>
  <c r="Z6" i="20" s="1"/>
  <c r="Z147" i="21"/>
  <c r="Z14" i="21" s="1"/>
  <c r="AB124" i="21"/>
  <c r="AB135" i="21"/>
  <c r="AB333" i="20"/>
  <c r="AB344" i="20"/>
  <c r="AB198" i="20"/>
  <c r="AB322" i="20"/>
  <c r="AB108" i="20"/>
  <c r="AB142" i="20" s="1"/>
  <c r="AB192" i="20"/>
  <c r="AB189" i="20"/>
  <c r="AB201" i="20"/>
  <c r="AB200" i="20"/>
  <c r="AB351" i="20"/>
  <c r="AB338" i="20"/>
  <c r="AB252" i="20"/>
  <c r="AB296" i="20" s="1"/>
  <c r="AB114" i="20"/>
  <c r="AB148" i="20" s="1"/>
  <c r="AB142" i="21"/>
  <c r="AB350" i="20"/>
  <c r="AB337" i="20"/>
  <c r="AB185" i="20"/>
  <c r="AB130" i="21"/>
  <c r="AB251" i="20"/>
  <c r="AB295" i="20" s="1"/>
  <c r="AB247" i="20"/>
  <c r="AB291" i="20" s="1"/>
  <c r="AB327" i="20"/>
  <c r="AB115" i="20"/>
  <c r="AB149" i="20" s="1"/>
  <c r="AB129" i="21"/>
  <c r="AB245" i="20"/>
  <c r="AB289" i="20" s="1"/>
  <c r="AB339" i="20"/>
  <c r="AB179" i="20"/>
  <c r="AB111" i="20"/>
  <c r="AB145" i="20" s="1"/>
  <c r="AB195" i="20"/>
  <c r="AB188" i="20"/>
  <c r="AB202" i="20"/>
  <c r="AB205" i="20"/>
  <c r="AB347" i="20"/>
  <c r="AB334" i="20"/>
  <c r="AB181" i="20"/>
  <c r="AB110" i="20"/>
  <c r="AB144" i="20" s="1"/>
  <c r="AB140" i="21"/>
  <c r="AB346" i="20"/>
  <c r="AB328" i="20"/>
  <c r="AB182" i="20"/>
  <c r="AB127" i="21"/>
  <c r="AB353" i="20"/>
  <c r="AB340" i="20"/>
  <c r="AB323" i="20"/>
  <c r="AB112" i="20"/>
  <c r="AB146" i="20" s="1"/>
  <c r="AB133" i="21"/>
  <c r="AB352" i="20"/>
  <c r="AB335" i="20"/>
  <c r="AB116" i="20"/>
  <c r="AB150" i="20" s="1"/>
  <c r="AB125" i="21"/>
  <c r="AB139" i="21"/>
  <c r="AB196" i="20"/>
  <c r="AB191" i="20"/>
  <c r="AB203" i="20"/>
  <c r="AB207" i="20"/>
  <c r="AB206" i="20"/>
  <c r="AB253" i="20"/>
  <c r="AB297" i="20" s="1"/>
  <c r="AB329" i="20"/>
  <c r="AB183" i="20"/>
  <c r="AB126" i="21"/>
  <c r="AB141" i="21"/>
  <c r="AB250" i="20"/>
  <c r="AB294" i="20" s="1"/>
  <c r="AB324" i="20"/>
  <c r="AB113" i="20"/>
  <c r="AB147" i="20" s="1"/>
  <c r="AB131" i="21"/>
  <c r="AB349" i="20"/>
  <c r="AB336" i="20"/>
  <c r="AB177" i="20"/>
  <c r="AB73" i="21"/>
  <c r="AB137" i="21"/>
  <c r="AB348" i="20"/>
  <c r="AB330" i="20"/>
  <c r="AB184" i="20"/>
  <c r="AB138" i="21"/>
  <c r="AB194" i="20"/>
  <c r="AB190" i="20"/>
  <c r="AB204" i="20"/>
  <c r="AB199" i="20"/>
  <c r="AB249" i="20"/>
  <c r="AB293" i="20" s="1"/>
  <c r="AB342" i="20"/>
  <c r="AB325" i="20"/>
  <c r="AB180" i="20"/>
  <c r="AB128" i="21"/>
  <c r="AB246" i="20"/>
  <c r="AB290" i="20" s="1"/>
  <c r="AB341" i="20"/>
  <c r="AB248" i="20"/>
  <c r="AB292" i="20" s="1"/>
  <c r="AB109" i="20"/>
  <c r="AB143" i="20" s="1"/>
  <c r="AB143" i="21"/>
  <c r="AB345" i="20"/>
  <c r="AB331" i="20"/>
  <c r="AB178" i="20"/>
  <c r="AB132" i="21"/>
  <c r="AB144" i="21"/>
  <c r="AB193" i="20"/>
  <c r="AB326" i="20"/>
  <c r="AB117" i="20"/>
  <c r="AB151" i="20" s="1"/>
  <c r="AB136" i="21"/>
  <c r="AD423" i="20" l="1"/>
  <c r="AD500" i="20" s="1"/>
  <c r="AD380" i="20"/>
  <c r="AD457" i="20" s="1"/>
  <c r="AA250" i="21"/>
  <c r="AC244" i="20"/>
  <c r="AC176" i="20"/>
  <c r="AC187" i="20"/>
  <c r="AB305" i="21"/>
  <c r="AB263" i="21" s="1"/>
  <c r="AB315" i="21"/>
  <c r="AB273" i="21" s="1"/>
  <c r="AC233" i="20"/>
  <c r="AC212" i="20"/>
  <c r="AC256" i="20" s="1"/>
  <c r="AB316" i="21"/>
  <c r="AB274" i="21" s="1"/>
  <c r="AA304" i="21"/>
  <c r="AB260" i="21"/>
  <c r="AB238" i="21" s="1"/>
  <c r="Z532" i="20"/>
  <c r="Z522" i="20" s="1"/>
  <c r="Z381" i="21"/>
  <c r="Z371" i="21" s="1"/>
  <c r="Z359" i="21" s="1"/>
  <c r="Z37" i="21" s="1"/>
  <c r="Y26" i="20"/>
  <c r="Z34" i="20"/>
  <c r="Z10" i="20" s="1"/>
  <c r="AC536" i="20"/>
  <c r="Y60" i="21"/>
  <c r="AB350" i="21"/>
  <c r="AB328" i="21" s="1"/>
  <c r="AB276" i="21" s="1"/>
  <c r="AB355" i="21"/>
  <c r="AB333" i="21" s="1"/>
  <c r="AB281" i="21" s="1"/>
  <c r="AB353" i="21"/>
  <c r="AB331" i="21" s="1"/>
  <c r="AB279" i="21" s="1"/>
  <c r="AB351" i="21"/>
  <c r="AB329" i="21" s="1"/>
  <c r="AA276" i="21"/>
  <c r="Z262" i="21"/>
  <c r="Z261" i="21" s="1"/>
  <c r="Z61" i="21" s="1"/>
  <c r="AB349" i="21"/>
  <c r="AB327" i="21" s="1"/>
  <c r="AB275" i="21" s="1"/>
  <c r="AA280" i="21"/>
  <c r="AB356" i="21"/>
  <c r="AB334" i="21" s="1"/>
  <c r="AB282" i="21" s="1"/>
  <c r="AB357" i="21"/>
  <c r="AB335" i="21" s="1"/>
  <c r="AB352" i="21"/>
  <c r="AB330" i="21" s="1"/>
  <c r="AB278" i="21" s="1"/>
  <c r="AA281" i="21"/>
  <c r="AB354" i="21"/>
  <c r="AB332" i="21" s="1"/>
  <c r="W61" i="21"/>
  <c r="W43" i="21" s="1"/>
  <c r="W42" i="21" s="1"/>
  <c r="F42" i="21" s="1"/>
  <c r="F262" i="21"/>
  <c r="AB358" i="21"/>
  <c r="AB336" i="21" s="1"/>
  <c r="AB283" i="21"/>
  <c r="AC249" i="21"/>
  <c r="AC303" i="21"/>
  <c r="AC324" i="21" s="1"/>
  <c r="AC302" i="21"/>
  <c r="AC323" i="21" s="1"/>
  <c r="AC301" i="21"/>
  <c r="AC322" i="21" s="1"/>
  <c r="AC300" i="21"/>
  <c r="AC321" i="21" s="1"/>
  <c r="AC299" i="21"/>
  <c r="AC320" i="21" s="1"/>
  <c r="AC297" i="21"/>
  <c r="AC318" i="21" s="1"/>
  <c r="AC298" i="21"/>
  <c r="AC319" i="21" s="1"/>
  <c r="AC296" i="21"/>
  <c r="AC317" i="21" s="1"/>
  <c r="AC295" i="21"/>
  <c r="AC294" i="21"/>
  <c r="AB272" i="21"/>
  <c r="AB267" i="21"/>
  <c r="AA272" i="21"/>
  <c r="AB270" i="21"/>
  <c r="AB271" i="21"/>
  <c r="AB265" i="21"/>
  <c r="AB269" i="21"/>
  <c r="AB268" i="21"/>
  <c r="AB264" i="21"/>
  <c r="AB48" i="21"/>
  <c r="Y7" i="21"/>
  <c r="AB179" i="21"/>
  <c r="F359" i="21"/>
  <c r="W37" i="21"/>
  <c r="W7" i="21" s="1"/>
  <c r="F7" i="21" s="1"/>
  <c r="Z191" i="21"/>
  <c r="Z31" i="21" s="1"/>
  <c r="AA254" i="20"/>
  <c r="AA62" i="20" s="1"/>
  <c r="AB277" i="20"/>
  <c r="AB276" i="20" s="1"/>
  <c r="AB288" i="20"/>
  <c r="AB287" i="20" s="1"/>
  <c r="AB255" i="20"/>
  <c r="AB141" i="20"/>
  <c r="AB131" i="20"/>
  <c r="AB130" i="20" s="1"/>
  <c r="AC521" i="20"/>
  <c r="AC370" i="21"/>
  <c r="AC519" i="20"/>
  <c r="AC368" i="21"/>
  <c r="AC513" i="20"/>
  <c r="AC362" i="21"/>
  <c r="AB445" i="20"/>
  <c r="AB525" i="20"/>
  <c r="AA433" i="20"/>
  <c r="AC512" i="20"/>
  <c r="AC361" i="21"/>
  <c r="AC517" i="20"/>
  <c r="AC366" i="21"/>
  <c r="AB477" i="20"/>
  <c r="AC499" i="20"/>
  <c r="AB526" i="20"/>
  <c r="AB527" i="20"/>
  <c r="AA530" i="20"/>
  <c r="AC514" i="20"/>
  <c r="AC363" i="21"/>
  <c r="AC518" i="20"/>
  <c r="AC367" i="21"/>
  <c r="AB434" i="20"/>
  <c r="AB528" i="20"/>
  <c r="AC515" i="20"/>
  <c r="AC364" i="21"/>
  <c r="AC516" i="20"/>
  <c r="AC365" i="21"/>
  <c r="AC520" i="20"/>
  <c r="AC369" i="21"/>
  <c r="AB488" i="20"/>
  <c r="AC456" i="20"/>
  <c r="AB531" i="20"/>
  <c r="AB524" i="20"/>
  <c r="Y36" i="21"/>
  <c r="F371" i="21"/>
  <c r="E51" i="31" s="1"/>
  <c r="X36" i="21"/>
  <c r="Y28" i="21"/>
  <c r="AD151" i="21"/>
  <c r="AD146" i="21"/>
  <c r="AD83" i="21"/>
  <c r="Z30" i="21"/>
  <c r="Z6" i="21" s="1"/>
  <c r="Y50" i="20"/>
  <c r="Z51" i="20"/>
  <c r="Z27" i="20" s="1"/>
  <c r="Z52" i="20"/>
  <c r="Z28" i="20" s="1"/>
  <c r="AA42" i="20"/>
  <c r="Z53" i="20"/>
  <c r="Z29" i="20" s="1"/>
  <c r="AA35" i="20"/>
  <c r="AA36" i="20"/>
  <c r="X21" i="20"/>
  <c r="F48" i="21"/>
  <c r="F20" i="21"/>
  <c r="AB236" i="21"/>
  <c r="AB379" i="21" s="1"/>
  <c r="AD3" i="21"/>
  <c r="AD69" i="21" s="1"/>
  <c r="Y510" i="20"/>
  <c r="AD392" i="20"/>
  <c r="AD469" i="20" s="1"/>
  <c r="AE355" i="20"/>
  <c r="AE209" i="20"/>
  <c r="AE83" i="20"/>
  <c r="AE69" i="20"/>
  <c r="AD382" i="20"/>
  <c r="AD459" i="20" s="1"/>
  <c r="AC291" i="21"/>
  <c r="AC312" i="21" s="1"/>
  <c r="AD429" i="20"/>
  <c r="AD506" i="20" s="1"/>
  <c r="AD395" i="20"/>
  <c r="AD472" i="20" s="1"/>
  <c r="AD389" i="20"/>
  <c r="AD466" i="20" s="1"/>
  <c r="AC247" i="21"/>
  <c r="AC258" i="21" s="1"/>
  <c r="AD432" i="20"/>
  <c r="AD509" i="20" s="1"/>
  <c r="AD426" i="20"/>
  <c r="AD503" i="20" s="1"/>
  <c r="AC614" i="20"/>
  <c r="AB239" i="21"/>
  <c r="AB192" i="21"/>
  <c r="AB257" i="21"/>
  <c r="AB235" i="21" s="1"/>
  <c r="AB378" i="21" s="1"/>
  <c r="AB184" i="21"/>
  <c r="AA194" i="21"/>
  <c r="AA180" i="21"/>
  <c r="AA205" i="21"/>
  <c r="AB203" i="21"/>
  <c r="AC622" i="20"/>
  <c r="Z166" i="21"/>
  <c r="Z23" i="21" s="1"/>
  <c r="AA169" i="21"/>
  <c r="AA155" i="21"/>
  <c r="AC604" i="20"/>
  <c r="AC600" i="20"/>
  <c r="AC609" i="20"/>
  <c r="AC607" i="20"/>
  <c r="AA153" i="21"/>
  <c r="AC627" i="20"/>
  <c r="AC590" i="20"/>
  <c r="AC617" i="20"/>
  <c r="AB182" i="21"/>
  <c r="AB177" i="21"/>
  <c r="AB181" i="21"/>
  <c r="AB197" i="21"/>
  <c r="AA167" i="21"/>
  <c r="AB189" i="21"/>
  <c r="AB211" i="21"/>
  <c r="AA579" i="20"/>
  <c r="AB174" i="21"/>
  <c r="AB187" i="21"/>
  <c r="AC595" i="20"/>
  <c r="AC626" i="20"/>
  <c r="AC618" i="20"/>
  <c r="AD79" i="21"/>
  <c r="AB212" i="21"/>
  <c r="AB206" i="21"/>
  <c r="Z152" i="21"/>
  <c r="Z15" i="21" s="1"/>
  <c r="AC583" i="20"/>
  <c r="AC615" i="20"/>
  <c r="AC588" i="20"/>
  <c r="AC77" i="21"/>
  <c r="AC206" i="21" s="1"/>
  <c r="AC585" i="20"/>
  <c r="AC591" i="20"/>
  <c r="AC581" i="20"/>
  <c r="AC598" i="20"/>
  <c r="AC605" i="20"/>
  <c r="AC593" i="20"/>
  <c r="AC599" i="20"/>
  <c r="AC589" i="20"/>
  <c r="AC594" i="20"/>
  <c r="AA533" i="20"/>
  <c r="AA37" i="20" s="1"/>
  <c r="AC610" i="20"/>
  <c r="AC631" i="20"/>
  <c r="AC620" i="20"/>
  <c r="AC606" i="20"/>
  <c r="AC628" i="20"/>
  <c r="AC633" i="20"/>
  <c r="AC582" i="20"/>
  <c r="AC586" i="20"/>
  <c r="AC619" i="20"/>
  <c r="AC624" i="20"/>
  <c r="AC587" i="20"/>
  <c r="AC632" i="20"/>
  <c r="AC602" i="20"/>
  <c r="AC611" i="20"/>
  <c r="AC603" i="20"/>
  <c r="AC608" i="20"/>
  <c r="AC625" i="20"/>
  <c r="AC616" i="20"/>
  <c r="AC621" i="20"/>
  <c r="AC584" i="20"/>
  <c r="AC629" i="20"/>
  <c r="AC597" i="20"/>
  <c r="AC596" i="20"/>
  <c r="AC630" i="20"/>
  <c r="AC592" i="20"/>
  <c r="AC369" i="20"/>
  <c r="AC446" i="20" s="1"/>
  <c r="AB368" i="20"/>
  <c r="AB167" i="21" s="1"/>
  <c r="AB623" i="20"/>
  <c r="AC379" i="20"/>
  <c r="AC340" i="21"/>
  <c r="AC339" i="21"/>
  <c r="AC246" i="21"/>
  <c r="AC257" i="21" s="1"/>
  <c r="AC235" i="21" s="1"/>
  <c r="AC378" i="21" s="1"/>
  <c r="AC240" i="21"/>
  <c r="AC251" i="21" s="1"/>
  <c r="AC248" i="21"/>
  <c r="AC259" i="21" s="1"/>
  <c r="AC237" i="21" s="1"/>
  <c r="AC380" i="21" s="1"/>
  <c r="AC284" i="21"/>
  <c r="AC243" i="21"/>
  <c r="AC254" i="21" s="1"/>
  <c r="AC232" i="21" s="1"/>
  <c r="AC375" i="21" s="1"/>
  <c r="AC367" i="20"/>
  <c r="AC444" i="20" s="1"/>
  <c r="AB534" i="20"/>
  <c r="AC422" i="20"/>
  <c r="AC193" i="21" s="1"/>
  <c r="AB612" i="20"/>
  <c r="AB601" i="20"/>
  <c r="AC289" i="21"/>
  <c r="AC310" i="21" s="1"/>
  <c r="AC244" i="21"/>
  <c r="AC255" i="21" s="1"/>
  <c r="AC233" i="21" s="1"/>
  <c r="AC376" i="21" s="1"/>
  <c r="AC293" i="21"/>
  <c r="AC314" i="21" s="1"/>
  <c r="AC342" i="21"/>
  <c r="AC242" i="21"/>
  <c r="AC253" i="21" s="1"/>
  <c r="AC231" i="21" s="1"/>
  <c r="AC374" i="21" s="1"/>
  <c r="AC338" i="21"/>
  <c r="AC288" i="21"/>
  <c r="AC309" i="21" s="1"/>
  <c r="AC347" i="21"/>
  <c r="AD431" i="20"/>
  <c r="AD508" i="20" s="1"/>
  <c r="AD387" i="20"/>
  <c r="AD464" i="20" s="1"/>
  <c r="AD397" i="20"/>
  <c r="AD474" i="20" s="1"/>
  <c r="AD381" i="20"/>
  <c r="AD458" i="20" s="1"/>
  <c r="AD394" i="20"/>
  <c r="AD471" i="20" s="1"/>
  <c r="AD386" i="20"/>
  <c r="AD463" i="20" s="1"/>
  <c r="AD396" i="20"/>
  <c r="AD473" i="20" s="1"/>
  <c r="AD384" i="20"/>
  <c r="AD461" i="20" s="1"/>
  <c r="AC290" i="21"/>
  <c r="AC311" i="21" s="1"/>
  <c r="AC245" i="21"/>
  <c r="AC256" i="21" s="1"/>
  <c r="AC234" i="21" s="1"/>
  <c r="AC377" i="21" s="1"/>
  <c r="AC343" i="21"/>
  <c r="AC286" i="21"/>
  <c r="AC307" i="21" s="1"/>
  <c r="AC285" i="21"/>
  <c r="AC306" i="21" s="1"/>
  <c r="AC346" i="21"/>
  <c r="AC344" i="21"/>
  <c r="AC241" i="21"/>
  <c r="AC252" i="21" s="1"/>
  <c r="AC230" i="21" s="1"/>
  <c r="AC373" i="21" s="1"/>
  <c r="AD427" i="20"/>
  <c r="AD504" i="20" s="1"/>
  <c r="AD388" i="20"/>
  <c r="AD465" i="20" s="1"/>
  <c r="AD424" i="20"/>
  <c r="AD501" i="20" s="1"/>
  <c r="AD383" i="20"/>
  <c r="AD460" i="20" s="1"/>
  <c r="AD428" i="20"/>
  <c r="AD505" i="20" s="1"/>
  <c r="AD393" i="20"/>
  <c r="AD470" i="20" s="1"/>
  <c r="AD398" i="20"/>
  <c r="AD475" i="20" s="1"/>
  <c r="AB411" i="20"/>
  <c r="AB168" i="21" s="1"/>
  <c r="AC287" i="21"/>
  <c r="AC308" i="21" s="1"/>
  <c r="AC292" i="21"/>
  <c r="AC313" i="21" s="1"/>
  <c r="AC345" i="21"/>
  <c r="AC341" i="21"/>
  <c r="AD430" i="20"/>
  <c r="AD507" i="20" s="1"/>
  <c r="AD391" i="20"/>
  <c r="AD468" i="20" s="1"/>
  <c r="AD78" i="21"/>
  <c r="AD425" i="20"/>
  <c r="AD502" i="20" s="1"/>
  <c r="AD390" i="20"/>
  <c r="AD467" i="20" s="1"/>
  <c r="AD399" i="20"/>
  <c r="AD476" i="20" s="1"/>
  <c r="AD385" i="20"/>
  <c r="AD462" i="20" s="1"/>
  <c r="AB357" i="20"/>
  <c r="AB568" i="20"/>
  <c r="AB545" i="20"/>
  <c r="AB557" i="20"/>
  <c r="AB400" i="20"/>
  <c r="AB154" i="21" s="1"/>
  <c r="AB580" i="20"/>
  <c r="AB183" i="21"/>
  <c r="AB156" i="21"/>
  <c r="AB170" i="21"/>
  <c r="AB163" i="21"/>
  <c r="AB161" i="21"/>
  <c r="AB171" i="21"/>
  <c r="AB196" i="21"/>
  <c r="AB208" i="21"/>
  <c r="AC543" i="20"/>
  <c r="AC408" i="20"/>
  <c r="AC485" i="20" s="1"/>
  <c r="AB165" i="21"/>
  <c r="AB178" i="21"/>
  <c r="AB158" i="21"/>
  <c r="AB160" i="21"/>
  <c r="AB176" i="21"/>
  <c r="AB157" i="21"/>
  <c r="AB186" i="21"/>
  <c r="AB164" i="21"/>
  <c r="AB213" i="21"/>
  <c r="AB204" i="21"/>
  <c r="AB198" i="21"/>
  <c r="AB207" i="21"/>
  <c r="AB210" i="21"/>
  <c r="AC552" i="20"/>
  <c r="AC421" i="20"/>
  <c r="AC498" i="20" s="1"/>
  <c r="AC407" i="20"/>
  <c r="AC484" i="20" s="1"/>
  <c r="AB172" i="21"/>
  <c r="AB202" i="21"/>
  <c r="AB214" i="21"/>
  <c r="AB199" i="21"/>
  <c r="AC374" i="20"/>
  <c r="AC451" i="20" s="1"/>
  <c r="AB190" i="21"/>
  <c r="AB173" i="21"/>
  <c r="AB185" i="21"/>
  <c r="AB188" i="21"/>
  <c r="AB159" i="21"/>
  <c r="AB175" i="21"/>
  <c r="AB162" i="21"/>
  <c r="AB201" i="21"/>
  <c r="AB215" i="21"/>
  <c r="AB209" i="21"/>
  <c r="AB200" i="21"/>
  <c r="AC546" i="20"/>
  <c r="AC365" i="20"/>
  <c r="AC442" i="20" s="1"/>
  <c r="AC559" i="20"/>
  <c r="AC415" i="20"/>
  <c r="AC492" i="20" s="1"/>
  <c r="AC566" i="20"/>
  <c r="AC366" i="20"/>
  <c r="AC443" i="20" s="1"/>
  <c r="AC361" i="20"/>
  <c r="AC438" i="20" s="1"/>
  <c r="AC540" i="20"/>
  <c r="AC567" i="20"/>
  <c r="AC572" i="20"/>
  <c r="AC551" i="20"/>
  <c r="AC401" i="20"/>
  <c r="AC478" i="20" s="1"/>
  <c r="AC548" i="20"/>
  <c r="AC360" i="20"/>
  <c r="AC437" i="20" s="1"/>
  <c r="AC419" i="20"/>
  <c r="AC496" i="20" s="1"/>
  <c r="AC372" i="20"/>
  <c r="AC449" i="20" s="1"/>
  <c r="AC538" i="20"/>
  <c r="AC577" i="20"/>
  <c r="AC416" i="20"/>
  <c r="AC493" i="20" s="1"/>
  <c r="AC420" i="20"/>
  <c r="AC497" i="20" s="1"/>
  <c r="AC373" i="20"/>
  <c r="AC450" i="20" s="1"/>
  <c r="AC358" i="20"/>
  <c r="AC435" i="20" s="1"/>
  <c r="AC549" i="20"/>
  <c r="AC563" i="20"/>
  <c r="AC76" i="21"/>
  <c r="AC418" i="20"/>
  <c r="AC495" i="20" s="1"/>
  <c r="AC371" i="20"/>
  <c r="AC448" i="20" s="1"/>
  <c r="AC403" i="20"/>
  <c r="AC480" i="20" s="1"/>
  <c r="AC574" i="20"/>
  <c r="AC558" i="20"/>
  <c r="AC547" i="20"/>
  <c r="AC376" i="20"/>
  <c r="AC453" i="20" s="1"/>
  <c r="AD76" i="20"/>
  <c r="AD77" i="20"/>
  <c r="AD602" i="20" s="1"/>
  <c r="AD81" i="20"/>
  <c r="AD81" i="21" s="1"/>
  <c r="AC554" i="20"/>
  <c r="AC362" i="20"/>
  <c r="AC439" i="20" s="1"/>
  <c r="AC417" i="20"/>
  <c r="AC494" i="20" s="1"/>
  <c r="AC544" i="20"/>
  <c r="AC404" i="20"/>
  <c r="AC481" i="20" s="1"/>
  <c r="AC569" i="20"/>
  <c r="AC364" i="20"/>
  <c r="AC441" i="20" s="1"/>
  <c r="AC576" i="20"/>
  <c r="AC370" i="20"/>
  <c r="AC447" i="20" s="1"/>
  <c r="AC555" i="20"/>
  <c r="AC413" i="20"/>
  <c r="AC490" i="20" s="1"/>
  <c r="AC541" i="20"/>
  <c r="AC405" i="20"/>
  <c r="AC482" i="20" s="1"/>
  <c r="AC409" i="20"/>
  <c r="AC486" i="20" s="1"/>
  <c r="AC578" i="20"/>
  <c r="AC414" i="20"/>
  <c r="AC491" i="20" s="1"/>
  <c r="AC378" i="20"/>
  <c r="AC455" i="20" s="1"/>
  <c r="AC561" i="20"/>
  <c r="AC570" i="20"/>
  <c r="AC539" i="20"/>
  <c r="AC535" i="20"/>
  <c r="AC402" i="20"/>
  <c r="AC479" i="20" s="1"/>
  <c r="AC553" i="20"/>
  <c r="AC565" i="20"/>
  <c r="AC562" i="20"/>
  <c r="AC537" i="20"/>
  <c r="AC375" i="20"/>
  <c r="AC452" i="20" s="1"/>
  <c r="AC573" i="20"/>
  <c r="AC560" i="20"/>
  <c r="AC564" i="20"/>
  <c r="AC377" i="20"/>
  <c r="AC454" i="20" s="1"/>
  <c r="AC542" i="20"/>
  <c r="AC406" i="20"/>
  <c r="AC483" i="20" s="1"/>
  <c r="AC410" i="20"/>
  <c r="AC487" i="20" s="1"/>
  <c r="AC359" i="20"/>
  <c r="AC436" i="20" s="1"/>
  <c r="AC412" i="20"/>
  <c r="AC489" i="20" s="1"/>
  <c r="AC363" i="20"/>
  <c r="AC440" i="20" s="1"/>
  <c r="AC571" i="20"/>
  <c r="AC575" i="20"/>
  <c r="AC550" i="20"/>
  <c r="AE79" i="20"/>
  <c r="AE80" i="20" s="1"/>
  <c r="AE80" i="21" s="1"/>
  <c r="AE75" i="20"/>
  <c r="AE75" i="21" s="1"/>
  <c r="AE78" i="20"/>
  <c r="AB107" i="20"/>
  <c r="AB122" i="21" s="1"/>
  <c r="AB134" i="21"/>
  <c r="Y356" i="20"/>
  <c r="AC216" i="21"/>
  <c r="AC49" i="21" s="1"/>
  <c r="AB211" i="20"/>
  <c r="AB232" i="20"/>
  <c r="AB321" i="20"/>
  <c r="AB186" i="20"/>
  <c r="AB123" i="21"/>
  <c r="X356" i="20"/>
  <c r="AB360" i="21"/>
  <c r="AB110" i="21"/>
  <c r="AB152" i="20"/>
  <c r="AB35" i="20" s="1"/>
  <c r="AB163" i="20"/>
  <c r="AB43" i="20" s="1"/>
  <c r="AA174" i="20"/>
  <c r="AA148" i="21"/>
  <c r="AA22" i="21" s="1"/>
  <c r="AF1" i="20"/>
  <c r="AF3" i="20" s="1"/>
  <c r="AE1" i="21"/>
  <c r="AE71" i="20"/>
  <c r="AA98" i="21"/>
  <c r="AA97" i="21" s="1"/>
  <c r="AA21" i="21" s="1"/>
  <c r="Z121" i="21"/>
  <c r="Z29" i="21" s="1"/>
  <c r="AB197" i="20"/>
  <c r="AB86" i="21"/>
  <c r="AA149" i="21"/>
  <c r="AB175" i="20"/>
  <c r="AB343" i="20"/>
  <c r="AA511" i="20"/>
  <c r="Z97" i="21"/>
  <c r="Z21" i="21" s="1"/>
  <c r="Z227" i="21"/>
  <c r="Z55" i="21" s="1"/>
  <c r="AB309" i="20"/>
  <c r="AB99" i="21"/>
  <c r="AD220" i="21"/>
  <c r="AD223" i="21"/>
  <c r="AD226" i="21"/>
  <c r="AD225" i="21"/>
  <c r="AD221" i="21"/>
  <c r="AD224" i="21"/>
  <c r="AD217" i="21"/>
  <c r="AD218" i="21"/>
  <c r="AD219" i="21"/>
  <c r="AD222" i="21"/>
  <c r="AD73" i="20"/>
  <c r="AD71" i="21"/>
  <c r="AD72" i="20"/>
  <c r="AD111" i="21" s="1"/>
  <c r="AB229" i="21"/>
  <c r="AB372" i="21" s="1"/>
  <c r="AC164" i="20"/>
  <c r="AC100" i="21"/>
  <c r="AC87" i="21"/>
  <c r="AC97" i="20"/>
  <c r="AC153" i="20"/>
  <c r="AC310" i="20"/>
  <c r="AC299" i="20"/>
  <c r="AC160" i="20"/>
  <c r="AC159" i="20"/>
  <c r="AC314" i="20"/>
  <c r="AC105" i="20"/>
  <c r="AC139" i="20" s="1"/>
  <c r="AC90" i="21"/>
  <c r="AC103" i="21"/>
  <c r="AC236" i="20"/>
  <c r="AC280" i="20" s="1"/>
  <c r="AC234" i="20"/>
  <c r="AC278" i="20" s="1"/>
  <c r="AC225" i="20"/>
  <c r="AC269" i="20" s="1"/>
  <c r="AC106" i="21"/>
  <c r="AC316" i="20"/>
  <c r="AC306" i="20"/>
  <c r="AC221" i="20"/>
  <c r="AC265" i="20" s="1"/>
  <c r="AC168" i="20"/>
  <c r="AC94" i="21"/>
  <c r="AC118" i="21"/>
  <c r="AC301" i="20"/>
  <c r="AC241" i="20"/>
  <c r="AC285" i="20" s="1"/>
  <c r="AC120" i="21"/>
  <c r="AC312" i="20"/>
  <c r="AC318" i="20"/>
  <c r="AC217" i="20"/>
  <c r="AC261" i="20" s="1"/>
  <c r="AC167" i="20"/>
  <c r="AC95" i="21"/>
  <c r="AC114" i="21"/>
  <c r="AC112" i="21"/>
  <c r="AC154" i="20"/>
  <c r="AC155" i="20"/>
  <c r="AC230" i="20"/>
  <c r="AC274" i="20" s="1"/>
  <c r="AC101" i="20"/>
  <c r="AC135" i="20" s="1"/>
  <c r="AC104" i="21"/>
  <c r="AC119" i="21"/>
  <c r="AC220" i="20"/>
  <c r="AC264" i="20" s="1"/>
  <c r="AC231" i="20"/>
  <c r="AC275" i="20" s="1"/>
  <c r="AC103" i="20"/>
  <c r="AC137" i="20" s="1"/>
  <c r="AC109" i="21"/>
  <c r="AC300" i="20"/>
  <c r="AC222" i="20"/>
  <c r="AC266" i="20" s="1"/>
  <c r="AC98" i="20"/>
  <c r="AC132" i="20" s="1"/>
  <c r="AC108" i="21"/>
  <c r="AC315" i="20"/>
  <c r="AC242" i="20"/>
  <c r="AC286" i="20" s="1"/>
  <c r="AC72" i="21"/>
  <c r="AC319" i="20"/>
  <c r="AC239" i="20"/>
  <c r="AC283" i="20" s="1"/>
  <c r="AC302" i="20"/>
  <c r="AC99" i="20"/>
  <c r="AC133" i="20" s="1"/>
  <c r="AC100" i="20"/>
  <c r="AC134" i="20" s="1"/>
  <c r="AC102" i="21"/>
  <c r="AC107" i="21"/>
  <c r="AC161" i="20"/>
  <c r="AC162" i="20"/>
  <c r="AC158" i="20"/>
  <c r="AC229" i="20"/>
  <c r="AC273" i="20" s="1"/>
  <c r="AC170" i="20"/>
  <c r="AC116" i="21"/>
  <c r="AC226" i="20"/>
  <c r="AC270" i="20" s="1"/>
  <c r="AC214" i="20"/>
  <c r="AC258" i="20" s="1"/>
  <c r="AC216" i="20"/>
  <c r="AC260" i="20" s="1"/>
  <c r="AC169" i="20"/>
  <c r="AC307" i="20"/>
  <c r="AC227" i="20"/>
  <c r="AC271" i="20" s="1"/>
  <c r="AC313" i="20"/>
  <c r="AC102" i="20"/>
  <c r="AC136" i="20" s="1"/>
  <c r="AC105" i="21"/>
  <c r="AC308" i="20"/>
  <c r="AC304" i="20"/>
  <c r="AC173" i="20"/>
  <c r="AC92" i="21"/>
  <c r="AC303" i="20"/>
  <c r="AC223" i="20"/>
  <c r="AC267" i="20" s="1"/>
  <c r="AC218" i="20"/>
  <c r="AC262" i="20" s="1"/>
  <c r="AC106" i="20"/>
  <c r="AC140" i="20" s="1"/>
  <c r="AC88" i="21"/>
  <c r="AC101" i="21"/>
  <c r="AC157" i="20"/>
  <c r="AC156" i="20"/>
  <c r="AC235" i="20"/>
  <c r="AC279" i="20" s="1"/>
  <c r="AC213" i="20"/>
  <c r="AC257" i="20" s="1"/>
  <c r="AC166" i="20"/>
  <c r="AC89" i="21"/>
  <c r="AC113" i="21"/>
  <c r="AC115" i="21"/>
  <c r="AC311" i="20"/>
  <c r="AC317" i="20"/>
  <c r="AC104" i="20"/>
  <c r="AC138" i="20" s="1"/>
  <c r="AC240" i="20"/>
  <c r="AC284" i="20" s="1"/>
  <c r="AC228" i="20"/>
  <c r="AC272" i="20" s="1"/>
  <c r="AC237" i="20"/>
  <c r="AC281" i="20" s="1"/>
  <c r="AC172" i="20"/>
  <c r="AC91" i="21"/>
  <c r="AC117" i="21"/>
  <c r="AC219" i="20"/>
  <c r="AC263" i="20" s="1"/>
  <c r="AC215" i="20"/>
  <c r="AC259" i="20" s="1"/>
  <c r="AC165" i="20"/>
  <c r="AC93" i="21"/>
  <c r="AC238" i="20"/>
  <c r="AC282" i="20" s="1"/>
  <c r="AC224" i="20"/>
  <c r="AC268" i="20" s="1"/>
  <c r="AC305" i="20"/>
  <c r="AC171" i="20"/>
  <c r="AC96" i="21"/>
  <c r="AB243" i="20"/>
  <c r="AB332" i="20"/>
  <c r="AB266" i="21"/>
  <c r="AB298" i="20"/>
  <c r="AB36" i="20" s="1"/>
  <c r="AB96" i="20"/>
  <c r="AA320" i="20"/>
  <c r="AA210" i="20"/>
  <c r="AA14" i="20" s="1"/>
  <c r="AA6" i="20" s="1"/>
  <c r="AA147" i="21"/>
  <c r="AA14" i="21" s="1"/>
  <c r="AC124" i="21"/>
  <c r="AC135" i="21"/>
  <c r="AC344" i="20"/>
  <c r="AC333" i="20"/>
  <c r="AC198" i="20"/>
  <c r="AC322" i="20"/>
  <c r="AC195" i="20"/>
  <c r="AC188" i="20"/>
  <c r="AC207" i="20"/>
  <c r="AC206" i="20"/>
  <c r="AC336" i="20"/>
  <c r="AC136" i="21"/>
  <c r="AC339" i="20"/>
  <c r="AC139" i="21"/>
  <c r="AC116" i="20"/>
  <c r="AC150" i="20" s="1"/>
  <c r="AC180" i="20"/>
  <c r="AC334" i="20"/>
  <c r="AC247" i="20"/>
  <c r="AC291" i="20" s="1"/>
  <c r="AC249" i="20"/>
  <c r="AC293" i="20" s="1"/>
  <c r="AC110" i="20"/>
  <c r="AC144" i="20" s="1"/>
  <c r="AC137" i="21"/>
  <c r="AC329" i="20"/>
  <c r="AC250" i="20"/>
  <c r="AC294" i="20" s="1"/>
  <c r="AC114" i="20"/>
  <c r="AC148" i="20" s="1"/>
  <c r="AC352" i="20"/>
  <c r="AC327" i="20"/>
  <c r="AC183" i="20"/>
  <c r="AC127" i="21"/>
  <c r="AC191" i="20"/>
  <c r="AC196" i="20"/>
  <c r="AC199" i="20"/>
  <c r="AC203" i="20"/>
  <c r="AC181" i="20"/>
  <c r="AC130" i="21"/>
  <c r="AC182" i="20"/>
  <c r="AC349" i="20"/>
  <c r="AC335" i="20"/>
  <c r="AC143" i="21"/>
  <c r="AC330" i="20"/>
  <c r="AC324" i="20"/>
  <c r="AC117" i="20"/>
  <c r="AC151" i="20" s="1"/>
  <c r="AC131" i="21"/>
  <c r="AC141" i="21"/>
  <c r="AC109" i="20"/>
  <c r="AC143" i="20" s="1"/>
  <c r="AC341" i="20"/>
  <c r="AC125" i="21"/>
  <c r="AC353" i="20"/>
  <c r="AC340" i="20"/>
  <c r="AC185" i="20"/>
  <c r="AC129" i="21"/>
  <c r="AC144" i="21"/>
  <c r="AC108" i="20"/>
  <c r="AC142" i="20" s="1"/>
  <c r="AC194" i="20"/>
  <c r="AC190" i="20"/>
  <c r="AC201" i="20"/>
  <c r="AC200" i="20"/>
  <c r="AC204" i="20"/>
  <c r="AC73" i="21"/>
  <c r="AC142" i="21"/>
  <c r="AC342" i="20"/>
  <c r="AC323" i="20"/>
  <c r="AC328" i="20"/>
  <c r="AC351" i="20"/>
  <c r="AC326" i="20"/>
  <c r="AC337" i="20"/>
  <c r="AC193" i="20"/>
  <c r="AC140" i="21"/>
  <c r="AC346" i="20"/>
  <c r="AC178" i="20"/>
  <c r="AC253" i="20"/>
  <c r="AC297" i="20" s="1"/>
  <c r="AC132" i="21"/>
  <c r="AC350" i="20"/>
  <c r="AC252" i="20"/>
  <c r="AC296" i="20" s="1"/>
  <c r="AC113" i="20"/>
  <c r="AC147" i="20" s="1"/>
  <c r="AC128" i="21"/>
  <c r="AC192" i="20"/>
  <c r="AC189" i="20"/>
  <c r="AC202" i="20"/>
  <c r="AC205" i="20"/>
  <c r="AC338" i="20"/>
  <c r="AC133" i="21"/>
  <c r="AC348" i="20"/>
  <c r="AC177" i="20"/>
  <c r="AC112" i="20"/>
  <c r="AC146" i="20" s="1"/>
  <c r="AC325" i="20"/>
  <c r="AC248" i="20"/>
  <c r="AC292" i="20" s="1"/>
  <c r="AC331" i="20"/>
  <c r="AC251" i="20"/>
  <c r="AC295" i="20" s="1"/>
  <c r="AC115" i="20"/>
  <c r="AC149" i="20" s="1"/>
  <c r="AC126" i="21"/>
  <c r="AC246" i="20"/>
  <c r="AC290" i="20" s="1"/>
  <c r="AC345" i="20"/>
  <c r="AC111" i="20"/>
  <c r="AC145" i="20" s="1"/>
  <c r="AC347" i="20"/>
  <c r="AC184" i="20"/>
  <c r="AC245" i="20"/>
  <c r="AC289" i="20" s="1"/>
  <c r="AC179" i="20"/>
  <c r="AC138" i="21"/>
  <c r="AA228" i="21"/>
  <c r="AA227" i="21" s="1"/>
  <c r="AA55" i="21" s="1"/>
  <c r="AE423" i="20" l="1"/>
  <c r="AE500" i="20" s="1"/>
  <c r="AE380" i="20"/>
  <c r="AE457" i="20" s="1"/>
  <c r="AD244" i="20"/>
  <c r="AD176" i="20"/>
  <c r="AD187" i="20"/>
  <c r="AC305" i="21"/>
  <c r="AC263" i="21" s="1"/>
  <c r="AC315" i="21"/>
  <c r="AC273" i="21" s="1"/>
  <c r="AC316" i="21"/>
  <c r="AD233" i="20"/>
  <c r="AD212" i="20"/>
  <c r="AD256" i="20" s="1"/>
  <c r="AC260" i="21"/>
  <c r="AC238" i="21" s="1"/>
  <c r="AA532" i="20"/>
  <c r="AA522" i="20" s="1"/>
  <c r="AA381" i="21"/>
  <c r="AA371" i="21" s="1"/>
  <c r="AA359" i="21" s="1"/>
  <c r="AA37" i="21" s="1"/>
  <c r="AA11" i="20"/>
  <c r="Z26" i="20"/>
  <c r="AB11" i="20"/>
  <c r="AD570" i="20"/>
  <c r="AB304" i="21"/>
  <c r="AB280" i="21"/>
  <c r="AB277" i="21"/>
  <c r="AC349" i="21"/>
  <c r="AC327" i="21" s="1"/>
  <c r="AC275" i="21" s="1"/>
  <c r="AC352" i="21"/>
  <c r="AC330" i="21" s="1"/>
  <c r="AC278" i="21" s="1"/>
  <c r="AC351" i="21"/>
  <c r="AC329" i="21" s="1"/>
  <c r="AC277" i="21" s="1"/>
  <c r="AC357" i="21"/>
  <c r="AC335" i="21" s="1"/>
  <c r="AC350" i="21"/>
  <c r="AC328" i="21" s="1"/>
  <c r="AC276" i="21" s="1"/>
  <c r="AC356" i="21"/>
  <c r="AC334" i="21" s="1"/>
  <c r="AC282" i="21" s="1"/>
  <c r="AC353" i="21"/>
  <c r="AC331" i="21" s="1"/>
  <c r="AC355" i="21"/>
  <c r="AC333" i="21" s="1"/>
  <c r="AC281" i="21" s="1"/>
  <c r="AC354" i="21"/>
  <c r="AC332" i="21" s="1"/>
  <c r="AC280" i="21" s="1"/>
  <c r="F43" i="21"/>
  <c r="F61" i="21"/>
  <c r="W60" i="21"/>
  <c r="AC358" i="21"/>
  <c r="AC336" i="21" s="1"/>
  <c r="AA262" i="21"/>
  <c r="AA261" i="21" s="1"/>
  <c r="AA61" i="21" s="1"/>
  <c r="AA43" i="21" s="1"/>
  <c r="AA42" i="21" s="1"/>
  <c r="AC283" i="21"/>
  <c r="AD249" i="21"/>
  <c r="AD303" i="21"/>
  <c r="AD324" i="21" s="1"/>
  <c r="AD302" i="21"/>
  <c r="AD323" i="21" s="1"/>
  <c r="AD301" i="21"/>
  <c r="AD322" i="21" s="1"/>
  <c r="AD300" i="21"/>
  <c r="AD321" i="21" s="1"/>
  <c r="AD299" i="21"/>
  <c r="AD320" i="21" s="1"/>
  <c r="AD298" i="21"/>
  <c r="AD319" i="21" s="1"/>
  <c r="AD297" i="21"/>
  <c r="AD318" i="21" s="1"/>
  <c r="AD296" i="21"/>
  <c r="AD317" i="21" s="1"/>
  <c r="AD295" i="21"/>
  <c r="AD294" i="21"/>
  <c r="AC264" i="21"/>
  <c r="AC269" i="21"/>
  <c r="AC268" i="21"/>
  <c r="AC265" i="21"/>
  <c r="AC271" i="21"/>
  <c r="AC267" i="21"/>
  <c r="AC272" i="21"/>
  <c r="AC266" i="21"/>
  <c r="AC270" i="21"/>
  <c r="Z43" i="21"/>
  <c r="Z42" i="21" s="1"/>
  <c r="C6" i="14"/>
  <c r="F47" i="21"/>
  <c r="Z54" i="21"/>
  <c r="AC48" i="21"/>
  <c r="AA54" i="21"/>
  <c r="Z60" i="21"/>
  <c r="Z7" i="21"/>
  <c r="AC188" i="21"/>
  <c r="E42" i="31"/>
  <c r="E26" i="31"/>
  <c r="E49" i="31"/>
  <c r="AB533" i="20"/>
  <c r="AB37" i="20" s="1"/>
  <c r="C10" i="14"/>
  <c r="E47" i="31"/>
  <c r="E22" i="31" s="1"/>
  <c r="AC277" i="20"/>
  <c r="AC276" i="20" s="1"/>
  <c r="AB254" i="20"/>
  <c r="AB62" i="20" s="1"/>
  <c r="AC288" i="20"/>
  <c r="AC287" i="20" s="1"/>
  <c r="AC255" i="20"/>
  <c r="AC141" i="20"/>
  <c r="AC131" i="20"/>
  <c r="AC130" i="20" s="1"/>
  <c r="AC488" i="20"/>
  <c r="AD512" i="20"/>
  <c r="AD361" i="21"/>
  <c r="AD521" i="20"/>
  <c r="AD370" i="21"/>
  <c r="AC434" i="20"/>
  <c r="AC527" i="20"/>
  <c r="AC445" i="20"/>
  <c r="AB523" i="20"/>
  <c r="AD517" i="20"/>
  <c r="AD366" i="21"/>
  <c r="AD519" i="20"/>
  <c r="AD368" i="21"/>
  <c r="AD518" i="20"/>
  <c r="AD367" i="21"/>
  <c r="AC525" i="20"/>
  <c r="AC526" i="20"/>
  <c r="AC529" i="20"/>
  <c r="AB530" i="20"/>
  <c r="AD514" i="20"/>
  <c r="AD363" i="21"/>
  <c r="AD516" i="20"/>
  <c r="AD365" i="21"/>
  <c r="AD515" i="20"/>
  <c r="AD364" i="21"/>
  <c r="AC477" i="20"/>
  <c r="AB529" i="20"/>
  <c r="AD456" i="20"/>
  <c r="AB433" i="20"/>
  <c r="AD513" i="20"/>
  <c r="AD362" i="21"/>
  <c r="AD520" i="20"/>
  <c r="AD369" i="21"/>
  <c r="AD499" i="20"/>
  <c r="AC524" i="20"/>
  <c r="AC528" i="20"/>
  <c r="AC531" i="20"/>
  <c r="Z28" i="21"/>
  <c r="AE151" i="21"/>
  <c r="AE146" i="21"/>
  <c r="AE83" i="21"/>
  <c r="AA30" i="21"/>
  <c r="AA6" i="21" s="1"/>
  <c r="AA52" i="20"/>
  <c r="AA28" i="20" s="1"/>
  <c r="AA53" i="20"/>
  <c r="AA29" i="20" s="1"/>
  <c r="Z50" i="20"/>
  <c r="AA51" i="20"/>
  <c r="AA27" i="20" s="1"/>
  <c r="AB44" i="20"/>
  <c r="Y21" i="20"/>
  <c r="X20" i="20"/>
  <c r="AA34" i="20"/>
  <c r="AA10" i="20" s="1"/>
  <c r="X15" i="20"/>
  <c r="Y15" i="20"/>
  <c r="AE389" i="20"/>
  <c r="AE466" i="20" s="1"/>
  <c r="Z20" i="21"/>
  <c r="W36" i="21"/>
  <c r="AE3" i="21"/>
  <c r="AE69" i="21" s="1"/>
  <c r="AC236" i="21"/>
  <c r="AC379" i="21" s="1"/>
  <c r="F522" i="20"/>
  <c r="W510" i="20"/>
  <c r="W21" i="20" s="1"/>
  <c r="W356" i="20"/>
  <c r="W15" i="20" s="1"/>
  <c r="W7" i="20" s="1"/>
  <c r="F7" i="20" s="1"/>
  <c r="AF355" i="20"/>
  <c r="AF209" i="20"/>
  <c r="AF83" i="20"/>
  <c r="AF69" i="20"/>
  <c r="AD338" i="21"/>
  <c r="AD292" i="21"/>
  <c r="AD313" i="21" s="1"/>
  <c r="AA166" i="21"/>
  <c r="AA23" i="21" s="1"/>
  <c r="AA20" i="21" s="1"/>
  <c r="AD241" i="21"/>
  <c r="AD252" i="21" s="1"/>
  <c r="AD230" i="21" s="1"/>
  <c r="AD373" i="21" s="1"/>
  <c r="AC203" i="21"/>
  <c r="AC197" i="21"/>
  <c r="AC200" i="21"/>
  <c r="AA191" i="21"/>
  <c r="AA31" i="21" s="1"/>
  <c r="AD346" i="21"/>
  <c r="AD244" i="21"/>
  <c r="AD255" i="21" s="1"/>
  <c r="AD233" i="21" s="1"/>
  <c r="AD376" i="21" s="1"/>
  <c r="AD242" i="21"/>
  <c r="AD253" i="21" s="1"/>
  <c r="AD231" i="21" s="1"/>
  <c r="AD374" i="21" s="1"/>
  <c r="AD293" i="21"/>
  <c r="AD314" i="21" s="1"/>
  <c r="AD345" i="21"/>
  <c r="AD340" i="21"/>
  <c r="AD342" i="21"/>
  <c r="AD339" i="21"/>
  <c r="AD287" i="21"/>
  <c r="AD308" i="21" s="1"/>
  <c r="AD284" i="21"/>
  <c r="AB250" i="21"/>
  <c r="AD245" i="21"/>
  <c r="AD256" i="21" s="1"/>
  <c r="AD234" i="21" s="1"/>
  <c r="AD377" i="21" s="1"/>
  <c r="AD290" i="21"/>
  <c r="AD311" i="21" s="1"/>
  <c r="AD344" i="21"/>
  <c r="AD347" i="21"/>
  <c r="AD343" i="21"/>
  <c r="AD243" i="21"/>
  <c r="AD254" i="21" s="1"/>
  <c r="AD232" i="21" s="1"/>
  <c r="AD375" i="21" s="1"/>
  <c r="AD289" i="21"/>
  <c r="AD310" i="21" s="1"/>
  <c r="AD246" i="21"/>
  <c r="AD257" i="21" s="1"/>
  <c r="AD235" i="21" s="1"/>
  <c r="AD378" i="21" s="1"/>
  <c r="AD240" i="21"/>
  <c r="AD251" i="21" s="1"/>
  <c r="AA152" i="21"/>
  <c r="AA15" i="21" s="1"/>
  <c r="AD285" i="21"/>
  <c r="AD306" i="21" s="1"/>
  <c r="AD288" i="21"/>
  <c r="AD309" i="21" s="1"/>
  <c r="AD248" i="21"/>
  <c r="AD259" i="21" s="1"/>
  <c r="AD237" i="21" s="1"/>
  <c r="AD380" i="21" s="1"/>
  <c r="AD247" i="21"/>
  <c r="AD258" i="21" s="1"/>
  <c r="AD291" i="21"/>
  <c r="AD312" i="21" s="1"/>
  <c r="AD341" i="21"/>
  <c r="AD286" i="21"/>
  <c r="AD307" i="21" s="1"/>
  <c r="AC177" i="21"/>
  <c r="AC215" i="21"/>
  <c r="AC209" i="21"/>
  <c r="AC182" i="21"/>
  <c r="AD374" i="20"/>
  <c r="AD451" i="20" s="1"/>
  <c r="AC183" i="21"/>
  <c r="AC187" i="21"/>
  <c r="AD567" i="20"/>
  <c r="AD590" i="20"/>
  <c r="AD581" i="20"/>
  <c r="AC163" i="21"/>
  <c r="AC186" i="21"/>
  <c r="AC190" i="21"/>
  <c r="AC189" i="21"/>
  <c r="AD550" i="20"/>
  <c r="AD576" i="20"/>
  <c r="AC158" i="21"/>
  <c r="AC157" i="21"/>
  <c r="AC160" i="21"/>
  <c r="AB153" i="21"/>
  <c r="AD414" i="20"/>
  <c r="AD491" i="20" s="1"/>
  <c r="AD577" i="20"/>
  <c r="AC161" i="21"/>
  <c r="AC165" i="21"/>
  <c r="AC173" i="21"/>
  <c r="AC172" i="21"/>
  <c r="AD571" i="20"/>
  <c r="AD361" i="20"/>
  <c r="AD438" i="20" s="1"/>
  <c r="AC601" i="20"/>
  <c r="AC612" i="20"/>
  <c r="AB579" i="20"/>
  <c r="AD598" i="20"/>
  <c r="AD558" i="20"/>
  <c r="AD405" i="20"/>
  <c r="AD482" i="20" s="1"/>
  <c r="AD544" i="20"/>
  <c r="AD588" i="20"/>
  <c r="AD592" i="20"/>
  <c r="AE385" i="20"/>
  <c r="AE462" i="20" s="1"/>
  <c r="AD600" i="20"/>
  <c r="AD76" i="21"/>
  <c r="AD536" i="20"/>
  <c r="AD546" i="20"/>
  <c r="AE391" i="20"/>
  <c r="AE468" i="20" s="1"/>
  <c r="AC623" i="20"/>
  <c r="AC580" i="20"/>
  <c r="AC214" i="21"/>
  <c r="AC208" i="21"/>
  <c r="AC199" i="21"/>
  <c r="AC207" i="21"/>
  <c r="AC211" i="21"/>
  <c r="AC202" i="21"/>
  <c r="AC196" i="21"/>
  <c r="AC210" i="21"/>
  <c r="AC201" i="21"/>
  <c r="AC195" i="21"/>
  <c r="AC213" i="21"/>
  <c r="AC204" i="21"/>
  <c r="AC198" i="21"/>
  <c r="AC212" i="21"/>
  <c r="AC192" i="21"/>
  <c r="AD372" i="20"/>
  <c r="AD449" i="20" s="1"/>
  <c r="AD402" i="20"/>
  <c r="AD479" i="20" s="1"/>
  <c r="AD404" i="20"/>
  <c r="AD481" i="20" s="1"/>
  <c r="AD552" i="20"/>
  <c r="AD551" i="20"/>
  <c r="AD540" i="20"/>
  <c r="AD549" i="20"/>
  <c r="AD559" i="20"/>
  <c r="AD364" i="20"/>
  <c r="AD441" i="20" s="1"/>
  <c r="AD362" i="20"/>
  <c r="AD439" i="20" s="1"/>
  <c r="AD370" i="20"/>
  <c r="AD447" i="20" s="1"/>
  <c r="AD417" i="20"/>
  <c r="AD494" i="20" s="1"/>
  <c r="AD371" i="20"/>
  <c r="AD448" i="20" s="1"/>
  <c r="AD569" i="20"/>
  <c r="AD409" i="20"/>
  <c r="AD486" i="20" s="1"/>
  <c r="AD538" i="20"/>
  <c r="AB155" i="21"/>
  <c r="AD379" i="20"/>
  <c r="AC239" i="21"/>
  <c r="AE432" i="20"/>
  <c r="AE509" i="20" s="1"/>
  <c r="AC557" i="20"/>
  <c r="AD422" i="20"/>
  <c r="AD193" i="21" s="1"/>
  <c r="AE79" i="21"/>
  <c r="AE397" i="20"/>
  <c r="AE474" i="20" s="1"/>
  <c r="AE390" i="20"/>
  <c r="AE467" i="20" s="1"/>
  <c r="AE398" i="20"/>
  <c r="AE475" i="20" s="1"/>
  <c r="AE382" i="20"/>
  <c r="AE459" i="20" s="1"/>
  <c r="AE387" i="20"/>
  <c r="AE464" i="20" s="1"/>
  <c r="AE383" i="20"/>
  <c r="AE460" i="20" s="1"/>
  <c r="AD77" i="21"/>
  <c r="AD206" i="21" s="1"/>
  <c r="AD605" i="20"/>
  <c r="AD607" i="20"/>
  <c r="AE428" i="20"/>
  <c r="AE505" i="20" s="1"/>
  <c r="AE427" i="20"/>
  <c r="AE504" i="20" s="1"/>
  <c r="AE424" i="20"/>
  <c r="AE501" i="20" s="1"/>
  <c r="AD620" i="20"/>
  <c r="AD615" i="20"/>
  <c r="AD591" i="20"/>
  <c r="AD415" i="20"/>
  <c r="AD492" i="20" s="1"/>
  <c r="AD367" i="20"/>
  <c r="AD444" i="20" s="1"/>
  <c r="AD366" i="20"/>
  <c r="AD443" i="20" s="1"/>
  <c r="AD553" i="20"/>
  <c r="AD358" i="20"/>
  <c r="AD435" i="20" s="1"/>
  <c r="AD359" i="20"/>
  <c r="AD436" i="20" s="1"/>
  <c r="AD541" i="20"/>
  <c r="AD564" i="20"/>
  <c r="AD375" i="20"/>
  <c r="AD452" i="20" s="1"/>
  <c r="AD401" i="20"/>
  <c r="AD478" i="20" s="1"/>
  <c r="AE393" i="20"/>
  <c r="AE470" i="20" s="1"/>
  <c r="AE399" i="20"/>
  <c r="AE476" i="20" s="1"/>
  <c r="AE426" i="20"/>
  <c r="AE503" i="20" s="1"/>
  <c r="AE396" i="20"/>
  <c r="AE473" i="20" s="1"/>
  <c r="AC568" i="20"/>
  <c r="AC411" i="20"/>
  <c r="AC168" i="21" s="1"/>
  <c r="AC357" i="20"/>
  <c r="AC153" i="21" s="1"/>
  <c r="AB180" i="21"/>
  <c r="AB205" i="21"/>
  <c r="AC400" i="20"/>
  <c r="AC154" i="21" s="1"/>
  <c r="AC368" i="20"/>
  <c r="AC545" i="20"/>
  <c r="AB194" i="21"/>
  <c r="AB169" i="21"/>
  <c r="AD628" i="20"/>
  <c r="AD611" i="20"/>
  <c r="AD603" i="20"/>
  <c r="AD582" i="20"/>
  <c r="AD584" i="20"/>
  <c r="AD589" i="20"/>
  <c r="AD629" i="20"/>
  <c r="AC162" i="21"/>
  <c r="AC179" i="21"/>
  <c r="AC159" i="21"/>
  <c r="AC170" i="21"/>
  <c r="AC164" i="21"/>
  <c r="AC156" i="21"/>
  <c r="AC171" i="21"/>
  <c r="AC175" i="21"/>
  <c r="AD608" i="20"/>
  <c r="AD609" i="20"/>
  <c r="AD625" i="20"/>
  <c r="AD587" i="20"/>
  <c r="AD626" i="20"/>
  <c r="AD599" i="20"/>
  <c r="AD622" i="20"/>
  <c r="AD619" i="20"/>
  <c r="AD596" i="20"/>
  <c r="AD614" i="20"/>
  <c r="AD597" i="20"/>
  <c r="AD627" i="20"/>
  <c r="AD613" i="20"/>
  <c r="AD365" i="20"/>
  <c r="AD442" i="20" s="1"/>
  <c r="AD562" i="20"/>
  <c r="AD548" i="20"/>
  <c r="AD373" i="20"/>
  <c r="AD450" i="20" s="1"/>
  <c r="AD565" i="20"/>
  <c r="AD369" i="20"/>
  <c r="AD446" i="20" s="1"/>
  <c r="AD410" i="20"/>
  <c r="AD487" i="20" s="1"/>
  <c r="AD573" i="20"/>
  <c r="AD554" i="20"/>
  <c r="AD418" i="20"/>
  <c r="AD495" i="20" s="1"/>
  <c r="AD416" i="20"/>
  <c r="AD493" i="20" s="1"/>
  <c r="AD420" i="20"/>
  <c r="AD497" i="20" s="1"/>
  <c r="AD578" i="20"/>
  <c r="AD542" i="20"/>
  <c r="AD547" i="20"/>
  <c r="AD360" i="20"/>
  <c r="AD437" i="20" s="1"/>
  <c r="AD574" i="20"/>
  <c r="AD377" i="20"/>
  <c r="AD454" i="20" s="1"/>
  <c r="AD363" i="20"/>
  <c r="AD440" i="20" s="1"/>
  <c r="AD560" i="20"/>
  <c r="AD535" i="20"/>
  <c r="AC534" i="20"/>
  <c r="AD586" i="20"/>
  <c r="AD604" i="20"/>
  <c r="AD617" i="20"/>
  <c r="AD595" i="20"/>
  <c r="AD631" i="20"/>
  <c r="AD624" i="20"/>
  <c r="AC184" i="21"/>
  <c r="AC174" i="21"/>
  <c r="AC178" i="21"/>
  <c r="AC176" i="21"/>
  <c r="AC185" i="21"/>
  <c r="AC181" i="21"/>
  <c r="AD606" i="20"/>
  <c r="AD621" i="20"/>
  <c r="AD585" i="20"/>
  <c r="AD616" i="20"/>
  <c r="AD583" i="20"/>
  <c r="AD618" i="20"/>
  <c r="AD630" i="20"/>
  <c r="AD593" i="20"/>
  <c r="AD632" i="20"/>
  <c r="AD594" i="20"/>
  <c r="AD633" i="20"/>
  <c r="AD610" i="20"/>
  <c r="AD563" i="20"/>
  <c r="AD572" i="20"/>
  <c r="AD413" i="20"/>
  <c r="AD490" i="20" s="1"/>
  <c r="AD378" i="20"/>
  <c r="AD455" i="20" s="1"/>
  <c r="AD412" i="20"/>
  <c r="AD489" i="20" s="1"/>
  <c r="AD376" i="20"/>
  <c r="AD453" i="20" s="1"/>
  <c r="AD403" i="20"/>
  <c r="AD480" i="20" s="1"/>
  <c r="AD555" i="20"/>
  <c r="AD419" i="20"/>
  <c r="AD496" i="20" s="1"/>
  <c r="AD406" i="20"/>
  <c r="AD483" i="20" s="1"/>
  <c r="AD421" i="20"/>
  <c r="AD498" i="20" s="1"/>
  <c r="AD408" i="20"/>
  <c r="AD485" i="20" s="1"/>
  <c r="AD566" i="20"/>
  <c r="AD575" i="20"/>
  <c r="AD537" i="20"/>
  <c r="AD539" i="20"/>
  <c r="AD543" i="20"/>
  <c r="AD407" i="20"/>
  <c r="AD484" i="20" s="1"/>
  <c r="AD561" i="20"/>
  <c r="AE425" i="20"/>
  <c r="AE502" i="20" s="1"/>
  <c r="AE388" i="20"/>
  <c r="AE465" i="20" s="1"/>
  <c r="AE429" i="20"/>
  <c r="AE506" i="20" s="1"/>
  <c r="AE394" i="20"/>
  <c r="AE471" i="20" s="1"/>
  <c r="AE430" i="20"/>
  <c r="AE507" i="20" s="1"/>
  <c r="AE395" i="20"/>
  <c r="AE472" i="20" s="1"/>
  <c r="AE386" i="20"/>
  <c r="AE463" i="20" s="1"/>
  <c r="AE78" i="21"/>
  <c r="AE384" i="20"/>
  <c r="AE461" i="20" s="1"/>
  <c r="AE392" i="20"/>
  <c r="AE469" i="20" s="1"/>
  <c r="AE381" i="20"/>
  <c r="AE458" i="20" s="1"/>
  <c r="AE431" i="20"/>
  <c r="AE508" i="20" s="1"/>
  <c r="AF75" i="20"/>
  <c r="AF75" i="21" s="1"/>
  <c r="AF78" i="20"/>
  <c r="AF79" i="20"/>
  <c r="AF80" i="20" s="1"/>
  <c r="AF80" i="21" s="1"/>
  <c r="AE81" i="20"/>
  <c r="AE81" i="21" s="1"/>
  <c r="AE76" i="20"/>
  <c r="AE77" i="20"/>
  <c r="AE619" i="20" s="1"/>
  <c r="AA121" i="21"/>
  <c r="AA29" i="21" s="1"/>
  <c r="AC243" i="20"/>
  <c r="AE71" i="21"/>
  <c r="AE72" i="20"/>
  <c r="AE111" i="21" s="1"/>
  <c r="AE73" i="20"/>
  <c r="AB210" i="20"/>
  <c r="AB14" i="20" s="1"/>
  <c r="AB6" i="20" s="1"/>
  <c r="AB147" i="21"/>
  <c r="AB14" i="21" s="1"/>
  <c r="AC107" i="20"/>
  <c r="AC122" i="21" s="1"/>
  <c r="AC197" i="20"/>
  <c r="AC343" i="20"/>
  <c r="AB98" i="21"/>
  <c r="AB97" i="21" s="1"/>
  <c r="AB21" i="21" s="1"/>
  <c r="AC298" i="20"/>
  <c r="AC86" i="21"/>
  <c r="AD87" i="21"/>
  <c r="AD164" i="20"/>
  <c r="AD100" i="21"/>
  <c r="AD299" i="20"/>
  <c r="AD310" i="20"/>
  <c r="AD153" i="20"/>
  <c r="AD97" i="20"/>
  <c r="AD154" i="20"/>
  <c r="AD155" i="20"/>
  <c r="AD227" i="20"/>
  <c r="AD271" i="20" s="1"/>
  <c r="AD89" i="21"/>
  <c r="AD101" i="21"/>
  <c r="AD214" i="20"/>
  <c r="AD258" i="20" s="1"/>
  <c r="AD90" i="21"/>
  <c r="AD103" i="21"/>
  <c r="AD231" i="20"/>
  <c r="AD275" i="20" s="1"/>
  <c r="AD303" i="20"/>
  <c r="AD169" i="20"/>
  <c r="AD315" i="20"/>
  <c r="AD242" i="20"/>
  <c r="AD286" i="20" s="1"/>
  <c r="AD225" i="20"/>
  <c r="AD269" i="20" s="1"/>
  <c r="AD170" i="20"/>
  <c r="AD99" i="20"/>
  <c r="AD133" i="20" s="1"/>
  <c r="AD92" i="21"/>
  <c r="AD109" i="21"/>
  <c r="AD223" i="20"/>
  <c r="AD267" i="20" s="1"/>
  <c r="AD226" i="20"/>
  <c r="AD270" i="20" s="1"/>
  <c r="AD318" i="20"/>
  <c r="AD241" i="20"/>
  <c r="AD285" i="20" s="1"/>
  <c r="AD220" i="20"/>
  <c r="AD264" i="20" s="1"/>
  <c r="AD105" i="20"/>
  <c r="AD139" i="20" s="1"/>
  <c r="AD93" i="21"/>
  <c r="AD105" i="21"/>
  <c r="AD161" i="20"/>
  <c r="AD162" i="20"/>
  <c r="AD158" i="20"/>
  <c r="AD215" i="20"/>
  <c r="AD259" i="20" s="1"/>
  <c r="AD88" i="21"/>
  <c r="AD120" i="21"/>
  <c r="AD104" i="21"/>
  <c r="AD119" i="21"/>
  <c r="AD219" i="20"/>
  <c r="AD263" i="20" s="1"/>
  <c r="AD239" i="20"/>
  <c r="AD283" i="20" s="1"/>
  <c r="AD103" i="20"/>
  <c r="AD137" i="20" s="1"/>
  <c r="AD311" i="20"/>
  <c r="AD238" i="20"/>
  <c r="AD282" i="20" s="1"/>
  <c r="AD221" i="20"/>
  <c r="AD265" i="20" s="1"/>
  <c r="AD101" i="20"/>
  <c r="AD135" i="20" s="1"/>
  <c r="AD106" i="21"/>
  <c r="AD317" i="20"/>
  <c r="AD171" i="20"/>
  <c r="AD218" i="20"/>
  <c r="AD262" i="20" s="1"/>
  <c r="AD314" i="20"/>
  <c r="AD237" i="20"/>
  <c r="AD281" i="20" s="1"/>
  <c r="AD216" i="20"/>
  <c r="AD260" i="20" s="1"/>
  <c r="AD98" i="20"/>
  <c r="AD132" i="20" s="1"/>
  <c r="AD112" i="21"/>
  <c r="AD117" i="21"/>
  <c r="AD157" i="20"/>
  <c r="AD156" i="20"/>
  <c r="AD319" i="20"/>
  <c r="AD173" i="20"/>
  <c r="AD96" i="21"/>
  <c r="AD308" i="20"/>
  <c r="AD102" i="21"/>
  <c r="AD114" i="21"/>
  <c r="AD313" i="20"/>
  <c r="AD168" i="20"/>
  <c r="AD230" i="20"/>
  <c r="AD274" i="20" s="1"/>
  <c r="AD306" i="20"/>
  <c r="AD234" i="20"/>
  <c r="AD278" i="20" s="1"/>
  <c r="AD217" i="20"/>
  <c r="AD261" i="20" s="1"/>
  <c r="AD165" i="20"/>
  <c r="AD116" i="21"/>
  <c r="AD304" i="20"/>
  <c r="AD316" i="20"/>
  <c r="AD167" i="20"/>
  <c r="AD305" i="20"/>
  <c r="AD228" i="20"/>
  <c r="AD272" i="20" s="1"/>
  <c r="AD166" i="20"/>
  <c r="AD94" i="21"/>
  <c r="AD160" i="20"/>
  <c r="AD159" i="20"/>
  <c r="AD240" i="20"/>
  <c r="AD284" i="20" s="1"/>
  <c r="AD104" i="20"/>
  <c r="AD138" i="20" s="1"/>
  <c r="AD91" i="21"/>
  <c r="AD107" i="21"/>
  <c r="AD307" i="20"/>
  <c r="AD95" i="21"/>
  <c r="AD113" i="21"/>
  <c r="AD300" i="20"/>
  <c r="AD312" i="20"/>
  <c r="AD222" i="20"/>
  <c r="AD266" i="20" s="1"/>
  <c r="AD172" i="20"/>
  <c r="AD302" i="20"/>
  <c r="AD229" i="20"/>
  <c r="AD273" i="20" s="1"/>
  <c r="AD213" i="20"/>
  <c r="AD257" i="20" s="1"/>
  <c r="AD106" i="20"/>
  <c r="AD140" i="20" s="1"/>
  <c r="AD72" i="21"/>
  <c r="AD115" i="21"/>
  <c r="AD236" i="20"/>
  <c r="AD280" i="20" s="1"/>
  <c r="AD235" i="20"/>
  <c r="AD279" i="20" s="1"/>
  <c r="AD100" i="20"/>
  <c r="AD134" i="20" s="1"/>
  <c r="AD301" i="20"/>
  <c r="AD224" i="20"/>
  <c r="AD268" i="20" s="1"/>
  <c r="AD102" i="20"/>
  <c r="AD136" i="20" s="1"/>
  <c r="AD108" i="21"/>
  <c r="AD118" i="21"/>
  <c r="AB511" i="20"/>
  <c r="AC232" i="20"/>
  <c r="AD216" i="21"/>
  <c r="AD49" i="21" s="1"/>
  <c r="AC332" i="20"/>
  <c r="AC99" i="21"/>
  <c r="AB174" i="20"/>
  <c r="AG1" i="20"/>
  <c r="AG3" i="20" s="1"/>
  <c r="AF1" i="21"/>
  <c r="AF71" i="20"/>
  <c r="AC360" i="21"/>
  <c r="AC175" i="20"/>
  <c r="AC96" i="20"/>
  <c r="AC134" i="21"/>
  <c r="AC211" i="20"/>
  <c r="AC309" i="20"/>
  <c r="AC44" i="20" s="1"/>
  <c r="AC321" i="20"/>
  <c r="AC186" i="20"/>
  <c r="AC123" i="21"/>
  <c r="AC229" i="21"/>
  <c r="AC372" i="21" s="1"/>
  <c r="Z36" i="21"/>
  <c r="AB149" i="21"/>
  <c r="AE221" i="21"/>
  <c r="AE219" i="21"/>
  <c r="AE217" i="21"/>
  <c r="AE225" i="21"/>
  <c r="AE223" i="21"/>
  <c r="AE220" i="21"/>
  <c r="AE222" i="21"/>
  <c r="AE224" i="21"/>
  <c r="AE226" i="21"/>
  <c r="AE218" i="21"/>
  <c r="AC110" i="21"/>
  <c r="AC152" i="20"/>
  <c r="AC35" i="20" s="1"/>
  <c r="AC163" i="20"/>
  <c r="AC43" i="20" s="1"/>
  <c r="AD124" i="21"/>
  <c r="AD135" i="21"/>
  <c r="AD344" i="20"/>
  <c r="AD333" i="20"/>
  <c r="AD198" i="20"/>
  <c r="AD190" i="20"/>
  <c r="AD194" i="20"/>
  <c r="AD199" i="20"/>
  <c r="AD203" i="20"/>
  <c r="AD331" i="20"/>
  <c r="AD330" i="20"/>
  <c r="AD177" i="20"/>
  <c r="AD109" i="20"/>
  <c r="AD143" i="20" s="1"/>
  <c r="AD132" i="21"/>
  <c r="AD342" i="20"/>
  <c r="AD117" i="20"/>
  <c r="AD151" i="20" s="1"/>
  <c r="AD128" i="21"/>
  <c r="AD324" i="20"/>
  <c r="AD340" i="20"/>
  <c r="AD346" i="20"/>
  <c r="AD193" i="20"/>
  <c r="AD125" i="21"/>
  <c r="AD327" i="20"/>
  <c r="AD336" i="20"/>
  <c r="AD345" i="20"/>
  <c r="AD246" i="20"/>
  <c r="AD290" i="20" s="1"/>
  <c r="AD114" i="20"/>
  <c r="AD148" i="20" s="1"/>
  <c r="AD136" i="21"/>
  <c r="AD108" i="20"/>
  <c r="AD142" i="20" s="1"/>
  <c r="AD189" i="20"/>
  <c r="AD192" i="20"/>
  <c r="AD200" i="20"/>
  <c r="AD204" i="20"/>
  <c r="AD328" i="20"/>
  <c r="AD253" i="20"/>
  <c r="AD297" i="20" s="1"/>
  <c r="AD184" i="20"/>
  <c r="AD73" i="21"/>
  <c r="AD138" i="21"/>
  <c r="AD326" i="20"/>
  <c r="AD112" i="20"/>
  <c r="AD146" i="20" s="1"/>
  <c r="AD137" i="21"/>
  <c r="AD351" i="20"/>
  <c r="AD341" i="20"/>
  <c r="AD338" i="20"/>
  <c r="AD182" i="20"/>
  <c r="AD131" i="21"/>
  <c r="AD347" i="20"/>
  <c r="AD337" i="20"/>
  <c r="AD334" i="20"/>
  <c r="AD179" i="20"/>
  <c r="AD110" i="20"/>
  <c r="AD144" i="20" s="1"/>
  <c r="AD322" i="20"/>
  <c r="AD188" i="20"/>
  <c r="AD195" i="20"/>
  <c r="AD205" i="20"/>
  <c r="AD201" i="20"/>
  <c r="AD352" i="20"/>
  <c r="AD249" i="20"/>
  <c r="AD293" i="20" s="1"/>
  <c r="AD180" i="20"/>
  <c r="AD127" i="21"/>
  <c r="AD143" i="21"/>
  <c r="AD116" i="20"/>
  <c r="AD150" i="20" s="1"/>
  <c r="AD139" i="21"/>
  <c r="AD140" i="21"/>
  <c r="AD248" i="20"/>
  <c r="AD292" i="20" s="1"/>
  <c r="AD325" i="20"/>
  <c r="AD251" i="20"/>
  <c r="AD295" i="20" s="1"/>
  <c r="AD115" i="20"/>
  <c r="AD149" i="20" s="1"/>
  <c r="AD141" i="21"/>
  <c r="AD252" i="20"/>
  <c r="AD296" i="20" s="1"/>
  <c r="AD353" i="20"/>
  <c r="AD178" i="20"/>
  <c r="AD185" i="20"/>
  <c r="AD126" i="21"/>
  <c r="AD144" i="21"/>
  <c r="AD191" i="20"/>
  <c r="AD196" i="20"/>
  <c r="AD207" i="20"/>
  <c r="AD206" i="20"/>
  <c r="AD202" i="20"/>
  <c r="AD348" i="20"/>
  <c r="AD245" i="20"/>
  <c r="AD289" i="20" s="1"/>
  <c r="AD113" i="20"/>
  <c r="AD147" i="20" s="1"/>
  <c r="AD133" i="21"/>
  <c r="AD329" i="20"/>
  <c r="AD183" i="20"/>
  <c r="AD129" i="21"/>
  <c r="AD339" i="20"/>
  <c r="AD323" i="20"/>
  <c r="AD350" i="20"/>
  <c r="AD247" i="20"/>
  <c r="AD291" i="20" s="1"/>
  <c r="AD111" i="20"/>
  <c r="AD145" i="20" s="1"/>
  <c r="AD142" i="21"/>
  <c r="AD335" i="20"/>
  <c r="AD349" i="20"/>
  <c r="AD250" i="20"/>
  <c r="AD294" i="20" s="1"/>
  <c r="AD181" i="20"/>
  <c r="AD130" i="21"/>
  <c r="AB320" i="20"/>
  <c r="AB148" i="21"/>
  <c r="AB22" i="21" s="1"/>
  <c r="Z510" i="20"/>
  <c r="AF423" i="20" l="1"/>
  <c r="AF500" i="20" s="1"/>
  <c r="AF380" i="20"/>
  <c r="AF457" i="20" s="1"/>
  <c r="AC304" i="21"/>
  <c r="AC274" i="21"/>
  <c r="AE212" i="20"/>
  <c r="AE256" i="20" s="1"/>
  <c r="AE233" i="20"/>
  <c r="AD316" i="21"/>
  <c r="AD274" i="21" s="1"/>
  <c r="AD305" i="21"/>
  <c r="AD263" i="21" s="1"/>
  <c r="AE176" i="20"/>
  <c r="AE187" i="20"/>
  <c r="AE244" i="20"/>
  <c r="AD315" i="21"/>
  <c r="AD273" i="21" s="1"/>
  <c r="AC250" i="21"/>
  <c r="AD260" i="21"/>
  <c r="AD238" i="21" s="1"/>
  <c r="AA60" i="21"/>
  <c r="AA26" i="20"/>
  <c r="AB34" i="20"/>
  <c r="AB10" i="20" s="1"/>
  <c r="AC11" i="20"/>
  <c r="Y7" i="20"/>
  <c r="X7" i="20"/>
  <c r="AE559" i="20"/>
  <c r="AB262" i="21"/>
  <c r="AB261" i="21" s="1"/>
  <c r="AB61" i="21" s="1"/>
  <c r="AC279" i="21"/>
  <c r="AD355" i="21"/>
  <c r="AD333" i="21" s="1"/>
  <c r="AD281" i="21" s="1"/>
  <c r="AD356" i="21"/>
  <c r="AD334" i="21" s="1"/>
  <c r="AD282" i="21" s="1"/>
  <c r="AD357" i="21"/>
  <c r="AD335" i="21" s="1"/>
  <c r="AD349" i="21"/>
  <c r="AD327" i="21" s="1"/>
  <c r="AD275" i="21" s="1"/>
  <c r="AD351" i="21"/>
  <c r="AD329" i="21" s="1"/>
  <c r="AD277" i="21" s="1"/>
  <c r="AD354" i="21"/>
  <c r="AD332" i="21" s="1"/>
  <c r="AD280" i="21" s="1"/>
  <c r="AD350" i="21"/>
  <c r="AD328" i="21" s="1"/>
  <c r="AD276" i="21" s="1"/>
  <c r="AD352" i="21"/>
  <c r="AD330" i="21" s="1"/>
  <c r="AD278" i="21" s="1"/>
  <c r="AD353" i="21"/>
  <c r="AD331" i="21" s="1"/>
  <c r="AD279" i="21" s="1"/>
  <c r="AD358" i="21"/>
  <c r="AD336" i="21" s="1"/>
  <c r="AD283" i="21"/>
  <c r="AE249" i="21"/>
  <c r="AE303" i="21"/>
  <c r="AE324" i="21" s="1"/>
  <c r="AE302" i="21"/>
  <c r="AE323" i="21" s="1"/>
  <c r="AE301" i="21"/>
  <c r="AE322" i="21" s="1"/>
  <c r="AE299" i="21"/>
  <c r="AE320" i="21" s="1"/>
  <c r="AE298" i="21"/>
  <c r="AE319" i="21" s="1"/>
  <c r="AE297" i="21"/>
  <c r="AE318" i="21" s="1"/>
  <c r="AE296" i="21"/>
  <c r="AE317" i="21" s="1"/>
  <c r="AE300" i="21"/>
  <c r="AE321" i="21" s="1"/>
  <c r="AE295" i="21"/>
  <c r="AE294" i="21"/>
  <c r="AD265" i="21"/>
  <c r="AD272" i="21"/>
  <c r="AD267" i="21"/>
  <c r="AD270" i="21"/>
  <c r="AD264" i="21"/>
  <c r="AD268" i="21"/>
  <c r="AD271" i="21"/>
  <c r="AD269" i="21"/>
  <c r="AD266" i="21"/>
  <c r="AD48" i="21"/>
  <c r="AA7" i="21"/>
  <c r="AD188" i="21"/>
  <c r="E32" i="31"/>
  <c r="E30" i="31" s="1"/>
  <c r="E7" i="31" s="1"/>
  <c r="E40" i="31"/>
  <c r="E24" i="31"/>
  <c r="E53" i="31"/>
  <c r="Y20" i="20"/>
  <c r="AB152" i="21"/>
  <c r="AB15" i="21" s="1"/>
  <c r="AD288" i="20"/>
  <c r="AD287" i="20" s="1"/>
  <c r="AC254" i="20"/>
  <c r="AC62" i="20" s="1"/>
  <c r="AD277" i="20"/>
  <c r="AD276" i="20" s="1"/>
  <c r="AD255" i="20"/>
  <c r="AD131" i="20"/>
  <c r="AD130" i="20" s="1"/>
  <c r="AD141" i="20"/>
  <c r="AE513" i="20"/>
  <c r="AE362" i="21"/>
  <c r="AE515" i="20"/>
  <c r="AE364" i="21"/>
  <c r="AE514" i="20"/>
  <c r="AE363" i="21"/>
  <c r="AD477" i="20"/>
  <c r="AE456" i="20"/>
  <c r="AD531" i="20"/>
  <c r="AD526" i="20"/>
  <c r="AD525" i="20"/>
  <c r="AE521" i="20"/>
  <c r="AE370" i="21"/>
  <c r="AE518" i="20"/>
  <c r="AE367" i="21"/>
  <c r="AE516" i="20"/>
  <c r="AE365" i="21"/>
  <c r="AD434" i="20"/>
  <c r="AC530" i="20"/>
  <c r="AE519" i="20"/>
  <c r="AE368" i="21"/>
  <c r="AE520" i="20"/>
  <c r="AE369" i="21"/>
  <c r="AD488" i="20"/>
  <c r="AD529" i="20"/>
  <c r="AD528" i="20"/>
  <c r="AD524" i="20"/>
  <c r="AC433" i="20"/>
  <c r="AE517" i="20"/>
  <c r="AE366" i="21"/>
  <c r="AE512" i="20"/>
  <c r="AE361" i="21"/>
  <c r="AC523" i="20"/>
  <c r="AD445" i="20"/>
  <c r="AE499" i="20"/>
  <c r="AD527" i="20"/>
  <c r="AA36" i="21"/>
  <c r="AA28" i="21"/>
  <c r="AF151" i="21"/>
  <c r="AF146" i="21"/>
  <c r="AF83" i="21"/>
  <c r="AB30" i="21"/>
  <c r="AB6" i="21" s="1"/>
  <c r="AA50" i="20"/>
  <c r="AB53" i="20"/>
  <c r="AB29" i="20" s="1"/>
  <c r="AB52" i="20"/>
  <c r="AB28" i="20" s="1"/>
  <c r="AB51" i="20"/>
  <c r="AB27" i="20" s="1"/>
  <c r="AC42" i="20"/>
  <c r="AB42" i="20"/>
  <c r="W20" i="20"/>
  <c r="F21" i="20"/>
  <c r="Z21" i="20"/>
  <c r="AC36" i="20"/>
  <c r="F15" i="20"/>
  <c r="AF382" i="20"/>
  <c r="AF459" i="20" s="1"/>
  <c r="F60" i="21"/>
  <c r="AD236" i="21"/>
  <c r="AD379" i="21" s="1"/>
  <c r="AF3" i="21"/>
  <c r="AF69" i="21" s="1"/>
  <c r="F356" i="20"/>
  <c r="E18" i="31" s="1"/>
  <c r="F510" i="20"/>
  <c r="AA510" i="20"/>
  <c r="AF388" i="20"/>
  <c r="AF465" i="20" s="1"/>
  <c r="AF425" i="20"/>
  <c r="AF502" i="20" s="1"/>
  <c r="AE416" i="20"/>
  <c r="AE493" i="20" s="1"/>
  <c r="AF395" i="20"/>
  <c r="AF472" i="20" s="1"/>
  <c r="AF384" i="20"/>
  <c r="AF461" i="20" s="1"/>
  <c r="AF390" i="20"/>
  <c r="AF467" i="20" s="1"/>
  <c r="AF385" i="20"/>
  <c r="AF462" i="20" s="1"/>
  <c r="AD211" i="21"/>
  <c r="AE365" i="20"/>
  <c r="AE442" i="20" s="1"/>
  <c r="AD203" i="21"/>
  <c r="AG355" i="20"/>
  <c r="AG209" i="20"/>
  <c r="AG83" i="20"/>
  <c r="AG69" i="20"/>
  <c r="AE346" i="21"/>
  <c r="AD179" i="21"/>
  <c r="AF393" i="20"/>
  <c r="AF470" i="20" s="1"/>
  <c r="AF432" i="20"/>
  <c r="AF509" i="20" s="1"/>
  <c r="AD158" i="21"/>
  <c r="AF391" i="20"/>
  <c r="AF468" i="20" s="1"/>
  <c r="AF389" i="20"/>
  <c r="AF466" i="20" s="1"/>
  <c r="AF396" i="20"/>
  <c r="AF473" i="20" s="1"/>
  <c r="AF429" i="20"/>
  <c r="AF506" i="20" s="1"/>
  <c r="AF387" i="20"/>
  <c r="AF464" i="20" s="1"/>
  <c r="AF430" i="20"/>
  <c r="AF507" i="20" s="1"/>
  <c r="AF381" i="20"/>
  <c r="AF458" i="20" s="1"/>
  <c r="AF392" i="20"/>
  <c r="AF469" i="20" s="1"/>
  <c r="AF398" i="20"/>
  <c r="AF475" i="20" s="1"/>
  <c r="AF431" i="20"/>
  <c r="AF508" i="20" s="1"/>
  <c r="AF424" i="20"/>
  <c r="AF501" i="20" s="1"/>
  <c r="AF394" i="20"/>
  <c r="AF471" i="20" s="1"/>
  <c r="AE626" i="20"/>
  <c r="AF426" i="20"/>
  <c r="AF503" i="20" s="1"/>
  <c r="AF427" i="20"/>
  <c r="AF504" i="20" s="1"/>
  <c r="AF397" i="20"/>
  <c r="AF474" i="20" s="1"/>
  <c r="AF78" i="21"/>
  <c r="AF383" i="20"/>
  <c r="AF460" i="20" s="1"/>
  <c r="AF428" i="20"/>
  <c r="AF505" i="20" s="1"/>
  <c r="AF386" i="20"/>
  <c r="AF463" i="20" s="1"/>
  <c r="AF399" i="20"/>
  <c r="AF476" i="20" s="1"/>
  <c r="AD239" i="21"/>
  <c r="AD164" i="21"/>
  <c r="AE288" i="21"/>
  <c r="AE309" i="21" s="1"/>
  <c r="AD172" i="21"/>
  <c r="AB191" i="21"/>
  <c r="AB31" i="21" s="1"/>
  <c r="AD202" i="21"/>
  <c r="AE541" i="20"/>
  <c r="AE76" i="21"/>
  <c r="AD214" i="21"/>
  <c r="AD199" i="21"/>
  <c r="AD212" i="21"/>
  <c r="AD197" i="21"/>
  <c r="AD195" i="21"/>
  <c r="AE550" i="20"/>
  <c r="AD196" i="21"/>
  <c r="AD208" i="21"/>
  <c r="AE407" i="20"/>
  <c r="AE484" i="20" s="1"/>
  <c r="AE552" i="20"/>
  <c r="AE404" i="20"/>
  <c r="AE481" i="20" s="1"/>
  <c r="AE367" i="20"/>
  <c r="AE444" i="20" s="1"/>
  <c r="AE421" i="20"/>
  <c r="AE498" i="20" s="1"/>
  <c r="AE373" i="20"/>
  <c r="AE450" i="20" s="1"/>
  <c r="AE415" i="20"/>
  <c r="AE492" i="20" s="1"/>
  <c r="AE540" i="20"/>
  <c r="AE420" i="20"/>
  <c r="AE497" i="20" s="1"/>
  <c r="AD213" i="21"/>
  <c r="AD204" i="21"/>
  <c r="AD198" i="21"/>
  <c r="AD207" i="21"/>
  <c r="AD210" i="21"/>
  <c r="AE578" i="20"/>
  <c r="AE565" i="20"/>
  <c r="AE562" i="20"/>
  <c r="AE412" i="20"/>
  <c r="AE489" i="20" s="1"/>
  <c r="AE403" i="20"/>
  <c r="AE480" i="20" s="1"/>
  <c r="AE558" i="20"/>
  <c r="AE561" i="20"/>
  <c r="AD201" i="21"/>
  <c r="AD215" i="21"/>
  <c r="AD209" i="21"/>
  <c r="AD200" i="21"/>
  <c r="AE554" i="20"/>
  <c r="AE369" i="20"/>
  <c r="AE446" i="20" s="1"/>
  <c r="AE419" i="20"/>
  <c r="AE496" i="20" s="1"/>
  <c r="AE569" i="20"/>
  <c r="AE553" i="20"/>
  <c r="AE360" i="20"/>
  <c r="AE437" i="20" s="1"/>
  <c r="AE570" i="20"/>
  <c r="AE244" i="21"/>
  <c r="AE255" i="21" s="1"/>
  <c r="AE233" i="21" s="1"/>
  <c r="AE376" i="21" s="1"/>
  <c r="AE341" i="21"/>
  <c r="AE284" i="21"/>
  <c r="AE305" i="21" s="1"/>
  <c r="AE263" i="21" s="1"/>
  <c r="AE340" i="21"/>
  <c r="AE607" i="20"/>
  <c r="AE339" i="21"/>
  <c r="AE243" i="21"/>
  <c r="AE254" i="21" s="1"/>
  <c r="AE232" i="21" s="1"/>
  <c r="AE375" i="21" s="1"/>
  <c r="AE345" i="21"/>
  <c r="AE291" i="21"/>
  <c r="AE312" i="21" s="1"/>
  <c r="AE343" i="21"/>
  <c r="AE289" i="21"/>
  <c r="AE310" i="21" s="1"/>
  <c r="AE338" i="21"/>
  <c r="AE347" i="21"/>
  <c r="AE241" i="21"/>
  <c r="AE344" i="21"/>
  <c r="AE293" i="21"/>
  <c r="AE314" i="21" s="1"/>
  <c r="AE342" i="21"/>
  <c r="AE285" i="21"/>
  <c r="AE306" i="21" s="1"/>
  <c r="AE247" i="21"/>
  <c r="AE258" i="21" s="1"/>
  <c r="AE246" i="21"/>
  <c r="AE257" i="21" s="1"/>
  <c r="AE235" i="21" s="1"/>
  <c r="AE378" i="21" s="1"/>
  <c r="AE240" i="21"/>
  <c r="AE251" i="21" s="1"/>
  <c r="AE363" i="20"/>
  <c r="AE440" i="20" s="1"/>
  <c r="AE358" i="20"/>
  <c r="AE435" i="20" s="1"/>
  <c r="AC194" i="21"/>
  <c r="AD176" i="21"/>
  <c r="AD159" i="21"/>
  <c r="AD189" i="21"/>
  <c r="AD170" i="21"/>
  <c r="AD182" i="21"/>
  <c r="AD165" i="21"/>
  <c r="AD190" i="21"/>
  <c r="AD160" i="21"/>
  <c r="AC579" i="20"/>
  <c r="AD174" i="21"/>
  <c r="AD186" i="21"/>
  <c r="AD184" i="21"/>
  <c r="AD187" i="21"/>
  <c r="AE624" i="20"/>
  <c r="AE616" i="20"/>
  <c r="AE588" i="20"/>
  <c r="AB166" i="21"/>
  <c r="AB23" i="21" s="1"/>
  <c r="AB20" i="21" s="1"/>
  <c r="AE597" i="20"/>
  <c r="AE621" i="20"/>
  <c r="AE77" i="21"/>
  <c r="AE212" i="21" s="1"/>
  <c r="AE581" i="20"/>
  <c r="AE589" i="20"/>
  <c r="AC205" i="21"/>
  <c r="AE286" i="21"/>
  <c r="AE307" i="21" s="1"/>
  <c r="AE242" i="21"/>
  <c r="AE253" i="21" s="1"/>
  <c r="AE231" i="21" s="1"/>
  <c r="AE374" i="21" s="1"/>
  <c r="AE292" i="21"/>
  <c r="AE313" i="21" s="1"/>
  <c r="AE290" i="21"/>
  <c r="AE311" i="21" s="1"/>
  <c r="AE248" i="21"/>
  <c r="AE259" i="21" s="1"/>
  <c r="AE237" i="21" s="1"/>
  <c r="AE380" i="21" s="1"/>
  <c r="AE245" i="21"/>
  <c r="AE256" i="21" s="1"/>
  <c r="AE234" i="21" s="1"/>
  <c r="AE377" i="21" s="1"/>
  <c r="AE287" i="21"/>
  <c r="AE308" i="21" s="1"/>
  <c r="AE376" i="20"/>
  <c r="AE453" i="20" s="1"/>
  <c r="AE402" i="20"/>
  <c r="AE479" i="20" s="1"/>
  <c r="AE401" i="20"/>
  <c r="AE478" i="20" s="1"/>
  <c r="AE364" i="20"/>
  <c r="AE441" i="20" s="1"/>
  <c r="AE406" i="20"/>
  <c r="AE483" i="20" s="1"/>
  <c r="AE574" i="20"/>
  <c r="AE577" i="20"/>
  <c r="AE537" i="20"/>
  <c r="AE549" i="20"/>
  <c r="AE560" i="20"/>
  <c r="AD157" i="21"/>
  <c r="AD181" i="21"/>
  <c r="AD178" i="21"/>
  <c r="AD185" i="21"/>
  <c r="AD161" i="21"/>
  <c r="AD163" i="21"/>
  <c r="AD171" i="21"/>
  <c r="AD175" i="21"/>
  <c r="AD156" i="21"/>
  <c r="AD162" i="21"/>
  <c r="AD173" i="21"/>
  <c r="AD183" i="21"/>
  <c r="AD177" i="21"/>
  <c r="AC533" i="20"/>
  <c r="AC37" i="20" s="1"/>
  <c r="AE379" i="20"/>
  <c r="AD192" i="21"/>
  <c r="AD557" i="20"/>
  <c r="AE611" i="20"/>
  <c r="AE630" i="20"/>
  <c r="AE584" i="20"/>
  <c r="AD568" i="20"/>
  <c r="AE422" i="20"/>
  <c r="AE193" i="21" s="1"/>
  <c r="AF79" i="21"/>
  <c r="AC167" i="21"/>
  <c r="AD411" i="20"/>
  <c r="AD168" i="21" s="1"/>
  <c r="AD357" i="20"/>
  <c r="AD153" i="21" s="1"/>
  <c r="AD545" i="20"/>
  <c r="AD400" i="20"/>
  <c r="AD154" i="21" s="1"/>
  <c r="AD623" i="20"/>
  <c r="AC169" i="21"/>
  <c r="AD580" i="20"/>
  <c r="AD534" i="20"/>
  <c r="AD612" i="20"/>
  <c r="AC180" i="21"/>
  <c r="AD368" i="20"/>
  <c r="AC155" i="21"/>
  <c r="AC152" i="21" s="1"/>
  <c r="AC15" i="21" s="1"/>
  <c r="AD601" i="20"/>
  <c r="AE603" i="20"/>
  <c r="AE631" i="20"/>
  <c r="AE608" i="20"/>
  <c r="AE590" i="20"/>
  <c r="AE599" i="20"/>
  <c r="AE593" i="20"/>
  <c r="AE598" i="20"/>
  <c r="AE405" i="20"/>
  <c r="AE482" i="20" s="1"/>
  <c r="AE371" i="20"/>
  <c r="AE448" i="20" s="1"/>
  <c r="AE542" i="20"/>
  <c r="AE374" i="20"/>
  <c r="AE451" i="20" s="1"/>
  <c r="AE378" i="20"/>
  <c r="AE455" i="20" s="1"/>
  <c r="AE539" i="20"/>
  <c r="AE409" i="20"/>
  <c r="AE486" i="20" s="1"/>
  <c r="AE572" i="20"/>
  <c r="AE413" i="20"/>
  <c r="AE490" i="20" s="1"/>
  <c r="AE417" i="20"/>
  <c r="AE494" i="20" s="1"/>
  <c r="AE366" i="20"/>
  <c r="AE443" i="20" s="1"/>
  <c r="AE555" i="20"/>
  <c r="AE370" i="20"/>
  <c r="AE447" i="20" s="1"/>
  <c r="AE571" i="20"/>
  <c r="AE575" i="20"/>
  <c r="AE546" i="20"/>
  <c r="AE563" i="20"/>
  <c r="AE408" i="20"/>
  <c r="AE485" i="20" s="1"/>
  <c r="AE566" i="20"/>
  <c r="AE361" i="20"/>
  <c r="AE438" i="20" s="1"/>
  <c r="AE535" i="20"/>
  <c r="AE622" i="20"/>
  <c r="AE595" i="20"/>
  <c r="AE632" i="20"/>
  <c r="AE591" i="20"/>
  <c r="AE614" i="20"/>
  <c r="AE587" i="20"/>
  <c r="AE609" i="20"/>
  <c r="AE628" i="20"/>
  <c r="AE605" i="20"/>
  <c r="AE604" i="20"/>
  <c r="AE582" i="20"/>
  <c r="AE618" i="20"/>
  <c r="AE602" i="20"/>
  <c r="AE594" i="20"/>
  <c r="AE617" i="20"/>
  <c r="AE586" i="20"/>
  <c r="AE627" i="20"/>
  <c r="AE585" i="20"/>
  <c r="AE613" i="20"/>
  <c r="AE410" i="20"/>
  <c r="AE487" i="20" s="1"/>
  <c r="AE359" i="20"/>
  <c r="AE436" i="20" s="1"/>
  <c r="AE414" i="20"/>
  <c r="AE491" i="20" s="1"/>
  <c r="AE362" i="20"/>
  <c r="AE439" i="20" s="1"/>
  <c r="AE538" i="20"/>
  <c r="AE544" i="20"/>
  <c r="AE377" i="20"/>
  <c r="AE454" i="20" s="1"/>
  <c r="AE548" i="20"/>
  <c r="AE418" i="20"/>
  <c r="AE495" i="20" s="1"/>
  <c r="AE536" i="20"/>
  <c r="AE564" i="20"/>
  <c r="AE543" i="20"/>
  <c r="AE567" i="20"/>
  <c r="AE547" i="20"/>
  <c r="AE551" i="20"/>
  <c r="AE372" i="20"/>
  <c r="AE449" i="20" s="1"/>
  <c r="AE573" i="20"/>
  <c r="AE375" i="20"/>
  <c r="AE452" i="20" s="1"/>
  <c r="AE576" i="20"/>
  <c r="AE596" i="20"/>
  <c r="AE600" i="20"/>
  <c r="AE629" i="20"/>
  <c r="AE610" i="20"/>
  <c r="AE615" i="20"/>
  <c r="AE592" i="20"/>
  <c r="AE620" i="20"/>
  <c r="AE625" i="20"/>
  <c r="AE606" i="20"/>
  <c r="AE633" i="20"/>
  <c r="AE583" i="20"/>
  <c r="AG75" i="20"/>
  <c r="AG75" i="21" s="1"/>
  <c r="AG78" i="20"/>
  <c r="AG79" i="20"/>
  <c r="AG80" i="20" s="1"/>
  <c r="AG80" i="21" s="1"/>
  <c r="AF76" i="20"/>
  <c r="AF81" i="20"/>
  <c r="AF81" i="21" s="1"/>
  <c r="AF77" i="20"/>
  <c r="AF602" i="20" s="1"/>
  <c r="AC98" i="21"/>
  <c r="AC97" i="21" s="1"/>
  <c r="AC21" i="21" s="1"/>
  <c r="AD232" i="20"/>
  <c r="AD163" i="20"/>
  <c r="AD43" i="20" s="1"/>
  <c r="AC149" i="21"/>
  <c r="AD123" i="21"/>
  <c r="AC511" i="20"/>
  <c r="AD175" i="20"/>
  <c r="AC320" i="20"/>
  <c r="AG71" i="20"/>
  <c r="AH1" i="20"/>
  <c r="AH3" i="20" s="1"/>
  <c r="AG1" i="21"/>
  <c r="AD110" i="21"/>
  <c r="AD211" i="20"/>
  <c r="AD309" i="20"/>
  <c r="AD86" i="21"/>
  <c r="AE124" i="21"/>
  <c r="AE135" i="21"/>
  <c r="AE333" i="20"/>
  <c r="AE344" i="20"/>
  <c r="AE198" i="20"/>
  <c r="AE188" i="20"/>
  <c r="AE195" i="20"/>
  <c r="AE205" i="20"/>
  <c r="AE201" i="20"/>
  <c r="AE200" i="20"/>
  <c r="AE177" i="20"/>
  <c r="AE331" i="20"/>
  <c r="AE245" i="20"/>
  <c r="AE289" i="20" s="1"/>
  <c r="AE338" i="20"/>
  <c r="AE181" i="20"/>
  <c r="AE128" i="21"/>
  <c r="AE138" i="21"/>
  <c r="AE178" i="20"/>
  <c r="AE137" i="21"/>
  <c r="AE109" i="20"/>
  <c r="AE143" i="20" s="1"/>
  <c r="AE142" i="21"/>
  <c r="AE335" i="20"/>
  <c r="AE352" i="20"/>
  <c r="AE328" i="20"/>
  <c r="AE351" i="20"/>
  <c r="AE179" i="20"/>
  <c r="AE116" i="20"/>
  <c r="AE150" i="20" s="1"/>
  <c r="AE141" i="21"/>
  <c r="AE322" i="20"/>
  <c r="AE108" i="20"/>
  <c r="AE142" i="20" s="1"/>
  <c r="AE196" i="20"/>
  <c r="AE191" i="20"/>
  <c r="AE206" i="20"/>
  <c r="AE202" i="20"/>
  <c r="AE329" i="20"/>
  <c r="AE247" i="20"/>
  <c r="AE291" i="20" s="1"/>
  <c r="AE193" i="20"/>
  <c r="AE252" i="20"/>
  <c r="AE296" i="20" s="1"/>
  <c r="AE339" i="20"/>
  <c r="AE182" i="20"/>
  <c r="AE136" i="21"/>
  <c r="AE185" i="20"/>
  <c r="AE114" i="20"/>
  <c r="AE148" i="20" s="1"/>
  <c r="AE131" i="21"/>
  <c r="AE139" i="21"/>
  <c r="AE324" i="20"/>
  <c r="AE184" i="20"/>
  <c r="AE248" i="20"/>
  <c r="AE292" i="20" s="1"/>
  <c r="AE336" i="20"/>
  <c r="AE347" i="20"/>
  <c r="AE327" i="20"/>
  <c r="AE112" i="20"/>
  <c r="AE146" i="20" s="1"/>
  <c r="AE127" i="21"/>
  <c r="AE194" i="20"/>
  <c r="AE190" i="20"/>
  <c r="AE203" i="20"/>
  <c r="AE207" i="20"/>
  <c r="AE349" i="20"/>
  <c r="AE325" i="20"/>
  <c r="AE117" i="20"/>
  <c r="AE151" i="20" s="1"/>
  <c r="AE350" i="20"/>
  <c r="AE323" i="20"/>
  <c r="AE115" i="20"/>
  <c r="AE149" i="20" s="1"/>
  <c r="AE130" i="21"/>
  <c r="AE345" i="20"/>
  <c r="AE144" i="21"/>
  <c r="AE140" i="21"/>
  <c r="AE125" i="21"/>
  <c r="AE353" i="20"/>
  <c r="AE110" i="20"/>
  <c r="AE144" i="20" s="1"/>
  <c r="AE180" i="20"/>
  <c r="AE337" i="20"/>
  <c r="AE342" i="20"/>
  <c r="AE250" i="20"/>
  <c r="AE294" i="20" s="1"/>
  <c r="AE73" i="21"/>
  <c r="AE192" i="20"/>
  <c r="AE189" i="20"/>
  <c r="AE204" i="20"/>
  <c r="AE199" i="20"/>
  <c r="AE249" i="20"/>
  <c r="AE293" i="20" s="1"/>
  <c r="AE348" i="20"/>
  <c r="AE340" i="20"/>
  <c r="AE346" i="20"/>
  <c r="AE246" i="20"/>
  <c r="AE290" i="20" s="1"/>
  <c r="AE111" i="20"/>
  <c r="AE145" i="20" s="1"/>
  <c r="AE129" i="21"/>
  <c r="AE251" i="20"/>
  <c r="AE295" i="20" s="1"/>
  <c r="AE132" i="21"/>
  <c r="AE330" i="20"/>
  <c r="AE133" i="21"/>
  <c r="AE334" i="20"/>
  <c r="AE341" i="20"/>
  <c r="AE113" i="20"/>
  <c r="AE147" i="20" s="1"/>
  <c r="AE253" i="20"/>
  <c r="AE297" i="20" s="1"/>
  <c r="AE326" i="20"/>
  <c r="AE183" i="20"/>
  <c r="AE126" i="21"/>
  <c r="AE143" i="21"/>
  <c r="AD332" i="20"/>
  <c r="AD107" i="20"/>
  <c r="AD122" i="21" s="1"/>
  <c r="AD186" i="20"/>
  <c r="AD229" i="21"/>
  <c r="AD372" i="21" s="1"/>
  <c r="AD321" i="20"/>
  <c r="AD243" i="20"/>
  <c r="AD343" i="20"/>
  <c r="AF220" i="21"/>
  <c r="AF222" i="21"/>
  <c r="AF217" i="21"/>
  <c r="AF224" i="21"/>
  <c r="AF226" i="21"/>
  <c r="AF219" i="21"/>
  <c r="AF225" i="21"/>
  <c r="AF223" i="21"/>
  <c r="AF218" i="21"/>
  <c r="AF221" i="21"/>
  <c r="AD96" i="20"/>
  <c r="AD298" i="20"/>
  <c r="AD36" i="20" s="1"/>
  <c r="AE164" i="20"/>
  <c r="AE100" i="21"/>
  <c r="AE87" i="21"/>
  <c r="AE97" i="20"/>
  <c r="AE153" i="20"/>
  <c r="AE310" i="20"/>
  <c r="AE299" i="20"/>
  <c r="AE162" i="20"/>
  <c r="AE158" i="20"/>
  <c r="AE154" i="20"/>
  <c r="AE171" i="20"/>
  <c r="AE304" i="20"/>
  <c r="AE315" i="20"/>
  <c r="AE234" i="20"/>
  <c r="AE278" i="20" s="1"/>
  <c r="AE103" i="20"/>
  <c r="AE137" i="20" s="1"/>
  <c r="AE95" i="21"/>
  <c r="AE240" i="20"/>
  <c r="AE284" i="20" s="1"/>
  <c r="AE221" i="20"/>
  <c r="AE265" i="20" s="1"/>
  <c r="AE227" i="20"/>
  <c r="AE271" i="20" s="1"/>
  <c r="AE214" i="20"/>
  <c r="AE258" i="20" s="1"/>
  <c r="AE106" i="20"/>
  <c r="AE140" i="20" s="1"/>
  <c r="AE88" i="21"/>
  <c r="AE102" i="21"/>
  <c r="AE242" i="20"/>
  <c r="AE286" i="20" s="1"/>
  <c r="AE92" i="21"/>
  <c r="AE114" i="21"/>
  <c r="AE228" i="20"/>
  <c r="AE272" i="20" s="1"/>
  <c r="AE102" i="20"/>
  <c r="AE136" i="20" s="1"/>
  <c r="AE225" i="20"/>
  <c r="AE269" i="20" s="1"/>
  <c r="AE219" i="20"/>
  <c r="AE263" i="20" s="1"/>
  <c r="AE165" i="20"/>
  <c r="AE99" i="20"/>
  <c r="AE133" i="20" s="1"/>
  <c r="AE89" i="21"/>
  <c r="AE116" i="21"/>
  <c r="AE156" i="20"/>
  <c r="AE161" i="20"/>
  <c r="AE300" i="20"/>
  <c r="AE166" i="20"/>
  <c r="AE235" i="20"/>
  <c r="AE279" i="20" s="1"/>
  <c r="AE231" i="20"/>
  <c r="AE275" i="20" s="1"/>
  <c r="AE218" i="20"/>
  <c r="AE262" i="20" s="1"/>
  <c r="AE104" i="20"/>
  <c r="AE138" i="20" s="1"/>
  <c r="AE94" i="21"/>
  <c r="AE108" i="21"/>
  <c r="AE312" i="20"/>
  <c r="AE213" i="20"/>
  <c r="AE257" i="20" s="1"/>
  <c r="AE318" i="20"/>
  <c r="AE173" i="20"/>
  <c r="AE103" i="21"/>
  <c r="AE107" i="21"/>
  <c r="AE169" i="20"/>
  <c r="AE118" i="21"/>
  <c r="AE113" i="21"/>
  <c r="AE307" i="20"/>
  <c r="AE316" i="20"/>
  <c r="AE217" i="20"/>
  <c r="AE261" i="20" s="1"/>
  <c r="AE238" i="20"/>
  <c r="AE282" i="20" s="1"/>
  <c r="AE101" i="20"/>
  <c r="AE135" i="20" s="1"/>
  <c r="AE72" i="21"/>
  <c r="AE159" i="20"/>
  <c r="AE157" i="20"/>
  <c r="AE237" i="20"/>
  <c r="AE281" i="20" s="1"/>
  <c r="AE236" i="20"/>
  <c r="AE280" i="20" s="1"/>
  <c r="AE224" i="20"/>
  <c r="AE268" i="20" s="1"/>
  <c r="AE215" i="20"/>
  <c r="AE259" i="20" s="1"/>
  <c r="AE105" i="20"/>
  <c r="AE139" i="20" s="1"/>
  <c r="AE96" i="21"/>
  <c r="AE105" i="21"/>
  <c r="AE301" i="20"/>
  <c r="AE311" i="20"/>
  <c r="AE302" i="20"/>
  <c r="AE168" i="20"/>
  <c r="AE101" i="21"/>
  <c r="AE120" i="21"/>
  <c r="AE100" i="20"/>
  <c r="AE134" i="20" s="1"/>
  <c r="AE112" i="21"/>
  <c r="AE317" i="20"/>
  <c r="AE223" i="20"/>
  <c r="AE267" i="20" s="1"/>
  <c r="AE305" i="20"/>
  <c r="AE319" i="20"/>
  <c r="AE222" i="20"/>
  <c r="AE266" i="20" s="1"/>
  <c r="AE93" i="21"/>
  <c r="AE119" i="21"/>
  <c r="AE115" i="21"/>
  <c r="AE155" i="20"/>
  <c r="AE160" i="20"/>
  <c r="AE314" i="20"/>
  <c r="AE313" i="20"/>
  <c r="AE216" i="20"/>
  <c r="AE260" i="20" s="1"/>
  <c r="AE306" i="20"/>
  <c r="AE172" i="20"/>
  <c r="AE98" i="20"/>
  <c r="AE132" i="20" s="1"/>
  <c r="AE91" i="21"/>
  <c r="AE117" i="21"/>
  <c r="AE229" i="20"/>
  <c r="AE273" i="20" s="1"/>
  <c r="AE241" i="20"/>
  <c r="AE285" i="20" s="1"/>
  <c r="AE230" i="20"/>
  <c r="AE274" i="20" s="1"/>
  <c r="AE170" i="20"/>
  <c r="AE109" i="21"/>
  <c r="AE220" i="20"/>
  <c r="AE264" i="20" s="1"/>
  <c r="AE104" i="21"/>
  <c r="AE308" i="20"/>
  <c r="AE226" i="20"/>
  <c r="AE270" i="20" s="1"/>
  <c r="AE239" i="20"/>
  <c r="AE283" i="20" s="1"/>
  <c r="AE303" i="20"/>
  <c r="AE167" i="20"/>
  <c r="AE90" i="21"/>
  <c r="AE106" i="21"/>
  <c r="Z356" i="20"/>
  <c r="AE216" i="21"/>
  <c r="AE49" i="21" s="1"/>
  <c r="AC148" i="21"/>
  <c r="AC22" i="21" s="1"/>
  <c r="AD197" i="20"/>
  <c r="AD134" i="21"/>
  <c r="AC210" i="20"/>
  <c r="AC14" i="20" s="1"/>
  <c r="AC6" i="20" s="1"/>
  <c r="AC147" i="21"/>
  <c r="AC14" i="21" s="1"/>
  <c r="AC174" i="20"/>
  <c r="AF72" i="20"/>
  <c r="AF111" i="21" s="1"/>
  <c r="AF73" i="20"/>
  <c r="AF71" i="21"/>
  <c r="AD360" i="21"/>
  <c r="AA356" i="20"/>
  <c r="AD152" i="20"/>
  <c r="AD35" i="20" s="1"/>
  <c r="AD99" i="21"/>
  <c r="AD250" i="21" l="1"/>
  <c r="AG423" i="20"/>
  <c r="AG500" i="20" s="1"/>
  <c r="AG380" i="20"/>
  <c r="AG457" i="20" s="1"/>
  <c r="AF233" i="20"/>
  <c r="AF212" i="20"/>
  <c r="AF256" i="20" s="1"/>
  <c r="AF176" i="20"/>
  <c r="AF187" i="20"/>
  <c r="AF244" i="20"/>
  <c r="AE315" i="21"/>
  <c r="AE273" i="21" s="1"/>
  <c r="AE316" i="21"/>
  <c r="AE274" i="21" s="1"/>
  <c r="AE260" i="21"/>
  <c r="AE238" i="21" s="1"/>
  <c r="AC532" i="20"/>
  <c r="AC522" i="20" s="1"/>
  <c r="AC381" i="21"/>
  <c r="AC371" i="21" s="1"/>
  <c r="AC359" i="21" s="1"/>
  <c r="AC37" i="21" s="1"/>
  <c r="AB228" i="21"/>
  <c r="AB227" i="21" s="1"/>
  <c r="AB55" i="21" s="1"/>
  <c r="AB43" i="21" s="1"/>
  <c r="AB42" i="21" s="1"/>
  <c r="AB381" i="21"/>
  <c r="AB371" i="21" s="1"/>
  <c r="AB359" i="21" s="1"/>
  <c r="AB37" i="21" s="1"/>
  <c r="AB7" i="21" s="1"/>
  <c r="AC262" i="21"/>
  <c r="AC261" i="21" s="1"/>
  <c r="AC61" i="21" s="1"/>
  <c r="AC60" i="21" s="1"/>
  <c r="AD11" i="20"/>
  <c r="AB26" i="20"/>
  <c r="AD304" i="21"/>
  <c r="AF569" i="20"/>
  <c r="AE355" i="21"/>
  <c r="AE333" i="21" s="1"/>
  <c r="AE281" i="21" s="1"/>
  <c r="AE353" i="21"/>
  <c r="AE331" i="21" s="1"/>
  <c r="AE357" i="21"/>
  <c r="AE335" i="21" s="1"/>
  <c r="AE349" i="21"/>
  <c r="AE327" i="21" s="1"/>
  <c r="AE275" i="21" s="1"/>
  <c r="AE356" i="21"/>
  <c r="AE334" i="21" s="1"/>
  <c r="AE282" i="21" s="1"/>
  <c r="AE351" i="21"/>
  <c r="AE329" i="21" s="1"/>
  <c r="AE277" i="21" s="1"/>
  <c r="AE354" i="21"/>
  <c r="AE332" i="21" s="1"/>
  <c r="AE280" i="21" s="1"/>
  <c r="AE350" i="21"/>
  <c r="AE328" i="21" s="1"/>
  <c r="AE276" i="21" s="1"/>
  <c r="AE352" i="21"/>
  <c r="AE330" i="21" s="1"/>
  <c r="AE278" i="21" s="1"/>
  <c r="AE358" i="21"/>
  <c r="AE336" i="21" s="1"/>
  <c r="AE283" i="21"/>
  <c r="AF249" i="21"/>
  <c r="AF303" i="21"/>
  <c r="AF324" i="21" s="1"/>
  <c r="AF302" i="21"/>
  <c r="AF323" i="21" s="1"/>
  <c r="AF301" i="21"/>
  <c r="AF322" i="21" s="1"/>
  <c r="AF300" i="21"/>
  <c r="AF321" i="21" s="1"/>
  <c r="AF299" i="21"/>
  <c r="AF320" i="21" s="1"/>
  <c r="AF295" i="21"/>
  <c r="AF294" i="21"/>
  <c r="AF298" i="21"/>
  <c r="AF319" i="21" s="1"/>
  <c r="AF296" i="21"/>
  <c r="AF317" i="21" s="1"/>
  <c r="AF297" i="21"/>
  <c r="AF318" i="21" s="1"/>
  <c r="AE265" i="21"/>
  <c r="AE272" i="21"/>
  <c r="AE269" i="21"/>
  <c r="AE268" i="21"/>
  <c r="AE267" i="21"/>
  <c r="AE266" i="21"/>
  <c r="AE271" i="21"/>
  <c r="AE264" i="21"/>
  <c r="AE270" i="21"/>
  <c r="C12" i="14"/>
  <c r="AC228" i="21"/>
  <c r="AC227" i="21" s="1"/>
  <c r="AC55" i="21" s="1"/>
  <c r="AE48" i="21"/>
  <c r="AB60" i="21"/>
  <c r="AE187" i="21"/>
  <c r="AB532" i="20"/>
  <c r="AB522" i="20" s="1"/>
  <c r="AB510" i="20" s="1"/>
  <c r="AF243" i="21"/>
  <c r="AF254" i="21" s="1"/>
  <c r="AF232" i="21" s="1"/>
  <c r="AF375" i="21" s="1"/>
  <c r="E27" i="31"/>
  <c r="E29" i="31"/>
  <c r="AE277" i="20"/>
  <c r="AE276" i="20" s="1"/>
  <c r="AE288" i="20"/>
  <c r="AE287" i="20" s="1"/>
  <c r="AD254" i="20"/>
  <c r="AD62" i="20" s="1"/>
  <c r="AE255" i="20"/>
  <c r="AE131" i="20"/>
  <c r="AE130" i="20" s="1"/>
  <c r="AE141" i="20"/>
  <c r="AF520" i="20"/>
  <c r="AF369" i="21"/>
  <c r="AF512" i="20"/>
  <c r="AF361" i="21"/>
  <c r="AE527" i="20"/>
  <c r="AE488" i="20"/>
  <c r="AD433" i="20"/>
  <c r="AF516" i="20"/>
  <c r="AF365" i="21"/>
  <c r="AF514" i="20"/>
  <c r="AF363" i="21"/>
  <c r="AF517" i="20"/>
  <c r="AF366" i="21"/>
  <c r="AE477" i="20"/>
  <c r="AE528" i="20"/>
  <c r="AE434" i="20"/>
  <c r="AE529" i="20"/>
  <c r="AE526" i="20"/>
  <c r="AF499" i="20"/>
  <c r="AF456" i="20"/>
  <c r="AF513" i="20"/>
  <c r="AF362" i="21"/>
  <c r="AF521" i="20"/>
  <c r="AF370" i="21"/>
  <c r="AF515" i="20"/>
  <c r="AF364" i="21"/>
  <c r="AD523" i="20"/>
  <c r="AE531" i="20"/>
  <c r="AF518" i="20"/>
  <c r="AF367" i="21"/>
  <c r="AF519" i="20"/>
  <c r="AF368" i="21"/>
  <c r="AE525" i="20"/>
  <c r="AE445" i="20"/>
  <c r="AD530" i="20"/>
  <c r="AG151" i="21"/>
  <c r="AG146" i="21"/>
  <c r="AG83" i="21"/>
  <c r="AC30" i="21"/>
  <c r="AC6" i="21" s="1"/>
  <c r="AB50" i="20"/>
  <c r="AC51" i="20"/>
  <c r="AC27" i="20" s="1"/>
  <c r="AC52" i="20"/>
  <c r="AC28" i="20" s="1"/>
  <c r="AC53" i="20"/>
  <c r="AC29" i="20" s="1"/>
  <c r="AD44" i="20"/>
  <c r="AD42" i="20" s="1"/>
  <c r="AC34" i="20"/>
  <c r="AC10" i="20" s="1"/>
  <c r="AA21" i="20"/>
  <c r="Z20" i="20"/>
  <c r="Z15" i="20"/>
  <c r="AA15" i="20"/>
  <c r="AG3" i="21"/>
  <c r="AG69" i="21" s="1"/>
  <c r="AE236" i="21"/>
  <c r="AE379" i="21" s="1"/>
  <c r="AD167" i="21"/>
  <c r="AH355" i="20"/>
  <c r="AH209" i="20"/>
  <c r="AH83" i="20"/>
  <c r="AH69" i="20"/>
  <c r="AE199" i="21"/>
  <c r="AE214" i="21"/>
  <c r="AE162" i="21"/>
  <c r="AE197" i="21"/>
  <c r="AE170" i="21"/>
  <c r="AF422" i="20"/>
  <c r="AF193" i="21" s="1"/>
  <c r="AF379" i="20"/>
  <c r="AE213" i="21"/>
  <c r="AE188" i="21"/>
  <c r="AE183" i="21"/>
  <c r="AE172" i="21"/>
  <c r="AE159" i="21"/>
  <c r="AF543" i="20"/>
  <c r="AE178" i="21"/>
  <c r="AE189" i="21"/>
  <c r="AE196" i="21"/>
  <c r="AE208" i="21"/>
  <c r="AE201" i="21"/>
  <c r="AE203" i="21"/>
  <c r="AE211" i="21"/>
  <c r="AE206" i="21"/>
  <c r="AE173" i="21"/>
  <c r="AE161" i="21"/>
  <c r="AE184" i="21"/>
  <c r="AE190" i="21"/>
  <c r="AE164" i="21"/>
  <c r="AE175" i="21"/>
  <c r="AE174" i="21"/>
  <c r="AE171" i="21"/>
  <c r="AF541" i="20"/>
  <c r="AE160" i="21"/>
  <c r="AE182" i="21"/>
  <c r="AE181" i="21"/>
  <c r="AE185" i="21"/>
  <c r="AE156" i="21"/>
  <c r="AE179" i="21"/>
  <c r="AE163" i="21"/>
  <c r="AE186" i="21"/>
  <c r="AE157" i="21"/>
  <c r="AE176" i="21"/>
  <c r="AE177" i="21"/>
  <c r="AE158" i="21"/>
  <c r="AE165" i="21"/>
  <c r="AE239" i="21"/>
  <c r="AD194" i="21"/>
  <c r="AD205" i="21"/>
  <c r="AF286" i="21"/>
  <c r="AF307" i="21" s="1"/>
  <c r="AE252" i="21"/>
  <c r="AE230" i="21" s="1"/>
  <c r="AE373" i="21" s="1"/>
  <c r="AF343" i="21"/>
  <c r="AC191" i="21"/>
  <c r="AC31" i="21" s="1"/>
  <c r="AF288" i="21"/>
  <c r="AF309" i="21" s="1"/>
  <c r="AE215" i="21"/>
  <c r="AE209" i="21"/>
  <c r="AE200" i="21"/>
  <c r="AE202" i="21"/>
  <c r="AE195" i="21"/>
  <c r="AF611" i="20"/>
  <c r="AD169" i="21"/>
  <c r="AD180" i="21"/>
  <c r="AE204" i="21"/>
  <c r="AE198" i="21"/>
  <c r="AE207" i="21"/>
  <c r="AE210" i="21"/>
  <c r="AF563" i="20"/>
  <c r="AF367" i="20"/>
  <c r="AF444" i="20" s="1"/>
  <c r="AE192" i="21"/>
  <c r="AF536" i="20"/>
  <c r="AD155" i="21"/>
  <c r="AD152" i="21" s="1"/>
  <c r="AD15" i="21" s="1"/>
  <c r="AF376" i="20"/>
  <c r="AF453" i="20" s="1"/>
  <c r="AF549" i="20"/>
  <c r="AF578" i="20"/>
  <c r="AF407" i="20"/>
  <c r="AF484" i="20" s="1"/>
  <c r="AF374" i="20"/>
  <c r="AF451" i="20" s="1"/>
  <c r="AF419" i="20"/>
  <c r="AF496" i="20" s="1"/>
  <c r="AF402" i="20"/>
  <c r="AF479" i="20" s="1"/>
  <c r="AF547" i="20"/>
  <c r="AF410" i="20"/>
  <c r="AF487" i="20" s="1"/>
  <c r="AF358" i="20"/>
  <c r="AF435" i="20" s="1"/>
  <c r="AF539" i="20"/>
  <c r="AF538" i="20"/>
  <c r="AF552" i="20"/>
  <c r="AF364" i="20"/>
  <c r="AF441" i="20" s="1"/>
  <c r="AF573" i="20"/>
  <c r="AF544" i="20"/>
  <c r="AF417" i="20"/>
  <c r="AF494" i="20" s="1"/>
  <c r="AF360" i="20"/>
  <c r="AF437" i="20" s="1"/>
  <c r="AF420" i="20"/>
  <c r="AF497" i="20" s="1"/>
  <c r="AF401" i="20"/>
  <c r="AF478" i="20" s="1"/>
  <c r="AF550" i="20"/>
  <c r="AF406" i="20"/>
  <c r="AF483" i="20" s="1"/>
  <c r="AF370" i="20"/>
  <c r="AF447" i="20" s="1"/>
  <c r="AF559" i="20"/>
  <c r="AF373" i="20"/>
  <c r="AF450" i="20" s="1"/>
  <c r="AF362" i="20"/>
  <c r="AF439" i="20" s="1"/>
  <c r="AF548" i="20"/>
  <c r="AF570" i="20"/>
  <c r="AF76" i="21"/>
  <c r="AF405" i="20"/>
  <c r="AF482" i="20" s="1"/>
  <c r="AF372" i="20"/>
  <c r="AF449" i="20" s="1"/>
  <c r="AF565" i="20"/>
  <c r="AF378" i="20"/>
  <c r="AF455" i="20" s="1"/>
  <c r="AF537" i="20"/>
  <c r="AF369" i="20"/>
  <c r="AF446" i="20" s="1"/>
  <c r="AF366" i="20"/>
  <c r="AF443" i="20" s="1"/>
  <c r="AF418" i="20"/>
  <c r="AF495" i="20" s="1"/>
  <c r="AF403" i="20"/>
  <c r="AF480" i="20" s="1"/>
  <c r="AF572" i="20"/>
  <c r="AF540" i="20"/>
  <c r="AF574" i="20"/>
  <c r="AF561" i="20"/>
  <c r="AF415" i="20"/>
  <c r="AF492" i="20" s="1"/>
  <c r="AF577" i="20"/>
  <c r="AF564" i="20"/>
  <c r="AF363" i="20"/>
  <c r="AF440" i="20" s="1"/>
  <c r="AF567" i="20"/>
  <c r="AF421" i="20"/>
  <c r="AF498" i="20" s="1"/>
  <c r="AF571" i="20"/>
  <c r="AF412" i="20"/>
  <c r="AF489" i="20" s="1"/>
  <c r="AF413" i="20"/>
  <c r="AF490" i="20" s="1"/>
  <c r="AF377" i="20"/>
  <c r="AF454" i="20" s="1"/>
  <c r="AF566" i="20"/>
  <c r="AF359" i="20"/>
  <c r="AF436" i="20" s="1"/>
  <c r="AF558" i="20"/>
  <c r="AF535" i="20"/>
  <c r="AF555" i="20"/>
  <c r="AF542" i="20"/>
  <c r="AF375" i="20"/>
  <c r="AF452" i="20" s="1"/>
  <c r="AF560" i="20"/>
  <c r="AF414" i="20"/>
  <c r="AF491" i="20" s="1"/>
  <c r="AF575" i="20"/>
  <c r="AF562" i="20"/>
  <c r="AF416" i="20"/>
  <c r="AF493" i="20" s="1"/>
  <c r="AF551" i="20"/>
  <c r="AF404" i="20"/>
  <c r="AF481" i="20" s="1"/>
  <c r="AF371" i="20"/>
  <c r="AF448" i="20" s="1"/>
  <c r="AF554" i="20"/>
  <c r="AF409" i="20"/>
  <c r="AF486" i="20" s="1"/>
  <c r="AF576" i="20"/>
  <c r="AF546" i="20"/>
  <c r="AF365" i="20"/>
  <c r="AF442" i="20" s="1"/>
  <c r="AF361" i="20"/>
  <c r="AF438" i="20" s="1"/>
  <c r="AF553" i="20"/>
  <c r="AF408" i="20"/>
  <c r="AF485" i="20" s="1"/>
  <c r="AF599" i="20"/>
  <c r="AF593" i="20"/>
  <c r="AE568" i="20"/>
  <c r="AE612" i="20"/>
  <c r="AE534" i="20"/>
  <c r="AE400" i="20"/>
  <c r="AE154" i="21" s="1"/>
  <c r="AC166" i="21"/>
  <c r="AC23" i="21" s="1"/>
  <c r="AC20" i="21" s="1"/>
  <c r="AD533" i="20"/>
  <c r="AD37" i="20" s="1"/>
  <c r="AG79" i="21"/>
  <c r="AE557" i="20"/>
  <c r="AE411" i="20"/>
  <c r="AE168" i="21" s="1"/>
  <c r="AG78" i="21"/>
  <c r="AG392" i="20"/>
  <c r="AG469" i="20" s="1"/>
  <c r="AG427" i="20"/>
  <c r="AG504" i="20" s="1"/>
  <c r="AG389" i="20"/>
  <c r="AG466" i="20" s="1"/>
  <c r="AG429" i="20"/>
  <c r="AG506" i="20" s="1"/>
  <c r="AG384" i="20"/>
  <c r="AG461" i="20" s="1"/>
  <c r="AG425" i="20"/>
  <c r="AG502" i="20" s="1"/>
  <c r="AF338" i="21"/>
  <c r="AF287" i="21"/>
  <c r="AF308" i="21" s="1"/>
  <c r="AF292" i="21"/>
  <c r="AF313" i="21" s="1"/>
  <c r="AD579" i="20"/>
  <c r="AG395" i="20"/>
  <c r="AG472" i="20" s="1"/>
  <c r="AG388" i="20"/>
  <c r="AG465" i="20" s="1"/>
  <c r="AG396" i="20"/>
  <c r="AG473" i="20" s="1"/>
  <c r="AG383" i="20"/>
  <c r="AG460" i="20" s="1"/>
  <c r="AG398" i="20"/>
  <c r="AG475" i="20" s="1"/>
  <c r="AG385" i="20"/>
  <c r="AG462" i="20" s="1"/>
  <c r="AG397" i="20"/>
  <c r="AG474" i="20" s="1"/>
  <c r="AF607" i="20"/>
  <c r="AF622" i="20"/>
  <c r="AF627" i="20"/>
  <c r="AF284" i="21"/>
  <c r="AF285" i="21"/>
  <c r="AF306" i="21" s="1"/>
  <c r="AG431" i="20"/>
  <c r="AG508" i="20" s="1"/>
  <c r="AG393" i="20"/>
  <c r="AG470" i="20" s="1"/>
  <c r="AG428" i="20"/>
  <c r="AG505" i="20" s="1"/>
  <c r="AG381" i="20"/>
  <c r="AG458" i="20" s="1"/>
  <c r="AG432" i="20"/>
  <c r="AG509" i="20" s="1"/>
  <c r="AG386" i="20"/>
  <c r="AG463" i="20" s="1"/>
  <c r="AG399" i="20"/>
  <c r="AG476" i="20" s="1"/>
  <c r="AG387" i="20"/>
  <c r="AG464" i="20" s="1"/>
  <c r="AF586" i="20"/>
  <c r="AF621" i="20"/>
  <c r="AF597" i="20"/>
  <c r="AE623" i="20"/>
  <c r="AF242" i="21"/>
  <c r="AF253" i="21" s="1"/>
  <c r="AF231" i="21" s="1"/>
  <c r="AF374" i="21" s="1"/>
  <c r="AF240" i="21"/>
  <c r="AF251" i="21" s="1"/>
  <c r="AF229" i="21" s="1"/>
  <c r="AF372" i="21" s="1"/>
  <c r="AF342" i="21"/>
  <c r="AG430" i="20"/>
  <c r="AG507" i="20" s="1"/>
  <c r="AG391" i="20"/>
  <c r="AG468" i="20" s="1"/>
  <c r="AG394" i="20"/>
  <c r="AG471" i="20" s="1"/>
  <c r="AG390" i="20"/>
  <c r="AG467" i="20" s="1"/>
  <c r="AG424" i="20"/>
  <c r="AG501" i="20" s="1"/>
  <c r="AG426" i="20"/>
  <c r="AG503" i="20" s="1"/>
  <c r="AG382" i="20"/>
  <c r="AG459" i="20" s="1"/>
  <c r="AF626" i="20"/>
  <c r="AF631" i="20"/>
  <c r="AF624" i="20"/>
  <c r="AE601" i="20"/>
  <c r="AE368" i="20"/>
  <c r="AE580" i="20"/>
  <c r="AE357" i="20"/>
  <c r="AE545" i="20"/>
  <c r="AF595" i="20"/>
  <c r="AF605" i="20"/>
  <c r="AF618" i="20"/>
  <c r="AF583" i="20"/>
  <c r="AF594" i="20"/>
  <c r="AF590" i="20"/>
  <c r="AF340" i="21"/>
  <c r="AF344" i="21"/>
  <c r="AF341" i="21"/>
  <c r="AF290" i="21"/>
  <c r="AF311" i="21" s="1"/>
  <c r="AF247" i="21"/>
  <c r="AF258" i="21" s="1"/>
  <c r="AF293" i="21"/>
  <c r="AF314" i="21" s="1"/>
  <c r="AF248" i="21"/>
  <c r="AF259" i="21" s="1"/>
  <c r="AF237" i="21" s="1"/>
  <c r="AF380" i="21" s="1"/>
  <c r="AF244" i="21"/>
  <c r="AF255" i="21" s="1"/>
  <c r="AF233" i="21" s="1"/>
  <c r="AF376" i="21" s="1"/>
  <c r="AF246" i="21"/>
  <c r="AF257" i="21" s="1"/>
  <c r="AF235" i="21" s="1"/>
  <c r="AF378" i="21" s="1"/>
  <c r="AF610" i="20"/>
  <c r="AF629" i="20"/>
  <c r="AF603" i="20"/>
  <c r="AF625" i="20"/>
  <c r="AF585" i="20"/>
  <c r="AF617" i="20"/>
  <c r="AF584" i="20"/>
  <c r="AF598" i="20"/>
  <c r="AF77" i="21"/>
  <c r="AF195" i="21" s="1"/>
  <c r="AF596" i="20"/>
  <c r="AF615" i="20"/>
  <c r="AF589" i="20"/>
  <c r="AF613" i="20"/>
  <c r="AF608" i="20"/>
  <c r="AF604" i="20"/>
  <c r="AF609" i="20"/>
  <c r="AF619" i="20"/>
  <c r="AF632" i="20"/>
  <c r="AF582" i="20"/>
  <c r="AF581" i="20"/>
  <c r="AF291" i="21"/>
  <c r="AF312" i="21" s="1"/>
  <c r="AF345" i="21"/>
  <c r="AF289" i="21"/>
  <c r="AF310" i="21" s="1"/>
  <c r="AF347" i="21"/>
  <c r="AF339" i="21"/>
  <c r="AF241" i="21"/>
  <c r="AF252" i="21" s="1"/>
  <c r="AF230" i="21" s="1"/>
  <c r="AF373" i="21" s="1"/>
  <c r="AF245" i="21"/>
  <c r="AF256" i="21" s="1"/>
  <c r="AF234" i="21" s="1"/>
  <c r="AF377" i="21" s="1"/>
  <c r="AF346" i="21"/>
  <c r="AF592" i="20"/>
  <c r="AF628" i="20"/>
  <c r="AF588" i="20"/>
  <c r="AF606" i="20"/>
  <c r="AF587" i="20"/>
  <c r="AF616" i="20"/>
  <c r="AF620" i="20"/>
  <c r="AF600" i="20"/>
  <c r="AF630" i="20"/>
  <c r="AF633" i="20"/>
  <c r="AF614" i="20"/>
  <c r="AF591" i="20"/>
  <c r="AH78" i="20"/>
  <c r="AH79" i="20"/>
  <c r="AH80" i="20" s="1"/>
  <c r="AH80" i="21" s="1"/>
  <c r="AH75" i="20"/>
  <c r="AH75" i="21" s="1"/>
  <c r="AG76" i="20"/>
  <c r="AG77" i="20"/>
  <c r="AG581" i="20" s="1"/>
  <c r="AG81" i="20"/>
  <c r="AG81" i="21" s="1"/>
  <c r="AD511" i="20"/>
  <c r="AG217" i="21"/>
  <c r="AG218" i="21"/>
  <c r="AG220" i="21"/>
  <c r="AG219" i="21"/>
  <c r="AG222" i="21"/>
  <c r="AG226" i="21"/>
  <c r="AG225" i="21"/>
  <c r="AG221" i="21"/>
  <c r="AG223" i="21"/>
  <c r="AG224" i="21"/>
  <c r="AE298" i="20"/>
  <c r="AE86" i="21"/>
  <c r="AF216" i="21"/>
  <c r="AF49" i="21" s="1"/>
  <c r="AE107" i="20"/>
  <c r="AE122" i="21" s="1"/>
  <c r="AE343" i="20"/>
  <c r="AE123" i="21"/>
  <c r="AE360" i="21"/>
  <c r="AE211" i="20"/>
  <c r="AE309" i="20"/>
  <c r="AE44" i="20" s="1"/>
  <c r="AE99" i="21"/>
  <c r="AB121" i="21"/>
  <c r="AB29" i="21" s="1"/>
  <c r="AB28" i="21" s="1"/>
  <c r="AE321" i="20"/>
  <c r="AE175" i="20"/>
  <c r="AE332" i="20"/>
  <c r="AD210" i="20"/>
  <c r="AD14" i="20" s="1"/>
  <c r="AD6" i="20" s="1"/>
  <c r="AD147" i="21"/>
  <c r="AD14" i="21" s="1"/>
  <c r="AE232" i="20"/>
  <c r="AE110" i="21"/>
  <c r="AE152" i="20"/>
  <c r="AE35" i="20" s="1"/>
  <c r="AE163" i="20"/>
  <c r="AE43" i="20" s="1"/>
  <c r="AD98" i="21"/>
  <c r="AD97" i="21" s="1"/>
  <c r="AD21" i="21" s="1"/>
  <c r="AD149" i="21"/>
  <c r="AE197" i="20"/>
  <c r="AE186" i="20"/>
  <c r="AH1" i="21"/>
  <c r="AH71" i="20"/>
  <c r="AI1" i="20"/>
  <c r="AI3" i="20" s="1"/>
  <c r="AC121" i="21"/>
  <c r="AC29" i="21" s="1"/>
  <c r="AF135" i="21"/>
  <c r="AF124" i="21"/>
  <c r="AF344" i="20"/>
  <c r="AF198" i="20"/>
  <c r="AF333" i="20"/>
  <c r="AF196" i="20"/>
  <c r="AF191" i="20"/>
  <c r="AF203" i="20"/>
  <c r="AF207" i="20"/>
  <c r="AF206" i="20"/>
  <c r="AF347" i="20"/>
  <c r="AF331" i="20"/>
  <c r="AF181" i="20"/>
  <c r="AF126" i="21"/>
  <c r="AF137" i="21"/>
  <c r="AF346" i="20"/>
  <c r="AF330" i="20"/>
  <c r="AF177" i="20"/>
  <c r="AF129" i="21"/>
  <c r="AF246" i="20"/>
  <c r="AF290" i="20" s="1"/>
  <c r="AF342" i="20"/>
  <c r="AF325" i="20"/>
  <c r="AF113" i="20"/>
  <c r="AF147" i="20" s="1"/>
  <c r="AF136" i="21"/>
  <c r="AF352" i="20"/>
  <c r="AF328" i="20"/>
  <c r="AF179" i="20"/>
  <c r="AF138" i="21"/>
  <c r="AF322" i="20"/>
  <c r="AF108" i="20"/>
  <c r="AF142" i="20" s="1"/>
  <c r="AF194" i="20"/>
  <c r="AF190" i="20"/>
  <c r="AF204" i="20"/>
  <c r="AF199" i="20"/>
  <c r="AF250" i="20"/>
  <c r="AF294" i="20" s="1"/>
  <c r="AF252" i="20"/>
  <c r="AF296" i="20" s="1"/>
  <c r="AF327" i="20"/>
  <c r="AF178" i="20"/>
  <c r="AF127" i="21"/>
  <c r="AF249" i="20"/>
  <c r="AF293" i="20" s="1"/>
  <c r="AF245" i="20"/>
  <c r="AF289" i="20" s="1"/>
  <c r="AF326" i="20"/>
  <c r="AF114" i="20"/>
  <c r="AF148" i="20" s="1"/>
  <c r="AF140" i="21"/>
  <c r="AF353" i="20"/>
  <c r="AF338" i="20"/>
  <c r="AF251" i="20"/>
  <c r="AF295" i="20" s="1"/>
  <c r="AF109" i="20"/>
  <c r="AF143" i="20" s="1"/>
  <c r="AF142" i="21"/>
  <c r="AF348" i="20"/>
  <c r="AF324" i="20"/>
  <c r="AF117" i="20"/>
  <c r="AF151" i="20" s="1"/>
  <c r="AF143" i="21"/>
  <c r="AF192" i="20"/>
  <c r="AF189" i="20"/>
  <c r="AF201" i="20"/>
  <c r="AF200" i="20"/>
  <c r="AF180" i="20"/>
  <c r="AF340" i="20"/>
  <c r="AF323" i="20"/>
  <c r="AF116" i="20"/>
  <c r="AF150" i="20" s="1"/>
  <c r="AF132" i="21"/>
  <c r="AF248" i="20"/>
  <c r="AF292" i="20" s="1"/>
  <c r="AF339" i="20"/>
  <c r="AF184" i="20"/>
  <c r="AF110" i="20"/>
  <c r="AF144" i="20" s="1"/>
  <c r="AF133" i="21"/>
  <c r="AF349" i="20"/>
  <c r="AF334" i="20"/>
  <c r="AF193" i="20"/>
  <c r="AF128" i="21"/>
  <c r="AF141" i="21"/>
  <c r="AF341" i="20"/>
  <c r="AF247" i="20"/>
  <c r="AF291" i="20" s="1"/>
  <c r="AF112" i="20"/>
  <c r="AF146" i="20" s="1"/>
  <c r="AF195" i="20"/>
  <c r="AF188" i="20"/>
  <c r="AF202" i="20"/>
  <c r="AF205" i="20"/>
  <c r="AF351" i="20"/>
  <c r="AF336" i="20"/>
  <c r="AF182" i="20"/>
  <c r="AF111" i="20"/>
  <c r="AF145" i="20" s="1"/>
  <c r="AF131" i="21"/>
  <c r="AF350" i="20"/>
  <c r="AF335" i="20"/>
  <c r="AF115" i="20"/>
  <c r="AF149" i="20" s="1"/>
  <c r="AF125" i="21"/>
  <c r="AF139" i="21"/>
  <c r="AF345" i="20"/>
  <c r="AF329" i="20"/>
  <c r="AF183" i="20"/>
  <c r="AF130" i="21"/>
  <c r="AF253" i="20"/>
  <c r="AF297" i="20" s="1"/>
  <c r="AF337" i="20"/>
  <c r="AF185" i="20"/>
  <c r="AF73" i="21"/>
  <c r="AF144" i="21"/>
  <c r="AF164" i="20"/>
  <c r="AF87" i="21"/>
  <c r="AF299" i="20"/>
  <c r="AF97" i="20"/>
  <c r="AF310" i="20"/>
  <c r="AF100" i="21"/>
  <c r="AF153" i="20"/>
  <c r="AF161" i="20"/>
  <c r="AF162" i="20"/>
  <c r="AF229" i="20"/>
  <c r="AF273" i="20" s="1"/>
  <c r="AF312" i="20"/>
  <c r="AF303" i="20"/>
  <c r="AF167" i="20"/>
  <c r="AF94" i="21"/>
  <c r="AF109" i="21"/>
  <c r="AF222" i="20"/>
  <c r="AF266" i="20" s="1"/>
  <c r="AF236" i="20"/>
  <c r="AF280" i="20" s="1"/>
  <c r="AF315" i="20"/>
  <c r="AF113" i="21"/>
  <c r="AF305" i="20"/>
  <c r="AF304" i="20"/>
  <c r="AF239" i="20"/>
  <c r="AF283" i="20" s="1"/>
  <c r="AF165" i="20"/>
  <c r="AF103" i="21"/>
  <c r="AF104" i="21"/>
  <c r="AF214" i="20"/>
  <c r="AF258" i="20" s="1"/>
  <c r="AF300" i="20"/>
  <c r="AF219" i="20"/>
  <c r="AF263" i="20" s="1"/>
  <c r="AF100" i="20"/>
  <c r="AF134" i="20" s="1"/>
  <c r="AF95" i="21"/>
  <c r="AF119" i="21"/>
  <c r="AF159" i="20"/>
  <c r="AF157" i="20"/>
  <c r="AF156" i="20"/>
  <c r="AF213" i="20"/>
  <c r="AF257" i="20" s="1"/>
  <c r="AF242" i="20"/>
  <c r="AF286" i="20" s="1"/>
  <c r="AF231" i="20"/>
  <c r="AF275" i="20" s="1"/>
  <c r="AF72" i="21"/>
  <c r="AF108" i="21"/>
  <c r="AF225" i="20"/>
  <c r="AF269" i="20" s="1"/>
  <c r="AF308" i="20"/>
  <c r="AF227" i="20"/>
  <c r="AF271" i="20" s="1"/>
  <c r="AF106" i="20"/>
  <c r="AF140" i="20" s="1"/>
  <c r="AF90" i="21"/>
  <c r="AF118" i="21"/>
  <c r="AF221" i="20"/>
  <c r="AF265" i="20" s="1"/>
  <c r="AF234" i="20"/>
  <c r="AF278" i="20" s="1"/>
  <c r="AF223" i="20"/>
  <c r="AF267" i="20" s="1"/>
  <c r="AF101" i="21"/>
  <c r="AF114" i="21"/>
  <c r="AF217" i="20"/>
  <c r="AF261" i="20" s="1"/>
  <c r="AF228" i="20"/>
  <c r="AF272" i="20" s="1"/>
  <c r="AF172" i="20"/>
  <c r="AF104" i="20"/>
  <c r="AF138" i="20" s="1"/>
  <c r="AF92" i="21"/>
  <c r="AF106" i="21"/>
  <c r="AF155" i="20"/>
  <c r="AF160" i="20"/>
  <c r="AF218" i="20"/>
  <c r="AF262" i="20" s="1"/>
  <c r="AF306" i="20"/>
  <c r="AF224" i="20"/>
  <c r="AF268" i="20" s="1"/>
  <c r="AF215" i="20"/>
  <c r="AF259" i="20" s="1"/>
  <c r="AF103" i="20"/>
  <c r="AF137" i="20" s="1"/>
  <c r="AF89" i="21"/>
  <c r="AF120" i="21"/>
  <c r="AF318" i="20"/>
  <c r="AF238" i="20"/>
  <c r="AF282" i="20" s="1"/>
  <c r="AF170" i="20"/>
  <c r="AF102" i="20"/>
  <c r="AF136" i="20" s="1"/>
  <c r="AF93" i="21"/>
  <c r="AF102" i="21"/>
  <c r="AF314" i="20"/>
  <c r="AF216" i="20"/>
  <c r="AF260" i="20" s="1"/>
  <c r="AF173" i="20"/>
  <c r="AF105" i="20"/>
  <c r="AF139" i="20" s="1"/>
  <c r="AF88" i="21"/>
  <c r="AF115" i="21"/>
  <c r="AF226" i="20"/>
  <c r="AF270" i="20" s="1"/>
  <c r="AF240" i="20"/>
  <c r="AF284" i="20" s="1"/>
  <c r="AF307" i="20"/>
  <c r="AF168" i="20"/>
  <c r="AF99" i="20"/>
  <c r="AF133" i="20" s="1"/>
  <c r="AF105" i="21"/>
  <c r="AF158" i="20"/>
  <c r="AF154" i="20"/>
  <c r="AF230" i="20"/>
  <c r="AF274" i="20" s="1"/>
  <c r="AF237" i="20"/>
  <c r="AF281" i="20" s="1"/>
  <c r="AF319" i="20"/>
  <c r="AF171" i="20"/>
  <c r="AF107" i="21"/>
  <c r="AF313" i="20"/>
  <c r="AF302" i="20"/>
  <c r="AF220" i="20"/>
  <c r="AF264" i="20" s="1"/>
  <c r="AF166" i="20"/>
  <c r="AF91" i="21"/>
  <c r="AF317" i="20"/>
  <c r="AF241" i="20"/>
  <c r="AF285" i="20" s="1"/>
  <c r="AF311" i="20"/>
  <c r="AF169" i="20"/>
  <c r="AF101" i="20"/>
  <c r="AF135" i="20" s="1"/>
  <c r="AF96" i="21"/>
  <c r="AF112" i="21"/>
  <c r="AF301" i="20"/>
  <c r="AF316" i="20"/>
  <c r="AF235" i="20"/>
  <c r="AF279" i="20" s="1"/>
  <c r="AF98" i="20"/>
  <c r="AF132" i="20" s="1"/>
  <c r="AF117" i="21"/>
  <c r="AF116" i="21"/>
  <c r="AE229" i="21"/>
  <c r="AE372" i="21" s="1"/>
  <c r="AE96" i="20"/>
  <c r="AD320" i="20"/>
  <c r="AE243" i="20"/>
  <c r="AE134" i="21"/>
  <c r="AG73" i="20"/>
  <c r="AG72" i="20"/>
  <c r="AG111" i="21" s="1"/>
  <c r="AG71" i="21"/>
  <c r="AD174" i="20"/>
  <c r="AD148" i="21"/>
  <c r="AD22" i="21" s="1"/>
  <c r="AH423" i="20" l="1"/>
  <c r="AH500" i="20" s="1"/>
  <c r="AH380" i="20"/>
  <c r="AH457" i="20" s="1"/>
  <c r="AE304" i="21"/>
  <c r="AF305" i="21"/>
  <c r="AF263" i="21" s="1"/>
  <c r="AF316" i="21"/>
  <c r="AF274" i="21" s="1"/>
  <c r="AG233" i="20"/>
  <c r="AG212" i="20"/>
  <c r="AG256" i="20" s="1"/>
  <c r="AG244" i="20"/>
  <c r="AG176" i="20"/>
  <c r="AG187" i="20"/>
  <c r="AF315" i="21"/>
  <c r="AF273" i="21" s="1"/>
  <c r="AC43" i="21"/>
  <c r="AC42" i="21" s="1"/>
  <c r="AB54" i="21"/>
  <c r="AF260" i="21"/>
  <c r="AF238" i="21" s="1"/>
  <c r="AD532" i="20"/>
  <c r="AD522" i="20" s="1"/>
  <c r="AD381" i="21"/>
  <c r="AD371" i="21" s="1"/>
  <c r="AD359" i="21" s="1"/>
  <c r="AD37" i="21" s="1"/>
  <c r="AD262" i="21"/>
  <c r="AD261" i="21" s="1"/>
  <c r="AD61" i="21" s="1"/>
  <c r="AD60" i="21" s="1"/>
  <c r="AE11" i="20"/>
  <c r="AC26" i="20"/>
  <c r="AD34" i="20"/>
  <c r="AD10" i="20" s="1"/>
  <c r="AA7" i="20"/>
  <c r="Z7" i="20"/>
  <c r="AG537" i="20"/>
  <c r="AF350" i="21"/>
  <c r="AF328" i="21" s="1"/>
  <c r="AF276" i="21" s="1"/>
  <c r="AF355" i="21"/>
  <c r="AF333" i="21" s="1"/>
  <c r="AF281" i="21" s="1"/>
  <c r="AF357" i="21"/>
  <c r="AF335" i="21" s="1"/>
  <c r="AF351" i="21"/>
  <c r="AF329" i="21" s="1"/>
  <c r="AF277" i="21" s="1"/>
  <c r="AF349" i="21"/>
  <c r="AF327" i="21" s="1"/>
  <c r="AF275" i="21" s="1"/>
  <c r="AE279" i="21"/>
  <c r="AF356" i="21"/>
  <c r="AF334" i="21" s="1"/>
  <c r="AF282" i="21" s="1"/>
  <c r="AF352" i="21"/>
  <c r="AF330" i="21" s="1"/>
  <c r="AF278" i="21" s="1"/>
  <c r="AF353" i="21"/>
  <c r="AF331" i="21" s="1"/>
  <c r="AF279" i="21" s="1"/>
  <c r="AF354" i="21"/>
  <c r="AF332" i="21" s="1"/>
  <c r="AF280" i="21" s="1"/>
  <c r="AF358" i="21"/>
  <c r="AF336" i="21" s="1"/>
  <c r="AF283" i="21"/>
  <c r="AG249" i="21"/>
  <c r="AG303" i="21"/>
  <c r="AG324" i="21" s="1"/>
  <c r="AG302" i="21"/>
  <c r="AG323" i="21" s="1"/>
  <c r="AG301" i="21"/>
  <c r="AG322" i="21" s="1"/>
  <c r="AG300" i="21"/>
  <c r="AG321" i="21" s="1"/>
  <c r="AG299" i="21"/>
  <c r="AG320" i="21" s="1"/>
  <c r="AG298" i="21"/>
  <c r="AG319" i="21" s="1"/>
  <c r="AG296" i="21"/>
  <c r="AG317" i="21" s="1"/>
  <c r="AG297" i="21"/>
  <c r="AG318" i="21" s="1"/>
  <c r="AG295" i="21"/>
  <c r="AG294" i="21"/>
  <c r="AF266" i="21"/>
  <c r="AF268" i="21"/>
  <c r="AF269" i="21"/>
  <c r="AF264" i="21"/>
  <c r="AF267" i="21"/>
  <c r="AF265" i="21"/>
  <c r="AF270" i="21"/>
  <c r="AF272" i="21"/>
  <c r="AF271" i="21"/>
  <c r="AC54" i="21"/>
  <c r="AF48" i="21"/>
  <c r="AB36" i="21"/>
  <c r="AC7" i="21"/>
  <c r="AF164" i="21"/>
  <c r="AD228" i="21"/>
  <c r="AD227" i="21" s="1"/>
  <c r="AD55" i="21" s="1"/>
  <c r="AA20" i="20"/>
  <c r="AE254" i="20"/>
  <c r="AE62" i="20" s="1"/>
  <c r="AF277" i="20"/>
  <c r="AF276" i="20" s="1"/>
  <c r="AF288" i="20"/>
  <c r="AF287" i="20" s="1"/>
  <c r="AF255" i="20"/>
  <c r="AF131" i="20"/>
  <c r="AF130" i="20" s="1"/>
  <c r="AF141" i="20"/>
  <c r="AG516" i="20"/>
  <c r="AG365" i="21"/>
  <c r="AG514" i="20"/>
  <c r="AG363" i="21"/>
  <c r="AF525" i="20"/>
  <c r="AF445" i="20"/>
  <c r="AG456" i="20"/>
  <c r="AE523" i="20"/>
  <c r="AG520" i="20"/>
  <c r="AG369" i="21"/>
  <c r="AG515" i="20"/>
  <c r="AG364" i="21"/>
  <c r="AF529" i="20"/>
  <c r="AF488" i="20"/>
  <c r="AF434" i="20"/>
  <c r="AE433" i="20"/>
  <c r="AF526" i="20"/>
  <c r="AG519" i="20"/>
  <c r="AG368" i="21"/>
  <c r="AG521" i="20"/>
  <c r="AG370" i="21"/>
  <c r="AG513" i="20"/>
  <c r="AG362" i="21"/>
  <c r="AF528" i="20"/>
  <c r="AF527" i="20"/>
  <c r="AG499" i="20"/>
  <c r="AG518" i="20"/>
  <c r="AG367" i="21"/>
  <c r="AG517" i="20"/>
  <c r="AG366" i="21"/>
  <c r="AG512" i="20"/>
  <c r="AG361" i="21"/>
  <c r="AF524" i="20"/>
  <c r="AF531" i="20"/>
  <c r="AF523" i="20"/>
  <c r="AF477" i="20"/>
  <c r="AE524" i="20"/>
  <c r="AE530" i="20"/>
  <c r="AC36" i="21"/>
  <c r="AC28" i="21"/>
  <c r="AH151" i="21"/>
  <c r="AH146" i="21"/>
  <c r="AH83" i="21"/>
  <c r="AD30" i="21"/>
  <c r="AD6" i="21" s="1"/>
  <c r="AD53" i="20"/>
  <c r="AD29" i="20" s="1"/>
  <c r="AD51" i="20"/>
  <c r="AD27" i="20" s="1"/>
  <c r="AD52" i="20"/>
  <c r="AD28" i="20" s="1"/>
  <c r="AC50" i="20"/>
  <c r="AE42" i="20"/>
  <c r="AE36" i="20"/>
  <c r="AB21" i="20"/>
  <c r="AH425" i="20"/>
  <c r="AH502" i="20" s="1"/>
  <c r="AF162" i="21"/>
  <c r="AH3" i="21"/>
  <c r="AH69" i="21" s="1"/>
  <c r="AF236" i="21"/>
  <c r="AF379" i="21" s="1"/>
  <c r="AF201" i="21"/>
  <c r="AG421" i="20"/>
  <c r="AG498" i="20" s="1"/>
  <c r="AF192" i="21"/>
  <c r="AG358" i="20"/>
  <c r="AG435" i="20" s="1"/>
  <c r="AE533" i="20"/>
  <c r="AE37" i="20" s="1"/>
  <c r="AI355" i="20"/>
  <c r="AI209" i="20"/>
  <c r="AI83" i="20"/>
  <c r="AI69" i="20"/>
  <c r="AG243" i="21"/>
  <c r="AG254" i="21" s="1"/>
  <c r="AG232" i="21" s="1"/>
  <c r="AG375" i="21" s="1"/>
  <c r="AF184" i="21"/>
  <c r="AE250" i="21"/>
  <c r="AD166" i="21"/>
  <c r="AD23" i="21" s="1"/>
  <c r="AD20" i="21" s="1"/>
  <c r="AF179" i="21"/>
  <c r="AF189" i="21"/>
  <c r="AG407" i="20"/>
  <c r="AG484" i="20" s="1"/>
  <c r="AG553" i="20"/>
  <c r="AG376" i="20"/>
  <c r="AG453" i="20" s="1"/>
  <c r="AF215" i="21"/>
  <c r="AE167" i="21"/>
  <c r="AG550" i="20"/>
  <c r="AG538" i="20"/>
  <c r="AG559" i="20"/>
  <c r="AG378" i="20"/>
  <c r="AG455" i="20" s="1"/>
  <c r="AG566" i="20"/>
  <c r="AF208" i="21"/>
  <c r="AF206" i="21"/>
  <c r="AG375" i="20"/>
  <c r="AG452" i="20" s="1"/>
  <c r="AG558" i="20"/>
  <c r="AG563" i="20"/>
  <c r="AG365" i="20"/>
  <c r="AG442" i="20" s="1"/>
  <c r="AG418" i="20"/>
  <c r="AG495" i="20" s="1"/>
  <c r="AF199" i="21"/>
  <c r="AG540" i="20"/>
  <c r="AG420" i="20"/>
  <c r="AG497" i="20" s="1"/>
  <c r="AG371" i="20"/>
  <c r="AG448" i="20" s="1"/>
  <c r="AG536" i="20"/>
  <c r="AG366" i="20"/>
  <c r="AG443" i="20" s="1"/>
  <c r="AE205" i="21"/>
  <c r="AF173" i="21"/>
  <c r="AF177" i="21"/>
  <c r="AF174" i="21"/>
  <c r="AF158" i="21"/>
  <c r="AH382" i="20"/>
  <c r="AH459" i="20" s="1"/>
  <c r="AF181" i="21"/>
  <c r="AE153" i="21"/>
  <c r="AD191" i="21"/>
  <c r="AD31" i="21" s="1"/>
  <c r="AF534" i="20"/>
  <c r="AE155" i="21"/>
  <c r="AE180" i="21"/>
  <c r="AE169" i="21"/>
  <c r="AH383" i="20"/>
  <c r="AH460" i="20" s="1"/>
  <c r="AE194" i="21"/>
  <c r="AG341" i="21"/>
  <c r="AF178" i="21"/>
  <c r="AF170" i="21"/>
  <c r="AG291" i="21"/>
  <c r="AG312" i="21" s="1"/>
  <c r="AG292" i="21"/>
  <c r="AG313" i="21" s="1"/>
  <c r="AG633" i="20"/>
  <c r="AG339" i="21"/>
  <c r="AF190" i="21"/>
  <c r="AF161" i="21"/>
  <c r="AF175" i="21"/>
  <c r="AF163" i="21"/>
  <c r="AG344" i="21"/>
  <c r="AG242" i="21"/>
  <c r="AG253" i="21" s="1"/>
  <c r="AG231" i="21" s="1"/>
  <c r="AG374" i="21" s="1"/>
  <c r="AG608" i="20"/>
  <c r="AG288" i="21"/>
  <c r="AG309" i="21" s="1"/>
  <c r="AF357" i="20"/>
  <c r="AF165" i="21"/>
  <c r="AF188" i="21"/>
  <c r="AF171" i="21"/>
  <c r="AF157" i="21"/>
  <c r="AF187" i="21"/>
  <c r="AF156" i="21"/>
  <c r="AF182" i="21"/>
  <c r="AF185" i="21"/>
  <c r="AG591" i="20"/>
  <c r="AH390" i="20"/>
  <c r="AH467" i="20" s="1"/>
  <c r="AH391" i="20"/>
  <c r="AH468" i="20" s="1"/>
  <c r="AF400" i="20"/>
  <c r="AF154" i="21" s="1"/>
  <c r="AG598" i="20"/>
  <c r="AH394" i="20"/>
  <c r="AH471" i="20" s="1"/>
  <c r="AH430" i="20"/>
  <c r="AH507" i="20" s="1"/>
  <c r="AF172" i="21"/>
  <c r="AF160" i="21"/>
  <c r="AF183" i="21"/>
  <c r="AF159" i="21"/>
  <c r="AF176" i="21"/>
  <c r="AF186" i="21"/>
  <c r="AG614" i="20"/>
  <c r="AG583" i="20"/>
  <c r="AH393" i="20"/>
  <c r="AH470" i="20" s="1"/>
  <c r="AH399" i="20"/>
  <c r="AH476" i="20" s="1"/>
  <c r="AF568" i="20"/>
  <c r="AF545" i="20"/>
  <c r="AF557" i="20"/>
  <c r="AF411" i="20"/>
  <c r="AF168" i="21" s="1"/>
  <c r="AF368" i="20"/>
  <c r="AG346" i="21"/>
  <c r="AG285" i="21"/>
  <c r="AG306" i="21" s="1"/>
  <c r="AG345" i="21"/>
  <c r="AG240" i="21"/>
  <c r="AG248" i="21"/>
  <c r="AG259" i="21" s="1"/>
  <c r="AG237" i="21" s="1"/>
  <c r="AG380" i="21" s="1"/>
  <c r="AG287" i="21"/>
  <c r="AG308" i="21" s="1"/>
  <c r="AG245" i="21"/>
  <c r="AG256" i="21" s="1"/>
  <c r="AG234" i="21" s="1"/>
  <c r="AG377" i="21" s="1"/>
  <c r="AG338" i="21"/>
  <c r="AG588" i="20"/>
  <c r="AG616" i="20"/>
  <c r="AG621" i="20"/>
  <c r="AG631" i="20"/>
  <c r="AG628" i="20"/>
  <c r="AG605" i="20"/>
  <c r="AG613" i="20"/>
  <c r="AH397" i="20"/>
  <c r="AH474" i="20" s="1"/>
  <c r="AH392" i="20"/>
  <c r="AH469" i="20" s="1"/>
  <c r="AH432" i="20"/>
  <c r="AH509" i="20" s="1"/>
  <c r="AH385" i="20"/>
  <c r="AH462" i="20" s="1"/>
  <c r="AH78" i="21"/>
  <c r="AH388" i="20"/>
  <c r="AH465" i="20" s="1"/>
  <c r="AH426" i="20"/>
  <c r="AH503" i="20" s="1"/>
  <c r="AH381" i="20"/>
  <c r="AH458" i="20" s="1"/>
  <c r="AF612" i="20"/>
  <c r="AF601" i="20"/>
  <c r="AG607" i="20"/>
  <c r="AG603" i="20"/>
  <c r="AG630" i="20"/>
  <c r="AG597" i="20"/>
  <c r="AG593" i="20"/>
  <c r="AG586" i="20"/>
  <c r="AH398" i="20"/>
  <c r="AH475" i="20" s="1"/>
  <c r="AH389" i="20"/>
  <c r="AH466" i="20" s="1"/>
  <c r="AH424" i="20"/>
  <c r="AH501" i="20" s="1"/>
  <c r="AH384" i="20"/>
  <c r="AH461" i="20" s="1"/>
  <c r="AH428" i="20"/>
  <c r="AH505" i="20" s="1"/>
  <c r="AH395" i="20"/>
  <c r="AH472" i="20" s="1"/>
  <c r="AG582" i="20"/>
  <c r="AG618" i="20"/>
  <c r="AG619" i="20"/>
  <c r="AG629" i="20"/>
  <c r="AG592" i="20"/>
  <c r="AG624" i="20"/>
  <c r="AH427" i="20"/>
  <c r="AH504" i="20" s="1"/>
  <c r="AH386" i="20"/>
  <c r="AH463" i="20" s="1"/>
  <c r="AH431" i="20"/>
  <c r="AH508" i="20" s="1"/>
  <c r="AH429" i="20"/>
  <c r="AH506" i="20" s="1"/>
  <c r="AH387" i="20"/>
  <c r="AH464" i="20" s="1"/>
  <c r="AH396" i="20"/>
  <c r="AH473" i="20" s="1"/>
  <c r="AG244" i="21"/>
  <c r="AG255" i="21" s="1"/>
  <c r="AG233" i="21" s="1"/>
  <c r="AG376" i="21" s="1"/>
  <c r="AG343" i="21"/>
  <c r="AG241" i="21"/>
  <c r="AG252" i="21" s="1"/>
  <c r="AG230" i="21" s="1"/>
  <c r="AG373" i="21" s="1"/>
  <c r="AG289" i="21"/>
  <c r="AG284" i="21"/>
  <c r="AG290" i="21"/>
  <c r="AG311" i="21" s="1"/>
  <c r="AE579" i="20"/>
  <c r="AG422" i="20"/>
  <c r="AG193" i="21" s="1"/>
  <c r="AG379" i="20"/>
  <c r="AG192" i="21" s="1"/>
  <c r="AG340" i="21"/>
  <c r="AG286" i="21"/>
  <c r="AG307" i="21" s="1"/>
  <c r="AG342" i="21"/>
  <c r="AG347" i="21"/>
  <c r="AG246" i="21"/>
  <c r="AG257" i="21" s="1"/>
  <c r="AG235" i="21" s="1"/>
  <c r="AG378" i="21" s="1"/>
  <c r="AG293" i="21"/>
  <c r="AG314" i="21" s="1"/>
  <c r="AG247" i="21"/>
  <c r="AG258" i="21" s="1"/>
  <c r="AF198" i="21"/>
  <c r="AF207" i="21"/>
  <c r="AF210" i="21"/>
  <c r="AF212" i="21"/>
  <c r="AF203" i="21"/>
  <c r="AG415" i="20"/>
  <c r="AG492" i="20" s="1"/>
  <c r="AG363" i="20"/>
  <c r="AG440" i="20" s="1"/>
  <c r="AG541" i="20"/>
  <c r="AG405" i="20"/>
  <c r="AG482" i="20" s="1"/>
  <c r="AG569" i="20"/>
  <c r="AG578" i="20"/>
  <c r="AG413" i="20"/>
  <c r="AG490" i="20" s="1"/>
  <c r="AG361" i="20"/>
  <c r="AG438" i="20" s="1"/>
  <c r="AG564" i="20"/>
  <c r="AG539" i="20"/>
  <c r="AG359" i="20"/>
  <c r="AG436" i="20" s="1"/>
  <c r="AG554" i="20"/>
  <c r="AG362" i="20"/>
  <c r="AG439" i="20" s="1"/>
  <c r="AG574" i="20"/>
  <c r="AG76" i="21"/>
  <c r="AG364" i="20"/>
  <c r="AG441" i="20" s="1"/>
  <c r="AG542" i="20"/>
  <c r="AG406" i="20"/>
  <c r="AG483" i="20" s="1"/>
  <c r="AG410" i="20"/>
  <c r="AG487" i="20" s="1"/>
  <c r="AG369" i="20"/>
  <c r="AG446" i="20" s="1"/>
  <c r="AG370" i="20"/>
  <c r="AG447" i="20" s="1"/>
  <c r="AG403" i="20"/>
  <c r="AG480" i="20" s="1"/>
  <c r="AG572" i="20"/>
  <c r="AG547" i="20"/>
  <c r="AG551" i="20"/>
  <c r="AG546" i="20"/>
  <c r="AG562" i="20"/>
  <c r="AG414" i="20"/>
  <c r="AG491" i="20" s="1"/>
  <c r="AG570" i="20"/>
  <c r="AG544" i="20"/>
  <c r="AG412" i="20"/>
  <c r="AG489" i="20" s="1"/>
  <c r="AG567" i="20"/>
  <c r="AG419" i="20"/>
  <c r="AG496" i="20" s="1"/>
  <c r="AG367" i="20"/>
  <c r="AG444" i="20" s="1"/>
  <c r="AG372" i="20"/>
  <c r="AG449" i="20" s="1"/>
  <c r="AG549" i="20"/>
  <c r="AG573" i="20"/>
  <c r="AG560" i="20"/>
  <c r="AG373" i="20"/>
  <c r="AG450" i="20" s="1"/>
  <c r="AG377" i="20"/>
  <c r="AG454" i="20" s="1"/>
  <c r="AG535" i="20"/>
  <c r="AF209" i="21"/>
  <c r="AF200" i="21"/>
  <c r="AF202" i="21"/>
  <c r="AF196" i="21"/>
  <c r="AF214" i="21"/>
  <c r="AF197" i="21"/>
  <c r="AF211" i="21"/>
  <c r="AF213" i="21"/>
  <c r="AF204" i="21"/>
  <c r="AH79" i="21"/>
  <c r="AG561" i="20"/>
  <c r="AG374" i="20"/>
  <c r="AG451" i="20" s="1"/>
  <c r="AG577" i="20"/>
  <c r="AG552" i="20"/>
  <c r="AG416" i="20"/>
  <c r="AG493" i="20" s="1"/>
  <c r="AG401" i="20"/>
  <c r="AG478" i="20" s="1"/>
  <c r="AG555" i="20"/>
  <c r="AG402" i="20"/>
  <c r="AG479" i="20" s="1"/>
  <c r="AG571" i="20"/>
  <c r="AG575" i="20"/>
  <c r="AG408" i="20"/>
  <c r="AG485" i="20" s="1"/>
  <c r="AG543" i="20"/>
  <c r="AG548" i="20"/>
  <c r="AG576" i="20"/>
  <c r="AG360" i="20"/>
  <c r="AG437" i="20" s="1"/>
  <c r="AG409" i="20"/>
  <c r="AG486" i="20" s="1"/>
  <c r="AG565" i="20"/>
  <c r="AG417" i="20"/>
  <c r="AG494" i="20" s="1"/>
  <c r="AG404" i="20"/>
  <c r="AG481" i="20" s="1"/>
  <c r="AF580" i="20"/>
  <c r="AF623" i="20"/>
  <c r="AF239" i="21"/>
  <c r="AG589" i="20"/>
  <c r="AG626" i="20"/>
  <c r="AG599" i="20"/>
  <c r="AG604" i="20"/>
  <c r="AG584" i="20"/>
  <c r="AG609" i="20"/>
  <c r="AG594" i="20"/>
  <c r="AG610" i="20"/>
  <c r="AG632" i="20"/>
  <c r="AG587" i="20"/>
  <c r="AG625" i="20"/>
  <c r="AG77" i="21"/>
  <c r="AG200" i="21" s="1"/>
  <c r="AG602" i="20"/>
  <c r="AG590" i="20"/>
  <c r="AG606" i="20"/>
  <c r="AG595" i="20"/>
  <c r="AG600" i="20"/>
  <c r="AG620" i="20"/>
  <c r="AG615" i="20"/>
  <c r="AG617" i="20"/>
  <c r="AG596" i="20"/>
  <c r="AG622" i="20"/>
  <c r="AG627" i="20"/>
  <c r="AG611" i="20"/>
  <c r="AG585" i="20"/>
  <c r="AH76" i="20"/>
  <c r="AH81" i="20"/>
  <c r="AH81" i="21" s="1"/>
  <c r="AH77" i="20"/>
  <c r="AH593" i="20" s="1"/>
  <c r="AI79" i="20"/>
  <c r="AI80" i="20" s="1"/>
  <c r="AI75" i="20"/>
  <c r="AI75" i="21" s="1"/>
  <c r="AI78" i="20"/>
  <c r="AF211" i="20"/>
  <c r="AG100" i="21"/>
  <c r="AG87" i="21"/>
  <c r="AG164" i="20"/>
  <c r="AG310" i="20"/>
  <c r="AG153" i="20"/>
  <c r="AG97" i="20"/>
  <c r="AG299" i="20"/>
  <c r="AG154" i="20"/>
  <c r="AG155" i="20"/>
  <c r="AG234" i="20"/>
  <c r="AG278" i="20" s="1"/>
  <c r="AG313" i="20"/>
  <c r="AG300" i="20"/>
  <c r="AG169" i="20"/>
  <c r="AG108" i="21"/>
  <c r="AG311" i="20"/>
  <c r="AG219" i="20"/>
  <c r="AG263" i="20" s="1"/>
  <c r="AG319" i="20"/>
  <c r="AG114" i="21"/>
  <c r="AG238" i="20"/>
  <c r="AG282" i="20" s="1"/>
  <c r="AG306" i="20"/>
  <c r="AG308" i="20"/>
  <c r="AG171" i="20"/>
  <c r="AG102" i="21"/>
  <c r="AG109" i="21"/>
  <c r="AG307" i="20"/>
  <c r="AG317" i="20"/>
  <c r="AG304" i="20"/>
  <c r="AG166" i="20"/>
  <c r="AG105" i="21"/>
  <c r="AG161" i="20"/>
  <c r="AG162" i="20"/>
  <c r="AG158" i="20"/>
  <c r="AG223" i="20"/>
  <c r="AG267" i="20" s="1"/>
  <c r="AG226" i="20"/>
  <c r="AG270" i="20" s="1"/>
  <c r="AG224" i="20"/>
  <c r="AG268" i="20" s="1"/>
  <c r="AG165" i="20"/>
  <c r="AG91" i="21"/>
  <c r="AG107" i="21"/>
  <c r="AG315" i="20"/>
  <c r="AG237" i="20"/>
  <c r="AG281" i="20" s="1"/>
  <c r="AG312" i="20"/>
  <c r="AG172" i="20"/>
  <c r="AG89" i="21"/>
  <c r="AG113" i="21"/>
  <c r="AG221" i="20"/>
  <c r="AG265" i="20" s="1"/>
  <c r="AG301" i="20"/>
  <c r="AG236" i="20"/>
  <c r="AG280" i="20" s="1"/>
  <c r="AG167" i="20"/>
  <c r="AG104" i="21"/>
  <c r="AG120" i="21"/>
  <c r="AG227" i="20"/>
  <c r="AG271" i="20" s="1"/>
  <c r="AG230" i="20"/>
  <c r="AG274" i="20" s="1"/>
  <c r="AG228" i="20"/>
  <c r="AG272" i="20" s="1"/>
  <c r="AG98" i="20"/>
  <c r="AG132" i="20" s="1"/>
  <c r="AG72" i="21"/>
  <c r="AG117" i="21"/>
  <c r="AG157" i="20"/>
  <c r="AG156" i="20"/>
  <c r="AG217" i="20"/>
  <c r="AG261" i="20" s="1"/>
  <c r="AG314" i="20"/>
  <c r="AG106" i="20"/>
  <c r="AG140" i="20" s="1"/>
  <c r="AG104" i="20"/>
  <c r="AG138" i="20" s="1"/>
  <c r="AG105" i="20"/>
  <c r="AG139" i="20" s="1"/>
  <c r="AG94" i="21"/>
  <c r="AG101" i="21"/>
  <c r="AG229" i="20"/>
  <c r="AG273" i="20" s="1"/>
  <c r="AG305" i="20"/>
  <c r="AG240" i="20"/>
  <c r="AG284" i="20" s="1"/>
  <c r="AG168" i="20"/>
  <c r="AG88" i="21"/>
  <c r="AG103" i="21"/>
  <c r="AG231" i="20"/>
  <c r="AG275" i="20" s="1"/>
  <c r="AG218" i="20"/>
  <c r="AG262" i="20" s="1"/>
  <c r="AG216" i="20"/>
  <c r="AG260" i="20" s="1"/>
  <c r="AG103" i="20"/>
  <c r="AG137" i="20" s="1"/>
  <c r="AG95" i="21"/>
  <c r="AG116" i="21"/>
  <c r="AG225" i="20"/>
  <c r="AG269" i="20" s="1"/>
  <c r="AG318" i="20"/>
  <c r="AG214" i="20"/>
  <c r="AG258" i="20" s="1"/>
  <c r="AG102" i="20"/>
  <c r="AG136" i="20" s="1"/>
  <c r="AG92" i="21"/>
  <c r="AG160" i="20"/>
  <c r="AG159" i="20"/>
  <c r="AG303" i="20"/>
  <c r="AG241" i="20"/>
  <c r="AG285" i="20" s="1"/>
  <c r="AG316" i="20"/>
  <c r="AG173" i="20"/>
  <c r="AG100" i="20"/>
  <c r="AG134" i="20" s="1"/>
  <c r="AG93" i="21"/>
  <c r="AG112" i="21"/>
  <c r="AG213" i="20"/>
  <c r="AG257" i="20" s="1"/>
  <c r="AG222" i="20"/>
  <c r="AG266" i="20" s="1"/>
  <c r="AG220" i="20"/>
  <c r="AG264" i="20" s="1"/>
  <c r="AG101" i="20"/>
  <c r="AG135" i="20" s="1"/>
  <c r="AG96" i="21"/>
  <c r="AG119" i="21"/>
  <c r="AG215" i="20"/>
  <c r="AG259" i="20" s="1"/>
  <c r="AG239" i="20"/>
  <c r="AG283" i="20" s="1"/>
  <c r="AG99" i="20"/>
  <c r="AG133" i="20" s="1"/>
  <c r="AG90" i="21"/>
  <c r="AG115" i="21"/>
  <c r="AG242" i="20"/>
  <c r="AG286" i="20" s="1"/>
  <c r="AG302" i="20"/>
  <c r="AG235" i="20"/>
  <c r="AG279" i="20" s="1"/>
  <c r="AG170" i="20"/>
  <c r="AG106" i="21"/>
  <c r="AG118" i="21"/>
  <c r="AF309" i="20"/>
  <c r="AF44" i="20" s="1"/>
  <c r="AF163" i="20"/>
  <c r="AF43" i="20" s="1"/>
  <c r="AF321" i="20"/>
  <c r="AF332" i="20"/>
  <c r="AF243" i="20"/>
  <c r="AH71" i="21"/>
  <c r="AH72" i="20"/>
  <c r="AH111" i="21" s="1"/>
  <c r="AH73" i="20"/>
  <c r="AE148" i="21"/>
  <c r="AE22" i="21" s="1"/>
  <c r="AE320" i="20"/>
  <c r="AE210" i="20"/>
  <c r="AE14" i="20" s="1"/>
  <c r="AE6" i="20" s="1"/>
  <c r="AE147" i="21"/>
  <c r="AE14" i="21" s="1"/>
  <c r="AE511" i="20"/>
  <c r="AG124" i="21"/>
  <c r="AG135" i="21"/>
  <c r="AG333" i="20"/>
  <c r="AG198" i="20"/>
  <c r="AG344" i="20"/>
  <c r="AG194" i="20"/>
  <c r="AG190" i="20"/>
  <c r="AG201" i="20"/>
  <c r="AG200" i="20"/>
  <c r="AG204" i="20"/>
  <c r="AG253" i="20"/>
  <c r="AG297" i="20" s="1"/>
  <c r="AG328" i="20"/>
  <c r="AG113" i="20"/>
  <c r="AG147" i="20" s="1"/>
  <c r="AG126" i="21"/>
  <c r="AG353" i="20"/>
  <c r="AG193" i="20"/>
  <c r="AG327" i="20"/>
  <c r="AG110" i="20"/>
  <c r="AG144" i="20" s="1"/>
  <c r="AG138" i="21"/>
  <c r="AG352" i="20"/>
  <c r="AG339" i="20"/>
  <c r="AG248" i="20"/>
  <c r="AG292" i="20" s="1"/>
  <c r="AG178" i="20"/>
  <c r="AG130" i="21"/>
  <c r="AG245" i="20"/>
  <c r="AG289" i="20" s="1"/>
  <c r="AG329" i="20"/>
  <c r="AG114" i="20"/>
  <c r="AG148" i="20" s="1"/>
  <c r="AG133" i="21"/>
  <c r="AG108" i="20"/>
  <c r="AG142" i="20" s="1"/>
  <c r="AG192" i="20"/>
  <c r="AG189" i="20"/>
  <c r="AG202" i="20"/>
  <c r="AG205" i="20"/>
  <c r="AG251" i="20"/>
  <c r="AG295" i="20" s="1"/>
  <c r="AG185" i="20"/>
  <c r="AG324" i="20"/>
  <c r="AG111" i="20"/>
  <c r="AG145" i="20" s="1"/>
  <c r="AG140" i="21"/>
  <c r="AG349" i="20"/>
  <c r="AG340" i="20"/>
  <c r="AG323" i="20"/>
  <c r="AG184" i="20"/>
  <c r="AG131" i="21"/>
  <c r="AG348" i="20"/>
  <c r="AG335" i="20"/>
  <c r="AG109" i="20"/>
  <c r="AG143" i="20" s="1"/>
  <c r="AG73" i="21"/>
  <c r="AG136" i="21"/>
  <c r="AG342" i="20"/>
  <c r="AG325" i="20"/>
  <c r="AG112" i="20"/>
  <c r="AG146" i="20" s="1"/>
  <c r="AG132" i="21"/>
  <c r="AG322" i="20"/>
  <c r="AG195" i="20"/>
  <c r="AG188" i="20"/>
  <c r="AG207" i="20"/>
  <c r="AG206" i="20"/>
  <c r="AG350" i="20"/>
  <c r="AG341" i="20"/>
  <c r="AG246" i="20"/>
  <c r="AG290" i="20" s="1"/>
  <c r="AG125" i="21"/>
  <c r="AG139" i="21"/>
  <c r="AG345" i="20"/>
  <c r="AG336" i="20"/>
  <c r="AG252" i="20"/>
  <c r="AG296" i="20" s="1"/>
  <c r="AG179" i="20"/>
  <c r="AG128" i="21"/>
  <c r="AG247" i="20"/>
  <c r="AG291" i="20" s="1"/>
  <c r="AG330" i="20"/>
  <c r="AG116" i="20"/>
  <c r="AG150" i="20" s="1"/>
  <c r="AG127" i="21"/>
  <c r="AG144" i="21"/>
  <c r="AG338" i="20"/>
  <c r="AG249" i="20"/>
  <c r="AG293" i="20" s="1"/>
  <c r="AG177" i="20"/>
  <c r="AG191" i="20"/>
  <c r="AG196" i="20"/>
  <c r="AG199" i="20"/>
  <c r="AG203" i="20"/>
  <c r="AG346" i="20"/>
  <c r="AG337" i="20"/>
  <c r="AG183" i="20"/>
  <c r="AG129" i="21"/>
  <c r="AG347" i="20"/>
  <c r="AG250" i="20"/>
  <c r="AG294" i="20" s="1"/>
  <c r="AG331" i="20"/>
  <c r="AG181" i="20"/>
  <c r="AG117" i="20"/>
  <c r="AG151" i="20" s="1"/>
  <c r="AG141" i="21"/>
  <c r="AG115" i="20"/>
  <c r="AG149" i="20" s="1"/>
  <c r="AG326" i="20"/>
  <c r="AG180" i="20"/>
  <c r="AG142" i="21"/>
  <c r="AG351" i="20"/>
  <c r="AG334" i="20"/>
  <c r="AG182" i="20"/>
  <c r="AG137" i="21"/>
  <c r="AG143" i="21"/>
  <c r="AF110" i="21"/>
  <c r="AF152" i="20"/>
  <c r="AF35" i="20" s="1"/>
  <c r="AF96" i="20"/>
  <c r="AF186" i="20"/>
  <c r="AF175" i="20"/>
  <c r="AD121" i="21"/>
  <c r="AD29" i="21" s="1"/>
  <c r="AC510" i="20"/>
  <c r="AG216" i="21"/>
  <c r="AG49" i="21" s="1"/>
  <c r="AB356" i="20"/>
  <c r="AE149" i="21"/>
  <c r="AF232" i="20"/>
  <c r="AF298" i="20"/>
  <c r="AF36" i="20" s="1"/>
  <c r="AF197" i="20"/>
  <c r="AF123" i="21"/>
  <c r="AH217" i="21"/>
  <c r="AH219" i="21"/>
  <c r="AH223" i="21"/>
  <c r="AH224" i="21"/>
  <c r="AH218" i="21"/>
  <c r="AH221" i="21"/>
  <c r="AH220" i="21"/>
  <c r="AH222" i="21"/>
  <c r="AH226" i="21"/>
  <c r="AH225" i="21"/>
  <c r="AE98" i="21"/>
  <c r="AE97" i="21" s="1"/>
  <c r="AE21" i="21" s="1"/>
  <c r="AF99" i="21"/>
  <c r="AF86" i="21"/>
  <c r="AF107" i="20"/>
  <c r="AF122" i="21" s="1"/>
  <c r="AF343" i="20"/>
  <c r="AF134" i="21"/>
  <c r="AI1" i="21"/>
  <c r="AI71" i="20"/>
  <c r="AJ1" i="20"/>
  <c r="AJ3" i="20" s="1"/>
  <c r="AE174" i="20"/>
  <c r="AF360" i="21"/>
  <c r="AF250" i="21" l="1"/>
  <c r="AI423" i="20"/>
  <c r="AI500" i="20" s="1"/>
  <c r="AI380" i="20"/>
  <c r="AI457" i="20" s="1"/>
  <c r="AF304" i="21"/>
  <c r="AG315" i="21"/>
  <c r="AG273" i="21" s="1"/>
  <c r="AG305" i="21"/>
  <c r="AG263" i="21" s="1"/>
  <c r="AG316" i="21"/>
  <c r="AG274" i="21" s="1"/>
  <c r="AH233" i="20"/>
  <c r="AH212" i="20"/>
  <c r="AH256" i="20" s="1"/>
  <c r="AH244" i="20"/>
  <c r="AH176" i="20"/>
  <c r="AH187" i="20"/>
  <c r="AD43" i="21"/>
  <c r="AD42" i="21" s="1"/>
  <c r="AG260" i="21"/>
  <c r="AG238" i="21" s="1"/>
  <c r="AE262" i="21"/>
  <c r="AE261" i="21" s="1"/>
  <c r="AE61" i="21" s="1"/>
  <c r="AE60" i="21" s="1"/>
  <c r="AF11" i="20"/>
  <c r="AD26" i="20"/>
  <c r="AH535" i="20"/>
  <c r="AG352" i="21"/>
  <c r="AG330" i="21" s="1"/>
  <c r="AG278" i="21" s="1"/>
  <c r="AG355" i="21"/>
  <c r="AG333" i="21" s="1"/>
  <c r="AG281" i="21" s="1"/>
  <c r="AG351" i="21"/>
  <c r="AG329" i="21" s="1"/>
  <c r="AG277" i="21" s="1"/>
  <c r="AG354" i="21"/>
  <c r="AG332" i="21" s="1"/>
  <c r="AG280" i="21" s="1"/>
  <c r="AG350" i="21"/>
  <c r="AG328" i="21" s="1"/>
  <c r="AG276" i="21" s="1"/>
  <c r="AG349" i="21"/>
  <c r="AG327" i="21" s="1"/>
  <c r="AG275" i="21" s="1"/>
  <c r="AG353" i="21"/>
  <c r="AG331" i="21" s="1"/>
  <c r="AG356" i="21"/>
  <c r="AG334" i="21" s="1"/>
  <c r="AG282" i="21" s="1"/>
  <c r="AG357" i="21"/>
  <c r="AG335" i="21" s="1"/>
  <c r="AG358" i="21"/>
  <c r="AG336" i="21" s="1"/>
  <c r="AG283" i="21"/>
  <c r="AH249" i="21"/>
  <c r="AH303" i="21"/>
  <c r="AH324" i="21" s="1"/>
  <c r="AH302" i="21"/>
  <c r="AH323" i="21" s="1"/>
  <c r="AH301" i="21"/>
  <c r="AH322" i="21" s="1"/>
  <c r="AH300" i="21"/>
  <c r="AH321" i="21" s="1"/>
  <c r="AH299" i="21"/>
  <c r="AH320" i="21" s="1"/>
  <c r="AH298" i="21"/>
  <c r="AH319" i="21" s="1"/>
  <c r="AH297" i="21"/>
  <c r="AH318" i="21" s="1"/>
  <c r="AH296" i="21"/>
  <c r="AH317" i="21" s="1"/>
  <c r="AH295" i="21"/>
  <c r="AH294" i="21"/>
  <c r="AG272" i="21"/>
  <c r="AG265" i="21"/>
  <c r="AG266" i="21"/>
  <c r="AG264" i="21"/>
  <c r="AG270" i="21"/>
  <c r="AG269" i="21"/>
  <c r="AG267" i="21"/>
  <c r="AG271" i="21"/>
  <c r="AD54" i="21"/>
  <c r="AG48" i="21"/>
  <c r="AD7" i="21"/>
  <c r="AG182" i="21"/>
  <c r="AB20" i="20"/>
  <c r="AF254" i="20"/>
  <c r="AF62" i="20" s="1"/>
  <c r="AG288" i="20"/>
  <c r="AG287" i="20" s="1"/>
  <c r="AG277" i="20"/>
  <c r="AG276" i="20" s="1"/>
  <c r="AG255" i="20"/>
  <c r="AG131" i="20"/>
  <c r="AG130" i="20" s="1"/>
  <c r="AG141" i="20"/>
  <c r="AG477" i="20"/>
  <c r="AH512" i="20"/>
  <c r="AH361" i="21"/>
  <c r="AH515" i="20"/>
  <c r="AH364" i="21"/>
  <c r="AH518" i="20"/>
  <c r="AH367" i="21"/>
  <c r="AG445" i="20"/>
  <c r="AG529" i="20"/>
  <c r="AG527" i="20"/>
  <c r="AG525" i="20"/>
  <c r="AH520" i="20"/>
  <c r="AH369" i="21"/>
  <c r="AH516" i="20"/>
  <c r="AH365" i="21"/>
  <c r="AH514" i="20"/>
  <c r="AH363" i="21"/>
  <c r="AG488" i="20"/>
  <c r="AH456" i="20"/>
  <c r="AG528" i="20"/>
  <c r="AG434" i="20"/>
  <c r="AF433" i="20"/>
  <c r="AH513" i="20"/>
  <c r="AH362" i="21"/>
  <c r="AG524" i="20"/>
  <c r="AF530" i="20"/>
  <c r="AH521" i="20"/>
  <c r="AH370" i="21"/>
  <c r="AH517" i="20"/>
  <c r="AH366" i="21"/>
  <c r="AH519" i="20"/>
  <c r="AH368" i="21"/>
  <c r="AH499" i="20"/>
  <c r="AG531" i="20"/>
  <c r="AG526" i="20"/>
  <c r="AD36" i="21"/>
  <c r="AI151" i="21"/>
  <c r="AI146" i="21"/>
  <c r="AI83" i="21"/>
  <c r="AE30" i="21"/>
  <c r="AE6" i="21" s="1"/>
  <c r="AD28" i="21"/>
  <c r="AD50" i="20"/>
  <c r="AF42" i="20"/>
  <c r="AE34" i="20"/>
  <c r="AE10" i="20" s="1"/>
  <c r="AE51" i="20"/>
  <c r="AE27" i="20" s="1"/>
  <c r="AE52" i="20"/>
  <c r="AE28" i="20" s="1"/>
  <c r="AE53" i="20"/>
  <c r="AE29" i="20" s="1"/>
  <c r="AC21" i="20"/>
  <c r="AB15" i="20"/>
  <c r="AG236" i="21"/>
  <c r="AG379" i="21" s="1"/>
  <c r="AI3" i="21"/>
  <c r="AI69" i="21" s="1"/>
  <c r="AJ355" i="20"/>
  <c r="AJ209" i="20"/>
  <c r="AJ83" i="20"/>
  <c r="AJ69" i="20"/>
  <c r="AI391" i="20"/>
  <c r="AI397" i="20"/>
  <c r="AI474" i="20" s="1"/>
  <c r="G474" i="20" s="1"/>
  <c r="AF533" i="20"/>
  <c r="AF37" i="20" s="1"/>
  <c r="AE191" i="21"/>
  <c r="AE31" i="21" s="1"/>
  <c r="AI385" i="20"/>
  <c r="AI462" i="20" s="1"/>
  <c r="G462" i="20" s="1"/>
  <c r="AI432" i="20"/>
  <c r="AE166" i="21"/>
  <c r="AE23" i="21" s="1"/>
  <c r="AE20" i="21" s="1"/>
  <c r="AE152" i="21"/>
  <c r="AI429" i="20"/>
  <c r="AH615" i="20"/>
  <c r="AI394" i="20"/>
  <c r="AF167" i="21"/>
  <c r="AF169" i="21"/>
  <c r="AH605" i="20"/>
  <c r="AH584" i="20"/>
  <c r="AG207" i="21"/>
  <c r="AI390" i="20"/>
  <c r="AI387" i="20"/>
  <c r="AG208" i="21"/>
  <c r="AH610" i="20"/>
  <c r="AH587" i="20"/>
  <c r="AH599" i="20"/>
  <c r="AF153" i="21"/>
  <c r="AG199" i="21"/>
  <c r="AH591" i="20"/>
  <c r="AH629" i="20"/>
  <c r="AH631" i="20"/>
  <c r="AH613" i="20"/>
  <c r="AG202" i="21"/>
  <c r="AG211" i="21"/>
  <c r="AH590" i="20"/>
  <c r="AH583" i="20"/>
  <c r="AH594" i="20"/>
  <c r="G79" i="20"/>
  <c r="G79" i="21" s="1"/>
  <c r="AF180" i="21"/>
  <c r="AF147" i="21"/>
  <c r="AF14" i="21" s="1"/>
  <c r="AF155" i="21"/>
  <c r="AH537" i="20"/>
  <c r="AG176" i="21"/>
  <c r="AH367" i="20"/>
  <c r="AH444" i="20" s="1"/>
  <c r="AI430" i="20"/>
  <c r="AI381" i="20"/>
  <c r="AI389" i="20"/>
  <c r="AI398" i="20"/>
  <c r="AI424" i="20"/>
  <c r="AI383" i="20"/>
  <c r="AI427" i="20"/>
  <c r="AI425" i="20"/>
  <c r="AI395" i="20"/>
  <c r="AI399" i="20"/>
  <c r="AI428" i="20"/>
  <c r="AI505" i="20" s="1"/>
  <c r="G505" i="20" s="1"/>
  <c r="AI426" i="20"/>
  <c r="G78" i="20"/>
  <c r="G78" i="21" s="1"/>
  <c r="AI382" i="20"/>
  <c r="AI388" i="20"/>
  <c r="AH553" i="20"/>
  <c r="AI431" i="20"/>
  <c r="AI393" i="20"/>
  <c r="AI392" i="20"/>
  <c r="AI396" i="20"/>
  <c r="AI386" i="20"/>
  <c r="AI78" i="21"/>
  <c r="AI384" i="20"/>
  <c r="AI461" i="20" s="1"/>
  <c r="G461" i="20" s="1"/>
  <c r="AH342" i="21"/>
  <c r="AF194" i="21"/>
  <c r="AH289" i="21"/>
  <c r="AH310" i="21" s="1"/>
  <c r="AH293" i="21"/>
  <c r="AH314" i="21" s="1"/>
  <c r="AH242" i="21"/>
  <c r="AH253" i="21" s="1"/>
  <c r="AH231" i="21" s="1"/>
  <c r="AH374" i="21" s="1"/>
  <c r="AG357" i="20"/>
  <c r="AG153" i="21" s="1"/>
  <c r="AH422" i="20"/>
  <c r="AH193" i="21" s="1"/>
  <c r="AH379" i="20"/>
  <c r="AH192" i="21" s="1"/>
  <c r="AG239" i="21"/>
  <c r="AG623" i="20"/>
  <c r="AG568" i="20"/>
  <c r="AH370" i="20"/>
  <c r="AH447" i="20" s="1"/>
  <c r="AG251" i="21"/>
  <c r="AG229" i="21" s="1"/>
  <c r="AG372" i="21" s="1"/>
  <c r="AG158" i="21"/>
  <c r="AH241" i="21"/>
  <c r="AH252" i="21" s="1"/>
  <c r="AH230" i="21" s="1"/>
  <c r="AH373" i="21" s="1"/>
  <c r="AH245" i="21"/>
  <c r="AH256" i="21" s="1"/>
  <c r="AH234" i="21" s="1"/>
  <c r="AH377" i="21" s="1"/>
  <c r="AH248" i="21"/>
  <c r="AH259" i="21" s="1"/>
  <c r="AH237" i="21" s="1"/>
  <c r="AH380" i="21" s="1"/>
  <c r="AH243" i="21"/>
  <c r="AH254" i="21" s="1"/>
  <c r="AH232" i="21" s="1"/>
  <c r="AH375" i="21" s="1"/>
  <c r="AH240" i="21"/>
  <c r="AH251" i="21" s="1"/>
  <c r="AH346" i="21"/>
  <c r="AH244" i="21"/>
  <c r="AH255" i="21" s="1"/>
  <c r="AH233" i="21" s="1"/>
  <c r="AH376" i="21" s="1"/>
  <c r="AG545" i="20"/>
  <c r="AH421" i="20"/>
  <c r="AH498" i="20" s="1"/>
  <c r="AH347" i="21"/>
  <c r="AH339" i="21"/>
  <c r="AH290" i="21"/>
  <c r="AH311" i="21" s="1"/>
  <c r="AG612" i="20"/>
  <c r="AG368" i="20"/>
  <c r="AG400" i="20"/>
  <c r="AG154" i="21" s="1"/>
  <c r="AG534" i="20"/>
  <c r="AG411" i="20"/>
  <c r="AG168" i="21" s="1"/>
  <c r="AH417" i="20"/>
  <c r="AH494" i="20" s="1"/>
  <c r="AH576" i="20"/>
  <c r="AH538" i="20"/>
  <c r="AH408" i="20"/>
  <c r="AH485" i="20" s="1"/>
  <c r="AH564" i="20"/>
  <c r="AG310" i="21"/>
  <c r="AG179" i="21"/>
  <c r="AG580" i="20"/>
  <c r="AG557" i="20"/>
  <c r="AF205" i="21"/>
  <c r="AH375" i="20"/>
  <c r="AH452" i="20" s="1"/>
  <c r="AH409" i="20"/>
  <c r="AH486" i="20" s="1"/>
  <c r="AG157" i="21"/>
  <c r="AG160" i="21"/>
  <c r="AH365" i="20"/>
  <c r="AH442" i="20" s="1"/>
  <c r="AH540" i="20"/>
  <c r="AH401" i="20"/>
  <c r="AH478" i="20" s="1"/>
  <c r="AH562" i="20"/>
  <c r="AH404" i="20"/>
  <c r="AH481" i="20" s="1"/>
  <c r="AH559" i="20"/>
  <c r="AH402" i="20"/>
  <c r="AH479" i="20" s="1"/>
  <c r="AH369" i="20"/>
  <c r="AH446" i="20" s="1"/>
  <c r="AG170" i="21"/>
  <c r="AG185" i="21"/>
  <c r="AH418" i="20"/>
  <c r="AH495" i="20" s="1"/>
  <c r="AH541" i="20"/>
  <c r="AH76" i="21"/>
  <c r="AH560" i="20"/>
  <c r="AH371" i="20"/>
  <c r="AH448" i="20" s="1"/>
  <c r="AH373" i="20"/>
  <c r="AH450" i="20" s="1"/>
  <c r="AH565" i="20"/>
  <c r="AH376" i="20"/>
  <c r="AH453" i="20" s="1"/>
  <c r="AH558" i="20"/>
  <c r="AG187" i="21"/>
  <c r="AG165" i="21"/>
  <c r="AH563" i="20"/>
  <c r="AH569" i="20"/>
  <c r="AH567" i="20"/>
  <c r="AG172" i="21"/>
  <c r="AG174" i="21"/>
  <c r="AG178" i="21"/>
  <c r="AH406" i="20"/>
  <c r="AH483" i="20" s="1"/>
  <c r="AH407" i="20"/>
  <c r="AH484" i="20" s="1"/>
  <c r="AH410" i="20"/>
  <c r="AH487" i="20" s="1"/>
  <c r="AH546" i="20"/>
  <c r="AH570" i="20"/>
  <c r="AH359" i="20"/>
  <c r="AH436" i="20" s="1"/>
  <c r="AH413" i="20"/>
  <c r="AH490" i="20" s="1"/>
  <c r="AH378" i="20"/>
  <c r="AH455" i="20" s="1"/>
  <c r="AH539" i="20"/>
  <c r="AH543" i="20"/>
  <c r="AH536" i="20"/>
  <c r="AH412" i="20"/>
  <c r="AH489" i="20" s="1"/>
  <c r="AF579" i="20"/>
  <c r="AG189" i="21"/>
  <c r="AG171" i="21"/>
  <c r="AG175" i="21"/>
  <c r="AG183" i="21"/>
  <c r="AG186" i="21"/>
  <c r="AG181" i="21"/>
  <c r="AG190" i="21"/>
  <c r="AG156" i="21"/>
  <c r="AI79" i="21"/>
  <c r="AH554" i="20"/>
  <c r="AH572" i="20"/>
  <c r="AH577" i="20"/>
  <c r="AH366" i="20"/>
  <c r="AH443" i="20" s="1"/>
  <c r="AH363" i="20"/>
  <c r="AH440" i="20" s="1"/>
  <c r="AH405" i="20"/>
  <c r="AH482" i="20" s="1"/>
  <c r="AH548" i="20"/>
  <c r="AH574" i="20"/>
  <c r="AG163" i="21"/>
  <c r="AG161" i="21"/>
  <c r="AG184" i="21"/>
  <c r="AH419" i="20"/>
  <c r="AH496" i="20" s="1"/>
  <c r="AH372" i="20"/>
  <c r="AH449" i="20" s="1"/>
  <c r="AH550" i="20"/>
  <c r="AH542" i="20"/>
  <c r="AH547" i="20"/>
  <c r="AH573" i="20"/>
  <c r="AH561" i="20"/>
  <c r="AH551" i="20"/>
  <c r="AH571" i="20"/>
  <c r="AH552" i="20"/>
  <c r="AH360" i="20"/>
  <c r="AH437" i="20" s="1"/>
  <c r="AH364" i="20"/>
  <c r="AH441" i="20" s="1"/>
  <c r="AH415" i="20"/>
  <c r="AH492" i="20" s="1"/>
  <c r="AH566" i="20"/>
  <c r="AH575" i="20"/>
  <c r="AH377" i="20"/>
  <c r="AH454" i="20" s="1"/>
  <c r="AH403" i="20"/>
  <c r="AH480" i="20" s="1"/>
  <c r="AH555" i="20"/>
  <c r="AH374" i="20"/>
  <c r="AH451" i="20" s="1"/>
  <c r="AH361" i="20"/>
  <c r="AH438" i="20" s="1"/>
  <c r="AH416" i="20"/>
  <c r="AH493" i="20" s="1"/>
  <c r="AH420" i="20"/>
  <c r="AH497" i="20" s="1"/>
  <c r="AH578" i="20"/>
  <c r="AH414" i="20"/>
  <c r="AH491" i="20" s="1"/>
  <c r="AH362" i="20"/>
  <c r="AH439" i="20" s="1"/>
  <c r="AH544" i="20"/>
  <c r="AH549" i="20"/>
  <c r="AH358" i="20"/>
  <c r="AH435" i="20" s="1"/>
  <c r="AG173" i="21"/>
  <c r="AG188" i="21"/>
  <c r="AG159" i="21"/>
  <c r="AG162" i="21"/>
  <c r="AG177" i="21"/>
  <c r="AG164" i="21"/>
  <c r="AG601" i="20"/>
  <c r="AG213" i="21"/>
  <c r="AG210" i="21"/>
  <c r="AH596" i="20"/>
  <c r="AH607" i="20"/>
  <c r="AH617" i="20"/>
  <c r="AH77" i="21"/>
  <c r="AH206" i="21" s="1"/>
  <c r="AH585" i="20"/>
  <c r="AH618" i="20"/>
  <c r="AH602" i="20"/>
  <c r="AG203" i="21"/>
  <c r="AG195" i="21"/>
  <c r="AG204" i="21"/>
  <c r="AG198" i="21"/>
  <c r="AG212" i="21"/>
  <c r="AH626" i="20"/>
  <c r="AH620" i="20"/>
  <c r="AH621" i="20"/>
  <c r="AH588" i="20"/>
  <c r="AH627" i="20"/>
  <c r="AH622" i="20"/>
  <c r="AH582" i="20"/>
  <c r="AH604" i="20"/>
  <c r="AH624" i="20"/>
  <c r="AH598" i="20"/>
  <c r="AH600" i="20"/>
  <c r="AH592" i="20"/>
  <c r="AH286" i="21"/>
  <c r="AH307" i="21" s="1"/>
  <c r="AH247" i="21"/>
  <c r="AH258" i="21" s="1"/>
  <c r="AH340" i="21"/>
  <c r="AH287" i="21"/>
  <c r="AH308" i="21" s="1"/>
  <c r="AH338" i="21"/>
  <c r="AH343" i="21"/>
  <c r="AH284" i="21"/>
  <c r="AH344" i="21"/>
  <c r="AH246" i="21"/>
  <c r="AG196" i="21"/>
  <c r="AG201" i="21"/>
  <c r="AG206" i="21"/>
  <c r="AH619" i="20"/>
  <c r="AH611" i="20"/>
  <c r="AH633" i="20"/>
  <c r="AH603" i="20"/>
  <c r="AH589" i="20"/>
  <c r="AH595" i="20"/>
  <c r="AG214" i="21"/>
  <c r="AG197" i="21"/>
  <c r="AG215" i="21"/>
  <c r="AG209" i="21"/>
  <c r="AH597" i="20"/>
  <c r="AH609" i="20"/>
  <c r="AH614" i="20"/>
  <c r="AH608" i="20"/>
  <c r="AH628" i="20"/>
  <c r="AH632" i="20"/>
  <c r="AH625" i="20"/>
  <c r="AH586" i="20"/>
  <c r="AH630" i="20"/>
  <c r="AH581" i="20"/>
  <c r="AH616" i="20"/>
  <c r="AH606" i="20"/>
  <c r="AH345" i="21"/>
  <c r="AH291" i="21"/>
  <c r="AH312" i="21" s="1"/>
  <c r="AH288" i="21"/>
  <c r="AH309" i="21" s="1"/>
  <c r="AH285" i="21"/>
  <c r="AH341" i="21"/>
  <c r="AH292" i="21"/>
  <c r="AH313" i="21" s="1"/>
  <c r="AJ75" i="20"/>
  <c r="AJ75" i="21" s="1"/>
  <c r="AJ78" i="20"/>
  <c r="AJ79" i="20"/>
  <c r="AJ80" i="20" s="1"/>
  <c r="AJ80" i="21" s="1"/>
  <c r="AI81" i="20"/>
  <c r="AI81" i="21" s="1"/>
  <c r="AI76" i="20"/>
  <c r="AI77" i="20"/>
  <c r="AI602" i="20" s="1"/>
  <c r="AE121" i="21"/>
  <c r="AE29" i="21" s="1"/>
  <c r="AJ1" i="21"/>
  <c r="AJ71" i="20"/>
  <c r="AK1" i="20"/>
  <c r="AK3" i="20" s="1"/>
  <c r="AG360" i="21"/>
  <c r="AF98" i="21"/>
  <c r="AF97" i="21" s="1"/>
  <c r="AF21" i="21" s="1"/>
  <c r="AG197" i="20"/>
  <c r="AG123" i="21"/>
  <c r="AF320" i="20"/>
  <c r="AG96" i="20"/>
  <c r="AG86" i="21"/>
  <c r="AI72" i="20"/>
  <c r="AI111" i="21" s="1"/>
  <c r="AI73" i="20"/>
  <c r="AI71" i="21"/>
  <c r="AH216" i="21"/>
  <c r="AH49" i="21" s="1"/>
  <c r="AG321" i="20"/>
  <c r="AG107" i="20"/>
  <c r="AG122" i="21" s="1"/>
  <c r="AG175" i="20"/>
  <c r="AG186" i="20"/>
  <c r="AF149" i="21"/>
  <c r="AI80" i="21"/>
  <c r="G80" i="20"/>
  <c r="G80" i="21" s="1"/>
  <c r="AG211" i="20"/>
  <c r="AG110" i="21"/>
  <c r="AG152" i="20"/>
  <c r="AG35" i="20" s="1"/>
  <c r="AG99" i="21"/>
  <c r="AD510" i="20"/>
  <c r="AF148" i="21"/>
  <c r="AF22" i="21" s="1"/>
  <c r="AF174" i="20"/>
  <c r="AG243" i="20"/>
  <c r="AG332" i="20"/>
  <c r="AH124" i="21"/>
  <c r="AH135" i="21"/>
  <c r="AH333" i="20"/>
  <c r="AH344" i="20"/>
  <c r="AH198" i="20"/>
  <c r="AH108" i="20"/>
  <c r="AH142" i="20" s="1"/>
  <c r="AH322" i="20"/>
  <c r="AH190" i="20"/>
  <c r="AH194" i="20"/>
  <c r="AH199" i="20"/>
  <c r="AH203" i="20"/>
  <c r="AH329" i="20"/>
  <c r="AH331" i="20"/>
  <c r="AH246" i="20"/>
  <c r="AH290" i="20" s="1"/>
  <c r="AH181" i="20"/>
  <c r="AH129" i="21"/>
  <c r="AH352" i="20"/>
  <c r="AH338" i="20"/>
  <c r="AH249" i="20"/>
  <c r="AH293" i="20" s="1"/>
  <c r="AH184" i="20"/>
  <c r="AH133" i="21"/>
  <c r="AH349" i="20"/>
  <c r="AH339" i="20"/>
  <c r="AH248" i="20"/>
  <c r="AH292" i="20" s="1"/>
  <c r="AH116" i="20"/>
  <c r="AH150" i="20" s="1"/>
  <c r="AH140" i="21"/>
  <c r="AH330" i="20"/>
  <c r="AH247" i="20"/>
  <c r="AH291" i="20" s="1"/>
  <c r="AH182" i="20"/>
  <c r="AH132" i="21"/>
  <c r="AH189" i="20"/>
  <c r="AH192" i="20"/>
  <c r="AH200" i="20"/>
  <c r="AH204" i="20"/>
  <c r="AH325" i="20"/>
  <c r="AH336" i="20"/>
  <c r="AH113" i="20"/>
  <c r="AH147" i="20" s="1"/>
  <c r="AH112" i="20"/>
  <c r="AH146" i="20" s="1"/>
  <c r="AH139" i="21"/>
  <c r="AH353" i="20"/>
  <c r="AH327" i="20"/>
  <c r="AH245" i="20"/>
  <c r="AH289" i="20" s="1"/>
  <c r="AH180" i="20"/>
  <c r="AH144" i="21"/>
  <c r="AH346" i="20"/>
  <c r="AH323" i="20"/>
  <c r="AH114" i="20"/>
  <c r="AH148" i="20" s="1"/>
  <c r="AH131" i="21"/>
  <c r="AH345" i="20"/>
  <c r="AH335" i="20"/>
  <c r="AH178" i="20"/>
  <c r="AH115" i="20"/>
  <c r="AH149" i="20" s="1"/>
  <c r="AH188" i="20"/>
  <c r="AH195" i="20"/>
  <c r="AH205" i="20"/>
  <c r="AH201" i="20"/>
  <c r="AH342" i="20"/>
  <c r="AH110" i="20"/>
  <c r="AH144" i="20" s="1"/>
  <c r="AH179" i="20"/>
  <c r="AH73" i="21"/>
  <c r="AH136" i="21"/>
  <c r="AH350" i="20"/>
  <c r="AH328" i="20"/>
  <c r="AH177" i="20"/>
  <c r="AH127" i="21"/>
  <c r="AH138" i="21"/>
  <c r="AH347" i="20"/>
  <c r="AH324" i="20"/>
  <c r="AH109" i="20"/>
  <c r="AH143" i="20" s="1"/>
  <c r="AH141" i="21"/>
  <c r="AH341" i="20"/>
  <c r="AH340" i="20"/>
  <c r="AH111" i="20"/>
  <c r="AH145" i="20" s="1"/>
  <c r="AH125" i="21"/>
  <c r="AH142" i="21"/>
  <c r="AH191" i="20"/>
  <c r="AH196" i="20"/>
  <c r="AH207" i="20"/>
  <c r="AH206" i="20"/>
  <c r="AH202" i="20"/>
  <c r="AH326" i="20"/>
  <c r="AH250" i="20"/>
  <c r="AH294" i="20" s="1"/>
  <c r="AH185" i="20"/>
  <c r="AH126" i="21"/>
  <c r="AH143" i="21"/>
  <c r="AH351" i="20"/>
  <c r="AH253" i="20"/>
  <c r="AH297" i="20" s="1"/>
  <c r="AH117" i="20"/>
  <c r="AH151" i="20" s="1"/>
  <c r="AH128" i="21"/>
  <c r="AH348" i="20"/>
  <c r="AH334" i="20"/>
  <c r="AH252" i="20"/>
  <c r="AH296" i="20" s="1"/>
  <c r="AH183" i="20"/>
  <c r="AH130" i="21"/>
  <c r="AH337" i="20"/>
  <c r="AH251" i="20"/>
  <c r="AH295" i="20" s="1"/>
  <c r="AH193" i="20"/>
  <c r="AH137" i="21"/>
  <c r="AF210" i="20"/>
  <c r="AF14" i="20" s="1"/>
  <c r="AF6" i="20" s="1"/>
  <c r="AG298" i="20"/>
  <c r="AG36" i="20" s="1"/>
  <c r="AG309" i="20"/>
  <c r="AG44" i="20" s="1"/>
  <c r="AF511" i="20"/>
  <c r="AC356" i="20"/>
  <c r="AG343" i="20"/>
  <c r="AG134" i="21"/>
  <c r="AH87" i="21"/>
  <c r="AH164" i="20"/>
  <c r="AH100" i="21"/>
  <c r="AH299" i="20"/>
  <c r="AH153" i="20"/>
  <c r="AH310" i="20"/>
  <c r="AH97" i="20"/>
  <c r="AH161" i="20"/>
  <c r="AH162" i="20"/>
  <c r="AH158" i="20"/>
  <c r="AH305" i="20"/>
  <c r="AH307" i="20"/>
  <c r="AH230" i="20"/>
  <c r="AH274" i="20" s="1"/>
  <c r="AH214" i="20"/>
  <c r="AH258" i="20" s="1"/>
  <c r="AH101" i="20"/>
  <c r="AH135" i="20" s="1"/>
  <c r="AH95" i="21"/>
  <c r="AH113" i="21"/>
  <c r="AH242" i="20"/>
  <c r="AH286" i="20" s="1"/>
  <c r="AH225" i="20"/>
  <c r="AH269" i="20" s="1"/>
  <c r="AH170" i="20"/>
  <c r="AH104" i="20"/>
  <c r="AH138" i="20" s="1"/>
  <c r="AH88" i="21"/>
  <c r="AH115" i="21"/>
  <c r="AH228" i="20"/>
  <c r="AH272" i="20" s="1"/>
  <c r="AH166" i="20"/>
  <c r="AH90" i="21"/>
  <c r="AH117" i="21"/>
  <c r="AH317" i="20"/>
  <c r="AH300" i="20"/>
  <c r="AH227" i="20"/>
  <c r="AH271" i="20" s="1"/>
  <c r="AH172" i="20"/>
  <c r="AH102" i="20"/>
  <c r="AH136" i="20" s="1"/>
  <c r="AH91" i="21"/>
  <c r="AH101" i="21"/>
  <c r="AH157" i="20"/>
  <c r="AH156" i="20"/>
  <c r="AH315" i="20"/>
  <c r="AH237" i="20"/>
  <c r="AH281" i="20" s="1"/>
  <c r="AH303" i="20"/>
  <c r="AH226" i="20"/>
  <c r="AH270" i="20" s="1"/>
  <c r="AH168" i="20"/>
  <c r="AH94" i="21"/>
  <c r="AH103" i="21"/>
  <c r="AH238" i="20"/>
  <c r="AH282" i="20" s="1"/>
  <c r="AH221" i="20"/>
  <c r="AH265" i="20" s="1"/>
  <c r="AH165" i="20"/>
  <c r="AH96" i="21"/>
  <c r="AH109" i="21"/>
  <c r="AH224" i="20"/>
  <c r="AH268" i="20" s="1"/>
  <c r="AH98" i="20"/>
  <c r="AH132" i="20" s="1"/>
  <c r="AH102" i="21"/>
  <c r="AH118" i="21"/>
  <c r="AH313" i="20"/>
  <c r="AH240" i="20"/>
  <c r="AH284" i="20" s="1"/>
  <c r="AH223" i="20"/>
  <c r="AH267" i="20" s="1"/>
  <c r="AH173" i="20"/>
  <c r="AH92" i="21"/>
  <c r="AH160" i="20"/>
  <c r="AH159" i="20"/>
  <c r="AH302" i="20"/>
  <c r="AH316" i="20"/>
  <c r="AH239" i="20"/>
  <c r="AH283" i="20" s="1"/>
  <c r="AH222" i="20"/>
  <c r="AH266" i="20" s="1"/>
  <c r="AH169" i="20"/>
  <c r="AH104" i="21"/>
  <c r="AH319" i="20"/>
  <c r="AH234" i="20"/>
  <c r="AH278" i="20" s="1"/>
  <c r="AH217" i="20"/>
  <c r="AH261" i="20" s="1"/>
  <c r="AH105" i="20"/>
  <c r="AH139" i="20" s="1"/>
  <c r="AH106" i="21"/>
  <c r="AH318" i="20"/>
  <c r="AH220" i="20"/>
  <c r="AH264" i="20" s="1"/>
  <c r="AH106" i="20"/>
  <c r="AH140" i="20" s="1"/>
  <c r="AH108" i="21"/>
  <c r="AH311" i="20"/>
  <c r="AH308" i="20"/>
  <c r="AH236" i="20"/>
  <c r="AH280" i="20" s="1"/>
  <c r="AH219" i="20"/>
  <c r="AH263" i="20" s="1"/>
  <c r="AH171" i="20"/>
  <c r="AH112" i="21"/>
  <c r="AH119" i="21"/>
  <c r="AH154" i="20"/>
  <c r="AH155" i="20"/>
  <c r="AH314" i="20"/>
  <c r="AH312" i="20"/>
  <c r="AH235" i="20"/>
  <c r="AH279" i="20" s="1"/>
  <c r="AH218" i="20"/>
  <c r="AH262" i="20" s="1"/>
  <c r="AH167" i="20"/>
  <c r="AH72" i="21"/>
  <c r="AH114" i="21"/>
  <c r="AH306" i="20"/>
  <c r="AH229" i="20"/>
  <c r="AH273" i="20" s="1"/>
  <c r="AH213" i="20"/>
  <c r="AH257" i="20" s="1"/>
  <c r="AH103" i="20"/>
  <c r="AH137" i="20" s="1"/>
  <c r="AH89" i="21"/>
  <c r="AH116" i="21"/>
  <c r="AH241" i="20"/>
  <c r="AH285" i="20" s="1"/>
  <c r="AH216" i="20"/>
  <c r="AH260" i="20" s="1"/>
  <c r="AH99" i="20"/>
  <c r="AH133" i="20" s="1"/>
  <c r="AH93" i="21"/>
  <c r="AH105" i="21"/>
  <c r="AH301" i="20"/>
  <c r="AH304" i="20"/>
  <c r="AH231" i="20"/>
  <c r="AH275" i="20" s="1"/>
  <c r="AH215" i="20"/>
  <c r="AH259" i="20" s="1"/>
  <c r="AH100" i="20"/>
  <c r="AH134" i="20" s="1"/>
  <c r="AH120" i="21"/>
  <c r="AH107" i="21"/>
  <c r="AG232" i="20"/>
  <c r="AG163" i="20"/>
  <c r="AG43" i="20" s="1"/>
  <c r="AJ423" i="20" l="1"/>
  <c r="AJ500" i="20" s="1"/>
  <c r="AJ380" i="20"/>
  <c r="AJ457" i="20" s="1"/>
  <c r="AH315" i="21"/>
  <c r="AH273" i="21" s="1"/>
  <c r="AH316" i="21"/>
  <c r="AH274" i="21" s="1"/>
  <c r="AH305" i="21"/>
  <c r="AH263" i="21" s="1"/>
  <c r="AI212" i="20"/>
  <c r="AI256" i="20" s="1"/>
  <c r="G256" i="20" s="1"/>
  <c r="AI233" i="20"/>
  <c r="AI244" i="20"/>
  <c r="AI176" i="20"/>
  <c r="AI187" i="20"/>
  <c r="G385" i="20"/>
  <c r="G397" i="20"/>
  <c r="AF262" i="21"/>
  <c r="AF261" i="21" s="1"/>
  <c r="AF61" i="21" s="1"/>
  <c r="AF60" i="21" s="1"/>
  <c r="AH260" i="21"/>
  <c r="AH238" i="21" s="1"/>
  <c r="AE228" i="21"/>
  <c r="AE227" i="21" s="1"/>
  <c r="AE55" i="21" s="1"/>
  <c r="AE43" i="21" s="1"/>
  <c r="AE42" i="21" s="1"/>
  <c r="AE381" i="21"/>
  <c r="AE371" i="21" s="1"/>
  <c r="AE359" i="21" s="1"/>
  <c r="AE37" i="21" s="1"/>
  <c r="AE36" i="21" s="1"/>
  <c r="AF532" i="20"/>
  <c r="AF522" i="20" s="1"/>
  <c r="AF381" i="21"/>
  <c r="AF371" i="21" s="1"/>
  <c r="AF359" i="21" s="1"/>
  <c r="AF37" i="21" s="1"/>
  <c r="AF36" i="21" s="1"/>
  <c r="AF34" i="20"/>
  <c r="AF10" i="20" s="1"/>
  <c r="AE26" i="20"/>
  <c r="AG11" i="20"/>
  <c r="AB7" i="20"/>
  <c r="G428" i="20"/>
  <c r="AI369" i="20"/>
  <c r="AI446" i="20" s="1"/>
  <c r="G446" i="20" s="1"/>
  <c r="AG304" i="21"/>
  <c r="AH354" i="21"/>
  <c r="AH332" i="21" s="1"/>
  <c r="AH280" i="21" s="1"/>
  <c r="AH356" i="21"/>
  <c r="AH334" i="21" s="1"/>
  <c r="AH282" i="21" s="1"/>
  <c r="AH349" i="21"/>
  <c r="AH327" i="21" s="1"/>
  <c r="AH352" i="21"/>
  <c r="AH330" i="21" s="1"/>
  <c r="AH278" i="21" s="1"/>
  <c r="AH351" i="21"/>
  <c r="AH329" i="21" s="1"/>
  <c r="AH277" i="21" s="1"/>
  <c r="AH350" i="21"/>
  <c r="AH328" i="21" s="1"/>
  <c r="AH276" i="21" s="1"/>
  <c r="AH355" i="21"/>
  <c r="AH333" i="21" s="1"/>
  <c r="AH281" i="21" s="1"/>
  <c r="AH357" i="21"/>
  <c r="AH335" i="21" s="1"/>
  <c r="AH353" i="21"/>
  <c r="AH331" i="21" s="1"/>
  <c r="AH279" i="21" s="1"/>
  <c r="AH358" i="21"/>
  <c r="AH336" i="21" s="1"/>
  <c r="AH283" i="21"/>
  <c r="AI303" i="21"/>
  <c r="AI324" i="21" s="1"/>
  <c r="G324" i="21" s="1"/>
  <c r="AI302" i="21"/>
  <c r="AI323" i="21" s="1"/>
  <c r="G323" i="21" s="1"/>
  <c r="AI301" i="21"/>
  <c r="AI322" i="21" s="1"/>
  <c r="G322" i="21" s="1"/>
  <c r="AI300" i="21"/>
  <c r="AI321" i="21" s="1"/>
  <c r="G321" i="21" s="1"/>
  <c r="AI299" i="21"/>
  <c r="AI320" i="21" s="1"/>
  <c r="G320" i="21" s="1"/>
  <c r="AI298" i="21"/>
  <c r="AI319" i="21" s="1"/>
  <c r="G319" i="21" s="1"/>
  <c r="AI297" i="21"/>
  <c r="AI318" i="21" s="1"/>
  <c r="G318" i="21" s="1"/>
  <c r="AI296" i="21"/>
  <c r="AI317" i="21" s="1"/>
  <c r="G317" i="21" s="1"/>
  <c r="AI295" i="21"/>
  <c r="AI294" i="21"/>
  <c r="AH272" i="21"/>
  <c r="AH267" i="21"/>
  <c r="AH265" i="21"/>
  <c r="AH268" i="21"/>
  <c r="AH271" i="21"/>
  <c r="AH270" i="21"/>
  <c r="AH266" i="21"/>
  <c r="AG268" i="21"/>
  <c r="AG279" i="21"/>
  <c r="AH269" i="21"/>
  <c r="AH48" i="21"/>
  <c r="AH156" i="21"/>
  <c r="AF228" i="21"/>
  <c r="AF227" i="21" s="1"/>
  <c r="AF55" i="21" s="1"/>
  <c r="AI249" i="21"/>
  <c r="AE532" i="20"/>
  <c r="AE522" i="20" s="1"/>
  <c r="AE510" i="20" s="1"/>
  <c r="AC20" i="20"/>
  <c r="AH277" i="20"/>
  <c r="AH276" i="20" s="1"/>
  <c r="AH288" i="20"/>
  <c r="AH287" i="20" s="1"/>
  <c r="AG254" i="20"/>
  <c r="AG62" i="20" s="1"/>
  <c r="AH255" i="20"/>
  <c r="AH141" i="20"/>
  <c r="AH131" i="20"/>
  <c r="AH130" i="20" s="1"/>
  <c r="G380" i="20"/>
  <c r="AH445" i="20"/>
  <c r="G392" i="20"/>
  <c r="AI469" i="20"/>
  <c r="G469" i="20" s="1"/>
  <c r="G388" i="20"/>
  <c r="AI465" i="20"/>
  <c r="G465" i="20" s="1"/>
  <c r="G500" i="20"/>
  <c r="G425" i="20"/>
  <c r="AI502" i="20"/>
  <c r="G502" i="20" s="1"/>
  <c r="G398" i="20"/>
  <c r="AI475" i="20"/>
  <c r="G475" i="20" s="1"/>
  <c r="AG530" i="20"/>
  <c r="AH477" i="20"/>
  <c r="AH528" i="20"/>
  <c r="AG523" i="20"/>
  <c r="G393" i="20"/>
  <c r="AI470" i="20"/>
  <c r="G470" i="20" s="1"/>
  <c r="G382" i="20"/>
  <c r="AI459" i="20"/>
  <c r="G459" i="20" s="1"/>
  <c r="G427" i="20"/>
  <c r="AI504" i="20"/>
  <c r="G504" i="20" s="1"/>
  <c r="G389" i="20"/>
  <c r="AI466" i="20"/>
  <c r="G466" i="20" s="1"/>
  <c r="G387" i="20"/>
  <c r="AI464" i="20"/>
  <c r="G464" i="20" s="1"/>
  <c r="G394" i="20"/>
  <c r="AI471" i="20"/>
  <c r="G471" i="20" s="1"/>
  <c r="G457" i="20"/>
  <c r="AH434" i="20"/>
  <c r="AH527" i="20"/>
  <c r="AH526" i="20"/>
  <c r="AH524" i="20"/>
  <c r="AH525" i="20"/>
  <c r="G386" i="20"/>
  <c r="AI463" i="20"/>
  <c r="G463" i="20" s="1"/>
  <c r="G431" i="20"/>
  <c r="AI508" i="20"/>
  <c r="G508" i="20" s="1"/>
  <c r="G399" i="20"/>
  <c r="AI476" i="20"/>
  <c r="G476" i="20" s="1"/>
  <c r="G383" i="20"/>
  <c r="AI460" i="20"/>
  <c r="G460" i="20" s="1"/>
  <c r="G381" i="20"/>
  <c r="AI458" i="20"/>
  <c r="G458" i="20" s="1"/>
  <c r="G390" i="20"/>
  <c r="AI467" i="20"/>
  <c r="G467" i="20" s="1"/>
  <c r="G432" i="20"/>
  <c r="AI509" i="20"/>
  <c r="G509" i="20" s="1"/>
  <c r="AG433" i="20"/>
  <c r="AH488" i="20"/>
  <c r="AH531" i="20"/>
  <c r="G396" i="20"/>
  <c r="AI473" i="20"/>
  <c r="G473" i="20" s="1"/>
  <c r="G426" i="20"/>
  <c r="AI503" i="20"/>
  <c r="G503" i="20" s="1"/>
  <c r="G395" i="20"/>
  <c r="AI472" i="20"/>
  <c r="G472" i="20" s="1"/>
  <c r="G424" i="20"/>
  <c r="AI501" i="20"/>
  <c r="G501" i="20" s="1"/>
  <c r="G430" i="20"/>
  <c r="AI507" i="20"/>
  <c r="G507" i="20" s="1"/>
  <c r="G429" i="20"/>
  <c r="AI506" i="20"/>
  <c r="G506" i="20" s="1"/>
  <c r="G391" i="20"/>
  <c r="AI468" i="20"/>
  <c r="G468" i="20" s="1"/>
  <c r="AE28" i="21"/>
  <c r="AG42" i="20"/>
  <c r="AJ151" i="21"/>
  <c r="AJ146" i="21"/>
  <c r="AJ83" i="21"/>
  <c r="AF30" i="21"/>
  <c r="AF6" i="21" s="1"/>
  <c r="AF52" i="20"/>
  <c r="AF28" i="20" s="1"/>
  <c r="AF53" i="20"/>
  <c r="AF29" i="20" s="1"/>
  <c r="AF51" i="20"/>
  <c r="AF27" i="20" s="1"/>
  <c r="AE50" i="20"/>
  <c r="AD21" i="20"/>
  <c r="AC15" i="20"/>
  <c r="AJ381" i="20"/>
  <c r="AJ458" i="20" s="1"/>
  <c r="AE15" i="21"/>
  <c r="AH236" i="21"/>
  <c r="AH379" i="21" s="1"/>
  <c r="AJ3" i="21"/>
  <c r="AJ69" i="21" s="1"/>
  <c r="AJ385" i="20"/>
  <c r="AJ462" i="20" s="1"/>
  <c r="AJ383" i="20"/>
  <c r="AJ460" i="20" s="1"/>
  <c r="AI401" i="20"/>
  <c r="AJ393" i="20"/>
  <c r="AJ470" i="20" s="1"/>
  <c r="AJ388" i="20"/>
  <c r="AJ465" i="20" s="1"/>
  <c r="AK355" i="20"/>
  <c r="AK209" i="20"/>
  <c r="AK83" i="20"/>
  <c r="AK69" i="20"/>
  <c r="AJ384" i="20"/>
  <c r="AJ461" i="20" s="1"/>
  <c r="AG167" i="21"/>
  <c r="AJ430" i="20"/>
  <c r="AJ507" i="20" s="1"/>
  <c r="AJ431" i="20"/>
  <c r="AJ508" i="20" s="1"/>
  <c r="AJ79" i="21"/>
  <c r="AF166" i="21"/>
  <c r="AF23" i="21" s="1"/>
  <c r="AF20" i="21" s="1"/>
  <c r="AF152" i="21"/>
  <c r="AF15" i="21" s="1"/>
  <c r="AG533" i="20"/>
  <c r="AG37" i="20" s="1"/>
  <c r="AH198" i="21"/>
  <c r="AJ432" i="20"/>
  <c r="AJ509" i="20" s="1"/>
  <c r="AJ387" i="20"/>
  <c r="AJ464" i="20" s="1"/>
  <c r="AJ394" i="20"/>
  <c r="AJ471" i="20" s="1"/>
  <c r="AJ425" i="20"/>
  <c r="AJ502" i="20" s="1"/>
  <c r="AJ397" i="20"/>
  <c r="AJ474" i="20" s="1"/>
  <c r="AJ390" i="20"/>
  <c r="AJ467" i="20" s="1"/>
  <c r="AJ424" i="20"/>
  <c r="AJ501" i="20" s="1"/>
  <c r="AJ426" i="20"/>
  <c r="AJ503" i="20" s="1"/>
  <c r="AJ396" i="20"/>
  <c r="AJ473" i="20" s="1"/>
  <c r="AJ389" i="20"/>
  <c r="AJ466" i="20" s="1"/>
  <c r="AJ395" i="20"/>
  <c r="AJ472" i="20" s="1"/>
  <c r="AJ427" i="20"/>
  <c r="AJ504" i="20" s="1"/>
  <c r="AJ399" i="20"/>
  <c r="AJ476" i="20" s="1"/>
  <c r="AJ392" i="20"/>
  <c r="AJ469" i="20" s="1"/>
  <c r="AJ78" i="21"/>
  <c r="AJ428" i="20"/>
  <c r="AJ505" i="20" s="1"/>
  <c r="AJ398" i="20"/>
  <c r="AJ475" i="20" s="1"/>
  <c r="AJ391" i="20"/>
  <c r="AJ468" i="20" s="1"/>
  <c r="AJ382" i="20"/>
  <c r="AJ459" i="20" s="1"/>
  <c r="AJ429" i="20"/>
  <c r="AJ506" i="20" s="1"/>
  <c r="AJ386" i="20"/>
  <c r="AJ463" i="20" s="1"/>
  <c r="AI632" i="20"/>
  <c r="G632" i="20" s="1"/>
  <c r="AI77" i="21"/>
  <c r="AI209" i="21" s="1"/>
  <c r="AI624" i="20"/>
  <c r="G624" i="20" s="1"/>
  <c r="AF191" i="21"/>
  <c r="AF31" i="21" s="1"/>
  <c r="AH188" i="21"/>
  <c r="AI379" i="20"/>
  <c r="G379" i="20" s="1"/>
  <c r="AI422" i="20"/>
  <c r="G422" i="20" s="1"/>
  <c r="G423" i="20"/>
  <c r="AI370" i="20"/>
  <c r="AI570" i="20"/>
  <c r="G570" i="20" s="1"/>
  <c r="G384" i="20"/>
  <c r="AG250" i="21"/>
  <c r="AI367" i="20"/>
  <c r="AI363" i="20"/>
  <c r="AI609" i="20"/>
  <c r="G609" i="20" s="1"/>
  <c r="AI564" i="20"/>
  <c r="G564" i="20" s="1"/>
  <c r="AI371" i="20"/>
  <c r="AI607" i="20"/>
  <c r="G607" i="20" s="1"/>
  <c r="AI590" i="20"/>
  <c r="AI372" i="20"/>
  <c r="AI578" i="20"/>
  <c r="AI593" i="20"/>
  <c r="AI604" i="20"/>
  <c r="G604" i="20" s="1"/>
  <c r="AI583" i="20"/>
  <c r="AI598" i="20"/>
  <c r="AH400" i="20"/>
  <c r="AH154" i="21" s="1"/>
  <c r="AH568" i="20"/>
  <c r="AH545" i="20"/>
  <c r="AG180" i="21"/>
  <c r="AH195" i="21"/>
  <c r="AH173" i="21"/>
  <c r="AG579" i="20"/>
  <c r="AI614" i="20"/>
  <c r="G614" i="20" s="1"/>
  <c r="AI618" i="20"/>
  <c r="G618" i="20" s="1"/>
  <c r="G77" i="20"/>
  <c r="G77" i="21" s="1"/>
  <c r="AI577" i="20"/>
  <c r="AI563" i="20"/>
  <c r="G563" i="20" s="1"/>
  <c r="AI376" i="20"/>
  <c r="AI410" i="20"/>
  <c r="AI573" i="20"/>
  <c r="AH534" i="20"/>
  <c r="AG169" i="21"/>
  <c r="AH557" i="20"/>
  <c r="AI415" i="20"/>
  <c r="AI416" i="20"/>
  <c r="AI575" i="20"/>
  <c r="AI374" i="20"/>
  <c r="AH411" i="20"/>
  <c r="AH168" i="21" s="1"/>
  <c r="AH174" i="21"/>
  <c r="AH170" i="21"/>
  <c r="AH357" i="20"/>
  <c r="AH153" i="21" s="1"/>
  <c r="AG155" i="21"/>
  <c r="AG152" i="21" s="1"/>
  <c r="AG15" i="21" s="1"/>
  <c r="AH368" i="20"/>
  <c r="AH182" i="21"/>
  <c r="AH176" i="21"/>
  <c r="AH189" i="21"/>
  <c r="AH159" i="21"/>
  <c r="AH212" i="21"/>
  <c r="AH161" i="21"/>
  <c r="AH172" i="21"/>
  <c r="AH165" i="21"/>
  <c r="AH179" i="21"/>
  <c r="AH190" i="21"/>
  <c r="AH200" i="21"/>
  <c r="AH162" i="21"/>
  <c r="AH164" i="21"/>
  <c r="AH171" i="21"/>
  <c r="AH183" i="21"/>
  <c r="AH158" i="21"/>
  <c r="AH178" i="21"/>
  <c r="AH185" i="21"/>
  <c r="AH181" i="21"/>
  <c r="AH209" i="21"/>
  <c r="AH177" i="21"/>
  <c r="AH157" i="21"/>
  <c r="AH207" i="21"/>
  <c r="AH203" i="21"/>
  <c r="AF121" i="21"/>
  <c r="AF29" i="21" s="1"/>
  <c r="AH184" i="21"/>
  <c r="AH187" i="21"/>
  <c r="AH163" i="21"/>
  <c r="AH175" i="21"/>
  <c r="AH186" i="21"/>
  <c r="AH160" i="21"/>
  <c r="AH210" i="21"/>
  <c r="AH201" i="21"/>
  <c r="AH215" i="21"/>
  <c r="AH601" i="20"/>
  <c r="AG205" i="21"/>
  <c r="AH623" i="20"/>
  <c r="AG194" i="21"/>
  <c r="AH197" i="21"/>
  <c r="AH211" i="21"/>
  <c r="AH202" i="21"/>
  <c r="AH196" i="21"/>
  <c r="AH214" i="21"/>
  <c r="G81" i="20"/>
  <c r="G81" i="21" s="1"/>
  <c r="AI553" i="20"/>
  <c r="G553" i="20" s="1"/>
  <c r="AI574" i="20"/>
  <c r="AI536" i="20"/>
  <c r="G536" i="20" s="1"/>
  <c r="G76" i="20"/>
  <c r="G76" i="21" s="1"/>
  <c r="AI364" i="20"/>
  <c r="AI566" i="20"/>
  <c r="G566" i="20" s="1"/>
  <c r="AI377" i="20"/>
  <c r="AI561" i="20"/>
  <c r="G561" i="20" s="1"/>
  <c r="AI538" i="20"/>
  <c r="G538" i="20" s="1"/>
  <c r="AH208" i="21"/>
  <c r="AH199" i="21"/>
  <c r="AH213" i="21"/>
  <c r="AH204" i="21"/>
  <c r="AI362" i="20"/>
  <c r="AI543" i="20"/>
  <c r="G543" i="20" s="1"/>
  <c r="AI407" i="20"/>
  <c r="AI544" i="20"/>
  <c r="G544" i="20" s="1"/>
  <c r="AI537" i="20"/>
  <c r="AI540" i="20"/>
  <c r="G540" i="20" s="1"/>
  <c r="AI359" i="20"/>
  <c r="AI418" i="20"/>
  <c r="AI495" i="20" s="1"/>
  <c r="G495" i="20" s="1"/>
  <c r="AI558" i="20"/>
  <c r="G558" i="20" s="1"/>
  <c r="AH612" i="20"/>
  <c r="AH580" i="20"/>
  <c r="AH239" i="21"/>
  <c r="AI615" i="20"/>
  <c r="G615" i="20" s="1"/>
  <c r="AI608" i="20"/>
  <c r="G608" i="20" s="1"/>
  <c r="AI619" i="20"/>
  <c r="G619" i="20" s="1"/>
  <c r="AI587" i="20"/>
  <c r="AI605" i="20"/>
  <c r="G605" i="20" s="1"/>
  <c r="AI628" i="20"/>
  <c r="G628" i="20" s="1"/>
  <c r="AI581" i="20"/>
  <c r="AI406" i="20"/>
  <c r="AI360" i="20"/>
  <c r="AI549" i="20"/>
  <c r="G549" i="20" s="1"/>
  <c r="AI546" i="20"/>
  <c r="AI569" i="20"/>
  <c r="AI535" i="20"/>
  <c r="G535" i="20" s="1"/>
  <c r="AI606" i="20"/>
  <c r="G606" i="20" s="1"/>
  <c r="AI630" i="20"/>
  <c r="G630" i="20" s="1"/>
  <c r="AI596" i="20"/>
  <c r="AI592" i="20"/>
  <c r="AI616" i="20"/>
  <c r="G616" i="20" s="1"/>
  <c r="AI617" i="20"/>
  <c r="G617" i="20" s="1"/>
  <c r="AI595" i="20"/>
  <c r="AI588" i="20"/>
  <c r="AI603" i="20"/>
  <c r="G603" i="20" s="1"/>
  <c r="AI582" i="20"/>
  <c r="AI629" i="20"/>
  <c r="G629" i="20" s="1"/>
  <c r="AI589" i="20"/>
  <c r="AI613" i="20"/>
  <c r="G613" i="20" s="1"/>
  <c r="AH306" i="21"/>
  <c r="AI541" i="20"/>
  <c r="G541" i="20" s="1"/>
  <c r="AI565" i="20"/>
  <c r="G565" i="20" s="1"/>
  <c r="AI550" i="20"/>
  <c r="G550" i="20" s="1"/>
  <c r="AI403" i="20"/>
  <c r="AI548" i="20"/>
  <c r="G548" i="20" s="1"/>
  <c r="AI567" i="20"/>
  <c r="G567" i="20" s="1"/>
  <c r="AI413" i="20"/>
  <c r="AI417" i="20"/>
  <c r="AI562" i="20"/>
  <c r="G562" i="20" s="1"/>
  <c r="AI414" i="20"/>
  <c r="AI572" i="20"/>
  <c r="AI366" i="20"/>
  <c r="AI378" i="20"/>
  <c r="AI554" i="20"/>
  <c r="G554" i="20" s="1"/>
  <c r="AI571" i="20"/>
  <c r="AI375" i="20"/>
  <c r="AI361" i="20"/>
  <c r="AI420" i="20"/>
  <c r="AI412" i="20"/>
  <c r="AI358" i="20"/>
  <c r="AI435" i="20" s="1"/>
  <c r="AH257" i="21"/>
  <c r="AH235" i="21" s="1"/>
  <c r="AH378" i="21" s="1"/>
  <c r="AI622" i="20"/>
  <c r="G622" i="20" s="1"/>
  <c r="AI633" i="20"/>
  <c r="G633" i="20" s="1"/>
  <c r="AI600" i="20"/>
  <c r="AI594" i="20"/>
  <c r="AI621" i="20"/>
  <c r="G621" i="20" s="1"/>
  <c r="AI591" i="20"/>
  <c r="AI626" i="20"/>
  <c r="G626" i="20" s="1"/>
  <c r="AI631" i="20"/>
  <c r="G631" i="20" s="1"/>
  <c r="AI585" i="20"/>
  <c r="AI584" i="20"/>
  <c r="AI599" i="20"/>
  <c r="AI611" i="20"/>
  <c r="G611" i="20" s="1"/>
  <c r="AI610" i="20"/>
  <c r="G610" i="20" s="1"/>
  <c r="AI586" i="20"/>
  <c r="AI597" i="20"/>
  <c r="AI620" i="20"/>
  <c r="G620" i="20" s="1"/>
  <c r="AI627" i="20"/>
  <c r="G627" i="20" s="1"/>
  <c r="AI625" i="20"/>
  <c r="G625" i="20" s="1"/>
  <c r="AI408" i="20"/>
  <c r="AI547" i="20"/>
  <c r="G547" i="20" s="1"/>
  <c r="AI551" i="20"/>
  <c r="G551" i="20" s="1"/>
  <c r="AI365" i="20"/>
  <c r="AI419" i="20"/>
  <c r="AI560" i="20"/>
  <c r="G560" i="20" s="1"/>
  <c r="AI539" i="20"/>
  <c r="G539" i="20" s="1"/>
  <c r="AI409" i="20"/>
  <c r="AI555" i="20"/>
  <c r="G555" i="20" s="1"/>
  <c r="AI402" i="20"/>
  <c r="AI552" i="20"/>
  <c r="G552" i="20" s="1"/>
  <c r="AI405" i="20"/>
  <c r="AI373" i="20"/>
  <c r="AI421" i="20"/>
  <c r="AI542" i="20"/>
  <c r="G542" i="20" s="1"/>
  <c r="AI576" i="20"/>
  <c r="AI559" i="20"/>
  <c r="G559" i="20" s="1"/>
  <c r="AI404" i="20"/>
  <c r="AI76" i="21"/>
  <c r="AK75" i="20"/>
  <c r="AK75" i="21" s="1"/>
  <c r="AK78" i="20"/>
  <c r="AK79" i="20"/>
  <c r="AK80" i="20" s="1"/>
  <c r="AK80" i="21" s="1"/>
  <c r="AJ76" i="20"/>
  <c r="AJ77" i="20"/>
  <c r="AJ629" i="20" s="1"/>
  <c r="AJ81" i="20"/>
  <c r="AJ81" i="21" s="1"/>
  <c r="AG148" i="21"/>
  <c r="AG22" i="21" s="1"/>
  <c r="AH110" i="21"/>
  <c r="AH309" i="20"/>
  <c r="AH44" i="20" s="1"/>
  <c r="AH99" i="21"/>
  <c r="AH197" i="20"/>
  <c r="AH243" i="20"/>
  <c r="AG210" i="20"/>
  <c r="AG14" i="20" s="1"/>
  <c r="AG6" i="20" s="1"/>
  <c r="AG147" i="21"/>
  <c r="AG14" i="21" s="1"/>
  <c r="AG320" i="20"/>
  <c r="AH360" i="21"/>
  <c r="AJ222" i="21"/>
  <c r="AJ219" i="21"/>
  <c r="AJ217" i="21"/>
  <c r="AJ223" i="21"/>
  <c r="AJ226" i="21"/>
  <c r="AJ221" i="21"/>
  <c r="AJ224" i="21"/>
  <c r="AJ225" i="21"/>
  <c r="AJ218" i="21"/>
  <c r="AJ220" i="21"/>
  <c r="AH211" i="20"/>
  <c r="AH152" i="20"/>
  <c r="AH35" i="20" s="1"/>
  <c r="AH163" i="20"/>
  <c r="AH43" i="20" s="1"/>
  <c r="AH321" i="20"/>
  <c r="AH186" i="20"/>
  <c r="AH134" i="21"/>
  <c r="G602" i="20"/>
  <c r="AI124" i="21"/>
  <c r="AI135" i="21"/>
  <c r="AI344" i="20"/>
  <c r="AI198" i="20"/>
  <c r="AI333" i="20"/>
  <c r="AI108" i="20"/>
  <c r="AI142" i="20" s="1"/>
  <c r="AI322" i="20"/>
  <c r="AI194" i="20"/>
  <c r="G194" i="20" s="1"/>
  <c r="AI190" i="20"/>
  <c r="G190" i="20" s="1"/>
  <c r="AI203" i="20"/>
  <c r="G203" i="20" s="1"/>
  <c r="AI207" i="20"/>
  <c r="G207" i="20" s="1"/>
  <c r="AI336" i="20"/>
  <c r="G336" i="20" s="1"/>
  <c r="AI337" i="20"/>
  <c r="G337" i="20" s="1"/>
  <c r="AI112" i="20"/>
  <c r="AI128" i="21"/>
  <c r="G128" i="21" s="1"/>
  <c r="AI323" i="20"/>
  <c r="G323" i="20" s="1"/>
  <c r="AI193" i="20"/>
  <c r="G193" i="20" s="1"/>
  <c r="G73" i="20"/>
  <c r="G73" i="21" s="1"/>
  <c r="AI140" i="21"/>
  <c r="AI339" i="20"/>
  <c r="G339" i="20" s="1"/>
  <c r="AI338" i="20"/>
  <c r="G338" i="20" s="1"/>
  <c r="AI352" i="20"/>
  <c r="G352" i="20" s="1"/>
  <c r="AI184" i="20"/>
  <c r="G184" i="20" s="1"/>
  <c r="AI117" i="20"/>
  <c r="AI142" i="21"/>
  <c r="G142" i="21" s="1"/>
  <c r="AI246" i="20"/>
  <c r="AI290" i="20" s="1"/>
  <c r="AI351" i="20"/>
  <c r="G351" i="20" s="1"/>
  <c r="AI249" i="20"/>
  <c r="AI293" i="20" s="1"/>
  <c r="G293" i="20" s="1"/>
  <c r="AI116" i="20"/>
  <c r="AI132" i="21"/>
  <c r="G132" i="21" s="1"/>
  <c r="AI192" i="20"/>
  <c r="G192" i="20" s="1"/>
  <c r="AI189" i="20"/>
  <c r="G189" i="20" s="1"/>
  <c r="AI204" i="20"/>
  <c r="G204" i="20" s="1"/>
  <c r="AI199" i="20"/>
  <c r="G199" i="20" s="1"/>
  <c r="AI342" i="20"/>
  <c r="G342" i="20" s="1"/>
  <c r="AI346" i="20"/>
  <c r="G346" i="20" s="1"/>
  <c r="AI179" i="20"/>
  <c r="G179" i="20" s="1"/>
  <c r="AI136" i="21"/>
  <c r="G136" i="21" s="1"/>
  <c r="AI144" i="21"/>
  <c r="AI114" i="20"/>
  <c r="AI141" i="21"/>
  <c r="G141" i="21" s="1"/>
  <c r="AI252" i="20"/>
  <c r="AI296" i="20" s="1"/>
  <c r="G296" i="20" s="1"/>
  <c r="AI330" i="20"/>
  <c r="G330" i="20" s="1"/>
  <c r="AI324" i="20"/>
  <c r="G324" i="20" s="1"/>
  <c r="AI253" i="20"/>
  <c r="AI297" i="20" s="1"/>
  <c r="G297" i="20" s="1"/>
  <c r="AI110" i="20"/>
  <c r="AI144" i="20" s="1"/>
  <c r="AI137" i="21"/>
  <c r="G137" i="21" s="1"/>
  <c r="AI349" i="20"/>
  <c r="G349" i="20" s="1"/>
  <c r="AI248" i="20"/>
  <c r="AI292" i="20" s="1"/>
  <c r="G292" i="20" s="1"/>
  <c r="AI325" i="20"/>
  <c r="G325" i="20" s="1"/>
  <c r="AI181" i="20"/>
  <c r="AI73" i="21"/>
  <c r="AI139" i="21"/>
  <c r="AI143" i="21"/>
  <c r="G143" i="21" s="1"/>
  <c r="AI188" i="20"/>
  <c r="G188" i="20" s="1"/>
  <c r="AI195" i="20"/>
  <c r="G195" i="20" s="1"/>
  <c r="AI205" i="20"/>
  <c r="G205" i="20" s="1"/>
  <c r="AI201" i="20"/>
  <c r="G201" i="20" s="1"/>
  <c r="AI200" i="20"/>
  <c r="G200" i="20" s="1"/>
  <c r="AI350" i="20"/>
  <c r="AI245" i="20"/>
  <c r="AI289" i="20" s="1"/>
  <c r="G289" i="20" s="1"/>
  <c r="AI115" i="20"/>
  <c r="AI138" i="21"/>
  <c r="G138" i="21" s="1"/>
  <c r="AI180" i="20"/>
  <c r="G180" i="20" s="1"/>
  <c r="AI109" i="20"/>
  <c r="AI129" i="21"/>
  <c r="AI327" i="20"/>
  <c r="G327" i="20" s="1"/>
  <c r="AI247" i="20"/>
  <c r="AI291" i="20" s="1"/>
  <c r="G291" i="20" s="1"/>
  <c r="AI251" i="20"/>
  <c r="AI295" i="20" s="1"/>
  <c r="G295" i="20" s="1"/>
  <c r="AI329" i="20"/>
  <c r="G329" i="20" s="1"/>
  <c r="AI185" i="20"/>
  <c r="G185" i="20" s="1"/>
  <c r="AI131" i="21"/>
  <c r="G131" i="21" s="1"/>
  <c r="AI328" i="20"/>
  <c r="G328" i="20" s="1"/>
  <c r="AI340" i="20"/>
  <c r="G340" i="20" s="1"/>
  <c r="AI341" i="20"/>
  <c r="G341" i="20" s="1"/>
  <c r="AI178" i="20"/>
  <c r="G178" i="20" s="1"/>
  <c r="AI133" i="21"/>
  <c r="G133" i="21" s="1"/>
  <c r="AI196" i="20"/>
  <c r="G196" i="20" s="1"/>
  <c r="AI191" i="20"/>
  <c r="G191" i="20" s="1"/>
  <c r="AI206" i="20"/>
  <c r="G206" i="20" s="1"/>
  <c r="AI202" i="20"/>
  <c r="AI177" i="20"/>
  <c r="G177" i="20" s="1"/>
  <c r="AI250" i="20"/>
  <c r="AI294" i="20" s="1"/>
  <c r="G294" i="20" s="1"/>
  <c r="AI113" i="20"/>
  <c r="AI127" i="21"/>
  <c r="G127" i="21" s="1"/>
  <c r="AI345" i="20"/>
  <c r="G345" i="20" s="1"/>
  <c r="AI111" i="20"/>
  <c r="AI130" i="21"/>
  <c r="G130" i="21" s="1"/>
  <c r="AI334" i="20"/>
  <c r="G334" i="20" s="1"/>
  <c r="AI353" i="20"/>
  <c r="G353" i="20" s="1"/>
  <c r="AI335" i="20"/>
  <c r="G335" i="20" s="1"/>
  <c r="AI348" i="20"/>
  <c r="AI183" i="20"/>
  <c r="G183" i="20" s="1"/>
  <c r="AI126" i="21"/>
  <c r="G126" i="21" s="1"/>
  <c r="AI326" i="20"/>
  <c r="G326" i="20" s="1"/>
  <c r="AI331" i="20"/>
  <c r="G331" i="20" s="1"/>
  <c r="AI347" i="20"/>
  <c r="G347" i="20" s="1"/>
  <c r="AI182" i="20"/>
  <c r="G182" i="20" s="1"/>
  <c r="AI125" i="21"/>
  <c r="G125" i="21" s="1"/>
  <c r="AH298" i="20"/>
  <c r="AH36" i="20" s="1"/>
  <c r="AH86" i="21"/>
  <c r="AI293" i="21"/>
  <c r="AI285" i="21"/>
  <c r="AI244" i="21"/>
  <c r="AI338" i="21"/>
  <c r="AI242" i="21"/>
  <c r="AI343" i="21"/>
  <c r="AI344" i="21"/>
  <c r="AI240" i="21"/>
  <c r="AI342" i="21"/>
  <c r="AI246" i="21"/>
  <c r="AI288" i="21"/>
  <c r="AI341" i="21"/>
  <c r="AI243" i="21"/>
  <c r="AI287" i="21"/>
  <c r="AI290" i="21"/>
  <c r="AI284" i="21"/>
  <c r="AI305" i="21" s="1"/>
  <c r="AI263" i="21" s="1"/>
  <c r="AI241" i="21"/>
  <c r="AI339" i="21"/>
  <c r="AI292" i="21"/>
  <c r="AI346" i="21"/>
  <c r="AI245" i="21"/>
  <c r="AI291" i="21"/>
  <c r="AI248" i="21"/>
  <c r="AI286" i="21"/>
  <c r="AI289" i="21"/>
  <c r="AI347" i="21"/>
  <c r="AI247" i="21"/>
  <c r="AI340" i="21"/>
  <c r="AI345" i="21"/>
  <c r="AH107" i="20"/>
  <c r="AH122" i="21" s="1"/>
  <c r="AH343" i="20"/>
  <c r="AH123" i="21"/>
  <c r="AI219" i="21"/>
  <c r="AI224" i="21"/>
  <c r="AI217" i="21"/>
  <c r="AI221" i="21"/>
  <c r="AI218" i="21"/>
  <c r="AI223" i="21"/>
  <c r="AI226" i="21"/>
  <c r="AI220" i="21"/>
  <c r="AI225" i="21"/>
  <c r="AI222" i="21"/>
  <c r="AG174" i="20"/>
  <c r="AI87" i="21"/>
  <c r="AI164" i="20"/>
  <c r="AI100" i="21"/>
  <c r="AI310" i="20"/>
  <c r="AI153" i="20"/>
  <c r="AI299" i="20"/>
  <c r="AI97" i="20"/>
  <c r="AI131" i="20" s="1"/>
  <c r="AI155" i="20"/>
  <c r="G155" i="20" s="1"/>
  <c r="AI160" i="20"/>
  <c r="AI312" i="20"/>
  <c r="G312" i="20" s="1"/>
  <c r="AI228" i="20"/>
  <c r="AI272" i="20" s="1"/>
  <c r="G272" i="20" s="1"/>
  <c r="AI240" i="20"/>
  <c r="AI284" i="20" s="1"/>
  <c r="G284" i="20" s="1"/>
  <c r="AI172" i="20"/>
  <c r="G172" i="20" s="1"/>
  <c r="AI89" i="21"/>
  <c r="G89" i="21" s="1"/>
  <c r="AI119" i="21"/>
  <c r="G119" i="21" s="1"/>
  <c r="AI224" i="20"/>
  <c r="AI268" i="20" s="1"/>
  <c r="G268" i="20" s="1"/>
  <c r="AI238" i="20"/>
  <c r="AI282" i="20" s="1"/>
  <c r="G282" i="20" s="1"/>
  <c r="AI213" i="20"/>
  <c r="AI103" i="20"/>
  <c r="AI109" i="21"/>
  <c r="G109" i="21" s="1"/>
  <c r="AI104" i="21"/>
  <c r="G104" i="21" s="1"/>
  <c r="AI308" i="20"/>
  <c r="G308" i="20" s="1"/>
  <c r="AI306" i="20"/>
  <c r="AI303" i="20"/>
  <c r="G303" i="20" s="1"/>
  <c r="AI225" i="20"/>
  <c r="AI269" i="20" s="1"/>
  <c r="G269" i="20" s="1"/>
  <c r="AI104" i="20"/>
  <c r="AI88" i="21"/>
  <c r="G88" i="21" s="1"/>
  <c r="AI72" i="21"/>
  <c r="AI115" i="21"/>
  <c r="G115" i="21" s="1"/>
  <c r="AI318" i="20"/>
  <c r="G318" i="20" s="1"/>
  <c r="AI315" i="20"/>
  <c r="G315" i="20" s="1"/>
  <c r="AI221" i="20"/>
  <c r="AI101" i="21"/>
  <c r="G101" i="21" s="1"/>
  <c r="AI162" i="20"/>
  <c r="AI158" i="20"/>
  <c r="G158" i="20" s="1"/>
  <c r="AI154" i="20"/>
  <c r="G154" i="20" s="1"/>
  <c r="AI314" i="20"/>
  <c r="G314" i="20" s="1"/>
  <c r="AI242" i="20"/>
  <c r="AI286" i="20" s="1"/>
  <c r="G286" i="20" s="1"/>
  <c r="AI165" i="20"/>
  <c r="G165" i="20" s="1"/>
  <c r="AI100" i="20"/>
  <c r="AI92" i="21"/>
  <c r="G92" i="21" s="1"/>
  <c r="AI107" i="21"/>
  <c r="G107" i="21" s="1"/>
  <c r="AI215" i="20"/>
  <c r="AI307" i="20"/>
  <c r="G307" i="20" s="1"/>
  <c r="AI229" i="20"/>
  <c r="AI273" i="20" s="1"/>
  <c r="G273" i="20" s="1"/>
  <c r="AI105" i="20"/>
  <c r="AI118" i="21"/>
  <c r="AI120" i="21"/>
  <c r="G120" i="21" s="1"/>
  <c r="AI319" i="20"/>
  <c r="G319" i="20" s="1"/>
  <c r="AI214" i="20"/>
  <c r="AI241" i="20"/>
  <c r="AI285" i="20" s="1"/>
  <c r="G285" i="20" s="1"/>
  <c r="AI106" i="20"/>
  <c r="AI116" i="21"/>
  <c r="G116" i="21" s="1"/>
  <c r="AI231" i="20"/>
  <c r="AI275" i="20" s="1"/>
  <c r="G275" i="20" s="1"/>
  <c r="AI226" i="20"/>
  <c r="AI270" i="20" s="1"/>
  <c r="G270" i="20" s="1"/>
  <c r="AI237" i="20"/>
  <c r="AI281" i="20" s="1"/>
  <c r="G281" i="20" s="1"/>
  <c r="AI90" i="21"/>
  <c r="G90" i="21" s="1"/>
  <c r="AI105" i="21"/>
  <c r="G105" i="21" s="1"/>
  <c r="AI117" i="21"/>
  <c r="G117" i="21" s="1"/>
  <c r="AI156" i="20"/>
  <c r="G156" i="20" s="1"/>
  <c r="AI161" i="20"/>
  <c r="G161" i="20" s="1"/>
  <c r="AI223" i="20"/>
  <c r="AI267" i="20" s="1"/>
  <c r="G267" i="20" s="1"/>
  <c r="AI311" i="20"/>
  <c r="G311" i="20" s="1"/>
  <c r="AI217" i="20"/>
  <c r="AI96" i="21"/>
  <c r="G96" i="21" s="1"/>
  <c r="AI102" i="21"/>
  <c r="G102" i="21" s="1"/>
  <c r="AI300" i="20"/>
  <c r="G300" i="20" s="1"/>
  <c r="AI218" i="20"/>
  <c r="AI301" i="20"/>
  <c r="G301" i="20" s="1"/>
  <c r="AI168" i="20"/>
  <c r="G168" i="20" s="1"/>
  <c r="AI91" i="21"/>
  <c r="G91" i="21" s="1"/>
  <c r="AI113" i="21"/>
  <c r="G113" i="21" s="1"/>
  <c r="AI304" i="20"/>
  <c r="G304" i="20" s="1"/>
  <c r="AI230" i="20"/>
  <c r="AI274" i="20" s="1"/>
  <c r="G274" i="20" s="1"/>
  <c r="AI317" i="20"/>
  <c r="AI166" i="20"/>
  <c r="G166" i="20" s="1"/>
  <c r="AI98" i="20"/>
  <c r="AI106" i="21"/>
  <c r="G106" i="21" s="1"/>
  <c r="AI219" i="20"/>
  <c r="AI216" i="20"/>
  <c r="AI313" i="20"/>
  <c r="G313" i="20" s="1"/>
  <c r="AI102" i="20"/>
  <c r="AI108" i="21"/>
  <c r="G108" i="21" s="1"/>
  <c r="AI159" i="20"/>
  <c r="G159" i="20" s="1"/>
  <c r="AI157" i="20"/>
  <c r="G157" i="20" s="1"/>
  <c r="AI316" i="20"/>
  <c r="G316" i="20" s="1"/>
  <c r="AI222" i="20"/>
  <c r="AI266" i="20" s="1"/>
  <c r="G266" i="20" s="1"/>
  <c r="AI305" i="20"/>
  <c r="G305" i="20" s="1"/>
  <c r="AI101" i="20"/>
  <c r="G72" i="20"/>
  <c r="G72" i="21" s="1"/>
  <c r="AI103" i="21"/>
  <c r="G103" i="21" s="1"/>
  <c r="AI239" i="20"/>
  <c r="AI283" i="20" s="1"/>
  <c r="G283" i="20" s="1"/>
  <c r="AI167" i="20"/>
  <c r="AI236" i="20"/>
  <c r="AI280" i="20" s="1"/>
  <c r="G280" i="20" s="1"/>
  <c r="AI170" i="20"/>
  <c r="G170" i="20" s="1"/>
  <c r="AI99" i="20"/>
  <c r="AI93" i="21"/>
  <c r="G93" i="21" s="1"/>
  <c r="AI114" i="21"/>
  <c r="G114" i="21" s="1"/>
  <c r="AI227" i="20"/>
  <c r="AI271" i="20" s="1"/>
  <c r="G271" i="20" s="1"/>
  <c r="AI220" i="20"/>
  <c r="AI234" i="20"/>
  <c r="AI278" i="20" s="1"/>
  <c r="G278" i="20" s="1"/>
  <c r="AI173" i="20"/>
  <c r="G173" i="20" s="1"/>
  <c r="AI94" i="21"/>
  <c r="G94" i="21" s="1"/>
  <c r="AI112" i="21"/>
  <c r="G112" i="21" s="1"/>
  <c r="AI235" i="20"/>
  <c r="AI279" i="20" s="1"/>
  <c r="G279" i="20" s="1"/>
  <c r="AI302" i="20"/>
  <c r="G302" i="20" s="1"/>
  <c r="AI171" i="20"/>
  <c r="AI169" i="20"/>
  <c r="G169" i="20" s="1"/>
  <c r="AI95" i="21"/>
  <c r="G95" i="21" s="1"/>
  <c r="AG98" i="21"/>
  <c r="AG97" i="21" s="1"/>
  <c r="AG21" i="21" s="1"/>
  <c r="AK71" i="20"/>
  <c r="AL1" i="20"/>
  <c r="AL3" i="20" s="1"/>
  <c r="AK1" i="21"/>
  <c r="AH96" i="20"/>
  <c r="AH232" i="20"/>
  <c r="AH175" i="20"/>
  <c r="AH332" i="20"/>
  <c r="AH229" i="21"/>
  <c r="AH372" i="21" s="1"/>
  <c r="AG149" i="21"/>
  <c r="AD356" i="20"/>
  <c r="AG511" i="20"/>
  <c r="AJ73" i="20"/>
  <c r="AJ72" i="20"/>
  <c r="AJ111" i="21" s="1"/>
  <c r="AJ71" i="21"/>
  <c r="AK423" i="20" l="1"/>
  <c r="AK500" i="20" s="1"/>
  <c r="AK380" i="20"/>
  <c r="AK457" i="20" s="1"/>
  <c r="AJ233" i="20"/>
  <c r="AJ277" i="20" s="1"/>
  <c r="AJ212" i="20"/>
  <c r="AJ256" i="20" s="1"/>
  <c r="AI315" i="21"/>
  <c r="G315" i="21" s="1"/>
  <c r="AJ244" i="20"/>
  <c r="AJ288" i="20" s="1"/>
  <c r="AJ176" i="20"/>
  <c r="AJ187" i="20"/>
  <c r="AI316" i="21"/>
  <c r="G316" i="21" s="1"/>
  <c r="G369" i="20"/>
  <c r="AF43" i="21"/>
  <c r="AF42" i="21" s="1"/>
  <c r="AE54" i="21"/>
  <c r="AI260" i="21"/>
  <c r="G260" i="21" s="1"/>
  <c r="AF26" i="20"/>
  <c r="AG34" i="20"/>
  <c r="AG10" i="20" s="1"/>
  <c r="AH11" i="20"/>
  <c r="G144" i="20"/>
  <c r="G290" i="20"/>
  <c r="AC7" i="20"/>
  <c r="AH304" i="21"/>
  <c r="G202" i="20"/>
  <c r="G348" i="20"/>
  <c r="AJ363" i="20"/>
  <c r="AJ440" i="20" s="1"/>
  <c r="AG262" i="21"/>
  <c r="AG261" i="21" s="1"/>
  <c r="AG61" i="21" s="1"/>
  <c r="AG60" i="21" s="1"/>
  <c r="G294" i="21"/>
  <c r="G298" i="21"/>
  <c r="G302" i="21"/>
  <c r="G295" i="21"/>
  <c r="G299" i="21"/>
  <c r="G303" i="21"/>
  <c r="AI283" i="21"/>
  <c r="G283" i="21" s="1"/>
  <c r="G296" i="21"/>
  <c r="G300" i="21"/>
  <c r="G297" i="21"/>
  <c r="G301" i="21"/>
  <c r="AJ249" i="21"/>
  <c r="AJ303" i="21"/>
  <c r="AJ324" i="21" s="1"/>
  <c r="AJ302" i="21"/>
  <c r="AJ323" i="21" s="1"/>
  <c r="AJ301" i="21"/>
  <c r="AJ322" i="21" s="1"/>
  <c r="AJ300" i="21"/>
  <c r="AJ321" i="21" s="1"/>
  <c r="AJ299" i="21"/>
  <c r="AJ320" i="21" s="1"/>
  <c r="AJ294" i="21"/>
  <c r="AJ297" i="21"/>
  <c r="AJ318" i="21" s="1"/>
  <c r="AJ295" i="21"/>
  <c r="AJ298" i="21"/>
  <c r="AJ319" i="21" s="1"/>
  <c r="AJ296" i="21"/>
  <c r="AJ317" i="21" s="1"/>
  <c r="AH264" i="21"/>
  <c r="AH275" i="21"/>
  <c r="AF54" i="21"/>
  <c r="AE7" i="21"/>
  <c r="AF7" i="21"/>
  <c r="G139" i="21"/>
  <c r="AI181" i="21"/>
  <c r="G181" i="21" s="1"/>
  <c r="G249" i="21"/>
  <c r="AH533" i="20"/>
  <c r="AH37" i="20" s="1"/>
  <c r="G220" i="20"/>
  <c r="AI264" i="20"/>
  <c r="G264" i="20" s="1"/>
  <c r="G216" i="20"/>
  <c r="AI260" i="20"/>
  <c r="G260" i="20" s="1"/>
  <c r="G213" i="20"/>
  <c r="AI257" i="20"/>
  <c r="G257" i="20" s="1"/>
  <c r="AI288" i="20"/>
  <c r="G288" i="20" s="1"/>
  <c r="G219" i="20"/>
  <c r="AI263" i="20"/>
  <c r="G263" i="20" s="1"/>
  <c r="G218" i="20"/>
  <c r="AI262" i="20"/>
  <c r="AI277" i="20"/>
  <c r="G277" i="20" s="1"/>
  <c r="AH254" i="20"/>
  <c r="AH62" i="20" s="1"/>
  <c r="G217" i="20"/>
  <c r="AI261" i="20"/>
  <c r="G261" i="20" s="1"/>
  <c r="G214" i="20"/>
  <c r="AI258" i="20"/>
  <c r="G258" i="20" s="1"/>
  <c r="G215" i="20"/>
  <c r="AI259" i="20"/>
  <c r="G259" i="20" s="1"/>
  <c r="G221" i="20"/>
  <c r="AI265" i="20"/>
  <c r="G265" i="20" s="1"/>
  <c r="G234" i="20"/>
  <c r="G230" i="20"/>
  <c r="G224" i="20"/>
  <c r="G240" i="20"/>
  <c r="G247" i="20"/>
  <c r="G249" i="20"/>
  <c r="G239" i="20"/>
  <c r="G237" i="20"/>
  <c r="G228" i="20"/>
  <c r="G250" i="20"/>
  <c r="G227" i="20"/>
  <c r="G222" i="20"/>
  <c r="G223" i="20"/>
  <c r="G226" i="20"/>
  <c r="G229" i="20"/>
  <c r="G252" i="20"/>
  <c r="G235" i="20"/>
  <c r="G236" i="20"/>
  <c r="G241" i="20"/>
  <c r="G225" i="20"/>
  <c r="G238" i="20"/>
  <c r="G251" i="20"/>
  <c r="G245" i="20"/>
  <c r="G248" i="20"/>
  <c r="G253" i="20"/>
  <c r="G101" i="20"/>
  <c r="AI135" i="20"/>
  <c r="G135" i="20" s="1"/>
  <c r="G113" i="20"/>
  <c r="AI147" i="20"/>
  <c r="G147" i="20" s="1"/>
  <c r="G114" i="20"/>
  <c r="AI148" i="20"/>
  <c r="G148" i="20" s="1"/>
  <c r="G117" i="20"/>
  <c r="AI151" i="20"/>
  <c r="G151" i="20" s="1"/>
  <c r="G142" i="20"/>
  <c r="G102" i="20"/>
  <c r="AI136" i="20"/>
  <c r="G136" i="20" s="1"/>
  <c r="G99" i="20"/>
  <c r="AI133" i="20"/>
  <c r="G133" i="20" s="1"/>
  <c r="G98" i="20"/>
  <c r="AI132" i="20"/>
  <c r="G132" i="20" s="1"/>
  <c r="G105" i="20"/>
  <c r="AI139" i="20"/>
  <c r="G139" i="20" s="1"/>
  <c r="G103" i="20"/>
  <c r="AI137" i="20"/>
  <c r="G137" i="20" s="1"/>
  <c r="G111" i="20"/>
  <c r="AI145" i="20"/>
  <c r="G145" i="20" s="1"/>
  <c r="G106" i="20"/>
  <c r="AI140" i="20"/>
  <c r="G140" i="20" s="1"/>
  <c r="G104" i="20"/>
  <c r="AI138" i="20"/>
  <c r="G138" i="20" s="1"/>
  <c r="G115" i="20"/>
  <c r="AI149" i="20"/>
  <c r="G149" i="20" s="1"/>
  <c r="G112" i="20"/>
  <c r="AI146" i="20"/>
  <c r="G146" i="20" s="1"/>
  <c r="G100" i="20"/>
  <c r="AI134" i="20"/>
  <c r="G134" i="20" s="1"/>
  <c r="G109" i="20"/>
  <c r="AI143" i="20"/>
  <c r="G143" i="20" s="1"/>
  <c r="G116" i="20"/>
  <c r="AI150" i="20"/>
  <c r="G150" i="20" s="1"/>
  <c r="G131" i="20"/>
  <c r="AJ559" i="20"/>
  <c r="AH42" i="20"/>
  <c r="AH433" i="20"/>
  <c r="AI515" i="20"/>
  <c r="AI364" i="21"/>
  <c r="AI516" i="20"/>
  <c r="AI365" i="21"/>
  <c r="AJ513" i="20"/>
  <c r="AJ362" i="21"/>
  <c r="AJ521" i="20"/>
  <c r="AJ370" i="21"/>
  <c r="AJ517" i="20"/>
  <c r="AJ366" i="21"/>
  <c r="G373" i="20"/>
  <c r="AI450" i="20"/>
  <c r="G450" i="20" s="1"/>
  <c r="G419" i="20"/>
  <c r="AI496" i="20"/>
  <c r="G496" i="20" s="1"/>
  <c r="G408" i="20"/>
  <c r="AI485" i="20"/>
  <c r="G485" i="20" s="1"/>
  <c r="G597" i="20"/>
  <c r="G599" i="20"/>
  <c r="G600" i="20"/>
  <c r="G435" i="20"/>
  <c r="G375" i="20"/>
  <c r="AI452" i="20"/>
  <c r="G452" i="20" s="1"/>
  <c r="G366" i="20"/>
  <c r="AI443" i="20"/>
  <c r="G443" i="20" s="1"/>
  <c r="G417" i="20"/>
  <c r="AI494" i="20"/>
  <c r="G494" i="20" s="1"/>
  <c r="G403" i="20"/>
  <c r="AI480" i="20"/>
  <c r="G480" i="20" s="1"/>
  <c r="G582" i="20"/>
  <c r="G581" i="20"/>
  <c r="G359" i="20"/>
  <c r="AI436" i="20"/>
  <c r="G436" i="20" s="1"/>
  <c r="G407" i="20"/>
  <c r="AI484" i="20"/>
  <c r="G484" i="20" s="1"/>
  <c r="G575" i="20"/>
  <c r="G376" i="20"/>
  <c r="AI453" i="20"/>
  <c r="G453" i="20" s="1"/>
  <c r="G598" i="20"/>
  <c r="G578" i="20"/>
  <c r="G371" i="20"/>
  <c r="AI448" i="20"/>
  <c r="G448" i="20" s="1"/>
  <c r="G367" i="20"/>
  <c r="AI444" i="20"/>
  <c r="G444" i="20" s="1"/>
  <c r="G370" i="20"/>
  <c r="AI447" i="20"/>
  <c r="AJ499" i="20"/>
  <c r="AI499" i="20"/>
  <c r="G499" i="20" s="1"/>
  <c r="AI521" i="20"/>
  <c r="AI370" i="21"/>
  <c r="AI512" i="20"/>
  <c r="AI361" i="21"/>
  <c r="G361" i="21" s="1"/>
  <c r="AJ520" i="20"/>
  <c r="AJ369" i="21"/>
  <c r="AJ518" i="20"/>
  <c r="AJ367" i="21"/>
  <c r="G576" i="20"/>
  <c r="G405" i="20"/>
  <c r="AI482" i="20"/>
  <c r="G482" i="20" s="1"/>
  <c r="G409" i="20"/>
  <c r="AI486" i="20"/>
  <c r="G486" i="20" s="1"/>
  <c r="G365" i="20"/>
  <c r="AI442" i="20"/>
  <c r="G442" i="20" s="1"/>
  <c r="G586" i="20"/>
  <c r="G584" i="20"/>
  <c r="G591" i="20"/>
  <c r="G412" i="20"/>
  <c r="AI489" i="20"/>
  <c r="G571" i="20"/>
  <c r="G572" i="20"/>
  <c r="G413" i="20"/>
  <c r="AI490" i="20"/>
  <c r="G490" i="20" s="1"/>
  <c r="G377" i="20"/>
  <c r="AI454" i="20"/>
  <c r="G454" i="20" s="1"/>
  <c r="G416" i="20"/>
  <c r="AI493" i="20"/>
  <c r="G493" i="20" s="1"/>
  <c r="G583" i="20"/>
  <c r="G372" i="20"/>
  <c r="AI449" i="20"/>
  <c r="G449" i="20" s="1"/>
  <c r="AJ456" i="20"/>
  <c r="AH523" i="20"/>
  <c r="AI517" i="20"/>
  <c r="AI366" i="21"/>
  <c r="AI518" i="20"/>
  <c r="AI367" i="21"/>
  <c r="AI519" i="20"/>
  <c r="AI368" i="21"/>
  <c r="AJ519" i="20"/>
  <c r="AJ368" i="21"/>
  <c r="AJ512" i="20"/>
  <c r="AJ361" i="21"/>
  <c r="G585" i="20"/>
  <c r="G420" i="20"/>
  <c r="AI497" i="20"/>
  <c r="G497" i="20" s="1"/>
  <c r="G414" i="20"/>
  <c r="AI491" i="20"/>
  <c r="G491" i="20" s="1"/>
  <c r="G589" i="20"/>
  <c r="G588" i="20"/>
  <c r="G592" i="20"/>
  <c r="G360" i="20"/>
  <c r="AI437" i="20"/>
  <c r="G437" i="20" s="1"/>
  <c r="G362" i="20"/>
  <c r="AI439" i="20"/>
  <c r="G439" i="20" s="1"/>
  <c r="G574" i="20"/>
  <c r="G415" i="20"/>
  <c r="AI492" i="20"/>
  <c r="G492" i="20" s="1"/>
  <c r="G573" i="20"/>
  <c r="G577" i="20"/>
  <c r="G590" i="20"/>
  <c r="AI456" i="20"/>
  <c r="G456" i="20" s="1"/>
  <c r="AI520" i="20"/>
  <c r="AI369" i="21"/>
  <c r="AI513" i="20"/>
  <c r="AI362" i="21"/>
  <c r="AI514" i="20"/>
  <c r="AI363" i="21"/>
  <c r="AJ515" i="20"/>
  <c r="AJ364" i="21"/>
  <c r="AJ516" i="20"/>
  <c r="AJ365" i="21"/>
  <c r="AJ514" i="20"/>
  <c r="AJ363" i="21"/>
  <c r="G404" i="20"/>
  <c r="AI481" i="20"/>
  <c r="G481" i="20" s="1"/>
  <c r="G421" i="20"/>
  <c r="AI498" i="20"/>
  <c r="G498" i="20" s="1"/>
  <c r="G402" i="20"/>
  <c r="AI479" i="20"/>
  <c r="G479" i="20" s="1"/>
  <c r="G594" i="20"/>
  <c r="AH529" i="20"/>
  <c r="G361" i="20"/>
  <c r="AI438" i="20"/>
  <c r="G438" i="20" s="1"/>
  <c r="G378" i="20"/>
  <c r="AI455" i="20"/>
  <c r="G455" i="20" s="1"/>
  <c r="G595" i="20"/>
  <c r="G596" i="20"/>
  <c r="G406" i="20"/>
  <c r="AI483" i="20"/>
  <c r="G483" i="20" s="1"/>
  <c r="G587" i="20"/>
  <c r="G364" i="20"/>
  <c r="AI441" i="20"/>
  <c r="G374" i="20"/>
  <c r="AI451" i="20"/>
  <c r="G451" i="20" s="1"/>
  <c r="G410" i="20"/>
  <c r="AI487" i="20"/>
  <c r="G487" i="20" s="1"/>
  <c r="G593" i="20"/>
  <c r="G363" i="20"/>
  <c r="AI440" i="20"/>
  <c r="G440" i="20" s="1"/>
  <c r="G401" i="20"/>
  <c r="AI478" i="20"/>
  <c r="AH530" i="20"/>
  <c r="AK151" i="21"/>
  <c r="AK146" i="21"/>
  <c r="AK83" i="21"/>
  <c r="AF28" i="21"/>
  <c r="AG30" i="21"/>
  <c r="AG6" i="21" s="1"/>
  <c r="AG52" i="20"/>
  <c r="AG28" i="20" s="1"/>
  <c r="AG53" i="20"/>
  <c r="AG29" i="20" s="1"/>
  <c r="AG51" i="20"/>
  <c r="AG27" i="20" s="1"/>
  <c r="AF50" i="20"/>
  <c r="G171" i="20"/>
  <c r="G317" i="20"/>
  <c r="G160" i="20"/>
  <c r="AD20" i="20"/>
  <c r="G306" i="20"/>
  <c r="AE21" i="20"/>
  <c r="AD15" i="20"/>
  <c r="G242" i="20"/>
  <c r="G162" i="20"/>
  <c r="G350" i="20"/>
  <c r="G418" i="20"/>
  <c r="G181" i="20"/>
  <c r="AK386" i="20"/>
  <c r="AK463" i="20" s="1"/>
  <c r="G231" i="20"/>
  <c r="G110" i="20"/>
  <c r="G246" i="20"/>
  <c r="G167" i="20"/>
  <c r="G537" i="20"/>
  <c r="AJ562" i="20"/>
  <c r="G118" i="21"/>
  <c r="G140" i="21"/>
  <c r="AK3" i="21"/>
  <c r="AK69" i="21" s="1"/>
  <c r="G129" i="21"/>
  <c r="AI193" i="21"/>
  <c r="G193" i="21" s="1"/>
  <c r="AJ371" i="20"/>
  <c r="AJ448" i="20" s="1"/>
  <c r="AJ574" i="20"/>
  <c r="AJ362" i="20"/>
  <c r="AJ439" i="20" s="1"/>
  <c r="AI179" i="21"/>
  <c r="G179" i="21" s="1"/>
  <c r="AJ572" i="20"/>
  <c r="AF510" i="20"/>
  <c r="AK424" i="20"/>
  <c r="AK501" i="20" s="1"/>
  <c r="AK425" i="20"/>
  <c r="AK502" i="20" s="1"/>
  <c r="AI183" i="21"/>
  <c r="G183" i="21" s="1"/>
  <c r="AJ549" i="20"/>
  <c r="AJ415" i="20"/>
  <c r="AJ492" i="20" s="1"/>
  <c r="AI190" i="21"/>
  <c r="G190" i="21" s="1"/>
  <c r="AJ358" i="20"/>
  <c r="AJ435" i="20" s="1"/>
  <c r="AJ370" i="20"/>
  <c r="AJ447" i="20" s="1"/>
  <c r="AJ535" i="20"/>
  <c r="AL355" i="20"/>
  <c r="AL209" i="20"/>
  <c r="AL83" i="20"/>
  <c r="AL69" i="20"/>
  <c r="AJ343" i="21"/>
  <c r="G144" i="21"/>
  <c r="AI199" i="21"/>
  <c r="G199" i="21" s="1"/>
  <c r="AI175" i="21"/>
  <c r="G175" i="21" s="1"/>
  <c r="AI186" i="21"/>
  <c r="G186" i="21" s="1"/>
  <c r="AI165" i="21"/>
  <c r="G165" i="21" s="1"/>
  <c r="AI197" i="21"/>
  <c r="G197" i="21" s="1"/>
  <c r="AK385" i="20"/>
  <c r="AK462" i="20" s="1"/>
  <c r="AI213" i="21"/>
  <c r="G213" i="21" s="1"/>
  <c r="AK392" i="20"/>
  <c r="AK469" i="20" s="1"/>
  <c r="AK428" i="20"/>
  <c r="AK505" i="20" s="1"/>
  <c r="AI196" i="21"/>
  <c r="G196" i="21" s="1"/>
  <c r="AK388" i="20"/>
  <c r="AK465" i="20" s="1"/>
  <c r="AK384" i="20"/>
  <c r="AK461" i="20" s="1"/>
  <c r="AK390" i="20"/>
  <c r="AK467" i="20" s="1"/>
  <c r="AI210" i="21"/>
  <c r="G210" i="21" s="1"/>
  <c r="AJ379" i="20"/>
  <c r="AI177" i="21"/>
  <c r="G177" i="21" s="1"/>
  <c r="AI172" i="21"/>
  <c r="G172" i="21" s="1"/>
  <c r="AI188" i="21"/>
  <c r="G188" i="21" s="1"/>
  <c r="AI173" i="21"/>
  <c r="G173" i="21" s="1"/>
  <c r="AJ551" i="20"/>
  <c r="AJ560" i="20"/>
  <c r="AJ548" i="20"/>
  <c r="AJ376" i="20"/>
  <c r="AJ453" i="20" s="1"/>
  <c r="AJ571" i="20"/>
  <c r="AI160" i="21"/>
  <c r="G160" i="21" s="1"/>
  <c r="AI157" i="21"/>
  <c r="G157" i="21" s="1"/>
  <c r="AI182" i="21"/>
  <c r="G182" i="21" s="1"/>
  <c r="AI164" i="21"/>
  <c r="G164" i="21" s="1"/>
  <c r="AI192" i="21"/>
  <c r="G192" i="21" s="1"/>
  <c r="AJ401" i="20"/>
  <c r="AJ478" i="20" s="1"/>
  <c r="AJ359" i="20"/>
  <c r="AJ436" i="20" s="1"/>
  <c r="AJ410" i="20"/>
  <c r="AJ487" i="20" s="1"/>
  <c r="AJ537" i="20"/>
  <c r="AJ361" i="20"/>
  <c r="AJ438" i="20" s="1"/>
  <c r="AJ413" i="20"/>
  <c r="AJ490" i="20" s="1"/>
  <c r="AI184" i="21"/>
  <c r="G184" i="21" s="1"/>
  <c r="AI178" i="21"/>
  <c r="G178" i="21" s="1"/>
  <c r="AI162" i="21"/>
  <c r="G162" i="21" s="1"/>
  <c r="AI174" i="21"/>
  <c r="G174" i="21" s="1"/>
  <c r="AI171" i="21"/>
  <c r="G171" i="21" s="1"/>
  <c r="AI189" i="21"/>
  <c r="G189" i="21" s="1"/>
  <c r="AI176" i="21"/>
  <c r="AI185" i="21"/>
  <c r="G185" i="21" s="1"/>
  <c r="AJ614" i="20"/>
  <c r="AJ558" i="20"/>
  <c r="AJ412" i="20"/>
  <c r="AJ489" i="20" s="1"/>
  <c r="AJ540" i="20"/>
  <c r="AJ567" i="20"/>
  <c r="AJ553" i="20"/>
  <c r="AJ563" i="20"/>
  <c r="AJ378" i="20"/>
  <c r="AJ455" i="20" s="1"/>
  <c r="AJ565" i="20"/>
  <c r="AJ542" i="20"/>
  <c r="AJ406" i="20"/>
  <c r="AJ483" i="20" s="1"/>
  <c r="AJ538" i="20"/>
  <c r="AJ578" i="20"/>
  <c r="AI161" i="21"/>
  <c r="G161" i="21" s="1"/>
  <c r="AI170" i="21"/>
  <c r="G170" i="21" s="1"/>
  <c r="AI187" i="21"/>
  <c r="G187" i="21" s="1"/>
  <c r="AI158" i="21"/>
  <c r="G158" i="21" s="1"/>
  <c r="AI163" i="21"/>
  <c r="G163" i="21" s="1"/>
  <c r="AI156" i="21"/>
  <c r="G156" i="21" s="1"/>
  <c r="AI159" i="21"/>
  <c r="G159" i="21" s="1"/>
  <c r="AJ546" i="20"/>
  <c r="AJ366" i="20"/>
  <c r="AJ443" i="20" s="1"/>
  <c r="AJ408" i="20"/>
  <c r="AJ485" i="20" s="1"/>
  <c r="AJ577" i="20"/>
  <c r="AJ421" i="20"/>
  <c r="AJ498" i="20" s="1"/>
  <c r="AJ416" i="20"/>
  <c r="AJ493" i="20" s="1"/>
  <c r="AJ552" i="20"/>
  <c r="AJ566" i="20"/>
  <c r="AJ364" i="20"/>
  <c r="AJ441" i="20" s="1"/>
  <c r="AJ365" i="20"/>
  <c r="AJ442" i="20" s="1"/>
  <c r="AJ414" i="20"/>
  <c r="AJ491" i="20" s="1"/>
  <c r="AJ547" i="20"/>
  <c r="AJ289" i="21"/>
  <c r="AJ310" i="21" s="1"/>
  <c r="AJ602" i="20"/>
  <c r="AJ76" i="21"/>
  <c r="AJ561" i="20"/>
  <c r="AJ541" i="20"/>
  <c r="AJ575" i="20"/>
  <c r="AJ417" i="20"/>
  <c r="AJ494" i="20" s="1"/>
  <c r="AJ409" i="20"/>
  <c r="AJ486" i="20" s="1"/>
  <c r="AJ573" i="20"/>
  <c r="AJ403" i="20"/>
  <c r="AJ480" i="20" s="1"/>
  <c r="AJ404" i="20"/>
  <c r="AJ481" i="20" s="1"/>
  <c r="AJ555" i="20"/>
  <c r="AJ402" i="20"/>
  <c r="AJ479" i="20" s="1"/>
  <c r="AJ405" i="20"/>
  <c r="AJ482" i="20" s="1"/>
  <c r="AJ564" i="20"/>
  <c r="AJ360" i="20"/>
  <c r="AJ437" i="20" s="1"/>
  <c r="AJ550" i="20"/>
  <c r="AJ422" i="20"/>
  <c r="AJ193" i="21" s="1"/>
  <c r="AK397" i="20"/>
  <c r="AK474" i="20" s="1"/>
  <c r="AI207" i="21"/>
  <c r="G207" i="21" s="1"/>
  <c r="AI214" i="21"/>
  <c r="G214" i="21" s="1"/>
  <c r="AI201" i="21"/>
  <c r="G201" i="21" s="1"/>
  <c r="AI204" i="21"/>
  <c r="G204" i="21" s="1"/>
  <c r="AI195" i="21"/>
  <c r="G195" i="21" s="1"/>
  <c r="AI206" i="21"/>
  <c r="G206" i="21" s="1"/>
  <c r="AK426" i="20"/>
  <c r="AK503" i="20" s="1"/>
  <c r="AK387" i="20"/>
  <c r="AK464" i="20" s="1"/>
  <c r="AK431" i="20"/>
  <c r="AK508" i="20" s="1"/>
  <c r="AK391" i="20"/>
  <c r="AK468" i="20" s="1"/>
  <c r="AK394" i="20"/>
  <c r="AK471" i="20" s="1"/>
  <c r="AK432" i="20"/>
  <c r="AK509" i="20" s="1"/>
  <c r="AK429" i="20"/>
  <c r="AK506" i="20" s="1"/>
  <c r="AK393" i="20"/>
  <c r="AK470" i="20" s="1"/>
  <c r="AK399" i="20"/>
  <c r="AK476" i="20" s="1"/>
  <c r="AK381" i="20"/>
  <c r="AK458" i="20" s="1"/>
  <c r="AK78" i="21"/>
  <c r="AK389" i="20"/>
  <c r="AK466" i="20" s="1"/>
  <c r="AI200" i="21"/>
  <c r="G200" i="21" s="1"/>
  <c r="AI208" i="21"/>
  <c r="G208" i="21" s="1"/>
  <c r="AI215" i="21"/>
  <c r="G215" i="21" s="1"/>
  <c r="AI198" i="21"/>
  <c r="G198" i="21" s="1"/>
  <c r="AK427" i="20"/>
  <c r="AK504" i="20" s="1"/>
  <c r="AK382" i="20"/>
  <c r="AK459" i="20" s="1"/>
  <c r="AK398" i="20"/>
  <c r="AK475" i="20" s="1"/>
  <c r="AK430" i="20"/>
  <c r="AK507" i="20" s="1"/>
  <c r="AK396" i="20"/>
  <c r="AK473" i="20" s="1"/>
  <c r="AK383" i="20"/>
  <c r="AK460" i="20" s="1"/>
  <c r="AK395" i="20"/>
  <c r="AK472" i="20" s="1"/>
  <c r="AI211" i="21"/>
  <c r="G211" i="21" s="1"/>
  <c r="AI202" i="21"/>
  <c r="G202" i="21" s="1"/>
  <c r="AI212" i="21"/>
  <c r="G212" i="21" s="1"/>
  <c r="AI203" i="21"/>
  <c r="G203" i="21" s="1"/>
  <c r="AJ621" i="20"/>
  <c r="AH180" i="21"/>
  <c r="AJ584" i="20"/>
  <c r="AJ583" i="20"/>
  <c r="AJ622" i="20"/>
  <c r="AJ619" i="20"/>
  <c r="AH194" i="21"/>
  <c r="AH205" i="21"/>
  <c r="AG166" i="21"/>
  <c r="AG23" i="21" s="1"/>
  <c r="AG20" i="21" s="1"/>
  <c r="AJ624" i="20"/>
  <c r="AJ625" i="20"/>
  <c r="AJ631" i="20"/>
  <c r="AJ607" i="20"/>
  <c r="AJ620" i="20"/>
  <c r="AJ599" i="20"/>
  <c r="AH579" i="20"/>
  <c r="AJ581" i="20"/>
  <c r="AJ606" i="20"/>
  <c r="AJ591" i="20"/>
  <c r="AJ608" i="20"/>
  <c r="AJ589" i="20"/>
  <c r="AJ594" i="20"/>
  <c r="AJ588" i="20"/>
  <c r="AJ615" i="20"/>
  <c r="AJ632" i="20"/>
  <c r="AJ585" i="20"/>
  <c r="AJ586" i="20"/>
  <c r="AJ611" i="20"/>
  <c r="AH155" i="21"/>
  <c r="AH152" i="21" s="1"/>
  <c r="AH15" i="21" s="1"/>
  <c r="AI568" i="20"/>
  <c r="AH169" i="21"/>
  <c r="AH250" i="21"/>
  <c r="AI534" i="20"/>
  <c r="AI580" i="20"/>
  <c r="G209" i="21"/>
  <c r="AJ569" i="20"/>
  <c r="AJ369" i="20"/>
  <c r="AJ446" i="20" s="1"/>
  <c r="AJ367" i="20"/>
  <c r="AJ444" i="20" s="1"/>
  <c r="AJ539" i="20"/>
  <c r="AJ375" i="20"/>
  <c r="AJ452" i="20" s="1"/>
  <c r="AJ374" i="20"/>
  <c r="AJ451" i="20" s="1"/>
  <c r="AJ420" i="20"/>
  <c r="AJ497" i="20" s="1"/>
  <c r="AJ554" i="20"/>
  <c r="AJ373" i="20"/>
  <c r="AJ450" i="20" s="1"/>
  <c r="AJ544" i="20"/>
  <c r="AJ419" i="20"/>
  <c r="AJ496" i="20" s="1"/>
  <c r="AJ536" i="20"/>
  <c r="AJ372" i="20"/>
  <c r="AJ449" i="20" s="1"/>
  <c r="AJ543" i="20"/>
  <c r="AJ418" i="20"/>
  <c r="AJ495" i="20" s="1"/>
  <c r="AJ576" i="20"/>
  <c r="AJ407" i="20"/>
  <c r="AJ484" i="20" s="1"/>
  <c r="AJ570" i="20"/>
  <c r="AJ377" i="20"/>
  <c r="AJ454" i="20" s="1"/>
  <c r="AH167" i="21"/>
  <c r="G569" i="20"/>
  <c r="AJ340" i="21"/>
  <c r="AG191" i="21"/>
  <c r="AG31" i="21" s="1"/>
  <c r="AG121" i="21"/>
  <c r="AG29" i="21" s="1"/>
  <c r="AK79" i="21"/>
  <c r="AI357" i="20"/>
  <c r="AI601" i="20"/>
  <c r="G601" i="20" s="1"/>
  <c r="AI545" i="20"/>
  <c r="AJ339" i="21"/>
  <c r="AJ292" i="21"/>
  <c r="AJ313" i="21" s="1"/>
  <c r="AJ344" i="21"/>
  <c r="AJ243" i="21"/>
  <c r="AJ254" i="21" s="1"/>
  <c r="AJ232" i="21" s="1"/>
  <c r="AJ375" i="21" s="1"/>
  <c r="AI623" i="20"/>
  <c r="G623" i="20" s="1"/>
  <c r="AJ346" i="21"/>
  <c r="AJ293" i="21"/>
  <c r="AJ314" i="21" s="1"/>
  <c r="AJ240" i="21"/>
  <c r="AJ251" i="21" s="1"/>
  <c r="AJ229" i="21" s="1"/>
  <c r="AJ372" i="21" s="1"/>
  <c r="AJ287" i="21"/>
  <c r="AJ308" i="21" s="1"/>
  <c r="AI557" i="20"/>
  <c r="AI612" i="20"/>
  <c r="G612" i="20" s="1"/>
  <c r="AJ77" i="21"/>
  <c r="AJ204" i="21" s="1"/>
  <c r="AJ610" i="20"/>
  <c r="AJ609" i="20"/>
  <c r="AJ616" i="20"/>
  <c r="AJ618" i="20"/>
  <c r="AJ593" i="20"/>
  <c r="AJ590" i="20"/>
  <c r="AJ596" i="20"/>
  <c r="AJ592" i="20"/>
  <c r="AJ633" i="20"/>
  <c r="AJ627" i="20"/>
  <c r="AJ603" i="20"/>
  <c r="AJ630" i="20"/>
  <c r="G358" i="20"/>
  <c r="G546" i="20"/>
  <c r="AJ244" i="21"/>
  <c r="AJ255" i="21" s="1"/>
  <c r="AJ233" i="21" s="1"/>
  <c r="AJ376" i="21" s="1"/>
  <c r="AJ246" i="21"/>
  <c r="AJ257" i="21" s="1"/>
  <c r="AJ235" i="21" s="1"/>
  <c r="AJ378" i="21" s="1"/>
  <c r="AJ288" i="21"/>
  <c r="AJ309" i="21" s="1"/>
  <c r="AJ284" i="21"/>
  <c r="AJ347" i="21"/>
  <c r="AJ286" i="21"/>
  <c r="AJ307" i="21" s="1"/>
  <c r="AJ338" i="21"/>
  <c r="AJ342" i="21"/>
  <c r="AI368" i="20"/>
  <c r="AI167" i="21" s="1"/>
  <c r="AI411" i="20"/>
  <c r="AI168" i="21" s="1"/>
  <c r="G168" i="21" s="1"/>
  <c r="AJ341" i="21"/>
  <c r="AJ242" i="21"/>
  <c r="AJ253" i="21" s="1"/>
  <c r="AJ231" i="21" s="1"/>
  <c r="AJ374" i="21" s="1"/>
  <c r="AJ290" i="21"/>
  <c r="AJ311" i="21" s="1"/>
  <c r="AJ291" i="21"/>
  <c r="AJ312" i="21" s="1"/>
  <c r="AJ613" i="20"/>
  <c r="AJ598" i="20"/>
  <c r="AJ600" i="20"/>
  <c r="AJ597" i="20"/>
  <c r="AJ628" i="20"/>
  <c r="AJ582" i="20"/>
  <c r="AJ605" i="20"/>
  <c r="AJ604" i="20"/>
  <c r="AJ617" i="20"/>
  <c r="AJ587" i="20"/>
  <c r="AJ626" i="20"/>
  <c r="AJ595" i="20"/>
  <c r="AJ285" i="21"/>
  <c r="AJ345" i="21"/>
  <c r="AJ247" i="21"/>
  <c r="AJ258" i="21" s="1"/>
  <c r="AJ248" i="21"/>
  <c r="AJ259" i="21" s="1"/>
  <c r="AJ245" i="21"/>
  <c r="AJ256" i="21" s="1"/>
  <c r="AJ234" i="21" s="1"/>
  <c r="AJ377" i="21" s="1"/>
  <c r="AJ241" i="21"/>
  <c r="AJ252" i="21" s="1"/>
  <c r="AJ230" i="21" s="1"/>
  <c r="AJ373" i="21" s="1"/>
  <c r="AI400" i="20"/>
  <c r="AI154" i="21" s="1"/>
  <c r="G154" i="21" s="1"/>
  <c r="AL78" i="20"/>
  <c r="AL79" i="20"/>
  <c r="AL80" i="20" s="1"/>
  <c r="AL80" i="21" s="1"/>
  <c r="AL75" i="20"/>
  <c r="AL75" i="21" s="1"/>
  <c r="AK76" i="20"/>
  <c r="AK81" i="20"/>
  <c r="AK81" i="21" s="1"/>
  <c r="AK77" i="20"/>
  <c r="AK619" i="20" s="1"/>
  <c r="AJ337" i="20"/>
  <c r="AJ352" i="20"/>
  <c r="AJ249" i="20"/>
  <c r="AJ293" i="20" s="1"/>
  <c r="AJ194" i="20"/>
  <c r="AJ117" i="20"/>
  <c r="AJ151" i="20" s="1"/>
  <c r="AJ132" i="21"/>
  <c r="AJ326" i="20"/>
  <c r="AJ203" i="20"/>
  <c r="AJ188" i="20"/>
  <c r="AJ136" i="21"/>
  <c r="AJ342" i="20"/>
  <c r="AJ329" i="20"/>
  <c r="AJ346" i="20"/>
  <c r="AJ202" i="20"/>
  <c r="AJ205" i="20"/>
  <c r="AJ111" i="20"/>
  <c r="AJ145" i="20" s="1"/>
  <c r="AJ127" i="21"/>
  <c r="AJ251" i="20"/>
  <c r="AJ295" i="20" s="1"/>
  <c r="AJ349" i="20"/>
  <c r="AJ324" i="20"/>
  <c r="AJ201" i="20"/>
  <c r="AJ114" i="20"/>
  <c r="AJ148" i="20" s="1"/>
  <c r="AJ144" i="21"/>
  <c r="AJ247" i="20"/>
  <c r="AJ291" i="20" s="1"/>
  <c r="AJ340" i="20"/>
  <c r="AJ193" i="20"/>
  <c r="AJ177" i="20"/>
  <c r="AJ142" i="21"/>
  <c r="AJ141" i="21"/>
  <c r="AJ336" i="20"/>
  <c r="AJ183" i="20"/>
  <c r="AJ112" i="20"/>
  <c r="AJ146" i="20" s="1"/>
  <c r="AJ140" i="21"/>
  <c r="AJ341" i="20"/>
  <c r="AJ350" i="20"/>
  <c r="AJ328" i="20"/>
  <c r="AJ246" i="20"/>
  <c r="AJ290" i="20" s="1"/>
  <c r="AJ115" i="20"/>
  <c r="AJ149" i="20" s="1"/>
  <c r="AJ139" i="21"/>
  <c r="AJ325" i="20"/>
  <c r="AJ353" i="20"/>
  <c r="AJ178" i="20"/>
  <c r="AJ204" i="20"/>
  <c r="AJ179" i="20"/>
  <c r="AJ137" i="21"/>
  <c r="AJ348" i="20"/>
  <c r="AJ189" i="20"/>
  <c r="AJ130" i="21"/>
  <c r="AJ250" i="20"/>
  <c r="AJ294" i="20" s="1"/>
  <c r="AJ125" i="21"/>
  <c r="AJ338" i="20"/>
  <c r="AJ191" i="20"/>
  <c r="AJ334" i="20"/>
  <c r="AJ252" i="20"/>
  <c r="AJ296" i="20" s="1"/>
  <c r="AJ110" i="20"/>
  <c r="AJ144" i="20" s="1"/>
  <c r="AJ327" i="20"/>
  <c r="AJ192" i="20"/>
  <c r="AJ131" i="21"/>
  <c r="AJ181" i="20"/>
  <c r="AJ133" i="21"/>
  <c r="AJ206" i="20"/>
  <c r="AJ196" i="20"/>
  <c r="AJ126" i="21"/>
  <c r="AJ248" i="20"/>
  <c r="AJ292" i="20" s="1"/>
  <c r="AJ195" i="20"/>
  <c r="AJ128" i="21"/>
  <c r="AJ200" i="20"/>
  <c r="AJ199" i="20"/>
  <c r="AJ113" i="20"/>
  <c r="AJ147" i="20" s="1"/>
  <c r="AJ347" i="20"/>
  <c r="AJ190" i="20"/>
  <c r="AJ207" i="20"/>
  <c r="AJ335" i="20"/>
  <c r="AJ184" i="20"/>
  <c r="AJ143" i="21"/>
  <c r="AJ345" i="20"/>
  <c r="AJ185" i="20"/>
  <c r="AJ129" i="21"/>
  <c r="AJ330" i="20"/>
  <c r="AJ245" i="20"/>
  <c r="AJ289" i="20" s="1"/>
  <c r="AJ109" i="20"/>
  <c r="AJ143" i="20" s="1"/>
  <c r="AJ339" i="20"/>
  <c r="AJ116" i="20"/>
  <c r="AJ150" i="20" s="1"/>
  <c r="AJ323" i="20"/>
  <c r="AJ253" i="20"/>
  <c r="AJ297" i="20" s="1"/>
  <c r="AJ182" i="20"/>
  <c r="AJ351" i="20"/>
  <c r="AJ331" i="20"/>
  <c r="AJ180" i="20"/>
  <c r="AJ138" i="21"/>
  <c r="AJ108" i="20"/>
  <c r="AJ142" i="20" s="1"/>
  <c r="AJ344" i="20"/>
  <c r="AJ135" i="21"/>
  <c r="AJ73" i="21"/>
  <c r="AJ333" i="20"/>
  <c r="AJ322" i="20"/>
  <c r="AJ124" i="21"/>
  <c r="AJ198" i="20"/>
  <c r="AK72" i="20"/>
  <c r="AK111" i="21" s="1"/>
  <c r="AK71" i="21"/>
  <c r="AK73" i="20"/>
  <c r="AI232" i="20"/>
  <c r="G233" i="20"/>
  <c r="AI152" i="20"/>
  <c r="G153" i="20"/>
  <c r="AI86" i="21"/>
  <c r="G87" i="21"/>
  <c r="G226" i="21"/>
  <c r="G221" i="21"/>
  <c r="AI351" i="21"/>
  <c r="G351" i="21" s="1"/>
  <c r="G340" i="21"/>
  <c r="AI310" i="21"/>
  <c r="G289" i="21"/>
  <c r="AI312" i="21"/>
  <c r="G291" i="21"/>
  <c r="AI252" i="21"/>
  <c r="G252" i="21" s="1"/>
  <c r="G241" i="21"/>
  <c r="AI308" i="21"/>
  <c r="G287" i="21"/>
  <c r="AI352" i="21"/>
  <c r="G352" i="21" s="1"/>
  <c r="G341" i="21"/>
  <c r="AI353" i="21"/>
  <c r="G353" i="21" s="1"/>
  <c r="G342" i="21"/>
  <c r="AI354" i="21"/>
  <c r="G354" i="21" s="1"/>
  <c r="G343" i="21"/>
  <c r="AI243" i="20"/>
  <c r="G244" i="20"/>
  <c r="AI197" i="20"/>
  <c r="G198" i="20"/>
  <c r="AI123" i="21"/>
  <c r="G124" i="21"/>
  <c r="AI96" i="20"/>
  <c r="G97" i="20"/>
  <c r="AI309" i="20"/>
  <c r="G310" i="20"/>
  <c r="G222" i="21"/>
  <c r="AI216" i="21"/>
  <c r="G217" i="21"/>
  <c r="AI307" i="21"/>
  <c r="G286" i="21"/>
  <c r="AI313" i="21"/>
  <c r="G292" i="21"/>
  <c r="AI254" i="21"/>
  <c r="G254" i="21" s="1"/>
  <c r="G243" i="21"/>
  <c r="AI309" i="21"/>
  <c r="G288" i="21"/>
  <c r="AI255" i="21"/>
  <c r="G255" i="21" s="1"/>
  <c r="G244" i="21"/>
  <c r="AI321" i="20"/>
  <c r="G322" i="20"/>
  <c r="AI343" i="20"/>
  <c r="G344" i="20"/>
  <c r="AJ216" i="21"/>
  <c r="AJ49" i="21" s="1"/>
  <c r="AK223" i="21"/>
  <c r="AK225" i="21"/>
  <c r="AK221" i="21"/>
  <c r="AK226" i="21"/>
  <c r="AK217" i="21"/>
  <c r="AK224" i="21"/>
  <c r="AK219" i="21"/>
  <c r="AK218" i="21"/>
  <c r="AK222" i="21"/>
  <c r="AK220" i="21"/>
  <c r="AH149" i="21"/>
  <c r="AH148" i="21"/>
  <c r="AH22" i="21" s="1"/>
  <c r="AI110" i="21"/>
  <c r="G111" i="21"/>
  <c r="AI99" i="21"/>
  <c r="G100" i="21"/>
  <c r="G225" i="21"/>
  <c r="G223" i="21"/>
  <c r="G224" i="21"/>
  <c r="AE356" i="20"/>
  <c r="AI258" i="21"/>
  <c r="G247" i="21"/>
  <c r="AI259" i="21"/>
  <c r="G259" i="21" s="1"/>
  <c r="G248" i="21"/>
  <c r="AI256" i="21"/>
  <c r="G256" i="21" s="1"/>
  <c r="G245" i="21"/>
  <c r="AI350" i="21"/>
  <c r="G350" i="21" s="1"/>
  <c r="G339" i="21"/>
  <c r="G284" i="21"/>
  <c r="AI239" i="21"/>
  <c r="G239" i="21" s="1"/>
  <c r="AI251" i="21"/>
  <c r="AI229" i="21" s="1"/>
  <c r="AI372" i="21" s="1"/>
  <c r="G240" i="21"/>
  <c r="AI253" i="21"/>
  <c r="G253" i="21" s="1"/>
  <c r="G242" i="21"/>
  <c r="AI306" i="21"/>
  <c r="G285" i="21"/>
  <c r="AI107" i="20"/>
  <c r="AI122" i="21" s="1"/>
  <c r="G108" i="20"/>
  <c r="AI186" i="20"/>
  <c r="G187" i="20"/>
  <c r="AH320" i="20"/>
  <c r="AH210" i="20"/>
  <c r="AH14" i="20" s="1"/>
  <c r="AH6" i="20" s="1"/>
  <c r="AH147" i="21"/>
  <c r="AH14" i="21" s="1"/>
  <c r="AJ311" i="20"/>
  <c r="AJ213" i="20"/>
  <c r="AJ257" i="20" s="1"/>
  <c r="AJ222" i="20"/>
  <c r="AJ266" i="20" s="1"/>
  <c r="AJ160" i="20"/>
  <c r="AJ98" i="20"/>
  <c r="AJ132" i="20" s="1"/>
  <c r="AJ96" i="21"/>
  <c r="AJ105" i="21"/>
  <c r="AJ319" i="20"/>
  <c r="AJ221" i="20"/>
  <c r="AJ265" i="20" s="1"/>
  <c r="AJ238" i="20"/>
  <c r="AJ282" i="20" s="1"/>
  <c r="AJ167" i="20"/>
  <c r="AJ94" i="21"/>
  <c r="AJ108" i="21"/>
  <c r="AJ317" i="20"/>
  <c r="AJ304" i="20"/>
  <c r="AJ156" i="20"/>
  <c r="AJ91" i="21"/>
  <c r="AJ316" i="20"/>
  <c r="AJ306" i="20"/>
  <c r="AJ165" i="20"/>
  <c r="AJ101" i="20"/>
  <c r="AJ135" i="20" s="1"/>
  <c r="AJ109" i="21"/>
  <c r="AJ236" i="20"/>
  <c r="AJ280" i="20" s="1"/>
  <c r="AJ217" i="20"/>
  <c r="AJ261" i="20" s="1"/>
  <c r="AJ318" i="20"/>
  <c r="AJ166" i="20"/>
  <c r="AJ154" i="20"/>
  <c r="AJ104" i="21"/>
  <c r="AJ313" i="20"/>
  <c r="AJ215" i="20"/>
  <c r="AJ259" i="20" s="1"/>
  <c r="AJ314" i="20"/>
  <c r="AJ173" i="20"/>
  <c r="AJ102" i="20"/>
  <c r="AJ136" i="20" s="1"/>
  <c r="AJ90" i="21"/>
  <c r="AJ115" i="21"/>
  <c r="AJ240" i="20"/>
  <c r="AJ284" i="20" s="1"/>
  <c r="AJ228" i="20"/>
  <c r="AJ272" i="20" s="1"/>
  <c r="AJ103" i="20"/>
  <c r="AJ137" i="20" s="1"/>
  <c r="AJ95" i="21"/>
  <c r="AJ219" i="20"/>
  <c r="AJ263" i="20" s="1"/>
  <c r="AJ172" i="20"/>
  <c r="AJ170" i="20"/>
  <c r="AJ155" i="20"/>
  <c r="AJ101" i="21"/>
  <c r="AJ120" i="21"/>
  <c r="AJ225" i="20"/>
  <c r="AJ269" i="20" s="1"/>
  <c r="AJ220" i="20"/>
  <c r="AJ264" i="20" s="1"/>
  <c r="AJ214" i="20"/>
  <c r="AJ258" i="20" s="1"/>
  <c r="AJ158" i="20"/>
  <c r="AJ112" i="21"/>
  <c r="AJ241" i="20"/>
  <c r="AJ285" i="20" s="1"/>
  <c r="AJ223" i="20"/>
  <c r="AJ267" i="20" s="1"/>
  <c r="AJ216" i="20"/>
  <c r="AJ260" i="20" s="1"/>
  <c r="AJ168" i="20"/>
  <c r="AJ157" i="20"/>
  <c r="AJ93" i="21"/>
  <c r="AJ116" i="21"/>
  <c r="AJ301" i="20"/>
  <c r="AJ117" i="21"/>
  <c r="AJ227" i="20"/>
  <c r="AJ271" i="20" s="1"/>
  <c r="AJ224" i="20"/>
  <c r="AJ268" i="20" s="1"/>
  <c r="AJ218" i="20"/>
  <c r="AJ262" i="20" s="1"/>
  <c r="AJ159" i="20"/>
  <c r="AJ103" i="21"/>
  <c r="AJ107" i="21"/>
  <c r="AJ305" i="20"/>
  <c r="AJ239" i="20"/>
  <c r="AJ283" i="20" s="1"/>
  <c r="AJ230" i="20"/>
  <c r="AJ274" i="20" s="1"/>
  <c r="AJ162" i="20"/>
  <c r="AJ100" i="20"/>
  <c r="AJ134" i="20" s="1"/>
  <c r="AJ118" i="21"/>
  <c r="AJ113" i="21"/>
  <c r="AJ231" i="20"/>
  <c r="AJ275" i="20" s="1"/>
  <c r="AJ235" i="20"/>
  <c r="AJ279" i="20" s="1"/>
  <c r="AJ226" i="20"/>
  <c r="AJ270" i="20" s="1"/>
  <c r="AJ161" i="20"/>
  <c r="AJ106" i="21"/>
  <c r="AJ229" i="20"/>
  <c r="AJ273" i="20" s="1"/>
  <c r="AJ169" i="20"/>
  <c r="AJ237" i="20"/>
  <c r="AJ281" i="20" s="1"/>
  <c r="AJ307" i="20"/>
  <c r="AJ300" i="20"/>
  <c r="AJ234" i="20"/>
  <c r="AJ278" i="20" s="1"/>
  <c r="AJ104" i="20"/>
  <c r="AJ138" i="20" s="1"/>
  <c r="AJ92" i="21"/>
  <c r="AJ102" i="21"/>
  <c r="AJ315" i="20"/>
  <c r="AJ312" i="20"/>
  <c r="AJ302" i="20"/>
  <c r="AJ105" i="20"/>
  <c r="AJ139" i="20" s="1"/>
  <c r="AJ106" i="20"/>
  <c r="AJ140" i="20" s="1"/>
  <c r="AJ88" i="21"/>
  <c r="AJ114" i="21"/>
  <c r="AJ303" i="20"/>
  <c r="AJ308" i="20"/>
  <c r="AJ242" i="20"/>
  <c r="AJ286" i="20" s="1"/>
  <c r="AJ171" i="20"/>
  <c r="AJ99" i="20"/>
  <c r="AJ133" i="20" s="1"/>
  <c r="AJ89" i="21"/>
  <c r="AJ119" i="21"/>
  <c r="AJ153" i="20"/>
  <c r="AJ100" i="21"/>
  <c r="AJ97" i="20"/>
  <c r="AJ131" i="20" s="1"/>
  <c r="AJ164" i="20"/>
  <c r="AJ310" i="20"/>
  <c r="AJ299" i="20"/>
  <c r="AJ87" i="21"/>
  <c r="AJ72" i="21"/>
  <c r="AH174" i="20"/>
  <c r="AH98" i="21"/>
  <c r="AH97" i="21" s="1"/>
  <c r="AH21" i="21" s="1"/>
  <c r="AM1" i="20"/>
  <c r="AM3" i="20" s="1"/>
  <c r="AL71" i="20"/>
  <c r="AL1" i="21"/>
  <c r="AI211" i="20"/>
  <c r="G212" i="20"/>
  <c r="AI298" i="20"/>
  <c r="G299" i="20"/>
  <c r="AI163" i="20"/>
  <c r="AI43" i="20" s="1"/>
  <c r="G164" i="20"/>
  <c r="G220" i="21"/>
  <c r="G218" i="21"/>
  <c r="G219" i="21"/>
  <c r="AI356" i="21"/>
  <c r="G356" i="21" s="1"/>
  <c r="G345" i="21"/>
  <c r="AI358" i="21"/>
  <c r="G358" i="21" s="1"/>
  <c r="G347" i="21"/>
  <c r="AI357" i="21"/>
  <c r="G357" i="21" s="1"/>
  <c r="G346" i="21"/>
  <c r="AI311" i="21"/>
  <c r="G290" i="21"/>
  <c r="AI257" i="21"/>
  <c r="G257" i="21" s="1"/>
  <c r="G246" i="21"/>
  <c r="AI355" i="21"/>
  <c r="AI333" i="21" s="1"/>
  <c r="G333" i="21" s="1"/>
  <c r="G344" i="21"/>
  <c r="AI349" i="21"/>
  <c r="G349" i="21" s="1"/>
  <c r="G338" i="21"/>
  <c r="AI314" i="21"/>
  <c r="G293" i="21"/>
  <c r="AI175" i="20"/>
  <c r="G176" i="20"/>
  <c r="AI332" i="20"/>
  <c r="G333" i="20"/>
  <c r="AI134" i="21"/>
  <c r="G135" i="21"/>
  <c r="AH511" i="20"/>
  <c r="AF356" i="20"/>
  <c r="AL423" i="20" l="1"/>
  <c r="AL500" i="20" s="1"/>
  <c r="AL380" i="20"/>
  <c r="AL457" i="20" s="1"/>
  <c r="AI273" i="21"/>
  <c r="AK244" i="20"/>
  <c r="AK176" i="20"/>
  <c r="AK187" i="20"/>
  <c r="AJ316" i="21"/>
  <c r="AJ274" i="21" s="1"/>
  <c r="AJ305" i="21"/>
  <c r="AJ263" i="21" s="1"/>
  <c r="AJ315" i="21"/>
  <c r="AJ273" i="21" s="1"/>
  <c r="AK233" i="20"/>
  <c r="AK212" i="20"/>
  <c r="AK256" i="20" s="1"/>
  <c r="AI274" i="21"/>
  <c r="G274" i="21" s="1"/>
  <c r="AJ260" i="21"/>
  <c r="AJ238" i="21" s="1"/>
  <c r="AI238" i="21"/>
  <c r="AG532" i="20"/>
  <c r="AG522" i="20" s="1"/>
  <c r="AG356" i="20" s="1"/>
  <c r="AG15" i="20" s="1"/>
  <c r="AG381" i="21"/>
  <c r="AG371" i="21" s="1"/>
  <c r="AG359" i="21" s="1"/>
  <c r="AG37" i="21" s="1"/>
  <c r="AG36" i="21" s="1"/>
  <c r="AI304" i="21"/>
  <c r="AH34" i="20"/>
  <c r="AH10" i="20" s="1"/>
  <c r="AG26" i="20"/>
  <c r="AD7" i="20"/>
  <c r="AK569" i="20"/>
  <c r="AI331" i="21"/>
  <c r="G331" i="21" s="1"/>
  <c r="AI334" i="21"/>
  <c r="G334" i="21" s="1"/>
  <c r="AI335" i="21"/>
  <c r="G335" i="21" s="1"/>
  <c r="AI330" i="21"/>
  <c r="G330" i="21" s="1"/>
  <c r="AJ356" i="21"/>
  <c r="AJ334" i="21" s="1"/>
  <c r="AJ282" i="21" s="1"/>
  <c r="AJ353" i="21"/>
  <c r="AJ331" i="21" s="1"/>
  <c r="AI329" i="21"/>
  <c r="G329" i="21" s="1"/>
  <c r="AI332" i="21"/>
  <c r="G332" i="21" s="1"/>
  <c r="AJ350" i="21"/>
  <c r="AJ328" i="21" s="1"/>
  <c r="AJ276" i="21" s="1"/>
  <c r="AJ355" i="21"/>
  <c r="AJ333" i="21" s="1"/>
  <c r="AJ354" i="21"/>
  <c r="AJ332" i="21" s="1"/>
  <c r="AJ280" i="21" s="1"/>
  <c r="AJ352" i="21"/>
  <c r="AJ330" i="21" s="1"/>
  <c r="AJ349" i="21"/>
  <c r="AJ327" i="21" s="1"/>
  <c r="AJ357" i="21"/>
  <c r="AJ335" i="21" s="1"/>
  <c r="AJ351" i="21"/>
  <c r="AJ329" i="21" s="1"/>
  <c r="AJ277" i="21" s="1"/>
  <c r="AI327" i="21"/>
  <c r="G327" i="21" s="1"/>
  <c r="AI328" i="21"/>
  <c r="G328" i="21" s="1"/>
  <c r="AJ358" i="21"/>
  <c r="AJ336" i="21" s="1"/>
  <c r="AH262" i="21"/>
  <c r="AH261" i="21" s="1"/>
  <c r="AH61" i="21" s="1"/>
  <c r="AH60" i="21" s="1"/>
  <c r="AI336" i="21"/>
  <c r="G336" i="21" s="1"/>
  <c r="AJ283" i="21"/>
  <c r="AK249" i="21"/>
  <c r="AK303" i="21"/>
  <c r="AK324" i="21" s="1"/>
  <c r="AK302" i="21"/>
  <c r="AK323" i="21" s="1"/>
  <c r="AK301" i="21"/>
  <c r="AK322" i="21" s="1"/>
  <c r="AK300" i="21"/>
  <c r="AK321" i="21" s="1"/>
  <c r="AK299" i="21"/>
  <c r="AK320" i="21" s="1"/>
  <c r="AK297" i="21"/>
  <c r="AK318" i="21" s="1"/>
  <c r="AK295" i="21"/>
  <c r="AK298" i="21"/>
  <c r="AK319" i="21" s="1"/>
  <c r="AK296" i="21"/>
  <c r="AK317" i="21" s="1"/>
  <c r="AK294" i="21"/>
  <c r="G306" i="21"/>
  <c r="G308" i="21"/>
  <c r="G312" i="21"/>
  <c r="AJ272" i="21"/>
  <c r="G307" i="21"/>
  <c r="AJ267" i="21"/>
  <c r="AJ271" i="21"/>
  <c r="G314" i="21"/>
  <c r="G311" i="21"/>
  <c r="G310" i="21"/>
  <c r="AJ270" i="21"/>
  <c r="AJ266" i="21"/>
  <c r="G309" i="21"/>
  <c r="G313" i="21"/>
  <c r="AJ268" i="21"/>
  <c r="AJ48" i="21"/>
  <c r="AJ172" i="21"/>
  <c r="AG228" i="21"/>
  <c r="AG227" i="21" s="1"/>
  <c r="AG55" i="21" s="1"/>
  <c r="AG43" i="21" s="1"/>
  <c r="AG42" i="21" s="1"/>
  <c r="AE20" i="20"/>
  <c r="G441" i="20"/>
  <c r="G262" i="20"/>
  <c r="AI276" i="20"/>
  <c r="G276" i="20" s="1"/>
  <c r="AI287" i="20"/>
  <c r="G287" i="20" s="1"/>
  <c r="AI130" i="20"/>
  <c r="G130" i="20" s="1"/>
  <c r="AJ276" i="20"/>
  <c r="AJ287" i="20"/>
  <c r="AJ255" i="20"/>
  <c r="AI255" i="20"/>
  <c r="AJ141" i="20"/>
  <c r="AI141" i="20"/>
  <c r="G141" i="20" s="1"/>
  <c r="AJ130" i="20"/>
  <c r="AK514" i="20"/>
  <c r="AK363" i="21"/>
  <c r="AK516" i="20"/>
  <c r="AK365" i="21"/>
  <c r="AJ523" i="20"/>
  <c r="AI477" i="20"/>
  <c r="G477" i="20" s="1"/>
  <c r="G478" i="20"/>
  <c r="AI488" i="20"/>
  <c r="G488" i="20" s="1"/>
  <c r="G489" i="20"/>
  <c r="AI523" i="20"/>
  <c r="AK515" i="20"/>
  <c r="AK364" i="21"/>
  <c r="AK519" i="20"/>
  <c r="AK368" i="21"/>
  <c r="AK520" i="20"/>
  <c r="AK369" i="21"/>
  <c r="AK499" i="20"/>
  <c r="AI434" i="20"/>
  <c r="AK517" i="20"/>
  <c r="AK366" i="21"/>
  <c r="AK512" i="20"/>
  <c r="AK361" i="21"/>
  <c r="AK518" i="20"/>
  <c r="AK367" i="21"/>
  <c r="AJ528" i="20"/>
  <c r="AJ525" i="20"/>
  <c r="AJ529" i="20"/>
  <c r="AJ526" i="20"/>
  <c r="AJ488" i="20"/>
  <c r="G447" i="20"/>
  <c r="AI445" i="20"/>
  <c r="G445" i="20" s="1"/>
  <c r="AK513" i="20"/>
  <c r="AK362" i="21"/>
  <c r="AK521" i="20"/>
  <c r="AK370" i="21"/>
  <c r="AJ524" i="20"/>
  <c r="AJ527" i="20"/>
  <c r="AJ445" i="20"/>
  <c r="AK456" i="20"/>
  <c r="AJ477" i="20"/>
  <c r="AJ434" i="20"/>
  <c r="AL151" i="21"/>
  <c r="AL146" i="21"/>
  <c r="AL83" i="21"/>
  <c r="AG28" i="21"/>
  <c r="AH30" i="21"/>
  <c r="AH6" i="21" s="1"/>
  <c r="AH52" i="20"/>
  <c r="AH28" i="20" s="1"/>
  <c r="AH51" i="20"/>
  <c r="AH27" i="20" s="1"/>
  <c r="AH53" i="20"/>
  <c r="AH29" i="20" s="1"/>
  <c r="AG50" i="20"/>
  <c r="G43" i="20"/>
  <c r="AI44" i="20"/>
  <c r="G44" i="20" s="1"/>
  <c r="AI35" i="20"/>
  <c r="AF21" i="20"/>
  <c r="AI36" i="20"/>
  <c r="AE15" i="20"/>
  <c r="AE7" i="20" s="1"/>
  <c r="AF15" i="20"/>
  <c r="AL386" i="20"/>
  <c r="AL463" i="20" s="1"/>
  <c r="G216" i="21"/>
  <c r="AI49" i="21"/>
  <c r="AL3" i="21"/>
  <c r="AL69" i="21" s="1"/>
  <c r="G258" i="21"/>
  <c r="G355" i="21"/>
  <c r="G176" i="21"/>
  <c r="AJ178" i="21"/>
  <c r="AK566" i="20"/>
  <c r="AK369" i="20"/>
  <c r="AK446" i="20" s="1"/>
  <c r="G357" i="20"/>
  <c r="AJ192" i="21"/>
  <c r="AK539" i="20"/>
  <c r="AK570" i="20"/>
  <c r="AI153" i="21"/>
  <c r="G153" i="21" s="1"/>
  <c r="AK560" i="20"/>
  <c r="AK76" i="21"/>
  <c r="AK376" i="20"/>
  <c r="AK453" i="20" s="1"/>
  <c r="AK366" i="20"/>
  <c r="AK443" i="20" s="1"/>
  <c r="AK549" i="20"/>
  <c r="AK414" i="20"/>
  <c r="AK491" i="20" s="1"/>
  <c r="AK363" i="20"/>
  <c r="AK440" i="20" s="1"/>
  <c r="AK374" i="20"/>
  <c r="AK451" i="20" s="1"/>
  <c r="AL395" i="20"/>
  <c r="AL472" i="20" s="1"/>
  <c r="AM355" i="20"/>
  <c r="AM209" i="20"/>
  <c r="AM83" i="20"/>
  <c r="AM69" i="20"/>
  <c r="AJ212" i="21"/>
  <c r="AJ215" i="21"/>
  <c r="AJ199" i="21"/>
  <c r="AJ210" i="21"/>
  <c r="AJ208" i="21"/>
  <c r="AI169" i="21"/>
  <c r="G169" i="21" s="1"/>
  <c r="AL428" i="20"/>
  <c r="AL505" i="20" s="1"/>
  <c r="AK576" i="20"/>
  <c r="AK418" i="20"/>
  <c r="AK495" i="20" s="1"/>
  <c r="AK421" i="20"/>
  <c r="AK498" i="20" s="1"/>
  <c r="AJ202" i="21"/>
  <c r="AJ209" i="21"/>
  <c r="AL388" i="20"/>
  <c r="AL465" i="20" s="1"/>
  <c r="AJ557" i="20"/>
  <c r="AJ411" i="20"/>
  <c r="AJ168" i="21" s="1"/>
  <c r="AJ357" i="20"/>
  <c r="AI180" i="21"/>
  <c r="G180" i="21" s="1"/>
  <c r="AL385" i="20"/>
  <c r="AL462" i="20" s="1"/>
  <c r="AL427" i="20"/>
  <c r="AL504" i="20" s="1"/>
  <c r="AL78" i="21"/>
  <c r="AK293" i="21"/>
  <c r="AK314" i="21" s="1"/>
  <c r="AK550" i="20"/>
  <c r="AK370" i="20"/>
  <c r="AK447" i="20" s="1"/>
  <c r="AK555" i="20"/>
  <c r="AK552" i="20"/>
  <c r="AK537" i="20"/>
  <c r="AJ214" i="21"/>
  <c r="AJ197" i="21"/>
  <c r="AJ207" i="21"/>
  <c r="AL425" i="20"/>
  <c r="AL502" i="20" s="1"/>
  <c r="AL430" i="20"/>
  <c r="AL507" i="20" s="1"/>
  <c r="AL390" i="20"/>
  <c r="AL467" i="20" s="1"/>
  <c r="AK379" i="20"/>
  <c r="AL392" i="20"/>
  <c r="AL469" i="20" s="1"/>
  <c r="AL429" i="20"/>
  <c r="AL506" i="20" s="1"/>
  <c r="AL383" i="20"/>
  <c r="AL460" i="20" s="1"/>
  <c r="AJ188" i="21"/>
  <c r="AJ400" i="20"/>
  <c r="AJ154" i="21" s="1"/>
  <c r="AJ181" i="21"/>
  <c r="AJ157" i="21"/>
  <c r="AJ163" i="21"/>
  <c r="AI155" i="21"/>
  <c r="AJ545" i="20"/>
  <c r="AJ173" i="21"/>
  <c r="AJ185" i="21"/>
  <c r="AL382" i="20"/>
  <c r="AL459" i="20" s="1"/>
  <c r="AL391" i="20"/>
  <c r="AL468" i="20" s="1"/>
  <c r="AL389" i="20"/>
  <c r="AL466" i="20" s="1"/>
  <c r="AK287" i="21"/>
  <c r="AK308" i="21" s="1"/>
  <c r="AK292" i="21"/>
  <c r="AK313" i="21" s="1"/>
  <c r="AJ160" i="21"/>
  <c r="AJ159" i="21"/>
  <c r="AJ183" i="21"/>
  <c r="AJ175" i="21"/>
  <c r="AJ182" i="21"/>
  <c r="AJ187" i="21"/>
  <c r="AJ179" i="21"/>
  <c r="AJ156" i="21"/>
  <c r="AJ158" i="21"/>
  <c r="AJ161" i="21"/>
  <c r="AJ184" i="21"/>
  <c r="AJ176" i="21"/>
  <c r="AJ189" i="21"/>
  <c r="AJ174" i="21"/>
  <c r="AJ162" i="21"/>
  <c r="AI205" i="21"/>
  <c r="G205" i="21" s="1"/>
  <c r="AJ170" i="21"/>
  <c r="AJ190" i="21"/>
  <c r="AJ171" i="21"/>
  <c r="AJ177" i="21"/>
  <c r="AJ164" i="21"/>
  <c r="AJ186" i="21"/>
  <c r="AJ165" i="21"/>
  <c r="AK422" i="20"/>
  <c r="AK193" i="21" s="1"/>
  <c r="AI194" i="21"/>
  <c r="G194" i="21" s="1"/>
  <c r="AL424" i="20"/>
  <c r="AL501" i="20" s="1"/>
  <c r="AL431" i="20"/>
  <c r="AL508" i="20" s="1"/>
  <c r="AL387" i="20"/>
  <c r="AL464" i="20" s="1"/>
  <c r="AL397" i="20"/>
  <c r="AL474" i="20" s="1"/>
  <c r="AL381" i="20"/>
  <c r="AL458" i="20" s="1"/>
  <c r="AL398" i="20"/>
  <c r="AL475" i="20" s="1"/>
  <c r="AL426" i="20"/>
  <c r="AL503" i="20" s="1"/>
  <c r="AK288" i="21"/>
  <c r="AK309" i="21" s="1"/>
  <c r="AK240" i="21"/>
  <c r="AK251" i="21" s="1"/>
  <c r="AK621" i="20"/>
  <c r="AL432" i="20"/>
  <c r="AL509" i="20" s="1"/>
  <c r="AL384" i="20"/>
  <c r="AL461" i="20" s="1"/>
  <c r="AL399" i="20"/>
  <c r="AL476" i="20" s="1"/>
  <c r="AL394" i="20"/>
  <c r="AL471" i="20" s="1"/>
  <c r="AL396" i="20"/>
  <c r="AL473" i="20" s="1"/>
  <c r="AL393" i="20"/>
  <c r="AL470" i="20" s="1"/>
  <c r="AK338" i="21"/>
  <c r="AK346" i="21"/>
  <c r="AH166" i="21"/>
  <c r="AH23" i="21" s="1"/>
  <c r="AH20" i="21" s="1"/>
  <c r="AK587" i="20"/>
  <c r="AK610" i="20"/>
  <c r="AK624" i="20"/>
  <c r="AK592" i="20"/>
  <c r="AK614" i="20"/>
  <c r="AK591" i="20"/>
  <c r="AK590" i="20"/>
  <c r="AK586" i="20"/>
  <c r="AK620" i="20"/>
  <c r="AK589" i="20"/>
  <c r="AK608" i="20"/>
  <c r="AK617" i="20"/>
  <c r="AK628" i="20"/>
  <c r="AK609" i="20"/>
  <c r="AK581" i="20"/>
  <c r="AK594" i="20"/>
  <c r="AK584" i="20"/>
  <c r="AK597" i="20"/>
  <c r="AH191" i="21"/>
  <c r="AH31" i="21" s="1"/>
  <c r="AL79" i="21"/>
  <c r="AK629" i="20"/>
  <c r="AK632" i="20"/>
  <c r="AK583" i="20"/>
  <c r="AK603" i="20"/>
  <c r="AK595" i="20"/>
  <c r="AK585" i="20"/>
  <c r="AK613" i="20"/>
  <c r="AK284" i="21"/>
  <c r="AK345" i="21"/>
  <c r="AK340" i="21"/>
  <c r="AK285" i="21"/>
  <c r="AK306" i="21" s="1"/>
  <c r="AK242" i="21"/>
  <c r="AK253" i="21" s="1"/>
  <c r="AK231" i="21" s="1"/>
  <c r="AK374" i="21" s="1"/>
  <c r="AK243" i="21"/>
  <c r="AK254" i="21" s="1"/>
  <c r="AK232" i="21" s="1"/>
  <c r="AK375" i="21" s="1"/>
  <c r="AK246" i="21"/>
  <c r="AK257" i="21" s="1"/>
  <c r="AK235" i="21" s="1"/>
  <c r="AK378" i="21" s="1"/>
  <c r="AK291" i="21"/>
  <c r="AK312" i="21" s="1"/>
  <c r="AK339" i="21"/>
  <c r="AK244" i="21"/>
  <c r="AK255" i="21" s="1"/>
  <c r="AK233" i="21" s="1"/>
  <c r="AK376" i="21" s="1"/>
  <c r="AK245" i="21"/>
  <c r="AK256" i="21" s="1"/>
  <c r="AK234" i="21" s="1"/>
  <c r="AK377" i="21" s="1"/>
  <c r="AJ534" i="20"/>
  <c r="AK286" i="21"/>
  <c r="AK307" i="21" s="1"/>
  <c r="AK341" i="21"/>
  <c r="AK342" i="21"/>
  <c r="AJ368" i="20"/>
  <c r="AI533" i="20"/>
  <c r="AI37" i="20" s="1"/>
  <c r="AJ568" i="20"/>
  <c r="AI579" i="20"/>
  <c r="AI53" i="20" s="1"/>
  <c r="G580" i="20"/>
  <c r="AK367" i="20"/>
  <c r="AK444" i="20" s="1"/>
  <c r="AK364" i="20"/>
  <c r="AK441" i="20" s="1"/>
  <c r="AK410" i="20"/>
  <c r="AK487" i="20" s="1"/>
  <c r="AK578" i="20"/>
  <c r="AK553" i="20"/>
  <c r="AK420" i="20"/>
  <c r="AK497" i="20" s="1"/>
  <c r="AK412" i="20"/>
  <c r="AK489" i="20" s="1"/>
  <c r="AK359" i="20"/>
  <c r="AK436" i="20" s="1"/>
  <c r="AK409" i="20"/>
  <c r="AK486" i="20" s="1"/>
  <c r="AK535" i="20"/>
  <c r="G400" i="20"/>
  <c r="G411" i="20"/>
  <c r="AK564" i="20"/>
  <c r="AK574" i="20"/>
  <c r="AK561" i="20"/>
  <c r="AK413" i="20"/>
  <c r="AK490" i="20" s="1"/>
  <c r="AK538" i="20"/>
  <c r="AK372" i="20"/>
  <c r="AK449" i="20" s="1"/>
  <c r="AK403" i="20"/>
  <c r="AK480" i="20" s="1"/>
  <c r="AK542" i="20"/>
  <c r="AK360" i="20"/>
  <c r="AK437" i="20" s="1"/>
  <c r="AK378" i="20"/>
  <c r="AK455" i="20" s="1"/>
  <c r="AK575" i="20"/>
  <c r="AK371" i="20"/>
  <c r="AK448" i="20" s="1"/>
  <c r="AK565" i="20"/>
  <c r="AK558" i="20"/>
  <c r="AK547" i="20"/>
  <c r="AK563" i="20"/>
  <c r="AK543" i="20"/>
  <c r="AK408" i="20"/>
  <c r="AK485" i="20" s="1"/>
  <c r="AK404" i="20"/>
  <c r="AK481" i="20" s="1"/>
  <c r="AK546" i="20"/>
  <c r="AK405" i="20"/>
  <c r="AK482" i="20" s="1"/>
  <c r="AK572" i="20"/>
  <c r="AK401" i="20"/>
  <c r="AK478" i="20" s="1"/>
  <c r="AK571" i="20"/>
  <c r="AK419" i="20"/>
  <c r="AK496" i="20" s="1"/>
  <c r="AK361" i="20"/>
  <c r="AK438" i="20" s="1"/>
  <c r="AK406" i="20"/>
  <c r="AK483" i="20" s="1"/>
  <c r="AK551" i="20"/>
  <c r="AK416" i="20"/>
  <c r="AK493" i="20" s="1"/>
  <c r="AK417" i="20"/>
  <c r="AK494" i="20" s="1"/>
  <c r="AK375" i="20"/>
  <c r="AK452" i="20" s="1"/>
  <c r="AK559" i="20"/>
  <c r="AK377" i="20"/>
  <c r="AK454" i="20" s="1"/>
  <c r="AK573" i="20"/>
  <c r="AK548" i="20"/>
  <c r="AK544" i="20"/>
  <c r="AK362" i="20"/>
  <c r="AK439" i="20" s="1"/>
  <c r="AK415" i="20"/>
  <c r="AK492" i="20" s="1"/>
  <c r="AK562" i="20"/>
  <c r="AK554" i="20"/>
  <c r="AK373" i="20"/>
  <c r="AK450" i="20" s="1"/>
  <c r="AK365" i="20"/>
  <c r="AK442" i="20" s="1"/>
  <c r="AK407" i="20"/>
  <c r="AK484" i="20" s="1"/>
  <c r="AK577" i="20"/>
  <c r="AK536" i="20"/>
  <c r="AK358" i="20"/>
  <c r="AK435" i="20" s="1"/>
  <c r="AK541" i="20"/>
  <c r="AK567" i="20"/>
  <c r="AK402" i="20"/>
  <c r="AK479" i="20" s="1"/>
  <c r="AK540" i="20"/>
  <c r="AJ623" i="20"/>
  <c r="AJ601" i="20"/>
  <c r="AJ239" i="21"/>
  <c r="AJ612" i="20"/>
  <c r="AJ580" i="20"/>
  <c r="G368" i="20"/>
  <c r="AK344" i="21"/>
  <c r="AK247" i="21"/>
  <c r="AK258" i="21" s="1"/>
  <c r="AK343" i="21"/>
  <c r="AK347" i="21"/>
  <c r="AK248" i="21"/>
  <c r="AK259" i="21" s="1"/>
  <c r="AK237" i="21" s="1"/>
  <c r="AK380" i="21" s="1"/>
  <c r="AK241" i="21"/>
  <c r="AK252" i="21" s="1"/>
  <c r="AK289" i="21"/>
  <c r="AK310" i="21" s="1"/>
  <c r="AK290" i="21"/>
  <c r="AK311" i="21" s="1"/>
  <c r="AJ306" i="21"/>
  <c r="AK630" i="20"/>
  <c r="AK625" i="20"/>
  <c r="AK611" i="20"/>
  <c r="AK593" i="20"/>
  <c r="AK588" i="20"/>
  <c r="AK626" i="20"/>
  <c r="AK604" i="20"/>
  <c r="AK633" i="20"/>
  <c r="AK599" i="20"/>
  <c r="AK622" i="20"/>
  <c r="AK596" i="20"/>
  <c r="AK618" i="20"/>
  <c r="AK602" i="20"/>
  <c r="AJ206" i="21"/>
  <c r="AJ203" i="21"/>
  <c r="AJ211" i="21"/>
  <c r="AJ213" i="21"/>
  <c r="AJ196" i="21"/>
  <c r="AI232" i="21"/>
  <c r="AI375" i="21" s="1"/>
  <c r="AK598" i="20"/>
  <c r="AK627" i="20"/>
  <c r="AK631" i="20"/>
  <c r="AK607" i="20"/>
  <c r="AK582" i="20"/>
  <c r="AK77" i="21"/>
  <c r="AK211" i="21" s="1"/>
  <c r="AK606" i="20"/>
  <c r="AK600" i="20"/>
  <c r="AK605" i="20"/>
  <c r="AK616" i="20"/>
  <c r="AK615" i="20"/>
  <c r="AJ195" i="21"/>
  <c r="AJ200" i="21"/>
  <c r="AJ198" i="21"/>
  <c r="AJ201" i="21"/>
  <c r="AM79" i="20"/>
  <c r="AM80" i="20" s="1"/>
  <c r="AM80" i="21" s="1"/>
  <c r="AM75" i="20"/>
  <c r="AM75" i="21" s="1"/>
  <c r="AM78" i="20"/>
  <c r="AL76" i="20"/>
  <c r="AL81" i="20"/>
  <c r="AL81" i="21" s="1"/>
  <c r="AL77" i="20"/>
  <c r="AL602" i="20" s="1"/>
  <c r="AI266" i="21"/>
  <c r="AH121" i="21"/>
  <c r="AH29" i="21" s="1"/>
  <c r="AI234" i="21"/>
  <c r="AI377" i="21" s="1"/>
  <c r="AI265" i="21"/>
  <c r="G265" i="21" s="1"/>
  <c r="AI264" i="21"/>
  <c r="G264" i="21" s="1"/>
  <c r="AI230" i="21"/>
  <c r="AI373" i="21" s="1"/>
  <c r="AL217" i="21"/>
  <c r="AL223" i="21"/>
  <c r="AL225" i="21"/>
  <c r="AL226" i="21"/>
  <c r="AL222" i="21"/>
  <c r="AL224" i="21"/>
  <c r="AL221" i="21"/>
  <c r="AL219" i="21"/>
  <c r="AL218" i="21"/>
  <c r="AL220" i="21"/>
  <c r="AI272" i="21"/>
  <c r="G272" i="21" s="1"/>
  <c r="AI235" i="21"/>
  <c r="AI378" i="21" s="1"/>
  <c r="AI269" i="21"/>
  <c r="G269" i="21" s="1"/>
  <c r="AJ86" i="21"/>
  <c r="AJ163" i="20"/>
  <c r="AJ43" i="20" s="1"/>
  <c r="AJ152" i="20"/>
  <c r="AI231" i="21"/>
  <c r="AI374" i="21" s="1"/>
  <c r="AI237" i="21"/>
  <c r="AI380" i="21" s="1"/>
  <c r="G519" i="20"/>
  <c r="G368" i="21"/>
  <c r="G520" i="20"/>
  <c r="G369" i="21"/>
  <c r="AI233" i="21"/>
  <c r="AI376" i="21" s="1"/>
  <c r="G517" i="20"/>
  <c r="G366" i="21"/>
  <c r="AI98" i="21"/>
  <c r="G98" i="21" s="1"/>
  <c r="G96" i="20"/>
  <c r="G516" i="20"/>
  <c r="G365" i="21"/>
  <c r="AK164" i="20"/>
  <c r="AK100" i="21"/>
  <c r="AK87" i="21"/>
  <c r="AK97" i="20"/>
  <c r="AK299" i="20"/>
  <c r="AK310" i="20"/>
  <c r="AK153" i="20"/>
  <c r="AK157" i="20"/>
  <c r="AK156" i="20"/>
  <c r="AK312" i="20"/>
  <c r="AK303" i="20"/>
  <c r="AK102" i="21"/>
  <c r="AK300" i="20"/>
  <c r="AK315" i="20"/>
  <c r="AK99" i="20"/>
  <c r="AK133" i="20" s="1"/>
  <c r="AK96" i="21"/>
  <c r="AK305" i="20"/>
  <c r="AK237" i="20"/>
  <c r="AK281" i="20" s="1"/>
  <c r="AK223" i="20"/>
  <c r="AK267" i="20" s="1"/>
  <c r="AK105" i="20"/>
  <c r="AK139" i="20" s="1"/>
  <c r="AK72" i="21"/>
  <c r="AK93" i="21"/>
  <c r="AK234" i="20"/>
  <c r="AK278" i="20" s="1"/>
  <c r="AK304" i="20"/>
  <c r="AK104" i="20"/>
  <c r="AK138" i="20" s="1"/>
  <c r="AK235" i="20"/>
  <c r="AK279" i="20" s="1"/>
  <c r="AK166" i="20"/>
  <c r="AK115" i="21"/>
  <c r="AK301" i="20"/>
  <c r="AK215" i="20"/>
  <c r="AK259" i="20" s="1"/>
  <c r="AK94" i="21"/>
  <c r="AK213" i="20"/>
  <c r="AK257" i="20" s="1"/>
  <c r="AK160" i="20"/>
  <c r="AK159" i="20"/>
  <c r="AK224" i="20"/>
  <c r="AK268" i="20" s="1"/>
  <c r="AK173" i="20"/>
  <c r="AK105" i="21"/>
  <c r="AK221" i="20"/>
  <c r="AK265" i="20" s="1"/>
  <c r="AK227" i="20"/>
  <c r="AK271" i="20" s="1"/>
  <c r="AK112" i="21"/>
  <c r="AK242" i="20"/>
  <c r="AK286" i="20" s="1"/>
  <c r="AK222" i="20"/>
  <c r="AK266" i="20" s="1"/>
  <c r="AK101" i="20"/>
  <c r="AK135" i="20" s="1"/>
  <c r="AK102" i="20"/>
  <c r="AK136" i="20" s="1"/>
  <c r="AK114" i="21"/>
  <c r="AK113" i="21"/>
  <c r="AK231" i="20"/>
  <c r="AK275" i="20" s="1"/>
  <c r="AK238" i="20"/>
  <c r="AK282" i="20" s="1"/>
  <c r="AK306" i="20"/>
  <c r="AK219" i="20"/>
  <c r="AK263" i="20" s="1"/>
  <c r="AK100" i="20"/>
  <c r="AK134" i="20" s="1"/>
  <c r="AK91" i="21"/>
  <c r="AK109" i="21"/>
  <c r="AK216" i="20"/>
  <c r="AK260" i="20" s="1"/>
  <c r="AK169" i="20"/>
  <c r="AK117" i="21"/>
  <c r="AK226" i="20"/>
  <c r="AK270" i="20" s="1"/>
  <c r="AK108" i="21"/>
  <c r="AK101" i="21"/>
  <c r="AK154" i="20"/>
  <c r="AK155" i="20"/>
  <c r="AK318" i="20"/>
  <c r="AK165" i="20"/>
  <c r="AK118" i="21"/>
  <c r="AK314" i="20"/>
  <c r="AK168" i="20"/>
  <c r="AK104" i="21"/>
  <c r="AK319" i="20"/>
  <c r="AK228" i="20"/>
  <c r="AK272" i="20" s="1"/>
  <c r="AK311" i="20"/>
  <c r="AK171" i="20"/>
  <c r="AK116" i="21"/>
  <c r="AK103" i="21"/>
  <c r="AK240" i="20"/>
  <c r="AK284" i="20" s="1"/>
  <c r="AK225" i="20"/>
  <c r="AK269" i="20" s="1"/>
  <c r="AK218" i="20"/>
  <c r="AK262" i="20" s="1"/>
  <c r="AK98" i="20"/>
  <c r="AK132" i="20" s="1"/>
  <c r="AK89" i="21"/>
  <c r="AK120" i="21"/>
  <c r="AK302" i="20"/>
  <c r="AK308" i="20"/>
  <c r="AK103" i="20"/>
  <c r="AK137" i="20" s="1"/>
  <c r="AK88" i="21"/>
  <c r="AK161" i="20"/>
  <c r="AK162" i="20"/>
  <c r="AK158" i="20"/>
  <c r="AK230" i="20"/>
  <c r="AK274" i="20" s="1"/>
  <c r="AK95" i="21"/>
  <c r="AK317" i="20"/>
  <c r="AK241" i="20"/>
  <c r="AK285" i="20" s="1"/>
  <c r="AK106" i="20"/>
  <c r="AK140" i="20" s="1"/>
  <c r="AK106" i="21"/>
  <c r="AK316" i="20"/>
  <c r="AK220" i="20"/>
  <c r="AK264" i="20" s="1"/>
  <c r="AK239" i="20"/>
  <c r="AK283" i="20" s="1"/>
  <c r="AK167" i="20"/>
  <c r="AK90" i="21"/>
  <c r="AK119" i="21"/>
  <c r="AK313" i="20"/>
  <c r="AK217" i="20"/>
  <c r="AK261" i="20" s="1"/>
  <c r="AK307" i="20"/>
  <c r="AK170" i="20"/>
  <c r="AK92" i="21"/>
  <c r="AK236" i="20"/>
  <c r="AK280" i="20" s="1"/>
  <c r="AK214" i="20"/>
  <c r="AK258" i="20" s="1"/>
  <c r="AK229" i="20"/>
  <c r="AK273" i="20" s="1"/>
  <c r="AK172" i="20"/>
  <c r="AK107" i="21"/>
  <c r="AJ321" i="20"/>
  <c r="AJ134" i="21"/>
  <c r="G514" i="20"/>
  <c r="G363" i="21"/>
  <c r="G515" i="20"/>
  <c r="G364" i="21"/>
  <c r="G163" i="20"/>
  <c r="AI210" i="20"/>
  <c r="AI147" i="21"/>
  <c r="G211" i="20"/>
  <c r="AJ110" i="21"/>
  <c r="AJ96" i="20"/>
  <c r="G107" i="20"/>
  <c r="G229" i="21"/>
  <c r="G305" i="21"/>
  <c r="G110" i="21"/>
  <c r="AJ360" i="21"/>
  <c r="AI320" i="20"/>
  <c r="AI52" i="20" s="1"/>
  <c r="G321" i="20"/>
  <c r="AI360" i="21"/>
  <c r="G123" i="21"/>
  <c r="AI149" i="21"/>
  <c r="AI30" i="21" s="1"/>
  <c r="G243" i="20"/>
  <c r="AI268" i="21"/>
  <c r="G268" i="21" s="1"/>
  <c r="G152" i="20"/>
  <c r="AJ197" i="20"/>
  <c r="AJ332" i="20"/>
  <c r="AJ343" i="20"/>
  <c r="G332" i="20"/>
  <c r="AL71" i="21"/>
  <c r="AL72" i="20"/>
  <c r="AL111" i="21" s="1"/>
  <c r="AL73" i="20"/>
  <c r="AJ211" i="20"/>
  <c r="AJ298" i="20"/>
  <c r="AJ232" i="20"/>
  <c r="G518" i="20"/>
  <c r="G367" i="21"/>
  <c r="AI267" i="21"/>
  <c r="G267" i="21" s="1"/>
  <c r="G309" i="20"/>
  <c r="G521" i="20"/>
  <c r="G370" i="21"/>
  <c r="AK124" i="21"/>
  <c r="AK135" i="21"/>
  <c r="AK333" i="20"/>
  <c r="AK344" i="20"/>
  <c r="AK198" i="20"/>
  <c r="AK322" i="20"/>
  <c r="AK192" i="20"/>
  <c r="AK189" i="20"/>
  <c r="AK202" i="20"/>
  <c r="AK205" i="20"/>
  <c r="AK353" i="20"/>
  <c r="AK137" i="21"/>
  <c r="AK352" i="20"/>
  <c r="AK177" i="20"/>
  <c r="AK130" i="21"/>
  <c r="AK324" i="20"/>
  <c r="AK325" i="20"/>
  <c r="AK185" i="20"/>
  <c r="AK127" i="21"/>
  <c r="AK336" i="20"/>
  <c r="AK110" i="20"/>
  <c r="AK144" i="20" s="1"/>
  <c r="AK350" i="20"/>
  <c r="AK338" i="20"/>
  <c r="AK179" i="20"/>
  <c r="AK131" i="21"/>
  <c r="AK334" i="20"/>
  <c r="AK136" i="21"/>
  <c r="AK330" i="20"/>
  <c r="AK138" i="21"/>
  <c r="AK195" i="20"/>
  <c r="AK188" i="20"/>
  <c r="AK207" i="20"/>
  <c r="AK206" i="20"/>
  <c r="AK252" i="20"/>
  <c r="AK296" i="20" s="1"/>
  <c r="AK128" i="21"/>
  <c r="AK250" i="20"/>
  <c r="AK294" i="20" s="1"/>
  <c r="AK109" i="20"/>
  <c r="AK143" i="20" s="1"/>
  <c r="AK144" i="21"/>
  <c r="AK351" i="20"/>
  <c r="AK342" i="20"/>
  <c r="AK115" i="20"/>
  <c r="AK149" i="20" s="1"/>
  <c r="AK132" i="21"/>
  <c r="AK345" i="20"/>
  <c r="AK331" i="20"/>
  <c r="AK346" i="20"/>
  <c r="AK248" i="20"/>
  <c r="AK292" i="20" s="1"/>
  <c r="AK116" i="20"/>
  <c r="AK150" i="20" s="1"/>
  <c r="AK126" i="21"/>
  <c r="AK117" i="20"/>
  <c r="AK151" i="20" s="1"/>
  <c r="AK328" i="20"/>
  <c r="AK247" i="20"/>
  <c r="AK291" i="20" s="1"/>
  <c r="AK191" i="20"/>
  <c r="AK196" i="20"/>
  <c r="AK199" i="20"/>
  <c r="AK203" i="20"/>
  <c r="AK251" i="20"/>
  <c r="AK295" i="20" s="1"/>
  <c r="AK142" i="21"/>
  <c r="AK246" i="20"/>
  <c r="AK290" i="20" s="1"/>
  <c r="AK73" i="21"/>
  <c r="AK335" i="20"/>
  <c r="AK347" i="20"/>
  <c r="AK326" i="20"/>
  <c r="AK112" i="20"/>
  <c r="AK146" i="20" s="1"/>
  <c r="AK139" i="21"/>
  <c r="AK249" i="20"/>
  <c r="AK293" i="20" s="1"/>
  <c r="AK340" i="20"/>
  <c r="AK337" i="20"/>
  <c r="AK182" i="20"/>
  <c r="AK111" i="20"/>
  <c r="AK145" i="20" s="1"/>
  <c r="AK141" i="21"/>
  <c r="AK114" i="20"/>
  <c r="AK148" i="20" s="1"/>
  <c r="AK348" i="20"/>
  <c r="AK183" i="20"/>
  <c r="AK143" i="21"/>
  <c r="AK108" i="20"/>
  <c r="AK142" i="20" s="1"/>
  <c r="AK194" i="20"/>
  <c r="AK190" i="20"/>
  <c r="AK201" i="20"/>
  <c r="AK200" i="20"/>
  <c r="AK204" i="20"/>
  <c r="AK178" i="20"/>
  <c r="AK339" i="20"/>
  <c r="AK193" i="20"/>
  <c r="AK140" i="21"/>
  <c r="AK323" i="20"/>
  <c r="AK341" i="20"/>
  <c r="AK184" i="20"/>
  <c r="AK125" i="21"/>
  <c r="AK327" i="20"/>
  <c r="AK180" i="20"/>
  <c r="AK245" i="20"/>
  <c r="AK289" i="20" s="1"/>
  <c r="AK253" i="20"/>
  <c r="AK297" i="20" s="1"/>
  <c r="AK181" i="20"/>
  <c r="AK129" i="21"/>
  <c r="AK349" i="20"/>
  <c r="AK133" i="21"/>
  <c r="AK329" i="20"/>
  <c r="AK113" i="20"/>
  <c r="AK147" i="20" s="1"/>
  <c r="AJ186" i="20"/>
  <c r="AJ175" i="20"/>
  <c r="AJ243" i="20"/>
  <c r="AJ269" i="21"/>
  <c r="G134" i="21"/>
  <c r="AI174" i="20"/>
  <c r="AI51" i="20" s="1"/>
  <c r="G175" i="20"/>
  <c r="G513" i="20"/>
  <c r="G362" i="21"/>
  <c r="G298" i="20"/>
  <c r="AM1" i="21"/>
  <c r="AM71" i="20"/>
  <c r="AN1" i="20"/>
  <c r="AN3" i="20" s="1"/>
  <c r="AJ309" i="20"/>
  <c r="AJ99" i="21"/>
  <c r="G186" i="20"/>
  <c r="AI250" i="21"/>
  <c r="G251" i="21"/>
  <c r="AI236" i="21"/>
  <c r="AI379" i="21" s="1"/>
  <c r="G99" i="21"/>
  <c r="AK216" i="21"/>
  <c r="AK49" i="21" s="1"/>
  <c r="AJ237" i="21"/>
  <c r="AJ380" i="21" s="1"/>
  <c r="AJ236" i="21"/>
  <c r="AJ379" i="21" s="1"/>
  <c r="G343" i="20"/>
  <c r="AI271" i="21"/>
  <c r="G271" i="21" s="1"/>
  <c r="AJ265" i="21"/>
  <c r="G197" i="20"/>
  <c r="AI270" i="21"/>
  <c r="G270" i="21" s="1"/>
  <c r="G86" i="21"/>
  <c r="AI148" i="21"/>
  <c r="G232" i="20"/>
  <c r="AJ123" i="21"/>
  <c r="AJ107" i="20"/>
  <c r="AJ122" i="21" s="1"/>
  <c r="G167" i="21"/>
  <c r="AJ250" i="21" l="1"/>
  <c r="AM423" i="20"/>
  <c r="AM500" i="20" s="1"/>
  <c r="AM380" i="20"/>
  <c r="AM457" i="20" s="1"/>
  <c r="AL244" i="20"/>
  <c r="AL176" i="20"/>
  <c r="AL187" i="20"/>
  <c r="AK305" i="21"/>
  <c r="AK263" i="21" s="1"/>
  <c r="AL233" i="20"/>
  <c r="AL212" i="20"/>
  <c r="AL256" i="20" s="1"/>
  <c r="AK316" i="21"/>
  <c r="AK274" i="21" s="1"/>
  <c r="AK315" i="21"/>
  <c r="AK273" i="21" s="1"/>
  <c r="AI381" i="21"/>
  <c r="AI371" i="21" s="1"/>
  <c r="AI359" i="21" s="1"/>
  <c r="AG510" i="20"/>
  <c r="AG21" i="20" s="1"/>
  <c r="AJ381" i="21"/>
  <c r="AJ371" i="21" s="1"/>
  <c r="AJ359" i="21" s="1"/>
  <c r="AK260" i="21"/>
  <c r="AK238" i="21" s="1"/>
  <c r="AH228" i="21"/>
  <c r="AH227" i="21" s="1"/>
  <c r="AH55" i="21" s="1"/>
  <c r="AH43" i="21" s="1"/>
  <c r="AH42" i="21" s="1"/>
  <c r="AH381" i="21"/>
  <c r="AH371" i="21" s="1"/>
  <c r="AH359" i="21" s="1"/>
  <c r="AH37" i="21" s="1"/>
  <c r="AH7" i="21" s="1"/>
  <c r="G37" i="20"/>
  <c r="AI29" i="20"/>
  <c r="G29" i="20" s="1"/>
  <c r="AI27" i="20"/>
  <c r="G27" i="20" s="1"/>
  <c r="AH26" i="20"/>
  <c r="G36" i="20"/>
  <c r="AI28" i="20"/>
  <c r="G28" i="20" s="1"/>
  <c r="G35" i="20"/>
  <c r="AI11" i="20"/>
  <c r="G11" i="20" s="1"/>
  <c r="AG7" i="20"/>
  <c r="AF7" i="20"/>
  <c r="AJ304" i="21"/>
  <c r="AL558" i="20"/>
  <c r="AJ281" i="21"/>
  <c r="AJ279" i="21"/>
  <c r="AJ278" i="21"/>
  <c r="AK351" i="21"/>
  <c r="AK329" i="21" s="1"/>
  <c r="AK352" i="21"/>
  <c r="AK330" i="21" s="1"/>
  <c r="AK278" i="21" s="1"/>
  <c r="AK356" i="21"/>
  <c r="AK334" i="21" s="1"/>
  <c r="AK282" i="21" s="1"/>
  <c r="AK355" i="21"/>
  <c r="AK333" i="21" s="1"/>
  <c r="AK281" i="21" s="1"/>
  <c r="AK350" i="21"/>
  <c r="AK328" i="21" s="1"/>
  <c r="AK276" i="21" s="1"/>
  <c r="AK354" i="21"/>
  <c r="AK332" i="21" s="1"/>
  <c r="AK280" i="21" s="1"/>
  <c r="AK353" i="21"/>
  <c r="AK331" i="21" s="1"/>
  <c r="AK279" i="21" s="1"/>
  <c r="AK349" i="21"/>
  <c r="AK327" i="21" s="1"/>
  <c r="AK275" i="21" s="1"/>
  <c r="AK357" i="21"/>
  <c r="AK335" i="21" s="1"/>
  <c r="AK358" i="21"/>
  <c r="AK336" i="21" s="1"/>
  <c r="AK283" i="21"/>
  <c r="AL249" i="21"/>
  <c r="AL303" i="21"/>
  <c r="AL324" i="21" s="1"/>
  <c r="AL302" i="21"/>
  <c r="AL323" i="21" s="1"/>
  <c r="AL301" i="21"/>
  <c r="AL322" i="21" s="1"/>
  <c r="AL300" i="21"/>
  <c r="AL321" i="21" s="1"/>
  <c r="AL299" i="21"/>
  <c r="AL320" i="21" s="1"/>
  <c r="AL298" i="21"/>
  <c r="AL319" i="21" s="1"/>
  <c r="AL297" i="21"/>
  <c r="AL318" i="21" s="1"/>
  <c r="AL296" i="21"/>
  <c r="AL317" i="21" s="1"/>
  <c r="AL295" i="21"/>
  <c r="AL294" i="21"/>
  <c r="G304" i="21"/>
  <c r="AJ264" i="21"/>
  <c r="AJ275" i="21"/>
  <c r="AI282" i="21"/>
  <c r="G282" i="21" s="1"/>
  <c r="AI280" i="21"/>
  <c r="G280" i="21" s="1"/>
  <c r="AI276" i="21"/>
  <c r="G276" i="21" s="1"/>
  <c r="AI277" i="21"/>
  <c r="G277" i="21" s="1"/>
  <c r="AK269" i="21"/>
  <c r="AK267" i="21"/>
  <c r="AK268" i="21"/>
  <c r="AK270" i="21"/>
  <c r="AI278" i="21"/>
  <c r="G278" i="21" s="1"/>
  <c r="AI279" i="21"/>
  <c r="G279" i="21" s="1"/>
  <c r="AI281" i="21"/>
  <c r="G281" i="21" s="1"/>
  <c r="AI275" i="21"/>
  <c r="G275" i="21" s="1"/>
  <c r="AK266" i="21"/>
  <c r="AI48" i="21"/>
  <c r="AK48" i="21"/>
  <c r="AG54" i="21"/>
  <c r="AG7" i="21"/>
  <c r="AK161" i="21"/>
  <c r="AH532" i="20"/>
  <c r="AH522" i="20" s="1"/>
  <c r="AH510" i="20" s="1"/>
  <c r="AJ532" i="20"/>
  <c r="G250" i="21"/>
  <c r="AI532" i="20"/>
  <c r="G360" i="21"/>
  <c r="F50" i="31" s="1"/>
  <c r="AF20" i="20"/>
  <c r="G53" i="20"/>
  <c r="AK288" i="20"/>
  <c r="AK287" i="20" s="1"/>
  <c r="AK277" i="20"/>
  <c r="AK276" i="20" s="1"/>
  <c r="G255" i="20"/>
  <c r="AI254" i="20"/>
  <c r="AJ254" i="20"/>
  <c r="AJ62" i="20" s="1"/>
  <c r="AK255" i="20"/>
  <c r="AK131" i="20"/>
  <c r="AK130" i="20" s="1"/>
  <c r="AK141" i="20"/>
  <c r="G52" i="20"/>
  <c r="AI530" i="20"/>
  <c r="AL513" i="20"/>
  <c r="AL362" i="21"/>
  <c r="AL517" i="20"/>
  <c r="AL366" i="21"/>
  <c r="AL512" i="20"/>
  <c r="AL361" i="21"/>
  <c r="AK527" i="20"/>
  <c r="AK529" i="20"/>
  <c r="AL456" i="20"/>
  <c r="AK445" i="20"/>
  <c r="AJ530" i="20"/>
  <c r="AI527" i="20"/>
  <c r="AI525" i="20"/>
  <c r="AI529" i="20"/>
  <c r="AL514" i="20"/>
  <c r="AL363" i="21"/>
  <c r="AL521" i="20"/>
  <c r="AL370" i="21"/>
  <c r="AI528" i="20"/>
  <c r="G528" i="20" s="1"/>
  <c r="G377" i="21"/>
  <c r="G232" i="21"/>
  <c r="AI526" i="20"/>
  <c r="G526" i="20" s="1"/>
  <c r="AK531" i="20"/>
  <c r="AK488" i="20"/>
  <c r="AK526" i="20"/>
  <c r="AI433" i="20"/>
  <c r="G434" i="20"/>
  <c r="AJ531" i="20"/>
  <c r="AL516" i="20"/>
  <c r="AL365" i="21"/>
  <c r="AL520" i="20"/>
  <c r="AL369" i="21"/>
  <c r="AI524" i="20"/>
  <c r="G524" i="20" s="1"/>
  <c r="G373" i="21"/>
  <c r="AK434" i="20"/>
  <c r="AK477" i="20"/>
  <c r="AK525" i="20"/>
  <c r="AL499" i="20"/>
  <c r="AJ433" i="20"/>
  <c r="AI531" i="20"/>
  <c r="AL515" i="20"/>
  <c r="AL364" i="21"/>
  <c r="AL519" i="20"/>
  <c r="AL368" i="21"/>
  <c r="AL518" i="20"/>
  <c r="AL367" i="21"/>
  <c r="AK528" i="20"/>
  <c r="AK192" i="21"/>
  <c r="AI50" i="20"/>
  <c r="AM151" i="21"/>
  <c r="AM146" i="21"/>
  <c r="AM83" i="21"/>
  <c r="AH28" i="21"/>
  <c r="G30" i="21"/>
  <c r="AH50" i="20"/>
  <c r="G51" i="20"/>
  <c r="AJ44" i="20"/>
  <c r="AI42" i="20"/>
  <c r="G42" i="20" s="1"/>
  <c r="D11" i="13" s="1"/>
  <c r="AI34" i="20"/>
  <c r="AJ35" i="20"/>
  <c r="AJ36" i="20"/>
  <c r="AI14" i="20"/>
  <c r="AM385" i="20"/>
  <c r="AM462" i="20" s="1"/>
  <c r="G266" i="21"/>
  <c r="G49" i="21"/>
  <c r="AK162" i="21"/>
  <c r="G148" i="21"/>
  <c r="AI22" i="21"/>
  <c r="G22" i="21" s="1"/>
  <c r="G147" i="21"/>
  <c r="AI14" i="21"/>
  <c r="AK173" i="21"/>
  <c r="AK170" i="21"/>
  <c r="AK236" i="21"/>
  <c r="AK379" i="21" s="1"/>
  <c r="AM3" i="21"/>
  <c r="AM69" i="21" s="1"/>
  <c r="G174" i="20"/>
  <c r="G320" i="20"/>
  <c r="G579" i="20"/>
  <c r="AK181" i="21"/>
  <c r="AK159" i="21"/>
  <c r="AK187" i="21"/>
  <c r="AK177" i="21"/>
  <c r="AI152" i="21"/>
  <c r="AI15" i="21" s="1"/>
  <c r="AK190" i="21"/>
  <c r="AK157" i="21"/>
  <c r="AK175" i="21"/>
  <c r="AK188" i="21"/>
  <c r="AK164" i="21"/>
  <c r="AK178" i="21"/>
  <c r="AK172" i="21"/>
  <c r="AK185" i="21"/>
  <c r="AJ153" i="21"/>
  <c r="AK176" i="21"/>
  <c r="AK189" i="21"/>
  <c r="AK160" i="21"/>
  <c r="AK174" i="21"/>
  <c r="AK182" i="21"/>
  <c r="AK156" i="21"/>
  <c r="AK158" i="21"/>
  <c r="AK171" i="21"/>
  <c r="AK183" i="21"/>
  <c r="AK163" i="21"/>
  <c r="AK165" i="21"/>
  <c r="AK179" i="21"/>
  <c r="AK184" i="21"/>
  <c r="AK186" i="21"/>
  <c r="AM79" i="21"/>
  <c r="AN355" i="20"/>
  <c r="AN209" i="20"/>
  <c r="AN83" i="20"/>
  <c r="AN69" i="20"/>
  <c r="G149" i="21"/>
  <c r="G155" i="21"/>
  <c r="AI166" i="21"/>
  <c r="AI191" i="21"/>
  <c r="AJ167" i="21"/>
  <c r="AL406" i="20"/>
  <c r="AL483" i="20" s="1"/>
  <c r="AL401" i="20"/>
  <c r="AL478" i="20" s="1"/>
  <c r="AJ155" i="21"/>
  <c r="AL550" i="20"/>
  <c r="AK198" i="21"/>
  <c r="AL575" i="20"/>
  <c r="AL407" i="20"/>
  <c r="AL484" i="20" s="1"/>
  <c r="AL403" i="20"/>
  <c r="AL480" i="20" s="1"/>
  <c r="AL372" i="20"/>
  <c r="AL449" i="20" s="1"/>
  <c r="AL376" i="20"/>
  <c r="AL453" i="20" s="1"/>
  <c r="AL561" i="20"/>
  <c r="AL414" i="20"/>
  <c r="AL491" i="20" s="1"/>
  <c r="AL535" i="20"/>
  <c r="AL379" i="20"/>
  <c r="AL192" i="21" s="1"/>
  <c r="AJ180" i="21"/>
  <c r="AJ169" i="21"/>
  <c r="AL555" i="20"/>
  <c r="AL408" i="20"/>
  <c r="AL485" i="20" s="1"/>
  <c r="AL537" i="20"/>
  <c r="AL570" i="20"/>
  <c r="AL362" i="20"/>
  <c r="AL439" i="20" s="1"/>
  <c r="AM384" i="20"/>
  <c r="AM461" i="20" s="1"/>
  <c r="AJ533" i="20"/>
  <c r="AJ37" i="20" s="1"/>
  <c r="AL419" i="20"/>
  <c r="AL496" i="20" s="1"/>
  <c r="AL566" i="20"/>
  <c r="AL543" i="20"/>
  <c r="AL551" i="20"/>
  <c r="AL544" i="20"/>
  <c r="AM389" i="20"/>
  <c r="AM466" i="20" s="1"/>
  <c r="AL422" i="20"/>
  <c r="AL193" i="21" s="1"/>
  <c r="AM381" i="20"/>
  <c r="AM458" i="20" s="1"/>
  <c r="AM382" i="20"/>
  <c r="AM459" i="20" s="1"/>
  <c r="AM398" i="20"/>
  <c r="AM475" i="20" s="1"/>
  <c r="AM426" i="20"/>
  <c r="AM503" i="20" s="1"/>
  <c r="AM425" i="20"/>
  <c r="AM502" i="20" s="1"/>
  <c r="AM396" i="20"/>
  <c r="AM473" i="20" s="1"/>
  <c r="AL246" i="21"/>
  <c r="AL257" i="21" s="1"/>
  <c r="AL288" i="21"/>
  <c r="AL309" i="21" s="1"/>
  <c r="AL292" i="21"/>
  <c r="AL313" i="21" s="1"/>
  <c r="AL293" i="21"/>
  <c r="AL314" i="21" s="1"/>
  <c r="AL340" i="21"/>
  <c r="AK368" i="20"/>
  <c r="AL287" i="21"/>
  <c r="AL308" i="21" s="1"/>
  <c r="AL346" i="21"/>
  <c r="AL242" i="21"/>
  <c r="AL253" i="21" s="1"/>
  <c r="AL231" i="21" s="1"/>
  <c r="AL374" i="21" s="1"/>
  <c r="AM428" i="20"/>
  <c r="AM505" i="20" s="1"/>
  <c r="AM387" i="20"/>
  <c r="AM464" i="20" s="1"/>
  <c r="AM432" i="20"/>
  <c r="AM509" i="20" s="1"/>
  <c r="AM383" i="20"/>
  <c r="AM460" i="20" s="1"/>
  <c r="AM429" i="20"/>
  <c r="AM506" i="20" s="1"/>
  <c r="AM78" i="21"/>
  <c r="AM430" i="20"/>
  <c r="AM507" i="20" s="1"/>
  <c r="AK213" i="21"/>
  <c r="AM393" i="20"/>
  <c r="AM470" i="20" s="1"/>
  <c r="AM388" i="20"/>
  <c r="AM465" i="20" s="1"/>
  <c r="AM394" i="20"/>
  <c r="AM471" i="20" s="1"/>
  <c r="AM427" i="20"/>
  <c r="AM504" i="20" s="1"/>
  <c r="AM395" i="20"/>
  <c r="AM472" i="20" s="1"/>
  <c r="AM424" i="20"/>
  <c r="AM501" i="20" s="1"/>
  <c r="AM386" i="20"/>
  <c r="AM463" i="20" s="1"/>
  <c r="AK203" i="21"/>
  <c r="AM397" i="20"/>
  <c r="AM474" i="20" s="1"/>
  <c r="AM399" i="20"/>
  <c r="AM476" i="20" s="1"/>
  <c r="AM391" i="20"/>
  <c r="AM468" i="20" s="1"/>
  <c r="AM392" i="20"/>
  <c r="AM469" i="20" s="1"/>
  <c r="AM390" i="20"/>
  <c r="AM467" i="20" s="1"/>
  <c r="AM431" i="20"/>
  <c r="AM508" i="20" s="1"/>
  <c r="AK212" i="21"/>
  <c r="AK545" i="20"/>
  <c r="AK411" i="20"/>
  <c r="AK168" i="21" s="1"/>
  <c r="AL567" i="20"/>
  <c r="AL553" i="20"/>
  <c r="AL417" i="20"/>
  <c r="AL494" i="20" s="1"/>
  <c r="AL365" i="20"/>
  <c r="AL442" i="20" s="1"/>
  <c r="AL412" i="20"/>
  <c r="AL489" i="20" s="1"/>
  <c r="AL359" i="20"/>
  <c r="AL436" i="20" s="1"/>
  <c r="AL577" i="20"/>
  <c r="AL541" i="20"/>
  <c r="AL366" i="20"/>
  <c r="AL443" i="20" s="1"/>
  <c r="AL546" i="20"/>
  <c r="AL409" i="20"/>
  <c r="AL486" i="20" s="1"/>
  <c r="AL375" i="20"/>
  <c r="AL452" i="20" s="1"/>
  <c r="AL559" i="20"/>
  <c r="AL421" i="20"/>
  <c r="AL498" i="20" s="1"/>
  <c r="AL562" i="20"/>
  <c r="AL548" i="20"/>
  <c r="AL373" i="20"/>
  <c r="AL450" i="20" s="1"/>
  <c r="AL565" i="20"/>
  <c r="AL574" i="20"/>
  <c r="AL369" i="20"/>
  <c r="AL446" i="20" s="1"/>
  <c r="AK357" i="20"/>
  <c r="AL573" i="20"/>
  <c r="AL554" i="20"/>
  <c r="AL418" i="20"/>
  <c r="AL495" i="20" s="1"/>
  <c r="AL563" i="20"/>
  <c r="AL420" i="20"/>
  <c r="AL497" i="20" s="1"/>
  <c r="AL578" i="20"/>
  <c r="AL542" i="20"/>
  <c r="AL547" i="20"/>
  <c r="AL410" i="20"/>
  <c r="AL487" i="20" s="1"/>
  <c r="AL364" i="20"/>
  <c r="AL441" i="20" s="1"/>
  <c r="AL377" i="20"/>
  <c r="AL454" i="20" s="1"/>
  <c r="AL363" i="20"/>
  <c r="AL440" i="20" s="1"/>
  <c r="AL560" i="20"/>
  <c r="AL405" i="20"/>
  <c r="AL482" i="20" s="1"/>
  <c r="AL572" i="20"/>
  <c r="AL413" i="20"/>
  <c r="AL490" i="20" s="1"/>
  <c r="AL378" i="20"/>
  <c r="AL455" i="20" s="1"/>
  <c r="AL539" i="20"/>
  <c r="AL569" i="20"/>
  <c r="AL358" i="20"/>
  <c r="AL435" i="20" s="1"/>
  <c r="G533" i="20"/>
  <c r="AL370" i="20"/>
  <c r="AL447" i="20" s="1"/>
  <c r="AL571" i="20"/>
  <c r="AL552" i="20"/>
  <c r="AL360" i="20"/>
  <c r="AL437" i="20" s="1"/>
  <c r="AL536" i="20"/>
  <c r="AL371" i="20"/>
  <c r="AL448" i="20" s="1"/>
  <c r="AL576" i="20"/>
  <c r="AL540" i="20"/>
  <c r="AL404" i="20"/>
  <c r="AL481" i="20" s="1"/>
  <c r="AL76" i="21"/>
  <c r="AL549" i="20"/>
  <c r="AL374" i="20"/>
  <c r="AL451" i="20" s="1"/>
  <c r="AL361" i="20"/>
  <c r="AL438" i="20" s="1"/>
  <c r="AL416" i="20"/>
  <c r="AL493" i="20" s="1"/>
  <c r="AL538" i="20"/>
  <c r="AL415" i="20"/>
  <c r="AL492" i="20" s="1"/>
  <c r="AL402" i="20"/>
  <c r="AL479" i="20" s="1"/>
  <c r="AL367" i="20"/>
  <c r="AL444" i="20" s="1"/>
  <c r="AL564" i="20"/>
  <c r="AK400" i="20"/>
  <c r="AK154" i="21" s="1"/>
  <c r="AK557" i="20"/>
  <c r="AK568" i="20"/>
  <c r="AK534" i="20"/>
  <c r="AK206" i="21"/>
  <c r="AL630" i="20"/>
  <c r="AL597" i="20"/>
  <c r="AL621" i="20"/>
  <c r="AL596" i="20"/>
  <c r="AL610" i="20"/>
  <c r="AL589" i="20"/>
  <c r="AL615" i="20"/>
  <c r="AL584" i="20"/>
  <c r="AL614" i="20"/>
  <c r="AL290" i="21"/>
  <c r="AL311" i="21" s="1"/>
  <c r="AL240" i="21"/>
  <c r="AL251" i="21" s="1"/>
  <c r="AL229" i="21" s="1"/>
  <c r="AL372" i="21" s="1"/>
  <c r="AL338" i="21"/>
  <c r="AL247" i="21"/>
  <c r="AL258" i="21" s="1"/>
  <c r="AL603" i="20"/>
  <c r="AL585" i="20"/>
  <c r="AL624" i="20"/>
  <c r="AL626" i="20"/>
  <c r="AL611" i="20"/>
  <c r="AL77" i="21"/>
  <c r="AL197" i="21" s="1"/>
  <c r="AL588" i="20"/>
  <c r="AL620" i="20"/>
  <c r="AL592" i="20"/>
  <c r="AL245" i="21"/>
  <c r="AL256" i="21" s="1"/>
  <c r="AL241" i="21"/>
  <c r="AL252" i="21" s="1"/>
  <c r="AL230" i="21" s="1"/>
  <c r="AL373" i="21" s="1"/>
  <c r="AL345" i="21"/>
  <c r="AL339" i="21"/>
  <c r="AL628" i="20"/>
  <c r="AL606" i="20"/>
  <c r="AL616" i="20"/>
  <c r="AL595" i="20"/>
  <c r="AL633" i="20"/>
  <c r="AL629" i="20"/>
  <c r="AL613" i="20"/>
  <c r="AJ579" i="20"/>
  <c r="AK239" i="21"/>
  <c r="AL342" i="21"/>
  <c r="AL344" i="21"/>
  <c r="AL248" i="21"/>
  <c r="AL259" i="21" s="1"/>
  <c r="AL286" i="21"/>
  <c r="AL307" i="21" s="1"/>
  <c r="AL341" i="21"/>
  <c r="AL244" i="21"/>
  <c r="AL255" i="21" s="1"/>
  <c r="AL285" i="21"/>
  <c r="AL306" i="21" s="1"/>
  <c r="G230" i="21"/>
  <c r="AI97" i="21"/>
  <c r="AK612" i="20"/>
  <c r="AL347" i="21"/>
  <c r="AL243" i="21"/>
  <c r="AL254" i="21" s="1"/>
  <c r="AL291" i="21"/>
  <c r="AL312" i="21" s="1"/>
  <c r="AL343" i="21"/>
  <c r="AL289" i="21"/>
  <c r="AL310" i="21" s="1"/>
  <c r="AL284" i="21"/>
  <c r="AK580" i="20"/>
  <c r="AJ194" i="21"/>
  <c r="AJ205" i="21"/>
  <c r="AK623" i="20"/>
  <c r="AK601" i="20"/>
  <c r="AK208" i="21"/>
  <c r="AK207" i="21"/>
  <c r="AK202" i="21"/>
  <c r="AK209" i="21"/>
  <c r="AK210" i="21"/>
  <c r="AK195" i="21"/>
  <c r="AK204" i="21"/>
  <c r="AK196" i="21"/>
  <c r="AL594" i="20"/>
  <c r="AL627" i="20"/>
  <c r="AL599" i="20"/>
  <c r="AL604" i="20"/>
  <c r="AL586" i="20"/>
  <c r="AL618" i="20"/>
  <c r="AL625" i="20"/>
  <c r="AL598" i="20"/>
  <c r="AL593" i="20"/>
  <c r="AL617" i="20"/>
  <c r="AL608" i="20"/>
  <c r="AL607" i="20"/>
  <c r="AL581" i="20"/>
  <c r="AK215" i="21"/>
  <c r="AK197" i="21"/>
  <c r="AK199" i="21"/>
  <c r="AK200" i="21"/>
  <c r="AK201" i="21"/>
  <c r="AK214" i="21"/>
  <c r="AL591" i="20"/>
  <c r="AL583" i="20"/>
  <c r="AL605" i="20"/>
  <c r="AL609" i="20"/>
  <c r="AL600" i="20"/>
  <c r="AL619" i="20"/>
  <c r="AL622" i="20"/>
  <c r="AL631" i="20"/>
  <c r="AL632" i="20"/>
  <c r="AL582" i="20"/>
  <c r="AL590" i="20"/>
  <c r="AL587" i="20"/>
  <c r="AN75" i="20"/>
  <c r="AN75" i="21" s="1"/>
  <c r="AN78" i="20"/>
  <c r="AN79" i="20"/>
  <c r="AN80" i="20" s="1"/>
  <c r="AN80" i="21" s="1"/>
  <c r="AM81" i="20"/>
  <c r="AM81" i="21" s="1"/>
  <c r="AM77" i="20"/>
  <c r="AM581" i="20" s="1"/>
  <c r="AM76" i="20"/>
  <c r="AI228" i="21"/>
  <c r="AI227" i="21" s="1"/>
  <c r="AI55" i="21" s="1"/>
  <c r="G234" i="21"/>
  <c r="AK360" i="21"/>
  <c r="AM72" i="20"/>
  <c r="AM111" i="21" s="1"/>
  <c r="AM73" i="20"/>
  <c r="AM71" i="21"/>
  <c r="AJ149" i="21"/>
  <c r="AK175" i="20"/>
  <c r="AK332" i="20"/>
  <c r="AL124" i="21"/>
  <c r="AL135" i="21"/>
  <c r="AL344" i="20"/>
  <c r="AL198" i="20"/>
  <c r="AL333" i="20"/>
  <c r="AL108" i="20"/>
  <c r="AL142" i="20" s="1"/>
  <c r="AL190" i="20"/>
  <c r="AL194" i="20"/>
  <c r="AL199" i="20"/>
  <c r="AL203" i="20"/>
  <c r="AL353" i="20"/>
  <c r="AL336" i="20"/>
  <c r="AL251" i="20"/>
  <c r="AL295" i="20" s="1"/>
  <c r="AL179" i="20"/>
  <c r="AL127" i="21"/>
  <c r="AL348" i="20"/>
  <c r="AL117" i="20"/>
  <c r="AL151" i="20" s="1"/>
  <c r="AL137" i="21"/>
  <c r="AL352" i="20"/>
  <c r="AL351" i="20"/>
  <c r="AL334" i="20"/>
  <c r="AL249" i="20"/>
  <c r="AL293" i="20" s="1"/>
  <c r="AL177" i="20"/>
  <c r="AL125" i="21"/>
  <c r="AL330" i="20"/>
  <c r="AL346" i="20"/>
  <c r="AL324" i="20"/>
  <c r="AL180" i="20"/>
  <c r="AL139" i="21"/>
  <c r="AL189" i="20"/>
  <c r="AL192" i="20"/>
  <c r="AL200" i="20"/>
  <c r="AL204" i="20"/>
  <c r="AL349" i="20"/>
  <c r="AL331" i="20"/>
  <c r="AL247" i="20"/>
  <c r="AL291" i="20" s="1"/>
  <c r="AL115" i="20"/>
  <c r="AL149" i="20" s="1"/>
  <c r="AL142" i="21"/>
  <c r="AL326" i="20"/>
  <c r="AL111" i="20"/>
  <c r="AL145" i="20" s="1"/>
  <c r="AL130" i="21"/>
  <c r="AL339" i="20"/>
  <c r="AL347" i="20"/>
  <c r="AL329" i="20"/>
  <c r="AL245" i="20"/>
  <c r="AL289" i="20" s="1"/>
  <c r="AL114" i="20"/>
  <c r="AL148" i="20" s="1"/>
  <c r="AL129" i="21"/>
  <c r="AL250" i="20"/>
  <c r="AL294" i="20" s="1"/>
  <c r="AL341" i="20"/>
  <c r="AL252" i="20"/>
  <c r="AL296" i="20" s="1"/>
  <c r="AL113" i="20"/>
  <c r="AL147" i="20" s="1"/>
  <c r="AL322" i="20"/>
  <c r="AL188" i="20"/>
  <c r="AL195" i="20"/>
  <c r="AL205" i="20"/>
  <c r="AL201" i="20"/>
  <c r="AL345" i="20"/>
  <c r="AL327" i="20"/>
  <c r="AL116" i="20"/>
  <c r="AL150" i="20" s="1"/>
  <c r="AL112" i="20"/>
  <c r="AL146" i="20" s="1"/>
  <c r="AL141" i="21"/>
  <c r="AL246" i="20"/>
  <c r="AL290" i="20" s="1"/>
  <c r="AL73" i="21"/>
  <c r="AL136" i="21"/>
  <c r="AL335" i="20"/>
  <c r="AL342" i="20"/>
  <c r="AL325" i="20"/>
  <c r="AL185" i="20"/>
  <c r="AL110" i="20"/>
  <c r="AL144" i="20" s="1"/>
  <c r="AL132" i="21"/>
  <c r="AL178" i="20"/>
  <c r="AL337" i="20"/>
  <c r="AL248" i="20"/>
  <c r="AL292" i="20" s="1"/>
  <c r="AL109" i="20"/>
  <c r="AL143" i="20" s="1"/>
  <c r="AL140" i="21"/>
  <c r="AL191" i="20"/>
  <c r="AL196" i="20"/>
  <c r="AL207" i="20"/>
  <c r="AL206" i="20"/>
  <c r="AL202" i="20"/>
  <c r="AL340" i="20"/>
  <c r="AL323" i="20"/>
  <c r="AL183" i="20"/>
  <c r="AL131" i="21"/>
  <c r="AL144" i="21"/>
  <c r="AL193" i="20"/>
  <c r="AL128" i="21"/>
  <c r="AL143" i="21"/>
  <c r="AL182" i="20"/>
  <c r="AL338" i="20"/>
  <c r="AL253" i="20"/>
  <c r="AL297" i="20" s="1"/>
  <c r="AL181" i="20"/>
  <c r="AL126" i="21"/>
  <c r="AL138" i="21"/>
  <c r="AL350" i="20"/>
  <c r="AL328" i="20"/>
  <c r="AL184" i="20"/>
  <c r="AL133" i="21"/>
  <c r="AI511" i="20"/>
  <c r="G512" i="20"/>
  <c r="AJ511" i="20"/>
  <c r="AM225" i="21"/>
  <c r="AM217" i="21"/>
  <c r="AM218" i="21"/>
  <c r="AM223" i="21"/>
  <c r="AM222" i="21"/>
  <c r="AM220" i="21"/>
  <c r="AM219" i="21"/>
  <c r="AM226" i="21"/>
  <c r="AM224" i="21"/>
  <c r="AM221" i="21"/>
  <c r="AJ320" i="20"/>
  <c r="AK152" i="20"/>
  <c r="AK35" i="20" s="1"/>
  <c r="AK232" i="20"/>
  <c r="AK229" i="21"/>
  <c r="AK372" i="21" s="1"/>
  <c r="AK271" i="21"/>
  <c r="AK186" i="20"/>
  <c r="AK243" i="20"/>
  <c r="AJ210" i="20"/>
  <c r="AJ147" i="21"/>
  <c r="AJ14" i="21" s="1"/>
  <c r="AL100" i="21"/>
  <c r="AL164" i="20"/>
  <c r="AL87" i="21"/>
  <c r="AL97" i="20"/>
  <c r="AL153" i="20"/>
  <c r="AL310" i="20"/>
  <c r="AL299" i="20"/>
  <c r="AL161" i="20"/>
  <c r="AL162" i="20"/>
  <c r="AL158" i="20"/>
  <c r="AL172" i="20"/>
  <c r="AL104" i="21"/>
  <c r="AL119" i="21"/>
  <c r="AL91" i="21"/>
  <c r="AL116" i="21"/>
  <c r="AL300" i="20"/>
  <c r="AL316" i="20"/>
  <c r="AL218" i="20"/>
  <c r="AL262" i="20" s="1"/>
  <c r="AL306" i="20"/>
  <c r="AL234" i="20"/>
  <c r="AL278" i="20" s="1"/>
  <c r="AL217" i="20"/>
  <c r="AL261" i="20" s="1"/>
  <c r="AL106" i="20"/>
  <c r="AL140" i="20" s="1"/>
  <c r="AL94" i="21"/>
  <c r="AL109" i="21"/>
  <c r="AL215" i="20"/>
  <c r="AL259" i="20" s="1"/>
  <c r="AL230" i="20"/>
  <c r="AL274" i="20" s="1"/>
  <c r="AL105" i="20"/>
  <c r="AL139" i="20" s="1"/>
  <c r="AL305" i="20"/>
  <c r="AL228" i="20"/>
  <c r="AL272" i="20" s="1"/>
  <c r="AL173" i="20"/>
  <c r="AL99" i="20"/>
  <c r="AL133" i="20" s="1"/>
  <c r="AL112" i="21"/>
  <c r="AL117" i="21"/>
  <c r="AL157" i="20"/>
  <c r="AL156" i="20"/>
  <c r="AL317" i="20"/>
  <c r="AL102" i="21"/>
  <c r="AL114" i="21"/>
  <c r="AL304" i="20"/>
  <c r="AL95" i="21"/>
  <c r="AL113" i="21"/>
  <c r="AL231" i="20"/>
  <c r="AL275" i="20" s="1"/>
  <c r="AL303" i="20"/>
  <c r="AL98" i="20"/>
  <c r="AL132" i="20" s="1"/>
  <c r="AL319" i="20"/>
  <c r="AL302" i="20"/>
  <c r="AL229" i="20"/>
  <c r="AL273" i="20" s="1"/>
  <c r="AL213" i="20"/>
  <c r="AL257" i="20" s="1"/>
  <c r="AL101" i="20"/>
  <c r="AL135" i="20" s="1"/>
  <c r="AL108" i="21"/>
  <c r="AL313" i="20"/>
  <c r="AL168" i="20"/>
  <c r="AL222" i="20"/>
  <c r="AL266" i="20" s="1"/>
  <c r="AL301" i="20"/>
  <c r="AL224" i="20"/>
  <c r="AL268" i="20" s="1"/>
  <c r="AL169" i="20"/>
  <c r="AL88" i="21"/>
  <c r="AL160" i="20"/>
  <c r="AL159" i="20"/>
  <c r="AL240" i="20"/>
  <c r="AL284" i="20" s="1"/>
  <c r="AL100" i="20"/>
  <c r="AL134" i="20" s="1"/>
  <c r="AL89" i="21"/>
  <c r="AL107" i="21"/>
  <c r="AL239" i="20"/>
  <c r="AL283" i="20" s="1"/>
  <c r="AL92" i="21"/>
  <c r="AL103" i="21"/>
  <c r="AL219" i="20"/>
  <c r="AL263" i="20" s="1"/>
  <c r="AL235" i="20"/>
  <c r="AL279" i="20" s="1"/>
  <c r="AL167" i="20"/>
  <c r="AL315" i="20"/>
  <c r="AL242" i="20"/>
  <c r="AL286" i="20" s="1"/>
  <c r="AL225" i="20"/>
  <c r="AL269" i="20" s="1"/>
  <c r="AL170" i="20"/>
  <c r="AL120" i="21"/>
  <c r="AL236" i="20"/>
  <c r="AL280" i="20" s="1"/>
  <c r="AL312" i="20"/>
  <c r="AL214" i="20"/>
  <c r="AL258" i="20" s="1"/>
  <c r="AL318" i="20"/>
  <c r="AL241" i="20"/>
  <c r="AL285" i="20" s="1"/>
  <c r="AL220" i="20"/>
  <c r="AL264" i="20" s="1"/>
  <c r="AL165" i="20"/>
  <c r="AL96" i="21"/>
  <c r="AL118" i="21"/>
  <c r="AL154" i="20"/>
  <c r="AL155" i="20"/>
  <c r="AL223" i="20"/>
  <c r="AL267" i="20" s="1"/>
  <c r="AL90" i="21"/>
  <c r="AL101" i="21"/>
  <c r="AL102" i="20"/>
  <c r="AL136" i="20" s="1"/>
  <c r="AL106" i="21"/>
  <c r="AL308" i="20"/>
  <c r="AL103" i="20"/>
  <c r="AL137" i="20" s="1"/>
  <c r="AL226" i="20"/>
  <c r="AL270" i="20" s="1"/>
  <c r="AL311" i="20"/>
  <c r="AL238" i="20"/>
  <c r="AL282" i="20" s="1"/>
  <c r="AL221" i="20"/>
  <c r="AL265" i="20" s="1"/>
  <c r="AL166" i="20"/>
  <c r="AL93" i="21"/>
  <c r="AL115" i="21"/>
  <c r="AL227" i="20"/>
  <c r="AL271" i="20" s="1"/>
  <c r="AL307" i="20"/>
  <c r="AL171" i="20"/>
  <c r="AL314" i="20"/>
  <c r="AL237" i="20"/>
  <c r="AL281" i="20" s="1"/>
  <c r="AL216" i="20"/>
  <c r="AL260" i="20" s="1"/>
  <c r="AL104" i="20"/>
  <c r="AL138" i="20" s="1"/>
  <c r="AL72" i="21"/>
  <c r="AL105" i="21"/>
  <c r="AK309" i="20"/>
  <c r="AK44" i="20" s="1"/>
  <c r="AK86" i="21"/>
  <c r="AK230" i="21"/>
  <c r="AK373" i="21" s="1"/>
  <c r="G233" i="21"/>
  <c r="G231" i="21"/>
  <c r="G263" i="21"/>
  <c r="AJ174" i="20"/>
  <c r="AK107" i="20"/>
  <c r="AK122" i="21" s="1"/>
  <c r="AK197" i="20"/>
  <c r="AK134" i="21"/>
  <c r="AJ148" i="21"/>
  <c r="AJ22" i="21" s="1"/>
  <c r="AK272" i="21"/>
  <c r="G210" i="20"/>
  <c r="AK298" i="20"/>
  <c r="AK36" i="20" s="1"/>
  <c r="AK99" i="21"/>
  <c r="G235" i="21"/>
  <c r="AK264" i="21"/>
  <c r="G236" i="21"/>
  <c r="G238" i="21"/>
  <c r="AO1" i="20"/>
  <c r="AO3" i="20" s="1"/>
  <c r="AN1" i="21"/>
  <c r="AN71" i="20"/>
  <c r="AK321" i="20"/>
  <c r="AK343" i="20"/>
  <c r="AK123" i="21"/>
  <c r="AK265" i="21"/>
  <c r="G372" i="21"/>
  <c r="AJ98" i="21"/>
  <c r="AJ97" i="21" s="1"/>
  <c r="AJ21" i="21" s="1"/>
  <c r="AJ228" i="21"/>
  <c r="AK211" i="20"/>
  <c r="AK110" i="21"/>
  <c r="AK96" i="20"/>
  <c r="AK163" i="20"/>
  <c r="AK43" i="20" s="1"/>
  <c r="G237" i="21"/>
  <c r="AL216" i="21"/>
  <c r="AL49" i="21" s="1"/>
  <c r="AN423" i="20" l="1"/>
  <c r="AN500" i="20" s="1"/>
  <c r="AN380" i="20"/>
  <c r="AN457" i="20" s="1"/>
  <c r="AL316" i="21"/>
  <c r="AL274" i="21" s="1"/>
  <c r="AM176" i="20"/>
  <c r="AM187" i="20"/>
  <c r="AM244" i="20"/>
  <c r="AM212" i="20"/>
  <c r="AM256" i="20" s="1"/>
  <c r="AM233" i="20"/>
  <c r="AL305" i="21"/>
  <c r="AL263" i="21" s="1"/>
  <c r="AL315" i="21"/>
  <c r="AL273" i="21" s="1"/>
  <c r="AH54" i="21"/>
  <c r="AK250" i="21"/>
  <c r="AL260" i="21"/>
  <c r="AL238" i="21" s="1"/>
  <c r="AK11" i="20"/>
  <c r="AI62" i="20"/>
  <c r="G62" i="20" s="1"/>
  <c r="AJ11" i="20"/>
  <c r="AI26" i="20"/>
  <c r="G26" i="20" s="1"/>
  <c r="G14" i="20"/>
  <c r="AI6" i="20"/>
  <c r="G6" i="20" s="1"/>
  <c r="G34" i="20"/>
  <c r="D10" i="13" s="1"/>
  <c r="AI10" i="20"/>
  <c r="G10" i="20" s="1"/>
  <c r="AM535" i="20"/>
  <c r="AK304" i="21"/>
  <c r="AL350" i="21"/>
  <c r="AL328" i="21" s="1"/>
  <c r="AL276" i="21" s="1"/>
  <c r="AL351" i="21"/>
  <c r="AL329" i="21" s="1"/>
  <c r="AL277" i="21" s="1"/>
  <c r="AL354" i="21"/>
  <c r="AL332" i="21" s="1"/>
  <c r="AL280" i="21" s="1"/>
  <c r="AL355" i="21"/>
  <c r="AL333" i="21" s="1"/>
  <c r="AL356" i="21"/>
  <c r="AL334" i="21" s="1"/>
  <c r="AL282" i="21" s="1"/>
  <c r="AL357" i="21"/>
  <c r="AL335" i="21" s="1"/>
  <c r="AL352" i="21"/>
  <c r="AL330" i="21" s="1"/>
  <c r="AL278" i="21" s="1"/>
  <c r="AL353" i="21"/>
  <c r="AL331" i="21" s="1"/>
  <c r="AL349" i="21"/>
  <c r="AL327" i="21" s="1"/>
  <c r="AL275" i="21" s="1"/>
  <c r="AH36" i="21"/>
  <c r="AK277" i="21"/>
  <c r="AL358" i="21"/>
  <c r="AL336" i="21" s="1"/>
  <c r="AJ262" i="21"/>
  <c r="AJ261" i="21" s="1"/>
  <c r="AJ61" i="21" s="1"/>
  <c r="AL283" i="21"/>
  <c r="G273" i="21"/>
  <c r="AI262" i="21"/>
  <c r="G262" i="21" s="1"/>
  <c r="AM249" i="21"/>
  <c r="AM303" i="21"/>
  <c r="AM324" i="21" s="1"/>
  <c r="AM302" i="21"/>
  <c r="AM323" i="21" s="1"/>
  <c r="AM300" i="21"/>
  <c r="AM321" i="21" s="1"/>
  <c r="AM299" i="21"/>
  <c r="AM320" i="21" s="1"/>
  <c r="AM298" i="21"/>
  <c r="AM319" i="21" s="1"/>
  <c r="AM297" i="21"/>
  <c r="AM318" i="21" s="1"/>
  <c r="AM296" i="21"/>
  <c r="AM317" i="21" s="1"/>
  <c r="AM295" i="21"/>
  <c r="AM301" i="21"/>
  <c r="AM322" i="21" s="1"/>
  <c r="AM294" i="21"/>
  <c r="AL272" i="21"/>
  <c r="AL265" i="21"/>
  <c r="AL271" i="21"/>
  <c r="AL264" i="21"/>
  <c r="AL269" i="21"/>
  <c r="AL267" i="21"/>
  <c r="AL48" i="21"/>
  <c r="AI54" i="21"/>
  <c r="G46" i="21" s="1"/>
  <c r="G14" i="21"/>
  <c r="AI6" i="21"/>
  <c r="G6" i="21" s="1"/>
  <c r="G15" i="21"/>
  <c r="AL170" i="21"/>
  <c r="G532" i="20"/>
  <c r="AM292" i="21"/>
  <c r="AM313" i="21" s="1"/>
  <c r="AJ522" i="20"/>
  <c r="AI522" i="20"/>
  <c r="F41" i="31"/>
  <c r="F25" i="31"/>
  <c r="AG20" i="20"/>
  <c r="G433" i="20"/>
  <c r="F14" i="31" s="1"/>
  <c r="G254" i="20"/>
  <c r="F13" i="31" s="1"/>
  <c r="AK254" i="20"/>
  <c r="AK62" i="20" s="1"/>
  <c r="AL277" i="20"/>
  <c r="AL276" i="20" s="1"/>
  <c r="AL288" i="20"/>
  <c r="AL287" i="20" s="1"/>
  <c r="AL255" i="20"/>
  <c r="AL131" i="20"/>
  <c r="AL130" i="20" s="1"/>
  <c r="AL141" i="20"/>
  <c r="AK433" i="20"/>
  <c r="AK524" i="20"/>
  <c r="AK523" i="20"/>
  <c r="AM521" i="20"/>
  <c r="AM370" i="21"/>
  <c r="AM518" i="20"/>
  <c r="AM367" i="21"/>
  <c r="AM514" i="20"/>
  <c r="AM363" i="21"/>
  <c r="AM513" i="20"/>
  <c r="AM362" i="21"/>
  <c r="AL523" i="20"/>
  <c r="AL477" i="20"/>
  <c r="AM516" i="20"/>
  <c r="AM365" i="21"/>
  <c r="AM515" i="20"/>
  <c r="AM364" i="21"/>
  <c r="AM512" i="20"/>
  <c r="AM361" i="21"/>
  <c r="AL524" i="20"/>
  <c r="AL488" i="20"/>
  <c r="AM456" i="20"/>
  <c r="AK530" i="20"/>
  <c r="AM519" i="20"/>
  <c r="AM368" i="21"/>
  <c r="AM517" i="20"/>
  <c r="AM366" i="21"/>
  <c r="AM520" i="20"/>
  <c r="AM369" i="21"/>
  <c r="AL434" i="20"/>
  <c r="AL445" i="20"/>
  <c r="AM499" i="20"/>
  <c r="AL525" i="20"/>
  <c r="G50" i="20"/>
  <c r="D12" i="13" s="1"/>
  <c r="AN151" i="21"/>
  <c r="AN146" i="21"/>
  <c r="AN83" i="21"/>
  <c r="AK42" i="20"/>
  <c r="AJ30" i="21"/>
  <c r="AJ6" i="21" s="1"/>
  <c r="G191" i="21"/>
  <c r="AI31" i="21"/>
  <c r="G31" i="21" s="1"/>
  <c r="AJ51" i="20"/>
  <c r="AJ27" i="20" s="1"/>
  <c r="AJ52" i="20"/>
  <c r="AJ28" i="20" s="1"/>
  <c r="AJ53" i="20"/>
  <c r="AJ29" i="20" s="1"/>
  <c r="AJ42" i="20"/>
  <c r="AH21" i="20"/>
  <c r="AJ34" i="20"/>
  <c r="AJ10" i="20" s="1"/>
  <c r="AJ14" i="20"/>
  <c r="AJ6" i="20" s="1"/>
  <c r="AN383" i="20"/>
  <c r="AN460" i="20" s="1"/>
  <c r="G55" i="21"/>
  <c r="G227" i="21"/>
  <c r="G97" i="21"/>
  <c r="AI21" i="21"/>
  <c r="G166" i="21"/>
  <c r="AI23" i="21"/>
  <c r="G23" i="21" s="1"/>
  <c r="G152" i="21"/>
  <c r="AL236" i="21"/>
  <c r="AL379" i="21" s="1"/>
  <c r="AN3" i="21"/>
  <c r="AN69" i="21" s="1"/>
  <c r="AK180" i="21"/>
  <c r="AJ152" i="21"/>
  <c r="AJ15" i="21" s="1"/>
  <c r="AK155" i="21"/>
  <c r="AK169" i="21"/>
  <c r="AK167" i="21"/>
  <c r="AO355" i="20"/>
  <c r="AO209" i="20"/>
  <c r="AO69" i="20"/>
  <c r="AO83" i="20"/>
  <c r="AM241" i="21"/>
  <c r="AM252" i="21" s="1"/>
  <c r="AM230" i="21" s="1"/>
  <c r="AM373" i="21" s="1"/>
  <c r="AL202" i="21"/>
  <c r="AL176" i="21"/>
  <c r="AL163" i="21"/>
  <c r="AM346" i="21"/>
  <c r="AJ166" i="21"/>
  <c r="AJ23" i="21" s="1"/>
  <c r="AJ20" i="21" s="1"/>
  <c r="AM244" i="21"/>
  <c r="AM255" i="21" s="1"/>
  <c r="AM233" i="21" s="1"/>
  <c r="AM376" i="21" s="1"/>
  <c r="G375" i="21"/>
  <c r="AM248" i="21"/>
  <c r="AM259" i="21" s="1"/>
  <c r="AM237" i="21" s="1"/>
  <c r="AM380" i="21" s="1"/>
  <c r="AM243" i="21"/>
  <c r="AM254" i="21" s="1"/>
  <c r="AM232" i="21" s="1"/>
  <c r="AM375" i="21" s="1"/>
  <c r="AM284" i="21"/>
  <c r="AM305" i="21" s="1"/>
  <c r="AM263" i="21" s="1"/>
  <c r="AK533" i="20"/>
  <c r="AK37" i="20" s="1"/>
  <c r="AM287" i="21"/>
  <c r="AM308" i="21" s="1"/>
  <c r="AK153" i="21"/>
  <c r="AN79" i="21"/>
  <c r="AN392" i="20"/>
  <c r="AN469" i="20" s="1"/>
  <c r="AN394" i="20"/>
  <c r="AN471" i="20" s="1"/>
  <c r="AN388" i="20"/>
  <c r="AN465" i="20" s="1"/>
  <c r="AN427" i="20"/>
  <c r="AN504" i="20" s="1"/>
  <c r="AN396" i="20"/>
  <c r="AN473" i="20" s="1"/>
  <c r="AN398" i="20"/>
  <c r="AN475" i="20" s="1"/>
  <c r="AM407" i="20"/>
  <c r="AM484" i="20" s="1"/>
  <c r="AM422" i="20"/>
  <c r="AM193" i="21" s="1"/>
  <c r="AL545" i="20"/>
  <c r="AM358" i="20"/>
  <c r="AM435" i="20" s="1"/>
  <c r="AM379" i="20"/>
  <c r="AM192" i="21" s="1"/>
  <c r="AM549" i="20"/>
  <c r="AM552" i="20"/>
  <c r="AM410" i="20"/>
  <c r="AM487" i="20" s="1"/>
  <c r="AL201" i="21"/>
  <c r="AL179" i="21"/>
  <c r="AL172" i="21"/>
  <c r="AL210" i="21"/>
  <c r="AL190" i="21"/>
  <c r="AL157" i="21"/>
  <c r="AL200" i="21"/>
  <c r="AL212" i="21"/>
  <c r="AL183" i="21"/>
  <c r="AL568" i="20"/>
  <c r="AM599" i="20"/>
  <c r="AL195" i="21"/>
  <c r="AL211" i="21"/>
  <c r="AL203" i="21"/>
  <c r="AL213" i="21"/>
  <c r="AL199" i="21"/>
  <c r="AL214" i="21"/>
  <c r="AL196" i="21"/>
  <c r="AL207" i="21"/>
  <c r="AL206" i="21"/>
  <c r="AL158" i="21"/>
  <c r="AL178" i="21"/>
  <c r="AL173" i="21"/>
  <c r="AL162" i="21"/>
  <c r="AL177" i="21"/>
  <c r="AL188" i="21"/>
  <c r="AL174" i="21"/>
  <c r="AM582" i="20"/>
  <c r="AM607" i="20"/>
  <c r="AL204" i="21"/>
  <c r="AL209" i="21"/>
  <c r="AL215" i="21"/>
  <c r="AL165" i="21"/>
  <c r="AL160" i="21"/>
  <c r="AL184" i="21"/>
  <c r="AL164" i="21"/>
  <c r="AL187" i="21"/>
  <c r="AL161" i="21"/>
  <c r="AL156" i="21"/>
  <c r="AM598" i="20"/>
  <c r="AL198" i="21"/>
  <c r="AL159" i="21"/>
  <c r="AL208" i="21"/>
  <c r="AL175" i="21"/>
  <c r="AL186" i="21"/>
  <c r="AL185" i="21"/>
  <c r="AL181" i="21"/>
  <c r="AL189" i="21"/>
  <c r="AL171" i="21"/>
  <c r="AL182" i="21"/>
  <c r="AM631" i="20"/>
  <c r="AL534" i="20"/>
  <c r="AL357" i="20"/>
  <c r="AL400" i="20"/>
  <c r="AL154" i="21" s="1"/>
  <c r="AL368" i="20"/>
  <c r="AL167" i="21" s="1"/>
  <c r="AL557" i="20"/>
  <c r="AL411" i="20"/>
  <c r="AL168" i="21" s="1"/>
  <c r="AM626" i="20"/>
  <c r="AM618" i="20"/>
  <c r="AM596" i="20"/>
  <c r="AM603" i="20"/>
  <c r="AM619" i="20"/>
  <c r="AM608" i="20"/>
  <c r="AL623" i="20"/>
  <c r="AN384" i="20"/>
  <c r="AN461" i="20" s="1"/>
  <c r="AN390" i="20"/>
  <c r="AN467" i="20" s="1"/>
  <c r="AM592" i="20"/>
  <c r="AL612" i="20"/>
  <c r="AM539" i="20"/>
  <c r="AM570" i="20"/>
  <c r="AM541" i="20"/>
  <c r="AM412" i="20"/>
  <c r="AM489" i="20" s="1"/>
  <c r="AM359" i="20"/>
  <c r="AM436" i="20" s="1"/>
  <c r="AM409" i="20"/>
  <c r="AM486" i="20" s="1"/>
  <c r="AM574" i="20"/>
  <c r="AM565" i="20"/>
  <c r="AM553" i="20"/>
  <c r="AM76" i="21"/>
  <c r="AM363" i="20"/>
  <c r="AM440" i="20" s="1"/>
  <c r="AM401" i="20"/>
  <c r="AM478" i="20" s="1"/>
  <c r="AM415" i="20"/>
  <c r="AM492" i="20" s="1"/>
  <c r="AM360" i="20"/>
  <c r="AM437" i="20" s="1"/>
  <c r="AM406" i="20"/>
  <c r="AM483" i="20" s="1"/>
  <c r="AL239" i="21"/>
  <c r="AM610" i="20"/>
  <c r="AM606" i="20"/>
  <c r="AM617" i="20"/>
  <c r="AM594" i="20"/>
  <c r="AM593" i="20"/>
  <c r="AM611" i="20"/>
  <c r="AM602" i="20"/>
  <c r="AM622" i="20"/>
  <c r="AM621" i="20"/>
  <c r="AM600" i="20"/>
  <c r="AM595" i="20"/>
  <c r="AM632" i="20"/>
  <c r="AM589" i="20"/>
  <c r="AM613" i="20"/>
  <c r="AK205" i="21"/>
  <c r="AM561" i="20"/>
  <c r="AM377" i="20"/>
  <c r="AM454" i="20" s="1"/>
  <c r="AM361" i="20"/>
  <c r="AM438" i="20" s="1"/>
  <c r="AM550" i="20"/>
  <c r="AM404" i="20"/>
  <c r="AM481" i="20" s="1"/>
  <c r="AM420" i="20"/>
  <c r="AM497" i="20" s="1"/>
  <c r="AM571" i="20"/>
  <c r="AM373" i="20"/>
  <c r="AM450" i="20" s="1"/>
  <c r="AM578" i="20"/>
  <c r="AM546" i="20"/>
  <c r="AN386" i="20"/>
  <c r="AN463" i="20" s="1"/>
  <c r="AN391" i="20"/>
  <c r="AN468" i="20" s="1"/>
  <c r="AN78" i="21"/>
  <c r="AN385" i="20"/>
  <c r="AN462" i="20" s="1"/>
  <c r="AN432" i="20"/>
  <c r="AN509" i="20" s="1"/>
  <c r="AN425" i="20"/>
  <c r="AN502" i="20" s="1"/>
  <c r="AN381" i="20"/>
  <c r="AN458" i="20" s="1"/>
  <c r="AN430" i="20"/>
  <c r="AN507" i="20" s="1"/>
  <c r="AM586" i="20"/>
  <c r="AM604" i="20"/>
  <c r="AM605" i="20"/>
  <c r="AM584" i="20"/>
  <c r="AM616" i="20"/>
  <c r="AM624" i="20"/>
  <c r="AM614" i="20"/>
  <c r="AM615" i="20"/>
  <c r="AM633" i="20"/>
  <c r="AM627" i="20"/>
  <c r="AM590" i="20"/>
  <c r="AM591" i="20"/>
  <c r="AM540" i="20"/>
  <c r="AM544" i="20"/>
  <c r="AM413" i="20"/>
  <c r="AM490" i="20" s="1"/>
  <c r="AM365" i="20"/>
  <c r="AM442" i="20" s="1"/>
  <c r="AM403" i="20"/>
  <c r="AM480" i="20" s="1"/>
  <c r="AM547" i="20"/>
  <c r="AM378" i="20"/>
  <c r="AM455" i="20" s="1"/>
  <c r="AM370" i="20"/>
  <c r="AM447" i="20" s="1"/>
  <c r="AM374" i="20"/>
  <c r="AM451" i="20" s="1"/>
  <c r="AM376" i="20"/>
  <c r="AM453" i="20" s="1"/>
  <c r="AN424" i="20"/>
  <c r="AN501" i="20" s="1"/>
  <c r="AN428" i="20"/>
  <c r="AN505" i="20" s="1"/>
  <c r="AN387" i="20"/>
  <c r="AN464" i="20" s="1"/>
  <c r="AN399" i="20"/>
  <c r="AN476" i="20" s="1"/>
  <c r="AN426" i="20"/>
  <c r="AN503" i="20" s="1"/>
  <c r="AN389" i="20"/>
  <c r="AN466" i="20" s="1"/>
  <c r="AM566" i="20"/>
  <c r="AM575" i="20"/>
  <c r="AM416" i="20"/>
  <c r="AM493" i="20" s="1"/>
  <c r="AM364" i="20"/>
  <c r="AM441" i="20" s="1"/>
  <c r="AM414" i="20"/>
  <c r="AM491" i="20" s="1"/>
  <c r="AM559" i="20"/>
  <c r="AM563" i="20"/>
  <c r="AM572" i="20"/>
  <c r="AM538" i="20"/>
  <c r="AM548" i="20"/>
  <c r="AM362" i="20"/>
  <c r="AM439" i="20" s="1"/>
  <c r="AM366" i="20"/>
  <c r="AM443" i="20" s="1"/>
  <c r="AM567" i="20"/>
  <c r="AM536" i="20"/>
  <c r="AM576" i="20"/>
  <c r="AM417" i="20"/>
  <c r="AM494" i="20" s="1"/>
  <c r="AM421" i="20"/>
  <c r="AM498" i="20" s="1"/>
  <c r="AM408" i="20"/>
  <c r="AM485" i="20" s="1"/>
  <c r="AM554" i="20"/>
  <c r="AM369" i="20"/>
  <c r="AM446" i="20" s="1"/>
  <c r="AM375" i="20"/>
  <c r="AM452" i="20" s="1"/>
  <c r="AM551" i="20"/>
  <c r="AM555" i="20"/>
  <c r="AM542" i="20"/>
  <c r="AM562" i="20"/>
  <c r="AM402" i="20"/>
  <c r="AM479" i="20" s="1"/>
  <c r="AM560" i="20"/>
  <c r="AM564" i="20"/>
  <c r="AM543" i="20"/>
  <c r="AM569" i="20"/>
  <c r="AM419" i="20"/>
  <c r="AM496" i="20" s="1"/>
  <c r="AM367" i="20"/>
  <c r="AM444" i="20" s="1"/>
  <c r="AM372" i="20"/>
  <c r="AM449" i="20" s="1"/>
  <c r="AM573" i="20"/>
  <c r="AM558" i="20"/>
  <c r="AM577" i="20"/>
  <c r="AM418" i="20"/>
  <c r="AM495" i="20" s="1"/>
  <c r="AM405" i="20"/>
  <c r="AM482" i="20" s="1"/>
  <c r="AM371" i="20"/>
  <c r="AM448" i="20" s="1"/>
  <c r="AM537" i="20"/>
  <c r="AK579" i="20"/>
  <c r="AN395" i="20"/>
  <c r="AN472" i="20" s="1"/>
  <c r="AN393" i="20"/>
  <c r="AN470" i="20" s="1"/>
  <c r="AN382" i="20"/>
  <c r="AN459" i="20" s="1"/>
  <c r="AN397" i="20"/>
  <c r="AN474" i="20" s="1"/>
  <c r="AN429" i="20"/>
  <c r="AN506" i="20" s="1"/>
  <c r="AN431" i="20"/>
  <c r="AN508" i="20" s="1"/>
  <c r="AM609" i="20"/>
  <c r="AM587" i="20"/>
  <c r="AM588" i="20"/>
  <c r="AM625" i="20"/>
  <c r="AM585" i="20"/>
  <c r="AM620" i="20"/>
  <c r="AM583" i="20"/>
  <c r="AM597" i="20"/>
  <c r="AM630" i="20"/>
  <c r="AM77" i="21"/>
  <c r="AM200" i="21" s="1"/>
  <c r="AM628" i="20"/>
  <c r="AM629" i="20"/>
  <c r="AL580" i="20"/>
  <c r="AK194" i="21"/>
  <c r="AL601" i="20"/>
  <c r="AJ191" i="21"/>
  <c r="AJ31" i="21" s="1"/>
  <c r="AM345" i="21"/>
  <c r="AM242" i="21"/>
  <c r="AM253" i="21" s="1"/>
  <c r="AM231" i="21" s="1"/>
  <c r="AM374" i="21" s="1"/>
  <c r="AM290" i="21"/>
  <c r="AM311" i="21" s="1"/>
  <c r="AM338" i="21"/>
  <c r="AM286" i="21"/>
  <c r="AM307" i="21" s="1"/>
  <c r="AM293" i="21"/>
  <c r="AM314" i="21" s="1"/>
  <c r="AM342" i="21"/>
  <c r="AM343" i="21"/>
  <c r="AM240" i="21"/>
  <c r="AM251" i="21" s="1"/>
  <c r="AM291" i="21"/>
  <c r="AM312" i="21" s="1"/>
  <c r="AM247" i="21"/>
  <c r="AM258" i="21" s="1"/>
  <c r="AM285" i="21"/>
  <c r="AM306" i="21" s="1"/>
  <c r="AM341" i="21"/>
  <c r="AM340" i="21"/>
  <c r="AM246" i="21"/>
  <c r="AM257" i="21" s="1"/>
  <c r="AM235" i="21" s="1"/>
  <c r="AM378" i="21" s="1"/>
  <c r="AM245" i="21"/>
  <c r="AM256" i="21" s="1"/>
  <c r="AM234" i="21" s="1"/>
  <c r="AM377" i="21" s="1"/>
  <c r="AM288" i="21"/>
  <c r="AM309" i="21" s="1"/>
  <c r="AM289" i="21"/>
  <c r="AM310" i="21" s="1"/>
  <c r="AM347" i="21"/>
  <c r="AM339" i="21"/>
  <c r="AM344" i="21"/>
  <c r="AO75" i="20"/>
  <c r="AO75" i="21" s="1"/>
  <c r="AO78" i="20"/>
  <c r="AO79" i="20"/>
  <c r="AO80" i="20" s="1"/>
  <c r="AO80" i="21" s="1"/>
  <c r="AN76" i="20"/>
  <c r="AN77" i="20"/>
  <c r="AN581" i="20" s="1"/>
  <c r="AN81" i="20"/>
  <c r="AN81" i="21" s="1"/>
  <c r="G228" i="21"/>
  <c r="AK320" i="20"/>
  <c r="G381" i="21"/>
  <c r="G525" i="20"/>
  <c r="G374" i="21"/>
  <c r="AL232" i="20"/>
  <c r="AL96" i="20"/>
  <c r="AK149" i="21"/>
  <c r="AL332" i="20"/>
  <c r="AL134" i="21"/>
  <c r="AM135" i="21"/>
  <c r="AM124" i="21"/>
  <c r="AM333" i="20"/>
  <c r="AM198" i="20"/>
  <c r="AM344" i="20"/>
  <c r="AM205" i="20"/>
  <c r="AM194" i="20"/>
  <c r="AM192" i="20"/>
  <c r="AM199" i="20"/>
  <c r="AM351" i="20"/>
  <c r="AM245" i="20"/>
  <c r="AM289" i="20" s="1"/>
  <c r="AM126" i="21"/>
  <c r="AM141" i="21"/>
  <c r="AM328" i="20"/>
  <c r="AM249" i="20"/>
  <c r="AM293" i="20" s="1"/>
  <c r="AM177" i="20"/>
  <c r="AM139" i="21"/>
  <c r="AM340" i="20"/>
  <c r="AM325" i="20"/>
  <c r="AM327" i="20"/>
  <c r="AM178" i="20"/>
  <c r="AM128" i="21"/>
  <c r="AM143" i="21"/>
  <c r="AM348" i="20"/>
  <c r="AM326" i="20"/>
  <c r="AM111" i="20"/>
  <c r="AM145" i="20" s="1"/>
  <c r="AM132" i="21"/>
  <c r="AM144" i="21"/>
  <c r="AM189" i="20"/>
  <c r="AM196" i="20"/>
  <c r="AM206" i="20"/>
  <c r="AM204" i="20"/>
  <c r="AM188" i="20"/>
  <c r="AM250" i="20"/>
  <c r="AM294" i="20" s="1"/>
  <c r="AM183" i="20"/>
  <c r="AM130" i="21"/>
  <c r="AM345" i="20"/>
  <c r="AM329" i="20"/>
  <c r="AM331" i="20"/>
  <c r="AM180" i="20"/>
  <c r="AM129" i="21"/>
  <c r="AM346" i="20"/>
  <c r="AM193" i="20"/>
  <c r="AM252" i="20"/>
  <c r="AM296" i="20" s="1"/>
  <c r="AM109" i="20"/>
  <c r="AM143" i="20" s="1"/>
  <c r="AM138" i="21"/>
  <c r="AM353" i="20"/>
  <c r="AM337" i="20"/>
  <c r="AM339" i="20"/>
  <c r="AM113" i="20"/>
  <c r="AM147" i="20" s="1"/>
  <c r="AM125" i="21"/>
  <c r="AM108" i="20"/>
  <c r="AM142" i="20" s="1"/>
  <c r="AM322" i="20"/>
  <c r="AM195" i="20"/>
  <c r="AM190" i="20"/>
  <c r="AM202" i="20"/>
  <c r="AM200" i="20"/>
  <c r="AM349" i="20"/>
  <c r="AM338" i="20"/>
  <c r="AM184" i="20"/>
  <c r="AM127" i="21"/>
  <c r="AM350" i="20"/>
  <c r="AM247" i="20"/>
  <c r="AM291" i="20" s="1"/>
  <c r="AM181" i="20"/>
  <c r="AM112" i="20"/>
  <c r="AM146" i="20" s="1"/>
  <c r="AM136" i="21"/>
  <c r="AM352" i="20"/>
  <c r="AM330" i="20"/>
  <c r="AM179" i="20"/>
  <c r="AM116" i="20"/>
  <c r="AM150" i="20" s="1"/>
  <c r="AM131" i="21"/>
  <c r="AM324" i="20"/>
  <c r="AM253" i="20"/>
  <c r="AM297" i="20" s="1"/>
  <c r="AM323" i="20"/>
  <c r="AM114" i="20"/>
  <c r="AM148" i="20" s="1"/>
  <c r="AM133" i="21"/>
  <c r="AM191" i="20"/>
  <c r="AM203" i="20"/>
  <c r="AM201" i="20"/>
  <c r="AM207" i="20"/>
  <c r="AM251" i="20"/>
  <c r="AM295" i="20" s="1"/>
  <c r="AM335" i="20"/>
  <c r="AM110" i="20"/>
  <c r="AM144" i="20" s="1"/>
  <c r="AM137" i="21"/>
  <c r="AM347" i="20"/>
  <c r="AM334" i="20"/>
  <c r="AM185" i="20"/>
  <c r="AM117" i="20"/>
  <c r="AM151" i="20" s="1"/>
  <c r="AM140" i="21"/>
  <c r="AM341" i="20"/>
  <c r="AM246" i="20"/>
  <c r="AM290" i="20" s="1"/>
  <c r="AM182" i="20"/>
  <c r="AM73" i="21"/>
  <c r="AM142" i="21"/>
  <c r="AM336" i="20"/>
  <c r="AM342" i="20"/>
  <c r="AM248" i="20"/>
  <c r="AM292" i="20" s="1"/>
  <c r="AM115" i="20"/>
  <c r="AM149" i="20" s="1"/>
  <c r="AK511" i="20"/>
  <c r="AJ227" i="21"/>
  <c r="AJ55" i="21" s="1"/>
  <c r="AO71" i="20"/>
  <c r="AO1" i="21"/>
  <c r="AP1" i="20"/>
  <c r="AP3" i="20" s="1"/>
  <c r="AL266" i="21"/>
  <c r="AH356" i="20"/>
  <c r="G527" i="20"/>
  <c r="G376" i="21"/>
  <c r="AL298" i="20"/>
  <c r="AL36" i="20" s="1"/>
  <c r="AL86" i="21"/>
  <c r="AK148" i="21"/>
  <c r="AK22" i="21" s="1"/>
  <c r="AM216" i="21"/>
  <c r="AM49" i="21" s="1"/>
  <c r="G511" i="20"/>
  <c r="F31" i="31" s="1"/>
  <c r="AL107" i="20"/>
  <c r="AL122" i="21" s="1"/>
  <c r="AL243" i="20"/>
  <c r="AL123" i="21"/>
  <c r="AM164" i="20"/>
  <c r="AM87" i="21"/>
  <c r="AM100" i="21"/>
  <c r="AM97" i="20"/>
  <c r="AM310" i="20"/>
  <c r="AM299" i="20"/>
  <c r="AM153" i="20"/>
  <c r="AM154" i="20"/>
  <c r="AM155" i="20"/>
  <c r="AM230" i="20"/>
  <c r="AM274" i="20" s="1"/>
  <c r="AM311" i="20"/>
  <c r="AM300" i="20"/>
  <c r="AM102" i="20"/>
  <c r="AM136" i="20" s="1"/>
  <c r="AM108" i="21"/>
  <c r="AM313" i="20"/>
  <c r="AM173" i="20"/>
  <c r="AM312" i="20"/>
  <c r="AM89" i="21"/>
  <c r="AM120" i="21"/>
  <c r="AM222" i="20"/>
  <c r="AM266" i="20" s="1"/>
  <c r="AM303" i="20"/>
  <c r="AM236" i="20"/>
  <c r="AM280" i="20" s="1"/>
  <c r="AM105" i="20"/>
  <c r="AM139" i="20" s="1"/>
  <c r="AM90" i="21"/>
  <c r="AM114" i="21"/>
  <c r="AM169" i="20"/>
  <c r="AM217" i="20"/>
  <c r="AM261" i="20" s="1"/>
  <c r="AM304" i="20"/>
  <c r="AM104" i="20"/>
  <c r="AM138" i="20" s="1"/>
  <c r="AM88" i="21"/>
  <c r="AM106" i="21"/>
  <c r="AM157" i="20"/>
  <c r="AM162" i="20"/>
  <c r="AM158" i="20"/>
  <c r="AM214" i="20"/>
  <c r="AM258" i="20" s="1"/>
  <c r="AM242" i="20"/>
  <c r="AM286" i="20" s="1"/>
  <c r="AM224" i="20"/>
  <c r="AM268" i="20" s="1"/>
  <c r="AM106" i="20"/>
  <c r="AM140" i="20" s="1"/>
  <c r="AM94" i="21"/>
  <c r="AM105" i="21"/>
  <c r="AM226" i="20"/>
  <c r="AM270" i="20" s="1"/>
  <c r="AM307" i="20"/>
  <c r="AM240" i="20"/>
  <c r="AM284" i="20" s="1"/>
  <c r="AM101" i="20"/>
  <c r="AM135" i="20" s="1"/>
  <c r="AM95" i="21"/>
  <c r="AM237" i="20"/>
  <c r="AM281" i="20" s="1"/>
  <c r="AM239" i="20"/>
  <c r="AM283" i="20" s="1"/>
  <c r="AM234" i="20"/>
  <c r="AM278" i="20" s="1"/>
  <c r="AM216" i="20"/>
  <c r="AM260" i="20" s="1"/>
  <c r="AM91" i="21"/>
  <c r="AM113" i="21"/>
  <c r="AM301" i="20"/>
  <c r="AM315" i="20"/>
  <c r="AM228" i="20"/>
  <c r="AM272" i="20" s="1"/>
  <c r="AM98" i="20"/>
  <c r="AM132" i="20" s="1"/>
  <c r="AM96" i="21"/>
  <c r="AM116" i="21"/>
  <c r="AM156" i="20"/>
  <c r="AM160" i="20"/>
  <c r="AM241" i="20"/>
  <c r="AM285" i="20" s="1"/>
  <c r="AM229" i="20"/>
  <c r="AM273" i="20" s="1"/>
  <c r="AM227" i="20"/>
  <c r="AM271" i="20" s="1"/>
  <c r="AM171" i="20"/>
  <c r="AM118" i="21"/>
  <c r="AM117" i="21"/>
  <c r="AM165" i="20"/>
  <c r="AM238" i="20"/>
  <c r="AM282" i="20" s="1"/>
  <c r="AM220" i="20"/>
  <c r="AM264" i="20" s="1"/>
  <c r="AM103" i="20"/>
  <c r="AM137" i="20" s="1"/>
  <c r="AM103" i="21"/>
  <c r="AM102" i="21"/>
  <c r="AM302" i="20"/>
  <c r="AM221" i="20"/>
  <c r="AM265" i="20" s="1"/>
  <c r="AM219" i="20"/>
  <c r="AM263" i="20" s="1"/>
  <c r="AM172" i="20"/>
  <c r="AM99" i="20"/>
  <c r="AM133" i="20" s="1"/>
  <c r="AM112" i="21"/>
  <c r="AM306" i="20"/>
  <c r="AM218" i="20"/>
  <c r="AM262" i="20" s="1"/>
  <c r="AM231" i="20"/>
  <c r="AM275" i="20" s="1"/>
  <c r="AM168" i="20"/>
  <c r="AM101" i="21"/>
  <c r="AM161" i="20"/>
  <c r="AM159" i="20"/>
  <c r="AM317" i="20"/>
  <c r="AM213" i="20"/>
  <c r="AM257" i="20" s="1"/>
  <c r="AM316" i="20"/>
  <c r="AM72" i="21"/>
  <c r="AM318" i="20"/>
  <c r="AM225" i="20"/>
  <c r="AM269" i="20" s="1"/>
  <c r="AM223" i="20"/>
  <c r="AM267" i="20" s="1"/>
  <c r="AM167" i="20"/>
  <c r="AM100" i="20"/>
  <c r="AM134" i="20" s="1"/>
  <c r="AM92" i="21"/>
  <c r="AM107" i="21"/>
  <c r="AM305" i="20"/>
  <c r="AM319" i="20"/>
  <c r="AM308" i="20"/>
  <c r="AM170" i="20"/>
  <c r="AM109" i="21"/>
  <c r="AM104" i="21"/>
  <c r="AM314" i="20"/>
  <c r="AM235" i="20"/>
  <c r="AM279" i="20" s="1"/>
  <c r="AM215" i="20"/>
  <c r="AM259" i="20" s="1"/>
  <c r="AM166" i="20"/>
  <c r="AM93" i="21"/>
  <c r="AM119" i="21"/>
  <c r="AM115" i="21"/>
  <c r="AL233" i="21"/>
  <c r="AL376" i="21" s="1"/>
  <c r="AL237" i="21"/>
  <c r="AL380" i="21" s="1"/>
  <c r="AK98" i="21"/>
  <c r="AK97" i="21" s="1"/>
  <c r="AK21" i="21" s="1"/>
  <c r="AL360" i="21"/>
  <c r="G523" i="20"/>
  <c r="G530" i="20"/>
  <c r="G379" i="21"/>
  <c r="AL234" i="21"/>
  <c r="AL377" i="21" s="1"/>
  <c r="AI121" i="21"/>
  <c r="G122" i="21"/>
  <c r="AL268" i="21"/>
  <c r="AL232" i="21"/>
  <c r="AL375" i="21" s="1"/>
  <c r="AN224" i="21"/>
  <c r="AN217" i="21"/>
  <c r="AN225" i="21"/>
  <c r="AN222" i="21"/>
  <c r="AN220" i="21"/>
  <c r="AN221" i="21"/>
  <c r="AN219" i="21"/>
  <c r="AN218" i="21"/>
  <c r="AN226" i="21"/>
  <c r="AN223" i="21"/>
  <c r="AL211" i="20"/>
  <c r="AL309" i="20"/>
  <c r="AL163" i="20"/>
  <c r="AL43" i="20" s="1"/>
  <c r="AL235" i="21"/>
  <c r="AL378" i="21" s="1"/>
  <c r="AL175" i="20"/>
  <c r="AL197" i="20"/>
  <c r="G531" i="20"/>
  <c r="G380" i="21"/>
  <c r="AK210" i="20"/>
  <c r="AK14" i="20" s="1"/>
  <c r="AK6" i="20" s="1"/>
  <c r="AK147" i="21"/>
  <c r="AK14" i="21" s="1"/>
  <c r="AN71" i="21"/>
  <c r="AN72" i="20"/>
  <c r="AN111" i="21" s="1"/>
  <c r="AN73" i="20"/>
  <c r="G529" i="20"/>
  <c r="G378" i="21"/>
  <c r="AL270" i="21"/>
  <c r="AL110" i="21"/>
  <c r="AL152" i="20"/>
  <c r="AL99" i="21"/>
  <c r="AJ37" i="21"/>
  <c r="AL321" i="20"/>
  <c r="AL186" i="20"/>
  <c r="AL343" i="20"/>
  <c r="AK174" i="20"/>
  <c r="AI261" i="21" l="1"/>
  <c r="AI61" i="21" s="1"/>
  <c r="AI43" i="21" s="1"/>
  <c r="AO423" i="20"/>
  <c r="AO500" i="20" s="1"/>
  <c r="AO380" i="20"/>
  <c r="AO457" i="20" s="1"/>
  <c r="D9" i="13"/>
  <c r="AN176" i="20"/>
  <c r="AN187" i="20"/>
  <c r="AN244" i="20"/>
  <c r="AN233" i="20"/>
  <c r="AN212" i="20"/>
  <c r="AN256" i="20" s="1"/>
  <c r="AM315" i="21"/>
  <c r="AM273" i="21" s="1"/>
  <c r="AM316" i="21"/>
  <c r="AM274" i="21" s="1"/>
  <c r="AL250" i="21"/>
  <c r="AM260" i="21"/>
  <c r="AM238" i="21" s="1"/>
  <c r="AK532" i="20"/>
  <c r="AK522" i="20" s="1"/>
  <c r="AK381" i="21"/>
  <c r="AK371" i="21" s="1"/>
  <c r="AK359" i="21" s="1"/>
  <c r="AK37" i="21" s="1"/>
  <c r="AJ26" i="20"/>
  <c r="AK34" i="20"/>
  <c r="AK10" i="20" s="1"/>
  <c r="AL304" i="21"/>
  <c r="AN369" i="20"/>
  <c r="AN446" i="20" s="1"/>
  <c r="AL279" i="21"/>
  <c r="AM355" i="21"/>
  <c r="AM333" i="21" s="1"/>
  <c r="AM352" i="21"/>
  <c r="AM330" i="21" s="1"/>
  <c r="AM356" i="21"/>
  <c r="AM334" i="21" s="1"/>
  <c r="AM350" i="21"/>
  <c r="AM328" i="21" s="1"/>
  <c r="AM354" i="21"/>
  <c r="AM332" i="21" s="1"/>
  <c r="AM349" i="21"/>
  <c r="AM327" i="21" s="1"/>
  <c r="AM275" i="21" s="1"/>
  <c r="AM353" i="21"/>
  <c r="AM331" i="21" s="1"/>
  <c r="AL281" i="21"/>
  <c r="AM351" i="21"/>
  <c r="AM329" i="21" s="1"/>
  <c r="AM357" i="21"/>
  <c r="AM335" i="21" s="1"/>
  <c r="AK262" i="21"/>
  <c r="AK261" i="21" s="1"/>
  <c r="AK61" i="21" s="1"/>
  <c r="AK60" i="21" s="1"/>
  <c r="AM358" i="21"/>
  <c r="AM336" i="21" s="1"/>
  <c r="AM283" i="21"/>
  <c r="AN249" i="21"/>
  <c r="AN303" i="21"/>
  <c r="AN324" i="21" s="1"/>
  <c r="AN302" i="21"/>
  <c r="AN323" i="21" s="1"/>
  <c r="AN301" i="21"/>
  <c r="AN322" i="21" s="1"/>
  <c r="AN300" i="21"/>
  <c r="AN321" i="21" s="1"/>
  <c r="AN299" i="21"/>
  <c r="AN320" i="21" s="1"/>
  <c r="AN298" i="21"/>
  <c r="AN319" i="21" s="1"/>
  <c r="AN294" i="21"/>
  <c r="AN296" i="21"/>
  <c r="AN317" i="21" s="1"/>
  <c r="AN297" i="21"/>
  <c r="AN318" i="21" s="1"/>
  <c r="AN295" i="21"/>
  <c r="AM269" i="21"/>
  <c r="AM268" i="21"/>
  <c r="AM270" i="21"/>
  <c r="AM272" i="21"/>
  <c r="AM271" i="21"/>
  <c r="AM267" i="21"/>
  <c r="AM265" i="21"/>
  <c r="AM266" i="21"/>
  <c r="AK228" i="21"/>
  <c r="AK227" i="21" s="1"/>
  <c r="AK55" i="21" s="1"/>
  <c r="AK54" i="21" s="1"/>
  <c r="AJ43" i="21"/>
  <c r="AJ42" i="21" s="1"/>
  <c r="AM48" i="21"/>
  <c r="AJ54" i="21"/>
  <c r="AJ60" i="21"/>
  <c r="AJ7" i="21"/>
  <c r="AM161" i="21"/>
  <c r="F28" i="31"/>
  <c r="G359" i="21"/>
  <c r="AI37" i="21"/>
  <c r="AI7" i="21" s="1"/>
  <c r="G7" i="21" s="1"/>
  <c r="AH20" i="20"/>
  <c r="AM288" i="20"/>
  <c r="AM287" i="20" s="1"/>
  <c r="AM277" i="20"/>
  <c r="AM276" i="20" s="1"/>
  <c r="AL254" i="20"/>
  <c r="AL62" i="20" s="1"/>
  <c r="AM255" i="20"/>
  <c r="AM131" i="20"/>
  <c r="AM130" i="20" s="1"/>
  <c r="AM141" i="20"/>
  <c r="AN514" i="20"/>
  <c r="AN363" i="21"/>
  <c r="AN520" i="20"/>
  <c r="AN369" i="21"/>
  <c r="AM477" i="20"/>
  <c r="AM488" i="20"/>
  <c r="AN518" i="20"/>
  <c r="AN367" i="21"/>
  <c r="AN516" i="20"/>
  <c r="AN365" i="21"/>
  <c r="AN512" i="20"/>
  <c r="AN361" i="21"/>
  <c r="AL526" i="20"/>
  <c r="AL528" i="20"/>
  <c r="AM528" i="20"/>
  <c r="AM434" i="20"/>
  <c r="AN521" i="20"/>
  <c r="AN370" i="21"/>
  <c r="AN515" i="20"/>
  <c r="AN364" i="21"/>
  <c r="AN519" i="20"/>
  <c r="AN368" i="21"/>
  <c r="AL531" i="20"/>
  <c r="AM529" i="20"/>
  <c r="AM525" i="20"/>
  <c r="AM526" i="20"/>
  <c r="AM527" i="20"/>
  <c r="AL529" i="20"/>
  <c r="AN513" i="20"/>
  <c r="AN362" i="21"/>
  <c r="AN517" i="20"/>
  <c r="AN366" i="21"/>
  <c r="AL527" i="20"/>
  <c r="AM445" i="20"/>
  <c r="AN456" i="20"/>
  <c r="AN499" i="20"/>
  <c r="AM531" i="20"/>
  <c r="AM524" i="20"/>
  <c r="AL530" i="20"/>
  <c r="AL433" i="20"/>
  <c r="AO151" i="21"/>
  <c r="AO146" i="21"/>
  <c r="AO83" i="21"/>
  <c r="G121" i="21"/>
  <c r="AI29" i="21"/>
  <c r="AK30" i="21"/>
  <c r="AK6" i="21" s="1"/>
  <c r="AK52" i="20"/>
  <c r="AK28" i="20" s="1"/>
  <c r="AK53" i="20"/>
  <c r="AK29" i="20" s="1"/>
  <c r="AJ50" i="20"/>
  <c r="AK51" i="20"/>
  <c r="AK27" i="20" s="1"/>
  <c r="AL44" i="20"/>
  <c r="AL35" i="20"/>
  <c r="AH15" i="20"/>
  <c r="AH7" i="20" s="1"/>
  <c r="G21" i="21"/>
  <c r="AI20" i="21"/>
  <c r="G20" i="21" s="1"/>
  <c r="AO3" i="21"/>
  <c r="AO69" i="21" s="1"/>
  <c r="AM236" i="21"/>
  <c r="AM379" i="21" s="1"/>
  <c r="AK166" i="21"/>
  <c r="AK23" i="21" s="1"/>
  <c r="AK20" i="21" s="1"/>
  <c r="AK152" i="21"/>
  <c r="AK15" i="21" s="1"/>
  <c r="AN562" i="20"/>
  <c r="AP355" i="20"/>
  <c r="AP209" i="20"/>
  <c r="AP83" i="20"/>
  <c r="AP69" i="20"/>
  <c r="AN242" i="21"/>
  <c r="AN253" i="21" s="1"/>
  <c r="AN231" i="21" s="1"/>
  <c r="AN374" i="21" s="1"/>
  <c r="AM183" i="21"/>
  <c r="AM179" i="21"/>
  <c r="AM201" i="21"/>
  <c r="AN542" i="20"/>
  <c r="AO79" i="21"/>
  <c r="AM173" i="21"/>
  <c r="AN375" i="20"/>
  <c r="AN452" i="20" s="1"/>
  <c r="AM181" i="21"/>
  <c r="AN421" i="20"/>
  <c r="AN498" i="20" s="1"/>
  <c r="AM163" i="21"/>
  <c r="AM160" i="21"/>
  <c r="AL533" i="20"/>
  <c r="AL37" i="20" s="1"/>
  <c r="AN415" i="20"/>
  <c r="AN492" i="20" s="1"/>
  <c r="AN570" i="20"/>
  <c r="AN538" i="20"/>
  <c r="AM170" i="21"/>
  <c r="AL153" i="21"/>
  <c r="AL169" i="21"/>
  <c r="AO431" i="20"/>
  <c r="AO508" i="20" s="1"/>
  <c r="AO389" i="20"/>
  <c r="AO466" i="20" s="1"/>
  <c r="AN588" i="20"/>
  <c r="AN604" i="20"/>
  <c r="AL180" i="21"/>
  <c r="AL155" i="21"/>
  <c r="AL205" i="21"/>
  <c r="AL194" i="21"/>
  <c r="AN620" i="20"/>
  <c r="AO395" i="20"/>
  <c r="AO472" i="20" s="1"/>
  <c r="AO381" i="20"/>
  <c r="AO458" i="20" s="1"/>
  <c r="AO428" i="20"/>
  <c r="AO505" i="20" s="1"/>
  <c r="AO396" i="20"/>
  <c r="AO473" i="20" s="1"/>
  <c r="AO391" i="20"/>
  <c r="AO468" i="20" s="1"/>
  <c r="AO432" i="20"/>
  <c r="AO509" i="20" s="1"/>
  <c r="AM157" i="21"/>
  <c r="AM187" i="21"/>
  <c r="AM190" i="21"/>
  <c r="AM176" i="21"/>
  <c r="AN365" i="20"/>
  <c r="AN442" i="20" s="1"/>
  <c r="AN572" i="20"/>
  <c r="AN569" i="20"/>
  <c r="AM188" i="21"/>
  <c r="AM156" i="21"/>
  <c r="AM177" i="21"/>
  <c r="AN244" i="21"/>
  <c r="AN255" i="21" s="1"/>
  <c r="AN233" i="21" s="1"/>
  <c r="AN376" i="21" s="1"/>
  <c r="AN346" i="21"/>
  <c r="AO382" i="20"/>
  <c r="AO459" i="20" s="1"/>
  <c r="AO385" i="20"/>
  <c r="AO462" i="20" s="1"/>
  <c r="AO425" i="20"/>
  <c r="AO502" i="20" s="1"/>
  <c r="AO397" i="20"/>
  <c r="AO474" i="20" s="1"/>
  <c r="AO426" i="20"/>
  <c r="AO503" i="20" s="1"/>
  <c r="AO398" i="20"/>
  <c r="AO475" i="20" s="1"/>
  <c r="AO386" i="20"/>
  <c r="AO463" i="20" s="1"/>
  <c r="AO392" i="20"/>
  <c r="AO469" i="20" s="1"/>
  <c r="AO384" i="20"/>
  <c r="AO461" i="20" s="1"/>
  <c r="AO394" i="20"/>
  <c r="AO471" i="20" s="1"/>
  <c r="AO430" i="20"/>
  <c r="AO507" i="20" s="1"/>
  <c r="AO393" i="20"/>
  <c r="AO470" i="20" s="1"/>
  <c r="AO427" i="20"/>
  <c r="AO504" i="20" s="1"/>
  <c r="AO399" i="20"/>
  <c r="AO476" i="20" s="1"/>
  <c r="AO390" i="20"/>
  <c r="AO467" i="20" s="1"/>
  <c r="AK121" i="21"/>
  <c r="AK29" i="21" s="1"/>
  <c r="AN343" i="21"/>
  <c r="AO424" i="20"/>
  <c r="AO501" i="20" s="1"/>
  <c r="AO429" i="20"/>
  <c r="AO506" i="20" s="1"/>
  <c r="AO388" i="20"/>
  <c r="AO465" i="20" s="1"/>
  <c r="AO387" i="20"/>
  <c r="AO464" i="20" s="1"/>
  <c r="AO383" i="20"/>
  <c r="AO460" i="20" s="1"/>
  <c r="AO78" i="21"/>
  <c r="AM197" i="21"/>
  <c r="AM195" i="21"/>
  <c r="AN610" i="20"/>
  <c r="AN630" i="20"/>
  <c r="AM210" i="21"/>
  <c r="AN609" i="20"/>
  <c r="AN584" i="20"/>
  <c r="AN631" i="20"/>
  <c r="AN416" i="20"/>
  <c r="AN493" i="20" s="1"/>
  <c r="AN405" i="20"/>
  <c r="AN482" i="20" s="1"/>
  <c r="AN563" i="20"/>
  <c r="AN564" i="20"/>
  <c r="AN543" i="20"/>
  <c r="AN535" i="20"/>
  <c r="AM189" i="21"/>
  <c r="AM164" i="21"/>
  <c r="AM186" i="21"/>
  <c r="AM159" i="21"/>
  <c r="AM178" i="21"/>
  <c r="AM162" i="21"/>
  <c r="AM175" i="21"/>
  <c r="AM174" i="21"/>
  <c r="AN625" i="20"/>
  <c r="AN613" i="20"/>
  <c r="AM214" i="21"/>
  <c r="AN615" i="20"/>
  <c r="AN616" i="20"/>
  <c r="AN611" i="20"/>
  <c r="AN419" i="20"/>
  <c r="AN496" i="20" s="1"/>
  <c r="AN540" i="20"/>
  <c r="AN374" i="20"/>
  <c r="AN451" i="20" s="1"/>
  <c r="AN376" i="20"/>
  <c r="AN453" i="20" s="1"/>
  <c r="AN366" i="20"/>
  <c r="AN443" i="20" s="1"/>
  <c r="AM182" i="21"/>
  <c r="AM172" i="21"/>
  <c r="AM158" i="21"/>
  <c r="AM171" i="21"/>
  <c r="AM165" i="21"/>
  <c r="AM184" i="21"/>
  <c r="AM185" i="21"/>
  <c r="AL579" i="20"/>
  <c r="AM580" i="20"/>
  <c r="AM557" i="20"/>
  <c r="AM612" i="20"/>
  <c r="AN379" i="20"/>
  <c r="AM400" i="20"/>
  <c r="AM154" i="21" s="1"/>
  <c r="AM411" i="20"/>
  <c r="AM168" i="21" s="1"/>
  <c r="AN342" i="21"/>
  <c r="AN288" i="21"/>
  <c r="AN309" i="21" s="1"/>
  <c r="AN247" i="21"/>
  <c r="AN258" i="21" s="1"/>
  <c r="AN248" i="21"/>
  <c r="AN259" i="21" s="1"/>
  <c r="AN237" i="21" s="1"/>
  <c r="AN380" i="21" s="1"/>
  <c r="AK191" i="21"/>
  <c r="AK31" i="21" s="1"/>
  <c r="AN285" i="21"/>
  <c r="AN306" i="21" s="1"/>
  <c r="AN292" i="21"/>
  <c r="AN313" i="21" s="1"/>
  <c r="AN287" i="21"/>
  <c r="AN308" i="21" s="1"/>
  <c r="AN284" i="21"/>
  <c r="AN246" i="21"/>
  <c r="AN257" i="21" s="1"/>
  <c r="AN235" i="21" s="1"/>
  <c r="AN378" i="21" s="1"/>
  <c r="AN240" i="21"/>
  <c r="AN251" i="21" s="1"/>
  <c r="AN229" i="21" s="1"/>
  <c r="AN372" i="21" s="1"/>
  <c r="AM534" i="20"/>
  <c r="AM568" i="20"/>
  <c r="AM368" i="20"/>
  <c r="AM545" i="20"/>
  <c r="AM623" i="20"/>
  <c r="AM601" i="20"/>
  <c r="AM357" i="20"/>
  <c r="AN422" i="20"/>
  <c r="AN193" i="21" s="1"/>
  <c r="AM211" i="21"/>
  <c r="AM196" i="21"/>
  <c r="AM209" i="21"/>
  <c r="AM215" i="21"/>
  <c r="AN626" i="20"/>
  <c r="AN586" i="20"/>
  <c r="AN589" i="20"/>
  <c r="AN599" i="20"/>
  <c r="AN582" i="20"/>
  <c r="AN618" i="20"/>
  <c r="AN600" i="20"/>
  <c r="AN591" i="20"/>
  <c r="AM198" i="21"/>
  <c r="AM207" i="21"/>
  <c r="AM204" i="21"/>
  <c r="AM213" i="21"/>
  <c r="AM206" i="21"/>
  <c r="AN608" i="20"/>
  <c r="AN614" i="20"/>
  <c r="AN587" i="20"/>
  <c r="AN627" i="20"/>
  <c r="AN628" i="20"/>
  <c r="AN605" i="20"/>
  <c r="AN633" i="20"/>
  <c r="AN583" i="20"/>
  <c r="AN619" i="20"/>
  <c r="AN597" i="20"/>
  <c r="AN629" i="20"/>
  <c r="AN593" i="20"/>
  <c r="AN77" i="21"/>
  <c r="AN200" i="21" s="1"/>
  <c r="AM203" i="21"/>
  <c r="AM212" i="21"/>
  <c r="AM202" i="21"/>
  <c r="AM199" i="21"/>
  <c r="AM208" i="21"/>
  <c r="AN607" i="20"/>
  <c r="AN592" i="20"/>
  <c r="AN603" i="20"/>
  <c r="AN621" i="20"/>
  <c r="AN606" i="20"/>
  <c r="AN617" i="20"/>
  <c r="AN585" i="20"/>
  <c r="AN598" i="20"/>
  <c r="AN590" i="20"/>
  <c r="AN595" i="20"/>
  <c r="AN632" i="20"/>
  <c r="AN624" i="20"/>
  <c r="AN602" i="20"/>
  <c r="AN622" i="20"/>
  <c r="AN594" i="20"/>
  <c r="AN596" i="20"/>
  <c r="AM239" i="21"/>
  <c r="AN347" i="21"/>
  <c r="AN341" i="21"/>
  <c r="AN345" i="21"/>
  <c r="AN339" i="21"/>
  <c r="AN290" i="21"/>
  <c r="AN311" i="21" s="1"/>
  <c r="AN289" i="21"/>
  <c r="AN310" i="21" s="1"/>
  <c r="AN291" i="21"/>
  <c r="AN312" i="21" s="1"/>
  <c r="AN286" i="21"/>
  <c r="AN307" i="21" s="1"/>
  <c r="AN340" i="21"/>
  <c r="AN245" i="21"/>
  <c r="AN256" i="21" s="1"/>
  <c r="AN234" i="21" s="1"/>
  <c r="AN377" i="21" s="1"/>
  <c r="AN243" i="21"/>
  <c r="AN254" i="21" s="1"/>
  <c r="AN232" i="21" s="1"/>
  <c r="AN375" i="21" s="1"/>
  <c r="AN338" i="21"/>
  <c r="AN293" i="21"/>
  <c r="AN314" i="21" s="1"/>
  <c r="AN344" i="21"/>
  <c r="AN241" i="21"/>
  <c r="AN252" i="21" s="1"/>
  <c r="AN230" i="21" s="1"/>
  <c r="AN373" i="21" s="1"/>
  <c r="AN403" i="20"/>
  <c r="AN480" i="20" s="1"/>
  <c r="AN553" i="20"/>
  <c r="AN406" i="20"/>
  <c r="AN483" i="20" s="1"/>
  <c r="AN544" i="20"/>
  <c r="AN537" i="20"/>
  <c r="AN409" i="20"/>
  <c r="AN486" i="20" s="1"/>
  <c r="AN577" i="20"/>
  <c r="AN413" i="20"/>
  <c r="AN490" i="20" s="1"/>
  <c r="AN550" i="20"/>
  <c r="AN76" i="21"/>
  <c r="AN410" i="20"/>
  <c r="AN487" i="20" s="1"/>
  <c r="AN362" i="20"/>
  <c r="AN439" i="20" s="1"/>
  <c r="AN551" i="20"/>
  <c r="AN574" i="20"/>
  <c r="AN412" i="20"/>
  <c r="AN489" i="20" s="1"/>
  <c r="AN361" i="20"/>
  <c r="AN438" i="20" s="1"/>
  <c r="AN420" i="20"/>
  <c r="AN497" i="20" s="1"/>
  <c r="AN367" i="20"/>
  <c r="AN444" i="20" s="1"/>
  <c r="AN372" i="20"/>
  <c r="AN449" i="20" s="1"/>
  <c r="AN536" i="20"/>
  <c r="AN370" i="20"/>
  <c r="AN447" i="20" s="1"/>
  <c r="AN560" i="20"/>
  <c r="AN373" i="20"/>
  <c r="AN450" i="20" s="1"/>
  <c r="AN417" i="20"/>
  <c r="AN494" i="20" s="1"/>
  <c r="AN363" i="20"/>
  <c r="AN440" i="20" s="1"/>
  <c r="AN371" i="20"/>
  <c r="AN448" i="20" s="1"/>
  <c r="AN565" i="20"/>
  <c r="AN418" i="20"/>
  <c r="AN495" i="20" s="1"/>
  <c r="AN555" i="20"/>
  <c r="AN567" i="20"/>
  <c r="AN402" i="20"/>
  <c r="AN479" i="20" s="1"/>
  <c r="AN566" i="20"/>
  <c r="AN571" i="20"/>
  <c r="AN575" i="20"/>
  <c r="AN546" i="20"/>
  <c r="AN573" i="20"/>
  <c r="AN541" i="20"/>
  <c r="AN576" i="20"/>
  <c r="AN377" i="20"/>
  <c r="AN454" i="20" s="1"/>
  <c r="AN558" i="20"/>
  <c r="AP78" i="20"/>
  <c r="AP79" i="20"/>
  <c r="AP80" i="20" s="1"/>
  <c r="AP80" i="21" s="1"/>
  <c r="AP75" i="20"/>
  <c r="AP75" i="21" s="1"/>
  <c r="AN578" i="20"/>
  <c r="AN547" i="20"/>
  <c r="AN378" i="20"/>
  <c r="AN455" i="20" s="1"/>
  <c r="AN407" i="20"/>
  <c r="AN484" i="20" s="1"/>
  <c r="AN549" i="20"/>
  <c r="AN360" i="20"/>
  <c r="AN437" i="20" s="1"/>
  <c r="AN548" i="20"/>
  <c r="AN552" i="20"/>
  <c r="AN539" i="20"/>
  <c r="AN554" i="20"/>
  <c r="AN408" i="20"/>
  <c r="AN485" i="20" s="1"/>
  <c r="AN559" i="20"/>
  <c r="AN364" i="20"/>
  <c r="AN441" i="20" s="1"/>
  <c r="AN401" i="20"/>
  <c r="AN478" i="20" s="1"/>
  <c r="AN358" i="20"/>
  <c r="AN435" i="20" s="1"/>
  <c r="AN561" i="20"/>
  <c r="AN414" i="20"/>
  <c r="AN491" i="20" s="1"/>
  <c r="AN359" i="20"/>
  <c r="AN436" i="20" s="1"/>
  <c r="AN404" i="20"/>
  <c r="AN481" i="20" s="1"/>
  <c r="AO76" i="20"/>
  <c r="AO81" i="20"/>
  <c r="AO81" i="21" s="1"/>
  <c r="AO77" i="20"/>
  <c r="AO602" i="20" s="1"/>
  <c r="AL228" i="21"/>
  <c r="AL227" i="21" s="1"/>
  <c r="AL55" i="21" s="1"/>
  <c r="AN87" i="21"/>
  <c r="AN164" i="20"/>
  <c r="AN100" i="21"/>
  <c r="AN153" i="20"/>
  <c r="AN97" i="20"/>
  <c r="AN310" i="20"/>
  <c r="AN299" i="20"/>
  <c r="AN226" i="20"/>
  <c r="AN270" i="20" s="1"/>
  <c r="AN228" i="20"/>
  <c r="AN272" i="20" s="1"/>
  <c r="AN165" i="20"/>
  <c r="AN106" i="20"/>
  <c r="AN140" i="20" s="1"/>
  <c r="AN107" i="21"/>
  <c r="AN118" i="21"/>
  <c r="AN229" i="20"/>
  <c r="AN273" i="20" s="1"/>
  <c r="AN160" i="20"/>
  <c r="AN101" i="20"/>
  <c r="AN135" i="20" s="1"/>
  <c r="AN94" i="21"/>
  <c r="AN104" i="21"/>
  <c r="AN218" i="20"/>
  <c r="AN262" i="20" s="1"/>
  <c r="AN222" i="20"/>
  <c r="AN266" i="20" s="1"/>
  <c r="AN219" i="20"/>
  <c r="AN263" i="20" s="1"/>
  <c r="AN317" i="20"/>
  <c r="AN173" i="20"/>
  <c r="AN155" i="20"/>
  <c r="AN103" i="21"/>
  <c r="AN116" i="21"/>
  <c r="AN307" i="20"/>
  <c r="AN236" i="20"/>
  <c r="AN280" i="20" s="1"/>
  <c r="AN306" i="20"/>
  <c r="AN313" i="20"/>
  <c r="AN169" i="20"/>
  <c r="AN154" i="20"/>
  <c r="AN105" i="21"/>
  <c r="AN108" i="21"/>
  <c r="AN227" i="20"/>
  <c r="AN271" i="20" s="1"/>
  <c r="AN305" i="20"/>
  <c r="AN171" i="20"/>
  <c r="AN102" i="20"/>
  <c r="AN136" i="20" s="1"/>
  <c r="AN90" i="21"/>
  <c r="AN102" i="21"/>
  <c r="AN213" i="20"/>
  <c r="AN257" i="20" s="1"/>
  <c r="AN156" i="20"/>
  <c r="AN93" i="21"/>
  <c r="AN114" i="21"/>
  <c r="AN223" i="20"/>
  <c r="AN267" i="20" s="1"/>
  <c r="AN214" i="20"/>
  <c r="AN258" i="20" s="1"/>
  <c r="AN312" i="20"/>
  <c r="AN241" i="20"/>
  <c r="AN285" i="20" s="1"/>
  <c r="AN100" i="20"/>
  <c r="AN134" i="20" s="1"/>
  <c r="AN95" i="21"/>
  <c r="AN101" i="21"/>
  <c r="AN240" i="20"/>
  <c r="AN284" i="20" s="1"/>
  <c r="AN314" i="20"/>
  <c r="AN315" i="20"/>
  <c r="AN308" i="20"/>
  <c r="AN237" i="20"/>
  <c r="AN281" i="20" s="1"/>
  <c r="AN117" i="21"/>
  <c r="AN302" i="20"/>
  <c r="AN217" i="20"/>
  <c r="AN261" i="20" s="1"/>
  <c r="AN161" i="20"/>
  <c r="AN72" i="21"/>
  <c r="AN238" i="20"/>
  <c r="AN282" i="20" s="1"/>
  <c r="AN168" i="20"/>
  <c r="AN98" i="20"/>
  <c r="AN132" i="20" s="1"/>
  <c r="AN88" i="21"/>
  <c r="AN91" i="21"/>
  <c r="AN311" i="20"/>
  <c r="AN300" i="20"/>
  <c r="AN303" i="20"/>
  <c r="AN239" i="20"/>
  <c r="AN283" i="20" s="1"/>
  <c r="AN225" i="20"/>
  <c r="AN269" i="20" s="1"/>
  <c r="AN99" i="20"/>
  <c r="AN133" i="20" s="1"/>
  <c r="AN104" i="20"/>
  <c r="AN138" i="20" s="1"/>
  <c r="AN115" i="21"/>
  <c r="AN119" i="21"/>
  <c r="AN242" i="20"/>
  <c r="AN286" i="20" s="1"/>
  <c r="AN316" i="20"/>
  <c r="AN231" i="20"/>
  <c r="AN275" i="20" s="1"/>
  <c r="AN235" i="20"/>
  <c r="AN279" i="20" s="1"/>
  <c r="AN221" i="20"/>
  <c r="AN265" i="20" s="1"/>
  <c r="AN162" i="20"/>
  <c r="AN103" i="20"/>
  <c r="AN137" i="20" s="1"/>
  <c r="AN92" i="21"/>
  <c r="AN120" i="21"/>
  <c r="AN304" i="20"/>
  <c r="AN172" i="20"/>
  <c r="AN157" i="20"/>
  <c r="AN89" i="21"/>
  <c r="AN224" i="20"/>
  <c r="AN268" i="20" s="1"/>
  <c r="AN167" i="20"/>
  <c r="AN105" i="20"/>
  <c r="AN139" i="20" s="1"/>
  <c r="AN113" i="21"/>
  <c r="AN112" i="21"/>
  <c r="AN318" i="20"/>
  <c r="AN301" i="20"/>
  <c r="AN234" i="20"/>
  <c r="AN278" i="20" s="1"/>
  <c r="AN220" i="20"/>
  <c r="AN264" i="20" s="1"/>
  <c r="AN170" i="20"/>
  <c r="AN159" i="20"/>
  <c r="AN96" i="21"/>
  <c r="AN106" i="21"/>
  <c r="AN230" i="20"/>
  <c r="AN274" i="20" s="1"/>
  <c r="AN319" i="20"/>
  <c r="AN215" i="20"/>
  <c r="AN259" i="20" s="1"/>
  <c r="AN216" i="20"/>
  <c r="AN260" i="20" s="1"/>
  <c r="AN166" i="20"/>
  <c r="AN158" i="20"/>
  <c r="AN109" i="21"/>
  <c r="AN216" i="21"/>
  <c r="AN49" i="21" s="1"/>
  <c r="AM152" i="20"/>
  <c r="AM35" i="20" s="1"/>
  <c r="AM96" i="20"/>
  <c r="AL149" i="21"/>
  <c r="AM360" i="21"/>
  <c r="AO71" i="21"/>
  <c r="AO72" i="20"/>
  <c r="AO111" i="21" s="1"/>
  <c r="AO73" i="20"/>
  <c r="G371" i="21"/>
  <c r="F51" i="31" s="1"/>
  <c r="AM197" i="20"/>
  <c r="AM134" i="21"/>
  <c r="AL98" i="21"/>
  <c r="AL97" i="21" s="1"/>
  <c r="AL21" i="21" s="1"/>
  <c r="AO217" i="21"/>
  <c r="AO225" i="21"/>
  <c r="AO218" i="21"/>
  <c r="AO224" i="21"/>
  <c r="AO223" i="21"/>
  <c r="AO226" i="21"/>
  <c r="AO220" i="21"/>
  <c r="AO219" i="21"/>
  <c r="AO222" i="21"/>
  <c r="AO221" i="21"/>
  <c r="AL210" i="20"/>
  <c r="AL147" i="21"/>
  <c r="AL14" i="21" s="1"/>
  <c r="AI510" i="20"/>
  <c r="AI21" i="20" s="1"/>
  <c r="AM298" i="20"/>
  <c r="AM99" i="21"/>
  <c r="AM264" i="21"/>
  <c r="AJ121" i="21"/>
  <c r="AJ29" i="21" s="1"/>
  <c r="AJ28" i="21" s="1"/>
  <c r="AM332" i="20"/>
  <c r="AL320" i="20"/>
  <c r="AM211" i="20"/>
  <c r="AM232" i="20"/>
  <c r="AM86" i="21"/>
  <c r="AQ1" i="20"/>
  <c r="AQ3" i="20" s="1"/>
  <c r="AP1" i="21"/>
  <c r="AP71" i="20"/>
  <c r="AM175" i="20"/>
  <c r="AM321" i="20"/>
  <c r="AM343" i="20"/>
  <c r="AM243" i="20"/>
  <c r="AL148" i="21"/>
  <c r="AL22" i="21" s="1"/>
  <c r="AJ36" i="21"/>
  <c r="AN135" i="21"/>
  <c r="AN124" i="21"/>
  <c r="AN333" i="20"/>
  <c r="AN344" i="20"/>
  <c r="AN198" i="20"/>
  <c r="AN108" i="20"/>
  <c r="AN142" i="20" s="1"/>
  <c r="AN192" i="20"/>
  <c r="AN246" i="20"/>
  <c r="AN290" i="20" s="1"/>
  <c r="AN326" i="20"/>
  <c r="AN201" i="20"/>
  <c r="AN112" i="20"/>
  <c r="AN146" i="20" s="1"/>
  <c r="AN141" i="21"/>
  <c r="AN345" i="20"/>
  <c r="AN329" i="20"/>
  <c r="AN178" i="20"/>
  <c r="AN183" i="20"/>
  <c r="AN130" i="21"/>
  <c r="AN250" i="20"/>
  <c r="AN294" i="20" s="1"/>
  <c r="AN341" i="20"/>
  <c r="AN249" i="20"/>
  <c r="AN293" i="20" s="1"/>
  <c r="AN194" i="20"/>
  <c r="AN110" i="20"/>
  <c r="AN144" i="20" s="1"/>
  <c r="AN131" i="21"/>
  <c r="AN188" i="20"/>
  <c r="AN340" i="20"/>
  <c r="AN323" i="20"/>
  <c r="AN202" i="20"/>
  <c r="AN113" i="20"/>
  <c r="AN147" i="20" s="1"/>
  <c r="AN132" i="21"/>
  <c r="AN322" i="20"/>
  <c r="AN182" i="20"/>
  <c r="AN339" i="20"/>
  <c r="AN184" i="20"/>
  <c r="AN196" i="20"/>
  <c r="AN140" i="21"/>
  <c r="AN247" i="20"/>
  <c r="AN291" i="20" s="1"/>
  <c r="AN342" i="20"/>
  <c r="AN325" i="20"/>
  <c r="AN204" i="20"/>
  <c r="AN189" i="20"/>
  <c r="AN125" i="21"/>
  <c r="AN251" i="20"/>
  <c r="AN295" i="20" s="1"/>
  <c r="AN337" i="20"/>
  <c r="AN190" i="20"/>
  <c r="AN177" i="20"/>
  <c r="AN73" i="21"/>
  <c r="AN137" i="21"/>
  <c r="AN351" i="20"/>
  <c r="AN336" i="20"/>
  <c r="AN245" i="20"/>
  <c r="AN289" i="20" s="1"/>
  <c r="AN191" i="20"/>
  <c r="AN109" i="20"/>
  <c r="AN143" i="20" s="1"/>
  <c r="AN133" i="21"/>
  <c r="AN350" i="20"/>
  <c r="AN335" i="20"/>
  <c r="AN180" i="20"/>
  <c r="AN193" i="20"/>
  <c r="AN136" i="21"/>
  <c r="AN353" i="20"/>
  <c r="AN338" i="20"/>
  <c r="AN253" i="20"/>
  <c r="AN297" i="20" s="1"/>
  <c r="AN200" i="20"/>
  <c r="AN117" i="20"/>
  <c r="AN151" i="20" s="1"/>
  <c r="AN138" i="21"/>
  <c r="AN352" i="20"/>
  <c r="AN328" i="20"/>
  <c r="AN203" i="20"/>
  <c r="AN185" i="20"/>
  <c r="AN126" i="21"/>
  <c r="AN144" i="21"/>
  <c r="AN347" i="20"/>
  <c r="AN331" i="20"/>
  <c r="AN116" i="20"/>
  <c r="AN150" i="20" s="1"/>
  <c r="AN115" i="20"/>
  <c r="AN149" i="20" s="1"/>
  <c r="AN127" i="21"/>
  <c r="AN346" i="20"/>
  <c r="AN330" i="20"/>
  <c r="AN205" i="20"/>
  <c r="AN179" i="20"/>
  <c r="AN143" i="21"/>
  <c r="AN349" i="20"/>
  <c r="AN334" i="20"/>
  <c r="AN207" i="20"/>
  <c r="AN195" i="20"/>
  <c r="AN111" i="20"/>
  <c r="AN145" i="20" s="1"/>
  <c r="AN142" i="21"/>
  <c r="AN348" i="20"/>
  <c r="AN324" i="20"/>
  <c r="AN199" i="20"/>
  <c r="AN114" i="20"/>
  <c r="AN148" i="20" s="1"/>
  <c r="AN128" i="21"/>
  <c r="AN248" i="20"/>
  <c r="AN292" i="20" s="1"/>
  <c r="AN252" i="20"/>
  <c r="AN296" i="20" s="1"/>
  <c r="AN327" i="20"/>
  <c r="AN206" i="20"/>
  <c r="AN181" i="20"/>
  <c r="AN129" i="21"/>
  <c r="AN139" i="21"/>
  <c r="AL174" i="20"/>
  <c r="AM229" i="21"/>
  <c r="AM372" i="21" s="1"/>
  <c r="AL511" i="20"/>
  <c r="AM110" i="21"/>
  <c r="AM309" i="20"/>
  <c r="AM44" i="20" s="1"/>
  <c r="AM163" i="20"/>
  <c r="AM43" i="20" s="1"/>
  <c r="AM107" i="20"/>
  <c r="AM122" i="21" s="1"/>
  <c r="AM186" i="20"/>
  <c r="AM123" i="21"/>
  <c r="G261" i="21" l="1"/>
  <c r="AP423" i="20"/>
  <c r="AP500" i="20" s="1"/>
  <c r="AP380" i="20"/>
  <c r="AP457" i="20" s="1"/>
  <c r="AM304" i="21"/>
  <c r="AN305" i="21"/>
  <c r="AN263" i="21" s="1"/>
  <c r="AN315" i="21"/>
  <c r="AN273" i="21" s="1"/>
  <c r="AO244" i="20"/>
  <c r="AO176" i="20"/>
  <c r="AO187" i="20"/>
  <c r="AN316" i="21"/>
  <c r="AN274" i="21" s="1"/>
  <c r="AO233" i="20"/>
  <c r="AO212" i="20"/>
  <c r="AM250" i="21"/>
  <c r="AN260" i="21"/>
  <c r="AN238" i="21" s="1"/>
  <c r="AL532" i="20"/>
  <c r="AL522" i="20" s="1"/>
  <c r="AL381" i="21"/>
  <c r="AL371" i="21" s="1"/>
  <c r="AL359" i="21" s="1"/>
  <c r="AL37" i="21" s="1"/>
  <c r="AK26" i="20"/>
  <c r="AL11" i="20"/>
  <c r="AM11" i="20"/>
  <c r="AO535" i="20"/>
  <c r="AM276" i="21"/>
  <c r="AM281" i="21"/>
  <c r="AM277" i="21"/>
  <c r="AM282" i="21"/>
  <c r="AN349" i="21"/>
  <c r="AN327" i="21" s="1"/>
  <c r="AN275" i="21" s="1"/>
  <c r="AN350" i="21"/>
  <c r="AN328" i="21" s="1"/>
  <c r="AM279" i="21"/>
  <c r="AM280" i="21"/>
  <c r="AN356" i="21"/>
  <c r="AN334" i="21" s="1"/>
  <c r="AN355" i="21"/>
  <c r="AN333" i="21" s="1"/>
  <c r="AN352" i="21"/>
  <c r="AN330" i="21" s="1"/>
  <c r="AN278" i="21" s="1"/>
  <c r="AN353" i="21"/>
  <c r="AN331" i="21" s="1"/>
  <c r="AN357" i="21"/>
  <c r="AN335" i="21" s="1"/>
  <c r="AM278" i="21"/>
  <c r="AN354" i="21"/>
  <c r="AN332" i="21" s="1"/>
  <c r="AN280" i="21" s="1"/>
  <c r="AN351" i="21"/>
  <c r="AN329" i="21" s="1"/>
  <c r="AN277" i="21" s="1"/>
  <c r="AL262" i="21"/>
  <c r="AL261" i="21" s="1"/>
  <c r="AL61" i="21" s="1"/>
  <c r="AL43" i="21" s="1"/>
  <c r="AL42" i="21" s="1"/>
  <c r="AN358" i="21"/>
  <c r="AN336" i="21" s="1"/>
  <c r="AN283" i="21"/>
  <c r="AO249" i="21"/>
  <c r="AO303" i="21"/>
  <c r="AO324" i="21" s="1"/>
  <c r="AO302" i="21"/>
  <c r="AO323" i="21" s="1"/>
  <c r="AO301" i="21"/>
  <c r="AO322" i="21" s="1"/>
  <c r="AO300" i="21"/>
  <c r="AO321" i="21" s="1"/>
  <c r="AO299" i="21"/>
  <c r="AO320" i="21" s="1"/>
  <c r="AO296" i="21"/>
  <c r="AO317" i="21" s="1"/>
  <c r="AO298" i="21"/>
  <c r="AO319" i="21" s="1"/>
  <c r="AO297" i="21"/>
  <c r="AO318" i="21" s="1"/>
  <c r="AO295" i="21"/>
  <c r="AO294" i="21"/>
  <c r="AN270" i="21"/>
  <c r="AN264" i="21"/>
  <c r="AN267" i="21"/>
  <c r="AN272" i="21"/>
  <c r="AN268" i="21"/>
  <c r="AN269" i="21"/>
  <c r="AN266" i="21"/>
  <c r="AN265" i="21"/>
  <c r="AN271" i="21"/>
  <c r="AK43" i="21"/>
  <c r="AK42" i="21" s="1"/>
  <c r="D6" i="14"/>
  <c r="AI42" i="21"/>
  <c r="G42" i="21" s="1"/>
  <c r="G43" i="21"/>
  <c r="AL54" i="21"/>
  <c r="AN48" i="21"/>
  <c r="AI60" i="21"/>
  <c r="AK7" i="21"/>
  <c r="AN190" i="21"/>
  <c r="F17" i="31"/>
  <c r="F42" i="31"/>
  <c r="F26" i="31"/>
  <c r="F49" i="31"/>
  <c r="AM254" i="20"/>
  <c r="AM62" i="20" s="1"/>
  <c r="AN288" i="20"/>
  <c r="AN287" i="20" s="1"/>
  <c r="AN277" i="20"/>
  <c r="AN276" i="20" s="1"/>
  <c r="AN255" i="20"/>
  <c r="AN141" i="20"/>
  <c r="AN131" i="20"/>
  <c r="AN130" i="20" s="1"/>
  <c r="AO499" i="20"/>
  <c r="AN477" i="20"/>
  <c r="AN445" i="20"/>
  <c r="AM523" i="20"/>
  <c r="AO517" i="20"/>
  <c r="AO366" i="21"/>
  <c r="AO518" i="20"/>
  <c r="AO367" i="21"/>
  <c r="AO512" i="20"/>
  <c r="AO361" i="21"/>
  <c r="AN528" i="20"/>
  <c r="AN531" i="20"/>
  <c r="AN525" i="20"/>
  <c r="AM530" i="20"/>
  <c r="AO514" i="20"/>
  <c r="AO363" i="21"/>
  <c r="AO519" i="20"/>
  <c r="AO368" i="21"/>
  <c r="AN524" i="20"/>
  <c r="AN523" i="20"/>
  <c r="AO456" i="20"/>
  <c r="AM433" i="20"/>
  <c r="AO515" i="20"/>
  <c r="AO364" i="21"/>
  <c r="AO513" i="20"/>
  <c r="AO362" i="21"/>
  <c r="AN434" i="20"/>
  <c r="AN488" i="20"/>
  <c r="AN526" i="20"/>
  <c r="AN529" i="20"/>
  <c r="AN527" i="20"/>
  <c r="AO516" i="20"/>
  <c r="AO365" i="21"/>
  <c r="AO521" i="20"/>
  <c r="AO370" i="21"/>
  <c r="AO520" i="20"/>
  <c r="AO369" i="21"/>
  <c r="AK36" i="21"/>
  <c r="AP151" i="21"/>
  <c r="AP146" i="21"/>
  <c r="AP83" i="21"/>
  <c r="AL30" i="21"/>
  <c r="AL6" i="21" s="1"/>
  <c r="G29" i="21"/>
  <c r="AI28" i="21"/>
  <c r="AK28" i="21"/>
  <c r="AL52" i="20"/>
  <c r="AL28" i="20" s="1"/>
  <c r="AM42" i="20"/>
  <c r="AL53" i="20"/>
  <c r="AL29" i="20" s="1"/>
  <c r="AK50" i="20"/>
  <c r="AL51" i="20"/>
  <c r="AL27" i="20" s="1"/>
  <c r="AL42" i="20"/>
  <c r="AM36" i="20"/>
  <c r="AI20" i="20"/>
  <c r="G20" i="20" s="1"/>
  <c r="D7" i="13" s="1"/>
  <c r="G21" i="20"/>
  <c r="AL34" i="20"/>
  <c r="AL10" i="20" s="1"/>
  <c r="AL14" i="20"/>
  <c r="AL6" i="20" s="1"/>
  <c r="AP428" i="20"/>
  <c r="AP505" i="20" s="1"/>
  <c r="G48" i="21"/>
  <c r="G61" i="21"/>
  <c r="AN236" i="21"/>
  <c r="AN379" i="21" s="1"/>
  <c r="AP3" i="21"/>
  <c r="AP69" i="21" s="1"/>
  <c r="G510" i="20"/>
  <c r="AJ356" i="20"/>
  <c r="AJ510" i="20"/>
  <c r="AO375" i="20"/>
  <c r="AO452" i="20" s="1"/>
  <c r="AO567" i="20"/>
  <c r="AO362" i="20"/>
  <c r="AO439" i="20" s="1"/>
  <c r="AQ355" i="20"/>
  <c r="AQ209" i="20"/>
  <c r="AQ83" i="20"/>
  <c r="AQ69" i="20"/>
  <c r="AO342" i="21"/>
  <c r="AL152" i="21"/>
  <c r="AL15" i="21" s="1"/>
  <c r="AP399" i="20"/>
  <c r="AP476" i="20" s="1"/>
  <c r="AO558" i="20"/>
  <c r="AO551" i="20"/>
  <c r="AP384" i="20"/>
  <c r="AP461" i="20" s="1"/>
  <c r="AO617" i="20"/>
  <c r="AP426" i="20"/>
  <c r="AP503" i="20" s="1"/>
  <c r="AN211" i="21"/>
  <c r="AP430" i="20"/>
  <c r="AP507" i="20" s="1"/>
  <c r="AN203" i="21"/>
  <c r="AO583" i="20"/>
  <c r="AN172" i="21"/>
  <c r="AP79" i="21"/>
  <c r="AN164" i="21"/>
  <c r="AL191" i="21"/>
  <c r="AL31" i="21" s="1"/>
  <c r="AL166" i="21"/>
  <c r="AL23" i="21" s="1"/>
  <c r="AL20" i="21" s="1"/>
  <c r="AN177" i="21"/>
  <c r="AO597" i="20"/>
  <c r="AN173" i="21"/>
  <c r="AN183" i="21"/>
  <c r="AN206" i="21"/>
  <c r="AO622" i="20"/>
  <c r="AO593" i="20"/>
  <c r="AP392" i="20"/>
  <c r="AP469" i="20" s="1"/>
  <c r="AN156" i="21"/>
  <c r="AN215" i="21"/>
  <c r="AO627" i="20"/>
  <c r="AO289" i="21"/>
  <c r="AO310" i="21" s="1"/>
  <c r="AN189" i="21"/>
  <c r="AN186" i="21"/>
  <c r="AN208" i="21"/>
  <c r="AO628" i="20"/>
  <c r="AO600" i="20"/>
  <c r="AO77" i="21"/>
  <c r="AO209" i="21" s="1"/>
  <c r="AP388" i="20"/>
  <c r="AP465" i="20" s="1"/>
  <c r="AP78" i="21"/>
  <c r="AO246" i="21"/>
  <c r="AO257" i="21" s="1"/>
  <c r="AO235" i="21" s="1"/>
  <c r="AO378" i="21" s="1"/>
  <c r="AO247" i="21"/>
  <c r="AO258" i="21" s="1"/>
  <c r="AO340" i="21"/>
  <c r="AO422" i="20"/>
  <c r="AO193" i="21" s="1"/>
  <c r="AO240" i="21"/>
  <c r="AO251" i="21" s="1"/>
  <c r="AO229" i="21" s="1"/>
  <c r="AO372" i="21" s="1"/>
  <c r="AO347" i="21"/>
  <c r="AL121" i="21"/>
  <c r="AL29" i="21" s="1"/>
  <c r="AP390" i="20"/>
  <c r="AP467" i="20" s="1"/>
  <c r="AP395" i="20"/>
  <c r="AP472" i="20" s="1"/>
  <c r="AP429" i="20"/>
  <c r="AP506" i="20" s="1"/>
  <c r="AP389" i="20"/>
  <c r="AP466" i="20" s="1"/>
  <c r="AP386" i="20"/>
  <c r="AP463" i="20" s="1"/>
  <c r="AP387" i="20"/>
  <c r="AP464" i="20" s="1"/>
  <c r="AP383" i="20"/>
  <c r="AP460" i="20" s="1"/>
  <c r="AM533" i="20"/>
  <c r="AO242" i="21"/>
  <c r="AO253" i="21" s="1"/>
  <c r="AO231" i="21" s="1"/>
  <c r="AO374" i="21" s="1"/>
  <c r="AO285" i="21"/>
  <c r="AO306" i="21" s="1"/>
  <c r="AO343" i="21"/>
  <c r="AN192" i="21"/>
  <c r="AP432" i="20"/>
  <c r="AP509" i="20" s="1"/>
  <c r="AP425" i="20"/>
  <c r="AP502" i="20" s="1"/>
  <c r="AP394" i="20"/>
  <c r="AP471" i="20" s="1"/>
  <c r="AP382" i="20"/>
  <c r="AP459" i="20" s="1"/>
  <c r="AP424" i="20"/>
  <c r="AP501" i="20" s="1"/>
  <c r="AP391" i="20"/>
  <c r="AP468" i="20" s="1"/>
  <c r="AP398" i="20"/>
  <c r="AP475" i="20" s="1"/>
  <c r="AO291" i="21"/>
  <c r="AO312" i="21" s="1"/>
  <c r="AO346" i="21"/>
  <c r="AO288" i="21"/>
  <c r="AO309" i="21" s="1"/>
  <c r="AO287" i="21"/>
  <c r="AO308" i="21" s="1"/>
  <c r="AO284" i="21"/>
  <c r="AP385" i="20"/>
  <c r="AP462" i="20" s="1"/>
  <c r="AP397" i="20"/>
  <c r="AP474" i="20" s="1"/>
  <c r="AP381" i="20"/>
  <c r="AP458" i="20" s="1"/>
  <c r="AP427" i="20"/>
  <c r="AP504" i="20" s="1"/>
  <c r="AP396" i="20"/>
  <c r="AP473" i="20" s="1"/>
  <c r="AP431" i="20"/>
  <c r="AP508" i="20" s="1"/>
  <c r="AP393" i="20"/>
  <c r="AP470" i="20" s="1"/>
  <c r="AM180" i="21"/>
  <c r="AM169" i="21"/>
  <c r="AO379" i="20"/>
  <c r="AM579" i="20"/>
  <c r="AN161" i="21"/>
  <c r="AN171" i="21"/>
  <c r="AN188" i="21"/>
  <c r="AN181" i="21"/>
  <c r="AN157" i="21"/>
  <c r="AN182" i="21"/>
  <c r="AN185" i="21"/>
  <c r="AN207" i="21"/>
  <c r="AN212" i="21"/>
  <c r="AN210" i="21"/>
  <c r="AN201" i="21"/>
  <c r="AN197" i="21"/>
  <c r="AO608" i="20"/>
  <c r="AO587" i="20"/>
  <c r="AO607" i="20"/>
  <c r="AO616" i="20"/>
  <c r="AO598" i="20"/>
  <c r="AO591" i="20"/>
  <c r="AO588" i="20"/>
  <c r="AO631" i="20"/>
  <c r="AO629" i="20"/>
  <c r="AO581" i="20"/>
  <c r="AN179" i="21"/>
  <c r="AN170" i="21"/>
  <c r="AN184" i="21"/>
  <c r="AN162" i="21"/>
  <c r="AN176" i="21"/>
  <c r="AN160" i="21"/>
  <c r="AN165" i="21"/>
  <c r="AN204" i="21"/>
  <c r="AN195" i="21"/>
  <c r="AO625" i="20"/>
  <c r="AO626" i="20"/>
  <c r="AO605" i="20"/>
  <c r="AO586" i="20"/>
  <c r="AO620" i="20"/>
  <c r="AO632" i="20"/>
  <c r="AO589" i="20"/>
  <c r="AO590" i="20"/>
  <c r="AO603" i="20"/>
  <c r="AO613" i="20"/>
  <c r="AN214" i="21"/>
  <c r="AN199" i="21"/>
  <c r="AN198" i="21"/>
  <c r="AN158" i="21"/>
  <c r="AN174" i="21"/>
  <c r="AN178" i="21"/>
  <c r="AN159" i="21"/>
  <c r="AN187" i="21"/>
  <c r="AN163" i="21"/>
  <c r="AN175" i="21"/>
  <c r="AN202" i="21"/>
  <c r="AN196" i="21"/>
  <c r="AN209" i="21"/>
  <c r="AN213" i="21"/>
  <c r="AO596" i="20"/>
  <c r="AO585" i="20"/>
  <c r="AO618" i="20"/>
  <c r="AO606" i="20"/>
  <c r="AO621" i="20"/>
  <c r="AO599" i="20"/>
  <c r="AO624" i="20"/>
  <c r="AO611" i="20"/>
  <c r="AO604" i="20"/>
  <c r="AM155" i="21"/>
  <c r="AM194" i="21"/>
  <c r="AO402" i="20"/>
  <c r="AO479" i="20" s="1"/>
  <c r="AO570" i="20"/>
  <c r="AO565" i="20"/>
  <c r="AO569" i="20"/>
  <c r="AO378" i="20"/>
  <c r="AO455" i="20" s="1"/>
  <c r="AO415" i="20"/>
  <c r="AO492" i="20" s="1"/>
  <c r="AO573" i="20"/>
  <c r="AO541" i="20"/>
  <c r="AO548" i="20"/>
  <c r="AO544" i="20"/>
  <c r="AO562" i="20"/>
  <c r="AO365" i="20"/>
  <c r="AO442" i="20" s="1"/>
  <c r="AO366" i="20"/>
  <c r="AO443" i="20" s="1"/>
  <c r="AO559" i="20"/>
  <c r="AO566" i="20"/>
  <c r="AO584" i="20"/>
  <c r="AO633" i="20"/>
  <c r="AO595" i="20"/>
  <c r="AO594" i="20"/>
  <c r="AO592" i="20"/>
  <c r="AO614" i="20"/>
  <c r="AO619" i="20"/>
  <c r="AO610" i="20"/>
  <c r="AO630" i="20"/>
  <c r="AO615" i="20"/>
  <c r="AO609" i="20"/>
  <c r="AO582" i="20"/>
  <c r="AM153" i="21"/>
  <c r="AN612" i="20"/>
  <c r="AM167" i="21"/>
  <c r="AN239" i="21"/>
  <c r="AN601" i="20"/>
  <c r="AM205" i="21"/>
  <c r="AN623" i="20"/>
  <c r="AN357" i="20"/>
  <c r="AN557" i="20"/>
  <c r="AN568" i="20"/>
  <c r="AN580" i="20"/>
  <c r="AO555" i="20"/>
  <c r="AO363" i="20"/>
  <c r="AO440" i="20" s="1"/>
  <c r="AO418" i="20"/>
  <c r="AO495" i="20" s="1"/>
  <c r="AO538" i="20"/>
  <c r="AO574" i="20"/>
  <c r="AO543" i="20"/>
  <c r="AO406" i="20"/>
  <c r="AO483" i="20" s="1"/>
  <c r="AO547" i="20"/>
  <c r="AO410" i="20"/>
  <c r="AO487" i="20" s="1"/>
  <c r="AO409" i="20"/>
  <c r="AO486" i="20" s="1"/>
  <c r="AO561" i="20"/>
  <c r="AO413" i="20"/>
  <c r="AO490" i="20" s="1"/>
  <c r="AO564" i="20"/>
  <c r="AO416" i="20"/>
  <c r="AO493" i="20" s="1"/>
  <c r="AO412" i="20"/>
  <c r="AO489" i="20" s="1"/>
  <c r="AO403" i="20"/>
  <c r="AO480" i="20" s="1"/>
  <c r="AO542" i="20"/>
  <c r="AO367" i="20"/>
  <c r="AO444" i="20" s="1"/>
  <c r="AO575" i="20"/>
  <c r="AO358" i="20"/>
  <c r="AO435" i="20" s="1"/>
  <c r="AO420" i="20"/>
  <c r="AO497" i="20" s="1"/>
  <c r="AO572" i="20"/>
  <c r="AO407" i="20"/>
  <c r="AO484" i="20" s="1"/>
  <c r="AO372" i="20"/>
  <c r="AO449" i="20" s="1"/>
  <c r="AO546" i="20"/>
  <c r="AO549" i="20"/>
  <c r="AO374" i="20"/>
  <c r="AO451" i="20" s="1"/>
  <c r="AO552" i="20"/>
  <c r="AO377" i="20"/>
  <c r="AO454" i="20" s="1"/>
  <c r="AO376" i="20"/>
  <c r="AO453" i="20" s="1"/>
  <c r="AO554" i="20"/>
  <c r="AO537" i="20"/>
  <c r="AO540" i="20"/>
  <c r="AO421" i="20"/>
  <c r="AO498" i="20" s="1"/>
  <c r="AO401" i="20"/>
  <c r="AO478" i="20" s="1"/>
  <c r="AO370" i="20"/>
  <c r="AO447" i="20" s="1"/>
  <c r="AO560" i="20"/>
  <c r="AO576" i="20"/>
  <c r="AO563" i="20"/>
  <c r="AO369" i="20"/>
  <c r="AO446" i="20" s="1"/>
  <c r="AO371" i="20"/>
  <c r="AO448" i="20" s="1"/>
  <c r="AO408" i="20"/>
  <c r="AO485" i="20" s="1"/>
  <c r="AO577" i="20"/>
  <c r="AO373" i="20"/>
  <c r="AO450" i="20" s="1"/>
  <c r="AO360" i="20"/>
  <c r="AO437" i="20" s="1"/>
  <c r="AO359" i="20"/>
  <c r="AO436" i="20" s="1"/>
  <c r="AO414" i="20"/>
  <c r="AO491" i="20" s="1"/>
  <c r="AO536" i="20"/>
  <c r="AO417" i="20"/>
  <c r="AO494" i="20" s="1"/>
  <c r="AO404" i="20"/>
  <c r="AO481" i="20" s="1"/>
  <c r="AO364" i="20"/>
  <c r="AO441" i="20" s="1"/>
  <c r="AO419" i="20"/>
  <c r="AO496" i="20" s="1"/>
  <c r="AO571" i="20"/>
  <c r="AO405" i="20"/>
  <c r="AO482" i="20" s="1"/>
  <c r="AO76" i="21"/>
  <c r="AO550" i="20"/>
  <c r="AO578" i="20"/>
  <c r="AO553" i="20"/>
  <c r="AO361" i="20"/>
  <c r="AO438" i="20" s="1"/>
  <c r="AO539" i="20"/>
  <c r="AN545" i="20"/>
  <c r="AN400" i="20"/>
  <c r="AN154" i="21" s="1"/>
  <c r="AN411" i="20"/>
  <c r="AN168" i="21" s="1"/>
  <c r="AN368" i="20"/>
  <c r="AN534" i="20"/>
  <c r="AO338" i="21"/>
  <c r="AO290" i="21"/>
  <c r="AO311" i="21" s="1"/>
  <c r="AO293" i="21"/>
  <c r="AO314" i="21" s="1"/>
  <c r="AO339" i="21"/>
  <c r="AO241" i="21"/>
  <c r="AO252" i="21" s="1"/>
  <c r="AO230" i="21" s="1"/>
  <c r="AO373" i="21" s="1"/>
  <c r="AO248" i="21"/>
  <c r="AO259" i="21" s="1"/>
  <c r="AO237" i="21" s="1"/>
  <c r="AO380" i="21" s="1"/>
  <c r="AO244" i="21"/>
  <c r="AO255" i="21" s="1"/>
  <c r="AO233" i="21" s="1"/>
  <c r="AO376" i="21" s="1"/>
  <c r="AO286" i="21"/>
  <c r="AO307" i="21" s="1"/>
  <c r="AO345" i="21"/>
  <c r="AO245" i="21"/>
  <c r="AO256" i="21" s="1"/>
  <c r="AO234" i="21" s="1"/>
  <c r="AO377" i="21" s="1"/>
  <c r="AO344" i="21"/>
  <c r="AO243" i="21"/>
  <c r="AO254" i="21" s="1"/>
  <c r="AO232" i="21" s="1"/>
  <c r="AO375" i="21" s="1"/>
  <c r="AO292" i="21"/>
  <c r="AO313" i="21" s="1"/>
  <c r="AO341" i="21"/>
  <c r="AP76" i="20"/>
  <c r="AP81" i="20"/>
  <c r="AP81" i="21" s="1"/>
  <c r="AP77" i="20"/>
  <c r="AP581" i="20" s="1"/>
  <c r="AQ79" i="20"/>
  <c r="AQ80" i="20" s="1"/>
  <c r="AQ80" i="21" s="1"/>
  <c r="AQ75" i="20"/>
  <c r="AQ75" i="21" s="1"/>
  <c r="AQ78" i="20"/>
  <c r="AN175" i="20"/>
  <c r="AN243" i="20"/>
  <c r="AN134" i="21"/>
  <c r="AM320" i="20"/>
  <c r="AM210" i="20"/>
  <c r="AM14" i="20" s="1"/>
  <c r="AM6" i="20" s="1"/>
  <c r="AM147" i="21"/>
  <c r="AM14" i="21" s="1"/>
  <c r="AO216" i="21"/>
  <c r="AO49" i="21" s="1"/>
  <c r="AO164" i="20"/>
  <c r="AO87" i="21"/>
  <c r="AO97" i="20"/>
  <c r="AO299" i="20"/>
  <c r="AO100" i="21"/>
  <c r="AO310" i="20"/>
  <c r="AO153" i="20"/>
  <c r="AO256" i="20"/>
  <c r="AO235" i="20"/>
  <c r="AO279" i="20" s="1"/>
  <c r="AO314" i="20"/>
  <c r="AO158" i="20"/>
  <c r="AO106" i="21"/>
  <c r="AO105" i="21"/>
  <c r="AO303" i="20"/>
  <c r="AO223" i="20"/>
  <c r="AO267" i="20" s="1"/>
  <c r="AO240" i="20"/>
  <c r="AO284" i="20" s="1"/>
  <c r="AO104" i="20"/>
  <c r="AO138" i="20" s="1"/>
  <c r="AO157" i="20"/>
  <c r="AO108" i="21"/>
  <c r="AO107" i="21"/>
  <c r="AO301" i="20"/>
  <c r="AO221" i="20"/>
  <c r="AO265" i="20" s="1"/>
  <c r="AO236" i="20"/>
  <c r="AO280" i="20" s="1"/>
  <c r="AO106" i="20"/>
  <c r="AO140" i="20" s="1"/>
  <c r="AO160" i="20"/>
  <c r="AO93" i="21"/>
  <c r="AO307" i="20"/>
  <c r="AO219" i="20"/>
  <c r="AO263" i="20" s="1"/>
  <c r="AO318" i="20"/>
  <c r="AO105" i="20"/>
  <c r="AO139" i="20" s="1"/>
  <c r="AO155" i="20"/>
  <c r="AO104" i="21"/>
  <c r="AO115" i="21"/>
  <c r="AO317" i="20"/>
  <c r="AO225" i="20"/>
  <c r="AO269" i="20" s="1"/>
  <c r="AO242" i="20"/>
  <c r="AO286" i="20" s="1"/>
  <c r="AO171" i="20"/>
  <c r="AO154" i="20"/>
  <c r="AO95" i="21"/>
  <c r="AO117" i="21"/>
  <c r="AO311" i="20"/>
  <c r="AO215" i="20"/>
  <c r="AO259" i="20" s="1"/>
  <c r="AO238" i="20"/>
  <c r="AO282" i="20" s="1"/>
  <c r="AO170" i="20"/>
  <c r="AO89" i="21"/>
  <c r="AO101" i="21"/>
  <c r="AO316" i="20"/>
  <c r="AO213" i="20"/>
  <c r="AO257" i="20" s="1"/>
  <c r="AO306" i="20"/>
  <c r="AO173" i="20"/>
  <c r="AO156" i="20"/>
  <c r="AO114" i="21"/>
  <c r="AO113" i="21"/>
  <c r="AO312" i="20"/>
  <c r="AO319" i="20"/>
  <c r="AO302" i="20"/>
  <c r="AO172" i="20"/>
  <c r="AO101" i="20"/>
  <c r="AO135" i="20" s="1"/>
  <c r="AO116" i="21"/>
  <c r="AO109" i="21"/>
  <c r="AO305" i="20"/>
  <c r="AO217" i="20"/>
  <c r="AO261" i="20" s="1"/>
  <c r="AO226" i="20"/>
  <c r="AO270" i="20" s="1"/>
  <c r="AO167" i="20"/>
  <c r="AO88" i="21"/>
  <c r="AO118" i="21"/>
  <c r="AO304" i="20"/>
  <c r="AO224" i="20"/>
  <c r="AO268" i="20" s="1"/>
  <c r="AO222" i="20"/>
  <c r="AO266" i="20" s="1"/>
  <c r="AO166" i="20"/>
  <c r="AO98" i="20"/>
  <c r="AO132" i="20" s="1"/>
  <c r="AO90" i="21"/>
  <c r="AO112" i="21"/>
  <c r="AO300" i="20"/>
  <c r="AO220" i="20"/>
  <c r="AO264" i="20" s="1"/>
  <c r="AO234" i="20"/>
  <c r="AO278" i="20" s="1"/>
  <c r="AO169" i="20"/>
  <c r="AO102" i="20"/>
  <c r="AO136" i="20" s="1"/>
  <c r="AO72" i="21"/>
  <c r="AO103" i="21"/>
  <c r="AO239" i="20"/>
  <c r="AO283" i="20" s="1"/>
  <c r="AO216" i="20"/>
  <c r="AO260" i="20" s="1"/>
  <c r="AO230" i="20"/>
  <c r="AO274" i="20" s="1"/>
  <c r="AO168" i="20"/>
  <c r="AO91" i="21"/>
  <c r="AO308" i="20"/>
  <c r="AO228" i="20"/>
  <c r="AO272" i="20" s="1"/>
  <c r="AO100" i="20"/>
  <c r="AO134" i="20" s="1"/>
  <c r="AO162" i="20"/>
  <c r="AO96" i="21"/>
  <c r="AO315" i="20"/>
  <c r="AO231" i="20"/>
  <c r="AO275" i="20" s="1"/>
  <c r="AO99" i="20"/>
  <c r="AO133" i="20" s="1"/>
  <c r="AO161" i="20"/>
  <c r="AO102" i="21"/>
  <c r="AO313" i="20"/>
  <c r="AO229" i="20"/>
  <c r="AO273" i="20" s="1"/>
  <c r="AO241" i="20"/>
  <c r="AO285" i="20" s="1"/>
  <c r="AO218" i="20"/>
  <c r="AO262" i="20" s="1"/>
  <c r="AO165" i="20"/>
  <c r="AO103" i="20"/>
  <c r="AO137" i="20" s="1"/>
  <c r="AO92" i="21"/>
  <c r="AO119" i="21"/>
  <c r="AO227" i="20"/>
  <c r="AO271" i="20" s="1"/>
  <c r="AO237" i="20"/>
  <c r="AO281" i="20" s="1"/>
  <c r="AO214" i="20"/>
  <c r="AO258" i="20" s="1"/>
  <c r="AO159" i="20"/>
  <c r="AO94" i="21"/>
  <c r="AO120" i="21"/>
  <c r="AN298" i="20"/>
  <c r="AN36" i="20" s="1"/>
  <c r="AN99" i="21"/>
  <c r="AN321" i="20"/>
  <c r="AN107" i="20"/>
  <c r="AN122" i="21" s="1"/>
  <c r="AN332" i="20"/>
  <c r="AM149" i="21"/>
  <c r="AM174" i="20"/>
  <c r="AP73" i="20"/>
  <c r="AP71" i="21"/>
  <c r="AP72" i="20"/>
  <c r="AP111" i="21" s="1"/>
  <c r="AM511" i="20"/>
  <c r="AN360" i="21"/>
  <c r="AN309" i="20"/>
  <c r="AN44" i="20" s="1"/>
  <c r="AN163" i="20"/>
  <c r="AN43" i="20" s="1"/>
  <c r="AN197" i="20"/>
  <c r="AN186" i="20"/>
  <c r="G522" i="20"/>
  <c r="AI356" i="20"/>
  <c r="AI15" i="20" s="1"/>
  <c r="AK510" i="20"/>
  <c r="AN211" i="20"/>
  <c r="AN110" i="21"/>
  <c r="AN96" i="20"/>
  <c r="AN86" i="21"/>
  <c r="AP225" i="21"/>
  <c r="AP217" i="21"/>
  <c r="AP224" i="21"/>
  <c r="AP222" i="21"/>
  <c r="AP221" i="21"/>
  <c r="AP219" i="21"/>
  <c r="AP218" i="21"/>
  <c r="AP223" i="21"/>
  <c r="AP226" i="21"/>
  <c r="AP220" i="21"/>
  <c r="AN343" i="20"/>
  <c r="AN123" i="21"/>
  <c r="AQ71" i="20"/>
  <c r="AR1" i="20"/>
  <c r="AR3" i="20" s="1"/>
  <c r="AQ1" i="21"/>
  <c r="AM148" i="21"/>
  <c r="AM22" i="21" s="1"/>
  <c r="AO124" i="21"/>
  <c r="AO135" i="21"/>
  <c r="AO198" i="20"/>
  <c r="AO333" i="20"/>
  <c r="AO344" i="20"/>
  <c r="AO322" i="20"/>
  <c r="AO108" i="20"/>
  <c r="AO142" i="20" s="1"/>
  <c r="AO339" i="20"/>
  <c r="AO253" i="20"/>
  <c r="AO297" i="20" s="1"/>
  <c r="AO350" i="20"/>
  <c r="AO249" i="20"/>
  <c r="AO293" i="20" s="1"/>
  <c r="AO183" i="20"/>
  <c r="AO111" i="20"/>
  <c r="AO145" i="20" s="1"/>
  <c r="AO140" i="21"/>
  <c r="AO323" i="20"/>
  <c r="AO334" i="20"/>
  <c r="AO349" i="20"/>
  <c r="AO247" i="20"/>
  <c r="AO291" i="20" s="1"/>
  <c r="AO180" i="20"/>
  <c r="AO115" i="20"/>
  <c r="AO149" i="20" s="1"/>
  <c r="AO137" i="21"/>
  <c r="AO352" i="20"/>
  <c r="AO204" i="20"/>
  <c r="AO192" i="20"/>
  <c r="AO178" i="20"/>
  <c r="AO142" i="21"/>
  <c r="AO199" i="20"/>
  <c r="AO116" i="20"/>
  <c r="AO150" i="20" s="1"/>
  <c r="AO136" i="21"/>
  <c r="AO144" i="21"/>
  <c r="AO329" i="20"/>
  <c r="AO340" i="20"/>
  <c r="AO338" i="20"/>
  <c r="AO346" i="20"/>
  <c r="AO250" i="20"/>
  <c r="AO294" i="20" s="1"/>
  <c r="AO184" i="20"/>
  <c r="AO125" i="21"/>
  <c r="AO139" i="21"/>
  <c r="AO347" i="20"/>
  <c r="AO252" i="20"/>
  <c r="AO296" i="20" s="1"/>
  <c r="AO345" i="20"/>
  <c r="AO246" i="20"/>
  <c r="AO290" i="20" s="1"/>
  <c r="AO190" i="20"/>
  <c r="AO127" i="21"/>
  <c r="AO141" i="21"/>
  <c r="AO348" i="20"/>
  <c r="AO205" i="20"/>
  <c r="AO112" i="20"/>
  <c r="AO146" i="20" s="1"/>
  <c r="AO131" i="21"/>
  <c r="AO341" i="20"/>
  <c r="AO206" i="20"/>
  <c r="AO113" i="20"/>
  <c r="AO147" i="20" s="1"/>
  <c r="AO132" i="21"/>
  <c r="AO330" i="20"/>
  <c r="AO191" i="20"/>
  <c r="AO335" i="20"/>
  <c r="AO336" i="20"/>
  <c r="AO196" i="20"/>
  <c r="AO109" i="20"/>
  <c r="AO143" i="20" s="1"/>
  <c r="AO129" i="21"/>
  <c r="AO245" i="20"/>
  <c r="AO289" i="20" s="1"/>
  <c r="AO337" i="20"/>
  <c r="AO331" i="20"/>
  <c r="AO328" i="20"/>
  <c r="AO189" i="20"/>
  <c r="AO117" i="20"/>
  <c r="AO151" i="20" s="1"/>
  <c r="AO133" i="21"/>
  <c r="AO195" i="20"/>
  <c r="AO324" i="20"/>
  <c r="AO185" i="20"/>
  <c r="AO182" i="20"/>
  <c r="AO130" i="21"/>
  <c r="AO351" i="20"/>
  <c r="AO193" i="20"/>
  <c r="AO177" i="20"/>
  <c r="AO143" i="21"/>
  <c r="AO342" i="20"/>
  <c r="AO325" i="20"/>
  <c r="AO251" i="20"/>
  <c r="AO295" i="20" s="1"/>
  <c r="AO207" i="20"/>
  <c r="AO202" i="20"/>
  <c r="AO110" i="20"/>
  <c r="AO144" i="20" s="1"/>
  <c r="AO126" i="21"/>
  <c r="AO326" i="20"/>
  <c r="AO203" i="20"/>
  <c r="AO353" i="20"/>
  <c r="AO201" i="20"/>
  <c r="AO181" i="20"/>
  <c r="AO179" i="20"/>
  <c r="AO128" i="21"/>
  <c r="AO327" i="20"/>
  <c r="AO200" i="20"/>
  <c r="AO194" i="20"/>
  <c r="AO114" i="20"/>
  <c r="AO148" i="20" s="1"/>
  <c r="AO138" i="21"/>
  <c r="AO248" i="20"/>
  <c r="AO292" i="20" s="1"/>
  <c r="AO188" i="20"/>
  <c r="AO73" i="21"/>
  <c r="AM98" i="21"/>
  <c r="AN232" i="20"/>
  <c r="AN152" i="20"/>
  <c r="AN35" i="20" s="1"/>
  <c r="AN250" i="21" l="1"/>
  <c r="AQ423" i="20"/>
  <c r="AQ500" i="20" s="1"/>
  <c r="AQ380" i="20"/>
  <c r="AQ457" i="20" s="1"/>
  <c r="AP244" i="20"/>
  <c r="AP176" i="20"/>
  <c r="AP187" i="20"/>
  <c r="AO315" i="21"/>
  <c r="AO273" i="21" s="1"/>
  <c r="AP233" i="20"/>
  <c r="AP212" i="20"/>
  <c r="AP256" i="20" s="1"/>
  <c r="AO316" i="21"/>
  <c r="AO274" i="21" s="1"/>
  <c r="AO305" i="21"/>
  <c r="AO263" i="21" s="1"/>
  <c r="AO260" i="21"/>
  <c r="AO238" i="21" s="1"/>
  <c r="AM532" i="20"/>
  <c r="AM522" i="20" s="1"/>
  <c r="AM381" i="21"/>
  <c r="AM371" i="21" s="1"/>
  <c r="AM359" i="21" s="1"/>
  <c r="AM37" i="21" s="1"/>
  <c r="AL26" i="20"/>
  <c r="AN11" i="20"/>
  <c r="AI7" i="20"/>
  <c r="G7" i="20" s="1"/>
  <c r="AP412" i="20"/>
  <c r="AP489" i="20" s="1"/>
  <c r="AN304" i="21"/>
  <c r="AL60" i="21"/>
  <c r="AN279" i="21"/>
  <c r="AN281" i="21"/>
  <c r="AN276" i="21"/>
  <c r="AN282" i="21"/>
  <c r="AO356" i="21"/>
  <c r="AO334" i="21" s="1"/>
  <c r="AO282" i="21" s="1"/>
  <c r="AO349" i="21"/>
  <c r="AO327" i="21" s="1"/>
  <c r="AO275" i="21" s="1"/>
  <c r="AO357" i="21"/>
  <c r="AO335" i="21" s="1"/>
  <c r="AM262" i="21"/>
  <c r="AM261" i="21" s="1"/>
  <c r="AM61" i="21" s="1"/>
  <c r="AO350" i="21"/>
  <c r="AO328" i="21" s="1"/>
  <c r="AO276" i="21" s="1"/>
  <c r="AO352" i="21"/>
  <c r="AO330" i="21" s="1"/>
  <c r="AO278" i="21" s="1"/>
  <c r="AM228" i="21"/>
  <c r="AM227" i="21" s="1"/>
  <c r="AM55" i="21" s="1"/>
  <c r="AO355" i="21"/>
  <c r="AO333" i="21" s="1"/>
  <c r="AO281" i="21" s="1"/>
  <c r="AO354" i="21"/>
  <c r="AO332" i="21" s="1"/>
  <c r="AO280" i="21" s="1"/>
  <c r="AO351" i="21"/>
  <c r="AO329" i="21" s="1"/>
  <c r="AO277" i="21" s="1"/>
  <c r="AO353" i="21"/>
  <c r="AO331" i="21" s="1"/>
  <c r="AO358" i="21"/>
  <c r="AO336" i="21" s="1"/>
  <c r="AO283" i="21"/>
  <c r="AP249" i="21"/>
  <c r="AP303" i="21"/>
  <c r="AP324" i="21" s="1"/>
  <c r="AP302" i="21"/>
  <c r="AP323" i="21" s="1"/>
  <c r="AP301" i="21"/>
  <c r="AP322" i="21" s="1"/>
  <c r="AP300" i="21"/>
  <c r="AP321" i="21" s="1"/>
  <c r="AP299" i="21"/>
  <c r="AP320" i="21" s="1"/>
  <c r="AP298" i="21"/>
  <c r="AP319" i="21" s="1"/>
  <c r="AP297" i="21"/>
  <c r="AP318" i="21" s="1"/>
  <c r="AP296" i="21"/>
  <c r="AP317" i="21" s="1"/>
  <c r="AP295" i="21"/>
  <c r="AP294" i="21"/>
  <c r="AO272" i="21"/>
  <c r="AO270" i="21"/>
  <c r="AO268" i="21"/>
  <c r="AO269" i="21"/>
  <c r="AO266" i="21"/>
  <c r="AO271" i="21"/>
  <c r="AO267" i="21"/>
  <c r="AO264" i="21"/>
  <c r="AO265" i="21"/>
  <c r="G44" i="21"/>
  <c r="G47" i="21"/>
  <c r="AO48" i="21"/>
  <c r="G28" i="21"/>
  <c r="AL7" i="21"/>
  <c r="AO181" i="21"/>
  <c r="F32" i="31"/>
  <c r="F30" i="31" s="1"/>
  <c r="F7" i="31" s="1"/>
  <c r="AN533" i="20"/>
  <c r="AN37" i="20" s="1"/>
  <c r="AN34" i="20" s="1"/>
  <c r="AN10" i="20" s="1"/>
  <c r="F40" i="31"/>
  <c r="F24" i="31"/>
  <c r="D10" i="14"/>
  <c r="F47" i="31"/>
  <c r="F22" i="31" s="1"/>
  <c r="AN254" i="20"/>
  <c r="AN62" i="20" s="1"/>
  <c r="AO288" i="20"/>
  <c r="AO287" i="20" s="1"/>
  <c r="AO277" i="20"/>
  <c r="AO276" i="20" s="1"/>
  <c r="AO255" i="20"/>
  <c r="AO131" i="20"/>
  <c r="AO130" i="20" s="1"/>
  <c r="AO141" i="20"/>
  <c r="AO171" i="21"/>
  <c r="AP521" i="20"/>
  <c r="AP370" i="21"/>
  <c r="AO531" i="20"/>
  <c r="AP518" i="20"/>
  <c r="AP367" i="21"/>
  <c r="AP517" i="20"/>
  <c r="AP366" i="21"/>
  <c r="AO524" i="20"/>
  <c r="AO445" i="20"/>
  <c r="AO434" i="20"/>
  <c r="AO523" i="20"/>
  <c r="AP516" i="20"/>
  <c r="AP365" i="21"/>
  <c r="AO529" i="20"/>
  <c r="AN530" i="20"/>
  <c r="AP513" i="20"/>
  <c r="AP362" i="21"/>
  <c r="AP519" i="20"/>
  <c r="AP368" i="21"/>
  <c r="AO528" i="20"/>
  <c r="AO477" i="20"/>
  <c r="AO488" i="20"/>
  <c r="AP456" i="20"/>
  <c r="AP499" i="20"/>
  <c r="AP520" i="20"/>
  <c r="AP369" i="21"/>
  <c r="AO526" i="20"/>
  <c r="AO525" i="20"/>
  <c r="AP515" i="20"/>
  <c r="AP364" i="21"/>
  <c r="AP514" i="20"/>
  <c r="AP363" i="21"/>
  <c r="AP512" i="20"/>
  <c r="AP361" i="21"/>
  <c r="AO527" i="20"/>
  <c r="AN433" i="20"/>
  <c r="AL36" i="21"/>
  <c r="AL28" i="21"/>
  <c r="AQ151" i="21"/>
  <c r="AQ146" i="21"/>
  <c r="AQ83" i="21"/>
  <c r="AL50" i="20"/>
  <c r="AM30" i="21"/>
  <c r="AM6" i="21" s="1"/>
  <c r="AM52" i="20"/>
  <c r="AM28" i="20" s="1"/>
  <c r="AM53" i="20"/>
  <c r="AM51" i="20"/>
  <c r="AM27" i="20" s="1"/>
  <c r="AN42" i="20"/>
  <c r="AK21" i="20"/>
  <c r="AM37" i="20"/>
  <c r="AJ21" i="20"/>
  <c r="G15" i="20"/>
  <c r="AJ15" i="20"/>
  <c r="G37" i="21"/>
  <c r="AI36" i="21"/>
  <c r="AO236" i="21"/>
  <c r="AO379" i="21" s="1"/>
  <c r="AQ3" i="21"/>
  <c r="AQ69" i="21" s="1"/>
  <c r="G356" i="20"/>
  <c r="F18" i="31" s="1"/>
  <c r="AP630" i="20"/>
  <c r="AO201" i="21"/>
  <c r="AP625" i="20"/>
  <c r="AO192" i="21"/>
  <c r="AR355" i="20"/>
  <c r="AR209" i="20"/>
  <c r="AR83" i="20"/>
  <c r="AR69" i="20"/>
  <c r="AP293" i="21"/>
  <c r="AP314" i="21" s="1"/>
  <c r="AO200" i="21"/>
  <c r="AO202" i="21"/>
  <c r="AO204" i="21"/>
  <c r="AO210" i="21"/>
  <c r="AO206" i="21"/>
  <c r="AO215" i="21"/>
  <c r="AO203" i="21"/>
  <c r="AO208" i="21"/>
  <c r="AO207" i="21"/>
  <c r="AO196" i="21"/>
  <c r="AO199" i="21"/>
  <c r="AO195" i="21"/>
  <c r="AO197" i="21"/>
  <c r="AO214" i="21"/>
  <c r="AO211" i="21"/>
  <c r="AO213" i="21"/>
  <c r="AO212" i="21"/>
  <c r="AO198" i="21"/>
  <c r="AN169" i="21"/>
  <c r="AQ395" i="20"/>
  <c r="AQ472" i="20" s="1"/>
  <c r="AP379" i="20"/>
  <c r="AP422" i="20"/>
  <c r="AP193" i="21" s="1"/>
  <c r="AP549" i="20"/>
  <c r="AO187" i="21"/>
  <c r="AO182" i="21"/>
  <c r="AP592" i="20"/>
  <c r="AP616" i="20"/>
  <c r="AO164" i="21"/>
  <c r="AO156" i="21"/>
  <c r="AP607" i="20"/>
  <c r="AP602" i="20"/>
  <c r="AO172" i="21"/>
  <c r="AP626" i="20"/>
  <c r="AM166" i="21"/>
  <c r="AM23" i="21" s="1"/>
  <c r="AM152" i="21"/>
  <c r="AM15" i="21" s="1"/>
  <c r="AO623" i="20"/>
  <c r="AP243" i="21"/>
  <c r="AP254" i="21" s="1"/>
  <c r="AP232" i="21" s="1"/>
  <c r="AP375" i="21" s="1"/>
  <c r="AN180" i="21"/>
  <c r="AN155" i="21"/>
  <c r="AQ393" i="20"/>
  <c r="AQ470" i="20" s="1"/>
  <c r="AP292" i="21"/>
  <c r="AP313" i="21" s="1"/>
  <c r="AQ431" i="20"/>
  <c r="AQ508" i="20" s="1"/>
  <c r="AP287" i="21"/>
  <c r="AP308" i="21" s="1"/>
  <c r="AO612" i="20"/>
  <c r="AN194" i="21"/>
  <c r="AQ398" i="20"/>
  <c r="AQ475" i="20" s="1"/>
  <c r="AQ386" i="20"/>
  <c r="AQ463" i="20" s="1"/>
  <c r="AP284" i="21"/>
  <c r="AP343" i="21"/>
  <c r="AP345" i="21"/>
  <c r="AN205" i="21"/>
  <c r="AQ387" i="20"/>
  <c r="AQ464" i="20" s="1"/>
  <c r="AQ425" i="20"/>
  <c r="AQ502" i="20" s="1"/>
  <c r="AP244" i="21"/>
  <c r="AP255" i="21" s="1"/>
  <c r="AP233" i="21" s="1"/>
  <c r="AP376" i="21" s="1"/>
  <c r="AN579" i="20"/>
  <c r="AO183" i="21"/>
  <c r="AO159" i="21"/>
  <c r="AP611" i="20"/>
  <c r="AP583" i="20"/>
  <c r="AP617" i="20"/>
  <c r="AM191" i="21"/>
  <c r="AM31" i="21" s="1"/>
  <c r="AP622" i="20"/>
  <c r="AP603" i="20"/>
  <c r="AP596" i="20"/>
  <c r="AO580" i="20"/>
  <c r="AO601" i="20"/>
  <c r="AP359" i="20"/>
  <c r="AP436" i="20" s="1"/>
  <c r="AP364" i="20"/>
  <c r="AP441" i="20" s="1"/>
  <c r="AP571" i="20"/>
  <c r="AP564" i="20"/>
  <c r="AQ385" i="20"/>
  <c r="AQ462" i="20" s="1"/>
  <c r="AQ392" i="20"/>
  <c r="AQ469" i="20" s="1"/>
  <c r="AQ424" i="20"/>
  <c r="AQ501" i="20" s="1"/>
  <c r="AQ383" i="20"/>
  <c r="AQ460" i="20" s="1"/>
  <c r="AQ388" i="20"/>
  <c r="AQ465" i="20" s="1"/>
  <c r="AQ399" i="20"/>
  <c r="AQ476" i="20" s="1"/>
  <c r="AQ427" i="20"/>
  <c r="AQ504" i="20" s="1"/>
  <c r="AP346" i="21"/>
  <c r="AP245" i="21"/>
  <c r="AP256" i="21" s="1"/>
  <c r="AP234" i="21" s="1"/>
  <c r="AP377" i="21" s="1"/>
  <c r="AP290" i="21"/>
  <c r="AP311" i="21" s="1"/>
  <c r="AP347" i="21"/>
  <c r="AP285" i="21"/>
  <c r="AP306" i="21" s="1"/>
  <c r="AP289" i="21"/>
  <c r="AP310" i="21" s="1"/>
  <c r="AQ432" i="20"/>
  <c r="AQ509" i="20" s="1"/>
  <c r="AQ391" i="20"/>
  <c r="AQ468" i="20" s="1"/>
  <c r="AQ394" i="20"/>
  <c r="AQ471" i="20" s="1"/>
  <c r="AQ430" i="20"/>
  <c r="AQ507" i="20" s="1"/>
  <c r="AQ397" i="20"/>
  <c r="AQ474" i="20" s="1"/>
  <c r="AQ390" i="20"/>
  <c r="AQ467" i="20" s="1"/>
  <c r="AQ382" i="20"/>
  <c r="AQ459" i="20" s="1"/>
  <c r="AQ429" i="20"/>
  <c r="AQ506" i="20" s="1"/>
  <c r="AP246" i="21"/>
  <c r="AP257" i="21" s="1"/>
  <c r="AP235" i="21" s="1"/>
  <c r="AP378" i="21" s="1"/>
  <c r="AP339" i="21"/>
  <c r="AP344" i="21"/>
  <c r="AP338" i="21"/>
  <c r="AP248" i="21"/>
  <c r="AP259" i="21" s="1"/>
  <c r="AP237" i="21" s="1"/>
  <c r="AP380" i="21" s="1"/>
  <c r="AP242" i="21"/>
  <c r="AP253" i="21" s="1"/>
  <c r="AP231" i="21" s="1"/>
  <c r="AP374" i="21" s="1"/>
  <c r="AP341" i="21"/>
  <c r="AQ396" i="20"/>
  <c r="AQ473" i="20" s="1"/>
  <c r="AQ389" i="20"/>
  <c r="AQ466" i="20" s="1"/>
  <c r="AQ381" i="20"/>
  <c r="AQ458" i="20" s="1"/>
  <c r="AQ428" i="20"/>
  <c r="AQ505" i="20" s="1"/>
  <c r="AQ426" i="20"/>
  <c r="AQ503" i="20" s="1"/>
  <c r="AQ78" i="21"/>
  <c r="AQ384" i="20"/>
  <c r="AQ461" i="20" s="1"/>
  <c r="AP247" i="21"/>
  <c r="AP258" i="21" s="1"/>
  <c r="AP240" i="21"/>
  <c r="AP251" i="21" s="1"/>
  <c r="AP342" i="21"/>
  <c r="AP291" i="21"/>
  <c r="AP312" i="21" s="1"/>
  <c r="AP288" i="21"/>
  <c r="AP309" i="21" s="1"/>
  <c r="AP286" i="21"/>
  <c r="AP307" i="21" s="1"/>
  <c r="AP241" i="21"/>
  <c r="AP252" i="21" s="1"/>
  <c r="AP230" i="21" s="1"/>
  <c r="AP373" i="21" s="1"/>
  <c r="AP340" i="21"/>
  <c r="AO411" i="20"/>
  <c r="AO168" i="21" s="1"/>
  <c r="AO368" i="20"/>
  <c r="AO174" i="21"/>
  <c r="AO190" i="21"/>
  <c r="AO178" i="21"/>
  <c r="AO177" i="21"/>
  <c r="AO189" i="21"/>
  <c r="AO160" i="21"/>
  <c r="AO186" i="21"/>
  <c r="AP627" i="20"/>
  <c r="AP593" i="20"/>
  <c r="AP605" i="20"/>
  <c r="AP589" i="20"/>
  <c r="AP608" i="20"/>
  <c r="AP582" i="20"/>
  <c r="AP585" i="20"/>
  <c r="AP621" i="20"/>
  <c r="AP584" i="20"/>
  <c r="AP599" i="20"/>
  <c r="AP631" i="20"/>
  <c r="AP597" i="20"/>
  <c r="AP613" i="20"/>
  <c r="AN153" i="21"/>
  <c r="AO157" i="21"/>
  <c r="AO162" i="21"/>
  <c r="AO161" i="21"/>
  <c r="AO163" i="21"/>
  <c r="AO176" i="21"/>
  <c r="AO188" i="21"/>
  <c r="AO170" i="21"/>
  <c r="AP632" i="20"/>
  <c r="AP587" i="20"/>
  <c r="AP628" i="20"/>
  <c r="AP590" i="20"/>
  <c r="AP606" i="20"/>
  <c r="AP77" i="21"/>
  <c r="AP199" i="21" s="1"/>
  <c r="AP604" i="20"/>
  <c r="AP618" i="20"/>
  <c r="AP609" i="20"/>
  <c r="AP614" i="20"/>
  <c r="AP594" i="20"/>
  <c r="AP624" i="20"/>
  <c r="AO357" i="20"/>
  <c r="AO400" i="20"/>
  <c r="AO154" i="21" s="1"/>
  <c r="AO165" i="21"/>
  <c r="AO179" i="21"/>
  <c r="AO173" i="21"/>
  <c r="AO185" i="21"/>
  <c r="AO184" i="21"/>
  <c r="AO158" i="21"/>
  <c r="AO175" i="21"/>
  <c r="AP615" i="20"/>
  <c r="AP633" i="20"/>
  <c r="AP591" i="20"/>
  <c r="AP629" i="20"/>
  <c r="AP588" i="20"/>
  <c r="AP610" i="20"/>
  <c r="AP586" i="20"/>
  <c r="AP600" i="20"/>
  <c r="AP620" i="20"/>
  <c r="AP595" i="20"/>
  <c r="AP619" i="20"/>
  <c r="AP598" i="20"/>
  <c r="AO568" i="20"/>
  <c r="AO557" i="20"/>
  <c r="AO534" i="20"/>
  <c r="AO545" i="20"/>
  <c r="AP552" i="20"/>
  <c r="AP577" i="20"/>
  <c r="AP374" i="20"/>
  <c r="AP451" i="20" s="1"/>
  <c r="AP415" i="20"/>
  <c r="AP492" i="20" s="1"/>
  <c r="AP546" i="20"/>
  <c r="AN167" i="21"/>
  <c r="AP370" i="20"/>
  <c r="AP447" i="20" s="1"/>
  <c r="AP537" i="20"/>
  <c r="AP366" i="20"/>
  <c r="AP443" i="20" s="1"/>
  <c r="AP416" i="20"/>
  <c r="AP493" i="20" s="1"/>
  <c r="AP367" i="20"/>
  <c r="AP444" i="20" s="1"/>
  <c r="AM121" i="21"/>
  <c r="AM29" i="21" s="1"/>
  <c r="AQ79" i="21"/>
  <c r="AP360" i="20"/>
  <c r="AP437" i="20" s="1"/>
  <c r="AP541" i="20"/>
  <c r="AP361" i="20"/>
  <c r="AP438" i="20" s="1"/>
  <c r="AP402" i="20"/>
  <c r="AP479" i="20" s="1"/>
  <c r="AP558" i="20"/>
  <c r="AP567" i="20"/>
  <c r="AP553" i="20"/>
  <c r="AP417" i="20"/>
  <c r="AP494" i="20" s="1"/>
  <c r="AP365" i="20"/>
  <c r="AP442" i="20" s="1"/>
  <c r="AP420" i="20"/>
  <c r="AP497" i="20" s="1"/>
  <c r="AP578" i="20"/>
  <c r="AP542" i="20"/>
  <c r="AP547" i="20"/>
  <c r="AP410" i="20"/>
  <c r="AP487" i="20" s="1"/>
  <c r="AP409" i="20"/>
  <c r="AP486" i="20" s="1"/>
  <c r="AP375" i="20"/>
  <c r="AP452" i="20" s="1"/>
  <c r="AP559" i="20"/>
  <c r="AP421" i="20"/>
  <c r="AP498" i="20" s="1"/>
  <c r="AP562" i="20"/>
  <c r="AP548" i="20"/>
  <c r="AP373" i="20"/>
  <c r="AP450" i="20" s="1"/>
  <c r="AP565" i="20"/>
  <c r="AP574" i="20"/>
  <c r="AP76" i="21"/>
  <c r="AP369" i="20"/>
  <c r="AP446" i="20" s="1"/>
  <c r="AP536" i="20"/>
  <c r="AP573" i="20"/>
  <c r="AP554" i="20"/>
  <c r="AP418" i="20"/>
  <c r="AP495" i="20" s="1"/>
  <c r="AP563" i="20"/>
  <c r="AP408" i="20"/>
  <c r="AP485" i="20" s="1"/>
  <c r="AP566" i="20"/>
  <c r="AP575" i="20"/>
  <c r="AP377" i="20"/>
  <c r="AP454" i="20" s="1"/>
  <c r="AP538" i="20"/>
  <c r="AP376" i="20"/>
  <c r="AP453" i="20" s="1"/>
  <c r="AP363" i="20"/>
  <c r="AP440" i="20" s="1"/>
  <c r="AP560" i="20"/>
  <c r="AP405" i="20"/>
  <c r="AP482" i="20" s="1"/>
  <c r="AP572" i="20"/>
  <c r="AP413" i="20"/>
  <c r="AP490" i="20" s="1"/>
  <c r="AP378" i="20"/>
  <c r="AP455" i="20" s="1"/>
  <c r="AP539" i="20"/>
  <c r="AP358" i="20"/>
  <c r="AP435" i="20" s="1"/>
  <c r="AP569" i="20"/>
  <c r="AP535" i="20"/>
  <c r="AP403" i="20"/>
  <c r="AP480" i="20" s="1"/>
  <c r="AP555" i="20"/>
  <c r="AP419" i="20"/>
  <c r="AP496" i="20" s="1"/>
  <c r="AP406" i="20"/>
  <c r="AP483" i="20" s="1"/>
  <c r="AP372" i="20"/>
  <c r="AP449" i="20" s="1"/>
  <c r="AP371" i="20"/>
  <c r="AP448" i="20" s="1"/>
  <c r="AP576" i="20"/>
  <c r="AP540" i="20"/>
  <c r="AP404" i="20"/>
  <c r="AP481" i="20" s="1"/>
  <c r="AP543" i="20"/>
  <c r="AP407" i="20"/>
  <c r="AP484" i="20" s="1"/>
  <c r="AP561" i="20"/>
  <c r="AP570" i="20"/>
  <c r="AP551" i="20"/>
  <c r="AP550" i="20"/>
  <c r="AP414" i="20"/>
  <c r="AP491" i="20" s="1"/>
  <c r="AP362" i="20"/>
  <c r="AP439" i="20" s="1"/>
  <c r="AP544" i="20"/>
  <c r="AP401" i="20"/>
  <c r="AP478" i="20" s="1"/>
  <c r="AO239" i="21"/>
  <c r="AR75" i="20"/>
  <c r="AR75" i="21" s="1"/>
  <c r="AR78" i="20"/>
  <c r="AR79" i="20"/>
  <c r="AR80" i="20" s="1"/>
  <c r="AR80" i="21" s="1"/>
  <c r="AQ81" i="20"/>
  <c r="AQ81" i="21" s="1"/>
  <c r="AQ77" i="20"/>
  <c r="AQ603" i="20" s="1"/>
  <c r="AQ76" i="20"/>
  <c r="AN148" i="21"/>
  <c r="AN22" i="21" s="1"/>
  <c r="AO175" i="20"/>
  <c r="AO186" i="20"/>
  <c r="AM97" i="21"/>
  <c r="AM21" i="21" s="1"/>
  <c r="AO152" i="20"/>
  <c r="AO35" i="20" s="1"/>
  <c r="AO96" i="20"/>
  <c r="AO343" i="20"/>
  <c r="AO243" i="20"/>
  <c r="AP216" i="21"/>
  <c r="AP49" i="21" s="1"/>
  <c r="AN210" i="20"/>
  <c r="AN147" i="21"/>
  <c r="AN14" i="21" s="1"/>
  <c r="AK356" i="20"/>
  <c r="AN511" i="20"/>
  <c r="AP164" i="20"/>
  <c r="AP100" i="21"/>
  <c r="AP97" i="20"/>
  <c r="AP310" i="20"/>
  <c r="AP87" i="21"/>
  <c r="AP299" i="20"/>
  <c r="AP153" i="20"/>
  <c r="AP312" i="20"/>
  <c r="AP235" i="20"/>
  <c r="AP279" i="20" s="1"/>
  <c r="AP218" i="20"/>
  <c r="AP262" i="20" s="1"/>
  <c r="AP166" i="20"/>
  <c r="AP108" i="21"/>
  <c r="AP160" i="20"/>
  <c r="AP302" i="20"/>
  <c r="AP229" i="20"/>
  <c r="AP273" i="20" s="1"/>
  <c r="AP213" i="20"/>
  <c r="AP257" i="20" s="1"/>
  <c r="AP168" i="20"/>
  <c r="AP90" i="21"/>
  <c r="AP118" i="21"/>
  <c r="AP305" i="20"/>
  <c r="AP228" i="20"/>
  <c r="AP272" i="20" s="1"/>
  <c r="AP171" i="20"/>
  <c r="AP103" i="20"/>
  <c r="AP137" i="20" s="1"/>
  <c r="AP114" i="21"/>
  <c r="AP156" i="20"/>
  <c r="AP304" i="20"/>
  <c r="AP231" i="20"/>
  <c r="AP275" i="20" s="1"/>
  <c r="AP215" i="20"/>
  <c r="AP259" i="20" s="1"/>
  <c r="AP105" i="20"/>
  <c r="AP139" i="20" s="1"/>
  <c r="AP106" i="21"/>
  <c r="AP103" i="21"/>
  <c r="AP307" i="20"/>
  <c r="AP230" i="20"/>
  <c r="AP274" i="20" s="1"/>
  <c r="AP214" i="20"/>
  <c r="AP258" i="20" s="1"/>
  <c r="AP172" i="20"/>
  <c r="AP89" i="21"/>
  <c r="AP105" i="21"/>
  <c r="AP315" i="20"/>
  <c r="AP242" i="20"/>
  <c r="AP286" i="20" s="1"/>
  <c r="AP225" i="20"/>
  <c r="AP269" i="20" s="1"/>
  <c r="AP165" i="20"/>
  <c r="AP104" i="20"/>
  <c r="AP138" i="20" s="1"/>
  <c r="AP102" i="21"/>
  <c r="AP319" i="20"/>
  <c r="AP301" i="20"/>
  <c r="AP224" i="20"/>
  <c r="AP268" i="20" s="1"/>
  <c r="AP154" i="20"/>
  <c r="AP100" i="20"/>
  <c r="AP134" i="20" s="1"/>
  <c r="AP91" i="21"/>
  <c r="AP113" i="21"/>
  <c r="AP317" i="20"/>
  <c r="AP300" i="20"/>
  <c r="AP227" i="20"/>
  <c r="AP271" i="20" s="1"/>
  <c r="AP173" i="20"/>
  <c r="AP157" i="20"/>
  <c r="AP72" i="21"/>
  <c r="AP116" i="21"/>
  <c r="AP101" i="20"/>
  <c r="AP135" i="20" s="1"/>
  <c r="AP303" i="20"/>
  <c r="AP226" i="20"/>
  <c r="AP270" i="20" s="1"/>
  <c r="AP169" i="20"/>
  <c r="AP106" i="20"/>
  <c r="AP140" i="20" s="1"/>
  <c r="AP88" i="21"/>
  <c r="AP117" i="21"/>
  <c r="AP311" i="20"/>
  <c r="AP238" i="20"/>
  <c r="AP282" i="20" s="1"/>
  <c r="AP221" i="20"/>
  <c r="AP265" i="20" s="1"/>
  <c r="AP158" i="20"/>
  <c r="AP112" i="21"/>
  <c r="AP107" i="21"/>
  <c r="AP318" i="20"/>
  <c r="AP241" i="20"/>
  <c r="AP285" i="20" s="1"/>
  <c r="AP220" i="20"/>
  <c r="AP264" i="20" s="1"/>
  <c r="AP155" i="20"/>
  <c r="AP99" i="20"/>
  <c r="AP133" i="20" s="1"/>
  <c r="AP92" i="21"/>
  <c r="AP101" i="21"/>
  <c r="AP313" i="20"/>
  <c r="AP240" i="20"/>
  <c r="AP284" i="20" s="1"/>
  <c r="AP223" i="20"/>
  <c r="AP267" i="20" s="1"/>
  <c r="AP167" i="20"/>
  <c r="AP98" i="20"/>
  <c r="AP132" i="20" s="1"/>
  <c r="AP95" i="21"/>
  <c r="AP115" i="21"/>
  <c r="AP316" i="20"/>
  <c r="AP239" i="20"/>
  <c r="AP283" i="20" s="1"/>
  <c r="AP222" i="20"/>
  <c r="AP266" i="20" s="1"/>
  <c r="AP162" i="20"/>
  <c r="AP96" i="21"/>
  <c r="AP109" i="21"/>
  <c r="AP306" i="20"/>
  <c r="AP234" i="20"/>
  <c r="AP278" i="20" s="1"/>
  <c r="AP217" i="20"/>
  <c r="AP261" i="20" s="1"/>
  <c r="AP159" i="20"/>
  <c r="AP102" i="20"/>
  <c r="AP136" i="20" s="1"/>
  <c r="AP93" i="21"/>
  <c r="AP120" i="21"/>
  <c r="AP314" i="20"/>
  <c r="AP237" i="20"/>
  <c r="AP281" i="20" s="1"/>
  <c r="AP216" i="20"/>
  <c r="AP260" i="20" s="1"/>
  <c r="AP161" i="20"/>
  <c r="AP104" i="21"/>
  <c r="AP119" i="21"/>
  <c r="AP308" i="20"/>
  <c r="AP236" i="20"/>
  <c r="AP280" i="20" s="1"/>
  <c r="AP219" i="20"/>
  <c r="AP263" i="20" s="1"/>
  <c r="AP170" i="20"/>
  <c r="AP94" i="21"/>
  <c r="AO211" i="20"/>
  <c r="AO309" i="20"/>
  <c r="AO44" i="20" s="1"/>
  <c r="AO86" i="21"/>
  <c r="AO107" i="20"/>
  <c r="AO122" i="21" s="1"/>
  <c r="AO332" i="20"/>
  <c r="AO134" i="21"/>
  <c r="AR71" i="20"/>
  <c r="AR1" i="21"/>
  <c r="AS1" i="20"/>
  <c r="AS3" i="20" s="1"/>
  <c r="AN98" i="21"/>
  <c r="AN97" i="21" s="1"/>
  <c r="AN21" i="21" s="1"/>
  <c r="AQ217" i="21"/>
  <c r="AQ219" i="21"/>
  <c r="AQ221" i="21"/>
  <c r="AQ220" i="21"/>
  <c r="AQ226" i="21"/>
  <c r="AQ223" i="21"/>
  <c r="AQ225" i="21"/>
  <c r="AQ218" i="21"/>
  <c r="AQ222" i="21"/>
  <c r="AQ224" i="21"/>
  <c r="AN320" i="20"/>
  <c r="AO110" i="21"/>
  <c r="AO99" i="21"/>
  <c r="AO163" i="20"/>
  <c r="AO43" i="20" s="1"/>
  <c r="AO360" i="21"/>
  <c r="AN174" i="20"/>
  <c r="AO321" i="20"/>
  <c r="AO197" i="20"/>
  <c r="AO123" i="21"/>
  <c r="AQ73" i="20"/>
  <c r="AQ72" i="20"/>
  <c r="AQ111" i="21" s="1"/>
  <c r="AQ71" i="21"/>
  <c r="AP135" i="21"/>
  <c r="AP124" i="21"/>
  <c r="AP344" i="20"/>
  <c r="AP198" i="20"/>
  <c r="AP333" i="20"/>
  <c r="AP108" i="20"/>
  <c r="AP142" i="20" s="1"/>
  <c r="AP322" i="20"/>
  <c r="AP338" i="20"/>
  <c r="AP183" i="20"/>
  <c r="AP130" i="21"/>
  <c r="AP349" i="20"/>
  <c r="AP117" i="20"/>
  <c r="AP151" i="20" s="1"/>
  <c r="AP188" i="20"/>
  <c r="AP331" i="20"/>
  <c r="AP329" i="20"/>
  <c r="AP178" i="20"/>
  <c r="AP191" i="20"/>
  <c r="AP128" i="21"/>
  <c r="AP327" i="20"/>
  <c r="AP125" i="21"/>
  <c r="AP342" i="20"/>
  <c r="AP340" i="20"/>
  <c r="AP206" i="20"/>
  <c r="AP114" i="20"/>
  <c r="AP148" i="20" s="1"/>
  <c r="AP350" i="20"/>
  <c r="AP207" i="20"/>
  <c r="AP205" i="20"/>
  <c r="AP189" i="20"/>
  <c r="AP109" i="20"/>
  <c r="AP143" i="20" s="1"/>
  <c r="AP139" i="21"/>
  <c r="AP345" i="20"/>
  <c r="AP129" i="21"/>
  <c r="AP138" i="21"/>
  <c r="AP328" i="20"/>
  <c r="AP204" i="20"/>
  <c r="AP115" i="20"/>
  <c r="AP149" i="20" s="1"/>
  <c r="AP352" i="20"/>
  <c r="AP253" i="20"/>
  <c r="AP297" i="20" s="1"/>
  <c r="AP203" i="20"/>
  <c r="AP182" i="20"/>
  <c r="AP137" i="21"/>
  <c r="AP341" i="20"/>
  <c r="AP127" i="21"/>
  <c r="AP334" i="20"/>
  <c r="AP325" i="20"/>
  <c r="AP202" i="20"/>
  <c r="AP326" i="20"/>
  <c r="AP346" i="20"/>
  <c r="AP251" i="20"/>
  <c r="AP295" i="20" s="1"/>
  <c r="AP201" i="20"/>
  <c r="AP184" i="20"/>
  <c r="AP73" i="21"/>
  <c r="AP136" i="21"/>
  <c r="AP250" i="20"/>
  <c r="AP294" i="20" s="1"/>
  <c r="AP141" i="21"/>
  <c r="AP335" i="20"/>
  <c r="AP179" i="20"/>
  <c r="AP195" i="20"/>
  <c r="AP112" i="20"/>
  <c r="AP146" i="20" s="1"/>
  <c r="AP348" i="20"/>
  <c r="AP249" i="20"/>
  <c r="AP293" i="20" s="1"/>
  <c r="AP199" i="20"/>
  <c r="AP116" i="20"/>
  <c r="AP150" i="20" s="1"/>
  <c r="AP132" i="21"/>
  <c r="AP185" i="20"/>
  <c r="AP144" i="21"/>
  <c r="AP351" i="20"/>
  <c r="AP252" i="20"/>
  <c r="AP296" i="20" s="1"/>
  <c r="AP190" i="20"/>
  <c r="AP339" i="20"/>
  <c r="AP336" i="20"/>
  <c r="AP247" i="20"/>
  <c r="AP291" i="20" s="1"/>
  <c r="AP196" i="20"/>
  <c r="AP180" i="20"/>
  <c r="AP131" i="21"/>
  <c r="AP200" i="20"/>
  <c r="AP133" i="21"/>
  <c r="AP353" i="20"/>
  <c r="AP246" i="20"/>
  <c r="AP290" i="20" s="1"/>
  <c r="AP192" i="20"/>
  <c r="AP330" i="20"/>
  <c r="AP324" i="20"/>
  <c r="AP245" i="20"/>
  <c r="AP289" i="20" s="1"/>
  <c r="AP194" i="20"/>
  <c r="AP111" i="20"/>
  <c r="AP145" i="20" s="1"/>
  <c r="AP140" i="21"/>
  <c r="AP110" i="20"/>
  <c r="AP144" i="20" s="1"/>
  <c r="AP142" i="21"/>
  <c r="AP347" i="20"/>
  <c r="AP248" i="20"/>
  <c r="AP292" i="20" s="1"/>
  <c r="AP181" i="20"/>
  <c r="AP323" i="20"/>
  <c r="AP337" i="20"/>
  <c r="AP177" i="20"/>
  <c r="AP193" i="20"/>
  <c r="AP113" i="20"/>
  <c r="AP147" i="20" s="1"/>
  <c r="AP126" i="21"/>
  <c r="AP143" i="21"/>
  <c r="AO232" i="20"/>
  <c r="AO298" i="20"/>
  <c r="AN149" i="21"/>
  <c r="AO250" i="21" l="1"/>
  <c r="AR423" i="20"/>
  <c r="AR500" i="20" s="1"/>
  <c r="AR380" i="20"/>
  <c r="AR457" i="20" s="1"/>
  <c r="AO304" i="21"/>
  <c r="AQ244" i="20"/>
  <c r="AQ176" i="20"/>
  <c r="AQ187" i="20"/>
  <c r="AP315" i="21"/>
  <c r="AP273" i="21" s="1"/>
  <c r="AP305" i="21"/>
  <c r="AP263" i="21" s="1"/>
  <c r="AP316" i="21"/>
  <c r="AP274" i="21" s="1"/>
  <c r="AQ212" i="20"/>
  <c r="AQ256" i="20" s="1"/>
  <c r="AQ233" i="20"/>
  <c r="AP260" i="21"/>
  <c r="AP238" i="21" s="1"/>
  <c r="AN532" i="20"/>
  <c r="AN522" i="20" s="1"/>
  <c r="AN381" i="21"/>
  <c r="AN371" i="21" s="1"/>
  <c r="AN359" i="21" s="1"/>
  <c r="AN37" i="21" s="1"/>
  <c r="AN36" i="21" s="1"/>
  <c r="AO11" i="20"/>
  <c r="AM34" i="20"/>
  <c r="AM10" i="20" s="1"/>
  <c r="AM29" i="20"/>
  <c r="AM26" i="20" s="1"/>
  <c r="AJ7" i="20"/>
  <c r="AQ572" i="20"/>
  <c r="AN262" i="21"/>
  <c r="AN261" i="21" s="1"/>
  <c r="AN61" i="21" s="1"/>
  <c r="AN60" i="21" s="1"/>
  <c r="AO279" i="21"/>
  <c r="AP349" i="21"/>
  <c r="AP327" i="21" s="1"/>
  <c r="AP275" i="21" s="1"/>
  <c r="AP352" i="21"/>
  <c r="AP330" i="21" s="1"/>
  <c r="AP278" i="21" s="1"/>
  <c r="AP357" i="21"/>
  <c r="AP335" i="21" s="1"/>
  <c r="AP356" i="21"/>
  <c r="AP334" i="21" s="1"/>
  <c r="AP282" i="21" s="1"/>
  <c r="AP351" i="21"/>
  <c r="AP329" i="21" s="1"/>
  <c r="AP277" i="21" s="1"/>
  <c r="AP350" i="21"/>
  <c r="AP328" i="21" s="1"/>
  <c r="AP276" i="21" s="1"/>
  <c r="AP354" i="21"/>
  <c r="AP332" i="21" s="1"/>
  <c r="AP280" i="21" s="1"/>
  <c r="AP355" i="21"/>
  <c r="AP333" i="21" s="1"/>
  <c r="AP281" i="21" s="1"/>
  <c r="AP353" i="21"/>
  <c r="AP331" i="21" s="1"/>
  <c r="AP279" i="21" s="1"/>
  <c r="AP358" i="21"/>
  <c r="AP336" i="21" s="1"/>
  <c r="AP283" i="21"/>
  <c r="AN228" i="21"/>
  <c r="AN227" i="21" s="1"/>
  <c r="AN55" i="21" s="1"/>
  <c r="AN54" i="21" s="1"/>
  <c r="AQ249" i="21"/>
  <c r="AQ303" i="21"/>
  <c r="AQ324" i="21" s="1"/>
  <c r="AQ302" i="21"/>
  <c r="AQ323" i="21" s="1"/>
  <c r="AQ299" i="21"/>
  <c r="AQ320" i="21" s="1"/>
  <c r="AQ298" i="21"/>
  <c r="AQ319" i="21" s="1"/>
  <c r="AQ297" i="21"/>
  <c r="AQ318" i="21" s="1"/>
  <c r="AQ296" i="21"/>
  <c r="AQ317" i="21" s="1"/>
  <c r="AQ295" i="21"/>
  <c r="AQ301" i="21"/>
  <c r="AQ322" i="21" s="1"/>
  <c r="AQ300" i="21"/>
  <c r="AQ321" i="21" s="1"/>
  <c r="AQ294" i="21"/>
  <c r="AP269" i="21"/>
  <c r="AP271" i="21"/>
  <c r="AP265" i="21"/>
  <c r="AP268" i="21"/>
  <c r="AP266" i="21"/>
  <c r="AP272" i="21"/>
  <c r="AP267" i="21"/>
  <c r="AP264" i="21"/>
  <c r="AP270" i="21"/>
  <c r="AM43" i="21"/>
  <c r="AM42" i="21" s="1"/>
  <c r="AM60" i="21"/>
  <c r="AP48" i="21"/>
  <c r="AM54" i="21"/>
  <c r="AM7" i="21"/>
  <c r="AP159" i="21"/>
  <c r="F29" i="31"/>
  <c r="F27" i="31"/>
  <c r="AN152" i="21"/>
  <c r="AN15" i="21" s="1"/>
  <c r="F53" i="31"/>
  <c r="AK20" i="20"/>
  <c r="AP277" i="20"/>
  <c r="AP276" i="20" s="1"/>
  <c r="AO254" i="20"/>
  <c r="AO62" i="20" s="1"/>
  <c r="AP288" i="20"/>
  <c r="AP287" i="20" s="1"/>
  <c r="AP255" i="20"/>
  <c r="AP141" i="20"/>
  <c r="AP131" i="20"/>
  <c r="AP130" i="20" s="1"/>
  <c r="AP434" i="20"/>
  <c r="AP488" i="20"/>
  <c r="AP477" i="20"/>
  <c r="AQ519" i="20"/>
  <c r="AQ368" i="21"/>
  <c r="AQ514" i="20"/>
  <c r="AQ363" i="21"/>
  <c r="AP445" i="20"/>
  <c r="AQ517" i="20"/>
  <c r="AQ366" i="21"/>
  <c r="AQ521" i="20"/>
  <c r="AQ370" i="21"/>
  <c r="AQ512" i="20"/>
  <c r="AQ361" i="21"/>
  <c r="AP524" i="20"/>
  <c r="AP525" i="20"/>
  <c r="AP529" i="20"/>
  <c r="AQ456" i="20"/>
  <c r="AQ513" i="20"/>
  <c r="AQ362" i="21"/>
  <c r="AQ515" i="20"/>
  <c r="AQ364" i="21"/>
  <c r="AO530" i="20"/>
  <c r="AQ518" i="20"/>
  <c r="AQ367" i="21"/>
  <c r="AQ520" i="20"/>
  <c r="AQ369" i="21"/>
  <c r="AQ516" i="20"/>
  <c r="AQ365" i="21"/>
  <c r="AP531" i="20"/>
  <c r="AP528" i="20"/>
  <c r="AP527" i="20"/>
  <c r="AP526" i="20"/>
  <c r="AQ499" i="20"/>
  <c r="AO433" i="20"/>
  <c r="AO42" i="20"/>
  <c r="AM28" i="21"/>
  <c r="AR151" i="21"/>
  <c r="AR146" i="21"/>
  <c r="AR83" i="21"/>
  <c r="AN30" i="21"/>
  <c r="AN6" i="21" s="1"/>
  <c r="AM50" i="20"/>
  <c r="AN52" i="20"/>
  <c r="AN28" i="20" s="1"/>
  <c r="AN51" i="20"/>
  <c r="AN27" i="20" s="1"/>
  <c r="AN53" i="20"/>
  <c r="AN29" i="20" s="1"/>
  <c r="AO36" i="20"/>
  <c r="AJ20" i="20"/>
  <c r="AK15" i="20"/>
  <c r="AN14" i="20"/>
  <c r="AN6" i="20" s="1"/>
  <c r="AR424" i="20"/>
  <c r="AR501" i="20" s="1"/>
  <c r="G45" i="21"/>
  <c r="G36" i="21"/>
  <c r="D8" i="14" s="1"/>
  <c r="G60" i="21"/>
  <c r="G54" i="21"/>
  <c r="AM20" i="21"/>
  <c r="AR3" i="21"/>
  <c r="AR69" i="21" s="1"/>
  <c r="AP236" i="21"/>
  <c r="AP379" i="21" s="1"/>
  <c r="AL356" i="20"/>
  <c r="AL510" i="20"/>
  <c r="AP192" i="21"/>
  <c r="AP207" i="21"/>
  <c r="AS209" i="20"/>
  <c r="AS355" i="20"/>
  <c r="AS83" i="20"/>
  <c r="AS69" i="20"/>
  <c r="AP204" i="21"/>
  <c r="AP197" i="21"/>
  <c r="AR79" i="21"/>
  <c r="AP198" i="21"/>
  <c r="AP211" i="21"/>
  <c r="AP163" i="21"/>
  <c r="AQ582" i="20"/>
  <c r="AO205" i="21"/>
  <c r="AO194" i="21"/>
  <c r="AQ340" i="21"/>
  <c r="AP157" i="21"/>
  <c r="AP161" i="21"/>
  <c r="AO167" i="21"/>
  <c r="AQ586" i="20"/>
  <c r="AN166" i="21"/>
  <c r="AN23" i="21" s="1"/>
  <c r="AN20" i="21" s="1"/>
  <c r="AQ624" i="20"/>
  <c r="AP172" i="21"/>
  <c r="AP165" i="21"/>
  <c r="AP184" i="21"/>
  <c r="AQ618" i="20"/>
  <c r="AQ77" i="21"/>
  <c r="AQ206" i="21" s="1"/>
  <c r="AQ588" i="20"/>
  <c r="AP181" i="21"/>
  <c r="AP173" i="21"/>
  <c r="AP187" i="21"/>
  <c r="AQ597" i="20"/>
  <c r="AQ614" i="20"/>
  <c r="AQ589" i="20"/>
  <c r="AQ621" i="20"/>
  <c r="AP171" i="21"/>
  <c r="AP176" i="21"/>
  <c r="AQ599" i="20"/>
  <c r="AQ615" i="20"/>
  <c r="AQ590" i="20"/>
  <c r="AQ581" i="20"/>
  <c r="AR389" i="20"/>
  <c r="AR466" i="20" s="1"/>
  <c r="AP215" i="21"/>
  <c r="AP212" i="21"/>
  <c r="AP202" i="21"/>
  <c r="AP206" i="21"/>
  <c r="AP203" i="21"/>
  <c r="AO153" i="21"/>
  <c r="AP200" i="21"/>
  <c r="AP210" i="21"/>
  <c r="AP196" i="21"/>
  <c r="AP195" i="21"/>
  <c r="AP209" i="21"/>
  <c r="AR427" i="20"/>
  <c r="AR504" i="20" s="1"/>
  <c r="AP208" i="21"/>
  <c r="AP201" i="21"/>
  <c r="AP214" i="21"/>
  <c r="AP213" i="21"/>
  <c r="AN191" i="21"/>
  <c r="AN31" i="21" s="1"/>
  <c r="AO579" i="20"/>
  <c r="AQ379" i="20"/>
  <c r="AQ343" i="21"/>
  <c r="AQ293" i="21"/>
  <c r="AQ314" i="21" s="1"/>
  <c r="AQ286" i="21"/>
  <c r="AQ307" i="21" s="1"/>
  <c r="AQ287" i="21"/>
  <c r="AQ308" i="21" s="1"/>
  <c r="AO169" i="21"/>
  <c r="AQ422" i="20"/>
  <c r="AQ193" i="21" s="1"/>
  <c r="AR428" i="20"/>
  <c r="AR505" i="20" s="1"/>
  <c r="AR425" i="20"/>
  <c r="AR502" i="20" s="1"/>
  <c r="AP239" i="21"/>
  <c r="AR384" i="20"/>
  <c r="AR461" i="20" s="1"/>
  <c r="AR429" i="20"/>
  <c r="AR506" i="20" s="1"/>
  <c r="AR432" i="20"/>
  <c r="AR509" i="20" s="1"/>
  <c r="AR390" i="20"/>
  <c r="AR467" i="20" s="1"/>
  <c r="AR393" i="20"/>
  <c r="AR470" i="20" s="1"/>
  <c r="AR394" i="20"/>
  <c r="AR471" i="20" s="1"/>
  <c r="AR397" i="20"/>
  <c r="AR474" i="20" s="1"/>
  <c r="AR381" i="20"/>
  <c r="AR458" i="20" s="1"/>
  <c r="AQ364" i="20"/>
  <c r="AQ441" i="20" s="1"/>
  <c r="AR395" i="20"/>
  <c r="AR472" i="20" s="1"/>
  <c r="AR388" i="20"/>
  <c r="AR465" i="20" s="1"/>
  <c r="AR387" i="20"/>
  <c r="AR464" i="20" s="1"/>
  <c r="AR426" i="20"/>
  <c r="AR503" i="20" s="1"/>
  <c r="AQ554" i="20"/>
  <c r="AQ544" i="20"/>
  <c r="AQ571" i="20"/>
  <c r="AQ575" i="20"/>
  <c r="AO180" i="21"/>
  <c r="AP601" i="20"/>
  <c r="AP623" i="20"/>
  <c r="AO155" i="21"/>
  <c r="AP612" i="20"/>
  <c r="AP580" i="20"/>
  <c r="AQ246" i="21"/>
  <c r="AQ257" i="21" s="1"/>
  <c r="AQ235" i="21" s="1"/>
  <c r="AQ378" i="21" s="1"/>
  <c r="AQ344" i="21"/>
  <c r="AQ338" i="21"/>
  <c r="AQ248" i="21"/>
  <c r="AQ259" i="21" s="1"/>
  <c r="AQ237" i="21" s="1"/>
  <c r="AQ380" i="21" s="1"/>
  <c r="AQ288" i="21"/>
  <c r="AQ309" i="21" s="1"/>
  <c r="AQ342" i="21"/>
  <c r="AQ247" i="21"/>
  <c r="AQ258" i="21" s="1"/>
  <c r="AQ341" i="21"/>
  <c r="AQ292" i="21"/>
  <c r="AQ313" i="21" s="1"/>
  <c r="AQ290" i="21"/>
  <c r="AQ311" i="21" s="1"/>
  <c r="AQ285" i="21"/>
  <c r="AQ306" i="21" s="1"/>
  <c r="AQ345" i="21"/>
  <c r="AQ291" i="21"/>
  <c r="AQ312" i="21" s="1"/>
  <c r="AQ245" i="21"/>
  <c r="AQ256" i="21" s="1"/>
  <c r="AQ234" i="21" s="1"/>
  <c r="AQ377" i="21" s="1"/>
  <c r="AQ241" i="21"/>
  <c r="AQ252" i="21" s="1"/>
  <c r="AQ230" i="21" s="1"/>
  <c r="AQ373" i="21" s="1"/>
  <c r="AO533" i="20"/>
  <c r="AO37" i="20" s="1"/>
  <c r="AP357" i="20"/>
  <c r="AP153" i="21" s="1"/>
  <c r="AP400" i="20"/>
  <c r="AP154" i="21" s="1"/>
  <c r="AR398" i="20"/>
  <c r="AR475" i="20" s="1"/>
  <c r="AR78" i="21"/>
  <c r="AR399" i="20"/>
  <c r="AR476" i="20" s="1"/>
  <c r="AR396" i="20"/>
  <c r="AR473" i="20" s="1"/>
  <c r="AR383" i="20"/>
  <c r="AR460" i="20" s="1"/>
  <c r="AQ375" i="20"/>
  <c r="AQ452" i="20" s="1"/>
  <c r="AQ577" i="20"/>
  <c r="AR391" i="20"/>
  <c r="AR468" i="20" s="1"/>
  <c r="AR386" i="20"/>
  <c r="AR463" i="20" s="1"/>
  <c r="AR431" i="20"/>
  <c r="AR508" i="20" s="1"/>
  <c r="AR382" i="20"/>
  <c r="AR459" i="20" s="1"/>
  <c r="AR430" i="20"/>
  <c r="AR507" i="20" s="1"/>
  <c r="AR385" i="20"/>
  <c r="AR462" i="20" s="1"/>
  <c r="AR392" i="20"/>
  <c r="AR469" i="20" s="1"/>
  <c r="AQ555" i="20"/>
  <c r="AQ551" i="20"/>
  <c r="AP368" i="20"/>
  <c r="AP167" i="21" s="1"/>
  <c r="AP557" i="20"/>
  <c r="AP534" i="20"/>
  <c r="AQ569" i="20"/>
  <c r="AQ359" i="20"/>
  <c r="AQ436" i="20" s="1"/>
  <c r="AQ540" i="20"/>
  <c r="AQ372" i="20"/>
  <c r="AQ449" i="20" s="1"/>
  <c r="AQ420" i="20"/>
  <c r="AQ497" i="20" s="1"/>
  <c r="AQ404" i="20"/>
  <c r="AQ481" i="20" s="1"/>
  <c r="AQ76" i="21"/>
  <c r="AQ576" i="20"/>
  <c r="AQ409" i="20"/>
  <c r="AQ486" i="20" s="1"/>
  <c r="AQ371" i="20"/>
  <c r="AQ448" i="20" s="1"/>
  <c r="AQ419" i="20"/>
  <c r="AQ496" i="20" s="1"/>
  <c r="AQ377" i="20"/>
  <c r="AQ454" i="20" s="1"/>
  <c r="AQ566" i="20"/>
  <c r="AQ413" i="20"/>
  <c r="AQ490" i="20" s="1"/>
  <c r="AQ563" i="20"/>
  <c r="AQ418" i="20"/>
  <c r="AQ495" i="20" s="1"/>
  <c r="AQ414" i="20"/>
  <c r="AQ491" i="20" s="1"/>
  <c r="AQ564" i="20"/>
  <c r="AQ536" i="20"/>
  <c r="AQ578" i="20"/>
  <c r="AQ546" i="20"/>
  <c r="AQ367" i="20"/>
  <c r="AQ444" i="20" s="1"/>
  <c r="AQ539" i="20"/>
  <c r="AQ406" i="20"/>
  <c r="AQ483" i="20" s="1"/>
  <c r="AQ549" i="20"/>
  <c r="AQ369" i="20"/>
  <c r="AQ446" i="20" s="1"/>
  <c r="AQ416" i="20"/>
  <c r="AQ493" i="20" s="1"/>
  <c r="AQ361" i="20"/>
  <c r="AQ438" i="20" s="1"/>
  <c r="AQ542" i="20"/>
  <c r="AQ370" i="20"/>
  <c r="AQ447" i="20" s="1"/>
  <c r="AQ548" i="20"/>
  <c r="AQ415" i="20"/>
  <c r="AQ492" i="20" s="1"/>
  <c r="AQ565" i="20"/>
  <c r="AQ537" i="20"/>
  <c r="AQ373" i="20"/>
  <c r="AQ450" i="20" s="1"/>
  <c r="AQ421" i="20"/>
  <c r="AQ498" i="20" s="1"/>
  <c r="AQ417" i="20"/>
  <c r="AQ494" i="20" s="1"/>
  <c r="AQ567" i="20"/>
  <c r="AQ552" i="20"/>
  <c r="AQ363" i="20"/>
  <c r="AQ440" i="20" s="1"/>
  <c r="AP545" i="20"/>
  <c r="AQ407" i="20"/>
  <c r="AQ484" i="20" s="1"/>
  <c r="AQ560" i="20"/>
  <c r="AQ547" i="20"/>
  <c r="AQ410" i="20"/>
  <c r="AQ487" i="20" s="1"/>
  <c r="AQ412" i="20"/>
  <c r="AQ489" i="20" s="1"/>
  <c r="AQ538" i="20"/>
  <c r="AQ541" i="20"/>
  <c r="AQ358" i="20"/>
  <c r="AQ435" i="20" s="1"/>
  <c r="AP568" i="20"/>
  <c r="AP156" i="21"/>
  <c r="AP189" i="21"/>
  <c r="AP170" i="21"/>
  <c r="AP185" i="21"/>
  <c r="AP186" i="21"/>
  <c r="AP175" i="21"/>
  <c r="AP174" i="21"/>
  <c r="AP188" i="21"/>
  <c r="AP162" i="21"/>
  <c r="AP160" i="21"/>
  <c r="AP178" i="21"/>
  <c r="AP190" i="21"/>
  <c r="AP164" i="21"/>
  <c r="AQ600" i="20"/>
  <c r="AQ598" i="20"/>
  <c r="AQ632" i="20"/>
  <c r="AQ626" i="20"/>
  <c r="AQ607" i="20"/>
  <c r="AQ362" i="20"/>
  <c r="AQ439" i="20" s="1"/>
  <c r="AQ366" i="20"/>
  <c r="AQ443" i="20" s="1"/>
  <c r="AQ360" i="20"/>
  <c r="AQ437" i="20" s="1"/>
  <c r="AQ553" i="20"/>
  <c r="AQ543" i="20"/>
  <c r="AQ408" i="20"/>
  <c r="AQ485" i="20" s="1"/>
  <c r="AQ365" i="20"/>
  <c r="AQ442" i="20" s="1"/>
  <c r="AQ401" i="20"/>
  <c r="AQ478" i="20" s="1"/>
  <c r="AQ405" i="20"/>
  <c r="AQ482" i="20" s="1"/>
  <c r="AQ378" i="20"/>
  <c r="AQ455" i="20" s="1"/>
  <c r="AQ535" i="20"/>
  <c r="AP411" i="20"/>
  <c r="AP168" i="21" s="1"/>
  <c r="AQ376" i="20"/>
  <c r="AQ453" i="20" s="1"/>
  <c r="AQ403" i="20"/>
  <c r="AQ480" i="20" s="1"/>
  <c r="AQ613" i="20"/>
  <c r="AQ606" i="20"/>
  <c r="AQ605" i="20"/>
  <c r="AQ584" i="20"/>
  <c r="AQ592" i="20"/>
  <c r="AQ629" i="20"/>
  <c r="AQ625" i="20"/>
  <c r="AQ608" i="20"/>
  <c r="AQ631" i="20"/>
  <c r="AQ630" i="20"/>
  <c r="AQ594" i="20"/>
  <c r="AQ617" i="20"/>
  <c r="AQ616" i="20"/>
  <c r="AQ602" i="20"/>
  <c r="AQ622" i="20"/>
  <c r="AQ587" i="20"/>
  <c r="AQ583" i="20"/>
  <c r="AQ591" i="20"/>
  <c r="AQ628" i="20"/>
  <c r="AQ609" i="20"/>
  <c r="AQ593" i="20"/>
  <c r="AQ633" i="20"/>
  <c r="AQ611" i="20"/>
  <c r="AQ620" i="20"/>
  <c r="AP183" i="21"/>
  <c r="AP158" i="21"/>
  <c r="AP179" i="21"/>
  <c r="AP182" i="21"/>
  <c r="AP177" i="21"/>
  <c r="AQ596" i="20"/>
  <c r="AQ619" i="20"/>
  <c r="AQ610" i="20"/>
  <c r="AQ595" i="20"/>
  <c r="AQ627" i="20"/>
  <c r="AQ585" i="20"/>
  <c r="AQ604" i="20"/>
  <c r="AQ550" i="20"/>
  <c r="AQ570" i="20"/>
  <c r="AQ402" i="20"/>
  <c r="AQ479" i="20" s="1"/>
  <c r="AQ374" i="20"/>
  <c r="AQ451" i="20" s="1"/>
  <c r="AQ558" i="20"/>
  <c r="AQ561" i="20"/>
  <c r="AQ573" i="20"/>
  <c r="AQ559" i="20"/>
  <c r="AQ562" i="20"/>
  <c r="AQ574" i="20"/>
  <c r="AQ243" i="21"/>
  <c r="AQ254" i="21" s="1"/>
  <c r="AQ232" i="21" s="1"/>
  <c r="AQ375" i="21" s="1"/>
  <c r="AQ244" i="21"/>
  <c r="AQ255" i="21" s="1"/>
  <c r="AQ233" i="21" s="1"/>
  <c r="AQ376" i="21" s="1"/>
  <c r="AQ347" i="21"/>
  <c r="AQ242" i="21"/>
  <c r="AQ253" i="21" s="1"/>
  <c r="AQ231" i="21" s="1"/>
  <c r="AQ374" i="21" s="1"/>
  <c r="AQ289" i="21"/>
  <c r="AQ310" i="21" s="1"/>
  <c r="AQ284" i="21"/>
  <c r="AQ305" i="21" s="1"/>
  <c r="AQ263" i="21" s="1"/>
  <c r="AQ339" i="21"/>
  <c r="AQ346" i="21"/>
  <c r="AQ240" i="21"/>
  <c r="AQ251" i="21" s="1"/>
  <c r="AQ229" i="21" s="1"/>
  <c r="AQ372" i="21" s="1"/>
  <c r="AS75" i="20"/>
  <c r="AS75" i="21" s="1"/>
  <c r="AS78" i="20"/>
  <c r="AS79" i="20"/>
  <c r="AS80" i="20" s="1"/>
  <c r="AS80" i="21" s="1"/>
  <c r="AR76" i="20"/>
  <c r="AR81" i="20"/>
  <c r="AR81" i="21" s="1"/>
  <c r="AR77" i="20"/>
  <c r="AR602" i="20" s="1"/>
  <c r="AP243" i="20"/>
  <c r="AQ164" i="20"/>
  <c r="AQ153" i="20"/>
  <c r="AQ87" i="21"/>
  <c r="AQ97" i="20"/>
  <c r="AQ299" i="20"/>
  <c r="AQ100" i="21"/>
  <c r="AQ310" i="20"/>
  <c r="AQ300" i="20"/>
  <c r="AQ302" i="20"/>
  <c r="AQ301" i="20"/>
  <c r="AQ219" i="20"/>
  <c r="AQ263" i="20" s="1"/>
  <c r="AQ168" i="20"/>
  <c r="AQ109" i="21"/>
  <c r="AQ115" i="21"/>
  <c r="AQ314" i="20"/>
  <c r="AQ317" i="20"/>
  <c r="AQ231" i="20"/>
  <c r="AQ275" i="20" s="1"/>
  <c r="AQ171" i="20"/>
  <c r="AQ100" i="20"/>
  <c r="AQ134" i="20" s="1"/>
  <c r="AQ72" i="21"/>
  <c r="AQ242" i="20"/>
  <c r="AQ286" i="20" s="1"/>
  <c r="AQ237" i="20"/>
  <c r="AQ281" i="20" s="1"/>
  <c r="AQ225" i="20"/>
  <c r="AQ269" i="20" s="1"/>
  <c r="AQ154" i="20"/>
  <c r="AQ101" i="20"/>
  <c r="AQ135" i="20" s="1"/>
  <c r="AQ101" i="21"/>
  <c r="AQ107" i="21"/>
  <c r="AQ220" i="20"/>
  <c r="AQ264" i="20" s="1"/>
  <c r="AQ305" i="20"/>
  <c r="AQ223" i="20"/>
  <c r="AQ267" i="20" s="1"/>
  <c r="AQ169" i="20"/>
  <c r="AQ98" i="20"/>
  <c r="AQ132" i="20" s="1"/>
  <c r="AQ91" i="21"/>
  <c r="AQ113" i="21"/>
  <c r="AQ238" i="20"/>
  <c r="AQ282" i="20" s="1"/>
  <c r="AQ240" i="20"/>
  <c r="AQ284" i="20" s="1"/>
  <c r="AQ217" i="20"/>
  <c r="AQ261" i="20" s="1"/>
  <c r="AQ155" i="20"/>
  <c r="AQ112" i="21"/>
  <c r="AQ312" i="20"/>
  <c r="AQ241" i="20"/>
  <c r="AQ285" i="20" s="1"/>
  <c r="AQ229" i="20"/>
  <c r="AQ273" i="20" s="1"/>
  <c r="AQ215" i="20"/>
  <c r="AQ259" i="20" s="1"/>
  <c r="AQ167" i="20"/>
  <c r="AQ108" i="21"/>
  <c r="AQ234" i="20"/>
  <c r="AQ278" i="20" s="1"/>
  <c r="AQ230" i="20"/>
  <c r="AQ274" i="20" s="1"/>
  <c r="AQ315" i="20"/>
  <c r="AQ170" i="20"/>
  <c r="AQ99" i="20"/>
  <c r="AQ133" i="20" s="1"/>
  <c r="AQ89" i="21"/>
  <c r="AQ119" i="21"/>
  <c r="AQ157" i="20"/>
  <c r="AQ221" i="20"/>
  <c r="AQ265" i="20" s="1"/>
  <c r="AQ159" i="20"/>
  <c r="AQ165" i="20"/>
  <c r="AQ103" i="21"/>
  <c r="AQ216" i="20"/>
  <c r="AQ260" i="20" s="1"/>
  <c r="AQ222" i="20"/>
  <c r="AQ266" i="20" s="1"/>
  <c r="AQ307" i="20"/>
  <c r="AQ162" i="20"/>
  <c r="AQ92" i="21"/>
  <c r="AQ106" i="21"/>
  <c r="AQ304" i="20"/>
  <c r="AQ236" i="20"/>
  <c r="AQ280" i="20" s="1"/>
  <c r="AQ213" i="20"/>
  <c r="AQ257" i="20" s="1"/>
  <c r="AQ160" i="20"/>
  <c r="AQ104" i="20"/>
  <c r="AQ138" i="20" s="1"/>
  <c r="AQ90" i="21"/>
  <c r="AQ105" i="21"/>
  <c r="AQ224" i="20"/>
  <c r="AQ268" i="20" s="1"/>
  <c r="AQ214" i="20"/>
  <c r="AQ258" i="20" s="1"/>
  <c r="AQ227" i="20"/>
  <c r="AQ271" i="20" s="1"/>
  <c r="AQ166" i="20"/>
  <c r="AQ95" i="21"/>
  <c r="AQ316" i="20"/>
  <c r="AQ306" i="20"/>
  <c r="AQ311" i="20"/>
  <c r="AQ106" i="20"/>
  <c r="AQ140" i="20" s="1"/>
  <c r="AQ102" i="20"/>
  <c r="AQ136" i="20" s="1"/>
  <c r="AQ118" i="21"/>
  <c r="AQ104" i="21"/>
  <c r="AQ120" i="21"/>
  <c r="AQ318" i="20"/>
  <c r="AQ319" i="20"/>
  <c r="AQ235" i="20"/>
  <c r="AQ279" i="20" s="1"/>
  <c r="AQ172" i="20"/>
  <c r="AQ94" i="21"/>
  <c r="AQ116" i="21"/>
  <c r="AQ228" i="20"/>
  <c r="AQ272" i="20" s="1"/>
  <c r="AQ218" i="20"/>
  <c r="AQ262" i="20" s="1"/>
  <c r="AQ303" i="20"/>
  <c r="AQ158" i="20"/>
  <c r="AQ105" i="20"/>
  <c r="AQ139" i="20" s="1"/>
  <c r="AQ88" i="21"/>
  <c r="AQ117" i="21"/>
  <c r="AQ161" i="20"/>
  <c r="AQ313" i="20"/>
  <c r="AQ156" i="20"/>
  <c r="AQ103" i="20"/>
  <c r="AQ137" i="20" s="1"/>
  <c r="AQ96" i="21"/>
  <c r="AQ102" i="21"/>
  <c r="AQ308" i="20"/>
  <c r="AQ226" i="20"/>
  <c r="AQ270" i="20" s="1"/>
  <c r="AQ239" i="20"/>
  <c r="AQ283" i="20" s="1"/>
  <c r="AQ173" i="20"/>
  <c r="AQ93" i="21"/>
  <c r="AQ114" i="21"/>
  <c r="AQ216" i="21"/>
  <c r="AQ49" i="21" s="1"/>
  <c r="AP186" i="20"/>
  <c r="AQ124" i="21"/>
  <c r="AQ135" i="21"/>
  <c r="AQ198" i="20"/>
  <c r="AQ333" i="20"/>
  <c r="AQ344" i="20"/>
  <c r="AQ322" i="20"/>
  <c r="AQ350" i="20"/>
  <c r="AQ342" i="20"/>
  <c r="AQ325" i="20"/>
  <c r="AQ199" i="20"/>
  <c r="AQ111" i="20"/>
  <c r="AQ145" i="20" s="1"/>
  <c r="AQ127" i="21"/>
  <c r="AQ353" i="20"/>
  <c r="AQ194" i="20"/>
  <c r="AQ324" i="20"/>
  <c r="AQ195" i="20"/>
  <c r="AQ112" i="20"/>
  <c r="AQ146" i="20" s="1"/>
  <c r="AQ141" i="21"/>
  <c r="AQ348" i="20"/>
  <c r="AQ336" i="20"/>
  <c r="AQ247" i="20"/>
  <c r="AQ291" i="20" s="1"/>
  <c r="AQ113" i="20"/>
  <c r="AQ147" i="20" s="1"/>
  <c r="AQ138" i="21"/>
  <c r="AQ201" i="20"/>
  <c r="AQ330" i="20"/>
  <c r="AQ203" i="20"/>
  <c r="AQ114" i="20"/>
  <c r="AQ148" i="20" s="1"/>
  <c r="AQ130" i="21"/>
  <c r="AQ346" i="20"/>
  <c r="AQ338" i="20"/>
  <c r="AQ253" i="20"/>
  <c r="AQ297" i="20" s="1"/>
  <c r="AQ184" i="20"/>
  <c r="AQ116" i="20"/>
  <c r="AQ150" i="20" s="1"/>
  <c r="AQ136" i="21"/>
  <c r="AQ349" i="20"/>
  <c r="AQ341" i="20"/>
  <c r="AQ250" i="20"/>
  <c r="AQ294" i="20" s="1"/>
  <c r="AQ193" i="20"/>
  <c r="AQ115" i="20"/>
  <c r="AQ149" i="20" s="1"/>
  <c r="AQ140" i="21"/>
  <c r="AQ248" i="20"/>
  <c r="AQ292" i="20" s="1"/>
  <c r="AQ331" i="20"/>
  <c r="AQ190" i="20"/>
  <c r="AQ183" i="20"/>
  <c r="AQ131" i="21"/>
  <c r="AQ204" i="20"/>
  <c r="AQ326" i="20"/>
  <c r="AQ180" i="20"/>
  <c r="AQ177" i="20"/>
  <c r="AQ125" i="21"/>
  <c r="AQ143" i="21"/>
  <c r="AQ108" i="20"/>
  <c r="AQ142" i="20" s="1"/>
  <c r="AQ347" i="20"/>
  <c r="AQ246" i="20"/>
  <c r="AQ290" i="20" s="1"/>
  <c r="AQ334" i="20"/>
  <c r="AQ192" i="20"/>
  <c r="AQ181" i="20"/>
  <c r="AQ132" i="21"/>
  <c r="AQ144" i="21"/>
  <c r="AQ345" i="20"/>
  <c r="AQ337" i="20"/>
  <c r="AQ251" i="20"/>
  <c r="AQ295" i="20" s="1"/>
  <c r="AQ109" i="20"/>
  <c r="AQ143" i="20" s="1"/>
  <c r="AQ126" i="21"/>
  <c r="AQ252" i="20"/>
  <c r="AQ296" i="20" s="1"/>
  <c r="AQ206" i="20"/>
  <c r="AQ327" i="20"/>
  <c r="AQ188" i="20"/>
  <c r="AQ178" i="20"/>
  <c r="AQ142" i="21"/>
  <c r="AQ339" i="20"/>
  <c r="AQ205" i="20"/>
  <c r="AQ185" i="20"/>
  <c r="AQ117" i="20"/>
  <c r="AQ151" i="20" s="1"/>
  <c r="AQ133" i="21"/>
  <c r="AQ196" i="20"/>
  <c r="AQ245" i="20"/>
  <c r="AQ289" i="20" s="1"/>
  <c r="AQ329" i="20"/>
  <c r="AQ202" i="20"/>
  <c r="AQ191" i="20"/>
  <c r="AQ137" i="21"/>
  <c r="AQ351" i="20"/>
  <c r="AQ182" i="20"/>
  <c r="AQ328" i="20"/>
  <c r="AQ200" i="20"/>
  <c r="AQ179" i="20"/>
  <c r="AQ129" i="21"/>
  <c r="AQ352" i="20"/>
  <c r="AQ340" i="20"/>
  <c r="AQ323" i="20"/>
  <c r="AQ189" i="20"/>
  <c r="AQ128" i="21"/>
  <c r="AQ249" i="20"/>
  <c r="AQ293" i="20" s="1"/>
  <c r="AQ335" i="20"/>
  <c r="AQ207" i="20"/>
  <c r="AQ110" i="20"/>
  <c r="AQ144" i="20" s="1"/>
  <c r="AQ73" i="21"/>
  <c r="AQ139" i="21"/>
  <c r="AP229" i="21"/>
  <c r="AP372" i="21" s="1"/>
  <c r="AO210" i="20"/>
  <c r="AO14" i="20" s="1"/>
  <c r="AO6" i="20" s="1"/>
  <c r="AO147" i="21"/>
  <c r="AO14" i="21" s="1"/>
  <c r="AP211" i="20"/>
  <c r="AP232" i="20"/>
  <c r="AP96" i="20"/>
  <c r="AP107" i="20"/>
  <c r="AP122" i="21" s="1"/>
  <c r="AR72" i="20"/>
  <c r="AR111" i="21" s="1"/>
  <c r="AR73" i="20"/>
  <c r="AR71" i="21"/>
  <c r="AP309" i="20"/>
  <c r="AP44" i="20" s="1"/>
  <c r="AO149" i="21"/>
  <c r="AO148" i="21"/>
  <c r="AO22" i="21" s="1"/>
  <c r="AP343" i="20"/>
  <c r="AM510" i="20"/>
  <c r="AP321" i="20"/>
  <c r="AP332" i="20"/>
  <c r="AP123" i="21"/>
  <c r="AR218" i="21"/>
  <c r="AR220" i="21"/>
  <c r="AR219" i="21"/>
  <c r="AR222" i="21"/>
  <c r="AR224" i="21"/>
  <c r="AR217" i="21"/>
  <c r="AR226" i="21"/>
  <c r="AR221" i="21"/>
  <c r="AR225" i="21"/>
  <c r="AR223" i="21"/>
  <c r="AT1" i="20"/>
  <c r="AT3" i="20" s="1"/>
  <c r="AS71" i="20"/>
  <c r="AS1" i="21"/>
  <c r="AP298" i="20"/>
  <c r="AP36" i="20" s="1"/>
  <c r="AP99" i="21"/>
  <c r="AP360" i="21"/>
  <c r="AO174" i="20"/>
  <c r="AP152" i="20"/>
  <c r="AM36" i="21"/>
  <c r="AP175" i="20"/>
  <c r="AP197" i="20"/>
  <c r="AP134" i="21"/>
  <c r="AO320" i="20"/>
  <c r="AO511" i="20"/>
  <c r="AP110" i="21"/>
  <c r="AP86" i="21"/>
  <c r="AP163" i="20"/>
  <c r="AP43" i="20" s="1"/>
  <c r="AO98" i="21"/>
  <c r="AO97" i="21" s="1"/>
  <c r="AO21" i="21" s="1"/>
  <c r="AP250" i="21" l="1"/>
  <c r="AS423" i="20"/>
  <c r="AS500" i="20" s="1"/>
  <c r="AS380" i="20"/>
  <c r="AS457" i="20" s="1"/>
  <c r="AR233" i="20"/>
  <c r="AR212" i="20"/>
  <c r="AR256" i="20" s="1"/>
  <c r="AR244" i="20"/>
  <c r="AR176" i="20"/>
  <c r="AR187" i="20"/>
  <c r="AQ316" i="21"/>
  <c r="AQ274" i="21" s="1"/>
  <c r="AQ315" i="21"/>
  <c r="AQ273" i="21" s="1"/>
  <c r="AQ260" i="21"/>
  <c r="AQ238" i="21" s="1"/>
  <c r="D11" i="14"/>
  <c r="F48" i="31"/>
  <c r="F23" i="31" s="1"/>
  <c r="AO532" i="20"/>
  <c r="AO522" i="20" s="1"/>
  <c r="AO381" i="21"/>
  <c r="AO371" i="21" s="1"/>
  <c r="AO359" i="21" s="1"/>
  <c r="AO37" i="21" s="1"/>
  <c r="AO36" i="21" s="1"/>
  <c r="AN43" i="21"/>
  <c r="AN42" i="21" s="1"/>
  <c r="AN26" i="20"/>
  <c r="AK7" i="20"/>
  <c r="AP304" i="21"/>
  <c r="AR535" i="20"/>
  <c r="AO262" i="21"/>
  <c r="AO261" i="21" s="1"/>
  <c r="AO61" i="21" s="1"/>
  <c r="AO60" i="21" s="1"/>
  <c r="AQ350" i="21"/>
  <c r="AQ328" i="21" s="1"/>
  <c r="AQ276" i="21" s="1"/>
  <c r="AQ354" i="21"/>
  <c r="AQ332" i="21" s="1"/>
  <c r="AQ280" i="21" s="1"/>
  <c r="AQ353" i="21"/>
  <c r="AQ331" i="21" s="1"/>
  <c r="AQ279" i="21" s="1"/>
  <c r="AQ356" i="21"/>
  <c r="AQ334" i="21" s="1"/>
  <c r="AQ282" i="21" s="1"/>
  <c r="AQ352" i="21"/>
  <c r="AQ330" i="21" s="1"/>
  <c r="AQ278" i="21" s="1"/>
  <c r="AQ355" i="21"/>
  <c r="AQ333" i="21" s="1"/>
  <c r="AQ281" i="21" s="1"/>
  <c r="AQ357" i="21"/>
  <c r="AQ335" i="21" s="1"/>
  <c r="AQ349" i="21"/>
  <c r="AQ327" i="21" s="1"/>
  <c r="AQ275" i="21" s="1"/>
  <c r="AQ351" i="21"/>
  <c r="AQ329" i="21" s="1"/>
  <c r="AQ277" i="21" s="1"/>
  <c r="AQ358" i="21"/>
  <c r="AQ336" i="21" s="1"/>
  <c r="AQ283" i="21"/>
  <c r="AR249" i="21"/>
  <c r="AR303" i="21"/>
  <c r="AR324" i="21" s="1"/>
  <c r="AR302" i="21"/>
  <c r="AR323" i="21" s="1"/>
  <c r="AR301" i="21"/>
  <c r="AR322" i="21" s="1"/>
  <c r="AR300" i="21"/>
  <c r="AR321" i="21" s="1"/>
  <c r="AR299" i="21"/>
  <c r="AR320" i="21" s="1"/>
  <c r="AR298" i="21"/>
  <c r="AR319" i="21" s="1"/>
  <c r="AR294" i="21"/>
  <c r="AR297" i="21"/>
  <c r="AR318" i="21" s="1"/>
  <c r="AR295" i="21"/>
  <c r="AR296" i="21"/>
  <c r="AR317" i="21" s="1"/>
  <c r="AQ268" i="21"/>
  <c r="AQ264" i="21"/>
  <c r="AQ266" i="21"/>
  <c r="AQ269" i="21"/>
  <c r="AQ265" i="21"/>
  <c r="AQ270" i="21"/>
  <c r="AQ271" i="21"/>
  <c r="AQ267" i="21"/>
  <c r="AQ272" i="21"/>
  <c r="D12" i="14"/>
  <c r="AQ48" i="21"/>
  <c r="AN7" i="21"/>
  <c r="AQ164" i="21"/>
  <c r="AO228" i="21"/>
  <c r="AO227" i="21" s="1"/>
  <c r="AO55" i="21" s="1"/>
  <c r="AQ288" i="20"/>
  <c r="AQ287" i="20" s="1"/>
  <c r="AQ277" i="20"/>
  <c r="AQ276" i="20" s="1"/>
  <c r="AP254" i="20"/>
  <c r="AP62" i="20" s="1"/>
  <c r="AQ255" i="20"/>
  <c r="AQ141" i="20"/>
  <c r="AQ131" i="20"/>
  <c r="AQ130" i="20" s="1"/>
  <c r="AP433" i="20"/>
  <c r="AQ488" i="20"/>
  <c r="AR519" i="20"/>
  <c r="AR368" i="21"/>
  <c r="AP523" i="20"/>
  <c r="AQ445" i="20"/>
  <c r="AQ528" i="20"/>
  <c r="AQ529" i="20"/>
  <c r="AR518" i="20"/>
  <c r="AR367" i="21"/>
  <c r="AR512" i="20"/>
  <c r="AR361" i="21"/>
  <c r="AR515" i="20"/>
  <c r="AR364" i="21"/>
  <c r="AQ524" i="20"/>
  <c r="AR513" i="20"/>
  <c r="AR362" i="21"/>
  <c r="AR456" i="20"/>
  <c r="AR516" i="20"/>
  <c r="AR365" i="21"/>
  <c r="AQ523" i="20"/>
  <c r="AQ526" i="20"/>
  <c r="AQ434" i="20"/>
  <c r="AP530" i="20"/>
  <c r="AR520" i="20"/>
  <c r="AR369" i="21"/>
  <c r="AQ527" i="20"/>
  <c r="AR517" i="20"/>
  <c r="AR366" i="21"/>
  <c r="AR521" i="20"/>
  <c r="AR370" i="21"/>
  <c r="AR514" i="20"/>
  <c r="AR363" i="21"/>
  <c r="AQ525" i="20"/>
  <c r="AQ477" i="20"/>
  <c r="AR499" i="20"/>
  <c r="AQ531" i="20"/>
  <c r="AS151" i="21"/>
  <c r="AS146" i="21"/>
  <c r="AS83" i="21"/>
  <c r="AO30" i="21"/>
  <c r="AO6" i="21" s="1"/>
  <c r="AP42" i="20"/>
  <c r="AN50" i="20"/>
  <c r="AO52" i="20"/>
  <c r="AO28" i="20" s="1"/>
  <c r="AO53" i="20"/>
  <c r="AO29" i="20" s="1"/>
  <c r="AO51" i="20"/>
  <c r="AO27" i="20" s="1"/>
  <c r="AO34" i="20"/>
  <c r="AO10" i="20" s="1"/>
  <c r="AM21" i="20"/>
  <c r="AL21" i="20"/>
  <c r="AP35" i="20"/>
  <c r="AL15" i="20"/>
  <c r="AS395" i="20"/>
  <c r="AS472" i="20" s="1"/>
  <c r="AQ236" i="21"/>
  <c r="AQ379" i="21" s="1"/>
  <c r="AS3" i="21"/>
  <c r="AS69" i="21" s="1"/>
  <c r="AN510" i="20"/>
  <c r="AQ211" i="21"/>
  <c r="AS384" i="20"/>
  <c r="AS461" i="20" s="1"/>
  <c r="AS383" i="20"/>
  <c r="AS460" i="20" s="1"/>
  <c r="AQ212" i="21"/>
  <c r="AT355" i="20"/>
  <c r="AT209" i="20"/>
  <c r="AT83" i="20"/>
  <c r="AT69" i="20"/>
  <c r="AR536" i="20"/>
  <c r="AR347" i="21"/>
  <c r="AQ214" i="21"/>
  <c r="AQ203" i="21"/>
  <c r="AQ200" i="21"/>
  <c r="AQ210" i="21"/>
  <c r="AQ201" i="21"/>
  <c r="AQ198" i="21"/>
  <c r="AQ197" i="21"/>
  <c r="AQ215" i="21"/>
  <c r="AR346" i="21"/>
  <c r="AQ209" i="21"/>
  <c r="AQ207" i="21"/>
  <c r="AQ195" i="21"/>
  <c r="AQ199" i="21"/>
  <c r="AQ208" i="21"/>
  <c r="AO191" i="21"/>
  <c r="AO31" i="21" s="1"/>
  <c r="AQ196" i="21"/>
  <c r="AQ202" i="21"/>
  <c r="AQ204" i="21"/>
  <c r="AQ213" i="21"/>
  <c r="AR293" i="21"/>
  <c r="AR314" i="21" s="1"/>
  <c r="AR291" i="21"/>
  <c r="AR312" i="21" s="1"/>
  <c r="AR243" i="21"/>
  <c r="AR254" i="21" s="1"/>
  <c r="AR232" i="21" s="1"/>
  <c r="AR375" i="21" s="1"/>
  <c r="AR342" i="21"/>
  <c r="AP205" i="21"/>
  <c r="AR343" i="21"/>
  <c r="AR241" i="21"/>
  <c r="AR252" i="21" s="1"/>
  <c r="AR230" i="21" s="1"/>
  <c r="AR373" i="21" s="1"/>
  <c r="AR288" i="21"/>
  <c r="AR309" i="21" s="1"/>
  <c r="AR338" i="21"/>
  <c r="AO152" i="21"/>
  <c r="AO15" i="21" s="1"/>
  <c r="AR550" i="20"/>
  <c r="AR378" i="20"/>
  <c r="AR455" i="20" s="1"/>
  <c r="AQ192" i="21"/>
  <c r="AR575" i="20"/>
  <c r="AR76" i="21"/>
  <c r="AP194" i="21"/>
  <c r="AR407" i="20"/>
  <c r="AR484" i="20" s="1"/>
  <c r="AR421" i="20"/>
  <c r="AR498" i="20" s="1"/>
  <c r="AR360" i="20"/>
  <c r="AR437" i="20" s="1"/>
  <c r="AR362" i="20"/>
  <c r="AR439" i="20" s="1"/>
  <c r="AR414" i="20"/>
  <c r="AR491" i="20" s="1"/>
  <c r="AR544" i="20"/>
  <c r="AR401" i="20"/>
  <c r="AR478" i="20" s="1"/>
  <c r="AR375" i="20"/>
  <c r="AR452" i="20" s="1"/>
  <c r="AR537" i="20"/>
  <c r="AR404" i="20"/>
  <c r="AR481" i="20" s="1"/>
  <c r="AR402" i="20"/>
  <c r="AR479" i="20" s="1"/>
  <c r="AR563" i="20"/>
  <c r="AR358" i="20"/>
  <c r="AR435" i="20" s="1"/>
  <c r="AR376" i="20"/>
  <c r="AR453" i="20" s="1"/>
  <c r="AR554" i="20"/>
  <c r="AP579" i="20"/>
  <c r="AP533" i="20"/>
  <c r="AP37" i="20" s="1"/>
  <c r="AS79" i="21"/>
  <c r="AO166" i="21"/>
  <c r="AO23" i="21" s="1"/>
  <c r="AO20" i="21" s="1"/>
  <c r="AQ188" i="21"/>
  <c r="AR618" i="20"/>
  <c r="AR600" i="20"/>
  <c r="AS425" i="20"/>
  <c r="AS502" i="20" s="1"/>
  <c r="AS393" i="20"/>
  <c r="AS470" i="20" s="1"/>
  <c r="AS397" i="20"/>
  <c r="AS474" i="20" s="1"/>
  <c r="AS389" i="20"/>
  <c r="AS466" i="20" s="1"/>
  <c r="AS391" i="20"/>
  <c r="AS468" i="20" s="1"/>
  <c r="AS426" i="20"/>
  <c r="AS503" i="20" s="1"/>
  <c r="AN356" i="20"/>
  <c r="AR608" i="20"/>
  <c r="AQ163" i="21"/>
  <c r="AS430" i="20"/>
  <c r="AS507" i="20" s="1"/>
  <c r="AS385" i="20"/>
  <c r="AS462" i="20" s="1"/>
  <c r="AS390" i="20"/>
  <c r="AS467" i="20" s="1"/>
  <c r="AS429" i="20"/>
  <c r="AS506" i="20" s="1"/>
  <c r="AS388" i="20"/>
  <c r="AS465" i="20" s="1"/>
  <c r="AS399" i="20"/>
  <c r="AS476" i="20" s="1"/>
  <c r="AS427" i="20"/>
  <c r="AS504" i="20" s="1"/>
  <c r="AR585" i="20"/>
  <c r="AR590" i="20"/>
  <c r="AQ187" i="21"/>
  <c r="AR419" i="20"/>
  <c r="AR496" i="20" s="1"/>
  <c r="AR573" i="20"/>
  <c r="AR365" i="20"/>
  <c r="AR442" i="20" s="1"/>
  <c r="AR551" i="20"/>
  <c r="AR560" i="20"/>
  <c r="AR566" i="20"/>
  <c r="AR374" i="20"/>
  <c r="AR451" i="20" s="1"/>
  <c r="AR417" i="20"/>
  <c r="AR494" i="20" s="1"/>
  <c r="AR371" i="20"/>
  <c r="AR448" i="20" s="1"/>
  <c r="AR578" i="20"/>
  <c r="AS432" i="20"/>
  <c r="AS509" i="20" s="1"/>
  <c r="AS387" i="20"/>
  <c r="AS464" i="20" s="1"/>
  <c r="AS381" i="20"/>
  <c r="AS458" i="20" s="1"/>
  <c r="AS428" i="20"/>
  <c r="AS505" i="20" s="1"/>
  <c r="AS396" i="20"/>
  <c r="AS473" i="20" s="1"/>
  <c r="AS78" i="21"/>
  <c r="AR631" i="20"/>
  <c r="AR613" i="20"/>
  <c r="AQ161" i="21"/>
  <c r="AR408" i="20"/>
  <c r="AR485" i="20" s="1"/>
  <c r="AR541" i="20"/>
  <c r="AR547" i="20"/>
  <c r="AR373" i="20"/>
  <c r="AR450" i="20" s="1"/>
  <c r="AR366" i="20"/>
  <c r="AR443" i="20" s="1"/>
  <c r="AR571" i="20"/>
  <c r="AR561" i="20"/>
  <c r="AR359" i="20"/>
  <c r="AR436" i="20" s="1"/>
  <c r="AR539" i="20"/>
  <c r="AR558" i="20"/>
  <c r="AS386" i="20"/>
  <c r="AS463" i="20" s="1"/>
  <c r="AS398" i="20"/>
  <c r="AS475" i="20" s="1"/>
  <c r="AS392" i="20"/>
  <c r="AS469" i="20" s="1"/>
  <c r="AS424" i="20"/>
  <c r="AS501" i="20" s="1"/>
  <c r="AS431" i="20"/>
  <c r="AS508" i="20" s="1"/>
  <c r="AS382" i="20"/>
  <c r="AS459" i="20" s="1"/>
  <c r="AS394" i="20"/>
  <c r="AS471" i="20" s="1"/>
  <c r="AP155" i="21"/>
  <c r="AP152" i="21" s="1"/>
  <c r="AP15" i="21" s="1"/>
  <c r="AR379" i="20"/>
  <c r="AQ411" i="20"/>
  <c r="AQ168" i="21" s="1"/>
  <c r="AR598" i="20"/>
  <c r="AR632" i="20"/>
  <c r="AR627" i="20"/>
  <c r="AQ159" i="21"/>
  <c r="AQ183" i="21"/>
  <c r="AR418" i="20"/>
  <c r="AR495" i="20" s="1"/>
  <c r="AR403" i="20"/>
  <c r="AR480" i="20" s="1"/>
  <c r="AR372" i="20"/>
  <c r="AR449" i="20" s="1"/>
  <c r="AR559" i="20"/>
  <c r="AR369" i="20"/>
  <c r="AR446" i="20" s="1"/>
  <c r="AR564" i="20"/>
  <c r="AR406" i="20"/>
  <c r="AR483" i="20" s="1"/>
  <c r="AR409" i="20"/>
  <c r="AR486" i="20" s="1"/>
  <c r="AR576" i="20"/>
  <c r="AR416" i="20"/>
  <c r="AR493" i="20" s="1"/>
  <c r="AR565" i="20"/>
  <c r="AR570" i="20"/>
  <c r="AR410" i="20"/>
  <c r="AR487" i="20" s="1"/>
  <c r="AR577" i="20"/>
  <c r="AR543" i="20"/>
  <c r="AR361" i="20"/>
  <c r="AR438" i="20" s="1"/>
  <c r="AR370" i="20"/>
  <c r="AR447" i="20" s="1"/>
  <c r="AR538" i="20"/>
  <c r="AR377" i="20"/>
  <c r="AR454" i="20" s="1"/>
  <c r="AR569" i="20"/>
  <c r="AR594" i="20"/>
  <c r="AR583" i="20"/>
  <c r="AR77" i="21"/>
  <c r="AR213" i="21" s="1"/>
  <c r="AQ178" i="21"/>
  <c r="AR562" i="20"/>
  <c r="AR420" i="20"/>
  <c r="AR497" i="20" s="1"/>
  <c r="AR405" i="20"/>
  <c r="AR482" i="20" s="1"/>
  <c r="AR555" i="20"/>
  <c r="AR415" i="20"/>
  <c r="AR492" i="20" s="1"/>
  <c r="AR363" i="20"/>
  <c r="AR440" i="20" s="1"/>
  <c r="AR548" i="20"/>
  <c r="AR552" i="20"/>
  <c r="AR574" i="20"/>
  <c r="AR542" i="20"/>
  <c r="AR364" i="20"/>
  <c r="AR441" i="20" s="1"/>
  <c r="AR549" i="20"/>
  <c r="AR553" i="20"/>
  <c r="AR413" i="20"/>
  <c r="AR490" i="20" s="1"/>
  <c r="AR546" i="20"/>
  <c r="AR367" i="20"/>
  <c r="AR444" i="20" s="1"/>
  <c r="AR567" i="20"/>
  <c r="AR572" i="20"/>
  <c r="AR540" i="20"/>
  <c r="AR412" i="20"/>
  <c r="AR489" i="20" s="1"/>
  <c r="AQ568" i="20"/>
  <c r="AQ601" i="20"/>
  <c r="AQ580" i="20"/>
  <c r="AQ368" i="20"/>
  <c r="AR422" i="20"/>
  <c r="AR193" i="21" s="1"/>
  <c r="AR289" i="21"/>
  <c r="AR310" i="21" s="1"/>
  <c r="AR290" i="21"/>
  <c r="AR311" i="21" s="1"/>
  <c r="AR240" i="21"/>
  <c r="AR251" i="21" s="1"/>
  <c r="AR284" i="21"/>
  <c r="AR242" i="21"/>
  <c r="AR253" i="21" s="1"/>
  <c r="AR231" i="21" s="1"/>
  <c r="AR374" i="21" s="1"/>
  <c r="AR285" i="21"/>
  <c r="AR306" i="21" s="1"/>
  <c r="AR345" i="21"/>
  <c r="AP169" i="21"/>
  <c r="AQ534" i="20"/>
  <c r="AQ557" i="20"/>
  <c r="AQ612" i="20"/>
  <c r="AQ623" i="20"/>
  <c r="AQ545" i="20"/>
  <c r="AP180" i="21"/>
  <c r="AQ400" i="20"/>
  <c r="AQ154" i="21" s="1"/>
  <c r="AQ357" i="20"/>
  <c r="AQ153" i="21" s="1"/>
  <c r="AR615" i="20"/>
  <c r="AR595" i="20"/>
  <c r="AR622" i="20"/>
  <c r="AR605" i="20"/>
  <c r="AR628" i="20"/>
  <c r="AQ176" i="21"/>
  <c r="AQ171" i="21"/>
  <c r="AQ173" i="21"/>
  <c r="AR340" i="21"/>
  <c r="AR247" i="21"/>
  <c r="AR258" i="21" s="1"/>
  <c r="AR341" i="21"/>
  <c r="AR245" i="21"/>
  <c r="AR256" i="21" s="1"/>
  <c r="AR234" i="21" s="1"/>
  <c r="AR377" i="21" s="1"/>
  <c r="AR339" i="21"/>
  <c r="AR286" i="21"/>
  <c r="AR307" i="21" s="1"/>
  <c r="AR609" i="20"/>
  <c r="AR620" i="20"/>
  <c r="AR629" i="20"/>
  <c r="AR633" i="20"/>
  <c r="AR584" i="20"/>
  <c r="AR592" i="20"/>
  <c r="AR596" i="20"/>
  <c r="AR597" i="20"/>
  <c r="AR606" i="20"/>
  <c r="AR610" i="20"/>
  <c r="AR625" i="20"/>
  <c r="AR616" i="20"/>
  <c r="AR581" i="20"/>
  <c r="AQ189" i="21"/>
  <c r="AQ172" i="21"/>
  <c r="AQ160" i="21"/>
  <c r="AQ177" i="21"/>
  <c r="AQ186" i="21"/>
  <c r="AQ165" i="21"/>
  <c r="AQ184" i="21"/>
  <c r="AQ156" i="21"/>
  <c r="AR582" i="20"/>
  <c r="AR604" i="20"/>
  <c r="AR587" i="20"/>
  <c r="AR614" i="20"/>
  <c r="AR591" i="20"/>
  <c r="AR619" i="20"/>
  <c r="AR624" i="20"/>
  <c r="AQ182" i="21"/>
  <c r="AQ174" i="21"/>
  <c r="AQ158" i="21"/>
  <c r="AQ190" i="21"/>
  <c r="AQ181" i="21"/>
  <c r="AR244" i="21"/>
  <c r="AR255" i="21" s="1"/>
  <c r="AR233" i="21" s="1"/>
  <c r="AR376" i="21" s="1"/>
  <c r="AR344" i="21"/>
  <c r="AR287" i="21"/>
  <c r="AR308" i="21" s="1"/>
  <c r="AR248" i="21"/>
  <c r="AR259" i="21" s="1"/>
  <c r="AR237" i="21" s="1"/>
  <c r="AR380" i="21" s="1"/>
  <c r="AR292" i="21"/>
  <c r="AR246" i="21"/>
  <c r="AR257" i="21" s="1"/>
  <c r="AR235" i="21" s="1"/>
  <c r="AR378" i="21" s="1"/>
  <c r="AR603" i="20"/>
  <c r="AR588" i="20"/>
  <c r="AR630" i="20"/>
  <c r="AR617" i="20"/>
  <c r="AR611" i="20"/>
  <c r="AR593" i="20"/>
  <c r="AR607" i="20"/>
  <c r="AR626" i="20"/>
  <c r="AR586" i="20"/>
  <c r="AR621" i="20"/>
  <c r="AR589" i="20"/>
  <c r="AR599" i="20"/>
  <c r="AQ175" i="21"/>
  <c r="AQ157" i="21"/>
  <c r="AQ179" i="21"/>
  <c r="AQ170" i="21"/>
  <c r="AQ162" i="21"/>
  <c r="AQ185" i="21"/>
  <c r="AQ239" i="21"/>
  <c r="AT78" i="20"/>
  <c r="AT79" i="20"/>
  <c r="AT80" i="20" s="1"/>
  <c r="AT80" i="21" s="1"/>
  <c r="AT75" i="20"/>
  <c r="AT75" i="21" s="1"/>
  <c r="AS76" i="20"/>
  <c r="AS81" i="20"/>
  <c r="AS81" i="21" s="1"/>
  <c r="AS77" i="20"/>
  <c r="AS624" i="20" s="1"/>
  <c r="AP511" i="20"/>
  <c r="AU1" i="20"/>
  <c r="AU3" i="20" s="1"/>
  <c r="AT1" i="21"/>
  <c r="AT71" i="20"/>
  <c r="AP148" i="21"/>
  <c r="AP22" i="21" s="1"/>
  <c r="AO121" i="21"/>
  <c r="AO29" i="21" s="1"/>
  <c r="AQ343" i="20"/>
  <c r="AQ134" i="21"/>
  <c r="AQ110" i="21"/>
  <c r="AQ298" i="20"/>
  <c r="AQ36" i="20" s="1"/>
  <c r="AQ163" i="20"/>
  <c r="AQ43" i="20" s="1"/>
  <c r="AR124" i="21"/>
  <c r="AR135" i="21"/>
  <c r="AR333" i="20"/>
  <c r="AR198" i="20"/>
  <c r="AR344" i="20"/>
  <c r="AR108" i="20"/>
  <c r="AR142" i="20" s="1"/>
  <c r="AR322" i="20"/>
  <c r="AR253" i="20"/>
  <c r="AR297" i="20" s="1"/>
  <c r="AR251" i="20"/>
  <c r="AR295" i="20" s="1"/>
  <c r="AR326" i="20"/>
  <c r="AR195" i="20"/>
  <c r="AR111" i="20"/>
  <c r="AR145" i="20" s="1"/>
  <c r="AR141" i="21"/>
  <c r="AR350" i="20"/>
  <c r="AR334" i="20"/>
  <c r="AR207" i="20"/>
  <c r="AR115" i="20"/>
  <c r="AR149" i="20" s="1"/>
  <c r="AR138" i="21"/>
  <c r="AR193" i="20"/>
  <c r="AR345" i="20"/>
  <c r="AR324" i="20"/>
  <c r="AR202" i="20"/>
  <c r="AR113" i="20"/>
  <c r="AR147" i="20" s="1"/>
  <c r="AR133" i="21"/>
  <c r="AR189" i="20"/>
  <c r="AR336" i="20"/>
  <c r="AR185" i="20"/>
  <c r="AR182" i="20"/>
  <c r="AR73" i="21"/>
  <c r="AR139" i="21"/>
  <c r="AR183" i="20"/>
  <c r="AR339" i="20"/>
  <c r="AR181" i="20"/>
  <c r="AR179" i="20"/>
  <c r="AR125" i="21"/>
  <c r="AR249" i="20"/>
  <c r="AR293" i="20" s="1"/>
  <c r="AR346" i="20"/>
  <c r="AR329" i="20"/>
  <c r="AR203" i="20"/>
  <c r="AR180" i="20"/>
  <c r="AR128" i="21"/>
  <c r="AR247" i="20"/>
  <c r="AR291" i="20" s="1"/>
  <c r="AR341" i="20"/>
  <c r="AR248" i="20"/>
  <c r="AR292" i="20" s="1"/>
  <c r="AR190" i="20"/>
  <c r="AR109" i="20"/>
  <c r="AR143" i="20" s="1"/>
  <c r="AR137" i="21"/>
  <c r="AR352" i="20"/>
  <c r="AR331" i="20"/>
  <c r="AR205" i="20"/>
  <c r="AR188" i="20"/>
  <c r="AR132" i="21"/>
  <c r="AR351" i="20"/>
  <c r="AR335" i="20"/>
  <c r="AR204" i="20"/>
  <c r="AR184" i="20"/>
  <c r="AR129" i="21"/>
  <c r="AR250" i="20"/>
  <c r="AR294" i="20" s="1"/>
  <c r="AR342" i="20"/>
  <c r="AR325" i="20"/>
  <c r="AR199" i="20"/>
  <c r="AR114" i="20"/>
  <c r="AR148" i="20" s="1"/>
  <c r="AR131" i="21"/>
  <c r="AR353" i="20"/>
  <c r="AR337" i="20"/>
  <c r="AR191" i="20"/>
  <c r="AR192" i="20"/>
  <c r="AR126" i="21"/>
  <c r="AR142" i="21"/>
  <c r="AR348" i="20"/>
  <c r="AR327" i="20"/>
  <c r="AR201" i="20"/>
  <c r="AR116" i="20"/>
  <c r="AR150" i="20" s="1"/>
  <c r="AR130" i="21"/>
  <c r="AR144" i="21"/>
  <c r="AR246" i="20"/>
  <c r="AR290" i="20" s="1"/>
  <c r="AR347" i="20"/>
  <c r="AR330" i="20"/>
  <c r="AR200" i="20"/>
  <c r="AR117" i="20"/>
  <c r="AR151" i="20" s="1"/>
  <c r="AR140" i="21"/>
  <c r="AR178" i="20"/>
  <c r="AR338" i="20"/>
  <c r="AR252" i="20"/>
  <c r="AR296" i="20" s="1"/>
  <c r="AR194" i="20"/>
  <c r="AR110" i="20"/>
  <c r="AR144" i="20" s="1"/>
  <c r="AR143" i="21"/>
  <c r="AR349" i="20"/>
  <c r="AR328" i="20"/>
  <c r="AR206" i="20"/>
  <c r="AR177" i="20"/>
  <c r="AR127" i="21"/>
  <c r="AR245" i="20"/>
  <c r="AR289" i="20" s="1"/>
  <c r="AR340" i="20"/>
  <c r="AR323" i="20"/>
  <c r="AR196" i="20"/>
  <c r="AR112" i="20"/>
  <c r="AR146" i="20" s="1"/>
  <c r="AR136" i="21"/>
  <c r="AQ243" i="20"/>
  <c r="AQ123" i="21"/>
  <c r="AQ309" i="20"/>
  <c r="AQ44" i="20" s="1"/>
  <c r="AQ96" i="20"/>
  <c r="AN121" i="21"/>
  <c r="AN29" i="21" s="1"/>
  <c r="AN28" i="21" s="1"/>
  <c r="AP320" i="20"/>
  <c r="AS222" i="21"/>
  <c r="AS225" i="21"/>
  <c r="AS217" i="21"/>
  <c r="AS226" i="21"/>
  <c r="AS221" i="21"/>
  <c r="AS220" i="21"/>
  <c r="AS219" i="21"/>
  <c r="AS224" i="21"/>
  <c r="AS223" i="21"/>
  <c r="AS218" i="21"/>
  <c r="AR164" i="20"/>
  <c r="AR100" i="21"/>
  <c r="AR87" i="21"/>
  <c r="AR310" i="20"/>
  <c r="AR153" i="20"/>
  <c r="AR299" i="20"/>
  <c r="AR97" i="20"/>
  <c r="AR223" i="20"/>
  <c r="AR267" i="20" s="1"/>
  <c r="AR318" i="20"/>
  <c r="AR308" i="20"/>
  <c r="AR169" i="20"/>
  <c r="AR105" i="20"/>
  <c r="AR139" i="20" s="1"/>
  <c r="AR95" i="21"/>
  <c r="AR102" i="21"/>
  <c r="AR315" i="20"/>
  <c r="AR241" i="20"/>
  <c r="AR285" i="20" s="1"/>
  <c r="AR228" i="20"/>
  <c r="AR272" i="20" s="1"/>
  <c r="AR158" i="20"/>
  <c r="AR100" i="20"/>
  <c r="AR134" i="20" s="1"/>
  <c r="AR72" i="21"/>
  <c r="AR114" i="21"/>
  <c r="AR168" i="20"/>
  <c r="AR237" i="20"/>
  <c r="AR281" i="20" s="1"/>
  <c r="AR224" i="20"/>
  <c r="AR268" i="20" s="1"/>
  <c r="AR157" i="20"/>
  <c r="AR115" i="21"/>
  <c r="AR116" i="21"/>
  <c r="AR172" i="20"/>
  <c r="AR306" i="20"/>
  <c r="AR220" i="20"/>
  <c r="AR264" i="20" s="1"/>
  <c r="AR160" i="20"/>
  <c r="AR102" i="20"/>
  <c r="AR136" i="20" s="1"/>
  <c r="AR105" i="21"/>
  <c r="AR217" i="20"/>
  <c r="AR261" i="20" s="1"/>
  <c r="AR302" i="20"/>
  <c r="AR236" i="20"/>
  <c r="AR280" i="20" s="1"/>
  <c r="AR159" i="20"/>
  <c r="AR101" i="20"/>
  <c r="AR135" i="20" s="1"/>
  <c r="AR107" i="21"/>
  <c r="AR229" i="20"/>
  <c r="AR273" i="20" s="1"/>
  <c r="AR305" i="20"/>
  <c r="AR226" i="20"/>
  <c r="AR270" i="20" s="1"/>
  <c r="AR167" i="20"/>
  <c r="AR154" i="20"/>
  <c r="AR113" i="21"/>
  <c r="AR239" i="20"/>
  <c r="AR283" i="20" s="1"/>
  <c r="AR313" i="20"/>
  <c r="AR222" i="20"/>
  <c r="AR266" i="20" s="1"/>
  <c r="AR170" i="20"/>
  <c r="AR101" i="21"/>
  <c r="AR89" i="21"/>
  <c r="AR227" i="20"/>
  <c r="AR271" i="20" s="1"/>
  <c r="AR311" i="20"/>
  <c r="AR218" i="20"/>
  <c r="AR262" i="20" s="1"/>
  <c r="AR166" i="20"/>
  <c r="AR156" i="20"/>
  <c r="AR117" i="21"/>
  <c r="AR120" i="21"/>
  <c r="AR317" i="20"/>
  <c r="AR230" i="20"/>
  <c r="AR274" i="20" s="1"/>
  <c r="AR216" i="20"/>
  <c r="AR260" i="20" s="1"/>
  <c r="AR155" i="20"/>
  <c r="AR119" i="21"/>
  <c r="AR215" i="20"/>
  <c r="AR259" i="20" s="1"/>
  <c r="AR242" i="20"/>
  <c r="AR286" i="20" s="1"/>
  <c r="AR319" i="20"/>
  <c r="AR165" i="20"/>
  <c r="AR98" i="20"/>
  <c r="AR132" i="20" s="1"/>
  <c r="AR92" i="21"/>
  <c r="AR118" i="21"/>
  <c r="AR221" i="20"/>
  <c r="AR265" i="20" s="1"/>
  <c r="AR303" i="20"/>
  <c r="AR316" i="20"/>
  <c r="AR99" i="20"/>
  <c r="AR133" i="20" s="1"/>
  <c r="AR103" i="20"/>
  <c r="AR137" i="20" s="1"/>
  <c r="AR94" i="21"/>
  <c r="AR112" i="21"/>
  <c r="AR231" i="20"/>
  <c r="AR275" i="20" s="1"/>
  <c r="AR301" i="20"/>
  <c r="AR312" i="20"/>
  <c r="AR173" i="20"/>
  <c r="AR90" i="21"/>
  <c r="AR91" i="21"/>
  <c r="AR219" i="20"/>
  <c r="AR263" i="20" s="1"/>
  <c r="AR307" i="20"/>
  <c r="AR214" i="20"/>
  <c r="AR258" i="20" s="1"/>
  <c r="AR171" i="20"/>
  <c r="AR96" i="21"/>
  <c r="AR109" i="21"/>
  <c r="AR213" i="20"/>
  <c r="AR257" i="20" s="1"/>
  <c r="AR314" i="20"/>
  <c r="AR304" i="20"/>
  <c r="AR162" i="20"/>
  <c r="AR104" i="20"/>
  <c r="AR138" i="20" s="1"/>
  <c r="AR103" i="21"/>
  <c r="AR104" i="21"/>
  <c r="AR235" i="20"/>
  <c r="AR279" i="20" s="1"/>
  <c r="AR238" i="20"/>
  <c r="AR282" i="20" s="1"/>
  <c r="AR300" i="20"/>
  <c r="AR161" i="20"/>
  <c r="AR93" i="21"/>
  <c r="AR106" i="21"/>
  <c r="AR225" i="20"/>
  <c r="AR269" i="20" s="1"/>
  <c r="AR234" i="20"/>
  <c r="AR278" i="20" s="1"/>
  <c r="AR240" i="20"/>
  <c r="AR284" i="20" s="1"/>
  <c r="AR106" i="20"/>
  <c r="AR140" i="20" s="1"/>
  <c r="AR88" i="21"/>
  <c r="AR108" i="21"/>
  <c r="AP210" i="20"/>
  <c r="AP147" i="21"/>
  <c r="AP14" i="21" s="1"/>
  <c r="AQ250" i="21"/>
  <c r="AQ321" i="20"/>
  <c r="AQ332" i="20"/>
  <c r="AQ360" i="21"/>
  <c r="AQ232" i="20"/>
  <c r="AQ86" i="21"/>
  <c r="AM356" i="20"/>
  <c r="AP174" i="20"/>
  <c r="AS71" i="21"/>
  <c r="AS72" i="20"/>
  <c r="AS111" i="21" s="1"/>
  <c r="AS73" i="20"/>
  <c r="AR216" i="21"/>
  <c r="AR49" i="21" s="1"/>
  <c r="AP98" i="21"/>
  <c r="AP97" i="21" s="1"/>
  <c r="AP21" i="21" s="1"/>
  <c r="AQ107" i="20"/>
  <c r="AQ122" i="21" s="1"/>
  <c r="AQ175" i="20"/>
  <c r="AQ186" i="20"/>
  <c r="AQ197" i="20"/>
  <c r="AQ211" i="20"/>
  <c r="AQ99" i="21"/>
  <c r="AQ152" i="20"/>
  <c r="AQ35" i="20" s="1"/>
  <c r="AP149" i="21"/>
  <c r="D9" i="14" l="1"/>
  <c r="AT423" i="20"/>
  <c r="AT500" i="20" s="1"/>
  <c r="AT380" i="20"/>
  <c r="AT457" i="20" s="1"/>
  <c r="AQ304" i="21"/>
  <c r="AS233" i="20"/>
  <c r="AS212" i="20"/>
  <c r="AS256" i="20" s="1"/>
  <c r="AR315" i="21"/>
  <c r="AR273" i="21" s="1"/>
  <c r="AR305" i="21"/>
  <c r="AR263" i="21" s="1"/>
  <c r="AR316" i="21"/>
  <c r="AR274" i="21" s="1"/>
  <c r="AS244" i="20"/>
  <c r="AS176" i="20"/>
  <c r="AS187" i="20"/>
  <c r="AP262" i="21"/>
  <c r="AP261" i="21" s="1"/>
  <c r="AP61" i="21" s="1"/>
  <c r="AP60" i="21" s="1"/>
  <c r="AR260" i="21"/>
  <c r="AR238" i="21" s="1"/>
  <c r="F54" i="31"/>
  <c r="F46" i="31"/>
  <c r="AP532" i="20"/>
  <c r="AP522" i="20" s="1"/>
  <c r="AP381" i="21"/>
  <c r="AP371" i="21" s="1"/>
  <c r="AP359" i="21" s="1"/>
  <c r="AP37" i="21" s="1"/>
  <c r="AP11" i="20"/>
  <c r="AO26" i="20"/>
  <c r="AQ11" i="20"/>
  <c r="AL7" i="20"/>
  <c r="AS358" i="20"/>
  <c r="AS435" i="20" s="1"/>
  <c r="AO43" i="21"/>
  <c r="AO42" i="21" s="1"/>
  <c r="AR354" i="21"/>
  <c r="AR332" i="21" s="1"/>
  <c r="AR280" i="21" s="1"/>
  <c r="AR357" i="21"/>
  <c r="AR335" i="21" s="1"/>
  <c r="AR352" i="21"/>
  <c r="AR330" i="21" s="1"/>
  <c r="AR278" i="21" s="1"/>
  <c r="AR355" i="21"/>
  <c r="AR333" i="21" s="1"/>
  <c r="AR281" i="21" s="1"/>
  <c r="AR350" i="21"/>
  <c r="AR328" i="21" s="1"/>
  <c r="AR276" i="21" s="1"/>
  <c r="AR351" i="21"/>
  <c r="AR329" i="21" s="1"/>
  <c r="AR277" i="21" s="1"/>
  <c r="AR349" i="21"/>
  <c r="AR327" i="21" s="1"/>
  <c r="AR275" i="21" s="1"/>
  <c r="AR356" i="21"/>
  <c r="AR334" i="21" s="1"/>
  <c r="AP228" i="21"/>
  <c r="AP227" i="21" s="1"/>
  <c r="AP55" i="21" s="1"/>
  <c r="AR353" i="21"/>
  <c r="AR331" i="21" s="1"/>
  <c r="AR279" i="21" s="1"/>
  <c r="AR358" i="21"/>
  <c r="AR336" i="21" s="1"/>
  <c r="AR283" i="21"/>
  <c r="AS249" i="21"/>
  <c r="AS303" i="21"/>
  <c r="AS324" i="21" s="1"/>
  <c r="AS302" i="21"/>
  <c r="AS323" i="21" s="1"/>
  <c r="AS301" i="21"/>
  <c r="AS322" i="21" s="1"/>
  <c r="AS300" i="21"/>
  <c r="AS321" i="21" s="1"/>
  <c r="AS299" i="21"/>
  <c r="AS320" i="21" s="1"/>
  <c r="AS298" i="21"/>
  <c r="AS319" i="21" s="1"/>
  <c r="AS297" i="21"/>
  <c r="AS318" i="21" s="1"/>
  <c r="AS295" i="21"/>
  <c r="AS296" i="21"/>
  <c r="AS317" i="21" s="1"/>
  <c r="AS294" i="21"/>
  <c r="AR267" i="21"/>
  <c r="AR266" i="21"/>
  <c r="AR265" i="21"/>
  <c r="AR264" i="21"/>
  <c r="AR269" i="21"/>
  <c r="AR270" i="21"/>
  <c r="AR268" i="21"/>
  <c r="AR272" i="21"/>
  <c r="AO7" i="21"/>
  <c r="AO54" i="21"/>
  <c r="AR48" i="21"/>
  <c r="AR170" i="21"/>
  <c r="AQ533" i="20"/>
  <c r="AQ37" i="20" s="1"/>
  <c r="AM20" i="20"/>
  <c r="AR277" i="20"/>
  <c r="AR276" i="20" s="1"/>
  <c r="AQ254" i="20"/>
  <c r="AQ62" i="20" s="1"/>
  <c r="AR288" i="20"/>
  <c r="AR287" i="20" s="1"/>
  <c r="AR255" i="20"/>
  <c r="AR141" i="20"/>
  <c r="AR131" i="20"/>
  <c r="AR130" i="20" s="1"/>
  <c r="AS516" i="20"/>
  <c r="AS365" i="21"/>
  <c r="AQ530" i="20"/>
  <c r="AS519" i="20"/>
  <c r="AS368" i="21"/>
  <c r="AS521" i="20"/>
  <c r="AS370" i="21"/>
  <c r="AR529" i="20"/>
  <c r="AR525" i="20"/>
  <c r="AR488" i="20"/>
  <c r="AS499" i="20"/>
  <c r="AR434" i="20"/>
  <c r="AR524" i="20"/>
  <c r="AS514" i="20"/>
  <c r="AS363" i="21"/>
  <c r="AS512" i="20"/>
  <c r="AS361" i="21"/>
  <c r="AR445" i="20"/>
  <c r="AQ433" i="20"/>
  <c r="AS518" i="20"/>
  <c r="AS367" i="21"/>
  <c r="AS517" i="20"/>
  <c r="AS366" i="21"/>
  <c r="AR477" i="20"/>
  <c r="AS513" i="20"/>
  <c r="AS362" i="21"/>
  <c r="AS515" i="20"/>
  <c r="AS364" i="21"/>
  <c r="AS520" i="20"/>
  <c r="AS369" i="21"/>
  <c r="AR531" i="20"/>
  <c r="AR527" i="20"/>
  <c r="AR528" i="20"/>
  <c r="AS456" i="20"/>
  <c r="AR526" i="20"/>
  <c r="AO28" i="21"/>
  <c r="AT151" i="21"/>
  <c r="AT146" i="21"/>
  <c r="AT83" i="21"/>
  <c r="AP30" i="21"/>
  <c r="AP6" i="21" s="1"/>
  <c r="AP52" i="20"/>
  <c r="AP28" i="20" s="1"/>
  <c r="AP53" i="20"/>
  <c r="AP29" i="20" s="1"/>
  <c r="AP51" i="20"/>
  <c r="AP27" i="20" s="1"/>
  <c r="AO50" i="20"/>
  <c r="AQ42" i="20"/>
  <c r="AN21" i="20"/>
  <c r="AL20" i="20"/>
  <c r="AP34" i="20"/>
  <c r="AP10" i="20" s="1"/>
  <c r="AP14" i="20"/>
  <c r="AP6" i="20" s="1"/>
  <c r="AM15" i="20"/>
  <c r="AN15" i="20"/>
  <c r="AT3" i="21"/>
  <c r="AT69" i="21" s="1"/>
  <c r="AR236" i="21"/>
  <c r="AR379" i="21" s="1"/>
  <c r="AO510" i="20"/>
  <c r="AS559" i="20"/>
  <c r="AT397" i="20"/>
  <c r="AT474" i="20" s="1"/>
  <c r="AS564" i="20"/>
  <c r="AU355" i="20"/>
  <c r="AU209" i="20"/>
  <c r="AU83" i="20"/>
  <c r="AU69" i="20"/>
  <c r="AS241" i="21"/>
  <c r="AS252" i="21" s="1"/>
  <c r="AS230" i="21" s="1"/>
  <c r="AS373" i="21" s="1"/>
  <c r="AQ205" i="21"/>
  <c r="AR160" i="21"/>
  <c r="AR156" i="21"/>
  <c r="AR161" i="21"/>
  <c r="AQ194" i="21"/>
  <c r="AP191" i="21"/>
  <c r="AP31" i="21" s="1"/>
  <c r="AR207" i="21"/>
  <c r="AR179" i="21"/>
  <c r="AR188" i="21"/>
  <c r="AR159" i="21"/>
  <c r="AR165" i="21"/>
  <c r="AR206" i="21"/>
  <c r="AR185" i="21"/>
  <c r="AR189" i="21"/>
  <c r="AR157" i="21"/>
  <c r="AR174" i="21"/>
  <c r="AS287" i="21"/>
  <c r="AS308" i="21" s="1"/>
  <c r="AR158" i="21"/>
  <c r="AR162" i="21"/>
  <c r="AR182" i="21"/>
  <c r="AR181" i="21"/>
  <c r="AS402" i="20"/>
  <c r="AS479" i="20" s="1"/>
  <c r="AR202" i="21"/>
  <c r="AR164" i="21"/>
  <c r="AR178" i="21"/>
  <c r="AR173" i="21"/>
  <c r="AR187" i="21"/>
  <c r="AR184" i="21"/>
  <c r="AR175" i="21"/>
  <c r="AR190" i="21"/>
  <c r="AR197" i="21"/>
  <c r="AR201" i="21"/>
  <c r="AR163" i="21"/>
  <c r="AR172" i="21"/>
  <c r="AR171" i="21"/>
  <c r="AR177" i="21"/>
  <c r="AR183" i="21"/>
  <c r="AR186" i="21"/>
  <c r="AR176" i="21"/>
  <c r="AS347" i="21"/>
  <c r="AS346" i="21"/>
  <c r="AS340" i="21"/>
  <c r="AS284" i="21"/>
  <c r="AS291" i="21"/>
  <c r="AS312" i="21" s="1"/>
  <c r="AR192" i="21"/>
  <c r="AS585" i="20"/>
  <c r="AO356" i="20"/>
  <c r="AS407" i="20"/>
  <c r="AS484" i="20" s="1"/>
  <c r="AQ167" i="21"/>
  <c r="AS618" i="20"/>
  <c r="AR534" i="20"/>
  <c r="AR400" i="20"/>
  <c r="AR154" i="21" s="1"/>
  <c r="AT382" i="20"/>
  <c r="AT459" i="20" s="1"/>
  <c r="AT78" i="21"/>
  <c r="AR200" i="21"/>
  <c r="AR212" i="21"/>
  <c r="AR199" i="21"/>
  <c r="AR215" i="21"/>
  <c r="AR211" i="21"/>
  <c r="AS240" i="21"/>
  <c r="AS251" i="21" s="1"/>
  <c r="AS229" i="21" s="1"/>
  <c r="AS372" i="21" s="1"/>
  <c r="AS345" i="21"/>
  <c r="AS290" i="21"/>
  <c r="AS311" i="21" s="1"/>
  <c r="AS244" i="21"/>
  <c r="AS255" i="21" s="1"/>
  <c r="AS233" i="21" s="1"/>
  <c r="AS376" i="21" s="1"/>
  <c r="AS247" i="21"/>
  <c r="AS258" i="21" s="1"/>
  <c r="AS243" i="21"/>
  <c r="AS254" i="21" s="1"/>
  <c r="AS232" i="21" s="1"/>
  <c r="AS375" i="21" s="1"/>
  <c r="AS292" i="21"/>
  <c r="AS313" i="21" s="1"/>
  <c r="AS286" i="21"/>
  <c r="AS307" i="21" s="1"/>
  <c r="AT394" i="20"/>
  <c r="AT471" i="20" s="1"/>
  <c r="AT432" i="20"/>
  <c r="AT509" i="20" s="1"/>
  <c r="AT396" i="20"/>
  <c r="AT473" i="20" s="1"/>
  <c r="AR208" i="21"/>
  <c r="AR214" i="21"/>
  <c r="AR196" i="21"/>
  <c r="AR203" i="21"/>
  <c r="AR195" i="21"/>
  <c r="AS341" i="21"/>
  <c r="AS246" i="21"/>
  <c r="AS257" i="21" s="1"/>
  <c r="AS235" i="21" s="1"/>
  <c r="AS378" i="21" s="1"/>
  <c r="AS289" i="21"/>
  <c r="AS310" i="21" s="1"/>
  <c r="AS245" i="21"/>
  <c r="AS256" i="21" s="1"/>
  <c r="AS234" i="21" s="1"/>
  <c r="AS377" i="21" s="1"/>
  <c r="AS248" i="21"/>
  <c r="AS259" i="21" s="1"/>
  <c r="AS237" i="21" s="1"/>
  <c r="AS380" i="21" s="1"/>
  <c r="AS242" i="21"/>
  <c r="AS253" i="21" s="1"/>
  <c r="AS231" i="21" s="1"/>
  <c r="AS374" i="21" s="1"/>
  <c r="AS338" i="21"/>
  <c r="AS285" i="21"/>
  <c r="AS306" i="21" s="1"/>
  <c r="AT386" i="20"/>
  <c r="AT463" i="20" s="1"/>
  <c r="AT424" i="20"/>
  <c r="AT501" i="20" s="1"/>
  <c r="AT389" i="20"/>
  <c r="AT466" i="20" s="1"/>
  <c r="AT427" i="20"/>
  <c r="AT504" i="20" s="1"/>
  <c r="AR210" i="21"/>
  <c r="AR198" i="21"/>
  <c r="AR209" i="21"/>
  <c r="AR204" i="21"/>
  <c r="AS344" i="21"/>
  <c r="AS339" i="21"/>
  <c r="AS342" i="21"/>
  <c r="AS343" i="21"/>
  <c r="AS288" i="21"/>
  <c r="AS309" i="21" s="1"/>
  <c r="AS293" i="21"/>
  <c r="AS314" i="21" s="1"/>
  <c r="AT388" i="20"/>
  <c r="AT465" i="20" s="1"/>
  <c r="AT426" i="20"/>
  <c r="AT503" i="20" s="1"/>
  <c r="AT391" i="20"/>
  <c r="AT468" i="20" s="1"/>
  <c r="AT429" i="20"/>
  <c r="AT506" i="20" s="1"/>
  <c r="AT385" i="20"/>
  <c r="AT462" i="20" s="1"/>
  <c r="AT390" i="20"/>
  <c r="AT467" i="20" s="1"/>
  <c r="AT381" i="20"/>
  <c r="AT458" i="20" s="1"/>
  <c r="AT428" i="20"/>
  <c r="AT505" i="20" s="1"/>
  <c r="AT399" i="20"/>
  <c r="AT476" i="20" s="1"/>
  <c r="AT393" i="20"/>
  <c r="AT470" i="20" s="1"/>
  <c r="AT384" i="20"/>
  <c r="AT461" i="20" s="1"/>
  <c r="AT431" i="20"/>
  <c r="AT508" i="20" s="1"/>
  <c r="AT398" i="20"/>
  <c r="AT475" i="20" s="1"/>
  <c r="AT392" i="20"/>
  <c r="AT469" i="20" s="1"/>
  <c r="AT383" i="20"/>
  <c r="AT460" i="20" s="1"/>
  <c r="AT430" i="20"/>
  <c r="AT507" i="20" s="1"/>
  <c r="AT387" i="20"/>
  <c r="AT464" i="20" s="1"/>
  <c r="AT395" i="20"/>
  <c r="AT472" i="20" s="1"/>
  <c r="AT425" i="20"/>
  <c r="AT502" i="20" s="1"/>
  <c r="AS415" i="20"/>
  <c r="AS492" i="20" s="1"/>
  <c r="AS401" i="20"/>
  <c r="AS478" i="20" s="1"/>
  <c r="AS567" i="20"/>
  <c r="AS405" i="20"/>
  <c r="AS482" i="20" s="1"/>
  <c r="AS420" i="20"/>
  <c r="AS497" i="20" s="1"/>
  <c r="AR411" i="20"/>
  <c r="AR168" i="21" s="1"/>
  <c r="AR568" i="20"/>
  <c r="AR557" i="20"/>
  <c r="AS379" i="20"/>
  <c r="AS422" i="20"/>
  <c r="AS193" i="21" s="1"/>
  <c r="AS550" i="20"/>
  <c r="AS572" i="20"/>
  <c r="AS377" i="20"/>
  <c r="AS454" i="20" s="1"/>
  <c r="AS540" i="20"/>
  <c r="AS366" i="20"/>
  <c r="AS443" i="20" s="1"/>
  <c r="AS359" i="20"/>
  <c r="AS436" i="20" s="1"/>
  <c r="AS570" i="20"/>
  <c r="AS374" i="20"/>
  <c r="AS451" i="20" s="1"/>
  <c r="AS419" i="20"/>
  <c r="AS496" i="20" s="1"/>
  <c r="AS541" i="20"/>
  <c r="AS360" i="20"/>
  <c r="AS437" i="20" s="1"/>
  <c r="AS406" i="20"/>
  <c r="AS483" i="20" s="1"/>
  <c r="AS409" i="20"/>
  <c r="AS486" i="20" s="1"/>
  <c r="AS375" i="20"/>
  <c r="AS452" i="20" s="1"/>
  <c r="AS537" i="20"/>
  <c r="AS372" i="20"/>
  <c r="AS449" i="20" s="1"/>
  <c r="AS555" i="20"/>
  <c r="AS566" i="20"/>
  <c r="AS578" i="20"/>
  <c r="AS403" i="20"/>
  <c r="AS480" i="20" s="1"/>
  <c r="AS551" i="20"/>
  <c r="AS361" i="20"/>
  <c r="AS438" i="20" s="1"/>
  <c r="AS408" i="20"/>
  <c r="AS485" i="20" s="1"/>
  <c r="AS76" i="21"/>
  <c r="AS363" i="20"/>
  <c r="AS440" i="20" s="1"/>
  <c r="AS547" i="20"/>
  <c r="AS561" i="20"/>
  <c r="AS414" i="20"/>
  <c r="AS491" i="20" s="1"/>
  <c r="AS549" i="20"/>
  <c r="AS563" i="20"/>
  <c r="AS367" i="20"/>
  <c r="AS444" i="20" s="1"/>
  <c r="AS371" i="20"/>
  <c r="AS448" i="20" s="1"/>
  <c r="AS538" i="20"/>
  <c r="AS571" i="20"/>
  <c r="AS535" i="20"/>
  <c r="AR545" i="20"/>
  <c r="AR368" i="20"/>
  <c r="AQ579" i="20"/>
  <c r="AR357" i="20"/>
  <c r="AS378" i="20"/>
  <c r="AS455" i="20" s="1"/>
  <c r="AS539" i="20"/>
  <c r="AS548" i="20"/>
  <c r="AS576" i="20"/>
  <c r="AS569" i="20"/>
  <c r="AS416" i="20"/>
  <c r="AS493" i="20" s="1"/>
  <c r="AS364" i="20"/>
  <c r="AS441" i="20" s="1"/>
  <c r="AS542" i="20"/>
  <c r="AS410" i="20"/>
  <c r="AS487" i="20" s="1"/>
  <c r="AS575" i="20"/>
  <c r="AS536" i="20"/>
  <c r="AS404" i="20"/>
  <c r="AS481" i="20" s="1"/>
  <c r="AS573" i="20"/>
  <c r="AS552" i="20"/>
  <c r="AS369" i="20"/>
  <c r="AS446" i="20" s="1"/>
  <c r="AS565" i="20"/>
  <c r="AS421" i="20"/>
  <c r="AS498" i="20" s="1"/>
  <c r="AS370" i="20"/>
  <c r="AS447" i="20" s="1"/>
  <c r="AS560" i="20"/>
  <c r="AS412" i="20"/>
  <c r="AS489" i="20" s="1"/>
  <c r="AQ180" i="21"/>
  <c r="AS577" i="20"/>
  <c r="AS558" i="20"/>
  <c r="AS417" i="20"/>
  <c r="AS494" i="20" s="1"/>
  <c r="AS365" i="20"/>
  <c r="AS442" i="20" s="1"/>
  <c r="AS543" i="20"/>
  <c r="AS373" i="20"/>
  <c r="AS450" i="20" s="1"/>
  <c r="AS546" i="20"/>
  <c r="AS554" i="20"/>
  <c r="AS362" i="20"/>
  <c r="AS439" i="20" s="1"/>
  <c r="AS544" i="20"/>
  <c r="AS413" i="20"/>
  <c r="AS490" i="20" s="1"/>
  <c r="AS376" i="20"/>
  <c r="AS453" i="20" s="1"/>
  <c r="AS562" i="20"/>
  <c r="AS418" i="20"/>
  <c r="AS495" i="20" s="1"/>
  <c r="AS574" i="20"/>
  <c r="AS553" i="20"/>
  <c r="AP166" i="21"/>
  <c r="AP23" i="21" s="1"/>
  <c r="AP20" i="21" s="1"/>
  <c r="AS614" i="20"/>
  <c r="AS633" i="20"/>
  <c r="AT79" i="21"/>
  <c r="AR601" i="20"/>
  <c r="AS610" i="20"/>
  <c r="AS605" i="20"/>
  <c r="AR313" i="21"/>
  <c r="AS617" i="20"/>
  <c r="AS609" i="20"/>
  <c r="AS608" i="20"/>
  <c r="AS589" i="20"/>
  <c r="AS588" i="20"/>
  <c r="AS584" i="20"/>
  <c r="AQ155" i="21"/>
  <c r="AQ152" i="21" s="1"/>
  <c r="AQ15" i="21" s="1"/>
  <c r="AR623" i="20"/>
  <c r="AR580" i="20"/>
  <c r="AR612" i="20"/>
  <c r="AQ169" i="21"/>
  <c r="AS594" i="20"/>
  <c r="AS593" i="20"/>
  <c r="AS631" i="20"/>
  <c r="AS628" i="20"/>
  <c r="AS622" i="20"/>
  <c r="AS603" i="20"/>
  <c r="AS613" i="20"/>
  <c r="AS599" i="20"/>
  <c r="AS591" i="20"/>
  <c r="AS590" i="20"/>
  <c r="AS632" i="20"/>
  <c r="AS581" i="20"/>
  <c r="AS604" i="20"/>
  <c r="AS602" i="20"/>
  <c r="AS600" i="20"/>
  <c r="AS630" i="20"/>
  <c r="AS595" i="20"/>
  <c r="AS619" i="20"/>
  <c r="AS592" i="20"/>
  <c r="AS615" i="20"/>
  <c r="AS629" i="20"/>
  <c r="AS620" i="20"/>
  <c r="AS582" i="20"/>
  <c r="AS586" i="20"/>
  <c r="AS616" i="20"/>
  <c r="AS77" i="21"/>
  <c r="AS195" i="21" s="1"/>
  <c r="AR239" i="21"/>
  <c r="AS583" i="20"/>
  <c r="AS606" i="20"/>
  <c r="AS596" i="20"/>
  <c r="AS611" i="20"/>
  <c r="AS598" i="20"/>
  <c r="AS607" i="20"/>
  <c r="AS626" i="20"/>
  <c r="AS627" i="20"/>
  <c r="AS621" i="20"/>
  <c r="AS625" i="20"/>
  <c r="AS587" i="20"/>
  <c r="AS597" i="20"/>
  <c r="AT76" i="20"/>
  <c r="AT77" i="20"/>
  <c r="AT581" i="20" s="1"/>
  <c r="AT81" i="20"/>
  <c r="AT81" i="21" s="1"/>
  <c r="AU79" i="20"/>
  <c r="AU80" i="20" s="1"/>
  <c r="AU75" i="20"/>
  <c r="AU75" i="21" s="1"/>
  <c r="AU78" i="20"/>
  <c r="AQ174" i="20"/>
  <c r="AS124" i="21"/>
  <c r="AS135" i="21"/>
  <c r="AS333" i="20"/>
  <c r="AS198" i="20"/>
  <c r="AS344" i="20"/>
  <c r="AS322" i="20"/>
  <c r="AS328" i="20"/>
  <c r="AS330" i="20"/>
  <c r="AS206" i="20"/>
  <c r="AS117" i="20"/>
  <c r="AS151" i="20" s="1"/>
  <c r="AS136" i="21"/>
  <c r="AS350" i="20"/>
  <c r="AS324" i="20"/>
  <c r="AS326" i="20"/>
  <c r="AS203" i="20"/>
  <c r="AS116" i="20"/>
  <c r="AS150" i="20" s="1"/>
  <c r="AS125" i="21"/>
  <c r="AS346" i="20"/>
  <c r="AS340" i="20"/>
  <c r="AS205" i="20"/>
  <c r="AS184" i="20"/>
  <c r="AS110" i="20"/>
  <c r="AS144" i="20" s="1"/>
  <c r="AS130" i="21"/>
  <c r="AS323" i="20"/>
  <c r="AS329" i="20"/>
  <c r="AS192" i="20"/>
  <c r="AS183" i="20"/>
  <c r="AS109" i="20"/>
  <c r="AS143" i="20" s="1"/>
  <c r="AS141" i="21"/>
  <c r="AS351" i="20"/>
  <c r="AS341" i="20"/>
  <c r="AS246" i="20"/>
  <c r="AS290" i="20" s="1"/>
  <c r="AS200" i="20"/>
  <c r="AS177" i="20"/>
  <c r="AS126" i="21"/>
  <c r="AS347" i="20"/>
  <c r="AS337" i="20"/>
  <c r="AS195" i="20"/>
  <c r="AS196" i="20"/>
  <c r="AS111" i="20"/>
  <c r="AS145" i="20" s="1"/>
  <c r="AS128" i="21"/>
  <c r="AS327" i="20"/>
  <c r="AS251" i="20"/>
  <c r="AS295" i="20" s="1"/>
  <c r="AS199" i="20"/>
  <c r="AS185" i="20"/>
  <c r="AS127" i="21"/>
  <c r="AS139" i="21"/>
  <c r="AS345" i="20"/>
  <c r="AS207" i="20"/>
  <c r="AS245" i="20"/>
  <c r="AS289" i="20" s="1"/>
  <c r="AS181" i="20"/>
  <c r="AS129" i="21"/>
  <c r="AS108" i="20"/>
  <c r="AS142" i="20" s="1"/>
  <c r="AS348" i="20"/>
  <c r="AS325" i="20"/>
  <c r="AS190" i="20"/>
  <c r="AS115" i="20"/>
  <c r="AS149" i="20" s="1"/>
  <c r="AS112" i="20"/>
  <c r="AS146" i="20" s="1"/>
  <c r="AS137" i="21"/>
  <c r="AS353" i="20"/>
  <c r="AS250" i="20"/>
  <c r="AS294" i="20" s="1"/>
  <c r="AS248" i="20"/>
  <c r="AS292" i="20" s="1"/>
  <c r="AS191" i="20"/>
  <c r="AS73" i="21"/>
  <c r="AS138" i="21"/>
  <c r="AS339" i="20"/>
  <c r="AS247" i="20"/>
  <c r="AS291" i="20" s="1"/>
  <c r="AS249" i="20"/>
  <c r="AS293" i="20" s="1"/>
  <c r="AS179" i="20"/>
  <c r="AS131" i="21"/>
  <c r="AS331" i="20"/>
  <c r="AS336" i="20"/>
  <c r="AS334" i="20"/>
  <c r="AS204" i="20"/>
  <c r="AS178" i="20"/>
  <c r="AS132" i="21"/>
  <c r="AS335" i="20"/>
  <c r="AS194" i="20"/>
  <c r="AS180" i="20"/>
  <c r="AS193" i="20"/>
  <c r="AS133" i="21"/>
  <c r="AS142" i="21"/>
  <c r="AS202" i="20"/>
  <c r="AS342" i="20"/>
  <c r="AS253" i="20"/>
  <c r="AS297" i="20" s="1"/>
  <c r="AS189" i="20"/>
  <c r="AS143" i="21"/>
  <c r="AS144" i="21"/>
  <c r="AS349" i="20"/>
  <c r="AS338" i="20"/>
  <c r="AS188" i="20"/>
  <c r="AS114" i="20"/>
  <c r="AS148" i="20" s="1"/>
  <c r="AS140" i="21"/>
  <c r="AS352" i="20"/>
  <c r="AS201" i="20"/>
  <c r="AS252" i="20"/>
  <c r="AS296" i="20" s="1"/>
  <c r="AS182" i="20"/>
  <c r="AS113" i="20"/>
  <c r="AS147" i="20" s="1"/>
  <c r="AQ148" i="21"/>
  <c r="AQ22" i="21" s="1"/>
  <c r="AR211" i="20"/>
  <c r="AR152" i="20"/>
  <c r="AR35" i="20" s="1"/>
  <c r="AR163" i="20"/>
  <c r="AR43" i="20" s="1"/>
  <c r="AR107" i="20"/>
  <c r="AR122" i="21" s="1"/>
  <c r="AR197" i="20"/>
  <c r="AS164" i="20"/>
  <c r="AS100" i="21"/>
  <c r="AS97" i="20"/>
  <c r="AS299" i="20"/>
  <c r="AS87" i="21"/>
  <c r="AS310" i="20"/>
  <c r="AS153" i="20"/>
  <c r="AS222" i="20"/>
  <c r="AS266" i="20" s="1"/>
  <c r="AS238" i="20"/>
  <c r="AS282" i="20" s="1"/>
  <c r="AS221" i="20"/>
  <c r="AS265" i="20" s="1"/>
  <c r="AS166" i="20"/>
  <c r="AS88" i="21"/>
  <c r="AS101" i="21"/>
  <c r="AS236" i="20"/>
  <c r="AS280" i="20" s="1"/>
  <c r="AS303" i="20"/>
  <c r="AS217" i="20"/>
  <c r="AS261" i="20" s="1"/>
  <c r="AS165" i="20"/>
  <c r="AS99" i="20"/>
  <c r="AS133" i="20" s="1"/>
  <c r="AS90" i="21"/>
  <c r="AS103" i="21"/>
  <c r="AS230" i="20"/>
  <c r="AS274" i="20" s="1"/>
  <c r="AS231" i="20"/>
  <c r="AS275" i="20" s="1"/>
  <c r="AS213" i="20"/>
  <c r="AS257" i="20" s="1"/>
  <c r="AS159" i="20"/>
  <c r="AS93" i="21"/>
  <c r="AS228" i="20"/>
  <c r="AS272" i="20" s="1"/>
  <c r="AS316" i="20"/>
  <c r="AS227" i="20"/>
  <c r="AS271" i="20" s="1"/>
  <c r="AS103" i="20"/>
  <c r="AS137" i="20" s="1"/>
  <c r="AS162" i="20"/>
  <c r="AS105" i="21"/>
  <c r="AS220" i="20"/>
  <c r="AS264" i="20" s="1"/>
  <c r="AS312" i="20"/>
  <c r="AS223" i="20"/>
  <c r="AS267" i="20" s="1"/>
  <c r="AS102" i="20"/>
  <c r="AS136" i="20" s="1"/>
  <c r="AS161" i="20"/>
  <c r="AS96" i="21"/>
  <c r="AS112" i="21"/>
  <c r="AS218" i="20"/>
  <c r="AS262" i="20" s="1"/>
  <c r="AS234" i="20"/>
  <c r="AS278" i="20" s="1"/>
  <c r="AS101" i="20"/>
  <c r="AS135" i="20" s="1"/>
  <c r="AS160" i="20"/>
  <c r="AS104" i="21"/>
  <c r="AS119" i="21"/>
  <c r="AS214" i="20"/>
  <c r="AS258" i="20" s="1"/>
  <c r="AS215" i="20"/>
  <c r="AS259" i="20" s="1"/>
  <c r="AS100" i="20"/>
  <c r="AS134" i="20" s="1"/>
  <c r="AS155" i="20"/>
  <c r="AS102" i="21"/>
  <c r="AS115" i="21"/>
  <c r="AS318" i="20"/>
  <c r="AS300" i="20"/>
  <c r="AS317" i="20"/>
  <c r="AS98" i="20"/>
  <c r="AS132" i="20" s="1"/>
  <c r="AS158" i="20"/>
  <c r="AS117" i="21"/>
  <c r="AS314" i="20"/>
  <c r="AS239" i="20"/>
  <c r="AS283" i="20" s="1"/>
  <c r="AS313" i="20"/>
  <c r="AS157" i="20"/>
  <c r="AS72" i="21"/>
  <c r="AS114" i="21"/>
  <c r="AS224" i="20"/>
  <c r="AS268" i="20" s="1"/>
  <c r="AS308" i="20"/>
  <c r="AS219" i="20"/>
  <c r="AS263" i="20" s="1"/>
  <c r="AS173" i="20"/>
  <c r="AS156" i="20"/>
  <c r="AS91" i="21"/>
  <c r="AS116" i="21"/>
  <c r="AS216" i="20"/>
  <c r="AS260" i="20" s="1"/>
  <c r="AS304" i="20"/>
  <c r="AS301" i="20"/>
  <c r="AS172" i="20"/>
  <c r="AS105" i="20"/>
  <c r="AS139" i="20" s="1"/>
  <c r="AS92" i="21"/>
  <c r="AS109" i="21"/>
  <c r="AS302" i="20"/>
  <c r="AS311" i="20"/>
  <c r="AS241" i="20"/>
  <c r="AS285" i="20" s="1"/>
  <c r="AS171" i="20"/>
  <c r="AS154" i="20"/>
  <c r="AS94" i="21"/>
  <c r="AS240" i="20"/>
  <c r="AS284" i="20" s="1"/>
  <c r="AS307" i="20"/>
  <c r="AS237" i="20"/>
  <c r="AS281" i="20" s="1"/>
  <c r="AS170" i="20"/>
  <c r="AS104" i="20"/>
  <c r="AS138" i="20" s="1"/>
  <c r="AS89" i="21"/>
  <c r="AS107" i="21"/>
  <c r="AS319" i="20"/>
  <c r="AS235" i="20"/>
  <c r="AS279" i="20" s="1"/>
  <c r="AS305" i="20"/>
  <c r="AS169" i="20"/>
  <c r="AS106" i="20"/>
  <c r="AS140" i="20" s="1"/>
  <c r="AS95" i="21"/>
  <c r="AS113" i="21"/>
  <c r="AS306" i="20"/>
  <c r="AS315" i="20"/>
  <c r="AS229" i="20"/>
  <c r="AS273" i="20" s="1"/>
  <c r="AS168" i="20"/>
  <c r="AS106" i="21"/>
  <c r="AS120" i="21"/>
  <c r="AS226" i="20"/>
  <c r="AS270" i="20" s="1"/>
  <c r="AS242" i="20"/>
  <c r="AS286" i="20" s="1"/>
  <c r="AS225" i="20"/>
  <c r="AS269" i="20" s="1"/>
  <c r="AS167" i="20"/>
  <c r="AS108" i="21"/>
  <c r="AS118" i="21"/>
  <c r="AR96" i="20"/>
  <c r="AR309" i="20"/>
  <c r="AR44" i="20" s="1"/>
  <c r="AQ98" i="21"/>
  <c r="AQ97" i="21" s="1"/>
  <c r="AQ21" i="21" s="1"/>
  <c r="AQ149" i="21"/>
  <c r="AR186" i="20"/>
  <c r="AR332" i="20"/>
  <c r="AT71" i="21"/>
  <c r="AT72" i="20"/>
  <c r="AT111" i="21" s="1"/>
  <c r="AT73" i="20"/>
  <c r="AQ210" i="20"/>
  <c r="AQ14" i="20" s="1"/>
  <c r="AQ6" i="20" s="1"/>
  <c r="AQ147" i="21"/>
  <c r="AQ14" i="21" s="1"/>
  <c r="AQ511" i="20"/>
  <c r="AR298" i="20"/>
  <c r="AR36" i="20" s="1"/>
  <c r="AR86" i="21"/>
  <c r="AR175" i="20"/>
  <c r="AR343" i="20"/>
  <c r="AR134" i="21"/>
  <c r="AR360" i="21"/>
  <c r="AQ320" i="20"/>
  <c r="AR110" i="21"/>
  <c r="AR232" i="20"/>
  <c r="AR99" i="21"/>
  <c r="AS216" i="21"/>
  <c r="AS49" i="21" s="1"/>
  <c r="AT226" i="21"/>
  <c r="AT218" i="21"/>
  <c r="AT217" i="21"/>
  <c r="AT222" i="21"/>
  <c r="AT223" i="21"/>
  <c r="AT224" i="21"/>
  <c r="AT221" i="21"/>
  <c r="AT220" i="21"/>
  <c r="AT219" i="21"/>
  <c r="AT225" i="21"/>
  <c r="AR321" i="20"/>
  <c r="AR243" i="20"/>
  <c r="AR123" i="21"/>
  <c r="AU1" i="21"/>
  <c r="AU71" i="20"/>
  <c r="AV1" i="20"/>
  <c r="AV3" i="20" s="1"/>
  <c r="AR229" i="21"/>
  <c r="AR372" i="21" s="1"/>
  <c r="AU392" i="20" l="1"/>
  <c r="AU469" i="20" s="1"/>
  <c r="H469" i="20" s="1"/>
  <c r="AU423" i="20"/>
  <c r="AU380" i="20"/>
  <c r="F52" i="31"/>
  <c r="F21" i="31"/>
  <c r="AT244" i="20"/>
  <c r="AT176" i="20"/>
  <c r="AT187" i="20"/>
  <c r="AT233" i="20"/>
  <c r="AT212" i="20"/>
  <c r="AT256" i="20" s="1"/>
  <c r="AS315" i="21"/>
  <c r="AS273" i="21" s="1"/>
  <c r="AS305" i="21"/>
  <c r="AS263" i="21" s="1"/>
  <c r="AS316" i="21"/>
  <c r="AS274" i="21" s="1"/>
  <c r="AP43" i="21"/>
  <c r="AP42" i="21" s="1"/>
  <c r="AR250" i="21"/>
  <c r="AS260" i="21"/>
  <c r="AS238" i="21" s="1"/>
  <c r="AQ532" i="20"/>
  <c r="AQ522" i="20" s="1"/>
  <c r="AQ381" i="21"/>
  <c r="AQ371" i="21" s="1"/>
  <c r="AQ359" i="21" s="1"/>
  <c r="AQ37" i="21" s="1"/>
  <c r="AQ36" i="21" s="1"/>
  <c r="AP26" i="20"/>
  <c r="AR11" i="20"/>
  <c r="AQ34" i="20"/>
  <c r="AQ10" i="20" s="1"/>
  <c r="AN7" i="20"/>
  <c r="AM7" i="20"/>
  <c r="AQ262" i="21"/>
  <c r="AQ261" i="21" s="1"/>
  <c r="AQ61" i="21" s="1"/>
  <c r="AQ60" i="21" s="1"/>
  <c r="AT558" i="20"/>
  <c r="AR304" i="21"/>
  <c r="AS354" i="21"/>
  <c r="AS332" i="21" s="1"/>
  <c r="AS280" i="21" s="1"/>
  <c r="AS353" i="21"/>
  <c r="AS331" i="21" s="1"/>
  <c r="AS279" i="21" s="1"/>
  <c r="AS349" i="21"/>
  <c r="AS327" i="21" s="1"/>
  <c r="AS275" i="21" s="1"/>
  <c r="AS351" i="21"/>
  <c r="AS329" i="21" s="1"/>
  <c r="AS277" i="21" s="1"/>
  <c r="AS350" i="21"/>
  <c r="AS328" i="21" s="1"/>
  <c r="AS276" i="21" s="1"/>
  <c r="AS356" i="21"/>
  <c r="AS334" i="21" s="1"/>
  <c r="AS282" i="21" s="1"/>
  <c r="AS355" i="21"/>
  <c r="AS333" i="21" s="1"/>
  <c r="AS281" i="21" s="1"/>
  <c r="AS352" i="21"/>
  <c r="AS330" i="21" s="1"/>
  <c r="AS278" i="21" s="1"/>
  <c r="AS357" i="21"/>
  <c r="AS335" i="21" s="1"/>
  <c r="AS358" i="21"/>
  <c r="AS336" i="21" s="1"/>
  <c r="AS283" i="21"/>
  <c r="AT249" i="21"/>
  <c r="AT303" i="21"/>
  <c r="AT324" i="21" s="1"/>
  <c r="AT302" i="21"/>
  <c r="AT323" i="21" s="1"/>
  <c r="AT301" i="21"/>
  <c r="AT322" i="21" s="1"/>
  <c r="AT300" i="21"/>
  <c r="AT321" i="21" s="1"/>
  <c r="AT299" i="21"/>
  <c r="AT320" i="21" s="1"/>
  <c r="AT298" i="21"/>
  <c r="AT319" i="21" s="1"/>
  <c r="AT297" i="21"/>
  <c r="AT318" i="21" s="1"/>
  <c r="AT296" i="21"/>
  <c r="AT317" i="21" s="1"/>
  <c r="AT295" i="21"/>
  <c r="AT294" i="21"/>
  <c r="AS268" i="21"/>
  <c r="AS271" i="21"/>
  <c r="AS269" i="21"/>
  <c r="AS272" i="21"/>
  <c r="AS267" i="21"/>
  <c r="AS270" i="21"/>
  <c r="AS266" i="21"/>
  <c r="AR271" i="21"/>
  <c r="AR282" i="21"/>
  <c r="AS264" i="21"/>
  <c r="AS265" i="21"/>
  <c r="AS48" i="21"/>
  <c r="AP54" i="21"/>
  <c r="AP7" i="21"/>
  <c r="AS156" i="21"/>
  <c r="AQ228" i="21"/>
  <c r="AQ227" i="21" s="1"/>
  <c r="AQ55" i="21" s="1"/>
  <c r="AR228" i="21"/>
  <c r="AR227" i="21" s="1"/>
  <c r="AR55" i="21" s="1"/>
  <c r="AN20" i="20"/>
  <c r="AS288" i="20"/>
  <c r="AS287" i="20" s="1"/>
  <c r="AR254" i="20"/>
  <c r="AR62" i="20" s="1"/>
  <c r="AS277" i="20"/>
  <c r="AS276" i="20" s="1"/>
  <c r="AS255" i="20"/>
  <c r="AS131" i="20"/>
  <c r="AS130" i="20" s="1"/>
  <c r="AS141" i="20"/>
  <c r="AS178" i="21"/>
  <c r="AS434" i="20"/>
  <c r="AT514" i="20"/>
  <c r="AT363" i="21"/>
  <c r="AS529" i="20"/>
  <c r="AS526" i="20"/>
  <c r="AR433" i="20"/>
  <c r="AT521" i="20"/>
  <c r="AT370" i="21"/>
  <c r="AS488" i="20"/>
  <c r="AS528" i="20"/>
  <c r="AR523" i="20"/>
  <c r="AT516" i="20"/>
  <c r="AT365" i="21"/>
  <c r="AT512" i="20"/>
  <c r="AT361" i="21"/>
  <c r="AS445" i="20"/>
  <c r="AS477" i="20"/>
  <c r="AS525" i="20"/>
  <c r="AT456" i="20"/>
  <c r="AR530" i="20"/>
  <c r="AT518" i="20"/>
  <c r="AT367" i="21"/>
  <c r="AT515" i="20"/>
  <c r="AT364" i="21"/>
  <c r="AT517" i="20"/>
  <c r="AT366" i="21"/>
  <c r="AT520" i="20"/>
  <c r="AT369" i="21"/>
  <c r="AT519" i="20"/>
  <c r="AT368" i="21"/>
  <c r="AT513" i="20"/>
  <c r="AT362" i="21"/>
  <c r="AS531" i="20"/>
  <c r="AS527" i="20"/>
  <c r="AS523" i="20"/>
  <c r="AS524" i="20"/>
  <c r="AT499" i="20"/>
  <c r="AU151" i="21"/>
  <c r="AU146" i="21"/>
  <c r="AU83" i="21"/>
  <c r="AQ30" i="21"/>
  <c r="AQ6" i="21" s="1"/>
  <c r="AP50" i="20"/>
  <c r="AQ53" i="20"/>
  <c r="AQ29" i="20" s="1"/>
  <c r="AQ52" i="20"/>
  <c r="AQ28" i="20" s="1"/>
  <c r="AQ51" i="20"/>
  <c r="AQ27" i="20" s="1"/>
  <c r="AR42" i="20"/>
  <c r="AO21" i="20"/>
  <c r="AO15" i="20"/>
  <c r="AU398" i="20"/>
  <c r="AU3" i="21"/>
  <c r="AU69" i="21" s="1"/>
  <c r="AS236" i="21"/>
  <c r="AS379" i="21" s="1"/>
  <c r="AS185" i="21"/>
  <c r="AT402" i="20"/>
  <c r="AT479" i="20" s="1"/>
  <c r="AT293" i="21"/>
  <c r="AT314" i="21" s="1"/>
  <c r="AR533" i="20"/>
  <c r="AR37" i="20" s="1"/>
  <c r="AT417" i="20"/>
  <c r="AT494" i="20" s="1"/>
  <c r="AT375" i="20"/>
  <c r="AT452" i="20" s="1"/>
  <c r="AT541" i="20"/>
  <c r="AT564" i="20"/>
  <c r="AR153" i="21"/>
  <c r="AQ191" i="21"/>
  <c r="AQ31" i="21" s="1"/>
  <c r="AS188" i="21"/>
  <c r="AS183" i="21"/>
  <c r="AU393" i="20"/>
  <c r="AS187" i="21"/>
  <c r="AU384" i="20"/>
  <c r="AU385" i="20"/>
  <c r="AU424" i="20"/>
  <c r="AS179" i="21"/>
  <c r="AS212" i="21"/>
  <c r="AT339" i="21"/>
  <c r="AS215" i="21"/>
  <c r="AT241" i="21"/>
  <c r="AT252" i="21" s="1"/>
  <c r="AT230" i="21" s="1"/>
  <c r="AT373" i="21" s="1"/>
  <c r="AV355" i="20"/>
  <c r="AV209" i="20"/>
  <c r="AV83" i="20"/>
  <c r="AV69" i="20"/>
  <c r="AT289" i="21"/>
  <c r="AT310" i="21" s="1"/>
  <c r="AS172" i="21"/>
  <c r="AS184" i="21"/>
  <c r="AS164" i="21"/>
  <c r="AS181" i="21"/>
  <c r="AS158" i="21"/>
  <c r="AS157" i="21"/>
  <c r="AS161" i="21"/>
  <c r="AS170" i="21"/>
  <c r="AS159" i="21"/>
  <c r="AS171" i="21"/>
  <c r="AS165" i="21"/>
  <c r="AS190" i="21"/>
  <c r="AS175" i="21"/>
  <c r="AS162" i="21"/>
  <c r="AS182" i="21"/>
  <c r="AS173" i="21"/>
  <c r="AS160" i="21"/>
  <c r="AS176" i="21"/>
  <c r="AS189" i="21"/>
  <c r="AS174" i="21"/>
  <c r="AS163" i="21"/>
  <c r="AS177" i="21"/>
  <c r="AS186" i="21"/>
  <c r="AT338" i="21"/>
  <c r="AR180" i="21"/>
  <c r="AR155" i="21"/>
  <c r="AT288" i="21"/>
  <c r="AT309" i="21" s="1"/>
  <c r="AT292" i="21"/>
  <c r="AT313" i="21" s="1"/>
  <c r="AU429" i="20"/>
  <c r="AU432" i="20"/>
  <c r="AS400" i="20"/>
  <c r="AS154" i="21" s="1"/>
  <c r="AR169" i="21"/>
  <c r="AT371" i="20"/>
  <c r="AT448" i="20" s="1"/>
  <c r="AT560" i="20"/>
  <c r="AT419" i="20"/>
  <c r="AT496" i="20" s="1"/>
  <c r="AT536" i="20"/>
  <c r="AT414" i="20"/>
  <c r="AT491" i="20" s="1"/>
  <c r="AT572" i="20"/>
  <c r="AT409" i="20"/>
  <c r="AT486" i="20" s="1"/>
  <c r="AT367" i="20"/>
  <c r="AT444" i="20" s="1"/>
  <c r="AT538" i="20"/>
  <c r="AT576" i="20"/>
  <c r="H79" i="20"/>
  <c r="H79" i="21" s="1"/>
  <c r="AT363" i="20"/>
  <c r="AT440" i="20" s="1"/>
  <c r="AT378" i="20"/>
  <c r="AT455" i="20" s="1"/>
  <c r="AT567" i="20"/>
  <c r="AT550" i="20"/>
  <c r="AT406" i="20"/>
  <c r="AT483" i="20" s="1"/>
  <c r="AT535" i="20"/>
  <c r="AT591" i="20"/>
  <c r="AT585" i="20"/>
  <c r="AT628" i="20"/>
  <c r="AT603" i="20"/>
  <c r="AT604" i="20"/>
  <c r="AR205" i="21"/>
  <c r="AT422" i="20"/>
  <c r="AT193" i="21" s="1"/>
  <c r="AT379" i="20"/>
  <c r="AR194" i="21"/>
  <c r="AS201" i="21"/>
  <c r="AS200" i="21"/>
  <c r="AS199" i="21"/>
  <c r="AR167" i="21"/>
  <c r="AT244" i="21"/>
  <c r="AT255" i="21" s="1"/>
  <c r="AT233" i="21" s="1"/>
  <c r="AT376" i="21" s="1"/>
  <c r="AT284" i="21"/>
  <c r="AT243" i="21"/>
  <c r="AT254" i="21" s="1"/>
  <c r="AT232" i="21" s="1"/>
  <c r="AT375" i="21" s="1"/>
  <c r="AT290" i="21"/>
  <c r="AT311" i="21" s="1"/>
  <c r="AT340" i="21"/>
  <c r="AT286" i="21"/>
  <c r="AT307" i="21" s="1"/>
  <c r="AT347" i="21"/>
  <c r="AT245" i="21"/>
  <c r="AT256" i="21" s="1"/>
  <c r="AT234" i="21" s="1"/>
  <c r="AT377" i="21" s="1"/>
  <c r="AS214" i="21"/>
  <c r="AS198" i="21"/>
  <c r="AS208" i="21"/>
  <c r="AS192" i="21"/>
  <c r="AT285" i="21"/>
  <c r="AT306" i="21" s="1"/>
  <c r="AT247" i="21"/>
  <c r="AT258" i="21" s="1"/>
  <c r="AT341" i="21"/>
  <c r="AT287" i="21"/>
  <c r="AT308" i="21" s="1"/>
  <c r="AT240" i="21"/>
  <c r="AT251" i="21" s="1"/>
  <c r="AT242" i="21"/>
  <c r="AT253" i="21" s="1"/>
  <c r="AT231" i="21" s="1"/>
  <c r="AT374" i="21" s="1"/>
  <c r="AT345" i="21"/>
  <c r="AT248" i="21"/>
  <c r="AT259" i="21" s="1"/>
  <c r="AT237" i="21" s="1"/>
  <c r="AT380" i="21" s="1"/>
  <c r="AS239" i="21"/>
  <c r="AS210" i="21"/>
  <c r="AS196" i="21"/>
  <c r="AR579" i="20"/>
  <c r="AT342" i="21"/>
  <c r="AT344" i="21"/>
  <c r="AT291" i="21"/>
  <c r="AT312" i="21" s="1"/>
  <c r="AT346" i="21"/>
  <c r="AT246" i="21"/>
  <c r="AT257" i="21" s="1"/>
  <c r="AT235" i="21" s="1"/>
  <c r="AT378" i="21" s="1"/>
  <c r="AT343" i="21"/>
  <c r="AS623" i="20"/>
  <c r="AQ166" i="21"/>
  <c r="AQ23" i="21" s="1"/>
  <c r="AQ20" i="21" s="1"/>
  <c r="AS411" i="20"/>
  <c r="AS168" i="21" s="1"/>
  <c r="AS545" i="20"/>
  <c r="AU79" i="21"/>
  <c r="AS357" i="20"/>
  <c r="AS557" i="20"/>
  <c r="AS368" i="20"/>
  <c r="AS534" i="20"/>
  <c r="AS568" i="20"/>
  <c r="AT372" i="20"/>
  <c r="AT449" i="20" s="1"/>
  <c r="AT546" i="20"/>
  <c r="AT542" i="20"/>
  <c r="AT573" i="20"/>
  <c r="AT403" i="20"/>
  <c r="AT480" i="20" s="1"/>
  <c r="AT401" i="20"/>
  <c r="AT478" i="20" s="1"/>
  <c r="AT377" i="20"/>
  <c r="AT454" i="20" s="1"/>
  <c r="AT565" i="20"/>
  <c r="AT543" i="20"/>
  <c r="AT404" i="20"/>
  <c r="AT481" i="20" s="1"/>
  <c r="AT362" i="20"/>
  <c r="AT439" i="20" s="1"/>
  <c r="AT370" i="20"/>
  <c r="AT447" i="20" s="1"/>
  <c r="AT360" i="20"/>
  <c r="AT437" i="20" s="1"/>
  <c r="AT412" i="20"/>
  <c r="AT489" i="20" s="1"/>
  <c r="AT578" i="20"/>
  <c r="AT547" i="20"/>
  <c r="AT554" i="20"/>
  <c r="AT364" i="20"/>
  <c r="AT441" i="20" s="1"/>
  <c r="AT410" i="20"/>
  <c r="AT487" i="20" s="1"/>
  <c r="AT76" i="21"/>
  <c r="AT561" i="20"/>
  <c r="AT551" i="20"/>
  <c r="AT359" i="20"/>
  <c r="AT436" i="20" s="1"/>
  <c r="AT420" i="20"/>
  <c r="AT497" i="20" s="1"/>
  <c r="AT407" i="20"/>
  <c r="AT484" i="20" s="1"/>
  <c r="AT570" i="20"/>
  <c r="AT369" i="20"/>
  <c r="AT446" i="20" s="1"/>
  <c r="AT539" i="20"/>
  <c r="AT548" i="20"/>
  <c r="AT415" i="20"/>
  <c r="AT492" i="20" s="1"/>
  <c r="AT358" i="20"/>
  <c r="AT435" i="20" s="1"/>
  <c r="AT365" i="20"/>
  <c r="AT442" i="20" s="1"/>
  <c r="AT373" i="20"/>
  <c r="AT450" i="20" s="1"/>
  <c r="AT555" i="20"/>
  <c r="AT569" i="20"/>
  <c r="AT562" i="20"/>
  <c r="AT552" i="20"/>
  <c r="AT574" i="20"/>
  <c r="AT421" i="20"/>
  <c r="AT498" i="20" s="1"/>
  <c r="AT571" i="20"/>
  <c r="AT540" i="20"/>
  <c r="AT408" i="20"/>
  <c r="AT485" i="20" s="1"/>
  <c r="AT566" i="20"/>
  <c r="AT376" i="20"/>
  <c r="AT453" i="20" s="1"/>
  <c r="AT418" i="20"/>
  <c r="AT495" i="20" s="1"/>
  <c r="AT559" i="20"/>
  <c r="AT549" i="20"/>
  <c r="AT374" i="20"/>
  <c r="AT451" i="20" s="1"/>
  <c r="AT416" i="20"/>
  <c r="AT493" i="20" s="1"/>
  <c r="AT537" i="20"/>
  <c r="AT366" i="20"/>
  <c r="AT443" i="20" s="1"/>
  <c r="AT544" i="20"/>
  <c r="AT413" i="20"/>
  <c r="AT490" i="20" s="1"/>
  <c r="AT575" i="20"/>
  <c r="AT577" i="20"/>
  <c r="AT405" i="20"/>
  <c r="AT482" i="20" s="1"/>
  <c r="AT563" i="20"/>
  <c r="AT553" i="20"/>
  <c r="AT361" i="20"/>
  <c r="AT438" i="20" s="1"/>
  <c r="AS601" i="20"/>
  <c r="AQ121" i="21"/>
  <c r="AQ29" i="21" s="1"/>
  <c r="AU387" i="20"/>
  <c r="AU394" i="20"/>
  <c r="AU386" i="20"/>
  <c r="AU431" i="20"/>
  <c r="AU78" i="21"/>
  <c r="AU426" i="20"/>
  <c r="H78" i="20"/>
  <c r="H78" i="21" s="1"/>
  <c r="AT622" i="20"/>
  <c r="AT631" i="20"/>
  <c r="AT630" i="20"/>
  <c r="AT608" i="20"/>
  <c r="AT627" i="20"/>
  <c r="AU389" i="20"/>
  <c r="AU395" i="20"/>
  <c r="AU425" i="20"/>
  <c r="AU397" i="20"/>
  <c r="AU388" i="20"/>
  <c r="AU381" i="20"/>
  <c r="AU428" i="20"/>
  <c r="AU396" i="20"/>
  <c r="AT597" i="20"/>
  <c r="AT598" i="20"/>
  <c r="AT616" i="20"/>
  <c r="AT592" i="20"/>
  <c r="AT625" i="20"/>
  <c r="AT613" i="20"/>
  <c r="AU391" i="20"/>
  <c r="AU382" i="20"/>
  <c r="AU427" i="20"/>
  <c r="AU399" i="20"/>
  <c r="AU390" i="20"/>
  <c r="AU383" i="20"/>
  <c r="AU430" i="20"/>
  <c r="AT594" i="20"/>
  <c r="AT617" i="20"/>
  <c r="AT584" i="20"/>
  <c r="AT590" i="20"/>
  <c r="AT593" i="20"/>
  <c r="AS580" i="20"/>
  <c r="AS612" i="20"/>
  <c r="AS207" i="21"/>
  <c r="AS203" i="21"/>
  <c r="AS197" i="21"/>
  <c r="AS211" i="21"/>
  <c r="AS213" i="21"/>
  <c r="AT614" i="20"/>
  <c r="AT633" i="20"/>
  <c r="AT611" i="20"/>
  <c r="AT615" i="20"/>
  <c r="AT619" i="20"/>
  <c r="AT618" i="20"/>
  <c r="AT610" i="20"/>
  <c r="AT607" i="20"/>
  <c r="AT589" i="20"/>
  <c r="AT605" i="20"/>
  <c r="AT582" i="20"/>
  <c r="AT599" i="20"/>
  <c r="AT602" i="20"/>
  <c r="AT77" i="21"/>
  <c r="AT195" i="21" s="1"/>
  <c r="AT606" i="20"/>
  <c r="AT583" i="20"/>
  <c r="AT588" i="20"/>
  <c r="AS206" i="21"/>
  <c r="AS204" i="21"/>
  <c r="AS202" i="21"/>
  <c r="AS209" i="21"/>
  <c r="AT629" i="20"/>
  <c r="AT632" i="20"/>
  <c r="AT600" i="20"/>
  <c r="AT596" i="20"/>
  <c r="AT626" i="20"/>
  <c r="AT595" i="20"/>
  <c r="AT587" i="20"/>
  <c r="AT609" i="20"/>
  <c r="AT586" i="20"/>
  <c r="AT624" i="20"/>
  <c r="AT620" i="20"/>
  <c r="AT621" i="20"/>
  <c r="AV75" i="20"/>
  <c r="AV75" i="21" s="1"/>
  <c r="AV78" i="20"/>
  <c r="AV79" i="20"/>
  <c r="AV80" i="20" s="1"/>
  <c r="AV80" i="21" s="1"/>
  <c r="AU81" i="20"/>
  <c r="H81" i="20" s="1"/>
  <c r="H81" i="21" s="1"/>
  <c r="AU76" i="20"/>
  <c r="AU77" i="20"/>
  <c r="AU77" i="21" s="1"/>
  <c r="AT164" i="20"/>
  <c r="AT100" i="21"/>
  <c r="AT87" i="21"/>
  <c r="AT97" i="20"/>
  <c r="AT310" i="20"/>
  <c r="AT153" i="20"/>
  <c r="AT299" i="20"/>
  <c r="AT171" i="20"/>
  <c r="AT302" i="20"/>
  <c r="AT229" i="20"/>
  <c r="AT273" i="20" s="1"/>
  <c r="AT213" i="20"/>
  <c r="AT257" i="20" s="1"/>
  <c r="AT170" i="20"/>
  <c r="AT106" i="21"/>
  <c r="AT318" i="20"/>
  <c r="AT241" i="20"/>
  <c r="AT285" i="20" s="1"/>
  <c r="AT220" i="20"/>
  <c r="AT264" i="20" s="1"/>
  <c r="AT161" i="20"/>
  <c r="AT100" i="20"/>
  <c r="AT134" i="20" s="1"/>
  <c r="AT72" i="21"/>
  <c r="AT105" i="21"/>
  <c r="AT317" i="20"/>
  <c r="AT300" i="20"/>
  <c r="AT227" i="20"/>
  <c r="AT271" i="20" s="1"/>
  <c r="AT160" i="20"/>
  <c r="AT89" i="21"/>
  <c r="AT101" i="21"/>
  <c r="AT312" i="20"/>
  <c r="AT235" i="20"/>
  <c r="AT279" i="20" s="1"/>
  <c r="AT218" i="20"/>
  <c r="AT262" i="20" s="1"/>
  <c r="AT172" i="20"/>
  <c r="AT90" i="21"/>
  <c r="AT103" i="21"/>
  <c r="AT315" i="20"/>
  <c r="AT242" i="20"/>
  <c r="AT286" i="20" s="1"/>
  <c r="AT225" i="20"/>
  <c r="AT269" i="20" s="1"/>
  <c r="AT162" i="20"/>
  <c r="AT155" i="20"/>
  <c r="AT116" i="21"/>
  <c r="AT314" i="20"/>
  <c r="AT237" i="20"/>
  <c r="AT281" i="20" s="1"/>
  <c r="AT216" i="20"/>
  <c r="AT260" i="20" s="1"/>
  <c r="AT166" i="20"/>
  <c r="AT112" i="21"/>
  <c r="AT117" i="21"/>
  <c r="AT313" i="20"/>
  <c r="AT240" i="20"/>
  <c r="AT284" i="20" s="1"/>
  <c r="AT223" i="20"/>
  <c r="AT267" i="20" s="1"/>
  <c r="AT154" i="20"/>
  <c r="AT99" i="20"/>
  <c r="AT133" i="20" s="1"/>
  <c r="AT88" i="21"/>
  <c r="AT120" i="21"/>
  <c r="AT307" i="20"/>
  <c r="AT230" i="20"/>
  <c r="AT274" i="20" s="1"/>
  <c r="AT214" i="20"/>
  <c r="AT258" i="20" s="1"/>
  <c r="AT159" i="20"/>
  <c r="AT104" i="21"/>
  <c r="AT311" i="20"/>
  <c r="AT238" i="20"/>
  <c r="AT282" i="20" s="1"/>
  <c r="AT221" i="20"/>
  <c r="AT265" i="20" s="1"/>
  <c r="AT173" i="20"/>
  <c r="AT101" i="20"/>
  <c r="AT135" i="20" s="1"/>
  <c r="AT102" i="21"/>
  <c r="AT115" i="21"/>
  <c r="AT305" i="20"/>
  <c r="AT228" i="20"/>
  <c r="AT272" i="20" s="1"/>
  <c r="AT158" i="20"/>
  <c r="AT106" i="20"/>
  <c r="AT140" i="20" s="1"/>
  <c r="AT94" i="21"/>
  <c r="AT118" i="21"/>
  <c r="AT308" i="20"/>
  <c r="AT236" i="20"/>
  <c r="AT280" i="20" s="1"/>
  <c r="AT219" i="20"/>
  <c r="AT263" i="20" s="1"/>
  <c r="AT165" i="20"/>
  <c r="AT96" i="21"/>
  <c r="AT167" i="20"/>
  <c r="AT303" i="20"/>
  <c r="AT226" i="20"/>
  <c r="AT270" i="20" s="1"/>
  <c r="AT156" i="20"/>
  <c r="AT105" i="20"/>
  <c r="AT139" i="20" s="1"/>
  <c r="AT91" i="21"/>
  <c r="AT114" i="21"/>
  <c r="AT119" i="21"/>
  <c r="AT306" i="20"/>
  <c r="AT234" i="20"/>
  <c r="AT278" i="20" s="1"/>
  <c r="AT217" i="20"/>
  <c r="AT261" i="20" s="1"/>
  <c r="AT168" i="20"/>
  <c r="AT103" i="20"/>
  <c r="AT137" i="20" s="1"/>
  <c r="AT92" i="21"/>
  <c r="AT109" i="21"/>
  <c r="AT301" i="20"/>
  <c r="AT224" i="20"/>
  <c r="AT268" i="20" s="1"/>
  <c r="AT169" i="20"/>
  <c r="AT104" i="20"/>
  <c r="AT138" i="20" s="1"/>
  <c r="AT93" i="21"/>
  <c r="AT108" i="21"/>
  <c r="AT319" i="20"/>
  <c r="AT304" i="20"/>
  <c r="AT231" i="20"/>
  <c r="AT275" i="20" s="1"/>
  <c r="AT215" i="20"/>
  <c r="AT259" i="20" s="1"/>
  <c r="AT157" i="20"/>
  <c r="AT107" i="21"/>
  <c r="AT316" i="20"/>
  <c r="AT239" i="20"/>
  <c r="AT283" i="20" s="1"/>
  <c r="AT222" i="20"/>
  <c r="AT266" i="20" s="1"/>
  <c r="AT102" i="20"/>
  <c r="AT136" i="20" s="1"/>
  <c r="AT98" i="20"/>
  <c r="AT132" i="20" s="1"/>
  <c r="AT95" i="21"/>
  <c r="AT113" i="21"/>
  <c r="AR98" i="21"/>
  <c r="AR97" i="21" s="1"/>
  <c r="AR21" i="21" s="1"/>
  <c r="AS309" i="20"/>
  <c r="AS44" i="20" s="1"/>
  <c r="AS96" i="20"/>
  <c r="AU80" i="21"/>
  <c r="H80" i="20"/>
  <c r="H80" i="21" s="1"/>
  <c r="AS175" i="20"/>
  <c r="AS197" i="20"/>
  <c r="AS123" i="21"/>
  <c r="AV71" i="20"/>
  <c r="AV1" i="21"/>
  <c r="AW1" i="20"/>
  <c r="AW3" i="20" s="1"/>
  <c r="AS110" i="21"/>
  <c r="AS86" i="21"/>
  <c r="AS99" i="21"/>
  <c r="AP121" i="21"/>
  <c r="AP29" i="21" s="1"/>
  <c r="AP28" i="21" s="1"/>
  <c r="AS107" i="20"/>
  <c r="AS122" i="21" s="1"/>
  <c r="AS321" i="20"/>
  <c r="AS332" i="20"/>
  <c r="AR320" i="20"/>
  <c r="AU73" i="20"/>
  <c r="AU71" i="21"/>
  <c r="AU72" i="20"/>
  <c r="AU111" i="21" s="1"/>
  <c r="AP36" i="21"/>
  <c r="AR148" i="21"/>
  <c r="AR22" i="21" s="1"/>
  <c r="AS211" i="20"/>
  <c r="AS232" i="20"/>
  <c r="AS163" i="20"/>
  <c r="AS43" i="20" s="1"/>
  <c r="AR210" i="20"/>
  <c r="AR147" i="21"/>
  <c r="AR14" i="21" s="1"/>
  <c r="AS343" i="20"/>
  <c r="AS186" i="20"/>
  <c r="AR149" i="21"/>
  <c r="AP510" i="20"/>
  <c r="AT216" i="21"/>
  <c r="AT49" i="21" s="1"/>
  <c r="AS360" i="21"/>
  <c r="AR511" i="20"/>
  <c r="AR174" i="20"/>
  <c r="AT124" i="21"/>
  <c r="AT135" i="21"/>
  <c r="AT344" i="20"/>
  <c r="AT333" i="20"/>
  <c r="AT198" i="20"/>
  <c r="AT322" i="20"/>
  <c r="AT329" i="20"/>
  <c r="AT335" i="20"/>
  <c r="AT179" i="20"/>
  <c r="AT196" i="20"/>
  <c r="AT180" i="20"/>
  <c r="AT128" i="21"/>
  <c r="AT336" i="20"/>
  <c r="AT353" i="20"/>
  <c r="AT177" i="20"/>
  <c r="AT114" i="20"/>
  <c r="AT148" i="20" s="1"/>
  <c r="AT192" i="20"/>
  <c r="AT125" i="21"/>
  <c r="AT138" i="21"/>
  <c r="AT352" i="20"/>
  <c r="AT249" i="20"/>
  <c r="AT293" i="20" s="1"/>
  <c r="AT199" i="20"/>
  <c r="AT113" i="20"/>
  <c r="AT147" i="20" s="1"/>
  <c r="AT340" i="20"/>
  <c r="AT347" i="20"/>
  <c r="AT248" i="20"/>
  <c r="AT292" i="20" s="1"/>
  <c r="AT178" i="20"/>
  <c r="AT109" i="20"/>
  <c r="AT143" i="20" s="1"/>
  <c r="AT142" i="21"/>
  <c r="AT338" i="20"/>
  <c r="AT207" i="20"/>
  <c r="AT116" i="20"/>
  <c r="AT150" i="20" s="1"/>
  <c r="AT193" i="20"/>
  <c r="AT115" i="20"/>
  <c r="AT149" i="20" s="1"/>
  <c r="AT132" i="21"/>
  <c r="AT341" i="20"/>
  <c r="AT349" i="20"/>
  <c r="AT250" i="20"/>
  <c r="AT294" i="20" s="1"/>
  <c r="AT204" i="20"/>
  <c r="AT188" i="20"/>
  <c r="AT129" i="21"/>
  <c r="AT328" i="20"/>
  <c r="AT348" i="20"/>
  <c r="AT245" i="20"/>
  <c r="AT289" i="20" s="1"/>
  <c r="AT194" i="20"/>
  <c r="AT133" i="21"/>
  <c r="AT342" i="20"/>
  <c r="AT339" i="20"/>
  <c r="AT110" i="20"/>
  <c r="AT144" i="20" s="1"/>
  <c r="AT190" i="20"/>
  <c r="AT127" i="21"/>
  <c r="AT350" i="20"/>
  <c r="AT251" i="20"/>
  <c r="AT295" i="20" s="1"/>
  <c r="AT205" i="20"/>
  <c r="AT189" i="20"/>
  <c r="AT73" i="21"/>
  <c r="AT136" i="21"/>
  <c r="AT325" i="20"/>
  <c r="AT345" i="20"/>
  <c r="AT246" i="20"/>
  <c r="AT290" i="20" s="1"/>
  <c r="AT200" i="20"/>
  <c r="AT183" i="20"/>
  <c r="AT131" i="21"/>
  <c r="AT337" i="20"/>
  <c r="AT327" i="20"/>
  <c r="AT111" i="20"/>
  <c r="AT145" i="20" s="1"/>
  <c r="AT191" i="20"/>
  <c r="AT141" i="21"/>
  <c r="AT326" i="20"/>
  <c r="AT323" i="20"/>
  <c r="AT206" i="20"/>
  <c r="AT185" i="20"/>
  <c r="AT139" i="21"/>
  <c r="AT144" i="21"/>
  <c r="AT108" i="20"/>
  <c r="AT142" i="20" s="1"/>
  <c r="AT324" i="20"/>
  <c r="AT346" i="20"/>
  <c r="AT247" i="20"/>
  <c r="AT291" i="20" s="1"/>
  <c r="AT201" i="20"/>
  <c r="AT184" i="20"/>
  <c r="AT126" i="21"/>
  <c r="AT143" i="21"/>
  <c r="AT334" i="20"/>
  <c r="AT331" i="20"/>
  <c r="AT112" i="20"/>
  <c r="AT146" i="20" s="1"/>
  <c r="AT195" i="20"/>
  <c r="AT117" i="20"/>
  <c r="AT151" i="20" s="1"/>
  <c r="AT137" i="21"/>
  <c r="AT330" i="20"/>
  <c r="AT253" i="20"/>
  <c r="AT297" i="20" s="1"/>
  <c r="AT203" i="20"/>
  <c r="AT182" i="20"/>
  <c r="AT140" i="21"/>
  <c r="AT351" i="20"/>
  <c r="AT252" i="20"/>
  <c r="AT296" i="20" s="1"/>
  <c r="AT202" i="20"/>
  <c r="AT181" i="20"/>
  <c r="AT130" i="21"/>
  <c r="AS152" i="20"/>
  <c r="AS35" i="20" s="1"/>
  <c r="AS298" i="20"/>
  <c r="AS36" i="20" s="1"/>
  <c r="AS243" i="20"/>
  <c r="AS134" i="21"/>
  <c r="H392" i="20" l="1"/>
  <c r="AV380" i="20"/>
  <c r="AV457" i="20" s="1"/>
  <c r="AV423" i="20"/>
  <c r="AV500" i="20" s="1"/>
  <c r="AT315" i="21"/>
  <c r="AT273" i="21" s="1"/>
  <c r="AU176" i="20"/>
  <c r="AU187" i="20"/>
  <c r="AU244" i="20"/>
  <c r="AT316" i="21"/>
  <c r="AT274" i="21" s="1"/>
  <c r="AT305" i="21"/>
  <c r="AT263" i="21" s="1"/>
  <c r="AU212" i="20"/>
  <c r="AU256" i="20" s="1"/>
  <c r="H256" i="20" s="1"/>
  <c r="AU233" i="20"/>
  <c r="AS250" i="21"/>
  <c r="AT260" i="21"/>
  <c r="AT238" i="21" s="1"/>
  <c r="AR532" i="20"/>
  <c r="AR522" i="20" s="1"/>
  <c r="AR381" i="21"/>
  <c r="AR371" i="21" s="1"/>
  <c r="AR359" i="21" s="1"/>
  <c r="AR37" i="21" s="1"/>
  <c r="AS11" i="20"/>
  <c r="AR34" i="20"/>
  <c r="AR10" i="20" s="1"/>
  <c r="AQ26" i="20"/>
  <c r="AQ43" i="21"/>
  <c r="AQ42" i="21" s="1"/>
  <c r="AO7" i="20"/>
  <c r="AS304" i="21"/>
  <c r="AS262" i="21" s="1"/>
  <c r="AS261" i="21" s="1"/>
  <c r="AS61" i="21" s="1"/>
  <c r="AS60" i="21" s="1"/>
  <c r="AU558" i="20"/>
  <c r="H558" i="20" s="1"/>
  <c r="AT357" i="21"/>
  <c r="AT335" i="21" s="1"/>
  <c r="AT356" i="21"/>
  <c r="AT334" i="21" s="1"/>
  <c r="AT282" i="21" s="1"/>
  <c r="AT352" i="21"/>
  <c r="AT330" i="21" s="1"/>
  <c r="AT278" i="21" s="1"/>
  <c r="AT354" i="21"/>
  <c r="AT332" i="21" s="1"/>
  <c r="AT280" i="21" s="1"/>
  <c r="AT355" i="21"/>
  <c r="AT333" i="21" s="1"/>
  <c r="AT281" i="21" s="1"/>
  <c r="AT350" i="21"/>
  <c r="AT328" i="21" s="1"/>
  <c r="AT276" i="21" s="1"/>
  <c r="AT353" i="21"/>
  <c r="AT331" i="21" s="1"/>
  <c r="AT279" i="21" s="1"/>
  <c r="AT351" i="21"/>
  <c r="AT329" i="21" s="1"/>
  <c r="AT277" i="21" s="1"/>
  <c r="AT349" i="21"/>
  <c r="AT327" i="21" s="1"/>
  <c r="AT275" i="21" s="1"/>
  <c r="AR262" i="21"/>
  <c r="AR261" i="21" s="1"/>
  <c r="AR61" i="21" s="1"/>
  <c r="AR60" i="21" s="1"/>
  <c r="AT358" i="21"/>
  <c r="AT336" i="21" s="1"/>
  <c r="AT283" i="21"/>
  <c r="AT265" i="21"/>
  <c r="AT264" i="21"/>
  <c r="AT266" i="21"/>
  <c r="AT269" i="21"/>
  <c r="AT271" i="21"/>
  <c r="AT268" i="21"/>
  <c r="AT270" i="21"/>
  <c r="AT267" i="21"/>
  <c r="AT272" i="21"/>
  <c r="AR54" i="21"/>
  <c r="AT48" i="21"/>
  <c r="AQ54" i="21"/>
  <c r="AQ7" i="21"/>
  <c r="AT190" i="21"/>
  <c r="AT277" i="20"/>
  <c r="AT276" i="20" s="1"/>
  <c r="AT288" i="20"/>
  <c r="AT287" i="20" s="1"/>
  <c r="AS254" i="20"/>
  <c r="AS62" i="20" s="1"/>
  <c r="AT255" i="20"/>
  <c r="AT131" i="20"/>
  <c r="AT130" i="20" s="1"/>
  <c r="AT141" i="20"/>
  <c r="AS433" i="20"/>
  <c r="H383" i="20"/>
  <c r="AU460" i="20"/>
  <c r="H460" i="20" s="1"/>
  <c r="H382" i="20"/>
  <c r="AU459" i="20"/>
  <c r="H459" i="20" s="1"/>
  <c r="H396" i="20"/>
  <c r="AU473" i="20"/>
  <c r="H473" i="20" s="1"/>
  <c r="H397" i="20"/>
  <c r="AU474" i="20"/>
  <c r="H474" i="20" s="1"/>
  <c r="H380" i="20"/>
  <c r="AU457" i="20"/>
  <c r="H387" i="20"/>
  <c r="AU464" i="20"/>
  <c r="H464" i="20" s="1"/>
  <c r="AT434" i="20"/>
  <c r="AT445" i="20"/>
  <c r="AS530" i="20"/>
  <c r="H398" i="20"/>
  <c r="AU475" i="20"/>
  <c r="H475" i="20" s="1"/>
  <c r="H390" i="20"/>
  <c r="AU467" i="20"/>
  <c r="H467" i="20" s="1"/>
  <c r="H391" i="20"/>
  <c r="AU468" i="20"/>
  <c r="H468" i="20" s="1"/>
  <c r="H428" i="20"/>
  <c r="AU505" i="20"/>
  <c r="H505" i="20" s="1"/>
  <c r="H425" i="20"/>
  <c r="AU502" i="20"/>
  <c r="H502" i="20" s="1"/>
  <c r="H431" i="20"/>
  <c r="AU508" i="20"/>
  <c r="H508" i="20" s="1"/>
  <c r="AT529" i="20"/>
  <c r="AT528" i="20"/>
  <c r="H424" i="20"/>
  <c r="AU501" i="20"/>
  <c r="H501" i="20" s="1"/>
  <c r="H393" i="20"/>
  <c r="AU470" i="20"/>
  <c r="H470" i="20" s="1"/>
  <c r="H399" i="20"/>
  <c r="AU476" i="20"/>
  <c r="H476" i="20" s="1"/>
  <c r="H381" i="20"/>
  <c r="AU458" i="20"/>
  <c r="H458" i="20" s="1"/>
  <c r="H395" i="20"/>
  <c r="AU472" i="20"/>
  <c r="H472" i="20" s="1"/>
  <c r="H426" i="20"/>
  <c r="AU503" i="20"/>
  <c r="H503" i="20" s="1"/>
  <c r="H386" i="20"/>
  <c r="AU463" i="20"/>
  <c r="H463" i="20" s="1"/>
  <c r="AT488" i="20"/>
  <c r="AT477" i="20"/>
  <c r="AT525" i="20"/>
  <c r="AT526" i="20"/>
  <c r="AT527" i="20"/>
  <c r="H432" i="20"/>
  <c r="AU509" i="20"/>
  <c r="H509" i="20" s="1"/>
  <c r="AT524" i="20"/>
  <c r="H385" i="20"/>
  <c r="AU462" i="20"/>
  <c r="H462" i="20" s="1"/>
  <c r="H430" i="20"/>
  <c r="AU507" i="20"/>
  <c r="H507" i="20" s="1"/>
  <c r="H427" i="20"/>
  <c r="AU504" i="20"/>
  <c r="H504" i="20" s="1"/>
  <c r="H388" i="20"/>
  <c r="AU465" i="20"/>
  <c r="H465" i="20" s="1"/>
  <c r="H389" i="20"/>
  <c r="AU466" i="20"/>
  <c r="H466" i="20" s="1"/>
  <c r="H394" i="20"/>
  <c r="AU471" i="20"/>
  <c r="H471" i="20" s="1"/>
  <c r="AT531" i="20"/>
  <c r="H429" i="20"/>
  <c r="AU506" i="20"/>
  <c r="H506" i="20" s="1"/>
  <c r="H423" i="20"/>
  <c r="AU500" i="20"/>
  <c r="H384" i="20"/>
  <c r="AU461" i="20"/>
  <c r="H461" i="20" s="1"/>
  <c r="AV151" i="21"/>
  <c r="AV146" i="21"/>
  <c r="AV83" i="21"/>
  <c r="AR30" i="21"/>
  <c r="AR6" i="21" s="1"/>
  <c r="AQ28" i="21"/>
  <c r="AS42" i="20"/>
  <c r="AQ50" i="20"/>
  <c r="AR51" i="20"/>
  <c r="AR27" i="20" s="1"/>
  <c r="AR52" i="20"/>
  <c r="AR28" i="20" s="1"/>
  <c r="AR53" i="20"/>
  <c r="AR29" i="20" s="1"/>
  <c r="AO20" i="20"/>
  <c r="AP21" i="20"/>
  <c r="AR14" i="20"/>
  <c r="AR6" i="20" s="1"/>
  <c r="AV388" i="20"/>
  <c r="AV465" i="20" s="1"/>
  <c r="AV3" i="21"/>
  <c r="AV69" i="21" s="1"/>
  <c r="AT236" i="21"/>
  <c r="AT379" i="21" s="1"/>
  <c r="AQ510" i="20"/>
  <c r="AT204" i="21"/>
  <c r="AR152" i="21"/>
  <c r="AT178" i="21"/>
  <c r="AT188" i="21"/>
  <c r="AV395" i="20"/>
  <c r="AV472" i="20" s="1"/>
  <c r="AS533" i="20"/>
  <c r="AS37" i="20" s="1"/>
  <c r="AT197" i="21"/>
  <c r="AS167" i="21"/>
  <c r="AV424" i="20"/>
  <c r="AV501" i="20" s="1"/>
  <c r="AW355" i="20"/>
  <c r="AW209" i="20"/>
  <c r="AW83" i="20"/>
  <c r="AW69" i="20"/>
  <c r="AR191" i="21"/>
  <c r="AR31" i="21" s="1"/>
  <c r="AS180" i="21"/>
  <c r="AS155" i="21"/>
  <c r="AT164" i="21"/>
  <c r="AT176" i="21"/>
  <c r="AT185" i="21"/>
  <c r="AT161" i="21"/>
  <c r="AT182" i="21"/>
  <c r="AT181" i="21"/>
  <c r="AS169" i="21"/>
  <c r="AR166" i="21"/>
  <c r="AR23" i="21" s="1"/>
  <c r="AR20" i="21" s="1"/>
  <c r="AU372" i="20"/>
  <c r="AV431" i="20"/>
  <c r="AV508" i="20" s="1"/>
  <c r="AT198" i="21"/>
  <c r="AT206" i="21"/>
  <c r="AV393" i="20"/>
  <c r="AV470" i="20" s="1"/>
  <c r="AV389" i="20"/>
  <c r="AV466" i="20" s="1"/>
  <c r="AV386" i="20"/>
  <c r="AV463" i="20" s="1"/>
  <c r="AV384" i="20"/>
  <c r="AV461" i="20" s="1"/>
  <c r="AT202" i="21"/>
  <c r="AU574" i="20"/>
  <c r="AV398" i="20"/>
  <c r="AV475" i="20" s="1"/>
  <c r="AV430" i="20"/>
  <c r="AV507" i="20" s="1"/>
  <c r="AT239" i="21"/>
  <c r="AU377" i="20"/>
  <c r="AV391" i="20"/>
  <c r="AV468" i="20" s="1"/>
  <c r="AV426" i="20"/>
  <c r="AV503" i="20" s="1"/>
  <c r="AV387" i="20"/>
  <c r="AV464" i="20" s="1"/>
  <c r="AV382" i="20"/>
  <c r="AV459" i="20" s="1"/>
  <c r="AV397" i="20"/>
  <c r="AV474" i="20" s="1"/>
  <c r="AT192" i="21"/>
  <c r="AU421" i="20"/>
  <c r="AS153" i="21"/>
  <c r="AV78" i="21"/>
  <c r="AV383" i="20"/>
  <c r="AV460" i="20" s="1"/>
  <c r="AV396" i="20"/>
  <c r="AV473" i="20" s="1"/>
  <c r="AV392" i="20"/>
  <c r="AV469" i="20" s="1"/>
  <c r="AV427" i="20"/>
  <c r="AV504" i="20" s="1"/>
  <c r="AV390" i="20"/>
  <c r="AV467" i="20" s="1"/>
  <c r="AT357" i="20"/>
  <c r="AU370" i="20"/>
  <c r="AU418" i="20"/>
  <c r="AU495" i="20" s="1"/>
  <c r="H495" i="20" s="1"/>
  <c r="AU362" i="20"/>
  <c r="AU577" i="20"/>
  <c r="AU403" i="20"/>
  <c r="AU576" i="20"/>
  <c r="AU547" i="20"/>
  <c r="H547" i="20" s="1"/>
  <c r="AU546" i="20"/>
  <c r="H546" i="20" s="1"/>
  <c r="AU536" i="20"/>
  <c r="H536" i="20" s="1"/>
  <c r="AU407" i="20"/>
  <c r="AU541" i="20"/>
  <c r="H541" i="20" s="1"/>
  <c r="AT568" i="20"/>
  <c r="AT411" i="20"/>
  <c r="AT168" i="21" s="1"/>
  <c r="AU613" i="20"/>
  <c r="H613" i="20" s="1"/>
  <c r="AT160" i="21"/>
  <c r="AT162" i="21"/>
  <c r="AT184" i="21"/>
  <c r="AT189" i="21"/>
  <c r="AT172" i="21"/>
  <c r="AT186" i="21"/>
  <c r="AT158" i="21"/>
  <c r="AT170" i="21"/>
  <c r="AV79" i="21"/>
  <c r="AT159" i="21"/>
  <c r="AT177" i="21"/>
  <c r="AT183" i="21"/>
  <c r="AT171" i="21"/>
  <c r="AT173" i="21"/>
  <c r="AT157" i="21"/>
  <c r="AT174" i="21"/>
  <c r="AT179" i="21"/>
  <c r="AT156" i="21"/>
  <c r="AT165" i="21"/>
  <c r="AT187" i="21"/>
  <c r="AT163" i="21"/>
  <c r="AT175" i="21"/>
  <c r="AV429" i="20"/>
  <c r="AV506" i="20" s="1"/>
  <c r="AV399" i="20"/>
  <c r="AV476" i="20" s="1"/>
  <c r="AS194" i="21"/>
  <c r="AT534" i="20"/>
  <c r="AU416" i="20"/>
  <c r="AU543" i="20"/>
  <c r="H543" i="20" s="1"/>
  <c r="AU570" i="20"/>
  <c r="AU562" i="20"/>
  <c r="H562" i="20" s="1"/>
  <c r="AU369" i="20"/>
  <c r="AV381" i="20"/>
  <c r="AV458" i="20" s="1"/>
  <c r="AV428" i="20"/>
  <c r="AV505" i="20" s="1"/>
  <c r="AV385" i="20"/>
  <c r="AV462" i="20" s="1"/>
  <c r="AV394" i="20"/>
  <c r="AV471" i="20" s="1"/>
  <c r="AV425" i="20"/>
  <c r="AV502" i="20" s="1"/>
  <c r="AV432" i="20"/>
  <c r="AV509" i="20" s="1"/>
  <c r="AR121" i="21"/>
  <c r="AR29" i="21" s="1"/>
  <c r="AT368" i="20"/>
  <c r="AT167" i="21" s="1"/>
  <c r="AT557" i="20"/>
  <c r="AT400" i="20"/>
  <c r="AT154" i="21" s="1"/>
  <c r="AT545" i="20"/>
  <c r="AU617" i="20"/>
  <c r="H617" i="20" s="1"/>
  <c r="AT601" i="20"/>
  <c r="AS579" i="20"/>
  <c r="AT612" i="20"/>
  <c r="AU598" i="20"/>
  <c r="AU422" i="20"/>
  <c r="AU193" i="21" s="1"/>
  <c r="H193" i="21" s="1"/>
  <c r="AU595" i="20"/>
  <c r="AT215" i="21"/>
  <c r="AT214" i="21"/>
  <c r="AU379" i="20"/>
  <c r="AT213" i="21"/>
  <c r="AT199" i="21"/>
  <c r="AT201" i="21"/>
  <c r="AU591" i="20"/>
  <c r="AT623" i="20"/>
  <c r="AU614" i="20"/>
  <c r="H614" i="20" s="1"/>
  <c r="AU631" i="20"/>
  <c r="H631" i="20" s="1"/>
  <c r="AU610" i="20"/>
  <c r="H610" i="20" s="1"/>
  <c r="AU603" i="20"/>
  <c r="H603" i="20" s="1"/>
  <c r="H77" i="20"/>
  <c r="H77" i="21" s="1"/>
  <c r="AU624" i="20"/>
  <c r="H624" i="20" s="1"/>
  <c r="AU592" i="20"/>
  <c r="AU600" i="20"/>
  <c r="AU629" i="20"/>
  <c r="H629" i="20" s="1"/>
  <c r="AT580" i="20"/>
  <c r="AS205" i="21"/>
  <c r="AU622" i="20"/>
  <c r="H622" i="20" s="1"/>
  <c r="AU620" i="20"/>
  <c r="H620" i="20" s="1"/>
  <c r="AU627" i="20"/>
  <c r="H627" i="20" s="1"/>
  <c r="AU606" i="20"/>
  <c r="H606" i="20" s="1"/>
  <c r="AU560" i="20"/>
  <c r="H560" i="20" s="1"/>
  <c r="AU409" i="20"/>
  <c r="AU563" i="20"/>
  <c r="H563" i="20" s="1"/>
  <c r="AU572" i="20"/>
  <c r="AU378" i="20"/>
  <c r="AU537" i="20"/>
  <c r="AU565" i="20"/>
  <c r="H565" i="20" s="1"/>
  <c r="AU415" i="20"/>
  <c r="AU402" i="20"/>
  <c r="AU366" i="20"/>
  <c r="AU365" i="20"/>
  <c r="AU571" i="20"/>
  <c r="AU360" i="20"/>
  <c r="AU363" i="20"/>
  <c r="AU412" i="20"/>
  <c r="AU489" i="20" s="1"/>
  <c r="AU551" i="20"/>
  <c r="H551" i="20" s="1"/>
  <c r="AU408" i="20"/>
  <c r="AU575" i="20"/>
  <c r="AU549" i="20"/>
  <c r="H549" i="20" s="1"/>
  <c r="AU401" i="20"/>
  <c r="AU358" i="20"/>
  <c r="AU81" i="21"/>
  <c r="AT209" i="21"/>
  <c r="AT200" i="21"/>
  <c r="AT196" i="21"/>
  <c r="AT207" i="21"/>
  <c r="AT208" i="21"/>
  <c r="AU553" i="20"/>
  <c r="H553" i="20" s="1"/>
  <c r="AU410" i="20"/>
  <c r="AU573" i="20"/>
  <c r="AU548" i="20"/>
  <c r="H548" i="20" s="1"/>
  <c r="AU76" i="21"/>
  <c r="AU404" i="20"/>
  <c r="AU566" i="20"/>
  <c r="H566" i="20" s="1"/>
  <c r="AU376" i="20"/>
  <c r="AU364" i="20"/>
  <c r="AU405" i="20"/>
  <c r="AU559" i="20"/>
  <c r="H559" i="20" s="1"/>
  <c r="AU538" i="20"/>
  <c r="H538" i="20" s="1"/>
  <c r="H76" i="20"/>
  <c r="H76" i="21" s="1"/>
  <c r="AU578" i="20"/>
  <c r="AU367" i="20"/>
  <c r="AU539" i="20"/>
  <c r="H539" i="20" s="1"/>
  <c r="AU375" i="20"/>
  <c r="AU374" i="20"/>
  <c r="AU420" i="20"/>
  <c r="AU569" i="20"/>
  <c r="AU535" i="20"/>
  <c r="H535" i="20" s="1"/>
  <c r="AT212" i="21"/>
  <c r="AT203" i="21"/>
  <c r="AT211" i="21"/>
  <c r="AT210" i="21"/>
  <c r="AU554" i="20"/>
  <c r="H554" i="20" s="1"/>
  <c r="AU373" i="20"/>
  <c r="AU544" i="20"/>
  <c r="H544" i="20" s="1"/>
  <c r="AU419" i="20"/>
  <c r="AU552" i="20"/>
  <c r="H552" i="20" s="1"/>
  <c r="AU371" i="20"/>
  <c r="AU555" i="20"/>
  <c r="H555" i="20" s="1"/>
  <c r="AU542" i="20"/>
  <c r="H542" i="20" s="1"/>
  <c r="AU361" i="20"/>
  <c r="AU406" i="20"/>
  <c r="AU564" i="20"/>
  <c r="H564" i="20" s="1"/>
  <c r="AU414" i="20"/>
  <c r="AU413" i="20"/>
  <c r="AU550" i="20"/>
  <c r="H550" i="20" s="1"/>
  <c r="AU561" i="20"/>
  <c r="H561" i="20" s="1"/>
  <c r="AU540" i="20"/>
  <c r="H540" i="20" s="1"/>
  <c r="AU359" i="20"/>
  <c r="AU567" i="20"/>
  <c r="H567" i="20" s="1"/>
  <c r="AU417" i="20"/>
  <c r="AU604" i="20"/>
  <c r="H604" i="20" s="1"/>
  <c r="AU586" i="20"/>
  <c r="AU628" i="20"/>
  <c r="H628" i="20" s="1"/>
  <c r="AU596" i="20"/>
  <c r="AU608" i="20"/>
  <c r="H608" i="20" s="1"/>
  <c r="AU609" i="20"/>
  <c r="H609" i="20" s="1"/>
  <c r="AU599" i="20"/>
  <c r="AU630" i="20"/>
  <c r="H630" i="20" s="1"/>
  <c r="AU632" i="20"/>
  <c r="H632" i="20" s="1"/>
  <c r="AU597" i="20"/>
  <c r="AU602" i="20"/>
  <c r="H602" i="20" s="1"/>
  <c r="AU581" i="20"/>
  <c r="AU616" i="20"/>
  <c r="H616" i="20" s="1"/>
  <c r="AU607" i="20"/>
  <c r="H607" i="20" s="1"/>
  <c r="AU589" i="20"/>
  <c r="AU618" i="20"/>
  <c r="H618" i="20" s="1"/>
  <c r="AU593" i="20"/>
  <c r="AU633" i="20"/>
  <c r="H633" i="20" s="1"/>
  <c r="AU584" i="20"/>
  <c r="AU626" i="20"/>
  <c r="H626" i="20" s="1"/>
  <c r="AU611" i="20"/>
  <c r="H611" i="20" s="1"/>
  <c r="AU625" i="20"/>
  <c r="H625" i="20" s="1"/>
  <c r="AU590" i="20"/>
  <c r="AU615" i="20"/>
  <c r="H615" i="20" s="1"/>
  <c r="AW75" i="20"/>
  <c r="AW75" i="21" s="1"/>
  <c r="AW78" i="20"/>
  <c r="AW79" i="20"/>
  <c r="AW80" i="20" s="1"/>
  <c r="AW80" i="21" s="1"/>
  <c r="AW217" i="21" s="1"/>
  <c r="AU585" i="20"/>
  <c r="AU587" i="20"/>
  <c r="AU588" i="20"/>
  <c r="AU583" i="20"/>
  <c r="AU594" i="20"/>
  <c r="AU619" i="20"/>
  <c r="H619" i="20" s="1"/>
  <c r="AU582" i="20"/>
  <c r="AU621" i="20"/>
  <c r="H621" i="20" s="1"/>
  <c r="AU605" i="20"/>
  <c r="H605" i="20" s="1"/>
  <c r="AV76" i="20"/>
  <c r="AV81" i="20"/>
  <c r="AV81" i="21" s="1"/>
  <c r="AV77" i="20"/>
  <c r="AV610" i="20" s="1"/>
  <c r="AT321" i="20"/>
  <c r="AT86" i="21"/>
  <c r="AT243" i="20"/>
  <c r="AT343" i="20"/>
  <c r="AQ356" i="20"/>
  <c r="AS148" i="21"/>
  <c r="AS22" i="21" s="1"/>
  <c r="AU225" i="21"/>
  <c r="AU221" i="21"/>
  <c r="AU219" i="21"/>
  <c r="AU223" i="21"/>
  <c r="AU226" i="21"/>
  <c r="AU220" i="21"/>
  <c r="AU222" i="21"/>
  <c r="AU218" i="21"/>
  <c r="AU224" i="21"/>
  <c r="AU217" i="21"/>
  <c r="AT110" i="21"/>
  <c r="AT152" i="20"/>
  <c r="AT35" i="20" s="1"/>
  <c r="AT99" i="21"/>
  <c r="AU206" i="21"/>
  <c r="AU215" i="21"/>
  <c r="AU210" i="21"/>
  <c r="AU202" i="21"/>
  <c r="AU214" i="21"/>
  <c r="AU203" i="21"/>
  <c r="AU212" i="21"/>
  <c r="AU207" i="21"/>
  <c r="AU204" i="21"/>
  <c r="AU196" i="21"/>
  <c r="AU200" i="21"/>
  <c r="AU195" i="21"/>
  <c r="AU209" i="21"/>
  <c r="AU208" i="21"/>
  <c r="AU201" i="21"/>
  <c r="AU213" i="21"/>
  <c r="AU198" i="21"/>
  <c r="AU199" i="21"/>
  <c r="AU197" i="21"/>
  <c r="AU211" i="21"/>
  <c r="AU87" i="21"/>
  <c r="AU100" i="21"/>
  <c r="AU153" i="20"/>
  <c r="AU310" i="20"/>
  <c r="AU164" i="20"/>
  <c r="AU299" i="20"/>
  <c r="AU301" i="20"/>
  <c r="H301" i="20" s="1"/>
  <c r="AU304" i="20"/>
  <c r="H304" i="20" s="1"/>
  <c r="AU156" i="20"/>
  <c r="H156" i="20" s="1"/>
  <c r="AU91" i="21"/>
  <c r="H91" i="21" s="1"/>
  <c r="AU117" i="21"/>
  <c r="H117" i="21" s="1"/>
  <c r="AU311" i="20"/>
  <c r="H311" i="20" s="1"/>
  <c r="AU213" i="20"/>
  <c r="AU222" i="20"/>
  <c r="AU266" i="20" s="1"/>
  <c r="H266" i="20" s="1"/>
  <c r="AU160" i="20"/>
  <c r="AU98" i="20"/>
  <c r="AU96" i="21"/>
  <c r="H96" i="21" s="1"/>
  <c r="AU105" i="21"/>
  <c r="H105" i="21" s="1"/>
  <c r="AU229" i="20"/>
  <c r="AU273" i="20" s="1"/>
  <c r="H273" i="20" s="1"/>
  <c r="AU169" i="20"/>
  <c r="H169" i="20" s="1"/>
  <c r="AU237" i="20"/>
  <c r="AU281" i="20" s="1"/>
  <c r="H281" i="20" s="1"/>
  <c r="AU307" i="20"/>
  <c r="H307" i="20" s="1"/>
  <c r="AU300" i="20"/>
  <c r="H300" i="20" s="1"/>
  <c r="AU234" i="20"/>
  <c r="AU278" i="20" s="1"/>
  <c r="H278" i="20" s="1"/>
  <c r="AU104" i="20"/>
  <c r="AU92" i="21"/>
  <c r="H92" i="21" s="1"/>
  <c r="AU102" i="21"/>
  <c r="H102" i="21" s="1"/>
  <c r="AU315" i="20"/>
  <c r="H315" i="20" s="1"/>
  <c r="AU312" i="20"/>
  <c r="H312" i="20" s="1"/>
  <c r="AU302" i="20"/>
  <c r="H302" i="20" s="1"/>
  <c r="AU105" i="20"/>
  <c r="AU106" i="20"/>
  <c r="AU88" i="21"/>
  <c r="H88" i="21" s="1"/>
  <c r="AU114" i="21"/>
  <c r="H114" i="21" s="1"/>
  <c r="AU303" i="20"/>
  <c r="H303" i="20" s="1"/>
  <c r="AU308" i="20"/>
  <c r="H308" i="20" s="1"/>
  <c r="AU242" i="20"/>
  <c r="AU286" i="20" s="1"/>
  <c r="H286" i="20" s="1"/>
  <c r="AU171" i="20"/>
  <c r="AU99" i="20"/>
  <c r="AU89" i="21"/>
  <c r="H89" i="21" s="1"/>
  <c r="AU119" i="21"/>
  <c r="H119" i="21" s="1"/>
  <c r="AU221" i="20"/>
  <c r="AU167" i="20"/>
  <c r="AU94" i="21"/>
  <c r="H94" i="21" s="1"/>
  <c r="AU317" i="20"/>
  <c r="AU316" i="20"/>
  <c r="H316" i="20" s="1"/>
  <c r="AU306" i="20"/>
  <c r="AU165" i="20"/>
  <c r="H165" i="20" s="1"/>
  <c r="AU101" i="20"/>
  <c r="AU109" i="21"/>
  <c r="H109" i="21" s="1"/>
  <c r="AU236" i="20"/>
  <c r="AU280" i="20" s="1"/>
  <c r="H280" i="20" s="1"/>
  <c r="AU217" i="20"/>
  <c r="AU318" i="20"/>
  <c r="H318" i="20" s="1"/>
  <c r="AU166" i="20"/>
  <c r="H166" i="20" s="1"/>
  <c r="AU154" i="20"/>
  <c r="H154" i="20" s="1"/>
  <c r="AU104" i="21"/>
  <c r="H104" i="21" s="1"/>
  <c r="AU313" i="20"/>
  <c r="H313" i="20" s="1"/>
  <c r="AU215" i="20"/>
  <c r="AU314" i="20"/>
  <c r="H314" i="20" s="1"/>
  <c r="AU173" i="20"/>
  <c r="H173" i="20" s="1"/>
  <c r="AU102" i="20"/>
  <c r="AU90" i="21"/>
  <c r="H90" i="21" s="1"/>
  <c r="AU72" i="21"/>
  <c r="AU97" i="20"/>
  <c r="AU131" i="20" s="1"/>
  <c r="AU240" i="20"/>
  <c r="AU284" i="20" s="1"/>
  <c r="H284" i="20" s="1"/>
  <c r="AU228" i="20"/>
  <c r="AU272" i="20" s="1"/>
  <c r="H272" i="20" s="1"/>
  <c r="AU103" i="20"/>
  <c r="AU95" i="21"/>
  <c r="H95" i="21" s="1"/>
  <c r="AU219" i="20"/>
  <c r="AU172" i="20"/>
  <c r="H172" i="20" s="1"/>
  <c r="AU170" i="20"/>
  <c r="H170" i="20" s="1"/>
  <c r="AU155" i="20"/>
  <c r="H155" i="20" s="1"/>
  <c r="AU101" i="21"/>
  <c r="H101" i="21" s="1"/>
  <c r="AU120" i="21"/>
  <c r="H120" i="21" s="1"/>
  <c r="AU225" i="20"/>
  <c r="AU269" i="20" s="1"/>
  <c r="H269" i="20" s="1"/>
  <c r="AU220" i="20"/>
  <c r="AU214" i="20"/>
  <c r="AU158" i="20"/>
  <c r="H158" i="20" s="1"/>
  <c r="AU112" i="21"/>
  <c r="H112" i="21" s="1"/>
  <c r="AU241" i="20"/>
  <c r="AU285" i="20" s="1"/>
  <c r="H285" i="20" s="1"/>
  <c r="AU223" i="20"/>
  <c r="AU267" i="20" s="1"/>
  <c r="H267" i="20" s="1"/>
  <c r="AU216" i="20"/>
  <c r="AU168" i="20"/>
  <c r="H168" i="20" s="1"/>
  <c r="AU157" i="20"/>
  <c r="H157" i="20" s="1"/>
  <c r="AU93" i="21"/>
  <c r="H93" i="21" s="1"/>
  <c r="AU116" i="21"/>
  <c r="H116" i="21" s="1"/>
  <c r="AU115" i="21"/>
  <c r="H115" i="21" s="1"/>
  <c r="AU319" i="20"/>
  <c r="H319" i="20" s="1"/>
  <c r="AU238" i="20"/>
  <c r="AU282" i="20" s="1"/>
  <c r="H282" i="20" s="1"/>
  <c r="AU108" i="21"/>
  <c r="H108" i="21" s="1"/>
  <c r="AU227" i="20"/>
  <c r="AU271" i="20" s="1"/>
  <c r="H271" i="20" s="1"/>
  <c r="AU224" i="20"/>
  <c r="AU268" i="20" s="1"/>
  <c r="H268" i="20" s="1"/>
  <c r="AU218" i="20"/>
  <c r="AU159" i="20"/>
  <c r="H159" i="20" s="1"/>
  <c r="H72" i="20"/>
  <c r="H72" i="21" s="1"/>
  <c r="AU103" i="21"/>
  <c r="H103" i="21" s="1"/>
  <c r="AU107" i="21"/>
  <c r="H107" i="21" s="1"/>
  <c r="AU305" i="20"/>
  <c r="H305" i="20" s="1"/>
  <c r="AU239" i="20"/>
  <c r="AU283" i="20" s="1"/>
  <c r="H283" i="20" s="1"/>
  <c r="AU230" i="20"/>
  <c r="AU274" i="20" s="1"/>
  <c r="H274" i="20" s="1"/>
  <c r="AU162" i="20"/>
  <c r="AU100" i="20"/>
  <c r="AU118" i="21"/>
  <c r="AU113" i="21"/>
  <c r="H113" i="21" s="1"/>
  <c r="AU231" i="20"/>
  <c r="AU275" i="20" s="1"/>
  <c r="H275" i="20" s="1"/>
  <c r="AU235" i="20"/>
  <c r="AU279" i="20" s="1"/>
  <c r="H279" i="20" s="1"/>
  <c r="AU226" i="20"/>
  <c r="AU270" i="20" s="1"/>
  <c r="H270" i="20" s="1"/>
  <c r="AU161" i="20"/>
  <c r="H161" i="20" s="1"/>
  <c r="AU106" i="21"/>
  <c r="H106" i="21" s="1"/>
  <c r="AV72" i="20"/>
  <c r="AV111" i="21" s="1"/>
  <c r="AV73" i="20"/>
  <c r="AV71" i="21"/>
  <c r="AT232" i="20"/>
  <c r="AS149" i="21"/>
  <c r="AT229" i="21"/>
  <c r="AT372" i="21" s="1"/>
  <c r="AT107" i="20"/>
  <c r="AT122" i="21" s="1"/>
  <c r="AT197" i="20"/>
  <c r="AT134" i="21"/>
  <c r="AS511" i="20"/>
  <c r="AS210" i="20"/>
  <c r="AS14" i="20" s="1"/>
  <c r="AS6" i="20" s="1"/>
  <c r="AS147" i="21"/>
  <c r="AS14" i="21" s="1"/>
  <c r="AU135" i="21"/>
  <c r="AU124" i="21"/>
  <c r="AU344" i="20"/>
  <c r="AU198" i="20"/>
  <c r="AU333" i="20"/>
  <c r="AU108" i="20"/>
  <c r="AU142" i="20" s="1"/>
  <c r="AU200" i="20"/>
  <c r="H200" i="20" s="1"/>
  <c r="AU348" i="20"/>
  <c r="AU199" i="20"/>
  <c r="H199" i="20" s="1"/>
  <c r="AU189" i="20"/>
  <c r="H189" i="20" s="1"/>
  <c r="AU113" i="20"/>
  <c r="AU130" i="21"/>
  <c r="H130" i="21" s="1"/>
  <c r="AU347" i="20"/>
  <c r="H347" i="20" s="1"/>
  <c r="AU250" i="20"/>
  <c r="AU294" i="20" s="1"/>
  <c r="H294" i="20" s="1"/>
  <c r="AU190" i="20"/>
  <c r="H190" i="20" s="1"/>
  <c r="AU125" i="21"/>
  <c r="H125" i="21" s="1"/>
  <c r="AU207" i="20"/>
  <c r="H207" i="20" s="1"/>
  <c r="AU338" i="20"/>
  <c r="H338" i="20" s="1"/>
  <c r="AU335" i="20"/>
  <c r="H335" i="20" s="1"/>
  <c r="AU191" i="20"/>
  <c r="H191" i="20" s="1"/>
  <c r="AU184" i="20"/>
  <c r="H184" i="20" s="1"/>
  <c r="AU73" i="21"/>
  <c r="AU143" i="21"/>
  <c r="H143" i="21" s="1"/>
  <c r="AU334" i="20"/>
  <c r="H334" i="20" s="1"/>
  <c r="AU345" i="20"/>
  <c r="H345" i="20" s="1"/>
  <c r="AU252" i="20"/>
  <c r="AU296" i="20" s="1"/>
  <c r="H296" i="20" s="1"/>
  <c r="AU185" i="20"/>
  <c r="H185" i="20" s="1"/>
  <c r="AU110" i="20"/>
  <c r="AU144" i="20" s="1"/>
  <c r="AU129" i="21"/>
  <c r="AU138" i="21"/>
  <c r="H138" i="21" s="1"/>
  <c r="AU337" i="20"/>
  <c r="H337" i="20" s="1"/>
  <c r="AU352" i="20"/>
  <c r="H352" i="20" s="1"/>
  <c r="AU249" i="20"/>
  <c r="AU293" i="20" s="1"/>
  <c r="H293" i="20" s="1"/>
  <c r="AU194" i="20"/>
  <c r="H194" i="20" s="1"/>
  <c r="AU117" i="20"/>
  <c r="AU132" i="21"/>
  <c r="H132" i="21" s="1"/>
  <c r="AU326" i="20"/>
  <c r="H326" i="20" s="1"/>
  <c r="AU203" i="20"/>
  <c r="H203" i="20" s="1"/>
  <c r="AU188" i="20"/>
  <c r="H188" i="20" s="1"/>
  <c r="AU136" i="21"/>
  <c r="H136" i="21" s="1"/>
  <c r="AU342" i="20"/>
  <c r="H342" i="20" s="1"/>
  <c r="AU329" i="20"/>
  <c r="H329" i="20" s="1"/>
  <c r="AU346" i="20"/>
  <c r="H346" i="20" s="1"/>
  <c r="AU202" i="20"/>
  <c r="AU205" i="20"/>
  <c r="H205" i="20" s="1"/>
  <c r="AU111" i="20"/>
  <c r="AU127" i="21"/>
  <c r="H127" i="21" s="1"/>
  <c r="AU251" i="20"/>
  <c r="AU295" i="20" s="1"/>
  <c r="H295" i="20" s="1"/>
  <c r="AU349" i="20"/>
  <c r="H349" i="20" s="1"/>
  <c r="AU324" i="20"/>
  <c r="H324" i="20" s="1"/>
  <c r="AU201" i="20"/>
  <c r="H201" i="20" s="1"/>
  <c r="AU114" i="20"/>
  <c r="AU144" i="21"/>
  <c r="AU322" i="20"/>
  <c r="AU330" i="20"/>
  <c r="H330" i="20" s="1"/>
  <c r="AU245" i="20"/>
  <c r="AU289" i="20" s="1"/>
  <c r="H289" i="20" s="1"/>
  <c r="AU109" i="20"/>
  <c r="AU339" i="20"/>
  <c r="H339" i="20" s="1"/>
  <c r="AU116" i="20"/>
  <c r="AU323" i="20"/>
  <c r="H323" i="20" s="1"/>
  <c r="AU253" i="20"/>
  <c r="AU297" i="20" s="1"/>
  <c r="H297" i="20" s="1"/>
  <c r="AU182" i="20"/>
  <c r="H182" i="20" s="1"/>
  <c r="H73" i="20"/>
  <c r="H73" i="21" s="1"/>
  <c r="AU351" i="20"/>
  <c r="H351" i="20" s="1"/>
  <c r="AU331" i="20"/>
  <c r="H331" i="20" s="1"/>
  <c r="AU180" i="20"/>
  <c r="H180" i="20" s="1"/>
  <c r="AU247" i="20"/>
  <c r="AU291" i="20" s="1"/>
  <c r="H291" i="20" s="1"/>
  <c r="AU193" i="20"/>
  <c r="H193" i="20" s="1"/>
  <c r="AU142" i="21"/>
  <c r="H142" i="21" s="1"/>
  <c r="AU336" i="20"/>
  <c r="H336" i="20" s="1"/>
  <c r="AU112" i="20"/>
  <c r="AU341" i="20"/>
  <c r="H341" i="20" s="1"/>
  <c r="AU328" i="20"/>
  <c r="H328" i="20" s="1"/>
  <c r="AU115" i="20"/>
  <c r="AU325" i="20"/>
  <c r="H325" i="20" s="1"/>
  <c r="AU178" i="20"/>
  <c r="H178" i="20" s="1"/>
  <c r="AU179" i="20"/>
  <c r="H179" i="20" s="1"/>
  <c r="AU327" i="20"/>
  <c r="H327" i="20" s="1"/>
  <c r="AU192" i="20"/>
  <c r="H192" i="20" s="1"/>
  <c r="AU131" i="21"/>
  <c r="H131" i="21" s="1"/>
  <c r="AU181" i="20"/>
  <c r="AU133" i="21"/>
  <c r="H133" i="21" s="1"/>
  <c r="AU206" i="20"/>
  <c r="H206" i="20" s="1"/>
  <c r="AU196" i="20"/>
  <c r="H196" i="20" s="1"/>
  <c r="AU126" i="21"/>
  <c r="H126" i="21" s="1"/>
  <c r="AU248" i="20"/>
  <c r="AU292" i="20" s="1"/>
  <c r="H292" i="20" s="1"/>
  <c r="AU195" i="20"/>
  <c r="H195" i="20" s="1"/>
  <c r="AU128" i="21"/>
  <c r="H128" i="21" s="1"/>
  <c r="AU340" i="20"/>
  <c r="H340" i="20" s="1"/>
  <c r="AU177" i="20"/>
  <c r="H177" i="20" s="1"/>
  <c r="AU141" i="21"/>
  <c r="H141" i="21" s="1"/>
  <c r="AU183" i="20"/>
  <c r="H183" i="20" s="1"/>
  <c r="AU140" i="21"/>
  <c r="AU350" i="20"/>
  <c r="AU246" i="20"/>
  <c r="AU290" i="20" s="1"/>
  <c r="AU139" i="21"/>
  <c r="AU353" i="20"/>
  <c r="H353" i="20" s="1"/>
  <c r="AU204" i="20"/>
  <c r="H204" i="20" s="1"/>
  <c r="AU137" i="21"/>
  <c r="H137" i="21" s="1"/>
  <c r="AS320" i="20"/>
  <c r="AW71" i="20"/>
  <c r="AX1" i="20"/>
  <c r="AX3" i="20" s="1"/>
  <c r="AW1" i="21"/>
  <c r="AT211" i="20"/>
  <c r="AT309" i="20"/>
  <c r="AT44" i="20" s="1"/>
  <c r="AT163" i="20"/>
  <c r="AT43" i="20" s="1"/>
  <c r="AV221" i="21"/>
  <c r="AV226" i="21"/>
  <c r="AV223" i="21"/>
  <c r="AV225" i="21"/>
  <c r="AV219" i="21"/>
  <c r="AV218" i="21"/>
  <c r="AV220" i="21"/>
  <c r="AV217" i="21"/>
  <c r="AV224" i="21"/>
  <c r="AV222" i="21"/>
  <c r="AT332" i="20"/>
  <c r="AT360" i="21"/>
  <c r="AT175" i="20"/>
  <c r="AT186" i="20"/>
  <c r="AT123" i="21"/>
  <c r="AP356" i="20"/>
  <c r="AS174" i="20"/>
  <c r="AS98" i="21"/>
  <c r="AS97" i="21" s="1"/>
  <c r="AS21" i="21" s="1"/>
  <c r="AT298" i="20"/>
  <c r="AT36" i="20" s="1"/>
  <c r="AT96" i="20"/>
  <c r="AW380" i="20" l="1"/>
  <c r="AW457" i="20" s="1"/>
  <c r="AW423" i="20"/>
  <c r="AW500" i="20" s="1"/>
  <c r="AV233" i="20"/>
  <c r="AV277" i="20" s="1"/>
  <c r="AV212" i="20"/>
  <c r="AV256" i="20" s="1"/>
  <c r="AV176" i="20"/>
  <c r="AV187" i="20"/>
  <c r="AV244" i="20"/>
  <c r="AV288" i="20" s="1"/>
  <c r="AT250" i="21"/>
  <c r="AS532" i="20"/>
  <c r="AS522" i="20" s="1"/>
  <c r="AS381" i="21"/>
  <c r="AS371" i="21" s="1"/>
  <c r="AS359" i="21" s="1"/>
  <c r="AS37" i="21" s="1"/>
  <c r="AS36" i="21" s="1"/>
  <c r="AS34" i="20"/>
  <c r="AS10" i="20" s="1"/>
  <c r="AR26" i="20"/>
  <c r="AT11" i="20"/>
  <c r="H290" i="20"/>
  <c r="H144" i="20"/>
  <c r="H202" i="20"/>
  <c r="H348" i="20"/>
  <c r="AV547" i="20"/>
  <c r="AT304" i="21"/>
  <c r="AR43" i="21"/>
  <c r="AR42" i="21" s="1"/>
  <c r="AU303" i="21"/>
  <c r="AU324" i="21" s="1"/>
  <c r="H324" i="21" s="1"/>
  <c r="AU302" i="21"/>
  <c r="AU323" i="21" s="1"/>
  <c r="H323" i="21" s="1"/>
  <c r="AU301" i="21"/>
  <c r="AU322" i="21" s="1"/>
  <c r="H322" i="21" s="1"/>
  <c r="AU299" i="21"/>
  <c r="AU320" i="21" s="1"/>
  <c r="H320" i="21" s="1"/>
  <c r="AU298" i="21"/>
  <c r="AU319" i="21" s="1"/>
  <c r="H319" i="21" s="1"/>
  <c r="AU297" i="21"/>
  <c r="AU318" i="21" s="1"/>
  <c r="H318" i="21" s="1"/>
  <c r="AU296" i="21"/>
  <c r="AU317" i="21" s="1"/>
  <c r="H317" i="21" s="1"/>
  <c r="AU295" i="21"/>
  <c r="AU300" i="21"/>
  <c r="AU321" i="21" s="1"/>
  <c r="H321" i="21" s="1"/>
  <c r="AU294" i="21"/>
  <c r="AV249" i="21"/>
  <c r="AV303" i="21"/>
  <c r="AV324" i="21" s="1"/>
  <c r="AV302" i="21"/>
  <c r="AV323" i="21" s="1"/>
  <c r="AV301" i="21"/>
  <c r="AV322" i="21" s="1"/>
  <c r="AV300" i="21"/>
  <c r="AV321" i="21" s="1"/>
  <c r="AV299" i="21"/>
  <c r="AV320" i="21" s="1"/>
  <c r="AV298" i="21"/>
  <c r="AV319" i="21" s="1"/>
  <c r="AV294" i="21"/>
  <c r="AV296" i="21"/>
  <c r="AV317" i="21" s="1"/>
  <c r="AV297" i="21"/>
  <c r="AV318" i="21" s="1"/>
  <c r="AV295" i="21"/>
  <c r="AS228" i="21"/>
  <c r="AS227" i="21" s="1"/>
  <c r="AS55" i="21" s="1"/>
  <c r="AS43" i="21" s="1"/>
  <c r="AS42" i="21" s="1"/>
  <c r="AU175" i="21"/>
  <c r="H175" i="21" s="1"/>
  <c r="H139" i="21"/>
  <c r="AU249" i="21"/>
  <c r="AV626" i="20"/>
  <c r="AP20" i="20"/>
  <c r="AU277" i="20"/>
  <c r="H277" i="20" s="1"/>
  <c r="H214" i="20"/>
  <c r="AU258" i="20"/>
  <c r="H258" i="20" s="1"/>
  <c r="H215" i="20"/>
  <c r="AU259" i="20"/>
  <c r="H259" i="20" s="1"/>
  <c r="AU288" i="20"/>
  <c r="H288" i="20" s="1"/>
  <c r="H218" i="20"/>
  <c r="AU262" i="20"/>
  <c r="H220" i="20"/>
  <c r="AU264" i="20"/>
  <c r="H264" i="20" s="1"/>
  <c r="H219" i="20"/>
  <c r="AU263" i="20"/>
  <c r="H263" i="20" s="1"/>
  <c r="H213" i="20"/>
  <c r="AU257" i="20"/>
  <c r="H257" i="20" s="1"/>
  <c r="H216" i="20"/>
  <c r="AU260" i="20"/>
  <c r="H260" i="20" s="1"/>
  <c r="H221" i="20"/>
  <c r="AU265" i="20"/>
  <c r="H265" i="20" s="1"/>
  <c r="AT254" i="20"/>
  <c r="AT62" i="20" s="1"/>
  <c r="H217" i="20"/>
  <c r="AU261" i="20"/>
  <c r="H261" i="20" s="1"/>
  <c r="H248" i="20"/>
  <c r="H252" i="20"/>
  <c r="H250" i="20"/>
  <c r="H235" i="20"/>
  <c r="H241" i="20"/>
  <c r="H228" i="20"/>
  <c r="H236" i="20"/>
  <c r="H234" i="20"/>
  <c r="H222" i="20"/>
  <c r="H253" i="20"/>
  <c r="H249" i="20"/>
  <c r="H240" i="20"/>
  <c r="H245" i="20"/>
  <c r="H251" i="20"/>
  <c r="H230" i="20"/>
  <c r="H224" i="20"/>
  <c r="H238" i="20"/>
  <c r="H225" i="20"/>
  <c r="H229" i="20"/>
  <c r="H247" i="20"/>
  <c r="H226" i="20"/>
  <c r="H239" i="20"/>
  <c r="H227" i="20"/>
  <c r="H223" i="20"/>
  <c r="H237" i="20"/>
  <c r="H112" i="20"/>
  <c r="AU146" i="20"/>
  <c r="H146" i="20" s="1"/>
  <c r="H116" i="20"/>
  <c r="AU150" i="20"/>
  <c r="H150" i="20" s="1"/>
  <c r="H117" i="20"/>
  <c r="AU151" i="20"/>
  <c r="H151" i="20" s="1"/>
  <c r="H113" i="20"/>
  <c r="AU147" i="20"/>
  <c r="H147" i="20" s="1"/>
  <c r="H103" i="20"/>
  <c r="AU137" i="20"/>
  <c r="H137" i="20" s="1"/>
  <c r="H101" i="20"/>
  <c r="AU135" i="20"/>
  <c r="H135" i="20" s="1"/>
  <c r="H104" i="20"/>
  <c r="AU138" i="20"/>
  <c r="H138" i="20" s="1"/>
  <c r="H115" i="20"/>
  <c r="AU149" i="20"/>
  <c r="H149" i="20" s="1"/>
  <c r="H111" i="20"/>
  <c r="AU145" i="20"/>
  <c r="H145" i="20" s="1"/>
  <c r="H142" i="20"/>
  <c r="H100" i="20"/>
  <c r="AU134" i="20"/>
  <c r="H134" i="20" s="1"/>
  <c r="H106" i="20"/>
  <c r="AU140" i="20"/>
  <c r="H140" i="20" s="1"/>
  <c r="H109" i="20"/>
  <c r="AU143" i="20"/>
  <c r="H143" i="20" s="1"/>
  <c r="H102" i="20"/>
  <c r="AU136" i="20"/>
  <c r="H136" i="20" s="1"/>
  <c r="H99" i="20"/>
  <c r="AU133" i="20"/>
  <c r="H133" i="20" s="1"/>
  <c r="H105" i="20"/>
  <c r="AU139" i="20"/>
  <c r="H139" i="20" s="1"/>
  <c r="H114" i="20"/>
  <c r="AU148" i="20"/>
  <c r="H148" i="20" s="1"/>
  <c r="H98" i="20"/>
  <c r="AU132" i="20"/>
  <c r="H132" i="20" s="1"/>
  <c r="H131" i="20"/>
  <c r="AV512" i="20"/>
  <c r="AV361" i="21"/>
  <c r="AV520" i="20"/>
  <c r="AV369" i="21"/>
  <c r="AU517" i="20"/>
  <c r="AU366" i="21"/>
  <c r="AU514" i="20"/>
  <c r="AU363" i="21"/>
  <c r="H583" i="20"/>
  <c r="H590" i="20"/>
  <c r="H584" i="20"/>
  <c r="H589" i="20"/>
  <c r="H599" i="20"/>
  <c r="H417" i="20"/>
  <c r="AU494" i="20"/>
  <c r="H494" i="20" s="1"/>
  <c r="H569" i="20"/>
  <c r="H376" i="20"/>
  <c r="AU453" i="20"/>
  <c r="H453" i="20" s="1"/>
  <c r="H489" i="20"/>
  <c r="H365" i="20"/>
  <c r="AU442" i="20"/>
  <c r="H442" i="20" s="1"/>
  <c r="AV456" i="20"/>
  <c r="H407" i="20"/>
  <c r="AU484" i="20"/>
  <c r="H484" i="20" s="1"/>
  <c r="H576" i="20"/>
  <c r="AV515" i="20"/>
  <c r="AV364" i="21"/>
  <c r="AV518" i="20"/>
  <c r="AV367" i="21"/>
  <c r="AU512" i="20"/>
  <c r="AU361" i="21"/>
  <c r="H361" i="21" s="1"/>
  <c r="AU515" i="20"/>
  <c r="AU364" i="21"/>
  <c r="AU516" i="20"/>
  <c r="AU365" i="21"/>
  <c r="H582" i="20"/>
  <c r="H588" i="20"/>
  <c r="H597" i="20"/>
  <c r="H586" i="20"/>
  <c r="H406" i="20"/>
  <c r="AU483" i="20"/>
  <c r="H483" i="20" s="1"/>
  <c r="H371" i="20"/>
  <c r="AU448" i="20"/>
  <c r="H448" i="20" s="1"/>
  <c r="H373" i="20"/>
  <c r="AU450" i="20"/>
  <c r="H450" i="20" s="1"/>
  <c r="H420" i="20"/>
  <c r="AU497" i="20"/>
  <c r="H497" i="20" s="1"/>
  <c r="H367" i="20"/>
  <c r="AU444" i="20"/>
  <c r="H444" i="20" s="1"/>
  <c r="H573" i="20"/>
  <c r="H575" i="20"/>
  <c r="H363" i="20"/>
  <c r="AU440" i="20"/>
  <c r="H440" i="20" s="1"/>
  <c r="H366" i="20"/>
  <c r="AU443" i="20"/>
  <c r="H443" i="20" s="1"/>
  <c r="H409" i="20"/>
  <c r="AU486" i="20"/>
  <c r="H486" i="20" s="1"/>
  <c r="H595" i="20"/>
  <c r="H369" i="20"/>
  <c r="AU446" i="20"/>
  <c r="H416" i="20"/>
  <c r="AU493" i="20"/>
  <c r="H493" i="20" s="1"/>
  <c r="H403" i="20"/>
  <c r="AU480" i="20"/>
  <c r="H480" i="20" s="1"/>
  <c r="H370" i="20"/>
  <c r="AU447" i="20"/>
  <c r="H447" i="20" s="1"/>
  <c r="H377" i="20"/>
  <c r="AU454" i="20"/>
  <c r="H454" i="20" s="1"/>
  <c r="H372" i="20"/>
  <c r="AU449" i="20"/>
  <c r="H449" i="20" s="1"/>
  <c r="AU499" i="20"/>
  <c r="H499" i="20" s="1"/>
  <c r="H500" i="20"/>
  <c r="AV517" i="20"/>
  <c r="AV366" i="21"/>
  <c r="AV521" i="20"/>
  <c r="AV370" i="21"/>
  <c r="AT523" i="20"/>
  <c r="AU519" i="20"/>
  <c r="AU368" i="21"/>
  <c r="AU521" i="20"/>
  <c r="AU370" i="21"/>
  <c r="AU520" i="20"/>
  <c r="AU369" i="21"/>
  <c r="H587" i="20"/>
  <c r="H593" i="20"/>
  <c r="H359" i="20"/>
  <c r="AU436" i="20"/>
  <c r="H436" i="20" s="1"/>
  <c r="H413" i="20"/>
  <c r="AU490" i="20"/>
  <c r="H490" i="20" s="1"/>
  <c r="H361" i="20"/>
  <c r="AU438" i="20"/>
  <c r="H438" i="20" s="1"/>
  <c r="H374" i="20"/>
  <c r="AU451" i="20"/>
  <c r="H451" i="20" s="1"/>
  <c r="H578" i="20"/>
  <c r="H405" i="20"/>
  <c r="AU482" i="20"/>
  <c r="H482" i="20" s="1"/>
  <c r="H404" i="20"/>
  <c r="AU481" i="20"/>
  <c r="H481" i="20" s="1"/>
  <c r="H410" i="20"/>
  <c r="AU487" i="20"/>
  <c r="H487" i="20" s="1"/>
  <c r="H358" i="20"/>
  <c r="AU435" i="20"/>
  <c r="H408" i="20"/>
  <c r="AU485" i="20"/>
  <c r="H485" i="20" s="1"/>
  <c r="H360" i="20"/>
  <c r="AU437" i="20"/>
  <c r="H437" i="20" s="1"/>
  <c r="H402" i="20"/>
  <c r="AU479" i="20"/>
  <c r="H479" i="20" s="1"/>
  <c r="H378" i="20"/>
  <c r="AU455" i="20"/>
  <c r="H455" i="20" s="1"/>
  <c r="H600" i="20"/>
  <c r="H577" i="20"/>
  <c r="H421" i="20"/>
  <c r="AU498" i="20"/>
  <c r="H498" i="20" s="1"/>
  <c r="AV499" i="20"/>
  <c r="AT530" i="20"/>
  <c r="AT433" i="20"/>
  <c r="AU456" i="20"/>
  <c r="H456" i="20" s="1"/>
  <c r="H457" i="20"/>
  <c r="AV513" i="20"/>
  <c r="AV362" i="21"/>
  <c r="AV519" i="20"/>
  <c r="AV368" i="21"/>
  <c r="AV514" i="20"/>
  <c r="AV363" i="21"/>
  <c r="AV516" i="20"/>
  <c r="AV365" i="21"/>
  <c r="AU513" i="20"/>
  <c r="AU362" i="21"/>
  <c r="AU518" i="20"/>
  <c r="AU367" i="21"/>
  <c r="H594" i="20"/>
  <c r="H585" i="20"/>
  <c r="H581" i="20"/>
  <c r="H596" i="20"/>
  <c r="H414" i="20"/>
  <c r="AU491" i="20"/>
  <c r="H491" i="20" s="1"/>
  <c r="H419" i="20"/>
  <c r="AU496" i="20"/>
  <c r="H496" i="20" s="1"/>
  <c r="H375" i="20"/>
  <c r="AU452" i="20"/>
  <c r="H452" i="20" s="1"/>
  <c r="H364" i="20"/>
  <c r="AU441" i="20"/>
  <c r="H401" i="20"/>
  <c r="AU478" i="20"/>
  <c r="H571" i="20"/>
  <c r="H415" i="20"/>
  <c r="AU492" i="20"/>
  <c r="H492" i="20" s="1"/>
  <c r="H572" i="20"/>
  <c r="H592" i="20"/>
  <c r="H591" i="20"/>
  <c r="H598" i="20"/>
  <c r="H570" i="20"/>
  <c r="H362" i="20"/>
  <c r="AU439" i="20"/>
  <c r="H439" i="20" s="1"/>
  <c r="H574" i="20"/>
  <c r="AR28" i="21"/>
  <c r="AW151" i="21"/>
  <c r="AW146" i="21"/>
  <c r="AW83" i="21"/>
  <c r="AS30" i="21"/>
  <c r="AS6" i="21" s="1"/>
  <c r="AT42" i="20"/>
  <c r="AS53" i="20"/>
  <c r="AS29" i="20" s="1"/>
  <c r="AR50" i="20"/>
  <c r="AS51" i="20"/>
  <c r="AS27" i="20" s="1"/>
  <c r="AS52" i="20"/>
  <c r="AS28" i="20" s="1"/>
  <c r="H317" i="20"/>
  <c r="H171" i="20"/>
  <c r="H160" i="20"/>
  <c r="AQ21" i="20"/>
  <c r="H306" i="20"/>
  <c r="AP15" i="20"/>
  <c r="AQ15" i="20"/>
  <c r="H246" i="20"/>
  <c r="H110" i="20"/>
  <c r="H350" i="20"/>
  <c r="H242" i="20"/>
  <c r="H418" i="20"/>
  <c r="H181" i="20"/>
  <c r="H231" i="20"/>
  <c r="H162" i="20"/>
  <c r="H167" i="20"/>
  <c r="AW393" i="20"/>
  <c r="AW470" i="20" s="1"/>
  <c r="H537" i="20"/>
  <c r="AR15" i="21"/>
  <c r="H204" i="21"/>
  <c r="H140" i="21"/>
  <c r="AW3" i="21"/>
  <c r="AW69" i="21" s="1"/>
  <c r="H129" i="21"/>
  <c r="H118" i="21"/>
  <c r="AW383" i="20"/>
  <c r="AW460" i="20" s="1"/>
  <c r="H197" i="21"/>
  <c r="AS166" i="21"/>
  <c r="AS23" i="21" s="1"/>
  <c r="AS20" i="21" s="1"/>
  <c r="AV620" i="20"/>
  <c r="AV613" i="20"/>
  <c r="AV587" i="20"/>
  <c r="AV609" i="20"/>
  <c r="AV604" i="20"/>
  <c r="AV582" i="20"/>
  <c r="AW79" i="21"/>
  <c r="AV615" i="20"/>
  <c r="AV592" i="20"/>
  <c r="AV593" i="20"/>
  <c r="AV608" i="20"/>
  <c r="AV603" i="20"/>
  <c r="AX355" i="20"/>
  <c r="AX209" i="20"/>
  <c r="AX83" i="20"/>
  <c r="AX69" i="20"/>
  <c r="H144" i="21"/>
  <c r="AV245" i="21"/>
  <c r="AV256" i="21" s="1"/>
  <c r="AV234" i="21" s="1"/>
  <c r="AV377" i="21" s="1"/>
  <c r="AS152" i="21"/>
  <c r="AS15" i="21" s="1"/>
  <c r="H209" i="21"/>
  <c r="H213" i="21"/>
  <c r="H214" i="21"/>
  <c r="H198" i="21"/>
  <c r="AV624" i="20"/>
  <c r="AV633" i="20"/>
  <c r="AV611" i="20"/>
  <c r="AV590" i="20"/>
  <c r="AV589" i="20"/>
  <c r="AV605" i="20"/>
  <c r="AV625" i="20"/>
  <c r="H201" i="21"/>
  <c r="H202" i="21"/>
  <c r="AU165" i="21"/>
  <c r="H165" i="21" s="1"/>
  <c r="AV629" i="20"/>
  <c r="AV607" i="20"/>
  <c r="AV606" i="20"/>
  <c r="AV622" i="20"/>
  <c r="AV600" i="20"/>
  <c r="AV617" i="20"/>
  <c r="AW396" i="20"/>
  <c r="AW473" i="20" s="1"/>
  <c r="AV370" i="20"/>
  <c r="AV447" i="20" s="1"/>
  <c r="H422" i="20"/>
  <c r="H196" i="21"/>
  <c r="AV543" i="20"/>
  <c r="AT153" i="21"/>
  <c r="AU163" i="21"/>
  <c r="H163" i="21" s="1"/>
  <c r="AU181" i="21"/>
  <c r="H181" i="21" s="1"/>
  <c r="H215" i="21"/>
  <c r="AU170" i="21"/>
  <c r="H170" i="21" s="1"/>
  <c r="AU164" i="21"/>
  <c r="H164" i="21" s="1"/>
  <c r="AV361" i="20"/>
  <c r="AV438" i="20" s="1"/>
  <c r="AV379" i="20"/>
  <c r="AV192" i="21" s="1"/>
  <c r="AW395" i="20"/>
  <c r="AW472" i="20" s="1"/>
  <c r="AW397" i="20"/>
  <c r="AW474" i="20" s="1"/>
  <c r="AW392" i="20"/>
  <c r="AW469" i="20" s="1"/>
  <c r="AW424" i="20"/>
  <c r="AW501" i="20" s="1"/>
  <c r="AW387" i="20"/>
  <c r="AW464" i="20" s="1"/>
  <c r="AW428" i="20"/>
  <c r="AW505" i="20" s="1"/>
  <c r="AT180" i="21"/>
  <c r="AS191" i="21"/>
  <c r="AS31" i="21" s="1"/>
  <c r="H199" i="21"/>
  <c r="AT169" i="21"/>
  <c r="AT155" i="21"/>
  <c r="AV342" i="21"/>
  <c r="AV537" i="20"/>
  <c r="AV347" i="21"/>
  <c r="AV362" i="20"/>
  <c r="AV439" i="20" s="1"/>
  <c r="H379" i="20"/>
  <c r="AU173" i="21"/>
  <c r="H173" i="21" s="1"/>
  <c r="AU186" i="21"/>
  <c r="H186" i="21" s="1"/>
  <c r="AU190" i="21"/>
  <c r="H190" i="21" s="1"/>
  <c r="AU179" i="21"/>
  <c r="H179" i="21" s="1"/>
  <c r="AU159" i="21"/>
  <c r="H159" i="21" s="1"/>
  <c r="AU176" i="21"/>
  <c r="H210" i="21"/>
  <c r="AV422" i="20"/>
  <c r="AV193" i="21" s="1"/>
  <c r="AT533" i="20"/>
  <c r="AT37" i="20" s="1"/>
  <c r="AU184" i="21"/>
  <c r="H184" i="21" s="1"/>
  <c r="AU187" i="21"/>
  <c r="H187" i="21" s="1"/>
  <c r="AU157" i="21"/>
  <c r="H157" i="21" s="1"/>
  <c r="AU172" i="21"/>
  <c r="H172" i="21" s="1"/>
  <c r="AU178" i="21"/>
  <c r="H178" i="21" s="1"/>
  <c r="AU171" i="21"/>
  <c r="H171" i="21" s="1"/>
  <c r="AU188" i="21"/>
  <c r="H188" i="21" s="1"/>
  <c r="AU158" i="21"/>
  <c r="H158" i="21" s="1"/>
  <c r="AU185" i="21"/>
  <c r="H185" i="21" s="1"/>
  <c r="AU156" i="21"/>
  <c r="H156" i="21" s="1"/>
  <c r="AU161" i="21"/>
  <c r="H161" i="21" s="1"/>
  <c r="H200" i="21"/>
  <c r="AU286" i="21"/>
  <c r="AU307" i="21" s="1"/>
  <c r="AU241" i="21"/>
  <c r="H241" i="21" s="1"/>
  <c r="AV341" i="21"/>
  <c r="AW389" i="20"/>
  <c r="AW466" i="20" s="1"/>
  <c r="AW425" i="20"/>
  <c r="AW502" i="20" s="1"/>
  <c r="AW394" i="20"/>
  <c r="AW471" i="20" s="1"/>
  <c r="AW427" i="20"/>
  <c r="AW504" i="20" s="1"/>
  <c r="AW382" i="20"/>
  <c r="AW459" i="20" s="1"/>
  <c r="AW399" i="20"/>
  <c r="AW476" i="20" s="1"/>
  <c r="AW384" i="20"/>
  <c r="AW461" i="20" s="1"/>
  <c r="H203" i="21"/>
  <c r="AU292" i="21"/>
  <c r="AU313" i="21" s="1"/>
  <c r="AV288" i="21"/>
  <c r="AV309" i="21" s="1"/>
  <c r="AV242" i="21"/>
  <c r="AV253" i="21" s="1"/>
  <c r="AV231" i="21" s="1"/>
  <c r="AV374" i="21" s="1"/>
  <c r="AW390" i="20"/>
  <c r="AW467" i="20" s="1"/>
  <c r="AW429" i="20"/>
  <c r="AW506" i="20" s="1"/>
  <c r="AW430" i="20"/>
  <c r="AW507" i="20" s="1"/>
  <c r="AW432" i="20"/>
  <c r="AW509" i="20" s="1"/>
  <c r="AW426" i="20"/>
  <c r="AW503" i="20" s="1"/>
  <c r="AW78" i="21"/>
  <c r="AU192" i="21"/>
  <c r="H192" i="21" s="1"/>
  <c r="AU400" i="20"/>
  <c r="AU154" i="21" s="1"/>
  <c r="H154" i="21" s="1"/>
  <c r="AV344" i="21"/>
  <c r="AV289" i="21"/>
  <c r="AV310" i="21" s="1"/>
  <c r="AW388" i="20"/>
  <c r="AW465" i="20" s="1"/>
  <c r="AW398" i="20"/>
  <c r="AW475" i="20" s="1"/>
  <c r="AW381" i="20"/>
  <c r="AW458" i="20" s="1"/>
  <c r="AW385" i="20"/>
  <c r="AW462" i="20" s="1"/>
  <c r="AW386" i="20"/>
  <c r="AW463" i="20" s="1"/>
  <c r="AW431" i="20"/>
  <c r="AW508" i="20" s="1"/>
  <c r="AW391" i="20"/>
  <c r="AW468" i="20" s="1"/>
  <c r="AV365" i="20"/>
  <c r="AV442" i="20" s="1"/>
  <c r="AV372" i="20"/>
  <c r="AV449" i="20" s="1"/>
  <c r="AV548" i="20"/>
  <c r="AV359" i="20"/>
  <c r="AV436" i="20" s="1"/>
  <c r="AV375" i="20"/>
  <c r="AV452" i="20" s="1"/>
  <c r="AT194" i="21"/>
  <c r="AV292" i="21"/>
  <c r="AV313" i="21" s="1"/>
  <c r="AV287" i="21"/>
  <c r="AV308" i="21" s="1"/>
  <c r="AV285" i="21"/>
  <c r="AV306" i="21" s="1"/>
  <c r="AV339" i="21"/>
  <c r="AV535" i="20"/>
  <c r="AV366" i="20"/>
  <c r="AV443" i="20" s="1"/>
  <c r="AV553" i="20"/>
  <c r="AV555" i="20"/>
  <c r="AV549" i="20"/>
  <c r="AV241" i="21"/>
  <c r="AV252" i="21" s="1"/>
  <c r="AV230" i="21" s="1"/>
  <c r="AV373" i="21" s="1"/>
  <c r="AV243" i="21"/>
  <c r="AV254" i="21" s="1"/>
  <c r="AV232" i="21" s="1"/>
  <c r="AV375" i="21" s="1"/>
  <c r="AV247" i="21"/>
  <c r="AV258" i="21" s="1"/>
  <c r="AV345" i="21"/>
  <c r="AV338" i="21"/>
  <c r="AV343" i="21"/>
  <c r="AV401" i="20"/>
  <c r="AV478" i="20" s="1"/>
  <c r="AV420" i="20"/>
  <c r="AV497" i="20" s="1"/>
  <c r="AV540" i="20"/>
  <c r="AV542" i="20"/>
  <c r="AV406" i="20"/>
  <c r="AV483" i="20" s="1"/>
  <c r="AT579" i="20"/>
  <c r="AV293" i="21"/>
  <c r="AV314" i="21" s="1"/>
  <c r="AV290" i="21"/>
  <c r="AV311" i="21" s="1"/>
  <c r="AV244" i="21"/>
  <c r="AV255" i="21" s="1"/>
  <c r="AV346" i="21"/>
  <c r="AV248" i="21"/>
  <c r="AV259" i="21" s="1"/>
  <c r="AV237" i="21" s="1"/>
  <c r="AV380" i="21" s="1"/>
  <c r="AV291" i="21"/>
  <c r="AV312" i="21" s="1"/>
  <c r="AV412" i="20"/>
  <c r="AV489" i="20" s="1"/>
  <c r="AV546" i="20"/>
  <c r="AV76" i="21"/>
  <c r="AV419" i="20"/>
  <c r="AV496" i="20" s="1"/>
  <c r="AV371" i="20"/>
  <c r="AV448" i="20" s="1"/>
  <c r="AV567" i="20"/>
  <c r="AV417" i="20"/>
  <c r="AV494" i="20" s="1"/>
  <c r="AV421" i="20"/>
  <c r="AV498" i="20" s="1"/>
  <c r="AV373" i="20"/>
  <c r="AV450" i="20" s="1"/>
  <c r="AV416" i="20"/>
  <c r="AV493" i="20" s="1"/>
  <c r="AV403" i="20"/>
  <c r="AV480" i="20" s="1"/>
  <c r="AV574" i="20"/>
  <c r="AV363" i="20"/>
  <c r="AV440" i="20" s="1"/>
  <c r="AV552" i="20"/>
  <c r="AV409" i="20"/>
  <c r="AV486" i="20" s="1"/>
  <c r="AV576" i="20"/>
  <c r="AV562" i="20"/>
  <c r="AV571" i="20"/>
  <c r="AV360" i="20"/>
  <c r="AV437" i="20" s="1"/>
  <c r="AV565" i="20"/>
  <c r="AV415" i="20"/>
  <c r="AV492" i="20" s="1"/>
  <c r="AU557" i="20"/>
  <c r="AV358" i="20"/>
  <c r="AV435" i="20" s="1"/>
  <c r="AV558" i="20"/>
  <c r="AV554" i="20"/>
  <c r="AV541" i="20"/>
  <c r="AV561" i="20"/>
  <c r="AV564" i="20"/>
  <c r="AV414" i="20"/>
  <c r="AV491" i="20" s="1"/>
  <c r="AV418" i="20"/>
  <c r="AV495" i="20" s="1"/>
  <c r="AV563" i="20"/>
  <c r="AV572" i="20"/>
  <c r="AV378" i="20"/>
  <c r="AV455" i="20" s="1"/>
  <c r="AV407" i="20"/>
  <c r="AV484" i="20" s="1"/>
  <c r="AV578" i="20"/>
  <c r="AV536" i="20"/>
  <c r="AV410" i="20"/>
  <c r="AV487" i="20" s="1"/>
  <c r="AV573" i="20"/>
  <c r="AV559" i="20"/>
  <c r="AV538" i="20"/>
  <c r="AV413" i="20"/>
  <c r="AV490" i="20" s="1"/>
  <c r="AV550" i="20"/>
  <c r="AS121" i="21"/>
  <c r="AS29" i="21" s="1"/>
  <c r="AU534" i="20"/>
  <c r="H208" i="21"/>
  <c r="AV569" i="20"/>
  <c r="AV369" i="20"/>
  <c r="AV446" i="20" s="1"/>
  <c r="AV551" i="20"/>
  <c r="AV408" i="20"/>
  <c r="AV485" i="20" s="1"/>
  <c r="AV575" i="20"/>
  <c r="AV570" i="20"/>
  <c r="AV376" i="20"/>
  <c r="AV453" i="20" s="1"/>
  <c r="AV402" i="20"/>
  <c r="AV479" i="20" s="1"/>
  <c r="AV560" i="20"/>
  <c r="AV539" i="20"/>
  <c r="AV367" i="20"/>
  <c r="AV444" i="20" s="1"/>
  <c r="AV404" i="20"/>
  <c r="AV481" i="20" s="1"/>
  <c r="AV566" i="20"/>
  <c r="AV377" i="20"/>
  <c r="AV454" i="20" s="1"/>
  <c r="AV364" i="20"/>
  <c r="AV441" i="20" s="1"/>
  <c r="AV544" i="20"/>
  <c r="AV577" i="20"/>
  <c r="AV405" i="20"/>
  <c r="AV482" i="20" s="1"/>
  <c r="AV374" i="20"/>
  <c r="AV451" i="20" s="1"/>
  <c r="AU411" i="20"/>
  <c r="H411" i="20" s="1"/>
  <c r="AU244" i="21"/>
  <c r="AU255" i="21" s="1"/>
  <c r="H255" i="21" s="1"/>
  <c r="AU342" i="21"/>
  <c r="AU284" i="21"/>
  <c r="AU305" i="21" s="1"/>
  <c r="AU263" i="21" s="1"/>
  <c r="AU293" i="21"/>
  <c r="AU314" i="21" s="1"/>
  <c r="AU285" i="21"/>
  <c r="AU545" i="20"/>
  <c r="AU345" i="21"/>
  <c r="AU344" i="21"/>
  <c r="AU290" i="21"/>
  <c r="AU311" i="21" s="1"/>
  <c r="AU288" i="21"/>
  <c r="AU309" i="21" s="1"/>
  <c r="AT205" i="21"/>
  <c r="H412" i="20"/>
  <c r="AU340" i="21"/>
  <c r="AU243" i="21"/>
  <c r="H243" i="21" s="1"/>
  <c r="AU341" i="21"/>
  <c r="H212" i="21"/>
  <c r="AU623" i="20"/>
  <c r="H623" i="20" s="1"/>
  <c r="AU568" i="20"/>
  <c r="AV602" i="20"/>
  <c r="AV588" i="20"/>
  <c r="AV585" i="20"/>
  <c r="AV618" i="20"/>
  <c r="AV614" i="20"/>
  <c r="AV595" i="20"/>
  <c r="AV596" i="20"/>
  <c r="AU289" i="21"/>
  <c r="AU310" i="21" s="1"/>
  <c r="AU287" i="21"/>
  <c r="AU308" i="21" s="1"/>
  <c r="AU339" i="21"/>
  <c r="AU368" i="20"/>
  <c r="AU612" i="20"/>
  <c r="H612" i="20" s="1"/>
  <c r="AV581" i="20"/>
  <c r="AV586" i="20"/>
  <c r="AV621" i="20"/>
  <c r="AV583" i="20"/>
  <c r="AV598" i="20"/>
  <c r="AV632" i="20"/>
  <c r="AU357" i="20"/>
  <c r="H357" i="20" s="1"/>
  <c r="AU246" i="21"/>
  <c r="AU257" i="21" s="1"/>
  <c r="H257" i="21" s="1"/>
  <c r="AU240" i="21"/>
  <c r="AU251" i="21" s="1"/>
  <c r="AU229" i="21" s="1"/>
  <c r="AU372" i="21" s="1"/>
  <c r="AU248" i="21"/>
  <c r="AU259" i="21" s="1"/>
  <c r="H259" i="21" s="1"/>
  <c r="AU247" i="21"/>
  <c r="AU258" i="21" s="1"/>
  <c r="AU182" i="21"/>
  <c r="H182" i="21" s="1"/>
  <c r="AU183" i="21"/>
  <c r="H183" i="21" s="1"/>
  <c r="AU189" i="21"/>
  <c r="H189" i="21" s="1"/>
  <c r="AU160" i="21"/>
  <c r="H160" i="21" s="1"/>
  <c r="AU174" i="21"/>
  <c r="H174" i="21" s="1"/>
  <c r="AU162" i="21"/>
  <c r="H162" i="21" s="1"/>
  <c r="AU177" i="21"/>
  <c r="H177" i="21" s="1"/>
  <c r="AV77" i="21"/>
  <c r="AV207" i="21" s="1"/>
  <c r="AV584" i="20"/>
  <c r="AV619" i="20"/>
  <c r="AV599" i="20"/>
  <c r="AV597" i="20"/>
  <c r="AV616" i="20"/>
  <c r="AV631" i="20"/>
  <c r="AV594" i="20"/>
  <c r="AV630" i="20"/>
  <c r="AV628" i="20"/>
  <c r="AV591" i="20"/>
  <c r="AV627" i="20"/>
  <c r="AU245" i="21"/>
  <c r="H245" i="21" s="1"/>
  <c r="AU346" i="21"/>
  <c r="AU242" i="21"/>
  <c r="AU253" i="21" s="1"/>
  <c r="H253" i="21" s="1"/>
  <c r="AU343" i="21"/>
  <c r="AU338" i="21"/>
  <c r="AU291" i="21"/>
  <c r="AU312" i="21" s="1"/>
  <c r="AU347" i="21"/>
  <c r="AV246" i="21"/>
  <c r="AV257" i="21" s="1"/>
  <c r="AV235" i="21" s="1"/>
  <c r="AV378" i="21" s="1"/>
  <c r="AV240" i="21"/>
  <c r="AV251" i="21" s="1"/>
  <c r="AV229" i="21" s="1"/>
  <c r="AV372" i="21" s="1"/>
  <c r="AV340" i="21"/>
  <c r="AV286" i="21"/>
  <c r="AV307" i="21" s="1"/>
  <c r="AV284" i="21"/>
  <c r="H211" i="21"/>
  <c r="H207" i="21"/>
  <c r="AX78" i="20"/>
  <c r="AX79" i="20"/>
  <c r="AX80" i="20" s="1"/>
  <c r="AX80" i="21" s="1"/>
  <c r="AX75" i="20"/>
  <c r="AX75" i="21" s="1"/>
  <c r="AU601" i="20"/>
  <c r="AU580" i="20"/>
  <c r="H580" i="20" s="1"/>
  <c r="AW76" i="20"/>
  <c r="AW77" i="20"/>
  <c r="AW602" i="20" s="1"/>
  <c r="AW81" i="20"/>
  <c r="AW81" i="21" s="1"/>
  <c r="AR36" i="21"/>
  <c r="AW72" i="20"/>
  <c r="AW111" i="21" s="1"/>
  <c r="AW73" i="20"/>
  <c r="AW71" i="21"/>
  <c r="AU243" i="20"/>
  <c r="H244" i="20"/>
  <c r="AU175" i="20"/>
  <c r="H176" i="20"/>
  <c r="AU343" i="20"/>
  <c r="H344" i="20"/>
  <c r="AU110" i="21"/>
  <c r="H111" i="21"/>
  <c r="AU152" i="20"/>
  <c r="H153" i="20"/>
  <c r="H218" i="21"/>
  <c r="H226" i="21"/>
  <c r="H225" i="21"/>
  <c r="AT98" i="21"/>
  <c r="AT97" i="21" s="1"/>
  <c r="AT21" i="21" s="1"/>
  <c r="AR510" i="20"/>
  <c r="AT511" i="20"/>
  <c r="AT210" i="20"/>
  <c r="AT14" i="20" s="1"/>
  <c r="AT6" i="20" s="1"/>
  <c r="AT147" i="21"/>
  <c r="AT14" i="21" s="1"/>
  <c r="AU332" i="20"/>
  <c r="H333" i="20"/>
  <c r="AU123" i="21"/>
  <c r="H124" i="21"/>
  <c r="AV346" i="20"/>
  <c r="AV336" i="20"/>
  <c r="AV196" i="20"/>
  <c r="AV189" i="20"/>
  <c r="AV136" i="21"/>
  <c r="AV345" i="20"/>
  <c r="AV339" i="20"/>
  <c r="AV190" i="20"/>
  <c r="AV185" i="20"/>
  <c r="AV130" i="21"/>
  <c r="AV140" i="21"/>
  <c r="AV200" i="20"/>
  <c r="AV329" i="20"/>
  <c r="AV194" i="20"/>
  <c r="AV179" i="20"/>
  <c r="AV132" i="21"/>
  <c r="AV351" i="20"/>
  <c r="AV206" i="20"/>
  <c r="AV324" i="20"/>
  <c r="AV193" i="20"/>
  <c r="AV114" i="20"/>
  <c r="AV148" i="20" s="1"/>
  <c r="AV128" i="21"/>
  <c r="AV143" i="21"/>
  <c r="AV350" i="20"/>
  <c r="AV340" i="20"/>
  <c r="AV323" i="20"/>
  <c r="AV184" i="20"/>
  <c r="AV117" i="20"/>
  <c r="AV151" i="20" s="1"/>
  <c r="AV127" i="21"/>
  <c r="AV349" i="20"/>
  <c r="AV204" i="20"/>
  <c r="AV326" i="20"/>
  <c r="AV182" i="20"/>
  <c r="AV116" i="20"/>
  <c r="AV150" i="20" s="1"/>
  <c r="AV141" i="21"/>
  <c r="AV249" i="20"/>
  <c r="AV293" i="20" s="1"/>
  <c r="AV334" i="20"/>
  <c r="AV251" i="20"/>
  <c r="AV295" i="20" s="1"/>
  <c r="AV181" i="20"/>
  <c r="AV115" i="20"/>
  <c r="AV149" i="20" s="1"/>
  <c r="AV142" i="21"/>
  <c r="AV246" i="20"/>
  <c r="AV290" i="20" s="1"/>
  <c r="AV328" i="20"/>
  <c r="AV192" i="20"/>
  <c r="AV112" i="20"/>
  <c r="AV146" i="20" s="1"/>
  <c r="AV139" i="21"/>
  <c r="AV245" i="20"/>
  <c r="AV289" i="20" s="1"/>
  <c r="AV205" i="20"/>
  <c r="AV327" i="20"/>
  <c r="AV203" i="20"/>
  <c r="AV111" i="20"/>
  <c r="AV145" i="20" s="1"/>
  <c r="AV126" i="21"/>
  <c r="AV353" i="20"/>
  <c r="AV202" i="20"/>
  <c r="AV330" i="20"/>
  <c r="AV199" i="20"/>
  <c r="AV110" i="20"/>
  <c r="AV144" i="20" s="1"/>
  <c r="AV129" i="21"/>
  <c r="AV348" i="20"/>
  <c r="AV338" i="20"/>
  <c r="AV248" i="20"/>
  <c r="AV292" i="20" s="1"/>
  <c r="AV180" i="20"/>
  <c r="AV109" i="20"/>
  <c r="AV143" i="20" s="1"/>
  <c r="AV131" i="21"/>
  <c r="AV253" i="20"/>
  <c r="AV297" i="20" s="1"/>
  <c r="AV337" i="20"/>
  <c r="AV188" i="20"/>
  <c r="AV178" i="20"/>
  <c r="AV133" i="21"/>
  <c r="AV252" i="20"/>
  <c r="AV296" i="20" s="1"/>
  <c r="AV331" i="20"/>
  <c r="AV207" i="20"/>
  <c r="AV177" i="20"/>
  <c r="AV144" i="21"/>
  <c r="AV250" i="20"/>
  <c r="AV294" i="20" s="1"/>
  <c r="AV335" i="20"/>
  <c r="AV201" i="20"/>
  <c r="AV183" i="20"/>
  <c r="AV137" i="21"/>
  <c r="AV352" i="20"/>
  <c r="AV342" i="20"/>
  <c r="AV325" i="20"/>
  <c r="AV195" i="20"/>
  <c r="AV113" i="20"/>
  <c r="AV147" i="20" s="1"/>
  <c r="AV138" i="21"/>
  <c r="AV347" i="20"/>
  <c r="AV341" i="20"/>
  <c r="AV247" i="20"/>
  <c r="AV291" i="20" s="1"/>
  <c r="AV191" i="20"/>
  <c r="AV125" i="21"/>
  <c r="AV333" i="20"/>
  <c r="AV322" i="20"/>
  <c r="AV135" i="21"/>
  <c r="AV344" i="20"/>
  <c r="AV124" i="21"/>
  <c r="AV108" i="20"/>
  <c r="AV142" i="20" s="1"/>
  <c r="AV198" i="20"/>
  <c r="AV73" i="21"/>
  <c r="AU232" i="20"/>
  <c r="H233" i="20"/>
  <c r="AU298" i="20"/>
  <c r="H299" i="20"/>
  <c r="AU99" i="21"/>
  <c r="H100" i="21"/>
  <c r="H223" i="21"/>
  <c r="AU186" i="20"/>
  <c r="H187" i="20"/>
  <c r="AU134" i="21"/>
  <c r="H135" i="21"/>
  <c r="AW218" i="21"/>
  <c r="AW220" i="21"/>
  <c r="AW219" i="21"/>
  <c r="AW222" i="21"/>
  <c r="AW223" i="21"/>
  <c r="AW225" i="21"/>
  <c r="AW221" i="21"/>
  <c r="AW224" i="21"/>
  <c r="AW226" i="21"/>
  <c r="AV317" i="20"/>
  <c r="AV221" i="20"/>
  <c r="AV265" i="20" s="1"/>
  <c r="AV226" i="20"/>
  <c r="AV270" i="20" s="1"/>
  <c r="AV219" i="20"/>
  <c r="AV263" i="20" s="1"/>
  <c r="AV167" i="20"/>
  <c r="AV94" i="21"/>
  <c r="AV114" i="21"/>
  <c r="AV305" i="20"/>
  <c r="AV237" i="20"/>
  <c r="AV281" i="20" s="1"/>
  <c r="AV231" i="20"/>
  <c r="AV275" i="20" s="1"/>
  <c r="AV170" i="20"/>
  <c r="AV109" i="21"/>
  <c r="AV115" i="21"/>
  <c r="AV238" i="20"/>
  <c r="AV282" i="20" s="1"/>
  <c r="AV306" i="20"/>
  <c r="AV162" i="20"/>
  <c r="AV169" i="20"/>
  <c r="AV117" i="21"/>
  <c r="AV234" i="20"/>
  <c r="AV278" i="20" s="1"/>
  <c r="AV302" i="20"/>
  <c r="AV239" i="20"/>
  <c r="AV283" i="20" s="1"/>
  <c r="AV157" i="20"/>
  <c r="AV105" i="20"/>
  <c r="AV139" i="20" s="1"/>
  <c r="AV93" i="21"/>
  <c r="AV107" i="21"/>
  <c r="AV229" i="20"/>
  <c r="AV273" i="20" s="1"/>
  <c r="AV241" i="20"/>
  <c r="AV285" i="20" s="1"/>
  <c r="AV235" i="20"/>
  <c r="AV279" i="20" s="1"/>
  <c r="AV171" i="20"/>
  <c r="AV98" i="20"/>
  <c r="AV132" i="20" s="1"/>
  <c r="AV101" i="21"/>
  <c r="AV104" i="21"/>
  <c r="AV316" i="20"/>
  <c r="AV220" i="20"/>
  <c r="AV264" i="20" s="1"/>
  <c r="AV303" i="20"/>
  <c r="AV118" i="21"/>
  <c r="AV116" i="21"/>
  <c r="AV304" i="20"/>
  <c r="AV319" i="20"/>
  <c r="AV227" i="20"/>
  <c r="AV271" i="20" s="1"/>
  <c r="AV173" i="20"/>
  <c r="AV100" i="20"/>
  <c r="AV134" i="20" s="1"/>
  <c r="AV105" i="21"/>
  <c r="AV301" i="20"/>
  <c r="AV318" i="20"/>
  <c r="AV311" i="20"/>
  <c r="AV155" i="20"/>
  <c r="AV106" i="20"/>
  <c r="AV140" i="20" s="1"/>
  <c r="AV96" i="21"/>
  <c r="AV102" i="21"/>
  <c r="AV300" i="20"/>
  <c r="AV314" i="20"/>
  <c r="AV307" i="20"/>
  <c r="AV103" i="20"/>
  <c r="AV137" i="20" s="1"/>
  <c r="AV101" i="20"/>
  <c r="AV135" i="20" s="1"/>
  <c r="AV103" i="21"/>
  <c r="AV120" i="21"/>
  <c r="AV228" i="20"/>
  <c r="AV272" i="20" s="1"/>
  <c r="AV156" i="20"/>
  <c r="AV102" i="20"/>
  <c r="AV136" i="20" s="1"/>
  <c r="AV88" i="21"/>
  <c r="AV106" i="21"/>
  <c r="AV313" i="20"/>
  <c r="AV217" i="20"/>
  <c r="AV261" i="20" s="1"/>
  <c r="AV315" i="20"/>
  <c r="AV161" i="20"/>
  <c r="AV92" i="21"/>
  <c r="AV108" i="21"/>
  <c r="AV312" i="20"/>
  <c r="AV216" i="20"/>
  <c r="AV260" i="20" s="1"/>
  <c r="AV214" i="20"/>
  <c r="AV258" i="20" s="1"/>
  <c r="AV158" i="20"/>
  <c r="AV168" i="20"/>
  <c r="AV95" i="21"/>
  <c r="AV308" i="20"/>
  <c r="AV213" i="20"/>
  <c r="AV257" i="20" s="1"/>
  <c r="AV160" i="20"/>
  <c r="AV154" i="20"/>
  <c r="AV104" i="20"/>
  <c r="AV138" i="20" s="1"/>
  <c r="AV91" i="21"/>
  <c r="AV113" i="21"/>
  <c r="AV242" i="20"/>
  <c r="AV286" i="20" s="1"/>
  <c r="AV222" i="20"/>
  <c r="AV266" i="20" s="1"/>
  <c r="AV215" i="20"/>
  <c r="AV259" i="20" s="1"/>
  <c r="AV166" i="20"/>
  <c r="AV112" i="21"/>
  <c r="AV236" i="20"/>
  <c r="AV280" i="20" s="1"/>
  <c r="AV225" i="20"/>
  <c r="AV269" i="20" s="1"/>
  <c r="AV218" i="20"/>
  <c r="AV262" i="20" s="1"/>
  <c r="AV159" i="20"/>
  <c r="AV165" i="20"/>
  <c r="AV90" i="21"/>
  <c r="AV240" i="20"/>
  <c r="AV284" i="20" s="1"/>
  <c r="AV224" i="20"/>
  <c r="AV268" i="20" s="1"/>
  <c r="AV230" i="20"/>
  <c r="AV274" i="20" s="1"/>
  <c r="AV223" i="20"/>
  <c r="AV267" i="20" s="1"/>
  <c r="AV172" i="20"/>
  <c r="AV99" i="20"/>
  <c r="AV133" i="20" s="1"/>
  <c r="AV89" i="21"/>
  <c r="AV119" i="21"/>
  <c r="AV100" i="21"/>
  <c r="AV299" i="20"/>
  <c r="AV153" i="20"/>
  <c r="AV72" i="21"/>
  <c r="AV97" i="20"/>
  <c r="AV131" i="20" s="1"/>
  <c r="AV310" i="20"/>
  <c r="AV164" i="20"/>
  <c r="AV87" i="21"/>
  <c r="AU163" i="20"/>
  <c r="AU43" i="20" s="1"/>
  <c r="H164" i="20"/>
  <c r="AU86" i="21"/>
  <c r="H87" i="21"/>
  <c r="AU194" i="21"/>
  <c r="H195" i="21"/>
  <c r="AU205" i="21"/>
  <c r="H206" i="21"/>
  <c r="AU216" i="21"/>
  <c r="H217" i="21"/>
  <c r="H222" i="21"/>
  <c r="H219" i="21"/>
  <c r="AT320" i="20"/>
  <c r="AT174" i="20"/>
  <c r="AV216" i="21"/>
  <c r="AV49" i="21" s="1"/>
  <c r="AX1" i="21"/>
  <c r="AX71" i="20"/>
  <c r="AY1" i="20"/>
  <c r="AY3" i="20" s="1"/>
  <c r="AU321" i="20"/>
  <c r="H322" i="20"/>
  <c r="AU107" i="20"/>
  <c r="AU122" i="21" s="1"/>
  <c r="H108" i="20"/>
  <c r="AU197" i="20"/>
  <c r="H198" i="20"/>
  <c r="AT148" i="21"/>
  <c r="AT22" i="21" s="1"/>
  <c r="AU96" i="20"/>
  <c r="H97" i="20"/>
  <c r="AU211" i="20"/>
  <c r="H212" i="20"/>
  <c r="AU309" i="20"/>
  <c r="H310" i="20"/>
  <c r="H224" i="21"/>
  <c r="H220" i="21"/>
  <c r="H221" i="21"/>
  <c r="AT149" i="21"/>
  <c r="AX380" i="20" l="1"/>
  <c r="AX457" i="20" s="1"/>
  <c r="AX423" i="20"/>
  <c r="AX500" i="20" s="1"/>
  <c r="AW233" i="20"/>
  <c r="AW212" i="20"/>
  <c r="AW256" i="20" s="1"/>
  <c r="AV305" i="21"/>
  <c r="AV263" i="21" s="1"/>
  <c r="AV315" i="21"/>
  <c r="AV273" i="21" s="1"/>
  <c r="AU315" i="21"/>
  <c r="H315" i="21" s="1"/>
  <c r="AV316" i="21"/>
  <c r="AV274" i="21" s="1"/>
  <c r="AU316" i="21"/>
  <c r="H316" i="21" s="1"/>
  <c r="AW244" i="20"/>
  <c r="AW176" i="20"/>
  <c r="AW187" i="20"/>
  <c r="AV260" i="21"/>
  <c r="AV238" i="21" s="1"/>
  <c r="AU260" i="21"/>
  <c r="H260" i="21" s="1"/>
  <c r="AT228" i="21"/>
  <c r="AT227" i="21" s="1"/>
  <c r="AT55" i="21" s="1"/>
  <c r="AT54" i="21" s="1"/>
  <c r="AT381" i="21"/>
  <c r="AT371" i="21" s="1"/>
  <c r="AT359" i="21" s="1"/>
  <c r="AT37" i="21" s="1"/>
  <c r="AT34" i="20"/>
  <c r="AT10" i="20" s="1"/>
  <c r="AS26" i="20"/>
  <c r="AP7" i="20"/>
  <c r="AQ7" i="20"/>
  <c r="AW369" i="20"/>
  <c r="AW446" i="20" s="1"/>
  <c r="H338" i="21"/>
  <c r="AV357" i="21"/>
  <c r="AV335" i="21" s="1"/>
  <c r="H343" i="21"/>
  <c r="AU350" i="21"/>
  <c r="H350" i="21" s="1"/>
  <c r="AU355" i="21"/>
  <c r="AU333" i="21" s="1"/>
  <c r="H333" i="21" s="1"/>
  <c r="AV350" i="21"/>
  <c r="AV328" i="21" s="1"/>
  <c r="AV352" i="21"/>
  <c r="AV330" i="21" s="1"/>
  <c r="AV278" i="21" s="1"/>
  <c r="H340" i="21"/>
  <c r="AV356" i="21"/>
  <c r="AV334" i="21" s="1"/>
  <c r="AV282" i="21" s="1"/>
  <c r="AU352" i="21"/>
  <c r="H352" i="21" s="1"/>
  <c r="AU356" i="21"/>
  <c r="H356" i="21" s="1"/>
  <c r="AV354" i="21"/>
  <c r="AV332" i="21" s="1"/>
  <c r="AV353" i="21"/>
  <c r="AV331" i="21" s="1"/>
  <c r="AV279" i="21" s="1"/>
  <c r="AV283" i="21"/>
  <c r="AV351" i="21"/>
  <c r="AV329" i="21" s="1"/>
  <c r="AU357" i="21"/>
  <c r="H357" i="21" s="1"/>
  <c r="AU353" i="21"/>
  <c r="H353" i="21" s="1"/>
  <c r="AV349" i="21"/>
  <c r="AV327" i="21" s="1"/>
  <c r="AV275" i="21" s="1"/>
  <c r="AV355" i="21"/>
  <c r="AV333" i="21" s="1"/>
  <c r="H347" i="21"/>
  <c r="AT262" i="21"/>
  <c r="AT261" i="21" s="1"/>
  <c r="AT61" i="21" s="1"/>
  <c r="AT60" i="21" s="1"/>
  <c r="AV358" i="21"/>
  <c r="AV336" i="21" s="1"/>
  <c r="H300" i="21"/>
  <c r="H298" i="21"/>
  <c r="H303" i="21"/>
  <c r="AU283" i="21"/>
  <c r="H283" i="21" s="1"/>
  <c r="H295" i="21"/>
  <c r="H299" i="21"/>
  <c r="H296" i="21"/>
  <c r="H301" i="21"/>
  <c r="H294" i="21"/>
  <c r="H297" i="21"/>
  <c r="H302" i="21"/>
  <c r="AS54" i="21"/>
  <c r="AW249" i="21"/>
  <c r="AW303" i="21"/>
  <c r="AW324" i="21" s="1"/>
  <c r="AW302" i="21"/>
  <c r="AW323" i="21" s="1"/>
  <c r="AW301" i="21"/>
  <c r="AW322" i="21" s="1"/>
  <c r="AW300" i="21"/>
  <c r="AW321" i="21" s="1"/>
  <c r="AW299" i="21"/>
  <c r="AW320" i="21" s="1"/>
  <c r="AW298" i="21"/>
  <c r="AW319" i="21" s="1"/>
  <c r="AW296" i="21"/>
  <c r="AW317" i="21" s="1"/>
  <c r="AW297" i="21"/>
  <c r="AW318" i="21" s="1"/>
  <c r="AW295" i="21"/>
  <c r="AW294" i="21"/>
  <c r="AV265" i="21"/>
  <c r="H308" i="21"/>
  <c r="AV270" i="21"/>
  <c r="AV269" i="21"/>
  <c r="AV264" i="21"/>
  <c r="AV267" i="21"/>
  <c r="H312" i="21"/>
  <c r="H310" i="21"/>
  <c r="H309" i="21"/>
  <c r="AV272" i="21"/>
  <c r="AV266" i="21"/>
  <c r="H313" i="21"/>
  <c r="H307" i="21"/>
  <c r="H311" i="21"/>
  <c r="AV271" i="21"/>
  <c r="H314" i="21"/>
  <c r="AV48" i="21"/>
  <c r="AS7" i="21"/>
  <c r="AR7" i="21"/>
  <c r="AV188" i="21"/>
  <c r="H249" i="21"/>
  <c r="AT532" i="20"/>
  <c r="AT522" i="20" s="1"/>
  <c r="AT166" i="21"/>
  <c r="AT23" i="21" s="1"/>
  <c r="AT20" i="21" s="1"/>
  <c r="H262" i="20"/>
  <c r="H441" i="20"/>
  <c r="AU276" i="20"/>
  <c r="H276" i="20" s="1"/>
  <c r="AU287" i="20"/>
  <c r="H287" i="20" s="1"/>
  <c r="AV276" i="20"/>
  <c r="AU255" i="20"/>
  <c r="AV255" i="20"/>
  <c r="AV287" i="20"/>
  <c r="AV141" i="20"/>
  <c r="AU130" i="20"/>
  <c r="H130" i="20" s="1"/>
  <c r="AU141" i="20"/>
  <c r="H141" i="20" s="1"/>
  <c r="AV130" i="20"/>
  <c r="AW521" i="20"/>
  <c r="AW370" i="21"/>
  <c r="AW518" i="20"/>
  <c r="AW367" i="21"/>
  <c r="AW513" i="20"/>
  <c r="AW362" i="21"/>
  <c r="AV445" i="20"/>
  <c r="AV434" i="20"/>
  <c r="AW456" i="20"/>
  <c r="AW519" i="20"/>
  <c r="AW368" i="21"/>
  <c r="AW517" i="20"/>
  <c r="AW366" i="21"/>
  <c r="AW512" i="20"/>
  <c r="AW361" i="21"/>
  <c r="AU523" i="20"/>
  <c r="AV531" i="20"/>
  <c r="AV526" i="20"/>
  <c r="AU477" i="20"/>
  <c r="H477" i="20" s="1"/>
  <c r="H478" i="20"/>
  <c r="AU434" i="20"/>
  <c r="H435" i="20"/>
  <c r="AW516" i="20"/>
  <c r="AW365" i="21"/>
  <c r="AW514" i="20"/>
  <c r="AW363" i="21"/>
  <c r="AV523" i="20"/>
  <c r="AV488" i="20"/>
  <c r="AW499" i="20"/>
  <c r="AV525" i="20"/>
  <c r="AU445" i="20"/>
  <c r="H445" i="20" s="1"/>
  <c r="H446" i="20"/>
  <c r="AW520" i="20"/>
  <c r="AW369" i="21"/>
  <c r="AW515" i="20"/>
  <c r="AW364" i="21"/>
  <c r="AV529" i="20"/>
  <c r="AV477" i="20"/>
  <c r="AV524" i="20"/>
  <c r="AV528" i="20"/>
  <c r="AU488" i="20"/>
  <c r="H488" i="20" s="1"/>
  <c r="AS28" i="21"/>
  <c r="AX151" i="21"/>
  <c r="AX146" i="21"/>
  <c r="AX83" i="21"/>
  <c r="AT30" i="21"/>
  <c r="AT6" i="21" s="1"/>
  <c r="AT52" i="20"/>
  <c r="AT28" i="20" s="1"/>
  <c r="AT53" i="20"/>
  <c r="AT29" i="20" s="1"/>
  <c r="AT51" i="20"/>
  <c r="AT27" i="20" s="1"/>
  <c r="AS50" i="20"/>
  <c r="AU44" i="20"/>
  <c r="H44" i="20" s="1"/>
  <c r="H43" i="20"/>
  <c r="AU36" i="20"/>
  <c r="AR21" i="20"/>
  <c r="AU35" i="20"/>
  <c r="AQ20" i="20"/>
  <c r="H216" i="21"/>
  <c r="AU49" i="21"/>
  <c r="H176" i="21"/>
  <c r="H258" i="21"/>
  <c r="AV236" i="21"/>
  <c r="AV379" i="21" s="1"/>
  <c r="AX3" i="21"/>
  <c r="AX69" i="21" s="1"/>
  <c r="AS510" i="20"/>
  <c r="AW554" i="20"/>
  <c r="AY355" i="20"/>
  <c r="AY209" i="20"/>
  <c r="AY83" i="20"/>
  <c r="AY69" i="20"/>
  <c r="AW347" i="21"/>
  <c r="AT152" i="21"/>
  <c r="H400" i="20"/>
  <c r="AV601" i="20"/>
  <c r="H288" i="21"/>
  <c r="AU252" i="21"/>
  <c r="H252" i="21" s="1"/>
  <c r="AW77" i="21"/>
  <c r="AW201" i="21" s="1"/>
  <c r="AX382" i="20"/>
  <c r="AX459" i="20" s="1"/>
  <c r="H293" i="21"/>
  <c r="AW76" i="21"/>
  <c r="H341" i="21"/>
  <c r="AW418" i="20"/>
  <c r="AW495" i="20" s="1"/>
  <c r="AV198" i="21"/>
  <c r="AW600" i="20"/>
  <c r="AX383" i="20"/>
  <c r="AX460" i="20" s="1"/>
  <c r="AV208" i="21"/>
  <c r="AW626" i="20"/>
  <c r="AX397" i="20"/>
  <c r="AX474" i="20" s="1"/>
  <c r="AW421" i="20"/>
  <c r="AW498" i="20" s="1"/>
  <c r="AV204" i="21"/>
  <c r="AW587" i="20"/>
  <c r="AU354" i="21"/>
  <c r="H354" i="21" s="1"/>
  <c r="AX384" i="20"/>
  <c r="AX461" i="20" s="1"/>
  <c r="AW365" i="20"/>
  <c r="AW442" i="20" s="1"/>
  <c r="AV171" i="21"/>
  <c r="AW573" i="20"/>
  <c r="AW403" i="20"/>
  <c r="AW480" i="20" s="1"/>
  <c r="AW558" i="20"/>
  <c r="AW407" i="20"/>
  <c r="AW484" i="20" s="1"/>
  <c r="AW370" i="20"/>
  <c r="AW447" i="20" s="1"/>
  <c r="AU167" i="21"/>
  <c r="H167" i="21" s="1"/>
  <c r="AU168" i="21"/>
  <c r="H168" i="21" s="1"/>
  <c r="H290" i="21"/>
  <c r="AW410" i="20"/>
  <c r="AW487" i="20" s="1"/>
  <c r="AW572" i="20"/>
  <c r="AW377" i="20"/>
  <c r="AW454" i="20" s="1"/>
  <c r="AW372" i="20"/>
  <c r="AW449" i="20" s="1"/>
  <c r="AW577" i="20"/>
  <c r="AU153" i="21"/>
  <c r="H153" i="21" s="1"/>
  <c r="H286" i="21"/>
  <c r="AU358" i="21"/>
  <c r="H358" i="21" s="1"/>
  <c r="AW375" i="20"/>
  <c r="AW452" i="20" s="1"/>
  <c r="AW565" i="20"/>
  <c r="AW402" i="20"/>
  <c r="AW479" i="20" s="1"/>
  <c r="AW538" i="20"/>
  <c r="AW362" i="20"/>
  <c r="AW439" i="20" s="1"/>
  <c r="AU254" i="21"/>
  <c r="H254" i="21" s="1"/>
  <c r="H284" i="21"/>
  <c r="AU533" i="20"/>
  <c r="AU37" i="20" s="1"/>
  <c r="H244" i="21"/>
  <c r="AV213" i="21"/>
  <c r="AW589" i="20"/>
  <c r="AV187" i="21"/>
  <c r="AV212" i="21"/>
  <c r="AW615" i="20"/>
  <c r="AU155" i="21"/>
  <c r="H155" i="21" s="1"/>
  <c r="AV165" i="21"/>
  <c r="H242" i="21"/>
  <c r="H291" i="21"/>
  <c r="AW422" i="20"/>
  <c r="AW193" i="21" s="1"/>
  <c r="H285" i="21"/>
  <c r="AV195" i="21"/>
  <c r="AV203" i="21"/>
  <c r="AV214" i="21"/>
  <c r="AV210" i="21"/>
  <c r="AV196" i="21"/>
  <c r="AW633" i="20"/>
  <c r="AW582" i="20"/>
  <c r="AW631" i="20"/>
  <c r="AW629" i="20"/>
  <c r="AW581" i="20"/>
  <c r="AW597" i="20"/>
  <c r="AX398" i="20"/>
  <c r="AX475" i="20" s="1"/>
  <c r="AX396" i="20"/>
  <c r="AX473" i="20" s="1"/>
  <c r="AX432" i="20"/>
  <c r="AX509" i="20" s="1"/>
  <c r="AX399" i="20"/>
  <c r="AX476" i="20" s="1"/>
  <c r="AV174" i="21"/>
  <c r="AV185" i="21"/>
  <c r="AV172" i="21"/>
  <c r="AU351" i="21"/>
  <c r="H351" i="21" s="1"/>
  <c r="AU306" i="21"/>
  <c r="H292" i="21"/>
  <c r="AV206" i="21"/>
  <c r="AV200" i="21"/>
  <c r="AV199" i="21"/>
  <c r="AV209" i="21"/>
  <c r="AV202" i="21"/>
  <c r="AW627" i="20"/>
  <c r="AW611" i="20"/>
  <c r="AW606" i="20"/>
  <c r="AW594" i="20"/>
  <c r="AW586" i="20"/>
  <c r="AW620" i="20"/>
  <c r="AX78" i="21"/>
  <c r="AX394" i="20"/>
  <c r="AX471" i="20" s="1"/>
  <c r="AX392" i="20"/>
  <c r="AX469" i="20" s="1"/>
  <c r="AX431" i="20"/>
  <c r="AX508" i="20" s="1"/>
  <c r="H246" i="21"/>
  <c r="AV181" i="21"/>
  <c r="AV157" i="21"/>
  <c r="AV173" i="21"/>
  <c r="AV161" i="21"/>
  <c r="H345" i="21"/>
  <c r="AV201" i="21"/>
  <c r="AV197" i="21"/>
  <c r="AV215" i="21"/>
  <c r="AV211" i="21"/>
  <c r="AW591" i="20"/>
  <c r="AW604" i="20"/>
  <c r="AW584" i="20"/>
  <c r="AW610" i="20"/>
  <c r="AW622" i="20"/>
  <c r="AW614" i="20"/>
  <c r="AW598" i="20"/>
  <c r="H194" i="21"/>
  <c r="AU256" i="21"/>
  <c r="H256" i="21" s="1"/>
  <c r="AX391" i="20"/>
  <c r="AX468" i="20" s="1"/>
  <c r="AX385" i="20"/>
  <c r="AX462" i="20" s="1"/>
  <c r="AX424" i="20"/>
  <c r="AX501" i="20" s="1"/>
  <c r="AV178" i="21"/>
  <c r="AV182" i="21"/>
  <c r="AV177" i="21"/>
  <c r="AV176" i="21"/>
  <c r="AT191" i="21"/>
  <c r="AT31" i="21" s="1"/>
  <c r="AV368" i="20"/>
  <c r="AV357" i="20"/>
  <c r="AV534" i="20"/>
  <c r="AV400" i="20"/>
  <c r="AV154" i="21" s="1"/>
  <c r="AW379" i="20"/>
  <c r="AX79" i="21"/>
  <c r="AW340" i="21"/>
  <c r="AW607" i="20"/>
  <c r="AW585" i="20"/>
  <c r="AW593" i="20"/>
  <c r="AW592" i="20"/>
  <c r="AW605" i="20"/>
  <c r="AW608" i="20"/>
  <c r="AW625" i="20"/>
  <c r="AW583" i="20"/>
  <c r="AW603" i="20"/>
  <c r="AW609" i="20"/>
  <c r="AW632" i="20"/>
  <c r="AW630" i="20"/>
  <c r="AW613" i="20"/>
  <c r="AX389" i="20"/>
  <c r="AX466" i="20" s="1"/>
  <c r="AX429" i="20"/>
  <c r="AX506" i="20" s="1"/>
  <c r="AX426" i="20"/>
  <c r="AX503" i="20" s="1"/>
  <c r="AX425" i="20"/>
  <c r="AX502" i="20" s="1"/>
  <c r="AX428" i="20"/>
  <c r="AX505" i="20" s="1"/>
  <c r="AX390" i="20"/>
  <c r="AX467" i="20" s="1"/>
  <c r="AX386" i="20"/>
  <c r="AX463" i="20" s="1"/>
  <c r="H287" i="21"/>
  <c r="AV170" i="21"/>
  <c r="AV158" i="21"/>
  <c r="AV160" i="21"/>
  <c r="AV189" i="21"/>
  <c r="AV183" i="21"/>
  <c r="AV179" i="21"/>
  <c r="AV159" i="21"/>
  <c r="AV164" i="21"/>
  <c r="AW342" i="21"/>
  <c r="AW596" i="20"/>
  <c r="AW624" i="20"/>
  <c r="AW618" i="20"/>
  <c r="AW621" i="20"/>
  <c r="AW599" i="20"/>
  <c r="AW616" i="20"/>
  <c r="AW595" i="20"/>
  <c r="AW619" i="20"/>
  <c r="AW617" i="20"/>
  <c r="AW628" i="20"/>
  <c r="AW590" i="20"/>
  <c r="AW588" i="20"/>
  <c r="AX393" i="20"/>
  <c r="AX470" i="20" s="1"/>
  <c r="AX387" i="20"/>
  <c r="AX464" i="20" s="1"/>
  <c r="AX430" i="20"/>
  <c r="AX507" i="20" s="1"/>
  <c r="AX381" i="20"/>
  <c r="AX458" i="20" s="1"/>
  <c r="AX388" i="20"/>
  <c r="AX465" i="20" s="1"/>
  <c r="AX395" i="20"/>
  <c r="AX472" i="20" s="1"/>
  <c r="AX427" i="20"/>
  <c r="AX504" i="20" s="1"/>
  <c r="AV156" i="21"/>
  <c r="AV186" i="21"/>
  <c r="AV190" i="21"/>
  <c r="AV162" i="21"/>
  <c r="AV184" i="21"/>
  <c r="AV163" i="21"/>
  <c r="AV175" i="21"/>
  <c r="AV545" i="20"/>
  <c r="AV568" i="20"/>
  <c r="AV557" i="20"/>
  <c r="AV411" i="20"/>
  <c r="AV168" i="21" s="1"/>
  <c r="AW243" i="21"/>
  <c r="AW254" i="21" s="1"/>
  <c r="AW232" i="21" s="1"/>
  <c r="AW375" i="21" s="1"/>
  <c r="AW285" i="21"/>
  <c r="AW290" i="21"/>
  <c r="AW311" i="21" s="1"/>
  <c r="AW245" i="21"/>
  <c r="AW256" i="21" s="1"/>
  <c r="AW234" i="21" s="1"/>
  <c r="AW377" i="21" s="1"/>
  <c r="AU349" i="21"/>
  <c r="H349" i="21" s="1"/>
  <c r="AW284" i="21"/>
  <c r="H205" i="21"/>
  <c r="AW286" i="21"/>
  <c r="AW307" i="21" s="1"/>
  <c r="AW248" i="21"/>
  <c r="AW259" i="21" s="1"/>
  <c r="AW341" i="21"/>
  <c r="AW240" i="21"/>
  <c r="AW251" i="21" s="1"/>
  <c r="AW339" i="21"/>
  <c r="AW288" i="21"/>
  <c r="AW309" i="21" s="1"/>
  <c r="AW293" i="21"/>
  <c r="AW314" i="21" s="1"/>
  <c r="AW291" i="21"/>
  <c r="AW312" i="21" s="1"/>
  <c r="H342" i="21"/>
  <c r="H346" i="21"/>
  <c r="H339" i="21"/>
  <c r="H344" i="21"/>
  <c r="AW241" i="21"/>
  <c r="AW247" i="21"/>
  <c r="AW258" i="21" s="1"/>
  <c r="AW287" i="21"/>
  <c r="AW308" i="21" s="1"/>
  <c r="AW242" i="21"/>
  <c r="AW253" i="21" s="1"/>
  <c r="AW231" i="21" s="1"/>
  <c r="AW374" i="21" s="1"/>
  <c r="AW292" i="21"/>
  <c r="AW313" i="21" s="1"/>
  <c r="AW343" i="21"/>
  <c r="H240" i="21"/>
  <c r="AW338" i="21"/>
  <c r="AW289" i="21"/>
  <c r="AW310" i="21" s="1"/>
  <c r="AW244" i="21"/>
  <c r="AW255" i="21" s="1"/>
  <c r="AW233" i="21" s="1"/>
  <c r="AW376" i="21" s="1"/>
  <c r="AW246" i="21"/>
  <c r="AW257" i="21" s="1"/>
  <c r="AW235" i="21" s="1"/>
  <c r="AW378" i="21" s="1"/>
  <c r="AW345" i="21"/>
  <c r="AW344" i="21"/>
  <c r="AW346" i="21"/>
  <c r="AU579" i="20"/>
  <c r="AU53" i="20" s="1"/>
  <c r="AV580" i="20"/>
  <c r="AV623" i="20"/>
  <c r="AV612" i="20"/>
  <c r="AV239" i="21"/>
  <c r="AW367" i="20"/>
  <c r="AW444" i="20" s="1"/>
  <c r="AW564" i="20"/>
  <c r="AW404" i="20"/>
  <c r="AW481" i="20" s="1"/>
  <c r="AW543" i="20"/>
  <c r="AW420" i="20"/>
  <c r="AW497" i="20" s="1"/>
  <c r="H601" i="20"/>
  <c r="AU180" i="21"/>
  <c r="H180" i="21" s="1"/>
  <c r="AW550" i="20"/>
  <c r="AW361" i="20"/>
  <c r="AW438" i="20" s="1"/>
  <c r="AW552" i="20"/>
  <c r="AW562" i="20"/>
  <c r="AW536" i="20"/>
  <c r="AW374" i="20"/>
  <c r="AW451" i="20" s="1"/>
  <c r="AW544" i="20"/>
  <c r="AW569" i="20"/>
  <c r="AW555" i="20"/>
  <c r="AW571" i="20"/>
  <c r="AW575" i="20"/>
  <c r="AW414" i="20"/>
  <c r="AW491" i="20" s="1"/>
  <c r="AW549" i="20"/>
  <c r="AW540" i="20"/>
  <c r="AW560" i="20"/>
  <c r="AW416" i="20"/>
  <c r="AW493" i="20" s="1"/>
  <c r="AW553" i="20"/>
  <c r="AW567" i="20"/>
  <c r="AW547" i="20"/>
  <c r="AW358" i="20"/>
  <c r="AW435" i="20" s="1"/>
  <c r="AW535" i="20"/>
  <c r="H368" i="20"/>
  <c r="H247" i="21"/>
  <c r="H248" i="21"/>
  <c r="H289" i="21"/>
  <c r="AW563" i="20"/>
  <c r="AW378" i="20"/>
  <c r="AW455" i="20" s="1"/>
  <c r="AW551" i="20"/>
  <c r="AW537" i="20"/>
  <c r="AW574" i="20"/>
  <c r="AW371" i="20"/>
  <c r="AW448" i="20" s="1"/>
  <c r="AW578" i="20"/>
  <c r="AW406" i="20"/>
  <c r="AW483" i="20" s="1"/>
  <c r="AW408" i="20"/>
  <c r="AW485" i="20" s="1"/>
  <c r="AW576" i="20"/>
  <c r="AW415" i="20"/>
  <c r="AW492" i="20" s="1"/>
  <c r="AW363" i="20"/>
  <c r="AW440" i="20" s="1"/>
  <c r="AW541" i="20"/>
  <c r="AW412" i="20"/>
  <c r="AW489" i="20" s="1"/>
  <c r="AW546" i="20"/>
  <c r="AU239" i="21"/>
  <c r="H239" i="21" s="1"/>
  <c r="AW360" i="20"/>
  <c r="AW437" i="20" s="1"/>
  <c r="AW419" i="20"/>
  <c r="AW496" i="20" s="1"/>
  <c r="AW401" i="20"/>
  <c r="AW478" i="20" s="1"/>
  <c r="AW364" i="20"/>
  <c r="AW441" i="20" s="1"/>
  <c r="AW542" i="20"/>
  <c r="AW359" i="20"/>
  <c r="AW436" i="20" s="1"/>
  <c r="AW366" i="20"/>
  <c r="AW443" i="20" s="1"/>
  <c r="AW409" i="20"/>
  <c r="AW486" i="20" s="1"/>
  <c r="AW417" i="20"/>
  <c r="AW494" i="20" s="1"/>
  <c r="AW373" i="20"/>
  <c r="AW450" i="20" s="1"/>
  <c r="AW559" i="20"/>
  <c r="AW376" i="20"/>
  <c r="AW453" i="20" s="1"/>
  <c r="AW566" i="20"/>
  <c r="AW405" i="20"/>
  <c r="AW482" i="20" s="1"/>
  <c r="AW561" i="20"/>
  <c r="AW413" i="20"/>
  <c r="AW490" i="20" s="1"/>
  <c r="AW539" i="20"/>
  <c r="AW548" i="20"/>
  <c r="AW570" i="20"/>
  <c r="AU169" i="21"/>
  <c r="H169" i="21" s="1"/>
  <c r="AX76" i="20"/>
  <c r="AX81" i="20"/>
  <c r="AX81" i="21" s="1"/>
  <c r="AX77" i="20"/>
  <c r="AX581" i="20" s="1"/>
  <c r="AY79" i="20"/>
  <c r="AY80" i="20" s="1"/>
  <c r="AY80" i="21" s="1"/>
  <c r="AY75" i="20"/>
  <c r="AY75" i="21" s="1"/>
  <c r="AY78" i="20"/>
  <c r="AU265" i="21"/>
  <c r="H265" i="21" s="1"/>
  <c r="AU268" i="21"/>
  <c r="H268" i="21" s="1"/>
  <c r="AU267" i="21"/>
  <c r="H267" i="21" s="1"/>
  <c r="AU236" i="21"/>
  <c r="AU379" i="21" s="1"/>
  <c r="AU231" i="21"/>
  <c r="AU374" i="21" s="1"/>
  <c r="AU269" i="21"/>
  <c r="H269" i="21" s="1"/>
  <c r="AU266" i="21"/>
  <c r="AU237" i="21"/>
  <c r="AU380" i="21" s="1"/>
  <c r="H516" i="20"/>
  <c r="H365" i="21"/>
  <c r="AU98" i="21"/>
  <c r="H98" i="21" s="1"/>
  <c r="H96" i="20"/>
  <c r="H309" i="20"/>
  <c r="AU233" i="21"/>
  <c r="AU376" i="21" s="1"/>
  <c r="H197" i="20"/>
  <c r="AU320" i="20"/>
  <c r="AU52" i="20" s="1"/>
  <c r="H321" i="20"/>
  <c r="AX220" i="21"/>
  <c r="AX223" i="21"/>
  <c r="AX219" i="21"/>
  <c r="AX221" i="21"/>
  <c r="AX224" i="21"/>
  <c r="AX222" i="21"/>
  <c r="AX225" i="21"/>
  <c r="AX218" i="21"/>
  <c r="AX217" i="21"/>
  <c r="AX226" i="21"/>
  <c r="AU360" i="21"/>
  <c r="H86" i="21"/>
  <c r="AV110" i="21"/>
  <c r="AV152" i="20"/>
  <c r="AV186" i="20"/>
  <c r="AV343" i="20"/>
  <c r="AV332" i="20"/>
  <c r="H123" i="21"/>
  <c r="H521" i="20"/>
  <c r="H370" i="21"/>
  <c r="H343" i="20"/>
  <c r="AU149" i="21"/>
  <c r="AU30" i="21" s="1"/>
  <c r="H243" i="20"/>
  <c r="H515" i="20"/>
  <c r="H364" i="21"/>
  <c r="AZ1" i="20"/>
  <c r="AZ3" i="20" s="1"/>
  <c r="AY1" i="21"/>
  <c r="AY71" i="20"/>
  <c r="H517" i="20"/>
  <c r="H366" i="21"/>
  <c r="AV86" i="21"/>
  <c r="AV232" i="20"/>
  <c r="AV298" i="20"/>
  <c r="H134" i="21"/>
  <c r="H518" i="20"/>
  <c r="H367" i="21"/>
  <c r="H99" i="21"/>
  <c r="AV197" i="20"/>
  <c r="AV134" i="21"/>
  <c r="AT121" i="21"/>
  <c r="AT29" i="21" s="1"/>
  <c r="AR356" i="20"/>
  <c r="H110" i="21"/>
  <c r="AV268" i="21"/>
  <c r="AU210" i="20"/>
  <c r="AU147" i="21"/>
  <c r="H211" i="20"/>
  <c r="AU272" i="21"/>
  <c r="H272" i="21" s="1"/>
  <c r="AU271" i="21"/>
  <c r="H271" i="21" s="1"/>
  <c r="H107" i="20"/>
  <c r="AX73" i="20"/>
  <c r="AX72" i="20"/>
  <c r="AX111" i="21" s="1"/>
  <c r="AX71" i="21"/>
  <c r="H163" i="20"/>
  <c r="AV163" i="20"/>
  <c r="AV43" i="20" s="1"/>
  <c r="AV96" i="20"/>
  <c r="AV99" i="21"/>
  <c r="AW216" i="21"/>
  <c r="AW49" i="21" s="1"/>
  <c r="AU270" i="21"/>
  <c r="H270" i="21" s="1"/>
  <c r="AV175" i="20"/>
  <c r="AV107" i="20"/>
  <c r="AV122" i="21" s="1"/>
  <c r="AV243" i="20"/>
  <c r="H251" i="21"/>
  <c r="AU235" i="21"/>
  <c r="AU378" i="21" s="1"/>
  <c r="H332" i="20"/>
  <c r="H520" i="20"/>
  <c r="H369" i="21"/>
  <c r="H513" i="20"/>
  <c r="H362" i="21"/>
  <c r="H152" i="20"/>
  <c r="AU174" i="20"/>
  <c r="AU51" i="20" s="1"/>
  <c r="H175" i="20"/>
  <c r="AW124" i="21"/>
  <c r="AW135" i="21"/>
  <c r="AW198" i="20"/>
  <c r="AW333" i="20"/>
  <c r="AW344" i="20"/>
  <c r="AW322" i="20"/>
  <c r="AW108" i="20"/>
  <c r="AW142" i="20" s="1"/>
  <c r="AW250" i="20"/>
  <c r="AW294" i="20" s="1"/>
  <c r="AW116" i="20"/>
  <c r="AW150" i="20" s="1"/>
  <c r="AW117" i="20"/>
  <c r="AW151" i="20" s="1"/>
  <c r="AW140" i="21"/>
  <c r="AW328" i="20"/>
  <c r="AW251" i="20"/>
  <c r="AW295" i="20" s="1"/>
  <c r="AW331" i="20"/>
  <c r="AW207" i="20"/>
  <c r="AW184" i="20"/>
  <c r="AW128" i="21"/>
  <c r="AW199" i="20"/>
  <c r="AW249" i="20"/>
  <c r="AW293" i="20" s="1"/>
  <c r="AW335" i="20"/>
  <c r="AW201" i="20"/>
  <c r="AW113" i="20"/>
  <c r="AW147" i="20" s="1"/>
  <c r="AW133" i="21"/>
  <c r="AW142" i="21"/>
  <c r="AW246" i="20"/>
  <c r="AW290" i="20" s="1"/>
  <c r="AW334" i="20"/>
  <c r="AW248" i="20"/>
  <c r="AW292" i="20" s="1"/>
  <c r="AW192" i="20"/>
  <c r="AW137" i="21"/>
  <c r="AW144" i="21"/>
  <c r="AW189" i="20"/>
  <c r="AW193" i="20"/>
  <c r="AW188" i="20"/>
  <c r="AW125" i="21"/>
  <c r="AW139" i="21"/>
  <c r="AW245" i="20"/>
  <c r="AW289" i="20" s="1"/>
  <c r="AW203" i="20"/>
  <c r="AW327" i="20"/>
  <c r="AW206" i="20"/>
  <c r="AW178" i="20"/>
  <c r="AW141" i="21"/>
  <c r="AW205" i="20"/>
  <c r="AW204" i="20"/>
  <c r="AW330" i="20"/>
  <c r="AW202" i="20"/>
  <c r="AW180" i="20"/>
  <c r="AW138" i="21"/>
  <c r="AW191" i="20"/>
  <c r="AW200" i="20"/>
  <c r="AW329" i="20"/>
  <c r="AW195" i="20"/>
  <c r="AW112" i="20"/>
  <c r="AW146" i="20" s="1"/>
  <c r="AW132" i="21"/>
  <c r="AW109" i="20"/>
  <c r="AW143" i="20" s="1"/>
  <c r="AW126" i="21"/>
  <c r="AW348" i="20"/>
  <c r="AW247" i="20"/>
  <c r="AW291" i="20" s="1"/>
  <c r="AW131" i="21"/>
  <c r="AW347" i="20"/>
  <c r="AW252" i="20"/>
  <c r="AW296" i="20" s="1"/>
  <c r="AW177" i="20"/>
  <c r="AW346" i="20"/>
  <c r="AW253" i="20"/>
  <c r="AW297" i="20" s="1"/>
  <c r="AW73" i="21"/>
  <c r="AW337" i="20"/>
  <c r="AW111" i="20"/>
  <c r="AW145" i="20" s="1"/>
  <c r="AW349" i="20"/>
  <c r="AW340" i="20"/>
  <c r="AW183" i="20"/>
  <c r="AW353" i="20"/>
  <c r="AW196" i="20"/>
  <c r="AW181" i="20"/>
  <c r="AW130" i="21"/>
  <c r="AW342" i="20"/>
  <c r="AW185" i="20"/>
  <c r="AW143" i="21"/>
  <c r="AW324" i="20"/>
  <c r="AW179" i="20"/>
  <c r="AW341" i="20"/>
  <c r="AW336" i="20"/>
  <c r="AW114" i="20"/>
  <c r="AW148" i="20" s="1"/>
  <c r="AW345" i="20"/>
  <c r="AW339" i="20"/>
  <c r="AW190" i="20"/>
  <c r="AW136" i="21"/>
  <c r="AW338" i="20"/>
  <c r="AW182" i="20"/>
  <c r="AW194" i="20"/>
  <c r="AW129" i="21"/>
  <c r="AW352" i="20"/>
  <c r="AW323" i="20"/>
  <c r="AW127" i="21"/>
  <c r="AW351" i="20"/>
  <c r="AW326" i="20"/>
  <c r="AW115" i="20"/>
  <c r="AW149" i="20" s="1"/>
  <c r="AW350" i="20"/>
  <c r="AW325" i="20"/>
  <c r="AW110" i="20"/>
  <c r="AW144" i="20" s="1"/>
  <c r="H519" i="20"/>
  <c r="H368" i="21"/>
  <c r="AV233" i="21"/>
  <c r="AV376" i="21" s="1"/>
  <c r="AV360" i="21"/>
  <c r="H514" i="20"/>
  <c r="H363" i="21"/>
  <c r="AV309" i="20"/>
  <c r="AV211" i="20"/>
  <c r="H186" i="20"/>
  <c r="H298" i="20"/>
  <c r="AU148" i="21"/>
  <c r="H232" i="20"/>
  <c r="AV123" i="21"/>
  <c r="AV321" i="20"/>
  <c r="H229" i="21"/>
  <c r="AS356" i="20"/>
  <c r="AU191" i="21"/>
  <c r="AU31" i="21" s="1"/>
  <c r="AW87" i="21"/>
  <c r="AW153" i="20"/>
  <c r="AW310" i="20"/>
  <c r="AW164" i="20"/>
  <c r="AW97" i="20"/>
  <c r="AW100" i="21"/>
  <c r="AW299" i="20"/>
  <c r="AW231" i="20"/>
  <c r="AW275" i="20" s="1"/>
  <c r="AW221" i="20"/>
  <c r="AW265" i="20" s="1"/>
  <c r="AW165" i="20"/>
  <c r="AW101" i="20"/>
  <c r="AW135" i="20" s="1"/>
  <c r="AW106" i="21"/>
  <c r="AW230" i="20"/>
  <c r="AW274" i="20" s="1"/>
  <c r="AW227" i="20"/>
  <c r="AW271" i="20" s="1"/>
  <c r="AW301" i="20"/>
  <c r="AW216" i="20"/>
  <c r="AW260" i="20" s="1"/>
  <c r="AW168" i="20"/>
  <c r="AW93" i="21"/>
  <c r="AW112" i="21"/>
  <c r="AW223" i="20"/>
  <c r="AW267" i="20" s="1"/>
  <c r="AW229" i="20"/>
  <c r="AW273" i="20" s="1"/>
  <c r="AW98" i="20"/>
  <c r="AW132" i="20" s="1"/>
  <c r="AW162" i="20"/>
  <c r="AW113" i="21"/>
  <c r="AW311" i="20"/>
  <c r="AW237" i="20"/>
  <c r="AW281" i="20" s="1"/>
  <c r="AW300" i="20"/>
  <c r="AW157" i="20"/>
  <c r="AW90" i="21"/>
  <c r="AW115" i="21"/>
  <c r="AW226" i="20"/>
  <c r="AW270" i="20" s="1"/>
  <c r="AW215" i="20"/>
  <c r="AW259" i="20" s="1"/>
  <c r="AW312" i="20"/>
  <c r="AW160" i="20"/>
  <c r="AW105" i="21"/>
  <c r="AW218" i="20"/>
  <c r="AW262" i="20" s="1"/>
  <c r="AW318" i="20"/>
  <c r="AW217" i="20"/>
  <c r="AW261" i="20" s="1"/>
  <c r="AW103" i="20"/>
  <c r="AW137" i="20" s="1"/>
  <c r="AW159" i="20"/>
  <c r="AW89" i="21"/>
  <c r="AW108" i="21"/>
  <c r="AW222" i="20"/>
  <c r="AW266" i="20" s="1"/>
  <c r="AW314" i="20"/>
  <c r="AW213" i="20"/>
  <c r="AW257" i="20" s="1"/>
  <c r="AW99" i="20"/>
  <c r="AW133" i="20" s="1"/>
  <c r="AW158" i="20"/>
  <c r="AW88" i="21"/>
  <c r="AW103" i="21"/>
  <c r="AW242" i="20"/>
  <c r="AW286" i="20" s="1"/>
  <c r="AW313" i="20"/>
  <c r="AW224" i="20"/>
  <c r="AW268" i="20" s="1"/>
  <c r="AW170" i="20"/>
  <c r="AW105" i="20"/>
  <c r="AW139" i="20" s="1"/>
  <c r="AW102" i="21"/>
  <c r="AW109" i="21"/>
  <c r="AW238" i="20"/>
  <c r="AW282" i="20" s="1"/>
  <c r="AW220" i="20"/>
  <c r="AW264" i="20" s="1"/>
  <c r="AW102" i="20"/>
  <c r="AW136" i="20" s="1"/>
  <c r="AW118" i="21"/>
  <c r="AW319" i="20"/>
  <c r="AW172" i="20"/>
  <c r="AW94" i="21"/>
  <c r="AW239" i="20"/>
  <c r="AW283" i="20" s="1"/>
  <c r="AW228" i="20"/>
  <c r="AW272" i="20" s="1"/>
  <c r="AW214" i="20"/>
  <c r="AW258" i="20" s="1"/>
  <c r="AW316" i="20"/>
  <c r="AW161" i="20"/>
  <c r="AW116" i="21"/>
  <c r="AW306" i="20"/>
  <c r="AW173" i="20"/>
  <c r="AW72" i="21"/>
  <c r="AW303" i="20"/>
  <c r="AW308" i="20"/>
  <c r="AW155" i="20"/>
  <c r="AW107" i="21"/>
  <c r="AW241" i="20"/>
  <c r="AW285" i="20" s="1"/>
  <c r="AW171" i="20"/>
  <c r="AW96" i="21"/>
  <c r="AW235" i="20"/>
  <c r="AW279" i="20" s="1"/>
  <c r="AW104" i="20"/>
  <c r="AW138" i="20" s="1"/>
  <c r="AW305" i="20"/>
  <c r="AW169" i="20"/>
  <c r="AW92" i="21"/>
  <c r="AW234" i="20"/>
  <c r="AW278" i="20" s="1"/>
  <c r="AW236" i="20"/>
  <c r="AW280" i="20" s="1"/>
  <c r="AW100" i="20"/>
  <c r="AW134" i="20" s="1"/>
  <c r="AW101" i="21"/>
  <c r="AW317" i="20"/>
  <c r="AW167" i="20"/>
  <c r="AW114" i="21"/>
  <c r="AW219" i="20"/>
  <c r="AW263" i="20" s="1"/>
  <c r="AW95" i="21"/>
  <c r="AW120" i="21"/>
  <c r="AW307" i="20"/>
  <c r="AW240" i="20"/>
  <c r="AW284" i="20" s="1"/>
  <c r="AW156" i="20"/>
  <c r="AW117" i="21"/>
  <c r="AW302" i="20"/>
  <c r="AW106" i="20"/>
  <c r="AW140" i="20" s="1"/>
  <c r="AW91" i="21"/>
  <c r="AW315" i="20"/>
  <c r="AW304" i="20"/>
  <c r="AW154" i="20"/>
  <c r="AW119" i="21"/>
  <c r="AW225" i="20"/>
  <c r="AW269" i="20" s="1"/>
  <c r="AW166" i="20"/>
  <c r="AW104" i="21"/>
  <c r="AV250" i="21" l="1"/>
  <c r="AY380" i="20"/>
  <c r="AY457" i="20" s="1"/>
  <c r="AY423" i="20"/>
  <c r="AY500" i="20" s="1"/>
  <c r="AU273" i="21"/>
  <c r="AV304" i="21"/>
  <c r="H52" i="20"/>
  <c r="AW305" i="21"/>
  <c r="AW263" i="21" s="1"/>
  <c r="AU274" i="21"/>
  <c r="H274" i="21" s="1"/>
  <c r="AX233" i="20"/>
  <c r="AX212" i="20"/>
  <c r="AX256" i="20" s="1"/>
  <c r="AW315" i="21"/>
  <c r="AW273" i="21" s="1"/>
  <c r="AX244" i="20"/>
  <c r="AX176" i="20"/>
  <c r="AX187" i="20"/>
  <c r="AW316" i="21"/>
  <c r="AW274" i="21" s="1"/>
  <c r="H355" i="21"/>
  <c r="H305" i="21"/>
  <c r="AU238" i="21"/>
  <c r="AW260" i="21"/>
  <c r="AW238" i="21" s="1"/>
  <c r="AU27" i="20"/>
  <c r="H27" i="20" s="1"/>
  <c r="H37" i="20"/>
  <c r="AU29" i="20"/>
  <c r="H29" i="20" s="1"/>
  <c r="H36" i="20"/>
  <c r="AU28" i="20"/>
  <c r="H28" i="20" s="1"/>
  <c r="AT26" i="20"/>
  <c r="AU304" i="21"/>
  <c r="H35" i="20"/>
  <c r="AU11" i="20"/>
  <c r="H11" i="20" s="1"/>
  <c r="AX562" i="20"/>
  <c r="H263" i="21"/>
  <c r="AU335" i="21"/>
  <c r="H335" i="21" s="1"/>
  <c r="AU334" i="21"/>
  <c r="H334" i="21" s="1"/>
  <c r="AV277" i="21"/>
  <c r="AV281" i="21"/>
  <c r="AV280" i="21"/>
  <c r="AV276" i="21"/>
  <c r="AW352" i="21"/>
  <c r="AW330" i="21" s="1"/>
  <c r="AW278" i="21" s="1"/>
  <c r="AW353" i="21"/>
  <c r="AW331" i="21" s="1"/>
  <c r="AU330" i="21"/>
  <c r="H330" i="21" s="1"/>
  <c r="AU329" i="21"/>
  <c r="H329" i="21" s="1"/>
  <c r="AU328" i="21"/>
  <c r="H328" i="21" s="1"/>
  <c r="AW355" i="21"/>
  <c r="AW333" i="21" s="1"/>
  <c r="AW281" i="21" s="1"/>
  <c r="AW350" i="21"/>
  <c r="AW328" i="21" s="1"/>
  <c r="AU332" i="21"/>
  <c r="H332" i="21" s="1"/>
  <c r="AU327" i="21"/>
  <c r="H327" i="21" s="1"/>
  <c r="AW357" i="21"/>
  <c r="AW335" i="21" s="1"/>
  <c r="AW354" i="21"/>
  <c r="AW332" i="21" s="1"/>
  <c r="AW356" i="21"/>
  <c r="AW334" i="21" s="1"/>
  <c r="AW282" i="21" s="1"/>
  <c r="AW349" i="21"/>
  <c r="AW327" i="21" s="1"/>
  <c r="AW351" i="21"/>
  <c r="AW329" i="21" s="1"/>
  <c r="AW277" i="21" s="1"/>
  <c r="AU331" i="21"/>
  <c r="H331" i="21" s="1"/>
  <c r="AW358" i="21"/>
  <c r="AW336" i="21" s="1"/>
  <c r="AU336" i="21"/>
  <c r="H336" i="21" s="1"/>
  <c r="AT43" i="21"/>
  <c r="AT42" i="21" s="1"/>
  <c r="AW283" i="21"/>
  <c r="AX249" i="21"/>
  <c r="AX303" i="21"/>
  <c r="AX324" i="21" s="1"/>
  <c r="AX302" i="21"/>
  <c r="AX323" i="21" s="1"/>
  <c r="AX301" i="21"/>
  <c r="AX322" i="21" s="1"/>
  <c r="AX300" i="21"/>
  <c r="AX321" i="21" s="1"/>
  <c r="AX299" i="21"/>
  <c r="AX320" i="21" s="1"/>
  <c r="AX298" i="21"/>
  <c r="AX319" i="21" s="1"/>
  <c r="AX297" i="21"/>
  <c r="AX318" i="21" s="1"/>
  <c r="AX296" i="21"/>
  <c r="AX317" i="21" s="1"/>
  <c r="AX295" i="21"/>
  <c r="AX294" i="21"/>
  <c r="AW268" i="21"/>
  <c r="AW265" i="21"/>
  <c r="AW270" i="21"/>
  <c r="AW269" i="21"/>
  <c r="AW266" i="21"/>
  <c r="AW272" i="21"/>
  <c r="AW267" i="21"/>
  <c r="H306" i="21"/>
  <c r="AU281" i="21"/>
  <c r="H281" i="21" s="1"/>
  <c r="AU48" i="21"/>
  <c r="AW48" i="21"/>
  <c r="AW178" i="21"/>
  <c r="H53" i="20"/>
  <c r="H360" i="21"/>
  <c r="G50" i="31" s="1"/>
  <c r="AR20" i="20"/>
  <c r="AV254" i="20"/>
  <c r="AV62" i="20" s="1"/>
  <c r="AW288" i="20"/>
  <c r="AW287" i="20" s="1"/>
  <c r="H255" i="20"/>
  <c r="AU254" i="20"/>
  <c r="AW277" i="20"/>
  <c r="AW276" i="20" s="1"/>
  <c r="AW255" i="20"/>
  <c r="AW131" i="20"/>
  <c r="AW130" i="20" s="1"/>
  <c r="AW141" i="20"/>
  <c r="AX512" i="20"/>
  <c r="AX361" i="21"/>
  <c r="AX519" i="20"/>
  <c r="AX368" i="21"/>
  <c r="AX515" i="20"/>
  <c r="AX364" i="21"/>
  <c r="AU530" i="20"/>
  <c r="H530" i="20" s="1"/>
  <c r="H379" i="21"/>
  <c r="AW526" i="20"/>
  <c r="AU433" i="20"/>
  <c r="H434" i="20"/>
  <c r="AU529" i="20"/>
  <c r="AX513" i="20"/>
  <c r="AX362" i="21"/>
  <c r="AX516" i="20"/>
  <c r="AX365" i="21"/>
  <c r="AW434" i="20"/>
  <c r="AW529" i="20"/>
  <c r="AW525" i="20"/>
  <c r="AW528" i="20"/>
  <c r="AV527" i="20"/>
  <c r="AX520" i="20"/>
  <c r="AX369" i="21"/>
  <c r="AX514" i="20"/>
  <c r="AX363" i="21"/>
  <c r="AU527" i="20"/>
  <c r="H237" i="21"/>
  <c r="AU531" i="20"/>
  <c r="H531" i="20" s="1"/>
  <c r="AW477" i="20"/>
  <c r="AX499" i="20"/>
  <c r="AX521" i="20"/>
  <c r="AX370" i="21"/>
  <c r="AX517" i="20"/>
  <c r="AX366" i="21"/>
  <c r="AX518" i="20"/>
  <c r="AX367" i="21"/>
  <c r="AU525" i="20"/>
  <c r="H374" i="21"/>
  <c r="AW488" i="20"/>
  <c r="AW527" i="20"/>
  <c r="AV530" i="20"/>
  <c r="AX456" i="20"/>
  <c r="AW445" i="20"/>
  <c r="AV433" i="20"/>
  <c r="AT36" i="21"/>
  <c r="H31" i="21"/>
  <c r="AU50" i="20"/>
  <c r="AT28" i="21"/>
  <c r="AX575" i="20"/>
  <c r="AY151" i="21"/>
  <c r="AY146" i="21"/>
  <c r="AY83" i="21"/>
  <c r="AU42" i="20"/>
  <c r="H42" i="20" s="1"/>
  <c r="E11" i="13" s="1"/>
  <c r="AT50" i="20"/>
  <c r="H51" i="20"/>
  <c r="AV44" i="20"/>
  <c r="AV42" i="20" s="1"/>
  <c r="AV35" i="20"/>
  <c r="AS21" i="20"/>
  <c r="AU34" i="20"/>
  <c r="AV36" i="20"/>
  <c r="AR15" i="20"/>
  <c r="AR7" i="20" s="1"/>
  <c r="AS15" i="20"/>
  <c r="AU14" i="20"/>
  <c r="AY394" i="20"/>
  <c r="AY471" i="20" s="1"/>
  <c r="H266" i="21"/>
  <c r="AT15" i="21"/>
  <c r="AT7" i="21" s="1"/>
  <c r="H49" i="21"/>
  <c r="AW202" i="21"/>
  <c r="H148" i="21"/>
  <c r="AU22" i="21"/>
  <c r="H22" i="21" s="1"/>
  <c r="H147" i="21"/>
  <c r="AU14" i="21"/>
  <c r="H231" i="21"/>
  <c r="AW236" i="21"/>
  <c r="AW379" i="21" s="1"/>
  <c r="AY3" i="21"/>
  <c r="AY69" i="21" s="1"/>
  <c r="H320" i="20"/>
  <c r="H174" i="20"/>
  <c r="H579" i="20"/>
  <c r="AW198" i="21"/>
  <c r="H533" i="20"/>
  <c r="AW158" i="21"/>
  <c r="AW187" i="21"/>
  <c r="AW163" i="21"/>
  <c r="AW183" i="21"/>
  <c r="AW157" i="21"/>
  <c r="AW172" i="21"/>
  <c r="AW186" i="21"/>
  <c r="AX417" i="20"/>
  <c r="AX494" i="20" s="1"/>
  <c r="AY388" i="20"/>
  <c r="AY465" i="20" s="1"/>
  <c r="AW207" i="21"/>
  <c r="AY395" i="20"/>
  <c r="AY472" i="20" s="1"/>
  <c r="AY392" i="20"/>
  <c r="AY469" i="20" s="1"/>
  <c r="AX377" i="20"/>
  <c r="AX454" i="20" s="1"/>
  <c r="AW206" i="21"/>
  <c r="AU230" i="21"/>
  <c r="AU373" i="21" s="1"/>
  <c r="AY78" i="21"/>
  <c r="AY427" i="20"/>
  <c r="AY504" i="20" s="1"/>
  <c r="AW161" i="21"/>
  <c r="AW170" i="21"/>
  <c r="AW156" i="21"/>
  <c r="AW179" i="21"/>
  <c r="AX421" i="20"/>
  <c r="AX498" i="20" s="1"/>
  <c r="AW197" i="21"/>
  <c r="AY429" i="20"/>
  <c r="AY506" i="20" s="1"/>
  <c r="AY396" i="20"/>
  <c r="AY473" i="20" s="1"/>
  <c r="AW185" i="21"/>
  <c r="AW189" i="21"/>
  <c r="AW175" i="21"/>
  <c r="AW190" i="21"/>
  <c r="AZ355" i="20"/>
  <c r="AZ209" i="20"/>
  <c r="AZ83" i="20"/>
  <c r="AZ69" i="20"/>
  <c r="H149" i="21"/>
  <c r="AX241" i="21"/>
  <c r="AX252" i="21" s="1"/>
  <c r="AX230" i="21" s="1"/>
  <c r="AX373" i="21" s="1"/>
  <c r="AW159" i="21"/>
  <c r="AW181" i="21"/>
  <c r="AW176" i="21"/>
  <c r="AW188" i="21"/>
  <c r="AW162" i="21"/>
  <c r="AW174" i="21"/>
  <c r="AW173" i="21"/>
  <c r="AW177" i="21"/>
  <c r="AW184" i="21"/>
  <c r="AW171" i="21"/>
  <c r="AW182" i="21"/>
  <c r="AW160" i="21"/>
  <c r="AW165" i="21"/>
  <c r="AW164" i="21"/>
  <c r="AU232" i="21"/>
  <c r="AU375" i="21" s="1"/>
  <c r="AW210" i="21"/>
  <c r="AW196" i="21"/>
  <c r="AW200" i="21"/>
  <c r="AW214" i="21"/>
  <c r="AW209" i="21"/>
  <c r="AW199" i="21"/>
  <c r="AW213" i="21"/>
  <c r="AW211" i="21"/>
  <c r="AW204" i="21"/>
  <c r="AW195" i="21"/>
  <c r="AW212" i="21"/>
  <c r="AW215" i="21"/>
  <c r="AW203" i="21"/>
  <c r="AW208" i="21"/>
  <c r="AX76" i="21"/>
  <c r="AX535" i="20"/>
  <c r="AX577" i="20"/>
  <c r="AX369" i="20"/>
  <c r="AX446" i="20" s="1"/>
  <c r="AV205" i="21"/>
  <c r="AU152" i="21"/>
  <c r="AU15" i="21" s="1"/>
  <c r="AX606" i="20"/>
  <c r="AX360" i="20"/>
  <c r="AX437" i="20" s="1"/>
  <c r="AX559" i="20"/>
  <c r="AX566" i="20"/>
  <c r="AX544" i="20"/>
  <c r="AX576" i="20"/>
  <c r="AX542" i="20"/>
  <c r="AX378" i="20"/>
  <c r="AX455" i="20" s="1"/>
  <c r="AX367" i="20"/>
  <c r="AX444" i="20" s="1"/>
  <c r="AX420" i="20"/>
  <c r="AX497" i="20" s="1"/>
  <c r="AX405" i="20"/>
  <c r="AX482" i="20" s="1"/>
  <c r="AX404" i="20"/>
  <c r="AX481" i="20" s="1"/>
  <c r="AX553" i="20"/>
  <c r="AX418" i="20"/>
  <c r="AX495" i="20" s="1"/>
  <c r="AX374" i="20"/>
  <c r="AX451" i="20" s="1"/>
  <c r="AX537" i="20"/>
  <c r="AX571" i="20"/>
  <c r="AX414" i="20"/>
  <c r="AX491" i="20" s="1"/>
  <c r="AX372" i="20"/>
  <c r="AX449" i="20" s="1"/>
  <c r="AX539" i="20"/>
  <c r="AX361" i="20"/>
  <c r="AX438" i="20" s="1"/>
  <c r="AX563" i="20"/>
  <c r="AX552" i="20"/>
  <c r="AX366" i="20"/>
  <c r="AX443" i="20" s="1"/>
  <c r="AX406" i="20"/>
  <c r="AX483" i="20" s="1"/>
  <c r="AX407" i="20"/>
  <c r="AX484" i="20" s="1"/>
  <c r="AX549" i="20"/>
  <c r="AX413" i="20"/>
  <c r="AX490" i="20" s="1"/>
  <c r="AX536" i="20"/>
  <c r="AX362" i="20"/>
  <c r="AX439" i="20" s="1"/>
  <c r="AX547" i="20"/>
  <c r="AX409" i="20"/>
  <c r="AX486" i="20" s="1"/>
  <c r="AX573" i="20"/>
  <c r="AX364" i="20"/>
  <c r="AX441" i="20" s="1"/>
  <c r="AX543" i="20"/>
  <c r="AX572" i="20"/>
  <c r="AX359" i="20"/>
  <c r="AX436" i="20" s="1"/>
  <c r="AX419" i="20"/>
  <c r="AX496" i="20" s="1"/>
  <c r="AX561" i="20"/>
  <c r="AV167" i="21"/>
  <c r="AX293" i="21"/>
  <c r="AX314" i="21" s="1"/>
  <c r="AV153" i="21"/>
  <c r="AW192" i="21"/>
  <c r="AW601" i="20"/>
  <c r="AV194" i="21"/>
  <c r="AX567" i="20"/>
  <c r="AX412" i="20"/>
  <c r="AX489" i="20" s="1"/>
  <c r="AX376" i="20"/>
  <c r="AX453" i="20" s="1"/>
  <c r="AX371" i="20"/>
  <c r="AX448" i="20" s="1"/>
  <c r="AX554" i="20"/>
  <c r="AX578" i="20"/>
  <c r="AX548" i="20"/>
  <c r="AX410" i="20"/>
  <c r="AX487" i="20" s="1"/>
  <c r="AX416" i="20"/>
  <c r="AX493" i="20" s="1"/>
  <c r="AX370" i="20"/>
  <c r="AX447" i="20" s="1"/>
  <c r="AX558" i="20"/>
  <c r="AX551" i="20"/>
  <c r="AX574" i="20"/>
  <c r="AX403" i="20"/>
  <c r="AX480" i="20" s="1"/>
  <c r="AX569" i="20"/>
  <c r="AX288" i="21"/>
  <c r="AX309" i="21" s="1"/>
  <c r="AX245" i="21"/>
  <c r="AX256" i="21" s="1"/>
  <c r="H191" i="21"/>
  <c r="AU166" i="21"/>
  <c r="AU264" i="21"/>
  <c r="H264" i="21" s="1"/>
  <c r="AX538" i="20"/>
  <c r="AX365" i="20"/>
  <c r="AX442" i="20" s="1"/>
  <c r="AX564" i="20"/>
  <c r="AX570" i="20"/>
  <c r="AX358" i="20"/>
  <c r="AX435" i="20" s="1"/>
  <c r="AX565" i="20"/>
  <c r="AX415" i="20"/>
  <c r="AX492" i="20" s="1"/>
  <c r="AX363" i="20"/>
  <c r="AX440" i="20" s="1"/>
  <c r="AX541" i="20"/>
  <c r="AX546" i="20"/>
  <c r="AX373" i="20"/>
  <c r="AX450" i="20" s="1"/>
  <c r="AX555" i="20"/>
  <c r="AX402" i="20"/>
  <c r="AX479" i="20" s="1"/>
  <c r="AX560" i="20"/>
  <c r="AX401" i="20"/>
  <c r="AX478" i="20" s="1"/>
  <c r="AX550" i="20"/>
  <c r="AX375" i="20"/>
  <c r="AX452" i="20" s="1"/>
  <c r="AX540" i="20"/>
  <c r="AX408" i="20"/>
  <c r="AX485" i="20" s="1"/>
  <c r="AY79" i="21"/>
  <c r="AX589" i="20"/>
  <c r="H236" i="21"/>
  <c r="AU97" i="21"/>
  <c r="AX593" i="20"/>
  <c r="AX422" i="20"/>
  <c r="AX193" i="21" s="1"/>
  <c r="AV180" i="21"/>
  <c r="AV533" i="20"/>
  <c r="AV37" i="20" s="1"/>
  <c r="AW368" i="20"/>
  <c r="AW167" i="21" s="1"/>
  <c r="AX247" i="21"/>
  <c r="AX258" i="21" s="1"/>
  <c r="AX341" i="21"/>
  <c r="AX246" i="21"/>
  <c r="AX257" i="21" s="1"/>
  <c r="AX235" i="21" s="1"/>
  <c r="AX378" i="21" s="1"/>
  <c r="AX243" i="21"/>
  <c r="AX254" i="21" s="1"/>
  <c r="AX232" i="21" s="1"/>
  <c r="AX375" i="21" s="1"/>
  <c r="AY386" i="20"/>
  <c r="AY463" i="20" s="1"/>
  <c r="AY390" i="20"/>
  <c r="AY467" i="20" s="1"/>
  <c r="AY425" i="20"/>
  <c r="AY502" i="20" s="1"/>
  <c r="AY399" i="20"/>
  <c r="AY476" i="20" s="1"/>
  <c r="AY391" i="20"/>
  <c r="AY468" i="20" s="1"/>
  <c r="AY384" i="20"/>
  <c r="AY461" i="20" s="1"/>
  <c r="AY430" i="20"/>
  <c r="AY507" i="20" s="1"/>
  <c r="AY381" i="20"/>
  <c r="AY458" i="20" s="1"/>
  <c r="AU234" i="21"/>
  <c r="AU377" i="21" s="1"/>
  <c r="AX285" i="21"/>
  <c r="AX306" i="21" s="1"/>
  <c r="AX347" i="21"/>
  <c r="AX344" i="21"/>
  <c r="AY383" i="20"/>
  <c r="AY460" i="20" s="1"/>
  <c r="AY426" i="20"/>
  <c r="AY503" i="20" s="1"/>
  <c r="AY431" i="20"/>
  <c r="AY508" i="20" s="1"/>
  <c r="AY382" i="20"/>
  <c r="AY459" i="20" s="1"/>
  <c r="AY389" i="20"/>
  <c r="AY466" i="20" s="1"/>
  <c r="AY398" i="20"/>
  <c r="AY475" i="20" s="1"/>
  <c r="AY428" i="20"/>
  <c r="AY505" i="20" s="1"/>
  <c r="AY387" i="20"/>
  <c r="AY464" i="20" s="1"/>
  <c r="AW568" i="20"/>
  <c r="AV155" i="21"/>
  <c r="AX379" i="20"/>
  <c r="AW612" i="20"/>
  <c r="AV169" i="21"/>
  <c r="AW623" i="20"/>
  <c r="AW580" i="20"/>
  <c r="AX290" i="21"/>
  <c r="AX311" i="21" s="1"/>
  <c r="AX345" i="21"/>
  <c r="AX343" i="21"/>
  <c r="AY397" i="20"/>
  <c r="AY474" i="20" s="1"/>
  <c r="AY385" i="20"/>
  <c r="AY462" i="20" s="1"/>
  <c r="AY393" i="20"/>
  <c r="AY470" i="20" s="1"/>
  <c r="AY432" i="20"/>
  <c r="AY509" i="20" s="1"/>
  <c r="AY424" i="20"/>
  <c r="AY501" i="20" s="1"/>
  <c r="AU250" i="21"/>
  <c r="AW306" i="21"/>
  <c r="AX611" i="20"/>
  <c r="AX590" i="20"/>
  <c r="AX592" i="20"/>
  <c r="AX609" i="20"/>
  <c r="AX586" i="20"/>
  <c r="AX626" i="20"/>
  <c r="AX596" i="20"/>
  <c r="AX615" i="20"/>
  <c r="AX622" i="20"/>
  <c r="AX602" i="20"/>
  <c r="AW400" i="20"/>
  <c r="AW154" i="21" s="1"/>
  <c r="AW545" i="20"/>
  <c r="AW534" i="20"/>
  <c r="AV579" i="20"/>
  <c r="AW239" i="21"/>
  <c r="AX633" i="20"/>
  <c r="AX587" i="20"/>
  <c r="AX598" i="20"/>
  <c r="AX628" i="20"/>
  <c r="AX629" i="20"/>
  <c r="AX605" i="20"/>
  <c r="AX599" i="20"/>
  <c r="AX600" i="20"/>
  <c r="AX603" i="20"/>
  <c r="AX607" i="20"/>
  <c r="AX604" i="20"/>
  <c r="AX588" i="20"/>
  <c r="AX613" i="20"/>
  <c r="AW252" i="21"/>
  <c r="AW230" i="21" s="1"/>
  <c r="AW373" i="21" s="1"/>
  <c r="AX77" i="21"/>
  <c r="AX214" i="21" s="1"/>
  <c r="AX625" i="20"/>
  <c r="AX584" i="20"/>
  <c r="AX582" i="20"/>
  <c r="AX583" i="20"/>
  <c r="AX585" i="20"/>
  <c r="AX614" i="20"/>
  <c r="AX597" i="20"/>
  <c r="AX624" i="20"/>
  <c r="AX617" i="20"/>
  <c r="AX618" i="20"/>
  <c r="AX620" i="20"/>
  <c r="AX591" i="20"/>
  <c r="AX610" i="20"/>
  <c r="AX621" i="20"/>
  <c r="AX594" i="20"/>
  <c r="AX595" i="20"/>
  <c r="AX619" i="20"/>
  <c r="AX627" i="20"/>
  <c r="AX632" i="20"/>
  <c r="AX608" i="20"/>
  <c r="AX630" i="20"/>
  <c r="AX631" i="20"/>
  <c r="AX616" i="20"/>
  <c r="AW557" i="20"/>
  <c r="AW357" i="20"/>
  <c r="AW411" i="20"/>
  <c r="AW168" i="21" s="1"/>
  <c r="AX248" i="21"/>
  <c r="AX259" i="21" s="1"/>
  <c r="AX237" i="21" s="1"/>
  <c r="AX380" i="21" s="1"/>
  <c r="AX338" i="21"/>
  <c r="AX342" i="21"/>
  <c r="AX287" i="21"/>
  <c r="AX308" i="21" s="1"/>
  <c r="AX292" i="21"/>
  <c r="AX313" i="21" s="1"/>
  <c r="AX339" i="21"/>
  <c r="AX244" i="21"/>
  <c r="AX255" i="21" s="1"/>
  <c r="AX340" i="21"/>
  <c r="AX286" i="21"/>
  <c r="AX307" i="21" s="1"/>
  <c r="AX346" i="21"/>
  <c r="AX289" i="21"/>
  <c r="AX310" i="21" s="1"/>
  <c r="AX284" i="21"/>
  <c r="AX291" i="21"/>
  <c r="AX312" i="21" s="1"/>
  <c r="AX240" i="21"/>
  <c r="AX251" i="21" s="1"/>
  <c r="AX242" i="21"/>
  <c r="AX253" i="21" s="1"/>
  <c r="AZ75" i="20"/>
  <c r="AZ75" i="21" s="1"/>
  <c r="AZ78" i="20"/>
  <c r="AZ79" i="20"/>
  <c r="AZ80" i="20" s="1"/>
  <c r="AZ80" i="21" s="1"/>
  <c r="AY81" i="20"/>
  <c r="AY81" i="21" s="1"/>
  <c r="AY76" i="20"/>
  <c r="AY77" i="20"/>
  <c r="AY607" i="20" s="1"/>
  <c r="AW298" i="20"/>
  <c r="AW36" i="20" s="1"/>
  <c r="AW163" i="20"/>
  <c r="AW43" i="20" s="1"/>
  <c r="AW107" i="20"/>
  <c r="AW122" i="21" s="1"/>
  <c r="AW332" i="20"/>
  <c r="AW134" i="21"/>
  <c r="H235" i="21"/>
  <c r="AZ1" i="21"/>
  <c r="AZ71" i="20"/>
  <c r="BA1" i="20"/>
  <c r="BA3" i="20" s="1"/>
  <c r="AT510" i="20"/>
  <c r="AW309" i="20"/>
  <c r="AW44" i="20" s="1"/>
  <c r="H372" i="21"/>
  <c r="AV320" i="20"/>
  <c r="AV210" i="20"/>
  <c r="AV147" i="21"/>
  <c r="AV14" i="21" s="1"/>
  <c r="AW175" i="20"/>
  <c r="AW197" i="20"/>
  <c r="AW123" i="21"/>
  <c r="AV149" i="21"/>
  <c r="AV174" i="20"/>
  <c r="AW360" i="21"/>
  <c r="AV98" i="21"/>
  <c r="H210" i="20"/>
  <c r="AW229" i="21"/>
  <c r="AW372" i="21" s="1"/>
  <c r="AW237" i="21"/>
  <c r="AW380" i="21" s="1"/>
  <c r="AV148" i="21"/>
  <c r="AV22" i="21" s="1"/>
  <c r="AW110" i="21"/>
  <c r="AW232" i="20"/>
  <c r="AW152" i="20"/>
  <c r="AW35" i="20" s="1"/>
  <c r="AV511" i="20"/>
  <c r="AW321" i="20"/>
  <c r="AW186" i="20"/>
  <c r="AX164" i="20"/>
  <c r="AX87" i="21"/>
  <c r="AX100" i="21"/>
  <c r="AX310" i="20"/>
  <c r="AX153" i="20"/>
  <c r="AX97" i="20"/>
  <c r="AX299" i="20"/>
  <c r="AX313" i="20"/>
  <c r="AX240" i="20"/>
  <c r="AX284" i="20" s="1"/>
  <c r="AX223" i="20"/>
  <c r="AX267" i="20" s="1"/>
  <c r="AX166" i="20"/>
  <c r="AX158" i="20"/>
  <c r="AX107" i="21"/>
  <c r="AX316" i="20"/>
  <c r="AX239" i="20"/>
  <c r="AX283" i="20" s="1"/>
  <c r="AX222" i="20"/>
  <c r="AX266" i="20" s="1"/>
  <c r="AX172" i="20"/>
  <c r="AX157" i="20"/>
  <c r="AX94" i="21"/>
  <c r="AX103" i="21"/>
  <c r="AX306" i="20"/>
  <c r="AX234" i="20"/>
  <c r="AX278" i="20" s="1"/>
  <c r="AX217" i="20"/>
  <c r="AX261" i="20" s="1"/>
  <c r="AX103" i="20"/>
  <c r="AX137" i="20" s="1"/>
  <c r="AX104" i="20"/>
  <c r="AX138" i="20" s="1"/>
  <c r="AX88" i="21"/>
  <c r="AX115" i="21"/>
  <c r="AX305" i="20"/>
  <c r="AX228" i="20"/>
  <c r="AX272" i="20" s="1"/>
  <c r="AX170" i="20"/>
  <c r="AX155" i="20"/>
  <c r="AX89" i="21"/>
  <c r="AX108" i="21"/>
  <c r="AX118" i="21"/>
  <c r="AX308" i="20"/>
  <c r="AX236" i="20"/>
  <c r="AX280" i="20" s="1"/>
  <c r="AX219" i="20"/>
  <c r="AX263" i="20" s="1"/>
  <c r="AX154" i="20"/>
  <c r="AX95" i="21"/>
  <c r="AX101" i="21"/>
  <c r="AX312" i="20"/>
  <c r="AX235" i="20"/>
  <c r="AX279" i="20" s="1"/>
  <c r="AX218" i="20"/>
  <c r="AX262" i="20" s="1"/>
  <c r="AX105" i="20"/>
  <c r="AX139" i="20" s="1"/>
  <c r="AX104" i="21"/>
  <c r="AX171" i="20"/>
  <c r="AX302" i="20"/>
  <c r="AX229" i="20"/>
  <c r="AX273" i="20" s="1"/>
  <c r="AX213" i="20"/>
  <c r="AX257" i="20" s="1"/>
  <c r="AX99" i="20"/>
  <c r="AX133" i="20" s="1"/>
  <c r="AX96" i="21"/>
  <c r="AX109" i="21"/>
  <c r="AX301" i="20"/>
  <c r="AX224" i="20"/>
  <c r="AX268" i="20" s="1"/>
  <c r="AX106" i="20"/>
  <c r="AX140" i="20" s="1"/>
  <c r="AX98" i="20"/>
  <c r="AX132" i="20" s="1"/>
  <c r="AX93" i="21"/>
  <c r="AX105" i="21"/>
  <c r="AX319" i="20"/>
  <c r="AX304" i="20"/>
  <c r="AX231" i="20"/>
  <c r="AX275" i="20" s="1"/>
  <c r="AX215" i="20"/>
  <c r="AX259" i="20" s="1"/>
  <c r="AX101" i="20"/>
  <c r="AX135" i="20" s="1"/>
  <c r="AX92" i="21"/>
  <c r="AX119" i="21"/>
  <c r="AX307" i="20"/>
  <c r="AX230" i="20"/>
  <c r="AX274" i="20" s="1"/>
  <c r="AX214" i="20"/>
  <c r="AX258" i="20" s="1"/>
  <c r="AX100" i="20"/>
  <c r="AX134" i="20" s="1"/>
  <c r="AX72" i="21"/>
  <c r="AX114" i="21"/>
  <c r="AX315" i="20"/>
  <c r="AX242" i="20"/>
  <c r="AX286" i="20" s="1"/>
  <c r="AX225" i="20"/>
  <c r="AX269" i="20" s="1"/>
  <c r="AX165" i="20"/>
  <c r="AX160" i="20"/>
  <c r="AX106" i="21"/>
  <c r="AX318" i="20"/>
  <c r="AX241" i="20"/>
  <c r="AX285" i="20" s="1"/>
  <c r="AX220" i="20"/>
  <c r="AX264" i="20" s="1"/>
  <c r="AX102" i="20"/>
  <c r="AX136" i="20" s="1"/>
  <c r="AX90" i="21"/>
  <c r="AX117" i="21"/>
  <c r="AX300" i="20"/>
  <c r="AX226" i="20"/>
  <c r="AX270" i="20" s="1"/>
  <c r="AX113" i="21"/>
  <c r="AX168" i="20"/>
  <c r="AX314" i="20"/>
  <c r="AX227" i="20"/>
  <c r="AX271" i="20" s="1"/>
  <c r="AX112" i="21"/>
  <c r="AX169" i="20"/>
  <c r="AX311" i="20"/>
  <c r="AX156" i="20"/>
  <c r="AX237" i="20"/>
  <c r="AX281" i="20" s="1"/>
  <c r="AX102" i="21"/>
  <c r="AX173" i="20"/>
  <c r="AX167" i="20"/>
  <c r="AX161" i="20"/>
  <c r="AX238" i="20"/>
  <c r="AX282" i="20" s="1"/>
  <c r="AX91" i="21"/>
  <c r="AX216" i="20"/>
  <c r="AX260" i="20" s="1"/>
  <c r="AX317" i="20"/>
  <c r="AX162" i="20"/>
  <c r="AX303" i="20"/>
  <c r="AX120" i="21"/>
  <c r="AX221" i="20"/>
  <c r="AX265" i="20" s="1"/>
  <c r="AX116" i="21"/>
  <c r="AX159" i="20"/>
  <c r="AY73" i="20"/>
  <c r="AY72" i="20"/>
  <c r="AY111" i="21" s="1"/>
  <c r="AY71" i="21"/>
  <c r="AW99" i="21"/>
  <c r="AW211" i="20"/>
  <c r="AW96" i="20"/>
  <c r="AW86" i="21"/>
  <c r="AW271" i="21"/>
  <c r="AW343" i="20"/>
  <c r="AW243" i="20"/>
  <c r="AY219" i="21"/>
  <c r="AY223" i="21"/>
  <c r="AY218" i="21"/>
  <c r="AY220" i="21"/>
  <c r="AY222" i="21"/>
  <c r="AY221" i="21"/>
  <c r="AY217" i="21"/>
  <c r="AY226" i="21"/>
  <c r="AY225" i="21"/>
  <c r="AY224" i="21"/>
  <c r="AX135" i="21"/>
  <c r="AX124" i="21"/>
  <c r="AX333" i="20"/>
  <c r="AX344" i="20"/>
  <c r="AX198" i="20"/>
  <c r="AX353" i="20"/>
  <c r="AX324" i="20"/>
  <c r="AX206" i="20"/>
  <c r="AX183" i="20"/>
  <c r="AX126" i="21"/>
  <c r="AX342" i="20"/>
  <c r="AX340" i="20"/>
  <c r="AX247" i="20"/>
  <c r="AX291" i="20" s="1"/>
  <c r="AX196" i="20"/>
  <c r="AX112" i="20"/>
  <c r="AX146" i="20" s="1"/>
  <c r="AX130" i="21"/>
  <c r="AX345" i="20"/>
  <c r="AX337" i="20"/>
  <c r="AX179" i="20"/>
  <c r="AX190" i="20"/>
  <c r="AX114" i="20"/>
  <c r="AX148" i="20" s="1"/>
  <c r="AX142" i="21"/>
  <c r="AX207" i="20"/>
  <c r="AX249" i="20"/>
  <c r="AX293" i="20" s="1"/>
  <c r="AX199" i="20"/>
  <c r="AX184" i="20"/>
  <c r="AX129" i="21"/>
  <c r="AX108" i="20"/>
  <c r="AX142" i="20" s="1"/>
  <c r="AX350" i="20"/>
  <c r="AX329" i="20"/>
  <c r="AX202" i="20"/>
  <c r="AX117" i="20"/>
  <c r="AX151" i="20" s="1"/>
  <c r="AX133" i="21"/>
  <c r="AX349" i="20"/>
  <c r="AX341" i="20"/>
  <c r="AX177" i="20"/>
  <c r="AX115" i="20"/>
  <c r="AX149" i="20" s="1"/>
  <c r="AX111" i="20"/>
  <c r="AX145" i="20" s="1"/>
  <c r="AX140" i="21"/>
  <c r="AX330" i="20"/>
  <c r="AX113" i="20"/>
  <c r="AX147" i="20" s="1"/>
  <c r="AX204" i="20"/>
  <c r="AX185" i="20"/>
  <c r="AX141" i="21"/>
  <c r="AX351" i="20"/>
  <c r="AX327" i="20"/>
  <c r="AX245" i="20"/>
  <c r="AX289" i="20" s="1"/>
  <c r="AX194" i="20"/>
  <c r="AX180" i="20"/>
  <c r="AX125" i="21"/>
  <c r="AX143" i="21"/>
  <c r="AX347" i="20"/>
  <c r="AX339" i="20"/>
  <c r="AX252" i="20"/>
  <c r="AX296" i="20" s="1"/>
  <c r="AX192" i="20"/>
  <c r="AX116" i="20"/>
  <c r="AX150" i="20" s="1"/>
  <c r="AX144" i="21"/>
  <c r="AX346" i="20"/>
  <c r="AX325" i="20"/>
  <c r="AX205" i="20"/>
  <c r="AX191" i="20"/>
  <c r="AX73" i="21"/>
  <c r="AX326" i="20"/>
  <c r="AX331" i="20"/>
  <c r="AX250" i="20"/>
  <c r="AX294" i="20" s="1"/>
  <c r="AX200" i="20"/>
  <c r="AX181" i="20"/>
  <c r="AX137" i="21"/>
  <c r="AX352" i="20"/>
  <c r="AX328" i="20"/>
  <c r="AX178" i="20"/>
  <c r="AX193" i="20"/>
  <c r="AX109" i="20"/>
  <c r="AX143" i="20" s="1"/>
  <c r="AX139" i="21"/>
  <c r="AX348" i="20"/>
  <c r="AX127" i="21"/>
  <c r="AX201" i="20"/>
  <c r="AX336" i="20"/>
  <c r="AX132" i="21"/>
  <c r="AX189" i="20"/>
  <c r="AX322" i="20"/>
  <c r="AX323" i="20"/>
  <c r="AX138" i="21"/>
  <c r="AX182" i="20"/>
  <c r="AX246" i="20"/>
  <c r="AX290" i="20" s="1"/>
  <c r="AX334" i="20"/>
  <c r="AX131" i="21"/>
  <c r="AX248" i="20"/>
  <c r="AX292" i="20" s="1"/>
  <c r="AX335" i="20"/>
  <c r="AX128" i="21"/>
  <c r="AX195" i="20"/>
  <c r="AX253" i="20"/>
  <c r="AX297" i="20" s="1"/>
  <c r="AX136" i="21"/>
  <c r="AX188" i="20"/>
  <c r="AX251" i="20"/>
  <c r="AX295" i="20" s="1"/>
  <c r="AX338" i="20"/>
  <c r="AX110" i="20"/>
  <c r="AX144" i="20" s="1"/>
  <c r="AX203" i="20"/>
  <c r="AV228" i="21"/>
  <c r="AU511" i="20"/>
  <c r="H512" i="20"/>
  <c r="AX216" i="21"/>
  <c r="AX49" i="21" s="1"/>
  <c r="H233" i="21"/>
  <c r="AZ380" i="20" l="1"/>
  <c r="AZ457" i="20" s="1"/>
  <c r="AZ423" i="20"/>
  <c r="AZ500" i="20" s="1"/>
  <c r="AY244" i="20"/>
  <c r="AY176" i="20"/>
  <c r="AY187" i="20"/>
  <c r="AX315" i="21"/>
  <c r="AX273" i="21" s="1"/>
  <c r="AX305" i="21"/>
  <c r="AX263" i="21" s="1"/>
  <c r="AX316" i="21"/>
  <c r="AX274" i="21" s="1"/>
  <c r="AY212" i="20"/>
  <c r="AY256" i="20" s="1"/>
  <c r="AY233" i="20"/>
  <c r="AU276" i="21"/>
  <c r="H276" i="21" s="1"/>
  <c r="AU381" i="21"/>
  <c r="AU371" i="21" s="1"/>
  <c r="AU359" i="21" s="1"/>
  <c r="AU282" i="21"/>
  <c r="H282" i="21" s="1"/>
  <c r="AX260" i="21"/>
  <c r="AX238" i="21" s="1"/>
  <c r="AV532" i="20"/>
  <c r="AV522" i="20" s="1"/>
  <c r="AV381" i="21"/>
  <c r="AV371" i="21" s="1"/>
  <c r="AV359" i="21" s="1"/>
  <c r="AV37" i="21" s="1"/>
  <c r="AU278" i="21"/>
  <c r="H278" i="21" s="1"/>
  <c r="AW11" i="20"/>
  <c r="AU62" i="20"/>
  <c r="H62" i="20" s="1"/>
  <c r="AV11" i="20"/>
  <c r="H14" i="20"/>
  <c r="AU6" i="20"/>
  <c r="H6" i="20" s="1"/>
  <c r="H34" i="20"/>
  <c r="E10" i="13" s="1"/>
  <c r="AU10" i="20"/>
  <c r="H10" i="20" s="1"/>
  <c r="AU26" i="20"/>
  <c r="H26" i="20" s="1"/>
  <c r="AS7" i="20"/>
  <c r="AW304" i="21"/>
  <c r="AY546" i="20"/>
  <c r="AW279" i="21"/>
  <c r="AW276" i="21"/>
  <c r="AX351" i="21"/>
  <c r="AX329" i="21" s="1"/>
  <c r="AX354" i="21"/>
  <c r="AX332" i="21" s="1"/>
  <c r="AX280" i="21" s="1"/>
  <c r="AX352" i="21"/>
  <c r="AX330" i="21" s="1"/>
  <c r="AW280" i="21"/>
  <c r="AX353" i="21"/>
  <c r="AX331" i="21" s="1"/>
  <c r="AX279" i="21" s="1"/>
  <c r="AX356" i="21"/>
  <c r="AX334" i="21" s="1"/>
  <c r="AX357" i="21"/>
  <c r="AX335" i="21" s="1"/>
  <c r="AX350" i="21"/>
  <c r="AX328" i="21" s="1"/>
  <c r="AX349" i="21"/>
  <c r="AX327" i="21" s="1"/>
  <c r="AX275" i="21" s="1"/>
  <c r="AX355" i="21"/>
  <c r="AX333" i="21" s="1"/>
  <c r="AU279" i="21"/>
  <c r="H279" i="21" s="1"/>
  <c r="AV262" i="21"/>
  <c r="AV261" i="21" s="1"/>
  <c r="AV61" i="21" s="1"/>
  <c r="AX358" i="21"/>
  <c r="AX336" i="21" s="1"/>
  <c r="AX283" i="21"/>
  <c r="AY249" i="21"/>
  <c r="AY303" i="21"/>
  <c r="AY324" i="21" s="1"/>
  <c r="AY302" i="21"/>
  <c r="AY323" i="21" s="1"/>
  <c r="AY301" i="21"/>
  <c r="AY322" i="21" s="1"/>
  <c r="AY300" i="21"/>
  <c r="AY321" i="21" s="1"/>
  <c r="AY299" i="21"/>
  <c r="AY320" i="21" s="1"/>
  <c r="AY298" i="21"/>
  <c r="AY319" i="21" s="1"/>
  <c r="AY297" i="21"/>
  <c r="AY318" i="21" s="1"/>
  <c r="AY296" i="21"/>
  <c r="AY317" i="21" s="1"/>
  <c r="AY295" i="21"/>
  <c r="AY294" i="21"/>
  <c r="AX265" i="21"/>
  <c r="AX271" i="21"/>
  <c r="AU277" i="21"/>
  <c r="H277" i="21" s="1"/>
  <c r="H304" i="21"/>
  <c r="AU275" i="21"/>
  <c r="H275" i="21" s="1"/>
  <c r="AW264" i="21"/>
  <c r="AW275" i="21"/>
  <c r="AU280" i="21"/>
  <c r="H280" i="21" s="1"/>
  <c r="AX269" i="21"/>
  <c r="AX264" i="21"/>
  <c r="AX267" i="21"/>
  <c r="AX272" i="21"/>
  <c r="AX48" i="21"/>
  <c r="H14" i="21"/>
  <c r="AU6" i="21"/>
  <c r="H6" i="21" s="1"/>
  <c r="AX161" i="21"/>
  <c r="H250" i="21"/>
  <c r="AU532" i="20"/>
  <c r="H532" i="20" s="1"/>
  <c r="G41" i="31"/>
  <c r="G25" i="31"/>
  <c r="H254" i="20"/>
  <c r="G13" i="31" s="1"/>
  <c r="H433" i="20"/>
  <c r="G14" i="31" s="1"/>
  <c r="AW254" i="20"/>
  <c r="AW62" i="20" s="1"/>
  <c r="AX288" i="20"/>
  <c r="AX287" i="20" s="1"/>
  <c r="AX277" i="20"/>
  <c r="AX255" i="20"/>
  <c r="AX131" i="20"/>
  <c r="AX130" i="20" s="1"/>
  <c r="AX141" i="20"/>
  <c r="AY499" i="20"/>
  <c r="AX434" i="20"/>
  <c r="AY520" i="20"/>
  <c r="AY369" i="21"/>
  <c r="AY517" i="20"/>
  <c r="AY366" i="21"/>
  <c r="AY514" i="20"/>
  <c r="AY363" i="21"/>
  <c r="AW531" i="20"/>
  <c r="AX445" i="20"/>
  <c r="AW530" i="20"/>
  <c r="AW523" i="20"/>
  <c r="AX531" i="20"/>
  <c r="AW524" i="20"/>
  <c r="AU528" i="20"/>
  <c r="H528" i="20" s="1"/>
  <c r="H377" i="21"/>
  <c r="H238" i="21"/>
  <c r="AY456" i="20"/>
  <c r="AY515" i="20"/>
  <c r="AY364" i="21"/>
  <c r="AY512" i="20"/>
  <c r="AY361" i="21"/>
  <c r="AY513" i="20"/>
  <c r="AY362" i="21"/>
  <c r="AX526" i="20"/>
  <c r="AX488" i="20"/>
  <c r="AX524" i="20"/>
  <c r="AW433" i="20"/>
  <c r="AY521" i="20"/>
  <c r="AY370" i="21"/>
  <c r="AY519" i="20"/>
  <c r="AY368" i="21"/>
  <c r="AY516" i="20"/>
  <c r="AY365" i="21"/>
  <c r="AY518" i="20"/>
  <c r="AY367" i="21"/>
  <c r="AX529" i="20"/>
  <c r="AX477" i="20"/>
  <c r="AU526" i="20"/>
  <c r="H526" i="20" s="1"/>
  <c r="H375" i="21"/>
  <c r="AU524" i="20"/>
  <c r="H373" i="21"/>
  <c r="H50" i="20"/>
  <c r="E12" i="13" s="1"/>
  <c r="AX176" i="21"/>
  <c r="AX184" i="21"/>
  <c r="AY558" i="20"/>
  <c r="AZ151" i="21"/>
  <c r="AZ146" i="21"/>
  <c r="AZ83" i="21"/>
  <c r="AV30" i="21"/>
  <c r="AV6" i="21" s="1"/>
  <c r="AV53" i="20"/>
  <c r="AV29" i="20" s="1"/>
  <c r="AV51" i="20"/>
  <c r="AV27" i="20" s="1"/>
  <c r="AV52" i="20"/>
  <c r="AV28" i="20" s="1"/>
  <c r="AW42" i="20"/>
  <c r="AV34" i="20"/>
  <c r="AV10" i="20" s="1"/>
  <c r="AT21" i="20"/>
  <c r="AS20" i="20"/>
  <c r="AV14" i="20"/>
  <c r="AV6" i="20" s="1"/>
  <c r="AW153" i="21"/>
  <c r="AZ392" i="20"/>
  <c r="AZ469" i="20" s="1"/>
  <c r="H15" i="21"/>
  <c r="AX188" i="21"/>
  <c r="H30" i="21"/>
  <c r="AX160" i="21"/>
  <c r="AX204" i="21"/>
  <c r="H97" i="21"/>
  <c r="AU21" i="21"/>
  <c r="H166" i="21"/>
  <c r="AU23" i="21"/>
  <c r="H23" i="21" s="1"/>
  <c r="H152" i="21"/>
  <c r="AZ3" i="21"/>
  <c r="AZ69" i="21" s="1"/>
  <c r="H230" i="21"/>
  <c r="AX159" i="21"/>
  <c r="AX183" i="21"/>
  <c r="AX186" i="21"/>
  <c r="AY363" i="20"/>
  <c r="AY440" i="20" s="1"/>
  <c r="AY409" i="20"/>
  <c r="AY486" i="20" s="1"/>
  <c r="AY553" i="20"/>
  <c r="AX177" i="21"/>
  <c r="AX181" i="21"/>
  <c r="AX174" i="21"/>
  <c r="AY554" i="20"/>
  <c r="AY535" i="20"/>
  <c r="AX163" i="21"/>
  <c r="AX164" i="21"/>
  <c r="AX172" i="21"/>
  <c r="AX158" i="21"/>
  <c r="H232" i="21"/>
  <c r="BA355" i="20"/>
  <c r="BA209" i="20"/>
  <c r="BA83" i="20"/>
  <c r="BA69" i="20"/>
  <c r="AW155" i="21"/>
  <c r="AX199" i="21"/>
  <c r="AX211" i="21"/>
  <c r="AX203" i="21"/>
  <c r="AX206" i="21"/>
  <c r="AW169" i="21"/>
  <c r="AW180" i="21"/>
  <c r="AW205" i="21"/>
  <c r="AX156" i="21"/>
  <c r="AX185" i="21"/>
  <c r="AX182" i="21"/>
  <c r="AX189" i="21"/>
  <c r="AX187" i="21"/>
  <c r="AX162" i="21"/>
  <c r="AX175" i="21"/>
  <c r="AX190" i="21"/>
  <c r="AX179" i="21"/>
  <c r="AX178" i="21"/>
  <c r="AX170" i="21"/>
  <c r="AX165" i="21"/>
  <c r="AX171" i="21"/>
  <c r="AX173" i="21"/>
  <c r="AX157" i="21"/>
  <c r="AV152" i="21"/>
  <c r="AV15" i="21" s="1"/>
  <c r="AW194" i="21"/>
  <c r="AV166" i="21"/>
  <c r="AV23" i="21" s="1"/>
  <c r="H234" i="21"/>
  <c r="AY559" i="20"/>
  <c r="AY567" i="20"/>
  <c r="H380" i="21"/>
  <c r="AY573" i="20"/>
  <c r="AY562" i="20"/>
  <c r="AY377" i="20"/>
  <c r="AY454" i="20" s="1"/>
  <c r="AV191" i="21"/>
  <c r="AV31" i="21" s="1"/>
  <c r="AX192" i="21"/>
  <c r="AY585" i="20"/>
  <c r="AZ393" i="20"/>
  <c r="AZ470" i="20" s="1"/>
  <c r="AX568" i="20"/>
  <c r="AY581" i="20"/>
  <c r="AZ432" i="20"/>
  <c r="AZ509" i="20" s="1"/>
  <c r="AZ431" i="20"/>
  <c r="AZ508" i="20" s="1"/>
  <c r="AX357" i="20"/>
  <c r="AX411" i="20"/>
  <c r="AX168" i="21" s="1"/>
  <c r="AW533" i="20"/>
  <c r="AW37" i="20" s="1"/>
  <c r="AX534" i="20"/>
  <c r="AX545" i="20"/>
  <c r="AX215" i="21"/>
  <c r="AX200" i="21"/>
  <c r="AX197" i="21"/>
  <c r="AX201" i="21"/>
  <c r="AX208" i="21"/>
  <c r="AW579" i="20"/>
  <c r="AX212" i="21"/>
  <c r="AX210" i="21"/>
  <c r="AX209" i="21"/>
  <c r="AX213" i="21"/>
  <c r="AX400" i="20"/>
  <c r="AX154" i="21" s="1"/>
  <c r="AX368" i="20"/>
  <c r="AX167" i="21" s="1"/>
  <c r="AX557" i="20"/>
  <c r="AX196" i="21"/>
  <c r="AX198" i="21"/>
  <c r="AX202" i="21"/>
  <c r="AX195" i="21"/>
  <c r="AX207" i="21"/>
  <c r="AY544" i="20"/>
  <c r="AY576" i="20"/>
  <c r="AY359" i="20"/>
  <c r="AY436" i="20" s="1"/>
  <c r="AY405" i="20"/>
  <c r="AY482" i="20" s="1"/>
  <c r="AY412" i="20"/>
  <c r="AY489" i="20" s="1"/>
  <c r="AY360" i="20"/>
  <c r="AY437" i="20" s="1"/>
  <c r="AY536" i="20"/>
  <c r="AY547" i="20"/>
  <c r="AY373" i="20"/>
  <c r="AY450" i="20" s="1"/>
  <c r="AY565" i="20"/>
  <c r="AY422" i="20"/>
  <c r="AY193" i="21" s="1"/>
  <c r="AY379" i="20"/>
  <c r="AY548" i="20"/>
  <c r="AY416" i="20"/>
  <c r="AY493" i="20" s="1"/>
  <c r="AY365" i="20"/>
  <c r="AY442" i="20" s="1"/>
  <c r="AY577" i="20"/>
  <c r="AY572" i="20"/>
  <c r="AY369" i="20"/>
  <c r="AY446" i="20" s="1"/>
  <c r="AY578" i="20"/>
  <c r="AY564" i="20"/>
  <c r="AY421" i="20"/>
  <c r="AY498" i="20" s="1"/>
  <c r="AY537" i="20"/>
  <c r="AY76" i="21"/>
  <c r="AY410" i="20"/>
  <c r="AY487" i="20" s="1"/>
  <c r="AY367" i="20"/>
  <c r="AY444" i="20" s="1"/>
  <c r="AY538" i="20"/>
  <c r="AY541" i="20"/>
  <c r="AY376" i="20"/>
  <c r="AY453" i="20" s="1"/>
  <c r="AY552" i="20"/>
  <c r="AY361" i="20"/>
  <c r="AY438" i="20" s="1"/>
  <c r="AY364" i="20"/>
  <c r="AY441" i="20" s="1"/>
  <c r="AY375" i="20"/>
  <c r="AY452" i="20" s="1"/>
  <c r="AY620" i="20"/>
  <c r="AZ395" i="20"/>
  <c r="AZ472" i="20" s="1"/>
  <c r="AZ398" i="20"/>
  <c r="AZ475" i="20" s="1"/>
  <c r="AZ387" i="20"/>
  <c r="AZ464" i="20" s="1"/>
  <c r="AZ386" i="20"/>
  <c r="AZ463" i="20" s="1"/>
  <c r="H525" i="20"/>
  <c r="AY599" i="20"/>
  <c r="AY592" i="20"/>
  <c r="AZ427" i="20"/>
  <c r="AZ504" i="20" s="1"/>
  <c r="AZ385" i="20"/>
  <c r="AZ462" i="20" s="1"/>
  <c r="AZ424" i="20"/>
  <c r="AZ501" i="20" s="1"/>
  <c r="AZ388" i="20"/>
  <c r="AZ465" i="20" s="1"/>
  <c r="AY598" i="20"/>
  <c r="AY590" i="20"/>
  <c r="AZ384" i="20"/>
  <c r="AZ461" i="20" s="1"/>
  <c r="AZ396" i="20"/>
  <c r="AZ473" i="20" s="1"/>
  <c r="AZ78" i="21"/>
  <c r="AZ397" i="20"/>
  <c r="AZ474" i="20" s="1"/>
  <c r="AY370" i="20"/>
  <c r="AY447" i="20" s="1"/>
  <c r="AY419" i="20"/>
  <c r="AY496" i="20" s="1"/>
  <c r="AY403" i="20"/>
  <c r="AY480" i="20" s="1"/>
  <c r="AY551" i="20"/>
  <c r="AY358" i="20"/>
  <c r="AY435" i="20" s="1"/>
  <c r="AY574" i="20"/>
  <c r="AY549" i="20"/>
  <c r="AY406" i="20"/>
  <c r="AY483" i="20" s="1"/>
  <c r="AY539" i="20"/>
  <c r="AY569" i="20"/>
  <c r="AY417" i="20"/>
  <c r="AY494" i="20" s="1"/>
  <c r="AY404" i="20"/>
  <c r="AY481" i="20" s="1"/>
  <c r="AY550" i="20"/>
  <c r="AY407" i="20"/>
  <c r="AY484" i="20" s="1"/>
  <c r="AY570" i="20"/>
  <c r="AY543" i="20"/>
  <c r="AY418" i="20"/>
  <c r="AY495" i="20" s="1"/>
  <c r="AY563" i="20"/>
  <c r="AY413" i="20"/>
  <c r="AY490" i="20" s="1"/>
  <c r="AY566" i="20"/>
  <c r="AY610" i="20"/>
  <c r="AY624" i="20"/>
  <c r="AY605" i="20"/>
  <c r="AZ382" i="20"/>
  <c r="AZ459" i="20" s="1"/>
  <c r="AZ425" i="20"/>
  <c r="AZ502" i="20" s="1"/>
  <c r="AZ391" i="20"/>
  <c r="AZ468" i="20" s="1"/>
  <c r="AZ399" i="20"/>
  <c r="AZ476" i="20" s="1"/>
  <c r="AZ430" i="20"/>
  <c r="AZ507" i="20" s="1"/>
  <c r="AZ394" i="20"/>
  <c r="AZ471" i="20" s="1"/>
  <c r="AZ390" i="20"/>
  <c r="AZ467" i="20" s="1"/>
  <c r="AY542" i="20"/>
  <c r="AY371" i="20"/>
  <c r="AY448" i="20" s="1"/>
  <c r="AY561" i="20"/>
  <c r="AY408" i="20"/>
  <c r="AY485" i="20" s="1"/>
  <c r="AY378" i="20"/>
  <c r="AY455" i="20" s="1"/>
  <c r="AY575" i="20"/>
  <c r="AY420" i="20"/>
  <c r="AY497" i="20" s="1"/>
  <c r="AY372" i="20"/>
  <c r="AY449" i="20" s="1"/>
  <c r="AY540" i="20"/>
  <c r="AY401" i="20"/>
  <c r="AY478" i="20" s="1"/>
  <c r="AY414" i="20"/>
  <c r="AY491" i="20" s="1"/>
  <c r="AY362" i="20"/>
  <c r="AY439" i="20" s="1"/>
  <c r="AY555" i="20"/>
  <c r="AY366" i="20"/>
  <c r="AY443" i="20" s="1"/>
  <c r="AY571" i="20"/>
  <c r="AY415" i="20"/>
  <c r="AY492" i="20" s="1"/>
  <c r="AY402" i="20"/>
  <c r="AY479" i="20" s="1"/>
  <c r="AY560" i="20"/>
  <c r="AY374" i="20"/>
  <c r="AY451" i="20" s="1"/>
  <c r="AY617" i="20"/>
  <c r="AY629" i="20"/>
  <c r="AY586" i="20"/>
  <c r="AZ429" i="20"/>
  <c r="AZ506" i="20" s="1"/>
  <c r="AZ383" i="20"/>
  <c r="AZ460" i="20" s="1"/>
  <c r="AZ389" i="20"/>
  <c r="AZ466" i="20" s="1"/>
  <c r="AZ381" i="20"/>
  <c r="AZ458" i="20" s="1"/>
  <c r="AZ428" i="20"/>
  <c r="AZ505" i="20" s="1"/>
  <c r="AZ426" i="20"/>
  <c r="AZ503" i="20" s="1"/>
  <c r="AU228" i="21"/>
  <c r="AY248" i="21"/>
  <c r="AY259" i="21" s="1"/>
  <c r="AY237" i="21" s="1"/>
  <c r="AY380" i="21" s="1"/>
  <c r="AX612" i="20"/>
  <c r="AX623" i="20"/>
  <c r="AX580" i="20"/>
  <c r="AX601" i="20"/>
  <c r="AY622" i="20"/>
  <c r="AY596" i="20"/>
  <c r="AY604" i="20"/>
  <c r="AY597" i="20"/>
  <c r="AY616" i="20"/>
  <c r="AY614" i="20"/>
  <c r="AY583" i="20"/>
  <c r="AY588" i="20"/>
  <c r="AY606" i="20"/>
  <c r="AY600" i="20"/>
  <c r="AY582" i="20"/>
  <c r="AY630" i="20"/>
  <c r="AY613" i="20"/>
  <c r="AW250" i="21"/>
  <c r="AY603" i="20"/>
  <c r="AY594" i="20"/>
  <c r="AY627" i="20"/>
  <c r="AY611" i="20"/>
  <c r="AY626" i="20"/>
  <c r="AY628" i="20"/>
  <c r="AY584" i="20"/>
  <c r="AY619" i="20"/>
  <c r="AY595" i="20"/>
  <c r="AY632" i="20"/>
  <c r="AY591" i="20"/>
  <c r="AY593" i="20"/>
  <c r="AY602" i="20"/>
  <c r="AY618" i="20"/>
  <c r="AY608" i="20"/>
  <c r="AY625" i="20"/>
  <c r="AY621" i="20"/>
  <c r="AY589" i="20"/>
  <c r="AY77" i="21"/>
  <c r="AY201" i="21" s="1"/>
  <c r="AY615" i="20"/>
  <c r="AY633" i="20"/>
  <c r="AY631" i="20"/>
  <c r="AY587" i="20"/>
  <c r="AY609" i="20"/>
  <c r="AZ79" i="21"/>
  <c r="AX239" i="21"/>
  <c r="AY287" i="21"/>
  <c r="AY308" i="21" s="1"/>
  <c r="AY241" i="21"/>
  <c r="AY252" i="21" s="1"/>
  <c r="AY230" i="21" s="1"/>
  <c r="AY373" i="21" s="1"/>
  <c r="AY290" i="21"/>
  <c r="AY311" i="21" s="1"/>
  <c r="AY286" i="21"/>
  <c r="AY307" i="21" s="1"/>
  <c r="AY292" i="21"/>
  <c r="AY313" i="21" s="1"/>
  <c r="AY347" i="21"/>
  <c r="AY340" i="21"/>
  <c r="AY345" i="21"/>
  <c r="AY338" i="21"/>
  <c r="AY346" i="21"/>
  <c r="AY339" i="21"/>
  <c r="AY244" i="21"/>
  <c r="AY255" i="21" s="1"/>
  <c r="AY233" i="21" s="1"/>
  <c r="AY376" i="21" s="1"/>
  <c r="AY247" i="21"/>
  <c r="AY258" i="21" s="1"/>
  <c r="AY344" i="21"/>
  <c r="AY240" i="21"/>
  <c r="AY251" i="21" s="1"/>
  <c r="AY342" i="21"/>
  <c r="AY343" i="21"/>
  <c r="AY243" i="21"/>
  <c r="AY254" i="21" s="1"/>
  <c r="AY232" i="21" s="1"/>
  <c r="AY375" i="21" s="1"/>
  <c r="AY285" i="21"/>
  <c r="AY306" i="21" s="1"/>
  <c r="AY289" i="21"/>
  <c r="AY310" i="21" s="1"/>
  <c r="AY284" i="21"/>
  <c r="AY305" i="21" s="1"/>
  <c r="AY263" i="21" s="1"/>
  <c r="AY291" i="21"/>
  <c r="AY312" i="21" s="1"/>
  <c r="AY242" i="21"/>
  <c r="AY253" i="21" s="1"/>
  <c r="AY231" i="21" s="1"/>
  <c r="AY374" i="21" s="1"/>
  <c r="AY341" i="21"/>
  <c r="AY246" i="21"/>
  <c r="AY257" i="21" s="1"/>
  <c r="AY235" i="21" s="1"/>
  <c r="AY378" i="21" s="1"/>
  <c r="AY293" i="21"/>
  <c r="AY314" i="21" s="1"/>
  <c r="AY288" i="21"/>
  <c r="AY309" i="21" s="1"/>
  <c r="AY245" i="21"/>
  <c r="AY256" i="21" s="1"/>
  <c r="AY234" i="21" s="1"/>
  <c r="AY377" i="21" s="1"/>
  <c r="BA75" i="20"/>
  <c r="BA75" i="21" s="1"/>
  <c r="BA78" i="20"/>
  <c r="BA79" i="20"/>
  <c r="BA80" i="20" s="1"/>
  <c r="BA80" i="21" s="1"/>
  <c r="AZ76" i="20"/>
  <c r="AZ77" i="20"/>
  <c r="AZ77" i="21" s="1"/>
  <c r="AZ81" i="20"/>
  <c r="AZ81" i="21" s="1"/>
  <c r="H523" i="20"/>
  <c r="AV227" i="21"/>
  <c r="AV55" i="21" s="1"/>
  <c r="AX134" i="21"/>
  <c r="AX332" i="20"/>
  <c r="AY164" i="20"/>
  <c r="AY87" i="21"/>
  <c r="AY100" i="21"/>
  <c r="AY97" i="20"/>
  <c r="AY153" i="20"/>
  <c r="AY310" i="20"/>
  <c r="AY299" i="20"/>
  <c r="AY239" i="20"/>
  <c r="AY283" i="20" s="1"/>
  <c r="AY314" i="20"/>
  <c r="AY229" i="20"/>
  <c r="AY273" i="20" s="1"/>
  <c r="AY173" i="20"/>
  <c r="AY99" i="20"/>
  <c r="AY133" i="20" s="1"/>
  <c r="AY101" i="21"/>
  <c r="AY117" i="21"/>
  <c r="AY308" i="20"/>
  <c r="AY226" i="20"/>
  <c r="AY270" i="20" s="1"/>
  <c r="AY166" i="20"/>
  <c r="AY103" i="20"/>
  <c r="AY137" i="20" s="1"/>
  <c r="AY109" i="21"/>
  <c r="AY107" i="21"/>
  <c r="AY240" i="20"/>
  <c r="AY284" i="20" s="1"/>
  <c r="AY224" i="20"/>
  <c r="AY268" i="20" s="1"/>
  <c r="AY313" i="20"/>
  <c r="AY156" i="20"/>
  <c r="AY106" i="20"/>
  <c r="AY140" i="20" s="1"/>
  <c r="AY96" i="21"/>
  <c r="AY104" i="21"/>
  <c r="AY319" i="20"/>
  <c r="AY227" i="20"/>
  <c r="AY271" i="20" s="1"/>
  <c r="AY302" i="20"/>
  <c r="AY172" i="20"/>
  <c r="AY88" i="21"/>
  <c r="AY106" i="21"/>
  <c r="AY303" i="20"/>
  <c r="AY223" i="20"/>
  <c r="AY267" i="20" s="1"/>
  <c r="AY230" i="20"/>
  <c r="AY274" i="20" s="1"/>
  <c r="AY213" i="20"/>
  <c r="AY257" i="20" s="1"/>
  <c r="AY157" i="20"/>
  <c r="AY95" i="21"/>
  <c r="AY307" i="20"/>
  <c r="AY235" i="20"/>
  <c r="AY279" i="20" s="1"/>
  <c r="AY317" i="20"/>
  <c r="AY160" i="20"/>
  <c r="AY98" i="20"/>
  <c r="AY132" i="20" s="1"/>
  <c r="AY89" i="21"/>
  <c r="AY119" i="21"/>
  <c r="AY304" i="20"/>
  <c r="AY162" i="20"/>
  <c r="AY237" i="20"/>
  <c r="AY281" i="20" s="1"/>
  <c r="AY159" i="20"/>
  <c r="AY93" i="21"/>
  <c r="AY114" i="21"/>
  <c r="AY315" i="20"/>
  <c r="AY170" i="20"/>
  <c r="AY218" i="20"/>
  <c r="AY262" i="20" s="1"/>
  <c r="AY171" i="20"/>
  <c r="AY105" i="20"/>
  <c r="AY139" i="20" s="1"/>
  <c r="AY94" i="21"/>
  <c r="AY116" i="21"/>
  <c r="AY311" i="20"/>
  <c r="AY154" i="20"/>
  <c r="AY214" i="20"/>
  <c r="AY258" i="20" s="1"/>
  <c r="AY168" i="20"/>
  <c r="AY104" i="20"/>
  <c r="AY138" i="20" s="1"/>
  <c r="AY108" i="21"/>
  <c r="AY238" i="20"/>
  <c r="AY282" i="20" s="1"/>
  <c r="AY219" i="20"/>
  <c r="AY263" i="20" s="1"/>
  <c r="AY241" i="20"/>
  <c r="AY285" i="20" s="1"/>
  <c r="AY169" i="20"/>
  <c r="AY103" i="21"/>
  <c r="AY234" i="20"/>
  <c r="AY278" i="20" s="1"/>
  <c r="AY231" i="20"/>
  <c r="AY275" i="20" s="1"/>
  <c r="AY306" i="20"/>
  <c r="AY221" i="20"/>
  <c r="AY265" i="20" s="1"/>
  <c r="AY165" i="20"/>
  <c r="AY91" i="21"/>
  <c r="AY113" i="21"/>
  <c r="AY316" i="20"/>
  <c r="AY220" i="20"/>
  <c r="AY264" i="20" s="1"/>
  <c r="AY305" i="20"/>
  <c r="AY155" i="20"/>
  <c r="AY100" i="20"/>
  <c r="AY134" i="20" s="1"/>
  <c r="AY72" i="21"/>
  <c r="AY312" i="20"/>
  <c r="AY228" i="20"/>
  <c r="AY272" i="20" s="1"/>
  <c r="AY102" i="21"/>
  <c r="AY158" i="20"/>
  <c r="AY120" i="21"/>
  <c r="AY161" i="20"/>
  <c r="AY216" i="20"/>
  <c r="AY260" i="20" s="1"/>
  <c r="AY92" i="21"/>
  <c r="AY225" i="20"/>
  <c r="AY269" i="20" s="1"/>
  <c r="AY236" i="20"/>
  <c r="AY280" i="20" s="1"/>
  <c r="AY101" i="20"/>
  <c r="AY135" i="20" s="1"/>
  <c r="AY300" i="20"/>
  <c r="AY301" i="20"/>
  <c r="AY105" i="21"/>
  <c r="AY102" i="20"/>
  <c r="AY136" i="20" s="1"/>
  <c r="AY215" i="20"/>
  <c r="AY259" i="20" s="1"/>
  <c r="AY318" i="20"/>
  <c r="AY112" i="21"/>
  <c r="AY167" i="20"/>
  <c r="AY242" i="20"/>
  <c r="AY286" i="20" s="1"/>
  <c r="AY90" i="21"/>
  <c r="AY222" i="20"/>
  <c r="AY266" i="20" s="1"/>
  <c r="AY118" i="21"/>
  <c r="AY217" i="20"/>
  <c r="AY261" i="20" s="1"/>
  <c r="AY115" i="21"/>
  <c r="AX270" i="21"/>
  <c r="AX268" i="21"/>
  <c r="AX211" i="20"/>
  <c r="AX110" i="21"/>
  <c r="AX298" i="20"/>
  <c r="AX36" i="20" s="1"/>
  <c r="AX99" i="21"/>
  <c r="AZ72" i="20"/>
  <c r="AZ111" i="21" s="1"/>
  <c r="AZ71" i="21"/>
  <c r="AZ73" i="20"/>
  <c r="AX233" i="21"/>
  <c r="AX376" i="21" s="1"/>
  <c r="AX266" i="21"/>
  <c r="AX309" i="20"/>
  <c r="AX44" i="20" s="1"/>
  <c r="BB1" i="20"/>
  <c r="BB3" i="20" s="1"/>
  <c r="BA1" i="21"/>
  <c r="BA71" i="20"/>
  <c r="H527" i="20"/>
  <c r="H376" i="21"/>
  <c r="AX234" i="21"/>
  <c r="AX377" i="21" s="1"/>
  <c r="AX186" i="20"/>
  <c r="AX243" i="20"/>
  <c r="AY216" i="21"/>
  <c r="AY49" i="21" s="1"/>
  <c r="AW98" i="21"/>
  <c r="AW97" i="21" s="1"/>
  <c r="AW21" i="21" s="1"/>
  <c r="AY135" i="21"/>
  <c r="AY124" i="21"/>
  <c r="AY198" i="20"/>
  <c r="AY344" i="20"/>
  <c r="AY333" i="20"/>
  <c r="AY323" i="20"/>
  <c r="AY327" i="20"/>
  <c r="AY337" i="20"/>
  <c r="AY338" i="20"/>
  <c r="AY199" i="20"/>
  <c r="AY111" i="20"/>
  <c r="AY145" i="20" s="1"/>
  <c r="AY125" i="21"/>
  <c r="AY331" i="20"/>
  <c r="AY345" i="20"/>
  <c r="AY184" i="20"/>
  <c r="AY191" i="20"/>
  <c r="AY116" i="20"/>
  <c r="AY150" i="20" s="1"/>
  <c r="AY144" i="21"/>
  <c r="AY247" i="20"/>
  <c r="AY291" i="20" s="1"/>
  <c r="AY352" i="20"/>
  <c r="AY201" i="20"/>
  <c r="AY189" i="20"/>
  <c r="AY130" i="21"/>
  <c r="AY206" i="20"/>
  <c r="AY326" i="20"/>
  <c r="AY203" i="20"/>
  <c r="AY112" i="20"/>
  <c r="AY146" i="20" s="1"/>
  <c r="AY131" i="21"/>
  <c r="AY322" i="20"/>
  <c r="AY328" i="20"/>
  <c r="AY335" i="20"/>
  <c r="AY204" i="20"/>
  <c r="AY194" i="20"/>
  <c r="AY178" i="20"/>
  <c r="AY117" i="20"/>
  <c r="AY151" i="20" s="1"/>
  <c r="AY133" i="21"/>
  <c r="AY252" i="20"/>
  <c r="AY296" i="20" s="1"/>
  <c r="AY334" i="20"/>
  <c r="AY245" i="20"/>
  <c r="AY289" i="20" s="1"/>
  <c r="AY193" i="20"/>
  <c r="AY128" i="21"/>
  <c r="AY250" i="20"/>
  <c r="AY294" i="20" s="1"/>
  <c r="AY336" i="20"/>
  <c r="AY348" i="20"/>
  <c r="AY205" i="20"/>
  <c r="AY113" i="20"/>
  <c r="AY147" i="20" s="1"/>
  <c r="AY129" i="21"/>
  <c r="AY341" i="20"/>
  <c r="AY251" i="20"/>
  <c r="AY295" i="20" s="1"/>
  <c r="AY180" i="20"/>
  <c r="AY114" i="20"/>
  <c r="AY148" i="20" s="1"/>
  <c r="AY137" i="21"/>
  <c r="AY108" i="20"/>
  <c r="AY142" i="20" s="1"/>
  <c r="AY325" i="20"/>
  <c r="AY188" i="20"/>
  <c r="AY350" i="20"/>
  <c r="AY249" i="20"/>
  <c r="AY293" i="20" s="1"/>
  <c r="AY179" i="20"/>
  <c r="AY73" i="21"/>
  <c r="AY139" i="21"/>
  <c r="AY353" i="20"/>
  <c r="AY248" i="20"/>
  <c r="AY292" i="20" s="1"/>
  <c r="AY192" i="20"/>
  <c r="AY177" i="20"/>
  <c r="AY127" i="21"/>
  <c r="AY340" i="20"/>
  <c r="AY246" i="20"/>
  <c r="AY290" i="20" s="1"/>
  <c r="AY330" i="20"/>
  <c r="AY182" i="20"/>
  <c r="AY109" i="20"/>
  <c r="AY143" i="20" s="1"/>
  <c r="AY141" i="21"/>
  <c r="AY351" i="20"/>
  <c r="AY200" i="20"/>
  <c r="AY183" i="20"/>
  <c r="AY126" i="21"/>
  <c r="AY342" i="20"/>
  <c r="AY181" i="20"/>
  <c r="AY202" i="20"/>
  <c r="AY339" i="20"/>
  <c r="AY115" i="20"/>
  <c r="AY149" i="20" s="1"/>
  <c r="AY185" i="20"/>
  <c r="AY324" i="20"/>
  <c r="AY132" i="21"/>
  <c r="AY195" i="20"/>
  <c r="AY329" i="20"/>
  <c r="AY140" i="21"/>
  <c r="AY136" i="21"/>
  <c r="AY346" i="20"/>
  <c r="AY143" i="21"/>
  <c r="AY110" i="20"/>
  <c r="AY144" i="20" s="1"/>
  <c r="AY207" i="20"/>
  <c r="AY347" i="20"/>
  <c r="AY142" i="21"/>
  <c r="AY196" i="20"/>
  <c r="AY349" i="20"/>
  <c r="AY138" i="21"/>
  <c r="AY190" i="20"/>
  <c r="AY253" i="20"/>
  <c r="AY297" i="20" s="1"/>
  <c r="AX96" i="20"/>
  <c r="AX86" i="21"/>
  <c r="AW511" i="20"/>
  <c r="AW174" i="20"/>
  <c r="H529" i="20"/>
  <c r="H378" i="21"/>
  <c r="AZ221" i="21"/>
  <c r="AZ219" i="21"/>
  <c r="AZ218" i="21"/>
  <c r="AZ224" i="21"/>
  <c r="AZ225" i="21"/>
  <c r="AZ226" i="21"/>
  <c r="AZ222" i="21"/>
  <c r="AZ223" i="21"/>
  <c r="AZ220" i="21"/>
  <c r="AZ217" i="21"/>
  <c r="AX343" i="20"/>
  <c r="AX232" i="20"/>
  <c r="AX321" i="20"/>
  <c r="AX360" i="21"/>
  <c r="H511" i="20"/>
  <c r="G31" i="31" s="1"/>
  <c r="AX236" i="21"/>
  <c r="AX379" i="21" s="1"/>
  <c r="AU121" i="21"/>
  <c r="H122" i="21"/>
  <c r="AX175" i="20"/>
  <c r="AX107" i="20"/>
  <c r="AX122" i="21" s="1"/>
  <c r="AX197" i="20"/>
  <c r="AX123" i="21"/>
  <c r="AW149" i="21"/>
  <c r="AW210" i="20"/>
  <c r="AW14" i="20" s="1"/>
  <c r="AW6" i="20" s="1"/>
  <c r="AW147" i="21"/>
  <c r="AW14" i="21" s="1"/>
  <c r="AX231" i="21"/>
  <c r="AX374" i="21" s="1"/>
  <c r="AX229" i="21"/>
  <c r="AX372" i="21" s="1"/>
  <c r="AX152" i="20"/>
  <c r="AX35" i="20" s="1"/>
  <c r="AX163" i="20"/>
  <c r="AX43" i="20" s="1"/>
  <c r="AW320" i="20"/>
  <c r="AW148" i="21"/>
  <c r="AW22" i="21" s="1"/>
  <c r="AV97" i="21"/>
  <c r="AV21" i="21" s="1"/>
  <c r="AT356" i="20"/>
  <c r="BA380" i="20" l="1"/>
  <c r="BA457" i="20" s="1"/>
  <c r="BA423" i="20"/>
  <c r="BA500" i="20" s="1"/>
  <c r="AX304" i="21"/>
  <c r="E9" i="13"/>
  <c r="AY316" i="21"/>
  <c r="AY274" i="21" s="1"/>
  <c r="AZ244" i="20"/>
  <c r="AZ176" i="20"/>
  <c r="AZ187" i="20"/>
  <c r="AZ233" i="20"/>
  <c r="AZ212" i="20"/>
  <c r="AZ256" i="20" s="1"/>
  <c r="AY315" i="21"/>
  <c r="AY273" i="21" s="1"/>
  <c r="AX250" i="21"/>
  <c r="AY260" i="21"/>
  <c r="AY238" i="21" s="1"/>
  <c r="AV26" i="20"/>
  <c r="AX11" i="20"/>
  <c r="AW34" i="20"/>
  <c r="AW10" i="20" s="1"/>
  <c r="AZ358" i="20"/>
  <c r="AZ435" i="20" s="1"/>
  <c r="AX277" i="21"/>
  <c r="AX282" i="21"/>
  <c r="AX278" i="21"/>
  <c r="AY350" i="21"/>
  <c r="AY328" i="21" s="1"/>
  <c r="AY352" i="21"/>
  <c r="AY330" i="21" s="1"/>
  <c r="AY353" i="21"/>
  <c r="AY331" i="21" s="1"/>
  <c r="AY356" i="21"/>
  <c r="AY334" i="21" s="1"/>
  <c r="AX276" i="21"/>
  <c r="AY351" i="21"/>
  <c r="AY329" i="21" s="1"/>
  <c r="AY277" i="21" s="1"/>
  <c r="AY355" i="21"/>
  <c r="AY333" i="21" s="1"/>
  <c r="AY357" i="21"/>
  <c r="AY335" i="21" s="1"/>
  <c r="AY354" i="21"/>
  <c r="AY332" i="21" s="1"/>
  <c r="AY349" i="21"/>
  <c r="AY327" i="21" s="1"/>
  <c r="AY275" i="21" s="1"/>
  <c r="AX281" i="21"/>
  <c r="AY358" i="21"/>
  <c r="AY336" i="21" s="1"/>
  <c r="AW262" i="21"/>
  <c r="AW261" i="21" s="1"/>
  <c r="AW61" i="21" s="1"/>
  <c r="AW60" i="21" s="1"/>
  <c r="AY283" i="21"/>
  <c r="H273" i="21"/>
  <c r="AU262" i="21"/>
  <c r="AU261" i="21" s="1"/>
  <c r="AU61" i="21" s="1"/>
  <c r="AZ249" i="21"/>
  <c r="AZ303" i="21"/>
  <c r="AZ324" i="21" s="1"/>
  <c r="AZ302" i="21"/>
  <c r="AZ323" i="21" s="1"/>
  <c r="AZ301" i="21"/>
  <c r="AZ322" i="21" s="1"/>
  <c r="AZ300" i="21"/>
  <c r="AZ321" i="21" s="1"/>
  <c r="AZ299" i="21"/>
  <c r="AZ320" i="21" s="1"/>
  <c r="AZ298" i="21"/>
  <c r="AZ319" i="21" s="1"/>
  <c r="AZ294" i="21"/>
  <c r="AZ297" i="21"/>
  <c r="AZ318" i="21" s="1"/>
  <c r="AZ295" i="21"/>
  <c r="AZ296" i="21"/>
  <c r="AZ317" i="21" s="1"/>
  <c r="AY272" i="21"/>
  <c r="AY270" i="21"/>
  <c r="AY271" i="21"/>
  <c r="AY266" i="21"/>
  <c r="AY268" i="21"/>
  <c r="AY265" i="21"/>
  <c r="AY267" i="21"/>
  <c r="AY264" i="21"/>
  <c r="AV43" i="21"/>
  <c r="AV42" i="21" s="1"/>
  <c r="AV60" i="21"/>
  <c r="AV54" i="21"/>
  <c r="AY48" i="21"/>
  <c r="AV7" i="21"/>
  <c r="AY176" i="21"/>
  <c r="H524" i="20"/>
  <c r="AU522" i="20"/>
  <c r="G28" i="31"/>
  <c r="AT20" i="20"/>
  <c r="AY277" i="20"/>
  <c r="AY276" i="20" s="1"/>
  <c r="AX276" i="20"/>
  <c r="AX254" i="20" s="1"/>
  <c r="AX62" i="20" s="1"/>
  <c r="AY288" i="20"/>
  <c r="AY287" i="20" s="1"/>
  <c r="AY255" i="20"/>
  <c r="AY141" i="20"/>
  <c r="AY131" i="20"/>
  <c r="AY130" i="20" s="1"/>
  <c r="AX530" i="20"/>
  <c r="AX525" i="20"/>
  <c r="AZ515" i="20"/>
  <c r="AZ364" i="21"/>
  <c r="AZ520" i="20"/>
  <c r="AZ369" i="21"/>
  <c r="AZ516" i="20"/>
  <c r="AZ365" i="21"/>
  <c r="AX528" i="20"/>
  <c r="AY434" i="20"/>
  <c r="AZ518" i="20"/>
  <c r="AZ367" i="21"/>
  <c r="AZ519" i="20"/>
  <c r="AZ368" i="21"/>
  <c r="AX527" i="20"/>
  <c r="AY525" i="20"/>
  <c r="AY531" i="20"/>
  <c r="AY477" i="20"/>
  <c r="AZ513" i="20"/>
  <c r="AZ362" i="21"/>
  <c r="AY526" i="20"/>
  <c r="AY527" i="20"/>
  <c r="AY524" i="20"/>
  <c r="AZ456" i="20"/>
  <c r="AY445" i="20"/>
  <c r="AZ499" i="20"/>
  <c r="AZ517" i="20"/>
  <c r="AZ366" i="21"/>
  <c r="AX523" i="20"/>
  <c r="AZ512" i="20"/>
  <c r="AZ361" i="21"/>
  <c r="AZ521" i="20"/>
  <c r="AZ370" i="21"/>
  <c r="AZ514" i="20"/>
  <c r="AZ363" i="21"/>
  <c r="AY528" i="20"/>
  <c r="AY529" i="20"/>
  <c r="AY488" i="20"/>
  <c r="AX433" i="20"/>
  <c r="BA151" i="21"/>
  <c r="BA146" i="21"/>
  <c r="BA83" i="21"/>
  <c r="H121" i="21"/>
  <c r="AU29" i="21"/>
  <c r="AW30" i="21"/>
  <c r="AW6" i="21" s="1"/>
  <c r="AY189" i="21"/>
  <c r="AW152" i="21"/>
  <c r="AW15" i="21" s="1"/>
  <c r="AV50" i="20"/>
  <c r="AX42" i="20"/>
  <c r="AW52" i="20"/>
  <c r="AW28" i="20" s="1"/>
  <c r="AW51" i="20"/>
  <c r="AW27" i="20" s="1"/>
  <c r="AW53" i="20"/>
  <c r="AW29" i="20" s="1"/>
  <c r="AT15" i="20"/>
  <c r="AT7" i="20" s="1"/>
  <c r="BA398" i="20"/>
  <c r="BA475" i="20" s="1"/>
  <c r="AV20" i="21"/>
  <c r="AY183" i="21"/>
  <c r="H21" i="21"/>
  <c r="AU20" i="21"/>
  <c r="H20" i="21" s="1"/>
  <c r="BA3" i="21"/>
  <c r="BA69" i="21" s="1"/>
  <c r="BA395" i="20"/>
  <c r="BA472" i="20" s="1"/>
  <c r="H381" i="21"/>
  <c r="AY188" i="21"/>
  <c r="AY162" i="21"/>
  <c r="AY170" i="21"/>
  <c r="AY173" i="21"/>
  <c r="AY179" i="21"/>
  <c r="AY159" i="21"/>
  <c r="AY181" i="21"/>
  <c r="BB355" i="20"/>
  <c r="BB209" i="20"/>
  <c r="BB83" i="20"/>
  <c r="BB69" i="20"/>
  <c r="AZ243" i="21"/>
  <c r="AZ254" i="21" s="1"/>
  <c r="AZ232" i="21" s="1"/>
  <c r="AZ375" i="21" s="1"/>
  <c r="AW166" i="21"/>
  <c r="AW23" i="21" s="1"/>
  <c r="AW20" i="21" s="1"/>
  <c r="AX169" i="21"/>
  <c r="AW191" i="21"/>
  <c r="AW31" i="21" s="1"/>
  <c r="AY203" i="21"/>
  <c r="AX180" i="21"/>
  <c r="AX155" i="21"/>
  <c r="AY206" i="21"/>
  <c r="AY196" i="21"/>
  <c r="AY204" i="21"/>
  <c r="AY215" i="21"/>
  <c r="AY171" i="21"/>
  <c r="AY174" i="21"/>
  <c r="AY177" i="21"/>
  <c r="AY158" i="21"/>
  <c r="AY175" i="21"/>
  <c r="AY178" i="21"/>
  <c r="AY164" i="21"/>
  <c r="AY160" i="21"/>
  <c r="AY163" i="21"/>
  <c r="AY161" i="21"/>
  <c r="AY187" i="21"/>
  <c r="AY190" i="21"/>
  <c r="AY185" i="21"/>
  <c r="AY156" i="21"/>
  <c r="AX153" i="21"/>
  <c r="AY182" i="21"/>
  <c r="AY172" i="21"/>
  <c r="AY186" i="21"/>
  <c r="AY157" i="21"/>
  <c r="AY184" i="21"/>
  <c r="AY165" i="21"/>
  <c r="AZ560" i="20"/>
  <c r="AZ76" i="21"/>
  <c r="AZ183" i="21" s="1"/>
  <c r="AZ361" i="20"/>
  <c r="AZ438" i="20" s="1"/>
  <c r="AZ367" i="20"/>
  <c r="AZ444" i="20" s="1"/>
  <c r="AX533" i="20"/>
  <c r="AZ364" i="20"/>
  <c r="AZ441" i="20" s="1"/>
  <c r="AZ538" i="20"/>
  <c r="AX205" i="21"/>
  <c r="AZ412" i="20"/>
  <c r="AZ489" i="20" s="1"/>
  <c r="AZ413" i="20"/>
  <c r="AZ490" i="20" s="1"/>
  <c r="BA388" i="20"/>
  <c r="BA465" i="20" s="1"/>
  <c r="BA382" i="20"/>
  <c r="BA459" i="20" s="1"/>
  <c r="BA425" i="20"/>
  <c r="BA502" i="20" s="1"/>
  <c r="BA432" i="20"/>
  <c r="BA509" i="20" s="1"/>
  <c r="BA383" i="20"/>
  <c r="BA460" i="20" s="1"/>
  <c r="BA394" i="20"/>
  <c r="BA471" i="20" s="1"/>
  <c r="AY400" i="20"/>
  <c r="AY154" i="21" s="1"/>
  <c r="AY568" i="20"/>
  <c r="AX194" i="21"/>
  <c r="AZ617" i="20"/>
  <c r="AZ588" i="20"/>
  <c r="AZ624" i="20"/>
  <c r="AZ597" i="20"/>
  <c r="AZ619" i="20"/>
  <c r="AY192" i="21"/>
  <c r="AY557" i="20"/>
  <c r="AZ599" i="20"/>
  <c r="AY208" i="21"/>
  <c r="AY211" i="21"/>
  <c r="AY210" i="21"/>
  <c r="AY197" i="21"/>
  <c r="AY209" i="21"/>
  <c r="AY198" i="21"/>
  <c r="AY199" i="21"/>
  <c r="AY202" i="21"/>
  <c r="AY213" i="21"/>
  <c r="AY207" i="21"/>
  <c r="BA79" i="21"/>
  <c r="AY214" i="21"/>
  <c r="AY212" i="21"/>
  <c r="AY200" i="21"/>
  <c r="AY195" i="21"/>
  <c r="AY411" i="20"/>
  <c r="AY168" i="21" s="1"/>
  <c r="AZ422" i="20"/>
  <c r="AZ193" i="21" s="1"/>
  <c r="AY545" i="20"/>
  <c r="AY534" i="20"/>
  <c r="AY357" i="20"/>
  <c r="AY368" i="20"/>
  <c r="AY167" i="21" s="1"/>
  <c r="AZ379" i="20"/>
  <c r="BA392" i="20"/>
  <c r="BA469" i="20" s="1"/>
  <c r="BA381" i="20"/>
  <c r="BA458" i="20" s="1"/>
  <c r="BA387" i="20"/>
  <c r="BA464" i="20" s="1"/>
  <c r="BA393" i="20"/>
  <c r="BA470" i="20" s="1"/>
  <c r="BA396" i="20"/>
  <c r="BA473" i="20" s="1"/>
  <c r="BA429" i="20"/>
  <c r="BA506" i="20" s="1"/>
  <c r="BA389" i="20"/>
  <c r="BA466" i="20" s="1"/>
  <c r="BA428" i="20"/>
  <c r="BA505" i="20" s="1"/>
  <c r="AZ630" i="20"/>
  <c r="AZ583" i="20"/>
  <c r="AZ622" i="20"/>
  <c r="AZ581" i="20"/>
  <c r="BA386" i="20"/>
  <c r="BA463" i="20" s="1"/>
  <c r="BA390" i="20"/>
  <c r="BA467" i="20" s="1"/>
  <c r="BA427" i="20"/>
  <c r="BA504" i="20" s="1"/>
  <c r="BA397" i="20"/>
  <c r="BA474" i="20" s="1"/>
  <c r="BA391" i="20"/>
  <c r="BA468" i="20" s="1"/>
  <c r="BA384" i="20"/>
  <c r="BA461" i="20" s="1"/>
  <c r="BA430" i="20"/>
  <c r="BA507" i="20" s="1"/>
  <c r="BA385" i="20"/>
  <c r="BA462" i="20" s="1"/>
  <c r="AZ625" i="20"/>
  <c r="AZ605" i="20"/>
  <c r="AZ582" i="20"/>
  <c r="AZ543" i="20"/>
  <c r="AZ539" i="20"/>
  <c r="AZ338" i="21"/>
  <c r="BA431" i="20"/>
  <c r="BA508" i="20" s="1"/>
  <c r="BA399" i="20"/>
  <c r="BA476" i="20" s="1"/>
  <c r="BA426" i="20"/>
  <c r="BA503" i="20" s="1"/>
  <c r="AX579" i="20"/>
  <c r="BA424" i="20"/>
  <c r="BA501" i="20" s="1"/>
  <c r="BA78" i="21"/>
  <c r="AU227" i="21"/>
  <c r="AU55" i="21" s="1"/>
  <c r="H228" i="21"/>
  <c r="AZ414" i="20"/>
  <c r="AZ491" i="20" s="1"/>
  <c r="AZ409" i="20"/>
  <c r="AZ486" i="20" s="1"/>
  <c r="AZ551" i="20"/>
  <c r="AZ365" i="20"/>
  <c r="AZ442" i="20" s="1"/>
  <c r="AZ546" i="20"/>
  <c r="AZ420" i="20"/>
  <c r="AZ497" i="20" s="1"/>
  <c r="AZ574" i="20"/>
  <c r="AZ553" i="20"/>
  <c r="AZ567" i="20"/>
  <c r="AZ369" i="20"/>
  <c r="AZ446" i="20" s="1"/>
  <c r="AZ241" i="21"/>
  <c r="AZ252" i="21" s="1"/>
  <c r="AZ292" i="21"/>
  <c r="AZ313" i="21" s="1"/>
  <c r="AY612" i="20"/>
  <c r="AY601" i="20"/>
  <c r="AY239" i="21"/>
  <c r="AY623" i="20"/>
  <c r="AY580" i="20"/>
  <c r="AW121" i="21"/>
  <c r="AW29" i="21" s="1"/>
  <c r="AZ610" i="20"/>
  <c r="AZ592" i="20"/>
  <c r="AZ598" i="20"/>
  <c r="AZ616" i="20"/>
  <c r="AZ600" i="20"/>
  <c r="AZ632" i="20"/>
  <c r="AZ633" i="20"/>
  <c r="AZ618" i="20"/>
  <c r="AZ594" i="20"/>
  <c r="AZ595" i="20"/>
  <c r="AZ593" i="20"/>
  <c r="AZ611" i="20"/>
  <c r="AZ613" i="20"/>
  <c r="AZ629" i="20"/>
  <c r="AZ585" i="20"/>
  <c r="AZ584" i="20"/>
  <c r="AZ596" i="20"/>
  <c r="AZ628" i="20"/>
  <c r="AZ591" i="20"/>
  <c r="AZ614" i="20"/>
  <c r="AZ590" i="20"/>
  <c r="AZ608" i="20"/>
  <c r="AZ631" i="20"/>
  <c r="AZ607" i="20"/>
  <c r="AZ626" i="20"/>
  <c r="AZ602" i="20"/>
  <c r="AZ589" i="20"/>
  <c r="AZ620" i="20"/>
  <c r="AZ615" i="20"/>
  <c r="AZ606" i="20"/>
  <c r="AZ587" i="20"/>
  <c r="AZ609" i="20"/>
  <c r="AZ586" i="20"/>
  <c r="AZ604" i="20"/>
  <c r="AZ627" i="20"/>
  <c r="AZ603" i="20"/>
  <c r="AZ621" i="20"/>
  <c r="AZ402" i="20"/>
  <c r="AZ479" i="20" s="1"/>
  <c r="AZ540" i="20"/>
  <c r="AZ377" i="20"/>
  <c r="AZ454" i="20" s="1"/>
  <c r="AZ403" i="20"/>
  <c r="AZ480" i="20" s="1"/>
  <c r="AZ559" i="20"/>
  <c r="AZ359" i="20"/>
  <c r="AZ436" i="20" s="1"/>
  <c r="AZ410" i="20"/>
  <c r="AZ487" i="20" s="1"/>
  <c r="AZ362" i="20"/>
  <c r="AZ439" i="20" s="1"/>
  <c r="AZ570" i="20"/>
  <c r="AZ577" i="20"/>
  <c r="AZ552" i="20"/>
  <c r="AZ404" i="20"/>
  <c r="AZ481" i="20" s="1"/>
  <c r="AZ366" i="20"/>
  <c r="AZ443" i="20" s="1"/>
  <c r="AZ548" i="20"/>
  <c r="AZ415" i="20"/>
  <c r="AZ492" i="20" s="1"/>
  <c r="AZ549" i="20"/>
  <c r="AZ375" i="20"/>
  <c r="AZ452" i="20" s="1"/>
  <c r="AZ418" i="20"/>
  <c r="AZ495" i="20" s="1"/>
  <c r="AZ572" i="20"/>
  <c r="AZ575" i="20"/>
  <c r="AZ245" i="21"/>
  <c r="AZ256" i="21" s="1"/>
  <c r="AZ242" i="21"/>
  <c r="AZ341" i="21"/>
  <c r="AZ290" i="21"/>
  <c r="AZ311" i="21" s="1"/>
  <c r="AZ345" i="21"/>
  <c r="AZ286" i="21"/>
  <c r="AZ307" i="21" s="1"/>
  <c r="AZ563" i="20"/>
  <c r="AZ578" i="20"/>
  <c r="AZ372" i="20"/>
  <c r="AZ449" i="20" s="1"/>
  <c r="AZ573" i="20"/>
  <c r="AZ555" i="20"/>
  <c r="AZ363" i="20"/>
  <c r="AZ440" i="20" s="1"/>
  <c r="AZ421" i="20"/>
  <c r="AZ498" i="20" s="1"/>
  <c r="AZ536" i="20"/>
  <c r="AZ571" i="20"/>
  <c r="AZ374" i="20"/>
  <c r="AZ451" i="20" s="1"/>
  <c r="AZ378" i="20"/>
  <c r="AZ455" i="20" s="1"/>
  <c r="AZ406" i="20"/>
  <c r="AZ483" i="20" s="1"/>
  <c r="AZ537" i="20"/>
  <c r="AZ576" i="20"/>
  <c r="AZ401" i="20"/>
  <c r="AZ478" i="20" s="1"/>
  <c r="AZ419" i="20"/>
  <c r="AZ496" i="20" s="1"/>
  <c r="AZ550" i="20"/>
  <c r="AZ554" i="20"/>
  <c r="AZ376" i="20"/>
  <c r="AZ453" i="20" s="1"/>
  <c r="AZ558" i="20"/>
  <c r="AZ535" i="20"/>
  <c r="AZ284" i="21"/>
  <c r="AZ347" i="21"/>
  <c r="AZ289" i="21"/>
  <c r="AZ310" i="21" s="1"/>
  <c r="AZ346" i="21"/>
  <c r="AZ291" i="21"/>
  <c r="AZ312" i="21" s="1"/>
  <c r="AZ407" i="20"/>
  <c r="AZ484" i="20" s="1"/>
  <c r="AZ564" i="20"/>
  <c r="AZ547" i="20"/>
  <c r="AZ416" i="20"/>
  <c r="AZ493" i="20" s="1"/>
  <c r="AZ569" i="20"/>
  <c r="AZ565" i="20"/>
  <c r="AZ408" i="20"/>
  <c r="AZ485" i="20" s="1"/>
  <c r="AZ373" i="20"/>
  <c r="AZ450" i="20" s="1"/>
  <c r="AZ541" i="20"/>
  <c r="AZ417" i="20"/>
  <c r="AZ494" i="20" s="1"/>
  <c r="AZ562" i="20"/>
  <c r="AZ566" i="20"/>
  <c r="AZ370" i="20"/>
  <c r="AZ447" i="20" s="1"/>
  <c r="AZ542" i="20"/>
  <c r="AZ544" i="20"/>
  <c r="AZ360" i="20"/>
  <c r="AZ437" i="20" s="1"/>
  <c r="AZ371" i="20"/>
  <c r="AZ448" i="20" s="1"/>
  <c r="AZ405" i="20"/>
  <c r="AZ482" i="20" s="1"/>
  <c r="AZ561" i="20"/>
  <c r="AZ342" i="21"/>
  <c r="AZ247" i="21"/>
  <c r="AZ258" i="21" s="1"/>
  <c r="AZ240" i="21"/>
  <c r="AZ251" i="21" s="1"/>
  <c r="AZ287" i="21"/>
  <c r="AZ308" i="21" s="1"/>
  <c r="AZ244" i="21"/>
  <c r="AZ255" i="21" s="1"/>
  <c r="AZ233" i="21" s="1"/>
  <c r="AZ376" i="21" s="1"/>
  <c r="AZ285" i="21"/>
  <c r="AZ306" i="21" s="1"/>
  <c r="AZ344" i="21"/>
  <c r="BB78" i="20"/>
  <c r="BB79" i="20"/>
  <c r="BB80" i="20" s="1"/>
  <c r="BB80" i="21" s="1"/>
  <c r="BB75" i="20"/>
  <c r="BB75" i="21" s="1"/>
  <c r="AZ339" i="21"/>
  <c r="AZ288" i="21"/>
  <c r="AZ309" i="21" s="1"/>
  <c r="AZ340" i="21"/>
  <c r="AZ343" i="21"/>
  <c r="AZ248" i="21"/>
  <c r="AZ259" i="21" s="1"/>
  <c r="AZ237" i="21" s="1"/>
  <c r="AZ380" i="21" s="1"/>
  <c r="AZ246" i="21"/>
  <c r="AZ257" i="21" s="1"/>
  <c r="AZ293" i="21"/>
  <c r="AZ314" i="21" s="1"/>
  <c r="BA76" i="20"/>
  <c r="BA81" i="20"/>
  <c r="BA81" i="21" s="1"/>
  <c r="BA77" i="20"/>
  <c r="BA624" i="20" s="1"/>
  <c r="AY107" i="20"/>
  <c r="AY122" i="21" s="1"/>
  <c r="AZ206" i="21"/>
  <c r="AZ195" i="21"/>
  <c r="AZ202" i="21"/>
  <c r="AZ212" i="21"/>
  <c r="AZ215" i="21"/>
  <c r="AZ214" i="21"/>
  <c r="AZ198" i="21"/>
  <c r="AZ201" i="21"/>
  <c r="AZ204" i="21"/>
  <c r="AZ203" i="21"/>
  <c r="AZ197" i="21"/>
  <c r="AZ208" i="21"/>
  <c r="AZ211" i="21"/>
  <c r="AZ200" i="21"/>
  <c r="AZ199" i="21"/>
  <c r="AZ207" i="21"/>
  <c r="AZ210" i="21"/>
  <c r="AZ213" i="21"/>
  <c r="AZ209" i="21"/>
  <c r="AZ196" i="21"/>
  <c r="AV121" i="21"/>
  <c r="AV29" i="21" s="1"/>
  <c r="AV28" i="21" s="1"/>
  <c r="AX174" i="20"/>
  <c r="AY236" i="21"/>
  <c r="AY379" i="21" s="1"/>
  <c r="BA224" i="21"/>
  <c r="BA217" i="21"/>
  <c r="BA220" i="21"/>
  <c r="BA222" i="21"/>
  <c r="BA225" i="21"/>
  <c r="BA226" i="21"/>
  <c r="BA218" i="21"/>
  <c r="BA221" i="21"/>
  <c r="BA219" i="21"/>
  <c r="BA223" i="21"/>
  <c r="AY243" i="20"/>
  <c r="AY197" i="20"/>
  <c r="AY360" i="21"/>
  <c r="AY269" i="21"/>
  <c r="AZ124" i="21"/>
  <c r="AZ135" i="21"/>
  <c r="AZ198" i="20"/>
  <c r="AZ344" i="20"/>
  <c r="AZ333" i="20"/>
  <c r="AZ108" i="20"/>
  <c r="AZ142" i="20" s="1"/>
  <c r="AZ322" i="20"/>
  <c r="AZ251" i="20"/>
  <c r="AZ295" i="20" s="1"/>
  <c r="AZ185" i="20"/>
  <c r="AZ327" i="20"/>
  <c r="AZ205" i="20"/>
  <c r="AZ117" i="20"/>
  <c r="AZ151" i="20" s="1"/>
  <c r="AZ126" i="21"/>
  <c r="AZ252" i="20"/>
  <c r="AZ296" i="20" s="1"/>
  <c r="AZ339" i="20"/>
  <c r="AZ207" i="20"/>
  <c r="AZ195" i="20"/>
  <c r="AZ110" i="20"/>
  <c r="AZ144" i="20" s="1"/>
  <c r="AZ138" i="21"/>
  <c r="AZ247" i="20"/>
  <c r="AZ291" i="20" s="1"/>
  <c r="AZ342" i="20"/>
  <c r="AZ325" i="20"/>
  <c r="AZ203" i="20"/>
  <c r="AZ182" i="20"/>
  <c r="AZ136" i="21"/>
  <c r="AZ350" i="20"/>
  <c r="AZ337" i="20"/>
  <c r="AZ183" i="20"/>
  <c r="AZ178" i="20"/>
  <c r="AZ131" i="21"/>
  <c r="AZ353" i="20"/>
  <c r="AZ340" i="20"/>
  <c r="AZ323" i="20"/>
  <c r="AZ201" i="20"/>
  <c r="AZ114" i="20"/>
  <c r="AZ148" i="20" s="1"/>
  <c r="AZ133" i="21"/>
  <c r="AZ352" i="20"/>
  <c r="AZ335" i="20"/>
  <c r="AZ181" i="20"/>
  <c r="AZ184" i="20"/>
  <c r="AZ128" i="21"/>
  <c r="AZ139" i="21"/>
  <c r="AZ351" i="20"/>
  <c r="AZ338" i="20"/>
  <c r="AZ250" i="20"/>
  <c r="AZ294" i="20" s="1"/>
  <c r="AZ199" i="20"/>
  <c r="AZ113" i="20"/>
  <c r="AZ147" i="20" s="1"/>
  <c r="AZ140" i="21"/>
  <c r="AZ346" i="20"/>
  <c r="AZ328" i="20"/>
  <c r="AZ206" i="20"/>
  <c r="AZ112" i="20"/>
  <c r="AZ146" i="20" s="1"/>
  <c r="AZ349" i="20"/>
  <c r="AZ336" i="20"/>
  <c r="AZ191" i="20"/>
  <c r="AZ196" i="20"/>
  <c r="AZ111" i="20"/>
  <c r="AZ145" i="20" s="1"/>
  <c r="AZ137" i="21"/>
  <c r="AZ348" i="20"/>
  <c r="AZ330" i="20"/>
  <c r="AZ204" i="20"/>
  <c r="AZ190" i="20"/>
  <c r="AZ129" i="21"/>
  <c r="AZ144" i="21"/>
  <c r="AZ347" i="20"/>
  <c r="AZ334" i="20"/>
  <c r="AZ193" i="20"/>
  <c r="AZ194" i="20"/>
  <c r="AZ109" i="20"/>
  <c r="AZ143" i="20" s="1"/>
  <c r="AZ141" i="21"/>
  <c r="AZ189" i="20"/>
  <c r="AZ324" i="20"/>
  <c r="AZ202" i="20"/>
  <c r="AZ125" i="21"/>
  <c r="AZ143" i="21"/>
  <c r="AZ179" i="20"/>
  <c r="AZ116" i="20"/>
  <c r="AZ150" i="20" s="1"/>
  <c r="AZ132" i="21"/>
  <c r="AZ177" i="20"/>
  <c r="AZ341" i="20"/>
  <c r="AZ253" i="20"/>
  <c r="AZ297" i="20" s="1"/>
  <c r="AZ188" i="20"/>
  <c r="AZ326" i="20"/>
  <c r="AZ249" i="20"/>
  <c r="AZ293" i="20" s="1"/>
  <c r="AZ180" i="20"/>
  <c r="AZ246" i="20"/>
  <c r="AZ290" i="20" s="1"/>
  <c r="AZ345" i="20"/>
  <c r="AZ127" i="21"/>
  <c r="AZ200" i="20"/>
  <c r="AZ248" i="20"/>
  <c r="AZ292" i="20" s="1"/>
  <c r="AZ73" i="21"/>
  <c r="AZ192" i="20"/>
  <c r="AZ331" i="20"/>
  <c r="AZ142" i="21"/>
  <c r="AZ115" i="20"/>
  <c r="AZ149" i="20" s="1"/>
  <c r="AZ329" i="20"/>
  <c r="AZ245" i="20"/>
  <c r="AZ289" i="20" s="1"/>
  <c r="AZ130" i="21"/>
  <c r="AY309" i="20"/>
  <c r="AY44" i="20" s="1"/>
  <c r="AY86" i="21"/>
  <c r="AX511" i="20"/>
  <c r="AX98" i="21"/>
  <c r="AX97" i="21" s="1"/>
  <c r="AX21" i="21" s="1"/>
  <c r="AY332" i="20"/>
  <c r="AY123" i="21"/>
  <c r="BA71" i="21"/>
  <c r="BA72" i="20"/>
  <c r="BA111" i="21" s="1"/>
  <c r="BA73" i="20"/>
  <c r="AY110" i="21"/>
  <c r="AY211" i="20"/>
  <c r="AY152" i="20"/>
  <c r="AY35" i="20" s="1"/>
  <c r="AY163" i="20"/>
  <c r="AY43" i="20" s="1"/>
  <c r="AX320" i="20"/>
  <c r="AX148" i="21"/>
  <c r="AX22" i="21" s="1"/>
  <c r="AY229" i="21"/>
  <c r="AY372" i="21" s="1"/>
  <c r="AY186" i="20"/>
  <c r="AY134" i="21"/>
  <c r="AX149" i="21"/>
  <c r="AZ299" i="20"/>
  <c r="AZ310" i="20"/>
  <c r="AZ164" i="20"/>
  <c r="AZ87" i="21"/>
  <c r="AZ100" i="21"/>
  <c r="AZ97" i="20"/>
  <c r="AZ153" i="20"/>
  <c r="AZ235" i="20"/>
  <c r="AZ279" i="20" s="1"/>
  <c r="AZ240" i="20"/>
  <c r="AZ284" i="20" s="1"/>
  <c r="AZ314" i="20"/>
  <c r="AZ171" i="20"/>
  <c r="AZ105" i="20"/>
  <c r="AZ139" i="20" s="1"/>
  <c r="AZ96" i="21"/>
  <c r="AZ118" i="21"/>
  <c r="AZ305" i="20"/>
  <c r="AZ213" i="20"/>
  <c r="AZ257" i="20" s="1"/>
  <c r="AZ227" i="20"/>
  <c r="AZ271" i="20" s="1"/>
  <c r="AZ167" i="20"/>
  <c r="AZ104" i="20"/>
  <c r="AZ138" i="20" s="1"/>
  <c r="AZ105" i="21"/>
  <c r="AZ112" i="21"/>
  <c r="AZ304" i="20"/>
  <c r="AZ159" i="20"/>
  <c r="AZ319" i="20"/>
  <c r="AZ157" i="20"/>
  <c r="AZ93" i="21"/>
  <c r="AZ301" i="20"/>
  <c r="AZ217" i="20"/>
  <c r="AZ261" i="20" s="1"/>
  <c r="AZ219" i="20"/>
  <c r="AZ263" i="20" s="1"/>
  <c r="AZ214" i="20"/>
  <c r="AZ258" i="20" s="1"/>
  <c r="AZ90" i="21"/>
  <c r="AZ165" i="20"/>
  <c r="AZ315" i="20"/>
  <c r="AZ242" i="20"/>
  <c r="AZ286" i="20" s="1"/>
  <c r="AZ160" i="20"/>
  <c r="AZ101" i="20"/>
  <c r="AZ135" i="20" s="1"/>
  <c r="AZ115" i="21"/>
  <c r="AZ104" i="21"/>
  <c r="AZ313" i="20"/>
  <c r="AZ236" i="20"/>
  <c r="AZ280" i="20" s="1"/>
  <c r="AZ238" i="20"/>
  <c r="AZ282" i="20" s="1"/>
  <c r="AZ156" i="20"/>
  <c r="AZ98" i="20"/>
  <c r="AZ132" i="20" s="1"/>
  <c r="AZ117" i="21"/>
  <c r="AZ106" i="21"/>
  <c r="AZ312" i="20"/>
  <c r="AZ307" i="20"/>
  <c r="AZ306" i="20"/>
  <c r="AZ172" i="20"/>
  <c r="AZ103" i="21"/>
  <c r="AZ119" i="21"/>
  <c r="AZ308" i="20"/>
  <c r="AZ173" i="20"/>
  <c r="AZ318" i="20"/>
  <c r="AZ168" i="20"/>
  <c r="AZ106" i="20"/>
  <c r="AZ140" i="20" s="1"/>
  <c r="AZ113" i="21"/>
  <c r="AZ102" i="21"/>
  <c r="AZ224" i="20"/>
  <c r="AZ268" i="20" s="1"/>
  <c r="AZ231" i="20"/>
  <c r="AZ275" i="20" s="1"/>
  <c r="AZ226" i="20"/>
  <c r="AZ270" i="20" s="1"/>
  <c r="AZ162" i="20"/>
  <c r="AZ101" i="21"/>
  <c r="AZ114" i="21"/>
  <c r="AZ229" i="20"/>
  <c r="AZ273" i="20" s="1"/>
  <c r="AZ311" i="20"/>
  <c r="AZ222" i="20"/>
  <c r="AZ266" i="20" s="1"/>
  <c r="AZ158" i="20"/>
  <c r="AZ72" i="21"/>
  <c r="AZ116" i="21"/>
  <c r="AZ228" i="20"/>
  <c r="AZ272" i="20" s="1"/>
  <c r="AZ237" i="20"/>
  <c r="AZ281" i="20" s="1"/>
  <c r="AZ234" i="20"/>
  <c r="AZ278" i="20" s="1"/>
  <c r="AZ170" i="20"/>
  <c r="AZ103" i="20"/>
  <c r="AZ137" i="20" s="1"/>
  <c r="AZ107" i="21"/>
  <c r="AZ108" i="21"/>
  <c r="AZ239" i="20"/>
  <c r="AZ283" i="20" s="1"/>
  <c r="AZ155" i="20"/>
  <c r="AZ302" i="20"/>
  <c r="AZ166" i="20"/>
  <c r="AZ102" i="20"/>
  <c r="AZ136" i="20" s="1"/>
  <c r="AZ95" i="21"/>
  <c r="AZ300" i="20"/>
  <c r="AZ221" i="20"/>
  <c r="AZ265" i="20" s="1"/>
  <c r="AZ94" i="21"/>
  <c r="AZ223" i="20"/>
  <c r="AZ267" i="20" s="1"/>
  <c r="AZ88" i="21"/>
  <c r="AZ230" i="20"/>
  <c r="AZ274" i="20" s="1"/>
  <c r="AZ216" i="20"/>
  <c r="AZ260" i="20" s="1"/>
  <c r="AZ92" i="21"/>
  <c r="AZ241" i="20"/>
  <c r="AZ285" i="20" s="1"/>
  <c r="AZ91" i="21"/>
  <c r="AZ218" i="20"/>
  <c r="AZ262" i="20" s="1"/>
  <c r="AZ120" i="21"/>
  <c r="AZ100" i="20"/>
  <c r="AZ134" i="20" s="1"/>
  <c r="AZ215" i="20"/>
  <c r="AZ259" i="20" s="1"/>
  <c r="AZ89" i="21"/>
  <c r="AZ161" i="20"/>
  <c r="AZ316" i="20"/>
  <c r="AZ154" i="20"/>
  <c r="AZ225" i="20"/>
  <c r="AZ269" i="20" s="1"/>
  <c r="AZ169" i="20"/>
  <c r="AZ317" i="20"/>
  <c r="AZ99" i="20"/>
  <c r="AZ133" i="20" s="1"/>
  <c r="AZ220" i="20"/>
  <c r="AZ264" i="20" s="1"/>
  <c r="AZ303" i="20"/>
  <c r="AZ109" i="21"/>
  <c r="AX210" i="20"/>
  <c r="AX14" i="20" s="1"/>
  <c r="AX6" i="20" s="1"/>
  <c r="AX147" i="21"/>
  <c r="AX14" i="21" s="1"/>
  <c r="AY232" i="20"/>
  <c r="AY96" i="20"/>
  <c r="AZ216" i="21"/>
  <c r="AZ49" i="21" s="1"/>
  <c r="AY321" i="20"/>
  <c r="AY175" i="20"/>
  <c r="AY343" i="20"/>
  <c r="BC1" i="20"/>
  <c r="BC3" i="20" s="1"/>
  <c r="BB1" i="21"/>
  <c r="BB71" i="20"/>
  <c r="AY298" i="20"/>
  <c r="AY99" i="21"/>
  <c r="AY250" i="21" l="1"/>
  <c r="BB380" i="20"/>
  <c r="BB457" i="20" s="1"/>
  <c r="BB423" i="20"/>
  <c r="BB500" i="20" s="1"/>
  <c r="AZ316" i="21"/>
  <c r="AZ274" i="21" s="1"/>
  <c r="BA244" i="20"/>
  <c r="BA176" i="20"/>
  <c r="BA187" i="20"/>
  <c r="BA233" i="20"/>
  <c r="BA212" i="20"/>
  <c r="BA256" i="20" s="1"/>
  <c r="AZ305" i="21"/>
  <c r="AZ263" i="21" s="1"/>
  <c r="AZ315" i="21"/>
  <c r="AZ273" i="21" s="1"/>
  <c r="AZ260" i="21"/>
  <c r="AZ238" i="21" s="1"/>
  <c r="AW228" i="21"/>
  <c r="AW227" i="21" s="1"/>
  <c r="AW55" i="21" s="1"/>
  <c r="AW43" i="21" s="1"/>
  <c r="AW42" i="21" s="1"/>
  <c r="AW381" i="21"/>
  <c r="AW371" i="21" s="1"/>
  <c r="AW359" i="21" s="1"/>
  <c r="AW37" i="21" s="1"/>
  <c r="AW7" i="21" s="1"/>
  <c r="AX532" i="20"/>
  <c r="AX522" i="20" s="1"/>
  <c r="AX381" i="21"/>
  <c r="AX371" i="21" s="1"/>
  <c r="AX359" i="21" s="1"/>
  <c r="AX37" i="21" s="1"/>
  <c r="AY11" i="20"/>
  <c r="AW26" i="20"/>
  <c r="AY304" i="21"/>
  <c r="BA546" i="20"/>
  <c r="AX262" i="21"/>
  <c r="AX261" i="21" s="1"/>
  <c r="AX61" i="21" s="1"/>
  <c r="AX60" i="21" s="1"/>
  <c r="AY276" i="21"/>
  <c r="AY281" i="21"/>
  <c r="AY280" i="21"/>
  <c r="AY279" i="21"/>
  <c r="AY282" i="21"/>
  <c r="AY278" i="21"/>
  <c r="AZ349" i="21"/>
  <c r="AZ327" i="21" s="1"/>
  <c r="AZ275" i="21" s="1"/>
  <c r="AZ354" i="21"/>
  <c r="AZ332" i="21" s="1"/>
  <c r="AZ280" i="21" s="1"/>
  <c r="AZ356" i="21"/>
  <c r="AZ334" i="21" s="1"/>
  <c r="H261" i="21"/>
  <c r="AZ351" i="21"/>
  <c r="AZ329" i="21" s="1"/>
  <c r="AZ277" i="21" s="1"/>
  <c r="AZ353" i="21"/>
  <c r="AZ331" i="21" s="1"/>
  <c r="AZ279" i="21" s="1"/>
  <c r="AZ357" i="21"/>
  <c r="AZ335" i="21" s="1"/>
  <c r="AZ352" i="21"/>
  <c r="AZ330" i="21" s="1"/>
  <c r="AZ278" i="21" s="1"/>
  <c r="H262" i="21"/>
  <c r="AZ350" i="21"/>
  <c r="AZ328" i="21" s="1"/>
  <c r="AZ355" i="21"/>
  <c r="AZ333" i="21" s="1"/>
  <c r="AZ281" i="21" s="1"/>
  <c r="AZ358" i="21"/>
  <c r="AZ336" i="21" s="1"/>
  <c r="AZ283" i="21"/>
  <c r="BA249" i="21"/>
  <c r="BA303" i="21"/>
  <c r="BA324" i="21" s="1"/>
  <c r="BA302" i="21"/>
  <c r="BA323" i="21" s="1"/>
  <c r="BA301" i="21"/>
  <c r="BA322" i="21" s="1"/>
  <c r="BA300" i="21"/>
  <c r="BA321" i="21" s="1"/>
  <c r="BA299" i="21"/>
  <c r="BA320" i="21" s="1"/>
  <c r="BA298" i="21"/>
  <c r="BA319" i="21" s="1"/>
  <c r="BA297" i="21"/>
  <c r="BA318" i="21" s="1"/>
  <c r="BA295" i="21"/>
  <c r="BA296" i="21"/>
  <c r="BA317" i="21" s="1"/>
  <c r="BA294" i="21"/>
  <c r="AZ268" i="21"/>
  <c r="AZ265" i="21"/>
  <c r="AZ264" i="21"/>
  <c r="AZ272" i="21"/>
  <c r="AZ270" i="21"/>
  <c r="AZ269" i="21"/>
  <c r="AZ267" i="21"/>
  <c r="AZ266" i="21"/>
  <c r="AZ271" i="21"/>
  <c r="AX228" i="21"/>
  <c r="AX227" i="21" s="1"/>
  <c r="AX55" i="21" s="1"/>
  <c r="AX54" i="21" s="1"/>
  <c r="AU43" i="21"/>
  <c r="AU42" i="21" s="1"/>
  <c r="H42" i="21" s="1"/>
  <c r="E6" i="14"/>
  <c r="AU60" i="21"/>
  <c r="AU54" i="21"/>
  <c r="H46" i="21" s="1"/>
  <c r="AZ48" i="21"/>
  <c r="AZ156" i="21"/>
  <c r="AW532" i="20"/>
  <c r="AY228" i="21"/>
  <c r="AY227" i="21" s="1"/>
  <c r="AY55" i="21" s="1"/>
  <c r="G17" i="31"/>
  <c r="H359" i="21"/>
  <c r="AU37" i="21"/>
  <c r="AU7" i="21" s="1"/>
  <c r="H7" i="21" s="1"/>
  <c r="AZ288" i="20"/>
  <c r="AZ287" i="20" s="1"/>
  <c r="AY254" i="20"/>
  <c r="AY62" i="20" s="1"/>
  <c r="AZ277" i="20"/>
  <c r="AZ276" i="20" s="1"/>
  <c r="AZ255" i="20"/>
  <c r="AZ141" i="20"/>
  <c r="AZ131" i="20"/>
  <c r="AZ130" i="20" s="1"/>
  <c r="BA456" i="20"/>
  <c r="AZ434" i="20"/>
  <c r="BA516" i="20"/>
  <c r="BA365" i="21"/>
  <c r="BA517" i="20"/>
  <c r="BA366" i="21"/>
  <c r="AY530" i="20"/>
  <c r="AZ477" i="20"/>
  <c r="AZ488" i="20"/>
  <c r="BA499" i="20"/>
  <c r="AY433" i="20"/>
  <c r="AY523" i="20"/>
  <c r="BA513" i="20"/>
  <c r="BA362" i="21"/>
  <c r="BA515" i="20"/>
  <c r="BA364" i="21"/>
  <c r="AZ445" i="20"/>
  <c r="BA518" i="20"/>
  <c r="BA367" i="21"/>
  <c r="BA521" i="20"/>
  <c r="BA370" i="21"/>
  <c r="BA512" i="20"/>
  <c r="BA361" i="21"/>
  <c r="BA514" i="20"/>
  <c r="BA363" i="21"/>
  <c r="BA520" i="20"/>
  <c r="BA369" i="21"/>
  <c r="BA519" i="20"/>
  <c r="BA368" i="21"/>
  <c r="AZ531" i="20"/>
  <c r="AZ527" i="20"/>
  <c r="AZ526" i="20"/>
  <c r="AV36" i="21"/>
  <c r="AY42" i="20"/>
  <c r="AW28" i="21"/>
  <c r="BB151" i="21"/>
  <c r="BB146" i="21"/>
  <c r="BB83" i="21"/>
  <c r="AW50" i="20"/>
  <c r="H29" i="21"/>
  <c r="AU28" i="21"/>
  <c r="AX30" i="21"/>
  <c r="AX6" i="21" s="1"/>
  <c r="AX52" i="20"/>
  <c r="AX28" i="20" s="1"/>
  <c r="AX53" i="20"/>
  <c r="AX51" i="20"/>
  <c r="AX27" i="20" s="1"/>
  <c r="AX37" i="20"/>
  <c r="AY36" i="20"/>
  <c r="AZ174" i="21"/>
  <c r="H61" i="21"/>
  <c r="H48" i="21"/>
  <c r="H55" i="21"/>
  <c r="H227" i="21"/>
  <c r="BB3" i="21"/>
  <c r="BB69" i="21" s="1"/>
  <c r="AZ236" i="21"/>
  <c r="AZ379" i="21" s="1"/>
  <c r="AZ157" i="21"/>
  <c r="AZ171" i="21"/>
  <c r="AZ160" i="21"/>
  <c r="AZ189" i="21"/>
  <c r="AZ185" i="21"/>
  <c r="AV356" i="20"/>
  <c r="AV510" i="20"/>
  <c r="BB384" i="20"/>
  <c r="BB461" i="20" s="1"/>
  <c r="BA603" i="20"/>
  <c r="AX152" i="21"/>
  <c r="AX15" i="21" s="1"/>
  <c r="BA598" i="20"/>
  <c r="BB426" i="20"/>
  <c r="BB503" i="20" s="1"/>
  <c r="BA599" i="20"/>
  <c r="BA610" i="20"/>
  <c r="BB78" i="21"/>
  <c r="BB398" i="20"/>
  <c r="BB475" i="20" s="1"/>
  <c r="BA616" i="20"/>
  <c r="BB387" i="20"/>
  <c r="BB464" i="20" s="1"/>
  <c r="BA604" i="20"/>
  <c r="BA587" i="20"/>
  <c r="BA627" i="20"/>
  <c r="BA600" i="20"/>
  <c r="BA592" i="20"/>
  <c r="BA609" i="20"/>
  <c r="BA620" i="20"/>
  <c r="BA613" i="20"/>
  <c r="BB382" i="20"/>
  <c r="BB459" i="20" s="1"/>
  <c r="BB395" i="20"/>
  <c r="BB472" i="20" s="1"/>
  <c r="AX166" i="21"/>
  <c r="AX23" i="21" s="1"/>
  <c r="AX20" i="21" s="1"/>
  <c r="BA586" i="20"/>
  <c r="BA605" i="20"/>
  <c r="BA617" i="20"/>
  <c r="BA584" i="20"/>
  <c r="BA77" i="21"/>
  <c r="BA209" i="21" s="1"/>
  <c r="BB392" i="20"/>
  <c r="BB469" i="20" s="1"/>
  <c r="BB424" i="20"/>
  <c r="BB501" i="20" s="1"/>
  <c r="BB389" i="20"/>
  <c r="BB466" i="20" s="1"/>
  <c r="BB427" i="20"/>
  <c r="BB504" i="20" s="1"/>
  <c r="BA629" i="20"/>
  <c r="BA582" i="20"/>
  <c r="BA622" i="20"/>
  <c r="BA597" i="20"/>
  <c r="BA611" i="20"/>
  <c r="BA596" i="20"/>
  <c r="BA602" i="20"/>
  <c r="BB396" i="20"/>
  <c r="BB473" i="20" s="1"/>
  <c r="BB432" i="20"/>
  <c r="BB509" i="20" s="1"/>
  <c r="BB381" i="20"/>
  <c r="BB458" i="20" s="1"/>
  <c r="BB429" i="20"/>
  <c r="BB506" i="20" s="1"/>
  <c r="BA588" i="20"/>
  <c r="BA633" i="20"/>
  <c r="BA614" i="20"/>
  <c r="BA632" i="20"/>
  <c r="BA595" i="20"/>
  <c r="BA593" i="20"/>
  <c r="BA594" i="20"/>
  <c r="BA630" i="20"/>
  <c r="BA607" i="20"/>
  <c r="BA626" i="20"/>
  <c r="BA606" i="20"/>
  <c r="BA581" i="20"/>
  <c r="BB397" i="20"/>
  <c r="BB474" i="20" s="1"/>
  <c r="BB385" i="20"/>
  <c r="BB462" i="20" s="1"/>
  <c r="BB430" i="20"/>
  <c r="BB507" i="20" s="1"/>
  <c r="BB386" i="20"/>
  <c r="BB463" i="20" s="1"/>
  <c r="BB391" i="20"/>
  <c r="BB468" i="20" s="1"/>
  <c r="BB388" i="20"/>
  <c r="BB465" i="20" s="1"/>
  <c r="BB431" i="20"/>
  <c r="BB508" i="20" s="1"/>
  <c r="AY153" i="21"/>
  <c r="BA615" i="20"/>
  <c r="BA625" i="20"/>
  <c r="BA619" i="20"/>
  <c r="BA618" i="20"/>
  <c r="BA628" i="20"/>
  <c r="BA591" i="20"/>
  <c r="BA631" i="20"/>
  <c r="BA590" i="20"/>
  <c r="BA608" i="20"/>
  <c r="BA589" i="20"/>
  <c r="BA621" i="20"/>
  <c r="BA585" i="20"/>
  <c r="BA583" i="20"/>
  <c r="BB390" i="20"/>
  <c r="BB467" i="20" s="1"/>
  <c r="BB394" i="20"/>
  <c r="BB471" i="20" s="1"/>
  <c r="BB428" i="20"/>
  <c r="BB505" i="20" s="1"/>
  <c r="BB399" i="20"/>
  <c r="BB476" i="20" s="1"/>
  <c r="BB393" i="20"/>
  <c r="BB470" i="20" s="1"/>
  <c r="BB425" i="20"/>
  <c r="BB502" i="20" s="1"/>
  <c r="BB383" i="20"/>
  <c r="BB460" i="20" s="1"/>
  <c r="BC355" i="20"/>
  <c r="BC209" i="20"/>
  <c r="BC83" i="20"/>
  <c r="BC69" i="20"/>
  <c r="BA241" i="21"/>
  <c r="BA252" i="21" s="1"/>
  <c r="BA230" i="21" s="1"/>
  <c r="BA373" i="21" s="1"/>
  <c r="AZ176" i="21"/>
  <c r="AZ172" i="21"/>
  <c r="AZ177" i="21"/>
  <c r="AZ161" i="21"/>
  <c r="AZ163" i="21"/>
  <c r="AZ188" i="21"/>
  <c r="AZ181" i="21"/>
  <c r="AY169" i="21"/>
  <c r="AY180" i="21"/>
  <c r="BA245" i="21"/>
  <c r="BA256" i="21" s="1"/>
  <c r="BA234" i="21" s="1"/>
  <c r="BA377" i="21" s="1"/>
  <c r="AY155" i="21"/>
  <c r="AZ184" i="21"/>
  <c r="AZ186" i="21"/>
  <c r="AZ190" i="21"/>
  <c r="AZ164" i="21"/>
  <c r="AZ178" i="21"/>
  <c r="AZ173" i="21"/>
  <c r="AZ187" i="21"/>
  <c r="AZ170" i="21"/>
  <c r="AZ182" i="21"/>
  <c r="AZ175" i="21"/>
  <c r="AZ165" i="21"/>
  <c r="AZ179" i="21"/>
  <c r="AZ159" i="21"/>
  <c r="AZ158" i="21"/>
  <c r="AZ162" i="21"/>
  <c r="BA346" i="21"/>
  <c r="BA285" i="21"/>
  <c r="BA306" i="21" s="1"/>
  <c r="BA291" i="21"/>
  <c r="BA312" i="21" s="1"/>
  <c r="BA289" i="21"/>
  <c r="BA310" i="21" s="1"/>
  <c r="BA343" i="21"/>
  <c r="BA292" i="21"/>
  <c r="BA313" i="21" s="1"/>
  <c r="BA344" i="21"/>
  <c r="BA342" i="21"/>
  <c r="BA247" i="21"/>
  <c r="BA258" i="21" s="1"/>
  <c r="BA287" i="21"/>
  <c r="BA308" i="21" s="1"/>
  <c r="BA345" i="21"/>
  <c r="BA244" i="21"/>
  <c r="BA255" i="21" s="1"/>
  <c r="BA233" i="21" s="1"/>
  <c r="BA376" i="21" s="1"/>
  <c r="BA341" i="21"/>
  <c r="BA340" i="21"/>
  <c r="BA246" i="21"/>
  <c r="BA257" i="21" s="1"/>
  <c r="BA235" i="21" s="1"/>
  <c r="BA378" i="21" s="1"/>
  <c r="AX191" i="21"/>
  <c r="AX31" i="21" s="1"/>
  <c r="BA539" i="20"/>
  <c r="AY194" i="21"/>
  <c r="AY205" i="21"/>
  <c r="AZ192" i="21"/>
  <c r="BA541" i="20"/>
  <c r="BA402" i="20"/>
  <c r="BA479" i="20" s="1"/>
  <c r="BA420" i="20"/>
  <c r="BA497" i="20" s="1"/>
  <c r="BA540" i="20"/>
  <c r="AY579" i="20"/>
  <c r="AY533" i="20"/>
  <c r="AY37" i="20" s="1"/>
  <c r="BA422" i="20"/>
  <c r="BA193" i="21" s="1"/>
  <c r="AZ612" i="20"/>
  <c r="BA379" i="20"/>
  <c r="BA371" i="20"/>
  <c r="BA448" i="20" s="1"/>
  <c r="BA367" i="20"/>
  <c r="BA444" i="20" s="1"/>
  <c r="BA405" i="20"/>
  <c r="BA482" i="20" s="1"/>
  <c r="BA360" i="20"/>
  <c r="BA437" i="20" s="1"/>
  <c r="BA404" i="20"/>
  <c r="BA481" i="20" s="1"/>
  <c r="BA555" i="20"/>
  <c r="BA375" i="20"/>
  <c r="BA452" i="20" s="1"/>
  <c r="BA535" i="20"/>
  <c r="H371" i="21"/>
  <c r="G51" i="31" s="1"/>
  <c r="BA570" i="20"/>
  <c r="BA543" i="20"/>
  <c r="BA412" i="20"/>
  <c r="BA489" i="20" s="1"/>
  <c r="BA566" i="20"/>
  <c r="BA536" i="20"/>
  <c r="BA373" i="20"/>
  <c r="BA450" i="20" s="1"/>
  <c r="BA550" i="20"/>
  <c r="BA369" i="20"/>
  <c r="BA446" i="20" s="1"/>
  <c r="AZ545" i="20"/>
  <c r="AZ601" i="20"/>
  <c r="AZ623" i="20"/>
  <c r="AZ357" i="20"/>
  <c r="AZ557" i="20"/>
  <c r="AZ580" i="20"/>
  <c r="BA578" i="20"/>
  <c r="BA406" i="20"/>
  <c r="BA483" i="20" s="1"/>
  <c r="BA408" i="20"/>
  <c r="BA485" i="20" s="1"/>
  <c r="BA549" i="20"/>
  <c r="BA538" i="20"/>
  <c r="BA547" i="20"/>
  <c r="BA372" i="20"/>
  <c r="BA449" i="20" s="1"/>
  <c r="BA554" i="20"/>
  <c r="BA362" i="20"/>
  <c r="BA439" i="20" s="1"/>
  <c r="BA574" i="20"/>
  <c r="BA553" i="20"/>
  <c r="BA361" i="20"/>
  <c r="BA438" i="20" s="1"/>
  <c r="BA416" i="20"/>
  <c r="BA493" i="20" s="1"/>
  <c r="BA364" i="20"/>
  <c r="BA441" i="20" s="1"/>
  <c r="BA572" i="20"/>
  <c r="BA551" i="20"/>
  <c r="BA359" i="20"/>
  <c r="BA436" i="20" s="1"/>
  <c r="BA537" i="20"/>
  <c r="BA558" i="20"/>
  <c r="BA76" i="21"/>
  <c r="AZ400" i="20"/>
  <c r="AZ154" i="21" s="1"/>
  <c r="BA417" i="20"/>
  <c r="BA494" i="20" s="1"/>
  <c r="BA575" i="20"/>
  <c r="BA559" i="20"/>
  <c r="BA374" i="20"/>
  <c r="BA451" i="20" s="1"/>
  <c r="BA370" i="20"/>
  <c r="BA447" i="20" s="1"/>
  <c r="BA548" i="20"/>
  <c r="BA576" i="20"/>
  <c r="BA415" i="20"/>
  <c r="BA492" i="20" s="1"/>
  <c r="BA363" i="20"/>
  <c r="BA440" i="20" s="1"/>
  <c r="BA571" i="20"/>
  <c r="BA409" i="20"/>
  <c r="BA486" i="20" s="1"/>
  <c r="BA565" i="20"/>
  <c r="BA421" i="20"/>
  <c r="BA498" i="20" s="1"/>
  <c r="BA407" i="20"/>
  <c r="BA484" i="20" s="1"/>
  <c r="BA573" i="20"/>
  <c r="BA552" i="20"/>
  <c r="BA563" i="20"/>
  <c r="BA419" i="20"/>
  <c r="BA496" i="20" s="1"/>
  <c r="BA358" i="20"/>
  <c r="BA435" i="20" s="1"/>
  <c r="BA569" i="20"/>
  <c r="BA365" i="20"/>
  <c r="BA442" i="20" s="1"/>
  <c r="BA414" i="20"/>
  <c r="BA491" i="20" s="1"/>
  <c r="BA376" i="20"/>
  <c r="BA453" i="20" s="1"/>
  <c r="BA560" i="20"/>
  <c r="BA544" i="20"/>
  <c r="BA413" i="20"/>
  <c r="BA490" i="20" s="1"/>
  <c r="BA577" i="20"/>
  <c r="BA377" i="20"/>
  <c r="BA454" i="20" s="1"/>
  <c r="BA567" i="20"/>
  <c r="BA542" i="20"/>
  <c r="BA410" i="20"/>
  <c r="BA487" i="20" s="1"/>
  <c r="BA562" i="20"/>
  <c r="BA418" i="20"/>
  <c r="BA495" i="20" s="1"/>
  <c r="BA366" i="20"/>
  <c r="BA443" i="20" s="1"/>
  <c r="BA561" i="20"/>
  <c r="BA378" i="20"/>
  <c r="BA455" i="20" s="1"/>
  <c r="BA564" i="20"/>
  <c r="BA403" i="20"/>
  <c r="BA480" i="20" s="1"/>
  <c r="BA401" i="20"/>
  <c r="BA478" i="20" s="1"/>
  <c r="AZ239" i="21"/>
  <c r="AZ253" i="21"/>
  <c r="AZ231" i="21" s="1"/>
  <c r="AZ374" i="21" s="1"/>
  <c r="BB79" i="21"/>
  <c r="AZ534" i="20"/>
  <c r="AZ568" i="20"/>
  <c r="AZ368" i="20"/>
  <c r="AZ167" i="21" s="1"/>
  <c r="AZ411" i="20"/>
  <c r="AZ168" i="21" s="1"/>
  <c r="BA286" i="21"/>
  <c r="BA307" i="21" s="1"/>
  <c r="BA248" i="21"/>
  <c r="BA259" i="21" s="1"/>
  <c r="BA237" i="21" s="1"/>
  <c r="BA380" i="21" s="1"/>
  <c r="BA284" i="21"/>
  <c r="BA290" i="21"/>
  <c r="BA311" i="21" s="1"/>
  <c r="BA242" i="21"/>
  <c r="BA253" i="21" s="1"/>
  <c r="BA231" i="21" s="1"/>
  <c r="BA374" i="21" s="1"/>
  <c r="BA338" i="21"/>
  <c r="BA240" i="21"/>
  <c r="BA251" i="21" s="1"/>
  <c r="BA293" i="21"/>
  <c r="BA314" i="21" s="1"/>
  <c r="BA339" i="21"/>
  <c r="BA288" i="21"/>
  <c r="BA309" i="21" s="1"/>
  <c r="BA347" i="21"/>
  <c r="BA243" i="21"/>
  <c r="BA254" i="21" s="1"/>
  <c r="BA232" i="21" s="1"/>
  <c r="BA375" i="21" s="1"/>
  <c r="BB76" i="20"/>
  <c r="BB81" i="20"/>
  <c r="BB81" i="21" s="1"/>
  <c r="BB77" i="20"/>
  <c r="BB581" i="20" s="1"/>
  <c r="BC79" i="20"/>
  <c r="BC80" i="20" s="1"/>
  <c r="BC80" i="21" s="1"/>
  <c r="BC75" i="20"/>
  <c r="BC75" i="21" s="1"/>
  <c r="BC78" i="20"/>
  <c r="BC71" i="20"/>
  <c r="BD1" i="20"/>
  <c r="BD3" i="20" s="1"/>
  <c r="BC1" i="21"/>
  <c r="AY174" i="20"/>
  <c r="AZ232" i="20"/>
  <c r="AZ86" i="21"/>
  <c r="AY210" i="20"/>
  <c r="AY14" i="20" s="1"/>
  <c r="AY6" i="20" s="1"/>
  <c r="AY147" i="21"/>
  <c r="AY14" i="21" s="1"/>
  <c r="BA164" i="20"/>
  <c r="BA100" i="21"/>
  <c r="BA87" i="21"/>
  <c r="BA97" i="20"/>
  <c r="BA153" i="20"/>
  <c r="BA310" i="20"/>
  <c r="BA299" i="20"/>
  <c r="BA306" i="20"/>
  <c r="BA214" i="20"/>
  <c r="BA258" i="20" s="1"/>
  <c r="BA307" i="20"/>
  <c r="BA171" i="20"/>
  <c r="BA154" i="20"/>
  <c r="BA96" i="21"/>
  <c r="BA221" i="20"/>
  <c r="BA265" i="20" s="1"/>
  <c r="BA313" i="20"/>
  <c r="BA228" i="20"/>
  <c r="BA272" i="20" s="1"/>
  <c r="BA103" i="20"/>
  <c r="BA137" i="20" s="1"/>
  <c r="BA157" i="20"/>
  <c r="BA72" i="21"/>
  <c r="BA93" i="21"/>
  <c r="BA225" i="20"/>
  <c r="BA269" i="20" s="1"/>
  <c r="BA222" i="20"/>
  <c r="BA266" i="20" s="1"/>
  <c r="BA315" i="20"/>
  <c r="BA165" i="20"/>
  <c r="BA100" i="20"/>
  <c r="BA134" i="20" s="1"/>
  <c r="BA106" i="21"/>
  <c r="BA120" i="21"/>
  <c r="BA301" i="20"/>
  <c r="BA220" i="20"/>
  <c r="BA264" i="20" s="1"/>
  <c r="BA101" i="20"/>
  <c r="BA135" i="20" s="1"/>
  <c r="BA155" i="20"/>
  <c r="BA94" i="21"/>
  <c r="BA118" i="21"/>
  <c r="BA237" i="20"/>
  <c r="BA281" i="20" s="1"/>
  <c r="BA304" i="20"/>
  <c r="BA235" i="20"/>
  <c r="BA279" i="20" s="1"/>
  <c r="BA167" i="20"/>
  <c r="BA106" i="20"/>
  <c r="BA140" i="20" s="1"/>
  <c r="BA95" i="21"/>
  <c r="BA107" i="21"/>
  <c r="BA318" i="20"/>
  <c r="BA226" i="20"/>
  <c r="BA270" i="20" s="1"/>
  <c r="BA303" i="20"/>
  <c r="BA170" i="20"/>
  <c r="BA102" i="20"/>
  <c r="BA136" i="20" s="1"/>
  <c r="BA104" i="21"/>
  <c r="BA113" i="21"/>
  <c r="BA314" i="20"/>
  <c r="BA312" i="20"/>
  <c r="BA227" i="20"/>
  <c r="BA271" i="20" s="1"/>
  <c r="BA160" i="20"/>
  <c r="BA92" i="21"/>
  <c r="BA217" i="20"/>
  <c r="BA261" i="20" s="1"/>
  <c r="BA218" i="20"/>
  <c r="BA262" i="20" s="1"/>
  <c r="BA311" i="20"/>
  <c r="BA172" i="20"/>
  <c r="BA98" i="20"/>
  <c r="BA132" i="20" s="1"/>
  <c r="BA89" i="21"/>
  <c r="BA105" i="21"/>
  <c r="BA229" i="20"/>
  <c r="BA273" i="20" s="1"/>
  <c r="BA317" i="20"/>
  <c r="BA234" i="20"/>
  <c r="BA278" i="20" s="1"/>
  <c r="BA219" i="20"/>
  <c r="BA263" i="20" s="1"/>
  <c r="BA162" i="20"/>
  <c r="BA99" i="20"/>
  <c r="BA133" i="20" s="1"/>
  <c r="BA114" i="21"/>
  <c r="BA101" i="21"/>
  <c r="BA302" i="20"/>
  <c r="BA316" i="20"/>
  <c r="BA231" i="20"/>
  <c r="BA275" i="20" s="1"/>
  <c r="BA166" i="20"/>
  <c r="BA116" i="21"/>
  <c r="BA103" i="21"/>
  <c r="BA241" i="20"/>
  <c r="BA285" i="20" s="1"/>
  <c r="BA242" i="20"/>
  <c r="BA286" i="20" s="1"/>
  <c r="BA173" i="20"/>
  <c r="BA156" i="20"/>
  <c r="BA115" i="21"/>
  <c r="BA240" i="20"/>
  <c r="BA284" i="20" s="1"/>
  <c r="BA308" i="20"/>
  <c r="BA239" i="20"/>
  <c r="BA283" i="20" s="1"/>
  <c r="BA168" i="20"/>
  <c r="BA108" i="21"/>
  <c r="BA117" i="21"/>
  <c r="BA105" i="20"/>
  <c r="BA139" i="20" s="1"/>
  <c r="BA112" i="21"/>
  <c r="BA161" i="20"/>
  <c r="BA305" i="20"/>
  <c r="BA91" i="21"/>
  <c r="BA223" i="20"/>
  <c r="BA267" i="20" s="1"/>
  <c r="BA213" i="20"/>
  <c r="BA257" i="20" s="1"/>
  <c r="BA158" i="20"/>
  <c r="BA236" i="20"/>
  <c r="BA280" i="20" s="1"/>
  <c r="BA224" i="20"/>
  <c r="BA268" i="20" s="1"/>
  <c r="BA109" i="21"/>
  <c r="BA159" i="20"/>
  <c r="BA230" i="20"/>
  <c r="BA274" i="20" s="1"/>
  <c r="BA300" i="20"/>
  <c r="BA90" i="21"/>
  <c r="BA169" i="20"/>
  <c r="BA319" i="20"/>
  <c r="BA216" i="20"/>
  <c r="BA260" i="20" s="1"/>
  <c r="BA88" i="21"/>
  <c r="BA215" i="20"/>
  <c r="BA259" i="20" s="1"/>
  <c r="BA119" i="21"/>
  <c r="BA104" i="20"/>
  <c r="BA138" i="20" s="1"/>
  <c r="BA238" i="20"/>
  <c r="BA282" i="20" s="1"/>
  <c r="BA102" i="21"/>
  <c r="AZ107" i="20"/>
  <c r="AZ122" i="21" s="1"/>
  <c r="AZ197" i="20"/>
  <c r="AY511" i="20"/>
  <c r="AZ194" i="21"/>
  <c r="AY320" i="20"/>
  <c r="AZ230" i="21"/>
  <c r="AZ373" i="21" s="1"/>
  <c r="AY98" i="21"/>
  <c r="AY97" i="21" s="1"/>
  <c r="AY21" i="21" s="1"/>
  <c r="AZ110" i="21"/>
  <c r="AZ152" i="20"/>
  <c r="AZ163" i="20"/>
  <c r="AZ43" i="20" s="1"/>
  <c r="AZ243" i="20"/>
  <c r="AZ186" i="20"/>
  <c r="AY149" i="21"/>
  <c r="AY30" i="21" s="1"/>
  <c r="BA216" i="21"/>
  <c r="BA49" i="21" s="1"/>
  <c r="AZ205" i="21"/>
  <c r="BB72" i="20"/>
  <c r="BB111" i="21" s="1"/>
  <c r="BB73" i="20"/>
  <c r="BB71" i="21"/>
  <c r="AZ360" i="21"/>
  <c r="AZ234" i="21"/>
  <c r="AZ377" i="21" s="1"/>
  <c r="AY148" i="21"/>
  <c r="AY22" i="21" s="1"/>
  <c r="BB217" i="21"/>
  <c r="BB223" i="21"/>
  <c r="BB224" i="21"/>
  <c r="BB218" i="21"/>
  <c r="BB221" i="21"/>
  <c r="BB219" i="21"/>
  <c r="BB225" i="21"/>
  <c r="BB226" i="21"/>
  <c r="BB220" i="21"/>
  <c r="BB222" i="21"/>
  <c r="AZ211" i="20"/>
  <c r="AZ96" i="20"/>
  <c r="AZ309" i="20"/>
  <c r="AZ229" i="21"/>
  <c r="AZ372" i="21" s="1"/>
  <c r="AZ175" i="20"/>
  <c r="AZ332" i="20"/>
  <c r="AZ134" i="21"/>
  <c r="AZ235" i="21"/>
  <c r="AZ378" i="21" s="1"/>
  <c r="AZ99" i="21"/>
  <c r="AZ298" i="20"/>
  <c r="AZ36" i="20" s="1"/>
  <c r="BA135" i="21"/>
  <c r="BA124" i="21"/>
  <c r="BA344" i="20"/>
  <c r="BA198" i="20"/>
  <c r="BA333" i="20"/>
  <c r="BA108" i="20"/>
  <c r="BA142" i="20" s="1"/>
  <c r="BA322" i="20"/>
  <c r="BA200" i="20"/>
  <c r="BA324" i="20"/>
  <c r="BA346" i="20"/>
  <c r="BA192" i="20"/>
  <c r="BA188" i="20"/>
  <c r="BA111" i="20"/>
  <c r="BA145" i="20" s="1"/>
  <c r="BA139" i="21"/>
  <c r="BA353" i="20"/>
  <c r="BA248" i="20"/>
  <c r="BA292" i="20" s="1"/>
  <c r="BA252" i="20"/>
  <c r="BA296" i="20" s="1"/>
  <c r="BA189" i="20"/>
  <c r="BA110" i="20"/>
  <c r="BA144" i="20" s="1"/>
  <c r="BA141" i="21"/>
  <c r="BA109" i="20"/>
  <c r="BA143" i="20" s="1"/>
  <c r="BA136" i="21"/>
  <c r="BA323" i="20"/>
  <c r="BA340" i="20"/>
  <c r="BA347" i="20"/>
  <c r="BA253" i="20"/>
  <c r="BA297" i="20" s="1"/>
  <c r="BA196" i="20"/>
  <c r="BA177" i="20"/>
  <c r="BA137" i="21"/>
  <c r="BA144" i="21"/>
  <c r="BA348" i="20"/>
  <c r="BA185" i="20"/>
  <c r="BA341" i="20"/>
  <c r="BA338" i="20"/>
  <c r="BA180" i="20"/>
  <c r="BA193" i="20"/>
  <c r="BA125" i="21"/>
  <c r="BA328" i="20"/>
  <c r="BA349" i="20"/>
  <c r="BA327" i="20"/>
  <c r="BA251" i="20"/>
  <c r="BA295" i="20" s="1"/>
  <c r="BA191" i="20"/>
  <c r="BA131" i="21"/>
  <c r="BA330" i="20"/>
  <c r="BA138" i="21"/>
  <c r="BA142" i="21"/>
  <c r="BA203" i="20"/>
  <c r="BA190" i="20"/>
  <c r="BA342" i="20"/>
  <c r="BA194" i="20"/>
  <c r="BA184" i="20"/>
  <c r="BA112" i="20"/>
  <c r="BA146" i="20" s="1"/>
  <c r="BA130" i="21"/>
  <c r="BA339" i="20"/>
  <c r="BA113" i="20"/>
  <c r="BA147" i="20" s="1"/>
  <c r="BA325" i="20"/>
  <c r="BA331" i="20"/>
  <c r="BA206" i="20"/>
  <c r="BA115" i="20"/>
  <c r="BA149" i="20" s="1"/>
  <c r="BA129" i="21"/>
  <c r="BA336" i="20"/>
  <c r="BA345" i="20"/>
  <c r="BA205" i="20"/>
  <c r="BA204" i="20"/>
  <c r="BA179" i="20"/>
  <c r="BA133" i="21"/>
  <c r="BA247" i="20"/>
  <c r="BA291" i="20" s="1"/>
  <c r="BA140" i="21"/>
  <c r="BA246" i="20"/>
  <c r="BA290" i="20" s="1"/>
  <c r="BA245" i="20"/>
  <c r="BA289" i="20" s="1"/>
  <c r="BA329" i="20"/>
  <c r="BA326" i="20"/>
  <c r="BA207" i="20"/>
  <c r="BA181" i="20"/>
  <c r="BA73" i="21"/>
  <c r="BA143" i="21"/>
  <c r="BA250" i="20"/>
  <c r="BA294" i="20" s="1"/>
  <c r="BA337" i="20"/>
  <c r="BA116" i="20"/>
  <c r="BA150" i="20" s="1"/>
  <c r="BA352" i="20"/>
  <c r="BA202" i="20"/>
  <c r="BA195" i="20"/>
  <c r="BA199" i="20"/>
  <c r="BA334" i="20"/>
  <c r="BA126" i="21"/>
  <c r="BA114" i="20"/>
  <c r="BA148" i="20" s="1"/>
  <c r="BA183" i="20"/>
  <c r="BA249" i="20"/>
  <c r="BA293" i="20" s="1"/>
  <c r="BA117" i="20"/>
  <c r="BA151" i="20" s="1"/>
  <c r="BA201" i="20"/>
  <c r="BA178" i="20"/>
  <c r="BA351" i="20"/>
  <c r="BA127" i="21"/>
  <c r="BA350" i="20"/>
  <c r="BA132" i="21"/>
  <c r="BA182" i="20"/>
  <c r="BA128" i="21"/>
  <c r="BA335" i="20"/>
  <c r="AZ321" i="20"/>
  <c r="AZ343" i="20"/>
  <c r="AZ123" i="21"/>
  <c r="BC380" i="20" l="1"/>
  <c r="BC457" i="20" s="1"/>
  <c r="BC423" i="20"/>
  <c r="BC500" i="20" s="1"/>
  <c r="BA305" i="21"/>
  <c r="BA263" i="21" s="1"/>
  <c r="BA315" i="21"/>
  <c r="BA273" i="21" s="1"/>
  <c r="BB233" i="20"/>
  <c r="BB212" i="20"/>
  <c r="BB256" i="20" s="1"/>
  <c r="BA316" i="21"/>
  <c r="BA274" i="21" s="1"/>
  <c r="BB244" i="20"/>
  <c r="BB176" i="20"/>
  <c r="BB187" i="20"/>
  <c r="AW54" i="21"/>
  <c r="AX29" i="20"/>
  <c r="AX26" i="20" s="1"/>
  <c r="BA260" i="21"/>
  <c r="BA238" i="21" s="1"/>
  <c r="AY532" i="20"/>
  <c r="AY522" i="20" s="1"/>
  <c r="AY381" i="21"/>
  <c r="AY371" i="21" s="1"/>
  <c r="AY359" i="21" s="1"/>
  <c r="AY37" i="21" s="1"/>
  <c r="AW36" i="21"/>
  <c r="BB369" i="20"/>
  <c r="BB446" i="20" s="1"/>
  <c r="AZ304" i="21"/>
  <c r="AX43" i="21"/>
  <c r="AX42" i="21" s="1"/>
  <c r="AZ276" i="21"/>
  <c r="AZ282" i="21"/>
  <c r="BA351" i="21"/>
  <c r="BA329" i="21" s="1"/>
  <c r="BA277" i="21" s="1"/>
  <c r="BA349" i="21"/>
  <c r="BA327" i="21" s="1"/>
  <c r="BA275" i="21" s="1"/>
  <c r="BA352" i="21"/>
  <c r="BA330" i="21" s="1"/>
  <c r="BA278" i="21" s="1"/>
  <c r="BA354" i="21"/>
  <c r="BA332" i="21" s="1"/>
  <c r="BA280" i="21" s="1"/>
  <c r="BA357" i="21"/>
  <c r="BA335" i="21" s="1"/>
  <c r="BA350" i="21"/>
  <c r="BA328" i="21" s="1"/>
  <c r="BA276" i="21" s="1"/>
  <c r="BA353" i="21"/>
  <c r="BA331" i="21" s="1"/>
  <c r="BA279" i="21" s="1"/>
  <c r="BA356" i="21"/>
  <c r="BA334" i="21" s="1"/>
  <c r="BA355" i="21"/>
  <c r="BA333" i="21" s="1"/>
  <c r="BA281" i="21" s="1"/>
  <c r="AY262" i="21"/>
  <c r="AY261" i="21" s="1"/>
  <c r="AY61" i="21" s="1"/>
  <c r="AY43" i="21" s="1"/>
  <c r="AY42" i="21" s="1"/>
  <c r="BA358" i="21"/>
  <c r="BA336" i="21" s="1"/>
  <c r="BA283" i="21"/>
  <c r="BB249" i="21"/>
  <c r="BB303" i="21"/>
  <c r="BB324" i="21" s="1"/>
  <c r="BB302" i="21"/>
  <c r="BB323" i="21" s="1"/>
  <c r="BB301" i="21"/>
  <c r="BB322" i="21" s="1"/>
  <c r="BB300" i="21"/>
  <c r="BB321" i="21" s="1"/>
  <c r="BB299" i="21"/>
  <c r="BB320" i="21" s="1"/>
  <c r="BB298" i="21"/>
  <c r="BB319" i="21" s="1"/>
  <c r="BB297" i="21"/>
  <c r="BB318" i="21" s="1"/>
  <c r="BB296" i="21"/>
  <c r="BB317" i="21" s="1"/>
  <c r="BB295" i="21"/>
  <c r="BB294" i="21"/>
  <c r="BA265" i="21"/>
  <c r="BA272" i="21"/>
  <c r="BA269" i="21"/>
  <c r="BA268" i="21"/>
  <c r="BA270" i="21"/>
  <c r="BA267" i="21"/>
  <c r="BA266" i="21"/>
  <c r="BA271" i="21"/>
  <c r="BA264" i="21"/>
  <c r="H43" i="21"/>
  <c r="H44" i="21"/>
  <c r="H47" i="21"/>
  <c r="AY54" i="21"/>
  <c r="BA48" i="21"/>
  <c r="AY6" i="21"/>
  <c r="AX7" i="21"/>
  <c r="BA179" i="21"/>
  <c r="H28" i="21"/>
  <c r="AW522" i="20"/>
  <c r="AW510" i="20" s="1"/>
  <c r="AW21" i="20" s="1"/>
  <c r="G42" i="31"/>
  <c r="G26" i="31"/>
  <c r="G49" i="31"/>
  <c r="E10" i="14"/>
  <c r="G47" i="31"/>
  <c r="G22" i="31" s="1"/>
  <c r="AZ254" i="20"/>
  <c r="AZ62" i="20" s="1"/>
  <c r="BA277" i="20"/>
  <c r="BA276" i="20" s="1"/>
  <c r="BA288" i="20"/>
  <c r="BA287" i="20" s="1"/>
  <c r="BA255" i="20"/>
  <c r="BA141" i="20"/>
  <c r="BA131" i="20"/>
  <c r="BA130" i="20" s="1"/>
  <c r="BA477" i="20"/>
  <c r="AZ433" i="20"/>
  <c r="AZ529" i="20"/>
  <c r="BB521" i="20"/>
  <c r="BB370" i="21"/>
  <c r="BB513" i="20"/>
  <c r="BB362" i="21"/>
  <c r="AZ528" i="20"/>
  <c r="BA525" i="20"/>
  <c r="BA531" i="20"/>
  <c r="AZ525" i="20"/>
  <c r="AZ523" i="20"/>
  <c r="BB520" i="20"/>
  <c r="BB369" i="21"/>
  <c r="BB519" i="20"/>
  <c r="BB368" i="21"/>
  <c r="BA445" i="20"/>
  <c r="BA524" i="20"/>
  <c r="BB517" i="20"/>
  <c r="BB366" i="21"/>
  <c r="BB514" i="20"/>
  <c r="BB363" i="21"/>
  <c r="BB518" i="20"/>
  <c r="BB367" i="21"/>
  <c r="BA434" i="20"/>
  <c r="BA488" i="20"/>
  <c r="AZ530" i="20"/>
  <c r="BB456" i="20"/>
  <c r="AX34" i="20"/>
  <c r="AX10" i="20" s="1"/>
  <c r="BB515" i="20"/>
  <c r="BB364" i="21"/>
  <c r="BB516" i="20"/>
  <c r="BB365" i="21"/>
  <c r="BB512" i="20"/>
  <c r="BB361" i="21"/>
  <c r="AZ524" i="20"/>
  <c r="BA526" i="20"/>
  <c r="BA529" i="20"/>
  <c r="BA527" i="20"/>
  <c r="BA528" i="20"/>
  <c r="BB499" i="20"/>
  <c r="AX36" i="21"/>
  <c r="BC151" i="21"/>
  <c r="BC146" i="21"/>
  <c r="BC83" i="21"/>
  <c r="AX50" i="20"/>
  <c r="AY52" i="20"/>
  <c r="AY28" i="20" s="1"/>
  <c r="AY51" i="20"/>
  <c r="AY27" i="20" s="1"/>
  <c r="AY53" i="20"/>
  <c r="AY29" i="20" s="1"/>
  <c r="AZ44" i="20"/>
  <c r="AZ42" i="20" s="1"/>
  <c r="AY34" i="20"/>
  <c r="AY10" i="20" s="1"/>
  <c r="AV21" i="20"/>
  <c r="AZ35" i="20"/>
  <c r="AV15" i="20"/>
  <c r="BC390" i="20"/>
  <c r="BC467" i="20" s="1"/>
  <c r="H37" i="21"/>
  <c r="AU36" i="21"/>
  <c r="BA195" i="21"/>
  <c r="BA208" i="21"/>
  <c r="BC3" i="21"/>
  <c r="BC69" i="21" s="1"/>
  <c r="BA236" i="21"/>
  <c r="BA379" i="21" s="1"/>
  <c r="AU356" i="20"/>
  <c r="AU15" i="20" s="1"/>
  <c r="AU7" i="20" s="1"/>
  <c r="H7" i="20" s="1"/>
  <c r="AU510" i="20"/>
  <c r="AU21" i="20" s="1"/>
  <c r="BA213" i="21"/>
  <c r="BA215" i="21"/>
  <c r="BA210" i="21"/>
  <c r="BA204" i="21"/>
  <c r="BA203" i="21"/>
  <c r="BA201" i="21"/>
  <c r="BB414" i="20"/>
  <c r="BB491" i="20" s="1"/>
  <c r="BA199" i="21"/>
  <c r="BA211" i="21"/>
  <c r="BB536" i="20"/>
  <c r="BA212" i="21"/>
  <c r="BA207" i="21"/>
  <c r="BA206" i="21"/>
  <c r="BA197" i="21"/>
  <c r="BA198" i="21"/>
  <c r="BA202" i="21"/>
  <c r="BA196" i="21"/>
  <c r="BA200" i="21"/>
  <c r="BA214" i="21"/>
  <c r="BA612" i="20"/>
  <c r="BA623" i="20"/>
  <c r="BB379" i="20"/>
  <c r="BA580" i="20"/>
  <c r="BB422" i="20"/>
  <c r="BB193" i="21" s="1"/>
  <c r="BA601" i="20"/>
  <c r="AY152" i="21"/>
  <c r="AY15" i="21" s="1"/>
  <c r="BC395" i="20"/>
  <c r="BC472" i="20" s="1"/>
  <c r="BD355" i="20"/>
  <c r="BD209" i="20"/>
  <c r="BD83" i="20"/>
  <c r="BD69" i="20"/>
  <c r="AY121" i="21"/>
  <c r="AY29" i="21" s="1"/>
  <c r="BA181" i="21"/>
  <c r="AY166" i="21"/>
  <c r="AY23" i="21" s="1"/>
  <c r="AY20" i="21" s="1"/>
  <c r="BB565" i="20"/>
  <c r="BB560" i="20"/>
  <c r="H522" i="20"/>
  <c r="BA192" i="21"/>
  <c r="BB365" i="20"/>
  <c r="BB442" i="20" s="1"/>
  <c r="BB576" i="20"/>
  <c r="BB415" i="20"/>
  <c r="BB492" i="20" s="1"/>
  <c r="BB409" i="20"/>
  <c r="BB486" i="20" s="1"/>
  <c r="BB367" i="20"/>
  <c r="BB444" i="20" s="1"/>
  <c r="BB404" i="20"/>
  <c r="BB481" i="20" s="1"/>
  <c r="AZ153" i="21"/>
  <c r="BB406" i="20"/>
  <c r="BB483" i="20" s="1"/>
  <c r="BB421" i="20"/>
  <c r="BB498" i="20" s="1"/>
  <c r="BB363" i="20"/>
  <c r="BB440" i="20" s="1"/>
  <c r="BB567" i="20"/>
  <c r="BB550" i="20"/>
  <c r="AZ169" i="21"/>
  <c r="BB564" i="20"/>
  <c r="BB548" i="20"/>
  <c r="BB76" i="21"/>
  <c r="BB417" i="20"/>
  <c r="BB494" i="20" s="1"/>
  <c r="BB375" i="20"/>
  <c r="BB452" i="20" s="1"/>
  <c r="AZ250" i="21"/>
  <c r="AY191" i="21"/>
  <c r="AY31" i="21" s="1"/>
  <c r="AZ155" i="21"/>
  <c r="AZ180" i="21"/>
  <c r="BA159" i="21"/>
  <c r="BB284" i="21"/>
  <c r="BA170" i="21"/>
  <c r="BA183" i="21"/>
  <c r="BA175" i="21"/>
  <c r="BA185" i="21"/>
  <c r="BA163" i="21"/>
  <c r="BC398" i="20"/>
  <c r="BC475" i="20" s="1"/>
  <c r="BC424" i="20"/>
  <c r="BC501" i="20" s="1"/>
  <c r="BB341" i="21"/>
  <c r="BB290" i="21"/>
  <c r="BB311" i="21" s="1"/>
  <c r="BC430" i="20"/>
  <c r="BC507" i="20" s="1"/>
  <c r="BC387" i="20"/>
  <c r="BC464" i="20" s="1"/>
  <c r="BC388" i="20"/>
  <c r="BC465" i="20" s="1"/>
  <c r="BB246" i="21"/>
  <c r="BB257" i="21" s="1"/>
  <c r="BB235" i="21" s="1"/>
  <c r="BB378" i="21" s="1"/>
  <c r="BB615" i="20"/>
  <c r="BC79" i="21"/>
  <c r="BB599" i="20"/>
  <c r="BB610" i="20"/>
  <c r="BB602" i="20"/>
  <c r="BB405" i="20"/>
  <c r="BB482" i="20" s="1"/>
  <c r="BB563" i="20"/>
  <c r="BB553" i="20"/>
  <c r="BB361" i="20"/>
  <c r="BB438" i="20" s="1"/>
  <c r="BB420" i="20"/>
  <c r="BB497" i="20" s="1"/>
  <c r="BB547" i="20"/>
  <c r="BB372" i="20"/>
  <c r="BB449" i="20" s="1"/>
  <c r="BB554" i="20"/>
  <c r="BB362" i="20"/>
  <c r="BB439" i="20" s="1"/>
  <c r="BB540" i="20"/>
  <c r="BB366" i="20"/>
  <c r="BB443" i="20" s="1"/>
  <c r="BB549" i="20"/>
  <c r="BB374" i="20"/>
  <c r="BB451" i="20" s="1"/>
  <c r="BB416" i="20"/>
  <c r="BB493" i="20" s="1"/>
  <c r="BB364" i="20"/>
  <c r="BB441" i="20" s="1"/>
  <c r="BB358" i="20"/>
  <c r="BB435" i="20" s="1"/>
  <c r="BB544" i="20"/>
  <c r="BB413" i="20"/>
  <c r="BB490" i="20" s="1"/>
  <c r="BB575" i="20"/>
  <c r="BB403" i="20"/>
  <c r="BB480" i="20" s="1"/>
  <c r="BB535" i="20"/>
  <c r="BB407" i="20"/>
  <c r="BB484" i="20" s="1"/>
  <c r="BB570" i="20"/>
  <c r="BB377" i="20"/>
  <c r="BB454" i="20" s="1"/>
  <c r="BB577" i="20"/>
  <c r="BB412" i="20"/>
  <c r="BB489" i="20" s="1"/>
  <c r="BB408" i="20"/>
  <c r="BB485" i="20" s="1"/>
  <c r="BB566" i="20"/>
  <c r="BB376" i="20"/>
  <c r="BB453" i="20" s="1"/>
  <c r="BB578" i="20"/>
  <c r="BB546" i="20"/>
  <c r="BB542" i="20"/>
  <c r="BB410" i="20"/>
  <c r="BB487" i="20" s="1"/>
  <c r="BB573" i="20"/>
  <c r="BB418" i="20"/>
  <c r="BB495" i="20" s="1"/>
  <c r="BB559" i="20"/>
  <c r="BB561" i="20"/>
  <c r="BB551" i="20"/>
  <c r="BB359" i="20"/>
  <c r="BB436" i="20" s="1"/>
  <c r="BB537" i="20"/>
  <c r="BB569" i="20"/>
  <c r="BB370" i="20"/>
  <c r="BB447" i="20" s="1"/>
  <c r="BB571" i="20"/>
  <c r="BB360" i="20"/>
  <c r="BB437" i="20" s="1"/>
  <c r="BB538" i="20"/>
  <c r="BB541" i="20"/>
  <c r="BB371" i="20"/>
  <c r="BB448" i="20" s="1"/>
  <c r="BB572" i="20"/>
  <c r="BB378" i="20"/>
  <c r="BB455" i="20" s="1"/>
  <c r="BB539" i="20"/>
  <c r="BB401" i="20"/>
  <c r="BB478" i="20" s="1"/>
  <c r="BB543" i="20"/>
  <c r="BB373" i="20"/>
  <c r="BB450" i="20" s="1"/>
  <c r="BB555" i="20"/>
  <c r="BB402" i="20"/>
  <c r="BB479" i="20" s="1"/>
  <c r="BB558" i="20"/>
  <c r="BB562" i="20"/>
  <c r="BB552" i="20"/>
  <c r="BB574" i="20"/>
  <c r="BB419" i="20"/>
  <c r="BB496" i="20" s="1"/>
  <c r="AZ533" i="20"/>
  <c r="AZ37" i="20" s="1"/>
  <c r="BA400" i="20"/>
  <c r="BA154" i="21" s="1"/>
  <c r="AZ579" i="20"/>
  <c r="BC428" i="20"/>
  <c r="BC505" i="20" s="1"/>
  <c r="BC78" i="21"/>
  <c r="BC385" i="20"/>
  <c r="BC462" i="20" s="1"/>
  <c r="BC383" i="20"/>
  <c r="BC460" i="20" s="1"/>
  <c r="BC431" i="20"/>
  <c r="BC508" i="20" s="1"/>
  <c r="BC393" i="20"/>
  <c r="BC470" i="20" s="1"/>
  <c r="BC386" i="20"/>
  <c r="BC463" i="20" s="1"/>
  <c r="BB347" i="21"/>
  <c r="BB242" i="21"/>
  <c r="BB253" i="21" s="1"/>
  <c r="BB231" i="21" s="1"/>
  <c r="BB374" i="21" s="1"/>
  <c r="BB338" i="21"/>
  <c r="BA165" i="21"/>
  <c r="BA186" i="21"/>
  <c r="BA160" i="21"/>
  <c r="BA171" i="21"/>
  <c r="BA177" i="21"/>
  <c r="BA157" i="21"/>
  <c r="BA174" i="21"/>
  <c r="BA187" i="21"/>
  <c r="BC427" i="20"/>
  <c r="BC504" i="20" s="1"/>
  <c r="BC425" i="20"/>
  <c r="BC502" i="20" s="1"/>
  <c r="BC394" i="20"/>
  <c r="BC471" i="20" s="1"/>
  <c r="BC391" i="20"/>
  <c r="BC468" i="20" s="1"/>
  <c r="BC397" i="20"/>
  <c r="BC474" i="20" s="1"/>
  <c r="BC429" i="20"/>
  <c r="BC506" i="20" s="1"/>
  <c r="BC399" i="20"/>
  <c r="BC476" i="20" s="1"/>
  <c r="BC392" i="20"/>
  <c r="BC469" i="20" s="1"/>
  <c r="BB340" i="21"/>
  <c r="BB339" i="21"/>
  <c r="BB345" i="21"/>
  <c r="BB346" i="21"/>
  <c r="BA188" i="21"/>
  <c r="BA164" i="21"/>
  <c r="BA173" i="21"/>
  <c r="BA190" i="21"/>
  <c r="BA161" i="21"/>
  <c r="BA176" i="21"/>
  <c r="BA162" i="21"/>
  <c r="BA156" i="21"/>
  <c r="BC384" i="20"/>
  <c r="BC461" i="20" s="1"/>
  <c r="BC432" i="20"/>
  <c r="BC509" i="20" s="1"/>
  <c r="BC381" i="20"/>
  <c r="BC458" i="20" s="1"/>
  <c r="BC389" i="20"/>
  <c r="BC466" i="20" s="1"/>
  <c r="BC426" i="20"/>
  <c r="BC503" i="20" s="1"/>
  <c r="BC396" i="20"/>
  <c r="BC473" i="20" s="1"/>
  <c r="BC382" i="20"/>
  <c r="BC459" i="20" s="1"/>
  <c r="BB248" i="21"/>
  <c r="BB259" i="21" s="1"/>
  <c r="BB237" i="21" s="1"/>
  <c r="BB380" i="21" s="1"/>
  <c r="BB240" i="21"/>
  <c r="BB251" i="21" s="1"/>
  <c r="BB229" i="21" s="1"/>
  <c r="BB372" i="21" s="1"/>
  <c r="BB243" i="21"/>
  <c r="BB254" i="21" s="1"/>
  <c r="BB232" i="21" s="1"/>
  <c r="BB375" i="21" s="1"/>
  <c r="BB247" i="21"/>
  <c r="BB258" i="21" s="1"/>
  <c r="BB285" i="21"/>
  <c r="BB306" i="21" s="1"/>
  <c r="BA178" i="21"/>
  <c r="BA182" i="21"/>
  <c r="BA184" i="21"/>
  <c r="BA172" i="21"/>
  <c r="BA189" i="21"/>
  <c r="BA158" i="21"/>
  <c r="BA557" i="20"/>
  <c r="BA357" i="20"/>
  <c r="BA368" i="20"/>
  <c r="BA167" i="21" s="1"/>
  <c r="BA411" i="20"/>
  <c r="BA168" i="21" s="1"/>
  <c r="BA534" i="20"/>
  <c r="BA568" i="20"/>
  <c r="BA545" i="20"/>
  <c r="BB594" i="20"/>
  <c r="BB611" i="20"/>
  <c r="BB584" i="20"/>
  <c r="BB595" i="20"/>
  <c r="BB616" i="20"/>
  <c r="BB618" i="20"/>
  <c r="BB617" i="20"/>
  <c r="BB600" i="20"/>
  <c r="BB632" i="20"/>
  <c r="AZ191" i="21"/>
  <c r="AZ31" i="21" s="1"/>
  <c r="BB631" i="20"/>
  <c r="BB630" i="20"/>
  <c r="BB625" i="20"/>
  <c r="BB597" i="20"/>
  <c r="BB629" i="20"/>
  <c r="BB596" i="20"/>
  <c r="BB603" i="20"/>
  <c r="BB626" i="20"/>
  <c r="BB586" i="20"/>
  <c r="BB620" i="20"/>
  <c r="BB589" i="20"/>
  <c r="BB77" i="21"/>
  <c r="BB201" i="21" s="1"/>
  <c r="BB606" i="20"/>
  <c r="BB592" i="20"/>
  <c r="BB609" i="20"/>
  <c r="BB587" i="20"/>
  <c r="BB608" i="20"/>
  <c r="BB627" i="20"/>
  <c r="BA239" i="21"/>
  <c r="BB286" i="21"/>
  <c r="BB307" i="21" s="1"/>
  <c r="BB241" i="21"/>
  <c r="BB252" i="21" s="1"/>
  <c r="BB230" i="21" s="1"/>
  <c r="BB373" i="21" s="1"/>
  <c r="BB245" i="21"/>
  <c r="BB256" i="21" s="1"/>
  <c r="BB234" i="21" s="1"/>
  <c r="BB377" i="21" s="1"/>
  <c r="BB287" i="21"/>
  <c r="BB308" i="21" s="1"/>
  <c r="BB289" i="21"/>
  <c r="BB310" i="21" s="1"/>
  <c r="BB607" i="20"/>
  <c r="BB590" i="20"/>
  <c r="BB593" i="20"/>
  <c r="BB628" i="20"/>
  <c r="BB614" i="20"/>
  <c r="BB591" i="20"/>
  <c r="BB613" i="20"/>
  <c r="BB583" i="20"/>
  <c r="BB621" i="20"/>
  <c r="BB582" i="20"/>
  <c r="BB598" i="20"/>
  <c r="BB585" i="20"/>
  <c r="BB633" i="20"/>
  <c r="BB624" i="20"/>
  <c r="BB588" i="20"/>
  <c r="BB605" i="20"/>
  <c r="BB619" i="20"/>
  <c r="BB604" i="20"/>
  <c r="BB622" i="20"/>
  <c r="BB344" i="21"/>
  <c r="BB291" i="21"/>
  <c r="BB312" i="21" s="1"/>
  <c r="BB293" i="21"/>
  <c r="BB314" i="21" s="1"/>
  <c r="BB343" i="21"/>
  <c r="BB342" i="21"/>
  <c r="BB244" i="21"/>
  <c r="BB255" i="21" s="1"/>
  <c r="BB233" i="21" s="1"/>
  <c r="BB376" i="21" s="1"/>
  <c r="BB288" i="21"/>
  <c r="BB309" i="21" s="1"/>
  <c r="BB292" i="21"/>
  <c r="BB313" i="21" s="1"/>
  <c r="BD75" i="20"/>
  <c r="BD75" i="21" s="1"/>
  <c r="BD78" i="20"/>
  <c r="BD79" i="20"/>
  <c r="BD80" i="20" s="1"/>
  <c r="BD80" i="21" s="1"/>
  <c r="BC81" i="20"/>
  <c r="BC81" i="21" s="1"/>
  <c r="BC77" i="20"/>
  <c r="BC613" i="20" s="1"/>
  <c r="BC76" i="20"/>
  <c r="AZ320" i="20"/>
  <c r="BA107" i="20"/>
  <c r="BA122" i="21" s="1"/>
  <c r="BA186" i="20"/>
  <c r="AZ98" i="21"/>
  <c r="AZ97" i="21" s="1"/>
  <c r="AZ21" i="21" s="1"/>
  <c r="BB216" i="21"/>
  <c r="BB49" i="21" s="1"/>
  <c r="BB124" i="21"/>
  <c r="BB135" i="21"/>
  <c r="BB333" i="20"/>
  <c r="BB344" i="20"/>
  <c r="BB198" i="20"/>
  <c r="BB339" i="20"/>
  <c r="BB251" i="20"/>
  <c r="BB295" i="20" s="1"/>
  <c r="BB200" i="20"/>
  <c r="BB183" i="20"/>
  <c r="BB128" i="21"/>
  <c r="BB143" i="21"/>
  <c r="BB338" i="20"/>
  <c r="BB207" i="20"/>
  <c r="BB203" i="20"/>
  <c r="BB182" i="20"/>
  <c r="BB73" i="21"/>
  <c r="BB138" i="21"/>
  <c r="BB341" i="20"/>
  <c r="BB253" i="20"/>
  <c r="BB297" i="20" s="1"/>
  <c r="BB202" i="20"/>
  <c r="BB181" i="20"/>
  <c r="BB131" i="21"/>
  <c r="BB348" i="20"/>
  <c r="BB327" i="20"/>
  <c r="BB205" i="20"/>
  <c r="BB189" i="20"/>
  <c r="BB133" i="21"/>
  <c r="BB144" i="21"/>
  <c r="BB108" i="20"/>
  <c r="BB142" i="20" s="1"/>
  <c r="BB351" i="20"/>
  <c r="BB335" i="20"/>
  <c r="BB247" i="20"/>
  <c r="BB291" i="20" s="1"/>
  <c r="BB195" i="20"/>
  <c r="BB179" i="20"/>
  <c r="BB127" i="21"/>
  <c r="BB350" i="20"/>
  <c r="BB334" i="20"/>
  <c r="BB250" i="20"/>
  <c r="BB294" i="20" s="1"/>
  <c r="BB199" i="20"/>
  <c r="BB178" i="20"/>
  <c r="BB125" i="21"/>
  <c r="BB353" i="20"/>
  <c r="BB337" i="20"/>
  <c r="BB249" i="20"/>
  <c r="BB293" i="20" s="1"/>
  <c r="BB109" i="20"/>
  <c r="BB143" i="20" s="1"/>
  <c r="BB177" i="20"/>
  <c r="BB139" i="21"/>
  <c r="BB340" i="20"/>
  <c r="BB323" i="20"/>
  <c r="BB201" i="20"/>
  <c r="BB184" i="20"/>
  <c r="BB142" i="21"/>
  <c r="BB322" i="20"/>
  <c r="BB347" i="20"/>
  <c r="BB330" i="20"/>
  <c r="BB115" i="20"/>
  <c r="BB149" i="20" s="1"/>
  <c r="BB192" i="20"/>
  <c r="BB116" i="20"/>
  <c r="BB150" i="20" s="1"/>
  <c r="BB130" i="21"/>
  <c r="BB346" i="20"/>
  <c r="BB329" i="20"/>
  <c r="BB246" i="20"/>
  <c r="BB290" i="20" s="1"/>
  <c r="BB194" i="20"/>
  <c r="BB113" i="20"/>
  <c r="BB147" i="20" s="1"/>
  <c r="BB129" i="21"/>
  <c r="BB349" i="20"/>
  <c r="BB328" i="20"/>
  <c r="BB245" i="20"/>
  <c r="BB289" i="20" s="1"/>
  <c r="BB190" i="20"/>
  <c r="BB114" i="20"/>
  <c r="BB148" i="20" s="1"/>
  <c r="BB140" i="21"/>
  <c r="BB336" i="20"/>
  <c r="BB252" i="20"/>
  <c r="BB296" i="20" s="1"/>
  <c r="BB196" i="20"/>
  <c r="BB180" i="20"/>
  <c r="BB141" i="21"/>
  <c r="BB110" i="20"/>
  <c r="BB144" i="20" s="1"/>
  <c r="BB326" i="20"/>
  <c r="BB204" i="20"/>
  <c r="BB188" i="20"/>
  <c r="BB137" i="21"/>
  <c r="BB136" i="21"/>
  <c r="BB342" i="20"/>
  <c r="BB325" i="20"/>
  <c r="BB111" i="20"/>
  <c r="BB145" i="20" s="1"/>
  <c r="BB191" i="20"/>
  <c r="BB117" i="20"/>
  <c r="BB151" i="20" s="1"/>
  <c r="BB132" i="21"/>
  <c r="BB345" i="20"/>
  <c r="BB324" i="20"/>
  <c r="BB206" i="20"/>
  <c r="BB185" i="20"/>
  <c r="BB126" i="21"/>
  <c r="BB352" i="20"/>
  <c r="BB331" i="20"/>
  <c r="BB248" i="20"/>
  <c r="BB292" i="20" s="1"/>
  <c r="BB193" i="20"/>
  <c r="BB112" i="20"/>
  <c r="BB146" i="20" s="1"/>
  <c r="AZ149" i="21"/>
  <c r="BA96" i="20"/>
  <c r="BA163" i="20"/>
  <c r="BA43" i="20" s="1"/>
  <c r="BC226" i="21"/>
  <c r="BC221" i="21"/>
  <c r="BC225" i="21"/>
  <c r="BC223" i="21"/>
  <c r="BC218" i="21"/>
  <c r="BC220" i="21"/>
  <c r="BC219" i="21"/>
  <c r="BC217" i="21"/>
  <c r="BC222" i="21"/>
  <c r="BC224" i="21"/>
  <c r="BA332" i="20"/>
  <c r="BA343" i="20"/>
  <c r="BB164" i="20"/>
  <c r="BB100" i="21"/>
  <c r="BB87" i="21"/>
  <c r="BB97" i="20"/>
  <c r="BB310" i="20"/>
  <c r="BB299" i="20"/>
  <c r="BB153" i="20"/>
  <c r="BB238" i="20"/>
  <c r="BB282" i="20" s="1"/>
  <c r="BB317" i="20"/>
  <c r="BB300" i="20"/>
  <c r="BB227" i="20"/>
  <c r="BB271" i="20" s="1"/>
  <c r="BB106" i="20"/>
  <c r="BB140" i="20" s="1"/>
  <c r="BB160" i="20"/>
  <c r="BB96" i="21"/>
  <c r="BB316" i="20"/>
  <c r="BB239" i="20"/>
  <c r="BB283" i="20" s="1"/>
  <c r="BB222" i="20"/>
  <c r="BB266" i="20" s="1"/>
  <c r="BB173" i="20"/>
  <c r="BB155" i="20"/>
  <c r="BB104" i="21"/>
  <c r="BB119" i="21"/>
  <c r="BB162" i="20"/>
  <c r="BB100" i="20"/>
  <c r="BB134" i="20" s="1"/>
  <c r="BB95" i="21"/>
  <c r="BB113" i="21"/>
  <c r="BB242" i="20"/>
  <c r="BB286" i="20" s="1"/>
  <c r="BB318" i="20"/>
  <c r="BB241" i="20"/>
  <c r="BB285" i="20" s="1"/>
  <c r="BB220" i="20"/>
  <c r="BB264" i="20" s="1"/>
  <c r="BB167" i="20"/>
  <c r="BB108" i="21"/>
  <c r="BB109" i="21"/>
  <c r="BB229" i="20"/>
  <c r="BB273" i="20" s="1"/>
  <c r="BB313" i="20"/>
  <c r="BB240" i="20"/>
  <c r="BB284" i="20" s="1"/>
  <c r="BB223" i="20"/>
  <c r="BB267" i="20" s="1"/>
  <c r="BB99" i="20"/>
  <c r="BB133" i="20" s="1"/>
  <c r="BB156" i="20"/>
  <c r="BB93" i="21"/>
  <c r="BB105" i="21"/>
  <c r="BB312" i="20"/>
  <c r="BB235" i="20"/>
  <c r="BB279" i="20" s="1"/>
  <c r="BB218" i="20"/>
  <c r="BB262" i="20" s="1"/>
  <c r="BB169" i="20"/>
  <c r="BB103" i="20"/>
  <c r="BB137" i="20" s="1"/>
  <c r="BB91" i="21"/>
  <c r="BB114" i="21"/>
  <c r="BB302" i="20"/>
  <c r="BB158" i="20"/>
  <c r="BB92" i="21"/>
  <c r="BB103" i="21"/>
  <c r="BB234" i="20"/>
  <c r="BB278" i="20" s="1"/>
  <c r="BB314" i="20"/>
  <c r="BB237" i="20"/>
  <c r="BB281" i="20" s="1"/>
  <c r="BB216" i="20"/>
  <c r="BB260" i="20" s="1"/>
  <c r="BB161" i="20"/>
  <c r="BB120" i="21"/>
  <c r="BB315" i="20"/>
  <c r="BB221" i="20"/>
  <c r="BB265" i="20" s="1"/>
  <c r="BB308" i="20"/>
  <c r="BB236" i="20"/>
  <c r="BB280" i="20" s="1"/>
  <c r="BB219" i="20"/>
  <c r="BB263" i="20" s="1"/>
  <c r="BB170" i="20"/>
  <c r="BB104" i="20"/>
  <c r="BB138" i="20" s="1"/>
  <c r="BB102" i="21"/>
  <c r="BB117" i="21"/>
  <c r="BB307" i="20"/>
  <c r="BB230" i="20"/>
  <c r="BB274" i="20" s="1"/>
  <c r="BB214" i="20"/>
  <c r="BB258" i="20" s="1"/>
  <c r="BB165" i="20"/>
  <c r="BB89" i="21"/>
  <c r="BB107" i="21"/>
  <c r="BB225" i="20"/>
  <c r="BB269" i="20" s="1"/>
  <c r="BB154" i="20"/>
  <c r="BB106" i="21"/>
  <c r="BB319" i="20"/>
  <c r="BB217" i="20"/>
  <c r="BB261" i="20" s="1"/>
  <c r="BB305" i="20"/>
  <c r="BB228" i="20"/>
  <c r="BB272" i="20" s="1"/>
  <c r="BB102" i="20"/>
  <c r="BB136" i="20" s="1"/>
  <c r="BB157" i="20"/>
  <c r="BB72" i="21"/>
  <c r="BB115" i="21"/>
  <c r="BB306" i="20"/>
  <c r="BB168" i="20"/>
  <c r="BB304" i="20"/>
  <c r="BB231" i="20"/>
  <c r="BB275" i="20" s="1"/>
  <c r="BB215" i="20"/>
  <c r="BB259" i="20" s="1"/>
  <c r="BB166" i="20"/>
  <c r="BB101" i="20"/>
  <c r="BB135" i="20" s="1"/>
  <c r="BB88" i="21"/>
  <c r="BB118" i="21"/>
  <c r="BB303" i="20"/>
  <c r="BB226" i="20"/>
  <c r="BB270" i="20" s="1"/>
  <c r="BB98" i="20"/>
  <c r="BB132" i="20" s="1"/>
  <c r="BB159" i="20"/>
  <c r="BB90" i="21"/>
  <c r="BB101" i="21"/>
  <c r="BB213" i="20"/>
  <c r="BB257" i="20" s="1"/>
  <c r="BB112" i="21"/>
  <c r="BB116" i="21"/>
  <c r="BB311" i="20"/>
  <c r="BB172" i="20"/>
  <c r="BB301" i="20"/>
  <c r="BB224" i="20"/>
  <c r="BB268" i="20" s="1"/>
  <c r="BB171" i="20"/>
  <c r="BB105" i="20"/>
  <c r="BB139" i="20" s="1"/>
  <c r="BB94" i="21"/>
  <c r="BA298" i="20"/>
  <c r="BA36" i="20" s="1"/>
  <c r="BA232" i="20"/>
  <c r="BD71" i="20"/>
  <c r="BE1" i="20"/>
  <c r="BE3" i="20" s="1"/>
  <c r="BD1" i="21"/>
  <c r="BA175" i="20"/>
  <c r="BA197" i="20"/>
  <c r="BA123" i="21"/>
  <c r="AX121" i="21"/>
  <c r="AX29" i="21" s="1"/>
  <c r="AX28" i="21" s="1"/>
  <c r="AZ210" i="20"/>
  <c r="AZ147" i="21"/>
  <c r="AZ14" i="21" s="1"/>
  <c r="AZ511" i="20"/>
  <c r="BA211" i="20"/>
  <c r="BA309" i="20"/>
  <c r="BA44" i="20" s="1"/>
  <c r="BA86" i="21"/>
  <c r="AX510" i="20"/>
  <c r="BC72" i="20"/>
  <c r="BC111" i="21" s="1"/>
  <c r="BC73" i="20"/>
  <c r="BC71" i="21"/>
  <c r="BA321" i="20"/>
  <c r="BA243" i="20"/>
  <c r="BA134" i="21"/>
  <c r="AZ174" i="20"/>
  <c r="BA229" i="21"/>
  <c r="BA372" i="21" s="1"/>
  <c r="BA360" i="21"/>
  <c r="BA110" i="21"/>
  <c r="BA152" i="20"/>
  <c r="BA35" i="20" s="1"/>
  <c r="BA99" i="21"/>
  <c r="AZ148" i="21"/>
  <c r="AZ22" i="21" s="1"/>
  <c r="BD380" i="20" l="1"/>
  <c r="BD457" i="20" s="1"/>
  <c r="BD423" i="20"/>
  <c r="BD500" i="20" s="1"/>
  <c r="BA304" i="21"/>
  <c r="BC244" i="20"/>
  <c r="BC176" i="20"/>
  <c r="BC187" i="20"/>
  <c r="BB305" i="21"/>
  <c r="BB263" i="21" s="1"/>
  <c r="BB315" i="21"/>
  <c r="BB273" i="21" s="1"/>
  <c r="BC212" i="20"/>
  <c r="BC256" i="20" s="1"/>
  <c r="BC233" i="20"/>
  <c r="BB316" i="21"/>
  <c r="BB274" i="21" s="1"/>
  <c r="BA250" i="21"/>
  <c r="BB260" i="21"/>
  <c r="BB238" i="21" s="1"/>
  <c r="AZ262" i="21"/>
  <c r="AZ261" i="21" s="1"/>
  <c r="AZ61" i="21" s="1"/>
  <c r="AZ60" i="21" s="1"/>
  <c r="AY26" i="20"/>
  <c r="BA11" i="20"/>
  <c r="AZ11" i="20"/>
  <c r="AV7" i="20"/>
  <c r="BC558" i="20"/>
  <c r="AY60" i="21"/>
  <c r="BA282" i="21"/>
  <c r="BB354" i="21"/>
  <c r="BB332" i="21" s="1"/>
  <c r="BB280" i="21" s="1"/>
  <c r="BB350" i="21"/>
  <c r="BB328" i="21" s="1"/>
  <c r="BB276" i="21" s="1"/>
  <c r="BB351" i="21"/>
  <c r="BB329" i="21" s="1"/>
  <c r="BB277" i="21" s="1"/>
  <c r="BB357" i="21"/>
  <c r="BB335" i="21" s="1"/>
  <c r="BB349" i="21"/>
  <c r="BB327" i="21" s="1"/>
  <c r="BB275" i="21" s="1"/>
  <c r="BB352" i="21"/>
  <c r="BB330" i="21" s="1"/>
  <c r="BB278" i="21" s="1"/>
  <c r="BB353" i="21"/>
  <c r="BB331" i="21" s="1"/>
  <c r="BB279" i="21" s="1"/>
  <c r="BB355" i="21"/>
  <c r="BB333" i="21" s="1"/>
  <c r="BB281" i="21" s="1"/>
  <c r="BB356" i="21"/>
  <c r="BB334" i="21" s="1"/>
  <c r="BB282" i="21" s="1"/>
  <c r="BB358" i="21"/>
  <c r="BB336" i="21" s="1"/>
  <c r="BB283" i="21"/>
  <c r="BC249" i="21"/>
  <c r="BC303" i="21"/>
  <c r="BC324" i="21" s="1"/>
  <c r="BC302" i="21"/>
  <c r="BC323" i="21" s="1"/>
  <c r="BC301" i="21"/>
  <c r="BC322" i="21" s="1"/>
  <c r="BC300" i="21"/>
  <c r="BC321" i="21" s="1"/>
  <c r="BC299" i="21"/>
  <c r="BC320" i="21" s="1"/>
  <c r="BC298" i="21"/>
  <c r="BC319" i="21" s="1"/>
  <c r="BC297" i="21"/>
  <c r="BC318" i="21" s="1"/>
  <c r="BC296" i="21"/>
  <c r="BC317" i="21" s="1"/>
  <c r="BC295" i="21"/>
  <c r="BC294" i="21"/>
  <c r="BB267" i="21"/>
  <c r="BB272" i="21"/>
  <c r="BB270" i="21"/>
  <c r="BB269" i="21"/>
  <c r="BB268" i="21"/>
  <c r="BB265" i="21"/>
  <c r="BB264" i="21"/>
  <c r="BB271" i="21"/>
  <c r="BB266" i="21"/>
  <c r="AW356" i="20"/>
  <c r="AW15" i="20" s="1"/>
  <c r="BB48" i="21"/>
  <c r="AY7" i="21"/>
  <c r="BB174" i="21"/>
  <c r="G32" i="31"/>
  <c r="G30" i="31" s="1"/>
  <c r="G7" i="31" s="1"/>
  <c r="G40" i="31"/>
  <c r="G24" i="31"/>
  <c r="G53" i="31"/>
  <c r="AW20" i="20"/>
  <c r="BB288" i="20"/>
  <c r="BB287" i="20" s="1"/>
  <c r="BA254" i="20"/>
  <c r="BA62" i="20" s="1"/>
  <c r="BB277" i="20"/>
  <c r="BB276" i="20" s="1"/>
  <c r="BB255" i="20"/>
  <c r="BB131" i="20"/>
  <c r="BB130" i="20" s="1"/>
  <c r="BB141" i="20"/>
  <c r="BB445" i="20"/>
  <c r="BB488" i="20"/>
  <c r="BC517" i="20"/>
  <c r="BC366" i="21"/>
  <c r="BC513" i="20"/>
  <c r="BC362" i="21"/>
  <c r="BC521" i="20"/>
  <c r="BC370" i="21"/>
  <c r="BB528" i="20"/>
  <c r="BB477" i="20"/>
  <c r="BB529" i="20"/>
  <c r="BC499" i="20"/>
  <c r="BC512" i="20"/>
  <c r="BC361" i="21"/>
  <c r="BC518" i="20"/>
  <c r="BC367" i="21"/>
  <c r="BB527" i="20"/>
  <c r="BB526" i="20"/>
  <c r="BC456" i="20"/>
  <c r="BA530" i="20"/>
  <c r="BC514" i="20"/>
  <c r="BC363" i="21"/>
  <c r="BC520" i="20"/>
  <c r="BC369" i="21"/>
  <c r="BB524" i="20"/>
  <c r="BB523" i="20"/>
  <c r="BA433" i="20"/>
  <c r="BA523" i="20"/>
  <c r="BC519" i="20"/>
  <c r="BC368" i="21"/>
  <c r="BC515" i="20"/>
  <c r="BC364" i="21"/>
  <c r="BC516" i="20"/>
  <c r="BC365" i="21"/>
  <c r="BB531" i="20"/>
  <c r="BB525" i="20"/>
  <c r="BB434" i="20"/>
  <c r="BD151" i="21"/>
  <c r="BD146" i="21"/>
  <c r="BD83" i="21"/>
  <c r="AY28" i="21"/>
  <c r="AY50" i="20"/>
  <c r="AZ30" i="21"/>
  <c r="AZ6" i="21" s="1"/>
  <c r="AZ51" i="20"/>
  <c r="AZ27" i="20" s="1"/>
  <c r="AZ52" i="20"/>
  <c r="AZ28" i="20" s="1"/>
  <c r="AZ53" i="20"/>
  <c r="AZ29" i="20" s="1"/>
  <c r="BA42" i="20"/>
  <c r="AX21" i="20"/>
  <c r="AZ34" i="20"/>
  <c r="AZ10" i="20" s="1"/>
  <c r="AV20" i="20"/>
  <c r="AU20" i="20"/>
  <c r="H20" i="20" s="1"/>
  <c r="E7" i="13" s="1"/>
  <c r="H21" i="20"/>
  <c r="AZ14" i="20"/>
  <c r="AZ6" i="20" s="1"/>
  <c r="H15" i="20"/>
  <c r="BC626" i="20"/>
  <c r="BC607" i="20"/>
  <c r="BD392" i="20"/>
  <c r="BD469" i="20" s="1"/>
  <c r="H45" i="21"/>
  <c r="H36" i="21"/>
  <c r="E8" i="14" s="1"/>
  <c r="H60" i="21"/>
  <c r="H54" i="21"/>
  <c r="BB236" i="21"/>
  <c r="BB379" i="21" s="1"/>
  <c r="BD3" i="21"/>
  <c r="BD69" i="21" s="1"/>
  <c r="BB192" i="21"/>
  <c r="H510" i="20"/>
  <c r="H356" i="20"/>
  <c r="G18" i="31" s="1"/>
  <c r="BA194" i="21"/>
  <c r="BA205" i="21"/>
  <c r="BC596" i="20"/>
  <c r="BC589" i="20"/>
  <c r="BC586" i="20"/>
  <c r="BC590" i="20"/>
  <c r="AZ166" i="21"/>
  <c r="AZ23" i="21" s="1"/>
  <c r="AZ20" i="21" s="1"/>
  <c r="BC629" i="20"/>
  <c r="BC595" i="20"/>
  <c r="BC587" i="20"/>
  <c r="BC591" i="20"/>
  <c r="BC602" i="20"/>
  <c r="BA579" i="20"/>
  <c r="BB163" i="21"/>
  <c r="BC594" i="20"/>
  <c r="BC610" i="20"/>
  <c r="BC606" i="20"/>
  <c r="BC592" i="20"/>
  <c r="BC604" i="20"/>
  <c r="BC631" i="20"/>
  <c r="BC608" i="20"/>
  <c r="BC625" i="20"/>
  <c r="BC611" i="20"/>
  <c r="BC628" i="20"/>
  <c r="BC614" i="20"/>
  <c r="BC632" i="20"/>
  <c r="BC593" i="20"/>
  <c r="BC630" i="20"/>
  <c r="BC581" i="20"/>
  <c r="BC547" i="20"/>
  <c r="BD428" i="20"/>
  <c r="BD505" i="20" s="1"/>
  <c r="BD429" i="20"/>
  <c r="BD506" i="20" s="1"/>
  <c r="BE355" i="20"/>
  <c r="BE209" i="20"/>
  <c r="BE83" i="20"/>
  <c r="BE69" i="20"/>
  <c r="AZ152" i="21"/>
  <c r="AZ15" i="21" s="1"/>
  <c r="BD390" i="20"/>
  <c r="BD467" i="20" s="1"/>
  <c r="BB158" i="21"/>
  <c r="BB177" i="21"/>
  <c r="BB178" i="21"/>
  <c r="BB181" i="21"/>
  <c r="BD393" i="20"/>
  <c r="BD470" i="20" s="1"/>
  <c r="BB173" i="21"/>
  <c r="BB161" i="21"/>
  <c r="BC340" i="21"/>
  <c r="BB175" i="21"/>
  <c r="BB186" i="21"/>
  <c r="BB185" i="21"/>
  <c r="BB170" i="21"/>
  <c r="BB189" i="21"/>
  <c r="BB156" i="21"/>
  <c r="BB172" i="21"/>
  <c r="BB157" i="21"/>
  <c r="BB176" i="21"/>
  <c r="BB179" i="21"/>
  <c r="BB190" i="21"/>
  <c r="BB183" i="21"/>
  <c r="BB162" i="21"/>
  <c r="BB171" i="21"/>
  <c r="BB182" i="21"/>
  <c r="BB159" i="21"/>
  <c r="BB165" i="21"/>
  <c r="BB160" i="21"/>
  <c r="BB184" i="21"/>
  <c r="BB164" i="21"/>
  <c r="BB187" i="21"/>
  <c r="BB188" i="21"/>
  <c r="BC571" i="20"/>
  <c r="BC248" i="21"/>
  <c r="BC259" i="21" s="1"/>
  <c r="BC237" i="21" s="1"/>
  <c r="BC380" i="21" s="1"/>
  <c r="BD387" i="20"/>
  <c r="BD464" i="20" s="1"/>
  <c r="BD388" i="20"/>
  <c r="BD465" i="20" s="1"/>
  <c r="BD427" i="20"/>
  <c r="BD504" i="20" s="1"/>
  <c r="BD426" i="20"/>
  <c r="BD503" i="20" s="1"/>
  <c r="BB214" i="21"/>
  <c r="BC291" i="21"/>
  <c r="BC312" i="21" s="1"/>
  <c r="BC342" i="21"/>
  <c r="BC287" i="21"/>
  <c r="BC308" i="21" s="1"/>
  <c r="BC347" i="21"/>
  <c r="BC285" i="21"/>
  <c r="BC306" i="21" s="1"/>
  <c r="BB557" i="20"/>
  <c r="BC364" i="20"/>
  <c r="BC441" i="20" s="1"/>
  <c r="BC408" i="20"/>
  <c r="BC485" i="20" s="1"/>
  <c r="BC366" i="20"/>
  <c r="BC443" i="20" s="1"/>
  <c r="BA533" i="20"/>
  <c r="BA37" i="20" s="1"/>
  <c r="BB568" i="20"/>
  <c r="BC370" i="20"/>
  <c r="BC447" i="20" s="1"/>
  <c r="BC358" i="20"/>
  <c r="BC435" i="20" s="1"/>
  <c r="BC578" i="20"/>
  <c r="BC416" i="20"/>
  <c r="BC493" i="20" s="1"/>
  <c r="BC375" i="20"/>
  <c r="BC452" i="20" s="1"/>
  <c r="BD398" i="20"/>
  <c r="BD475" i="20" s="1"/>
  <c r="BD381" i="20"/>
  <c r="BD458" i="20" s="1"/>
  <c r="BD397" i="20"/>
  <c r="BD474" i="20" s="1"/>
  <c r="BD389" i="20"/>
  <c r="BD466" i="20" s="1"/>
  <c r="BD382" i="20"/>
  <c r="BD459" i="20" s="1"/>
  <c r="BA169" i="21"/>
  <c r="BC379" i="20"/>
  <c r="BA155" i="21"/>
  <c r="BB411" i="20"/>
  <c r="BB168" i="21" s="1"/>
  <c r="BC360" i="20"/>
  <c r="BC437" i="20" s="1"/>
  <c r="BC566" i="20"/>
  <c r="BC538" i="20"/>
  <c r="BC367" i="20"/>
  <c r="BC444" i="20" s="1"/>
  <c r="BC404" i="20"/>
  <c r="BC481" i="20" s="1"/>
  <c r="BD432" i="20"/>
  <c r="BD509" i="20" s="1"/>
  <c r="BD425" i="20"/>
  <c r="BD502" i="20" s="1"/>
  <c r="BD396" i="20"/>
  <c r="BD473" i="20" s="1"/>
  <c r="BD385" i="20"/>
  <c r="BD462" i="20" s="1"/>
  <c r="BD78" i="21"/>
  <c r="BD424" i="20"/>
  <c r="BD501" i="20" s="1"/>
  <c r="BD395" i="20"/>
  <c r="BD472" i="20" s="1"/>
  <c r="BD386" i="20"/>
  <c r="BD463" i="20" s="1"/>
  <c r="BC549" i="20"/>
  <c r="BC376" i="20"/>
  <c r="BC453" i="20" s="1"/>
  <c r="BC374" i="20"/>
  <c r="BC451" i="20" s="1"/>
  <c r="BC539" i="20"/>
  <c r="BC369" i="20"/>
  <c r="BC446" i="20" s="1"/>
  <c r="BD384" i="20"/>
  <c r="BD461" i="20" s="1"/>
  <c r="BD431" i="20"/>
  <c r="BD508" i="20" s="1"/>
  <c r="BD394" i="20"/>
  <c r="BD471" i="20" s="1"/>
  <c r="BD391" i="20"/>
  <c r="BD468" i="20" s="1"/>
  <c r="BD383" i="20"/>
  <c r="BD460" i="20" s="1"/>
  <c r="BD430" i="20"/>
  <c r="BD507" i="20" s="1"/>
  <c r="BD399" i="20"/>
  <c r="BD476" i="20" s="1"/>
  <c r="BA180" i="21"/>
  <c r="BB534" i="20"/>
  <c r="BB400" i="20"/>
  <c r="BB154" i="21" s="1"/>
  <c r="BB212" i="21"/>
  <c r="BB204" i="21"/>
  <c r="BB209" i="21"/>
  <c r="BB195" i="21"/>
  <c r="BB623" i="20"/>
  <c r="BC422" i="20"/>
  <c r="BC193" i="21" s="1"/>
  <c r="BB368" i="20"/>
  <c r="BB357" i="20"/>
  <c r="BB545" i="20"/>
  <c r="BB197" i="21"/>
  <c r="BB196" i="21"/>
  <c r="BB200" i="21"/>
  <c r="BB206" i="21"/>
  <c r="BB198" i="21"/>
  <c r="BB199" i="21"/>
  <c r="BB202" i="21"/>
  <c r="BB210" i="21"/>
  <c r="BB211" i="21"/>
  <c r="BB207" i="21"/>
  <c r="BB612" i="20"/>
  <c r="BB208" i="21"/>
  <c r="BB213" i="21"/>
  <c r="BB203" i="21"/>
  <c r="BB215" i="21"/>
  <c r="BA153" i="21"/>
  <c r="BD79" i="21"/>
  <c r="BC289" i="21"/>
  <c r="BC310" i="21" s="1"/>
  <c r="BC290" i="21"/>
  <c r="BC311" i="21" s="1"/>
  <c r="BC346" i="21"/>
  <c r="BC341" i="21"/>
  <c r="BC292" i="21"/>
  <c r="BC313" i="21" s="1"/>
  <c r="BC247" i="21"/>
  <c r="BC258" i="21" s="1"/>
  <c r="BC284" i="21"/>
  <c r="BC305" i="21" s="1"/>
  <c r="BC263" i="21" s="1"/>
  <c r="BC242" i="21"/>
  <c r="BC253" i="21" s="1"/>
  <c r="BC231" i="21" s="1"/>
  <c r="BC374" i="21" s="1"/>
  <c r="BC240" i="21"/>
  <c r="BC251" i="21" s="1"/>
  <c r="BC229" i="21" s="1"/>
  <c r="BC372" i="21" s="1"/>
  <c r="BC288" i="21"/>
  <c r="BC309" i="21" s="1"/>
  <c r="BC345" i="21"/>
  <c r="BC339" i="21"/>
  <c r="BC343" i="21"/>
  <c r="BC244" i="21"/>
  <c r="BC255" i="21" s="1"/>
  <c r="BC233" i="21" s="1"/>
  <c r="BC376" i="21" s="1"/>
  <c r="BC245" i="21"/>
  <c r="BC256" i="21" s="1"/>
  <c r="BC234" i="21" s="1"/>
  <c r="BC377" i="21" s="1"/>
  <c r="BC293" i="21"/>
  <c r="BC314" i="21" s="1"/>
  <c r="BC344" i="21"/>
  <c r="BC338" i="21"/>
  <c r="BC246" i="21"/>
  <c r="BC257" i="21" s="1"/>
  <c r="BC235" i="21" s="1"/>
  <c r="BC378" i="21" s="1"/>
  <c r="BC241" i="21"/>
  <c r="BC252" i="21" s="1"/>
  <c r="BC230" i="21" s="1"/>
  <c r="BC373" i="21" s="1"/>
  <c r="BC243" i="21"/>
  <c r="BC254" i="21" s="1"/>
  <c r="BC232" i="21" s="1"/>
  <c r="BC375" i="21" s="1"/>
  <c r="BC286" i="21"/>
  <c r="BC307" i="21" s="1"/>
  <c r="BB580" i="20"/>
  <c r="BB601" i="20"/>
  <c r="BC563" i="20"/>
  <c r="BC420" i="20"/>
  <c r="BC497" i="20" s="1"/>
  <c r="BC371" i="20"/>
  <c r="BC448" i="20" s="1"/>
  <c r="BC572" i="20"/>
  <c r="BC550" i="20"/>
  <c r="BC560" i="20"/>
  <c r="BC417" i="20"/>
  <c r="BC494" i="20" s="1"/>
  <c r="BC561" i="20"/>
  <c r="BC359" i="20"/>
  <c r="BC436" i="20" s="1"/>
  <c r="BC569" i="20"/>
  <c r="BB239" i="21"/>
  <c r="BC407" i="20"/>
  <c r="BC484" i="20" s="1"/>
  <c r="BC570" i="20"/>
  <c r="BC377" i="20"/>
  <c r="BC454" i="20" s="1"/>
  <c r="BC577" i="20"/>
  <c r="BC401" i="20"/>
  <c r="BC478" i="20" s="1"/>
  <c r="BC537" i="20"/>
  <c r="BC565" i="20"/>
  <c r="BC415" i="20"/>
  <c r="BC492" i="20" s="1"/>
  <c r="BC363" i="20"/>
  <c r="BC440" i="20" s="1"/>
  <c r="BC546" i="20"/>
  <c r="BC554" i="20"/>
  <c r="BC373" i="20"/>
  <c r="BC450" i="20" s="1"/>
  <c r="BC544" i="20"/>
  <c r="BC402" i="20"/>
  <c r="BC479" i="20" s="1"/>
  <c r="BC76" i="21"/>
  <c r="BC555" i="20"/>
  <c r="BC413" i="20"/>
  <c r="BC490" i="20" s="1"/>
  <c r="BC575" i="20"/>
  <c r="BC403" i="20"/>
  <c r="BC480" i="20" s="1"/>
  <c r="BC412" i="20"/>
  <c r="BC489" i="20" s="1"/>
  <c r="BC616" i="20"/>
  <c r="BC600" i="20"/>
  <c r="BC615" i="20"/>
  <c r="BC633" i="20"/>
  <c r="BC618" i="20"/>
  <c r="BC77" i="21"/>
  <c r="BC204" i="21" s="1"/>
  <c r="BC582" i="20"/>
  <c r="BC617" i="20"/>
  <c r="BC597" i="20"/>
  <c r="BC598" i="20"/>
  <c r="BC584" i="20"/>
  <c r="BC624" i="20"/>
  <c r="BC405" i="20"/>
  <c r="BC482" i="20" s="1"/>
  <c r="BC542" i="20"/>
  <c r="BC361" i="20"/>
  <c r="BC438" i="20" s="1"/>
  <c r="BC552" i="20"/>
  <c r="BC378" i="20"/>
  <c r="BC455" i="20" s="1"/>
  <c r="BC409" i="20"/>
  <c r="BC486" i="20" s="1"/>
  <c r="BC567" i="20"/>
  <c r="BC365" i="20"/>
  <c r="BC442" i="20" s="1"/>
  <c r="BC540" i="20"/>
  <c r="BC548" i="20"/>
  <c r="BC535" i="20"/>
  <c r="BC406" i="20"/>
  <c r="BC483" i="20" s="1"/>
  <c r="BC564" i="20"/>
  <c r="BC414" i="20"/>
  <c r="BC491" i="20" s="1"/>
  <c r="BC576" i="20"/>
  <c r="BC421" i="20"/>
  <c r="BC498" i="20" s="1"/>
  <c r="BC536" i="20"/>
  <c r="BC372" i="20"/>
  <c r="BC449" i="20" s="1"/>
  <c r="BC543" i="20"/>
  <c r="BC362" i="20"/>
  <c r="BC439" i="20" s="1"/>
  <c r="BC551" i="20"/>
  <c r="BC553" i="20"/>
  <c r="BC410" i="20"/>
  <c r="BC487" i="20" s="1"/>
  <c r="BC573" i="20"/>
  <c r="BC418" i="20"/>
  <c r="BC495" i="20" s="1"/>
  <c r="BC559" i="20"/>
  <c r="BC562" i="20"/>
  <c r="BC541" i="20"/>
  <c r="BC574" i="20"/>
  <c r="BC419" i="20"/>
  <c r="BC496" i="20" s="1"/>
  <c r="BC585" i="20"/>
  <c r="BC583" i="20"/>
  <c r="BC605" i="20"/>
  <c r="BC619" i="20"/>
  <c r="BC599" i="20"/>
  <c r="BC622" i="20"/>
  <c r="BC609" i="20"/>
  <c r="BC603" i="20"/>
  <c r="BC621" i="20"/>
  <c r="BC627" i="20"/>
  <c r="BC620" i="20"/>
  <c r="BC588" i="20"/>
  <c r="BE75" i="20"/>
  <c r="BE75" i="21" s="1"/>
  <c r="BE78" i="20"/>
  <c r="BE79" i="20"/>
  <c r="BE80" i="20" s="1"/>
  <c r="BE80" i="21" s="1"/>
  <c r="BD76" i="20"/>
  <c r="BD77" i="20"/>
  <c r="BD624" i="20" s="1"/>
  <c r="BD81" i="20"/>
  <c r="BD81" i="21" s="1"/>
  <c r="BA511" i="20"/>
  <c r="BA320" i="20"/>
  <c r="BC124" i="21"/>
  <c r="BC135" i="21"/>
  <c r="BC344" i="20"/>
  <c r="BC198" i="20"/>
  <c r="BC333" i="20"/>
  <c r="BC337" i="20"/>
  <c r="BC194" i="20"/>
  <c r="BC193" i="20"/>
  <c r="BC191" i="20"/>
  <c r="BC109" i="20"/>
  <c r="BC143" i="20" s="1"/>
  <c r="BC125" i="21"/>
  <c r="BC353" i="20"/>
  <c r="BC326" i="20"/>
  <c r="BC195" i="20"/>
  <c r="BC181" i="20"/>
  <c r="BC117" i="20"/>
  <c r="BC151" i="20" s="1"/>
  <c r="BC141" i="21"/>
  <c r="BC341" i="20"/>
  <c r="BC207" i="20"/>
  <c r="BC183" i="20"/>
  <c r="BC177" i="20"/>
  <c r="BC132" i="21"/>
  <c r="BC345" i="20"/>
  <c r="BC251" i="20"/>
  <c r="BC295" i="20" s="1"/>
  <c r="BC336" i="20"/>
  <c r="BC203" i="20"/>
  <c r="BC113" i="20"/>
  <c r="BC147" i="20" s="1"/>
  <c r="BC131" i="21"/>
  <c r="BC108" i="20"/>
  <c r="BC142" i="20" s="1"/>
  <c r="BC322" i="20"/>
  <c r="BC351" i="20"/>
  <c r="BC327" i="20"/>
  <c r="BC204" i="20"/>
  <c r="BC190" i="20"/>
  <c r="BC114" i="20"/>
  <c r="BC148" i="20" s="1"/>
  <c r="BC133" i="21"/>
  <c r="BC350" i="20"/>
  <c r="BC339" i="20"/>
  <c r="BC324" i="20"/>
  <c r="BC182" i="20"/>
  <c r="BC139" i="21"/>
  <c r="BC348" i="20"/>
  <c r="BC338" i="20"/>
  <c r="BC340" i="20"/>
  <c r="BC206" i="20"/>
  <c r="BC184" i="20"/>
  <c r="BC129" i="21"/>
  <c r="BC329" i="20"/>
  <c r="BC331" i="20"/>
  <c r="BC202" i="20"/>
  <c r="BC201" i="20"/>
  <c r="BC115" i="20"/>
  <c r="BC149" i="20" s="1"/>
  <c r="BC142" i="21"/>
  <c r="BC111" i="20"/>
  <c r="BC145" i="20" s="1"/>
  <c r="BC247" i="20"/>
  <c r="BC291" i="20" s="1"/>
  <c r="BC248" i="20"/>
  <c r="BC292" i="20" s="1"/>
  <c r="BC192" i="20"/>
  <c r="BC73" i="21"/>
  <c r="BC144" i="21"/>
  <c r="BC347" i="20"/>
  <c r="BC323" i="20"/>
  <c r="BC185" i="20"/>
  <c r="BC188" i="20"/>
  <c r="BC127" i="21"/>
  <c r="BC349" i="20"/>
  <c r="BC335" i="20"/>
  <c r="BC196" i="20"/>
  <c r="BC205" i="20"/>
  <c r="BC116" i="20"/>
  <c r="BC150" i="20" s="1"/>
  <c r="BC136" i="21"/>
  <c r="BC325" i="20"/>
  <c r="BC250" i="20"/>
  <c r="BC294" i="20" s="1"/>
  <c r="BC246" i="20"/>
  <c r="BC290" i="20" s="1"/>
  <c r="BC112" i="20"/>
  <c r="BC146" i="20" s="1"/>
  <c r="BC128" i="21"/>
  <c r="BC330" i="20"/>
  <c r="BC328" i="20"/>
  <c r="BC200" i="20"/>
  <c r="BC179" i="20"/>
  <c r="BC138" i="21"/>
  <c r="BC352" i="20"/>
  <c r="BC342" i="20"/>
  <c r="BC245" i="20"/>
  <c r="BC289" i="20" s="1"/>
  <c r="BC189" i="20"/>
  <c r="BC110" i="20"/>
  <c r="BC144" i="20" s="1"/>
  <c r="BC137" i="21"/>
  <c r="BC346" i="20"/>
  <c r="BC253" i="20"/>
  <c r="BC297" i="20" s="1"/>
  <c r="BC249" i="20"/>
  <c r="BC293" i="20" s="1"/>
  <c r="BC178" i="20"/>
  <c r="BC126" i="21"/>
  <c r="BC140" i="21"/>
  <c r="BC334" i="20"/>
  <c r="BC199" i="20"/>
  <c r="BC252" i="20"/>
  <c r="BC296" i="20" s="1"/>
  <c r="BC180" i="20"/>
  <c r="BC130" i="21"/>
  <c r="BC143" i="21"/>
  <c r="BD72" i="20"/>
  <c r="BD111" i="21" s="1"/>
  <c r="BD73" i="20"/>
  <c r="BD71" i="21"/>
  <c r="BB211" i="20"/>
  <c r="BB309" i="20"/>
  <c r="BB99" i="21"/>
  <c r="BB343" i="20"/>
  <c r="BB123" i="21"/>
  <c r="BC164" i="20"/>
  <c r="BC100" i="21"/>
  <c r="BC153" i="20"/>
  <c r="BC87" i="21"/>
  <c r="BC97" i="20"/>
  <c r="BC310" i="20"/>
  <c r="BC299" i="20"/>
  <c r="BC231" i="20"/>
  <c r="BC275" i="20" s="1"/>
  <c r="BC222" i="20"/>
  <c r="BC266" i="20" s="1"/>
  <c r="BC106" i="20"/>
  <c r="BC140" i="20" s="1"/>
  <c r="BC169" i="20"/>
  <c r="BC154" i="20"/>
  <c r="BC93" i="21"/>
  <c r="BC105" i="21"/>
  <c r="BC302" i="20"/>
  <c r="BC307" i="20"/>
  <c r="BC316" i="20"/>
  <c r="BC165" i="20"/>
  <c r="BC90" i="21"/>
  <c r="BC107" i="21"/>
  <c r="BC241" i="20"/>
  <c r="BC285" i="20" s="1"/>
  <c r="BC303" i="20"/>
  <c r="BC312" i="20"/>
  <c r="BC105" i="20"/>
  <c r="BC139" i="20" s="1"/>
  <c r="BC103" i="21"/>
  <c r="BC104" i="21"/>
  <c r="BC237" i="20"/>
  <c r="BC281" i="20" s="1"/>
  <c r="BC229" i="20"/>
  <c r="BC273" i="20" s="1"/>
  <c r="BC236" i="20"/>
  <c r="BC280" i="20" s="1"/>
  <c r="BC159" i="20"/>
  <c r="BC109" i="21"/>
  <c r="BC116" i="21"/>
  <c r="BC219" i="20"/>
  <c r="BC263" i="20" s="1"/>
  <c r="BC311" i="20"/>
  <c r="BC166" i="20"/>
  <c r="BC171" i="20"/>
  <c r="BC101" i="20"/>
  <c r="BC135" i="20" s="1"/>
  <c r="BC118" i="21"/>
  <c r="BC117" i="21"/>
  <c r="BC319" i="20"/>
  <c r="BC238" i="20"/>
  <c r="BC282" i="20" s="1"/>
  <c r="BC300" i="20"/>
  <c r="BC167" i="20"/>
  <c r="BC98" i="20"/>
  <c r="BC132" i="20" s="1"/>
  <c r="BC89" i="21"/>
  <c r="BC120" i="21"/>
  <c r="BC317" i="20"/>
  <c r="BC234" i="20"/>
  <c r="BC278" i="20" s="1"/>
  <c r="BC240" i="20"/>
  <c r="BC284" i="20" s="1"/>
  <c r="BC103" i="20"/>
  <c r="BC137" i="20" s="1"/>
  <c r="BC104" i="20"/>
  <c r="BC138" i="20" s="1"/>
  <c r="BC96" i="21"/>
  <c r="BC114" i="21"/>
  <c r="BC313" i="20"/>
  <c r="BC213" i="20"/>
  <c r="BC257" i="20" s="1"/>
  <c r="BC216" i="20"/>
  <c r="BC260" i="20" s="1"/>
  <c r="BC155" i="20"/>
  <c r="BC101" i="21"/>
  <c r="BC306" i="20"/>
  <c r="BC242" i="20"/>
  <c r="BC286" i="20" s="1"/>
  <c r="BC304" i="20"/>
  <c r="BC162" i="20"/>
  <c r="BC99" i="20"/>
  <c r="BC133" i="20" s="1"/>
  <c r="BC72" i="21"/>
  <c r="BC223" i="20"/>
  <c r="BC267" i="20" s="1"/>
  <c r="BC301" i="20"/>
  <c r="BC221" i="20"/>
  <c r="BC265" i="20" s="1"/>
  <c r="BC224" i="20"/>
  <c r="BC268" i="20" s="1"/>
  <c r="BC161" i="20"/>
  <c r="BC95" i="21"/>
  <c r="BC215" i="20"/>
  <c r="BC259" i="20" s="1"/>
  <c r="BC230" i="20"/>
  <c r="BC274" i="20" s="1"/>
  <c r="BC217" i="20"/>
  <c r="BC261" i="20" s="1"/>
  <c r="BC220" i="20"/>
  <c r="BC264" i="20" s="1"/>
  <c r="BC160" i="20"/>
  <c r="BC91" i="21"/>
  <c r="BC113" i="21"/>
  <c r="BC226" i="20"/>
  <c r="BC270" i="20" s="1"/>
  <c r="BC170" i="20"/>
  <c r="BC173" i="20"/>
  <c r="BC102" i="20"/>
  <c r="BC136" i="20" s="1"/>
  <c r="BC88" i="21"/>
  <c r="BC119" i="21"/>
  <c r="BC115" i="21"/>
  <c r="BC305" i="20"/>
  <c r="BC225" i="20"/>
  <c r="BC269" i="20" s="1"/>
  <c r="BC228" i="20"/>
  <c r="BC272" i="20" s="1"/>
  <c r="BC158" i="20"/>
  <c r="BC108" i="21"/>
  <c r="BC318" i="20"/>
  <c r="BC218" i="20"/>
  <c r="BC262" i="20" s="1"/>
  <c r="BC239" i="20"/>
  <c r="BC283" i="20" s="1"/>
  <c r="BC172" i="20"/>
  <c r="BC157" i="20"/>
  <c r="BC94" i="21"/>
  <c r="BC102" i="21"/>
  <c r="BC314" i="20"/>
  <c r="BC214" i="20"/>
  <c r="BC258" i="20" s="1"/>
  <c r="BC235" i="20"/>
  <c r="BC279" i="20" s="1"/>
  <c r="BC168" i="20"/>
  <c r="BC156" i="20"/>
  <c r="BC112" i="21"/>
  <c r="BC227" i="20"/>
  <c r="BC271" i="20" s="1"/>
  <c r="BC315" i="20"/>
  <c r="BC308" i="20"/>
  <c r="BC100" i="20"/>
  <c r="BC134" i="20" s="1"/>
  <c r="BC92" i="21"/>
  <c r="BC106" i="21"/>
  <c r="BA210" i="20"/>
  <c r="BA14" i="20" s="1"/>
  <c r="BA6" i="20" s="1"/>
  <c r="BA147" i="21"/>
  <c r="BA14" i="21" s="1"/>
  <c r="BA174" i="20"/>
  <c r="BA148" i="21"/>
  <c r="BA22" i="21" s="1"/>
  <c r="BB110" i="21"/>
  <c r="BB96" i="20"/>
  <c r="BB163" i="20"/>
  <c r="BB43" i="20" s="1"/>
  <c r="AY36" i="21"/>
  <c r="BB321" i="20"/>
  <c r="BB107" i="20"/>
  <c r="BB122" i="21" s="1"/>
  <c r="BB175" i="20"/>
  <c r="BB186" i="20"/>
  <c r="BD217" i="21"/>
  <c r="BD223" i="21"/>
  <c r="BD218" i="21"/>
  <c r="BD221" i="21"/>
  <c r="BD220" i="21"/>
  <c r="BD222" i="21"/>
  <c r="BD224" i="21"/>
  <c r="BD226" i="21"/>
  <c r="BD219" i="21"/>
  <c r="BD225" i="21"/>
  <c r="BB152" i="20"/>
  <c r="BB35" i="20" s="1"/>
  <c r="BB232" i="20"/>
  <c r="AY510" i="20"/>
  <c r="BB243" i="20"/>
  <c r="BB332" i="20"/>
  <c r="BB360" i="21"/>
  <c r="BA149" i="21"/>
  <c r="AX356" i="20"/>
  <c r="BF1" i="20"/>
  <c r="BF3" i="20" s="1"/>
  <c r="BE71" i="20"/>
  <c r="BE1" i="21"/>
  <c r="BB298" i="20"/>
  <c r="BB36" i="20" s="1"/>
  <c r="BB86" i="21"/>
  <c r="BC216" i="21"/>
  <c r="BC49" i="21" s="1"/>
  <c r="BA98" i="21"/>
  <c r="BA97" i="21" s="1"/>
  <c r="BA21" i="21" s="1"/>
  <c r="BB197" i="20"/>
  <c r="BB134" i="21"/>
  <c r="BE380" i="20" l="1"/>
  <c r="BE457" i="20" s="1"/>
  <c r="BE423" i="20"/>
  <c r="BE500" i="20" s="1"/>
  <c r="BC315" i="21"/>
  <c r="BC273" i="21" s="1"/>
  <c r="BC316" i="21"/>
  <c r="BC274" i="21" s="1"/>
  <c r="BD244" i="20"/>
  <c r="BD176" i="20"/>
  <c r="BD187" i="20"/>
  <c r="BD233" i="20"/>
  <c r="BD212" i="20"/>
  <c r="BD256" i="20" s="1"/>
  <c r="BB250" i="21"/>
  <c r="BC260" i="21"/>
  <c r="BC238" i="21" s="1"/>
  <c r="BA262" i="21"/>
  <c r="BA261" i="21" s="1"/>
  <c r="BA61" i="21" s="1"/>
  <c r="E11" i="14"/>
  <c r="G48" i="31"/>
  <c r="G23" i="31" s="1"/>
  <c r="BA532" i="20"/>
  <c r="BA522" i="20" s="1"/>
  <c r="BA381" i="21"/>
  <c r="BA371" i="21" s="1"/>
  <c r="BA359" i="21" s="1"/>
  <c r="BA37" i="21" s="1"/>
  <c r="AZ228" i="21"/>
  <c r="AZ227" i="21" s="1"/>
  <c r="AZ55" i="21" s="1"/>
  <c r="AZ43" i="21" s="1"/>
  <c r="AZ42" i="21" s="1"/>
  <c r="AZ381" i="21"/>
  <c r="AZ371" i="21" s="1"/>
  <c r="AZ359" i="21" s="1"/>
  <c r="AZ37" i="21" s="1"/>
  <c r="AZ36" i="21" s="1"/>
  <c r="AZ26" i="20"/>
  <c r="BB11" i="20"/>
  <c r="BA34" i="20"/>
  <c r="BA10" i="20" s="1"/>
  <c r="AW7" i="20"/>
  <c r="BB304" i="21"/>
  <c r="BD535" i="20"/>
  <c r="BC353" i="21"/>
  <c r="BC331" i="21" s="1"/>
  <c r="BC279" i="21" s="1"/>
  <c r="BC350" i="21"/>
  <c r="BC328" i="21" s="1"/>
  <c r="BC276" i="21" s="1"/>
  <c r="BC352" i="21"/>
  <c r="BC330" i="21" s="1"/>
  <c r="BC278" i="21" s="1"/>
  <c r="BC354" i="21"/>
  <c r="BC332" i="21" s="1"/>
  <c r="BC280" i="21" s="1"/>
  <c r="BC356" i="21"/>
  <c r="BC334" i="21" s="1"/>
  <c r="BC282" i="21" s="1"/>
  <c r="BC357" i="21"/>
  <c r="BC335" i="21" s="1"/>
  <c r="BC355" i="21"/>
  <c r="BC333" i="21" s="1"/>
  <c r="BC281" i="21" s="1"/>
  <c r="BC349" i="21"/>
  <c r="BC327" i="21" s="1"/>
  <c r="BC275" i="21" s="1"/>
  <c r="BC351" i="21"/>
  <c r="BC329" i="21" s="1"/>
  <c r="BC277" i="21" s="1"/>
  <c r="BC358" i="21"/>
  <c r="BC336" i="21" s="1"/>
  <c r="BC283" i="21"/>
  <c r="BD249" i="21"/>
  <c r="BD303" i="21"/>
  <c r="BD324" i="21" s="1"/>
  <c r="BD302" i="21"/>
  <c r="BD323" i="21" s="1"/>
  <c r="BD301" i="21"/>
  <c r="BD322" i="21" s="1"/>
  <c r="BD300" i="21"/>
  <c r="BD321" i="21" s="1"/>
  <c r="BD299" i="21"/>
  <c r="BD320" i="21" s="1"/>
  <c r="BD298" i="21"/>
  <c r="BD319" i="21" s="1"/>
  <c r="BD294" i="21"/>
  <c r="BD296" i="21"/>
  <c r="BD317" i="21" s="1"/>
  <c r="BD297" i="21"/>
  <c r="BD318" i="21" s="1"/>
  <c r="BD295" i="21"/>
  <c r="BC265" i="21"/>
  <c r="BC267" i="21"/>
  <c r="BC269" i="21"/>
  <c r="BC266" i="21"/>
  <c r="BC271" i="21"/>
  <c r="BC268" i="21"/>
  <c r="BC272" i="21"/>
  <c r="BC264" i="21"/>
  <c r="BC270" i="21"/>
  <c r="BA228" i="21"/>
  <c r="BA227" i="21" s="1"/>
  <c r="BA55" i="21" s="1"/>
  <c r="BA54" i="21" s="1"/>
  <c r="E12" i="14"/>
  <c r="BC48" i="21"/>
  <c r="BC162" i="21"/>
  <c r="G29" i="31"/>
  <c r="AZ532" i="20"/>
  <c r="BD293" i="21"/>
  <c r="BD314" i="21" s="1"/>
  <c r="G27" i="31"/>
  <c r="AX20" i="20"/>
  <c r="BC277" i="20"/>
  <c r="BC276" i="20" s="1"/>
  <c r="BB254" i="20"/>
  <c r="BB62" i="20" s="1"/>
  <c r="BC288" i="20"/>
  <c r="BC287" i="20" s="1"/>
  <c r="BC255" i="20"/>
  <c r="BB433" i="20"/>
  <c r="BC131" i="20"/>
  <c r="BC130" i="20" s="1"/>
  <c r="BC141" i="20"/>
  <c r="BD519" i="20"/>
  <c r="BD368" i="21"/>
  <c r="BD513" i="20"/>
  <c r="BD362" i="21"/>
  <c r="BC529" i="20"/>
  <c r="BC527" i="20"/>
  <c r="BD456" i="20"/>
  <c r="BB530" i="20"/>
  <c r="BD520" i="20"/>
  <c r="BD369" i="21"/>
  <c r="BD517" i="20"/>
  <c r="BD366" i="21"/>
  <c r="BD518" i="20"/>
  <c r="BD367" i="21"/>
  <c r="BC477" i="20"/>
  <c r="BC528" i="20"/>
  <c r="BD514" i="20"/>
  <c r="BD363" i="21"/>
  <c r="BD515" i="20"/>
  <c r="BD364" i="21"/>
  <c r="BD512" i="20"/>
  <c r="BD361" i="21"/>
  <c r="BC488" i="20"/>
  <c r="BC526" i="20"/>
  <c r="BC523" i="20"/>
  <c r="BD499" i="20"/>
  <c r="BC531" i="20"/>
  <c r="BD521" i="20"/>
  <c r="BD370" i="21"/>
  <c r="BD516" i="20"/>
  <c r="BD365" i="21"/>
  <c r="BC524" i="20"/>
  <c r="BC525" i="20"/>
  <c r="BC445" i="20"/>
  <c r="BC434" i="20"/>
  <c r="BE151" i="21"/>
  <c r="BE146" i="21"/>
  <c r="BE83" i="21"/>
  <c r="BA30" i="21"/>
  <c r="BA6" i="21" s="1"/>
  <c r="AZ50" i="20"/>
  <c r="BA51" i="20"/>
  <c r="BA27" i="20" s="1"/>
  <c r="BA52" i="20"/>
  <c r="BA28" i="20" s="1"/>
  <c r="BA53" i="20"/>
  <c r="BA29" i="20" s="1"/>
  <c r="BB44" i="20"/>
  <c r="BB42" i="20" s="1"/>
  <c r="AY21" i="20"/>
  <c r="AX15" i="20"/>
  <c r="BC178" i="21"/>
  <c r="BC236" i="21"/>
  <c r="BC379" i="21" s="1"/>
  <c r="BE3" i="21"/>
  <c r="BE69" i="21" s="1"/>
  <c r="BD611" i="20"/>
  <c r="BE386" i="20"/>
  <c r="BE463" i="20" s="1"/>
  <c r="BA191" i="21"/>
  <c r="BA31" i="21" s="1"/>
  <c r="BA152" i="21"/>
  <c r="BA15" i="21" s="1"/>
  <c r="BE429" i="20"/>
  <c r="BE506" i="20" s="1"/>
  <c r="BE387" i="20"/>
  <c r="BE464" i="20" s="1"/>
  <c r="BE399" i="20"/>
  <c r="BE476" i="20" s="1"/>
  <c r="BD633" i="20"/>
  <c r="BD607" i="20"/>
  <c r="BE398" i="20"/>
  <c r="BE475" i="20" s="1"/>
  <c r="BE394" i="20"/>
  <c r="BE471" i="20" s="1"/>
  <c r="BE426" i="20"/>
  <c r="BE503" i="20" s="1"/>
  <c r="BC187" i="21"/>
  <c r="BD544" i="20"/>
  <c r="BB533" i="20"/>
  <c r="BB37" i="20" s="1"/>
  <c r="BD594" i="20"/>
  <c r="BD626" i="20"/>
  <c r="BD631" i="20"/>
  <c r="BC165" i="21"/>
  <c r="BC192" i="21"/>
  <c r="BD587" i="20"/>
  <c r="BD608" i="20"/>
  <c r="BD628" i="20"/>
  <c r="BD602" i="20"/>
  <c r="BC189" i="21"/>
  <c r="BD609" i="20"/>
  <c r="BD610" i="20"/>
  <c r="BD615" i="20"/>
  <c r="BC177" i="21"/>
  <c r="BC171" i="21"/>
  <c r="BB153" i="21"/>
  <c r="BB167" i="21"/>
  <c r="BE397" i="20"/>
  <c r="BE474" i="20" s="1"/>
  <c r="BE430" i="20"/>
  <c r="BE507" i="20" s="1"/>
  <c r="BE390" i="20"/>
  <c r="BE467" i="20" s="1"/>
  <c r="BE425" i="20"/>
  <c r="BE502" i="20" s="1"/>
  <c r="BE391" i="20"/>
  <c r="BE468" i="20" s="1"/>
  <c r="BE383" i="20"/>
  <c r="BE460" i="20" s="1"/>
  <c r="BE382" i="20"/>
  <c r="BE459" i="20" s="1"/>
  <c r="BF355" i="20"/>
  <c r="BF209" i="20"/>
  <c r="BF83" i="20"/>
  <c r="BF69" i="20"/>
  <c r="BE384" i="20"/>
  <c r="BE461" i="20" s="1"/>
  <c r="BE431" i="20"/>
  <c r="BE508" i="20" s="1"/>
  <c r="BE385" i="20"/>
  <c r="BE462" i="20" s="1"/>
  <c r="BE396" i="20"/>
  <c r="BE473" i="20" s="1"/>
  <c r="BE424" i="20"/>
  <c r="BE501" i="20" s="1"/>
  <c r="BE432" i="20"/>
  <c r="BE509" i="20" s="1"/>
  <c r="BE388" i="20"/>
  <c r="BE465" i="20" s="1"/>
  <c r="BE381" i="20"/>
  <c r="BE458" i="20" s="1"/>
  <c r="BE427" i="20"/>
  <c r="BE504" i="20" s="1"/>
  <c r="BE395" i="20"/>
  <c r="BE472" i="20" s="1"/>
  <c r="BE389" i="20"/>
  <c r="BE466" i="20" s="1"/>
  <c r="BE78" i="21"/>
  <c r="BE428" i="20"/>
  <c r="BE505" i="20" s="1"/>
  <c r="BE393" i="20"/>
  <c r="BE470" i="20" s="1"/>
  <c r="BE392" i="20"/>
  <c r="BE469" i="20" s="1"/>
  <c r="BD289" i="21"/>
  <c r="BD310" i="21" s="1"/>
  <c r="BB180" i="21"/>
  <c r="BC199" i="21"/>
  <c r="BB169" i="21"/>
  <c r="BB155" i="21"/>
  <c r="BD418" i="20"/>
  <c r="BD495" i="20" s="1"/>
  <c r="BA166" i="21"/>
  <c r="BA23" i="21" s="1"/>
  <c r="BA20" i="21" s="1"/>
  <c r="BD586" i="20"/>
  <c r="BD604" i="20"/>
  <c r="BD625" i="20"/>
  <c r="BD589" i="20"/>
  <c r="BD629" i="20"/>
  <c r="BD590" i="20"/>
  <c r="BC163" i="21"/>
  <c r="BC184" i="21"/>
  <c r="BC160" i="21"/>
  <c r="BD605" i="20"/>
  <c r="BD581" i="20"/>
  <c r="BD627" i="20"/>
  <c r="BD621" i="20"/>
  <c r="BD77" i="21"/>
  <c r="BD213" i="21" s="1"/>
  <c r="BD592" i="20"/>
  <c r="BC158" i="21"/>
  <c r="BC172" i="21"/>
  <c r="BC174" i="21"/>
  <c r="BD379" i="20"/>
  <c r="BC623" i="20"/>
  <c r="BD422" i="20"/>
  <c r="BD193" i="21" s="1"/>
  <c r="BD284" i="21"/>
  <c r="BD345" i="21"/>
  <c r="BD555" i="20"/>
  <c r="BB194" i="21"/>
  <c r="BB205" i="21"/>
  <c r="BC202" i="21"/>
  <c r="BD554" i="20"/>
  <c r="BD372" i="20"/>
  <c r="BD449" i="20" s="1"/>
  <c r="BD367" i="20"/>
  <c r="BD444" i="20" s="1"/>
  <c r="BC213" i="21"/>
  <c r="BD358" i="20"/>
  <c r="BD435" i="20" s="1"/>
  <c r="BD419" i="20"/>
  <c r="BD496" i="20" s="1"/>
  <c r="BB579" i="20"/>
  <c r="BC214" i="21"/>
  <c r="BC201" i="21"/>
  <c r="BD415" i="20"/>
  <c r="BD492" i="20" s="1"/>
  <c r="BD560" i="20"/>
  <c r="BC557" i="20"/>
  <c r="BC239" i="21"/>
  <c r="BC210" i="21"/>
  <c r="BC215" i="21"/>
  <c r="BC203" i="21"/>
  <c r="BC211" i="21"/>
  <c r="BC195" i="21"/>
  <c r="BD375" i="20"/>
  <c r="BD452" i="20" s="1"/>
  <c r="BD538" i="20"/>
  <c r="BD413" i="20"/>
  <c r="BD490" i="20" s="1"/>
  <c r="BD376" i="20"/>
  <c r="BD453" i="20" s="1"/>
  <c r="BD552" i="20"/>
  <c r="BD364" i="20"/>
  <c r="BD441" i="20" s="1"/>
  <c r="BD402" i="20"/>
  <c r="BD479" i="20" s="1"/>
  <c r="BD542" i="20"/>
  <c r="BD421" i="20"/>
  <c r="BD498" i="20" s="1"/>
  <c r="BD572" i="20"/>
  <c r="BC208" i="21"/>
  <c r="BC212" i="21"/>
  <c r="BC200" i="21"/>
  <c r="BC207" i="21"/>
  <c r="BC206" i="21"/>
  <c r="BD561" i="20"/>
  <c r="BD550" i="20"/>
  <c r="BD412" i="20"/>
  <c r="BD489" i="20" s="1"/>
  <c r="BD575" i="20"/>
  <c r="BD570" i="20"/>
  <c r="BD401" i="20"/>
  <c r="BD478" i="20" s="1"/>
  <c r="BD543" i="20"/>
  <c r="BD574" i="20"/>
  <c r="BD377" i="20"/>
  <c r="BD454" i="20" s="1"/>
  <c r="BD420" i="20"/>
  <c r="BD497" i="20" s="1"/>
  <c r="BC198" i="21"/>
  <c r="BC197" i="21"/>
  <c r="BC209" i="21"/>
  <c r="BC196" i="21"/>
  <c r="BD539" i="20"/>
  <c r="BD551" i="20"/>
  <c r="BD76" i="21"/>
  <c r="BD576" i="20"/>
  <c r="BD360" i="20"/>
  <c r="BD437" i="20" s="1"/>
  <c r="BD541" i="20"/>
  <c r="BD416" i="20"/>
  <c r="BD493" i="20" s="1"/>
  <c r="BD571" i="20"/>
  <c r="BD378" i="20"/>
  <c r="BD455" i="20" s="1"/>
  <c r="BD537" i="20"/>
  <c r="BE79" i="21"/>
  <c r="BC601" i="20"/>
  <c r="BD342" i="21"/>
  <c r="BD286" i="21"/>
  <c r="BD307" i="21" s="1"/>
  <c r="BD347" i="21"/>
  <c r="BD341" i="21"/>
  <c r="BD559" i="20"/>
  <c r="BD363" i="20"/>
  <c r="BD440" i="20" s="1"/>
  <c r="BD566" i="20"/>
  <c r="BD405" i="20"/>
  <c r="BD482" i="20" s="1"/>
  <c r="BD558" i="20"/>
  <c r="BD374" i="20"/>
  <c r="BD451" i="20" s="1"/>
  <c r="BD564" i="20"/>
  <c r="BD361" i="20"/>
  <c r="BD438" i="20" s="1"/>
  <c r="BD567" i="20"/>
  <c r="BD536" i="20"/>
  <c r="BD414" i="20"/>
  <c r="BD491" i="20" s="1"/>
  <c r="BD359" i="20"/>
  <c r="BD436" i="20" s="1"/>
  <c r="BD403" i="20"/>
  <c r="BD480" i="20" s="1"/>
  <c r="BD408" i="20"/>
  <c r="BD485" i="20" s="1"/>
  <c r="BD553" i="20"/>
  <c r="BD410" i="20"/>
  <c r="BD487" i="20" s="1"/>
  <c r="BD362" i="20"/>
  <c r="BD439" i="20" s="1"/>
  <c r="BD407" i="20"/>
  <c r="BD484" i="20" s="1"/>
  <c r="BD409" i="20"/>
  <c r="BD486" i="20" s="1"/>
  <c r="BD546" i="20"/>
  <c r="BA121" i="21"/>
  <c r="BA29" i="21" s="1"/>
  <c r="BD577" i="20"/>
  <c r="BD417" i="20"/>
  <c r="BD494" i="20" s="1"/>
  <c r="BD563" i="20"/>
  <c r="BD549" i="20"/>
  <c r="BD406" i="20"/>
  <c r="BD483" i="20" s="1"/>
  <c r="BD369" i="20"/>
  <c r="BD446" i="20" s="1"/>
  <c r="BD578" i="20"/>
  <c r="BD547" i="20"/>
  <c r="BD365" i="20"/>
  <c r="BD442" i="20" s="1"/>
  <c r="BD573" i="20"/>
  <c r="BD569" i="20"/>
  <c r="BD371" i="20"/>
  <c r="BD448" i="20" s="1"/>
  <c r="BD565" i="20"/>
  <c r="BD404" i="20"/>
  <c r="BD481" i="20" s="1"/>
  <c r="BD370" i="20"/>
  <c r="BD447" i="20" s="1"/>
  <c r="BD373" i="20"/>
  <c r="BD450" i="20" s="1"/>
  <c r="BD540" i="20"/>
  <c r="BD562" i="20"/>
  <c r="BD548" i="20"/>
  <c r="BD366" i="20"/>
  <c r="BD443" i="20" s="1"/>
  <c r="BC190" i="21"/>
  <c r="BC181" i="21"/>
  <c r="BC156" i="21"/>
  <c r="BC545" i="20"/>
  <c r="BC612" i="20"/>
  <c r="BC411" i="20"/>
  <c r="BC168" i="21" s="1"/>
  <c r="BC368" i="20"/>
  <c r="BC534" i="20"/>
  <c r="BC357" i="20"/>
  <c r="BC580" i="20"/>
  <c r="BC400" i="20"/>
  <c r="BC154" i="21" s="1"/>
  <c r="BC568" i="20"/>
  <c r="BD338" i="21"/>
  <c r="BD243" i="21"/>
  <c r="BD254" i="21" s="1"/>
  <c r="BD232" i="21" s="1"/>
  <c r="BD375" i="21" s="1"/>
  <c r="BD247" i="21"/>
  <c r="BD258" i="21" s="1"/>
  <c r="BD346" i="21"/>
  <c r="BD245" i="21"/>
  <c r="BD256" i="21" s="1"/>
  <c r="BD234" i="21" s="1"/>
  <c r="BD377" i="21" s="1"/>
  <c r="BD285" i="21"/>
  <c r="BD339" i="21"/>
  <c r="BD292" i="21"/>
  <c r="BD313" i="21" s="1"/>
  <c r="BD242" i="21"/>
  <c r="BD253" i="21" s="1"/>
  <c r="BD231" i="21" s="1"/>
  <c r="BD374" i="21" s="1"/>
  <c r="BD241" i="21"/>
  <c r="BD252" i="21" s="1"/>
  <c r="BD230" i="21" s="1"/>
  <c r="BD373" i="21" s="1"/>
  <c r="BD291" i="21"/>
  <c r="BD312" i="21" s="1"/>
  <c r="BD240" i="21"/>
  <c r="BD251" i="21" s="1"/>
  <c r="BD229" i="21" s="1"/>
  <c r="BD372" i="21" s="1"/>
  <c r="BD290" i="21"/>
  <c r="BD311" i="21" s="1"/>
  <c r="BD632" i="20"/>
  <c r="BD591" i="20"/>
  <c r="BD593" i="20"/>
  <c r="BD618" i="20"/>
  <c r="BD598" i="20"/>
  <c r="BD596" i="20"/>
  <c r="BD597" i="20"/>
  <c r="BD616" i="20"/>
  <c r="BD614" i="20"/>
  <c r="BD584" i="20"/>
  <c r="BD619" i="20"/>
  <c r="BD595" i="20"/>
  <c r="BD613" i="20"/>
  <c r="BC176" i="21"/>
  <c r="BC186" i="21"/>
  <c r="BC164" i="21"/>
  <c r="BC183" i="21"/>
  <c r="BC182" i="21"/>
  <c r="BC175" i="21"/>
  <c r="BC173" i="21"/>
  <c r="BC179" i="21"/>
  <c r="BD287" i="21"/>
  <c r="BD308" i="21" s="1"/>
  <c r="BD246" i="21"/>
  <c r="BD257" i="21" s="1"/>
  <c r="BD235" i="21" s="1"/>
  <c r="BD378" i="21" s="1"/>
  <c r="BD340" i="21"/>
  <c r="BD344" i="21"/>
  <c r="BD343" i="21"/>
  <c r="BD244" i="21"/>
  <c r="BD255" i="21" s="1"/>
  <c r="BD233" i="21" s="1"/>
  <c r="BD376" i="21" s="1"/>
  <c r="BD288" i="21"/>
  <c r="BD309" i="21" s="1"/>
  <c r="BD248" i="21"/>
  <c r="BD259" i="21" s="1"/>
  <c r="BD237" i="21" s="1"/>
  <c r="BD380" i="21" s="1"/>
  <c r="BD600" i="20"/>
  <c r="BD582" i="20"/>
  <c r="BD630" i="20"/>
  <c r="BD599" i="20"/>
  <c r="BD622" i="20"/>
  <c r="BD603" i="20"/>
  <c r="BD617" i="20"/>
  <c r="BD585" i="20"/>
  <c r="BD620" i="20"/>
  <c r="BD583" i="20"/>
  <c r="BD588" i="20"/>
  <c r="BD606" i="20"/>
  <c r="BC157" i="21"/>
  <c r="BC170" i="21"/>
  <c r="BC185" i="21"/>
  <c r="BC188" i="21"/>
  <c r="BC161" i="21"/>
  <c r="BC159" i="21"/>
  <c r="BF78" i="20"/>
  <c r="BF79" i="20"/>
  <c r="BF80" i="20" s="1"/>
  <c r="BF80" i="21" s="1"/>
  <c r="BF75" i="20"/>
  <c r="BF75" i="21" s="1"/>
  <c r="BE76" i="20"/>
  <c r="BE81" i="20"/>
  <c r="BE81" i="21" s="1"/>
  <c r="BE77" i="20"/>
  <c r="BE624" i="20" s="1"/>
  <c r="BC360" i="21"/>
  <c r="BE71" i="21"/>
  <c r="BE72" i="20"/>
  <c r="BE111" i="21" s="1"/>
  <c r="BE73" i="20"/>
  <c r="AY356" i="20"/>
  <c r="BB148" i="21"/>
  <c r="BB22" i="21" s="1"/>
  <c r="BB174" i="20"/>
  <c r="BC110" i="21"/>
  <c r="BC211" i="20"/>
  <c r="BC232" i="20"/>
  <c r="BC99" i="21"/>
  <c r="BC332" i="20"/>
  <c r="BC343" i="20"/>
  <c r="BE218" i="21"/>
  <c r="BE220" i="21"/>
  <c r="BE219" i="21"/>
  <c r="BE217" i="21"/>
  <c r="BE222" i="21"/>
  <c r="BE223" i="21"/>
  <c r="BE226" i="21"/>
  <c r="BE221" i="21"/>
  <c r="BE225" i="21"/>
  <c r="BE224" i="21"/>
  <c r="BB511" i="20"/>
  <c r="BB149" i="21"/>
  <c r="AZ121" i="21"/>
  <c r="AZ29" i="21" s="1"/>
  <c r="AZ28" i="21" s="1"/>
  <c r="BC96" i="20"/>
  <c r="BC163" i="20"/>
  <c r="BC43" i="20" s="1"/>
  <c r="BB210" i="20"/>
  <c r="BB14" i="20" s="1"/>
  <c r="BB6" i="20" s="1"/>
  <c r="BB147" i="21"/>
  <c r="BB14" i="21" s="1"/>
  <c r="BC197" i="20"/>
  <c r="BC134" i="21"/>
  <c r="BD216" i="21"/>
  <c r="BD49" i="21" s="1"/>
  <c r="BC298" i="20"/>
  <c r="BC36" i="20" s="1"/>
  <c r="BC86" i="21"/>
  <c r="BD135" i="21"/>
  <c r="BD124" i="21"/>
  <c r="BD198" i="20"/>
  <c r="BD333" i="20"/>
  <c r="BD344" i="20"/>
  <c r="BD322" i="20"/>
  <c r="BD108" i="20"/>
  <c r="BD142" i="20" s="1"/>
  <c r="BD352" i="20"/>
  <c r="BD334" i="20"/>
  <c r="BD207" i="20"/>
  <c r="BD193" i="20"/>
  <c r="BD130" i="21"/>
  <c r="BD192" i="20"/>
  <c r="BD341" i="20"/>
  <c r="BD249" i="20"/>
  <c r="BD293" i="20" s="1"/>
  <c r="BD196" i="20"/>
  <c r="BD136" i="21"/>
  <c r="BD139" i="21"/>
  <c r="BD350" i="20"/>
  <c r="BD336" i="20"/>
  <c r="BD245" i="20"/>
  <c r="BD289" i="20" s="1"/>
  <c r="BD195" i="20"/>
  <c r="BD111" i="20"/>
  <c r="BD145" i="20" s="1"/>
  <c r="BD143" i="21"/>
  <c r="BD353" i="20"/>
  <c r="BD339" i="20"/>
  <c r="BD190" i="20"/>
  <c r="BD194" i="20"/>
  <c r="BD110" i="20"/>
  <c r="BD144" i="20" s="1"/>
  <c r="BD348" i="20"/>
  <c r="BD329" i="20"/>
  <c r="BD206" i="20"/>
  <c r="BD113" i="20"/>
  <c r="BD147" i="20" s="1"/>
  <c r="BD131" i="21"/>
  <c r="BD351" i="20"/>
  <c r="BD337" i="20"/>
  <c r="BD184" i="20"/>
  <c r="BD189" i="20"/>
  <c r="BD126" i="21"/>
  <c r="BD251" i="20"/>
  <c r="BD295" i="20" s="1"/>
  <c r="BD346" i="20"/>
  <c r="BD331" i="20"/>
  <c r="BD177" i="20"/>
  <c r="BD183" i="20"/>
  <c r="BD127" i="21"/>
  <c r="BD141" i="21"/>
  <c r="BD349" i="20"/>
  <c r="BD335" i="20"/>
  <c r="BD182" i="20"/>
  <c r="BD178" i="20"/>
  <c r="BD140" i="21"/>
  <c r="BD142" i="21"/>
  <c r="BD248" i="20"/>
  <c r="BD292" i="20" s="1"/>
  <c r="BD342" i="20"/>
  <c r="BD325" i="20"/>
  <c r="BD202" i="20"/>
  <c r="BD109" i="20"/>
  <c r="BD143" i="20" s="1"/>
  <c r="BD137" i="21"/>
  <c r="BD347" i="20"/>
  <c r="BD328" i="20"/>
  <c r="BD205" i="20"/>
  <c r="BD116" i="20"/>
  <c r="BD150" i="20" s="1"/>
  <c r="BD132" i="21"/>
  <c r="BD117" i="20"/>
  <c r="BD151" i="20" s="1"/>
  <c r="BD247" i="20"/>
  <c r="BD291" i="20" s="1"/>
  <c r="BD327" i="20"/>
  <c r="BD204" i="20"/>
  <c r="BD185" i="20"/>
  <c r="BD125" i="21"/>
  <c r="BD180" i="20"/>
  <c r="BD345" i="20"/>
  <c r="BD330" i="20"/>
  <c r="BD203" i="20"/>
  <c r="BD181" i="20"/>
  <c r="BD128" i="21"/>
  <c r="BD246" i="20"/>
  <c r="BD290" i="20" s="1"/>
  <c r="BD338" i="20"/>
  <c r="BD253" i="20"/>
  <c r="BD297" i="20" s="1"/>
  <c r="BD191" i="20"/>
  <c r="BD73" i="21"/>
  <c r="BD144" i="21"/>
  <c r="BD250" i="20"/>
  <c r="BD294" i="20" s="1"/>
  <c r="BD324" i="20"/>
  <c r="BD201" i="20"/>
  <c r="BD112" i="20"/>
  <c r="BD146" i="20" s="1"/>
  <c r="BD133" i="21"/>
  <c r="BD179" i="20"/>
  <c r="BD340" i="20"/>
  <c r="BD323" i="20"/>
  <c r="BD200" i="20"/>
  <c r="BD115" i="20"/>
  <c r="BD149" i="20" s="1"/>
  <c r="BD138" i="21"/>
  <c r="BD252" i="20"/>
  <c r="BD296" i="20" s="1"/>
  <c r="BD188" i="20"/>
  <c r="BD326" i="20"/>
  <c r="BD199" i="20"/>
  <c r="BD114" i="20"/>
  <c r="BD148" i="20" s="1"/>
  <c r="BD129" i="21"/>
  <c r="BC321" i="20"/>
  <c r="BC243" i="20"/>
  <c r="BC123" i="21"/>
  <c r="BG1" i="20"/>
  <c r="BG3" i="20" s="1"/>
  <c r="BF71" i="20"/>
  <c r="BF1" i="21"/>
  <c r="BB320" i="20"/>
  <c r="BB98" i="21"/>
  <c r="BB97" i="21" s="1"/>
  <c r="BB21" i="21" s="1"/>
  <c r="BC309" i="20"/>
  <c r="BC44" i="20" s="1"/>
  <c r="BC152" i="20"/>
  <c r="BC35" i="20" s="1"/>
  <c r="BD100" i="21"/>
  <c r="BD153" i="20"/>
  <c r="BD164" i="20"/>
  <c r="BD310" i="20"/>
  <c r="BD299" i="20"/>
  <c r="BD87" i="21"/>
  <c r="BD97" i="20"/>
  <c r="BD224" i="20"/>
  <c r="BD268" i="20" s="1"/>
  <c r="BD234" i="20"/>
  <c r="BD278" i="20" s="1"/>
  <c r="BD236" i="20"/>
  <c r="BD280" i="20" s="1"/>
  <c r="BD213" i="20"/>
  <c r="BD257" i="20" s="1"/>
  <c r="BD100" i="20"/>
  <c r="BD134" i="20" s="1"/>
  <c r="BD103" i="21"/>
  <c r="BD116" i="21"/>
  <c r="BD226" i="20"/>
  <c r="BD270" i="20" s="1"/>
  <c r="BD227" i="20"/>
  <c r="BD271" i="20" s="1"/>
  <c r="BD241" i="20"/>
  <c r="BD285" i="20" s="1"/>
  <c r="BD155" i="20"/>
  <c r="BD117" i="21"/>
  <c r="BD318" i="20"/>
  <c r="BD242" i="20"/>
  <c r="BD286" i="20" s="1"/>
  <c r="BD158" i="20"/>
  <c r="BD221" i="20"/>
  <c r="BD265" i="20" s="1"/>
  <c r="BD94" i="21"/>
  <c r="BD118" i="21"/>
  <c r="BD218" i="20"/>
  <c r="BD262" i="20" s="1"/>
  <c r="BD235" i="20"/>
  <c r="BD279" i="20" s="1"/>
  <c r="BD305" i="20"/>
  <c r="BD168" i="20"/>
  <c r="BD93" i="21"/>
  <c r="BD230" i="20"/>
  <c r="BD274" i="20" s="1"/>
  <c r="BD304" i="20"/>
  <c r="BD319" i="20"/>
  <c r="BD156" i="20"/>
  <c r="BD88" i="21"/>
  <c r="BD101" i="21"/>
  <c r="BD314" i="20"/>
  <c r="BD315" i="20"/>
  <c r="BD169" i="20"/>
  <c r="BD225" i="20"/>
  <c r="BD269" i="20" s="1"/>
  <c r="BD98" i="20"/>
  <c r="BD132" i="20" s="1"/>
  <c r="BD109" i="21"/>
  <c r="BD306" i="20"/>
  <c r="BD312" i="20"/>
  <c r="BD165" i="20"/>
  <c r="BD167" i="20"/>
  <c r="BD99" i="20"/>
  <c r="BD133" i="20" s="1"/>
  <c r="BD107" i="21"/>
  <c r="BD102" i="21"/>
  <c r="BD307" i="20"/>
  <c r="BD219" i="20"/>
  <c r="BD263" i="20" s="1"/>
  <c r="BD217" i="20"/>
  <c r="BD261" i="20" s="1"/>
  <c r="BD90" i="21"/>
  <c r="BD91" i="21"/>
  <c r="BD114" i="21"/>
  <c r="BD214" i="20"/>
  <c r="BD258" i="20" s="1"/>
  <c r="BD231" i="20"/>
  <c r="BD275" i="20" s="1"/>
  <c r="BD301" i="20"/>
  <c r="BD157" i="20"/>
  <c r="BD103" i="20"/>
  <c r="BD137" i="20" s="1"/>
  <c r="BD92" i="21"/>
  <c r="BD119" i="21"/>
  <c r="BD220" i="20"/>
  <c r="BD264" i="20" s="1"/>
  <c r="BD316" i="20"/>
  <c r="BD173" i="20"/>
  <c r="BD171" i="20"/>
  <c r="BD106" i="20"/>
  <c r="BD140" i="20" s="1"/>
  <c r="BD95" i="21"/>
  <c r="BD108" i="21"/>
  <c r="BD222" i="20"/>
  <c r="BD266" i="20" s="1"/>
  <c r="BD239" i="20"/>
  <c r="BD283" i="20" s="1"/>
  <c r="BD313" i="20"/>
  <c r="BD166" i="20"/>
  <c r="BD105" i="20"/>
  <c r="BD139" i="20" s="1"/>
  <c r="BD72" i="21"/>
  <c r="BD302" i="20"/>
  <c r="BD238" i="20"/>
  <c r="BD282" i="20" s="1"/>
  <c r="BD240" i="20"/>
  <c r="BD284" i="20" s="1"/>
  <c r="BD160" i="20"/>
  <c r="BD104" i="20"/>
  <c r="BD138" i="20" s="1"/>
  <c r="BD96" i="21"/>
  <c r="BD112" i="21"/>
  <c r="BD228" i="20"/>
  <c r="BD272" i="20" s="1"/>
  <c r="BD303" i="20"/>
  <c r="BD215" i="20"/>
  <c r="BD259" i="20" s="1"/>
  <c r="BD229" i="20"/>
  <c r="BD273" i="20" s="1"/>
  <c r="BD159" i="20"/>
  <c r="BD115" i="21"/>
  <c r="BD106" i="21"/>
  <c r="BD216" i="20"/>
  <c r="BD260" i="20" s="1"/>
  <c r="BD300" i="20"/>
  <c r="BD317" i="20"/>
  <c r="BD170" i="20"/>
  <c r="BD102" i="20"/>
  <c r="BD136" i="20" s="1"/>
  <c r="BD105" i="21"/>
  <c r="BD120" i="21"/>
  <c r="BD311" i="20"/>
  <c r="BD223" i="20"/>
  <c r="BD267" i="20" s="1"/>
  <c r="BD237" i="20"/>
  <c r="BD281" i="20" s="1"/>
  <c r="BD172" i="20"/>
  <c r="BD101" i="20"/>
  <c r="BD135" i="20" s="1"/>
  <c r="BD89" i="21"/>
  <c r="BD154" i="20"/>
  <c r="BD308" i="20"/>
  <c r="BD162" i="20"/>
  <c r="BD161" i="20"/>
  <c r="BD113" i="21"/>
  <c r="BD104" i="21"/>
  <c r="BC107" i="20"/>
  <c r="BC122" i="21" s="1"/>
  <c r="BC175" i="20"/>
  <c r="BC186" i="20"/>
  <c r="BF380" i="20" l="1"/>
  <c r="BF457" i="20" s="1"/>
  <c r="BF423" i="20"/>
  <c r="BF500" i="20" s="1"/>
  <c r="BC304" i="21"/>
  <c r="BE244" i="20"/>
  <c r="BE176" i="20"/>
  <c r="BE187" i="20"/>
  <c r="BE233" i="20"/>
  <c r="BE212" i="20"/>
  <c r="BE256" i="20" s="1"/>
  <c r="BD315" i="21"/>
  <c r="BD273" i="21" s="1"/>
  <c r="BD316" i="21"/>
  <c r="BD274" i="21" s="1"/>
  <c r="BD305" i="21"/>
  <c r="BD263" i="21" s="1"/>
  <c r="BC250" i="21"/>
  <c r="AZ54" i="21"/>
  <c r="E9" i="14"/>
  <c r="BA43" i="21"/>
  <c r="BA42" i="21" s="1"/>
  <c r="BA60" i="21"/>
  <c r="BD260" i="21"/>
  <c r="BD238" i="21" s="1"/>
  <c r="BB262" i="21"/>
  <c r="BB261" i="21" s="1"/>
  <c r="BB61" i="21" s="1"/>
  <c r="BB60" i="21" s="1"/>
  <c r="G54" i="31"/>
  <c r="G46" i="31"/>
  <c r="BB532" i="20"/>
  <c r="BB522" i="20" s="1"/>
  <c r="BB381" i="21"/>
  <c r="BB371" i="21" s="1"/>
  <c r="BB359" i="21" s="1"/>
  <c r="BB37" i="21" s="1"/>
  <c r="BC11" i="20"/>
  <c r="BB34" i="20"/>
  <c r="BB10" i="20" s="1"/>
  <c r="BA26" i="20"/>
  <c r="AX7" i="20"/>
  <c r="BE364" i="20"/>
  <c r="BE441" i="20" s="1"/>
  <c r="BD351" i="21"/>
  <c r="BD329" i="21" s="1"/>
  <c r="BD277" i="21" s="1"/>
  <c r="BD349" i="21"/>
  <c r="BD327" i="21" s="1"/>
  <c r="BD354" i="21"/>
  <c r="BD332" i="21" s="1"/>
  <c r="BD280" i="21" s="1"/>
  <c r="BD350" i="21"/>
  <c r="BD328" i="21" s="1"/>
  <c r="BD276" i="21" s="1"/>
  <c r="BD352" i="21"/>
  <c r="BD330" i="21" s="1"/>
  <c r="BD278" i="21" s="1"/>
  <c r="BD357" i="21"/>
  <c r="BD335" i="21" s="1"/>
  <c r="BD353" i="21"/>
  <c r="BD331" i="21" s="1"/>
  <c r="BD279" i="21" s="1"/>
  <c r="BD356" i="21"/>
  <c r="BD334" i="21" s="1"/>
  <c r="BD282" i="21" s="1"/>
  <c r="BD355" i="21"/>
  <c r="BD333" i="21" s="1"/>
  <c r="BD281" i="21" s="1"/>
  <c r="BD358" i="21"/>
  <c r="BD336" i="21" s="1"/>
  <c r="BD283" i="21"/>
  <c r="BE249" i="21"/>
  <c r="BE303" i="21"/>
  <c r="BE324" i="21" s="1"/>
  <c r="BE302" i="21"/>
  <c r="BE323" i="21" s="1"/>
  <c r="BE301" i="21"/>
  <c r="BE322" i="21" s="1"/>
  <c r="BE300" i="21"/>
  <c r="BE321" i="21" s="1"/>
  <c r="BE299" i="21"/>
  <c r="BE320" i="21" s="1"/>
  <c r="BE298" i="21"/>
  <c r="BE319" i="21" s="1"/>
  <c r="BE296" i="21"/>
  <c r="BE317" i="21" s="1"/>
  <c r="BE297" i="21"/>
  <c r="BE318" i="21" s="1"/>
  <c r="BE295" i="21"/>
  <c r="BE294" i="21"/>
  <c r="BD268" i="21"/>
  <c r="BD267" i="21"/>
  <c r="BD269" i="21"/>
  <c r="BD265" i="21"/>
  <c r="BD271" i="21"/>
  <c r="BD266" i="21"/>
  <c r="BD270" i="21"/>
  <c r="BD272" i="21"/>
  <c r="BD48" i="21"/>
  <c r="BA7" i="21"/>
  <c r="AZ7" i="21"/>
  <c r="BD156" i="21"/>
  <c r="BB228" i="21"/>
  <c r="BB227" i="21" s="1"/>
  <c r="BB55" i="21" s="1"/>
  <c r="AZ522" i="20"/>
  <c r="AZ510" i="20" s="1"/>
  <c r="AZ21" i="20" s="1"/>
  <c r="BC381" i="21"/>
  <c r="BC371" i="21" s="1"/>
  <c r="BC359" i="21" s="1"/>
  <c r="AY20" i="20"/>
  <c r="BD288" i="20"/>
  <c r="BD287" i="20" s="1"/>
  <c r="BD277" i="20"/>
  <c r="BD276" i="20" s="1"/>
  <c r="BC254" i="20"/>
  <c r="BC62" i="20" s="1"/>
  <c r="BD255" i="20"/>
  <c r="BD131" i="20"/>
  <c r="BD130" i="20" s="1"/>
  <c r="BD141" i="20"/>
  <c r="BC167" i="21"/>
  <c r="BD445" i="20"/>
  <c r="BC433" i="20"/>
  <c r="BE516" i="20"/>
  <c r="BE365" i="21"/>
  <c r="BE512" i="20"/>
  <c r="BE361" i="21"/>
  <c r="BD531" i="20"/>
  <c r="BD523" i="20"/>
  <c r="BD528" i="20"/>
  <c r="BD526" i="20"/>
  <c r="BE456" i="20"/>
  <c r="BE521" i="20"/>
  <c r="BE370" i="21"/>
  <c r="BE514" i="20"/>
  <c r="BE363" i="21"/>
  <c r="BD529" i="20"/>
  <c r="BD488" i="20"/>
  <c r="BD434" i="20"/>
  <c r="BE499" i="20"/>
  <c r="BE519" i="20"/>
  <c r="BE368" i="21"/>
  <c r="BE518" i="20"/>
  <c r="BE367" i="21"/>
  <c r="BE515" i="20"/>
  <c r="BE364" i="21"/>
  <c r="BD527" i="20"/>
  <c r="BD524" i="20"/>
  <c r="BD477" i="20"/>
  <c r="BE520" i="20"/>
  <c r="BE369" i="21"/>
  <c r="BE517" i="20"/>
  <c r="BE366" i="21"/>
  <c r="BE513" i="20"/>
  <c r="BE362" i="21"/>
  <c r="BD525" i="20"/>
  <c r="BC530" i="20"/>
  <c r="BD171" i="21"/>
  <c r="BA36" i="21"/>
  <c r="BA28" i="21"/>
  <c r="BC533" i="20"/>
  <c r="BC37" i="20" s="1"/>
  <c r="BF151" i="21"/>
  <c r="BF146" i="21"/>
  <c r="BF83" i="21"/>
  <c r="BB30" i="21"/>
  <c r="BB6" i="21" s="1"/>
  <c r="BB51" i="20"/>
  <c r="BB27" i="20" s="1"/>
  <c r="BA50" i="20"/>
  <c r="BB52" i="20"/>
  <c r="BB28" i="20" s="1"/>
  <c r="BB53" i="20"/>
  <c r="BB29" i="20" s="1"/>
  <c r="BC42" i="20"/>
  <c r="AY15" i="20"/>
  <c r="BD158" i="21"/>
  <c r="BF3" i="21"/>
  <c r="BF69" i="21" s="1"/>
  <c r="BD236" i="21"/>
  <c r="BD379" i="21" s="1"/>
  <c r="BD165" i="21"/>
  <c r="BD173" i="21"/>
  <c r="BD172" i="21"/>
  <c r="BD189" i="21"/>
  <c r="BD176" i="21"/>
  <c r="BD190" i="21"/>
  <c r="BD177" i="21"/>
  <c r="BD183" i="21"/>
  <c r="BD157" i="21"/>
  <c r="BD170" i="21"/>
  <c r="BD187" i="21"/>
  <c r="BD175" i="21"/>
  <c r="BD162" i="21"/>
  <c r="BD199" i="21"/>
  <c r="BD197" i="21"/>
  <c r="BD210" i="21"/>
  <c r="BE611" i="20"/>
  <c r="BE379" i="20"/>
  <c r="BE192" i="21" s="1"/>
  <c r="BB152" i="21"/>
  <c r="BB15" i="21" s="1"/>
  <c r="BF386" i="20"/>
  <c r="BF463" i="20" s="1"/>
  <c r="BE422" i="20"/>
  <c r="BE193" i="21" s="1"/>
  <c r="BD198" i="21"/>
  <c r="BF397" i="20"/>
  <c r="BF474" i="20" s="1"/>
  <c r="BD202" i="21"/>
  <c r="BD200" i="21"/>
  <c r="BD203" i="21"/>
  <c r="BD214" i="21"/>
  <c r="BD195" i="21"/>
  <c r="BD207" i="21"/>
  <c r="BD211" i="21"/>
  <c r="BD196" i="21"/>
  <c r="BD204" i="21"/>
  <c r="BD215" i="21"/>
  <c r="BD206" i="21"/>
  <c r="BD208" i="21"/>
  <c r="BD201" i="21"/>
  <c r="BD212" i="21"/>
  <c r="BD209" i="21"/>
  <c r="BE360" i="20"/>
  <c r="BE437" i="20" s="1"/>
  <c r="BG355" i="20"/>
  <c r="BG209" i="20"/>
  <c r="BG83" i="20"/>
  <c r="BG69" i="20"/>
  <c r="BE342" i="21"/>
  <c r="BB166" i="21"/>
  <c r="BB23" i="21" s="1"/>
  <c r="BB20" i="21" s="1"/>
  <c r="BD188" i="21"/>
  <c r="BD161" i="21"/>
  <c r="BD185" i="21"/>
  <c r="BD160" i="21"/>
  <c r="BD182" i="21"/>
  <c r="BD174" i="21"/>
  <c r="BD159" i="21"/>
  <c r="BD178" i="21"/>
  <c r="BD163" i="21"/>
  <c r="BD184" i="21"/>
  <c r="BD186" i="21"/>
  <c r="BD164" i="21"/>
  <c r="BD181" i="21"/>
  <c r="BD179" i="21"/>
  <c r="BF393" i="20"/>
  <c r="BF470" i="20" s="1"/>
  <c r="BF381" i="20"/>
  <c r="BF458" i="20" s="1"/>
  <c r="BF384" i="20"/>
  <c r="BF461" i="20" s="1"/>
  <c r="BF391" i="20"/>
  <c r="BF468" i="20" s="1"/>
  <c r="BF428" i="20"/>
  <c r="BF505" i="20" s="1"/>
  <c r="BF388" i="20"/>
  <c r="BF465" i="20" s="1"/>
  <c r="BF425" i="20"/>
  <c r="BF502" i="20" s="1"/>
  <c r="BF395" i="20"/>
  <c r="BF472" i="20" s="1"/>
  <c r="BE571" i="20"/>
  <c r="BF430" i="20"/>
  <c r="BF507" i="20" s="1"/>
  <c r="BF387" i="20"/>
  <c r="BF464" i="20" s="1"/>
  <c r="BF394" i="20"/>
  <c r="BF471" i="20" s="1"/>
  <c r="BF424" i="20"/>
  <c r="BF501" i="20" s="1"/>
  <c r="BF431" i="20"/>
  <c r="BF508" i="20" s="1"/>
  <c r="BF382" i="20"/>
  <c r="BF459" i="20" s="1"/>
  <c r="BF385" i="20"/>
  <c r="BF462" i="20" s="1"/>
  <c r="BF427" i="20"/>
  <c r="BF504" i="20" s="1"/>
  <c r="BD192" i="21"/>
  <c r="BF396" i="20"/>
  <c r="BF473" i="20" s="1"/>
  <c r="BF383" i="20"/>
  <c r="BF460" i="20" s="1"/>
  <c r="BF399" i="20"/>
  <c r="BF476" i="20" s="1"/>
  <c r="BF398" i="20"/>
  <c r="BF475" i="20" s="1"/>
  <c r="BF432" i="20"/>
  <c r="BF509" i="20" s="1"/>
  <c r="BF389" i="20"/>
  <c r="BF466" i="20" s="1"/>
  <c r="BF392" i="20"/>
  <c r="BF469" i="20" s="1"/>
  <c r="BF426" i="20"/>
  <c r="BF503" i="20" s="1"/>
  <c r="BF429" i="20"/>
  <c r="BF506" i="20" s="1"/>
  <c r="BF390" i="20"/>
  <c r="BF467" i="20" s="1"/>
  <c r="BF78" i="21"/>
  <c r="BE588" i="20"/>
  <c r="BC194" i="21"/>
  <c r="BE292" i="21"/>
  <c r="BE313" i="21" s="1"/>
  <c r="BB191" i="21"/>
  <c r="BB31" i="21" s="1"/>
  <c r="BE589" i="20"/>
  <c r="BE537" i="20"/>
  <c r="BE576" i="20"/>
  <c r="BE369" i="20"/>
  <c r="BE446" i="20" s="1"/>
  <c r="BE374" i="20"/>
  <c r="BE451" i="20" s="1"/>
  <c r="BE363" i="20"/>
  <c r="BE440" i="20" s="1"/>
  <c r="BE551" i="20"/>
  <c r="BE370" i="20"/>
  <c r="BE447" i="20" s="1"/>
  <c r="BE565" i="20"/>
  <c r="BE246" i="21"/>
  <c r="BE257" i="21" s="1"/>
  <c r="BE235" i="21" s="1"/>
  <c r="BE378" i="21" s="1"/>
  <c r="BB121" i="21"/>
  <c r="BB29" i="21" s="1"/>
  <c r="BE625" i="20"/>
  <c r="BE627" i="20"/>
  <c r="BE241" i="21"/>
  <c r="BE252" i="21" s="1"/>
  <c r="BE230" i="21" s="1"/>
  <c r="BE373" i="21" s="1"/>
  <c r="BE287" i="21"/>
  <c r="BE308" i="21" s="1"/>
  <c r="BE338" i="21"/>
  <c r="BD534" i="20"/>
  <c r="BD357" i="20"/>
  <c r="BD545" i="20"/>
  <c r="BC205" i="21"/>
  <c r="BE606" i="20"/>
  <c r="BE602" i="20"/>
  <c r="BF79" i="21"/>
  <c r="BE347" i="21"/>
  <c r="BE366" i="20"/>
  <c r="BE443" i="20" s="1"/>
  <c r="BE378" i="20"/>
  <c r="BE455" i="20" s="1"/>
  <c r="BE403" i="20"/>
  <c r="BE480" i="20" s="1"/>
  <c r="BE575" i="20"/>
  <c r="BE570" i="20"/>
  <c r="BE541" i="20"/>
  <c r="BE536" i="20"/>
  <c r="BE539" i="20"/>
  <c r="BE543" i="20"/>
  <c r="BE555" i="20"/>
  <c r="BE572" i="20"/>
  <c r="BE359" i="20"/>
  <c r="BE436" i="20" s="1"/>
  <c r="BE549" i="20"/>
  <c r="BE560" i="20"/>
  <c r="BE538" i="20"/>
  <c r="BE548" i="20"/>
  <c r="BE415" i="20"/>
  <c r="BE492" i="20" s="1"/>
  <c r="BE569" i="20"/>
  <c r="BE409" i="20"/>
  <c r="BE486" i="20" s="1"/>
  <c r="BE421" i="20"/>
  <c r="BE498" i="20" s="1"/>
  <c r="BE561" i="20"/>
  <c r="BE564" i="20"/>
  <c r="BE407" i="20"/>
  <c r="BE484" i="20" s="1"/>
  <c r="BE414" i="20"/>
  <c r="BE491" i="20" s="1"/>
  <c r="BE546" i="20"/>
  <c r="BE371" i="20"/>
  <c r="BE448" i="20" s="1"/>
  <c r="BE404" i="20"/>
  <c r="BE481" i="20" s="1"/>
  <c r="BE358" i="20"/>
  <c r="BE435" i="20" s="1"/>
  <c r="BE373" i="20"/>
  <c r="BE450" i="20" s="1"/>
  <c r="BE402" i="20"/>
  <c r="BE479" i="20" s="1"/>
  <c r="BD623" i="20"/>
  <c r="BD612" i="20"/>
  <c r="BD400" i="20"/>
  <c r="BD154" i="21" s="1"/>
  <c r="BD411" i="20"/>
  <c r="BD168" i="21" s="1"/>
  <c r="BE247" i="21"/>
  <c r="BE258" i="21" s="1"/>
  <c r="BC153" i="21"/>
  <c r="BE293" i="21"/>
  <c r="BE314" i="21" s="1"/>
  <c r="BE345" i="21"/>
  <c r="BE291" i="21"/>
  <c r="BE312" i="21" s="1"/>
  <c r="BE285" i="21"/>
  <c r="BE306" i="21" s="1"/>
  <c r="BE289" i="21"/>
  <c r="BE310" i="21" s="1"/>
  <c r="BE341" i="21"/>
  <c r="BE339" i="21"/>
  <c r="BE290" i="21"/>
  <c r="BE311" i="21" s="1"/>
  <c r="BE248" i="21"/>
  <c r="BE259" i="21" s="1"/>
  <c r="BE237" i="21" s="1"/>
  <c r="BE380" i="21" s="1"/>
  <c r="BE284" i="21"/>
  <c r="BE243" i="21"/>
  <c r="BE254" i="21" s="1"/>
  <c r="BE232" i="21" s="1"/>
  <c r="BE375" i="21" s="1"/>
  <c r="BE240" i="21"/>
  <c r="BE251" i="21" s="1"/>
  <c r="BE229" i="21" s="1"/>
  <c r="BE372" i="21" s="1"/>
  <c r="BE245" i="21"/>
  <c r="BE256" i="21" s="1"/>
  <c r="BE234" i="21" s="1"/>
  <c r="BE377" i="21" s="1"/>
  <c r="BE286" i="21"/>
  <c r="BE307" i="21" s="1"/>
  <c r="BE344" i="21"/>
  <c r="BE343" i="21"/>
  <c r="BE242" i="21"/>
  <c r="BE253" i="21" s="1"/>
  <c r="BE231" i="21" s="1"/>
  <c r="BE374" i="21" s="1"/>
  <c r="BE340" i="21"/>
  <c r="BE288" i="21"/>
  <c r="BE309" i="21" s="1"/>
  <c r="BE244" i="21"/>
  <c r="BE255" i="21" s="1"/>
  <c r="BE233" i="21" s="1"/>
  <c r="BE376" i="21" s="1"/>
  <c r="BE346" i="21"/>
  <c r="BC579" i="20"/>
  <c r="BD368" i="20"/>
  <c r="BD568" i="20"/>
  <c r="BD557" i="20"/>
  <c r="BC155" i="21"/>
  <c r="BE594" i="20"/>
  <c r="BE616" i="20"/>
  <c r="BE615" i="20"/>
  <c r="BE617" i="20"/>
  <c r="BE619" i="20"/>
  <c r="BE598" i="20"/>
  <c r="BE596" i="20"/>
  <c r="BE595" i="20"/>
  <c r="BE614" i="20"/>
  <c r="BE583" i="20"/>
  <c r="BE618" i="20"/>
  <c r="BE597" i="20"/>
  <c r="BE587" i="20"/>
  <c r="BE608" i="20"/>
  <c r="BE585" i="20"/>
  <c r="BE609" i="20"/>
  <c r="BE629" i="20"/>
  <c r="BE607" i="20"/>
  <c r="BC169" i="21"/>
  <c r="BD601" i="20"/>
  <c r="BD580" i="20"/>
  <c r="BC180" i="21"/>
  <c r="BD306" i="21"/>
  <c r="BD239" i="21"/>
  <c r="BE408" i="20"/>
  <c r="BE485" i="20" s="1"/>
  <c r="BE573" i="20"/>
  <c r="BE552" i="20"/>
  <c r="BE563" i="20"/>
  <c r="BE419" i="20"/>
  <c r="BE496" i="20" s="1"/>
  <c r="BE405" i="20"/>
  <c r="BE482" i="20" s="1"/>
  <c r="BE578" i="20"/>
  <c r="BE417" i="20"/>
  <c r="BE494" i="20" s="1"/>
  <c r="BE365" i="20"/>
  <c r="BE442" i="20" s="1"/>
  <c r="BE420" i="20"/>
  <c r="BE497" i="20" s="1"/>
  <c r="BE544" i="20"/>
  <c r="BE413" i="20"/>
  <c r="BE490" i="20" s="1"/>
  <c r="BE577" i="20"/>
  <c r="BE377" i="20"/>
  <c r="BE454" i="20" s="1"/>
  <c r="BE567" i="20"/>
  <c r="BE401" i="20"/>
  <c r="BE478" i="20" s="1"/>
  <c r="BE542" i="20"/>
  <c r="BE410" i="20"/>
  <c r="BE487" i="20" s="1"/>
  <c r="BE562" i="20"/>
  <c r="BE418" i="20"/>
  <c r="BE495" i="20" s="1"/>
  <c r="BE535" i="20"/>
  <c r="BE605" i="20"/>
  <c r="BE620" i="20"/>
  <c r="BE582" i="20"/>
  <c r="BE622" i="20"/>
  <c r="BE599" i="20"/>
  <c r="BE600" i="20"/>
  <c r="BE626" i="20"/>
  <c r="BE584" i="20"/>
  <c r="BE604" i="20"/>
  <c r="BE586" i="20"/>
  <c r="BE603" i="20"/>
  <c r="BE621" i="20"/>
  <c r="BE613" i="20"/>
  <c r="BE367" i="20"/>
  <c r="BE444" i="20" s="1"/>
  <c r="BE550" i="20"/>
  <c r="BE375" i="20"/>
  <c r="BE452" i="20" s="1"/>
  <c r="BE540" i="20"/>
  <c r="BE412" i="20"/>
  <c r="BE489" i="20" s="1"/>
  <c r="BE406" i="20"/>
  <c r="BE483" i="20" s="1"/>
  <c r="BE559" i="20"/>
  <c r="BE376" i="20"/>
  <c r="BE453" i="20" s="1"/>
  <c r="BE566" i="20"/>
  <c r="BE558" i="20"/>
  <c r="BE547" i="20"/>
  <c r="BE372" i="20"/>
  <c r="BE449" i="20" s="1"/>
  <c r="BE554" i="20"/>
  <c r="BE362" i="20"/>
  <c r="BE439" i="20" s="1"/>
  <c r="BE76" i="21"/>
  <c r="BE574" i="20"/>
  <c r="BE553" i="20"/>
  <c r="BE361" i="20"/>
  <c r="BE438" i="20" s="1"/>
  <c r="BE416" i="20"/>
  <c r="BE493" i="20" s="1"/>
  <c r="BE592" i="20"/>
  <c r="BE630" i="20"/>
  <c r="BE610" i="20"/>
  <c r="BE77" i="21"/>
  <c r="BE212" i="21" s="1"/>
  <c r="BE590" i="20"/>
  <c r="BE628" i="20"/>
  <c r="BE581" i="20"/>
  <c r="BE633" i="20"/>
  <c r="BE631" i="20"/>
  <c r="BE632" i="20"/>
  <c r="BE593" i="20"/>
  <c r="BE591" i="20"/>
  <c r="BF76" i="20"/>
  <c r="BF81" i="20"/>
  <c r="BF81" i="21" s="1"/>
  <c r="BF77" i="20"/>
  <c r="BF613" i="20" s="1"/>
  <c r="BG79" i="20"/>
  <c r="BG80" i="20" s="1"/>
  <c r="BG75" i="20"/>
  <c r="BG75" i="21" s="1"/>
  <c r="BG78" i="20"/>
  <c r="BC174" i="20"/>
  <c r="BD96" i="20"/>
  <c r="BD163" i="20"/>
  <c r="BD43" i="20" s="1"/>
  <c r="BH1" i="20"/>
  <c r="BH3" i="20" s="1"/>
  <c r="BG71" i="20"/>
  <c r="BG1" i="21"/>
  <c r="BC320" i="20"/>
  <c r="BD343" i="20"/>
  <c r="BD186" i="20"/>
  <c r="BD360" i="21"/>
  <c r="BF217" i="21"/>
  <c r="BF222" i="21"/>
  <c r="BF224" i="21"/>
  <c r="BF225" i="21"/>
  <c r="BF221" i="21"/>
  <c r="BF220" i="21"/>
  <c r="BF219" i="21"/>
  <c r="BF223" i="21"/>
  <c r="BF226" i="21"/>
  <c r="BF218" i="21"/>
  <c r="BC98" i="21"/>
  <c r="BC97" i="21" s="1"/>
  <c r="BC21" i="21" s="1"/>
  <c r="BA510" i="20"/>
  <c r="BE310" i="20"/>
  <c r="BE97" i="20"/>
  <c r="BE87" i="21"/>
  <c r="BE100" i="21"/>
  <c r="BE164" i="20"/>
  <c r="BE299" i="20"/>
  <c r="BE153" i="20"/>
  <c r="BE241" i="20"/>
  <c r="BE285" i="20" s="1"/>
  <c r="BE223" i="20"/>
  <c r="BE267" i="20" s="1"/>
  <c r="BE217" i="20"/>
  <c r="BE261" i="20" s="1"/>
  <c r="BE157" i="20"/>
  <c r="BE114" i="21"/>
  <c r="BE103" i="21"/>
  <c r="BE308" i="20"/>
  <c r="BE317" i="20"/>
  <c r="BE234" i="20"/>
  <c r="BE278" i="20" s="1"/>
  <c r="BE169" i="20"/>
  <c r="BE100" i="20"/>
  <c r="BE134" i="20" s="1"/>
  <c r="BE95" i="21"/>
  <c r="BE115" i="21"/>
  <c r="BE307" i="20"/>
  <c r="BE215" i="20"/>
  <c r="BE259" i="20" s="1"/>
  <c r="BE318" i="20"/>
  <c r="BE106" i="20"/>
  <c r="BE140" i="20" s="1"/>
  <c r="BE155" i="20"/>
  <c r="BE106" i="21"/>
  <c r="BE117" i="21"/>
  <c r="BE316" i="20"/>
  <c r="BE305" i="20"/>
  <c r="BE226" i="20"/>
  <c r="BE270" i="20" s="1"/>
  <c r="BE167" i="20"/>
  <c r="BE103" i="20"/>
  <c r="BE137" i="20" s="1"/>
  <c r="BE108" i="21"/>
  <c r="BE101" i="21"/>
  <c r="BE315" i="20"/>
  <c r="BE224" i="20"/>
  <c r="BE268" i="20" s="1"/>
  <c r="BE238" i="20"/>
  <c r="BE282" i="20" s="1"/>
  <c r="BE170" i="20"/>
  <c r="BE92" i="21"/>
  <c r="BE119" i="21"/>
  <c r="BE235" i="20"/>
  <c r="BE279" i="20" s="1"/>
  <c r="BE229" i="20"/>
  <c r="BE273" i="20" s="1"/>
  <c r="BE218" i="20"/>
  <c r="BE262" i="20" s="1"/>
  <c r="BE165" i="20"/>
  <c r="BE104" i="21"/>
  <c r="BE109" i="21"/>
  <c r="BE236" i="20"/>
  <c r="BE280" i="20" s="1"/>
  <c r="BE216" i="20"/>
  <c r="BE260" i="20" s="1"/>
  <c r="BE302" i="20"/>
  <c r="BE172" i="20"/>
  <c r="BE88" i="21"/>
  <c r="BE118" i="21"/>
  <c r="BE300" i="20"/>
  <c r="BE221" i="20"/>
  <c r="BE265" i="20" s="1"/>
  <c r="BE99" i="20"/>
  <c r="BE133" i="20" s="1"/>
  <c r="BE162" i="20"/>
  <c r="BE90" i="21"/>
  <c r="BE312" i="20"/>
  <c r="BE105" i="20"/>
  <c r="BE139" i="20" s="1"/>
  <c r="BE222" i="20"/>
  <c r="BE266" i="20" s="1"/>
  <c r="BE166" i="20"/>
  <c r="BE89" i="21"/>
  <c r="BE93" i="21"/>
  <c r="BE311" i="20"/>
  <c r="BE219" i="20"/>
  <c r="BE263" i="20" s="1"/>
  <c r="BE213" i="20"/>
  <c r="BE257" i="20" s="1"/>
  <c r="BE104" i="20"/>
  <c r="BE138" i="20" s="1"/>
  <c r="BE160" i="20"/>
  <c r="BE116" i="21"/>
  <c r="BE120" i="21"/>
  <c r="BE304" i="20"/>
  <c r="BE313" i="20"/>
  <c r="BE230" i="20"/>
  <c r="BE274" i="20" s="1"/>
  <c r="BE168" i="20"/>
  <c r="BE98" i="20"/>
  <c r="BE132" i="20" s="1"/>
  <c r="BE96" i="21"/>
  <c r="BE319" i="20"/>
  <c r="BE227" i="20"/>
  <c r="BE271" i="20" s="1"/>
  <c r="BE314" i="20"/>
  <c r="BE101" i="20"/>
  <c r="BE135" i="20" s="1"/>
  <c r="BE158" i="20"/>
  <c r="BE102" i="21"/>
  <c r="BE112" i="21"/>
  <c r="BE239" i="20"/>
  <c r="BE283" i="20" s="1"/>
  <c r="BE301" i="20"/>
  <c r="BE102" i="20"/>
  <c r="BE136" i="20" s="1"/>
  <c r="BE161" i="20"/>
  <c r="BE91" i="21"/>
  <c r="BE113" i="21"/>
  <c r="BE240" i="20"/>
  <c r="BE284" i="20" s="1"/>
  <c r="BE220" i="20"/>
  <c r="BE264" i="20" s="1"/>
  <c r="BE306" i="20"/>
  <c r="BE173" i="20"/>
  <c r="BE156" i="20"/>
  <c r="BE94" i="21"/>
  <c r="BE237" i="20"/>
  <c r="BE281" i="20" s="1"/>
  <c r="BE231" i="20"/>
  <c r="BE275" i="20" s="1"/>
  <c r="BE225" i="20"/>
  <c r="BE269" i="20" s="1"/>
  <c r="BE214" i="20"/>
  <c r="BE258" i="20" s="1"/>
  <c r="BE159" i="20"/>
  <c r="BE105" i="21"/>
  <c r="BE303" i="20"/>
  <c r="BE228" i="20"/>
  <c r="BE272" i="20" s="1"/>
  <c r="BE242" i="20"/>
  <c r="BE286" i="20" s="1"/>
  <c r="BE171" i="20"/>
  <c r="BE154" i="20"/>
  <c r="BE72" i="21"/>
  <c r="BE107" i="21"/>
  <c r="BD86" i="21"/>
  <c r="BD232" i="20"/>
  <c r="BD175" i="20"/>
  <c r="BD332" i="20"/>
  <c r="BD123" i="21"/>
  <c r="BE216" i="21"/>
  <c r="BE49" i="21" s="1"/>
  <c r="BD110" i="21"/>
  <c r="BD298" i="20"/>
  <c r="BD36" i="20" s="1"/>
  <c r="BD152" i="20"/>
  <c r="BD35" i="20" s="1"/>
  <c r="BD107" i="20"/>
  <c r="BD122" i="21" s="1"/>
  <c r="BD243" i="20"/>
  <c r="BD134" i="21"/>
  <c r="BC148" i="21"/>
  <c r="BC22" i="21" s="1"/>
  <c r="BD211" i="20"/>
  <c r="BD309" i="20"/>
  <c r="BD44" i="20" s="1"/>
  <c r="BD99" i="21"/>
  <c r="BF72" i="20"/>
  <c r="BF111" i="21" s="1"/>
  <c r="BF73" i="20"/>
  <c r="BF71" i="21"/>
  <c r="BC149" i="21"/>
  <c r="BD321" i="20"/>
  <c r="BD197" i="20"/>
  <c r="BC210" i="20"/>
  <c r="BC14" i="20" s="1"/>
  <c r="BC6" i="20" s="1"/>
  <c r="BC147" i="21"/>
  <c r="BC14" i="21" s="1"/>
  <c r="BE124" i="21"/>
  <c r="BE135" i="21"/>
  <c r="BE198" i="20"/>
  <c r="BE333" i="20"/>
  <c r="BE344" i="20"/>
  <c r="BE334" i="20"/>
  <c r="BE336" i="20"/>
  <c r="BE341" i="20"/>
  <c r="BE206" i="20"/>
  <c r="BE110" i="20"/>
  <c r="BE144" i="20" s="1"/>
  <c r="BE138" i="21"/>
  <c r="BE327" i="20"/>
  <c r="BE350" i="20"/>
  <c r="BE181" i="20"/>
  <c r="BE185" i="20"/>
  <c r="BE179" i="20"/>
  <c r="BE132" i="21"/>
  <c r="BE330" i="20"/>
  <c r="BE324" i="20"/>
  <c r="BE193" i="20"/>
  <c r="BE112" i="20"/>
  <c r="BE146" i="20" s="1"/>
  <c r="BE125" i="21"/>
  <c r="BE342" i="20"/>
  <c r="BE252" i="20"/>
  <c r="BE296" i="20" s="1"/>
  <c r="BE191" i="20"/>
  <c r="BE194" i="20"/>
  <c r="BE116" i="20"/>
  <c r="BE150" i="20" s="1"/>
  <c r="BE128" i="21"/>
  <c r="BE108" i="20"/>
  <c r="BE142" i="20" s="1"/>
  <c r="BE322" i="20"/>
  <c r="BE326" i="20"/>
  <c r="BE203" i="20"/>
  <c r="BE325" i="20"/>
  <c r="BE189" i="20"/>
  <c r="BE129" i="21"/>
  <c r="BE142" i="21"/>
  <c r="BE207" i="20"/>
  <c r="BE346" i="20"/>
  <c r="BE205" i="20"/>
  <c r="BE180" i="20"/>
  <c r="BE115" i="20"/>
  <c r="BE149" i="20" s="1"/>
  <c r="BE143" i="21"/>
  <c r="BE339" i="20"/>
  <c r="BE353" i="20"/>
  <c r="BE253" i="20"/>
  <c r="BE297" i="20" s="1"/>
  <c r="BE182" i="20"/>
  <c r="BE126" i="21"/>
  <c r="BE335" i="20"/>
  <c r="BE352" i="20"/>
  <c r="BE251" i="20"/>
  <c r="BE295" i="20" s="1"/>
  <c r="BE188" i="20"/>
  <c r="BE177" i="20"/>
  <c r="BE137" i="21"/>
  <c r="BE331" i="20"/>
  <c r="BE351" i="20"/>
  <c r="BE200" i="20"/>
  <c r="BE184" i="20"/>
  <c r="BE131" i="21"/>
  <c r="BE248" i="20"/>
  <c r="BE292" i="20" s="1"/>
  <c r="BE328" i="20"/>
  <c r="BE337" i="20"/>
  <c r="BE204" i="20"/>
  <c r="BE190" i="20"/>
  <c r="BE73" i="21"/>
  <c r="BE144" i="21"/>
  <c r="BE323" i="20"/>
  <c r="BE349" i="20"/>
  <c r="BE199" i="20"/>
  <c r="BE111" i="20"/>
  <c r="BE145" i="20" s="1"/>
  <c r="BE140" i="21"/>
  <c r="BE247" i="20"/>
  <c r="BE291" i="20" s="1"/>
  <c r="BE348" i="20"/>
  <c r="BE250" i="20"/>
  <c r="BE294" i="20" s="1"/>
  <c r="BE109" i="20"/>
  <c r="BE143" i="20" s="1"/>
  <c r="BE127" i="21"/>
  <c r="BE245" i="20"/>
  <c r="BE289" i="20" s="1"/>
  <c r="BE347" i="20"/>
  <c r="BE246" i="20"/>
  <c r="BE290" i="20" s="1"/>
  <c r="BE114" i="20"/>
  <c r="BE148" i="20" s="1"/>
  <c r="BE130" i="21"/>
  <c r="BE201" i="20"/>
  <c r="BE196" i="20"/>
  <c r="BE249" i="20"/>
  <c r="BE293" i="20" s="1"/>
  <c r="BE202" i="20"/>
  <c r="BE113" i="20"/>
  <c r="BE147" i="20" s="1"/>
  <c r="BE133" i="21"/>
  <c r="BE338" i="20"/>
  <c r="BE195" i="20"/>
  <c r="BE345" i="20"/>
  <c r="BE192" i="20"/>
  <c r="BE178" i="20"/>
  <c r="BE139" i="21"/>
  <c r="BE340" i="20"/>
  <c r="BE329" i="20"/>
  <c r="BE183" i="20"/>
  <c r="BE117" i="20"/>
  <c r="BE151" i="20" s="1"/>
  <c r="BE136" i="21"/>
  <c r="BE141" i="21"/>
  <c r="BC511" i="20"/>
  <c r="BG380" i="20" l="1"/>
  <c r="BG423" i="20"/>
  <c r="G52" i="31"/>
  <c r="G21" i="31"/>
  <c r="BE316" i="21"/>
  <c r="BE274" i="21" s="1"/>
  <c r="BF244" i="20"/>
  <c r="BF176" i="20"/>
  <c r="BF187" i="20"/>
  <c r="BF233" i="20"/>
  <c r="BF212" i="20"/>
  <c r="BF256" i="20" s="1"/>
  <c r="BE305" i="21"/>
  <c r="BE263" i="21" s="1"/>
  <c r="BE315" i="21"/>
  <c r="BE273" i="21" s="1"/>
  <c r="BB43" i="21"/>
  <c r="BB42" i="21" s="1"/>
  <c r="BD250" i="21"/>
  <c r="BE260" i="21"/>
  <c r="BE238" i="21" s="1"/>
  <c r="AZ356" i="20"/>
  <c r="AZ15" i="20" s="1"/>
  <c r="BC262" i="21"/>
  <c r="BC261" i="21" s="1"/>
  <c r="BC61" i="21" s="1"/>
  <c r="BC60" i="21" s="1"/>
  <c r="BC34" i="20"/>
  <c r="BC10" i="20" s="1"/>
  <c r="BB26" i="20"/>
  <c r="BD11" i="20"/>
  <c r="AY7" i="20"/>
  <c r="BD304" i="21"/>
  <c r="BF369" i="20"/>
  <c r="BF446" i="20" s="1"/>
  <c r="BE357" i="21"/>
  <c r="BE335" i="21" s="1"/>
  <c r="BE354" i="21"/>
  <c r="BE332" i="21" s="1"/>
  <c r="BE280" i="21" s="1"/>
  <c r="BE349" i="21"/>
  <c r="BE327" i="21" s="1"/>
  <c r="BE275" i="21" s="1"/>
  <c r="BE355" i="21"/>
  <c r="BE333" i="21" s="1"/>
  <c r="BE281" i="21" s="1"/>
  <c r="BE350" i="21"/>
  <c r="BE328" i="21" s="1"/>
  <c r="BE276" i="21" s="1"/>
  <c r="BE353" i="21"/>
  <c r="BE331" i="21" s="1"/>
  <c r="BE279" i="21" s="1"/>
  <c r="BE351" i="21"/>
  <c r="BE329" i="21" s="1"/>
  <c r="BE277" i="21" s="1"/>
  <c r="BE352" i="21"/>
  <c r="BE330" i="21" s="1"/>
  <c r="BE278" i="21" s="1"/>
  <c r="BE356" i="21"/>
  <c r="BE334" i="21" s="1"/>
  <c r="BE282" i="21" s="1"/>
  <c r="BE358" i="21"/>
  <c r="BE336" i="21" s="1"/>
  <c r="BE283" i="21"/>
  <c r="BF249" i="21"/>
  <c r="BF303" i="21"/>
  <c r="BF324" i="21" s="1"/>
  <c r="BF302" i="21"/>
  <c r="BF323" i="21" s="1"/>
  <c r="BF301" i="21"/>
  <c r="BF322" i="21" s="1"/>
  <c r="BF300" i="21"/>
  <c r="BF321" i="21" s="1"/>
  <c r="BF299" i="21"/>
  <c r="BF320" i="21" s="1"/>
  <c r="BF298" i="21"/>
  <c r="BF319" i="21" s="1"/>
  <c r="BF297" i="21"/>
  <c r="BF318" i="21" s="1"/>
  <c r="BF296" i="21"/>
  <c r="BF317" i="21" s="1"/>
  <c r="BF295" i="21"/>
  <c r="BF294" i="21"/>
  <c r="BE269" i="21"/>
  <c r="BE264" i="21"/>
  <c r="BE267" i="21"/>
  <c r="BE270" i="21"/>
  <c r="BE266" i="21"/>
  <c r="BE271" i="21"/>
  <c r="BD264" i="21"/>
  <c r="BD275" i="21"/>
  <c r="BE265" i="21"/>
  <c r="BE268" i="21"/>
  <c r="BE272" i="21"/>
  <c r="BC228" i="21"/>
  <c r="BC227" i="21" s="1"/>
  <c r="BC55" i="21" s="1"/>
  <c r="BB54" i="21"/>
  <c r="BE48" i="21"/>
  <c r="BB7" i="21"/>
  <c r="BC532" i="20"/>
  <c r="BC522" i="20" s="1"/>
  <c r="BE159" i="21"/>
  <c r="BC37" i="21"/>
  <c r="BC36" i="21" s="1"/>
  <c r="BE277" i="20"/>
  <c r="BE276" i="20" s="1"/>
  <c r="BD254" i="20"/>
  <c r="BD62" i="20" s="1"/>
  <c r="BE288" i="20"/>
  <c r="BE287" i="20" s="1"/>
  <c r="BE255" i="20"/>
  <c r="BE131" i="20"/>
  <c r="BE130" i="20" s="1"/>
  <c r="BE141" i="20"/>
  <c r="BF513" i="20"/>
  <c r="BF362" i="21"/>
  <c r="BF515" i="20"/>
  <c r="BF364" i="21"/>
  <c r="BF517" i="20"/>
  <c r="BF366" i="21"/>
  <c r="BE524" i="20"/>
  <c r="BE529" i="20"/>
  <c r="BF499" i="20"/>
  <c r="BF456" i="20"/>
  <c r="BF521" i="20"/>
  <c r="BF370" i="21"/>
  <c r="BF516" i="20"/>
  <c r="BF365" i="21"/>
  <c r="BF512" i="20"/>
  <c r="BF361" i="21"/>
  <c r="BE477" i="20"/>
  <c r="BE527" i="20"/>
  <c r="BE525" i="20"/>
  <c r="BE528" i="20"/>
  <c r="BE531" i="20"/>
  <c r="BE434" i="20"/>
  <c r="BF518" i="20"/>
  <c r="BF367" i="21"/>
  <c r="BF520" i="20"/>
  <c r="BF369" i="21"/>
  <c r="BE488" i="20"/>
  <c r="BE523" i="20"/>
  <c r="BE445" i="20"/>
  <c r="BD530" i="20"/>
  <c r="BF514" i="20"/>
  <c r="BF363" i="21"/>
  <c r="BF519" i="20"/>
  <c r="BF368" i="21"/>
  <c r="BE526" i="20"/>
  <c r="BD433" i="20"/>
  <c r="BB36" i="21"/>
  <c r="BG151" i="21"/>
  <c r="BG146" i="21"/>
  <c r="BG83" i="21"/>
  <c r="BC30" i="21"/>
  <c r="BC6" i="21" s="1"/>
  <c r="BB28" i="21"/>
  <c r="BB50" i="20"/>
  <c r="BC52" i="20"/>
  <c r="BC28" i="20" s="1"/>
  <c r="BC51" i="20"/>
  <c r="BC27" i="20" s="1"/>
  <c r="BC53" i="20"/>
  <c r="BC29" i="20" s="1"/>
  <c r="BD42" i="20"/>
  <c r="BA21" i="20"/>
  <c r="AZ20" i="20"/>
  <c r="BG428" i="20"/>
  <c r="BE236" i="21"/>
  <c r="BE379" i="21" s="1"/>
  <c r="BG3" i="21"/>
  <c r="BG69" i="21" s="1"/>
  <c r="BB510" i="20"/>
  <c r="BD169" i="21"/>
  <c r="BE197" i="21"/>
  <c r="BF598" i="20"/>
  <c r="BF619" i="20"/>
  <c r="BD205" i="21"/>
  <c r="BD194" i="21"/>
  <c r="BF604" i="20"/>
  <c r="BF617" i="20"/>
  <c r="BF596" i="20"/>
  <c r="BH355" i="20"/>
  <c r="BH209" i="20"/>
  <c r="BH83" i="20"/>
  <c r="BH69" i="20"/>
  <c r="BF633" i="20"/>
  <c r="BF289" i="21"/>
  <c r="BF310" i="21" s="1"/>
  <c r="BD180" i="21"/>
  <c r="BD155" i="21"/>
  <c r="BE215" i="21"/>
  <c r="BF600" i="20"/>
  <c r="BF622" i="20"/>
  <c r="BF614" i="20"/>
  <c r="BF602" i="20"/>
  <c r="BE172" i="21"/>
  <c r="BF597" i="20"/>
  <c r="BF582" i="20"/>
  <c r="BF583" i="20"/>
  <c r="BE158" i="21"/>
  <c r="BF379" i="20"/>
  <c r="BF422" i="20"/>
  <c r="BF193" i="21" s="1"/>
  <c r="BE164" i="21"/>
  <c r="BC191" i="21"/>
  <c r="BC31" i="21" s="1"/>
  <c r="BF377" i="20"/>
  <c r="BF454" i="20" s="1"/>
  <c r="BE186" i="21"/>
  <c r="BF240" i="21"/>
  <c r="BF251" i="21" s="1"/>
  <c r="BF229" i="21" s="1"/>
  <c r="BF372" i="21" s="1"/>
  <c r="BD153" i="21"/>
  <c r="BE203" i="21"/>
  <c r="BE201" i="21"/>
  <c r="BE195" i="21"/>
  <c r="BE157" i="21"/>
  <c r="BE187" i="21"/>
  <c r="BE174" i="21"/>
  <c r="BG79" i="21"/>
  <c r="BE211" i="21"/>
  <c r="BE209" i="21"/>
  <c r="BE162" i="21"/>
  <c r="BE160" i="21"/>
  <c r="BE188" i="21"/>
  <c r="BE179" i="21"/>
  <c r="BE196" i="21"/>
  <c r="BE206" i="21"/>
  <c r="BE202" i="21"/>
  <c r="BE165" i="21"/>
  <c r="BE173" i="21"/>
  <c r="BE161" i="21"/>
  <c r="BE181" i="21"/>
  <c r="I79" i="20"/>
  <c r="I79" i="21" s="1"/>
  <c r="BD533" i="20"/>
  <c r="BD37" i="20" s="1"/>
  <c r="BF550" i="20"/>
  <c r="BF538" i="20"/>
  <c r="BF562" i="20"/>
  <c r="BF374" i="20"/>
  <c r="BF451" i="20" s="1"/>
  <c r="BG386" i="20"/>
  <c r="BF344" i="21"/>
  <c r="BG392" i="20"/>
  <c r="BG391" i="20"/>
  <c r="BG78" i="21"/>
  <c r="BG384" i="20"/>
  <c r="BG426" i="20"/>
  <c r="BF341" i="21"/>
  <c r="BG431" i="20"/>
  <c r="BG430" i="20"/>
  <c r="BC152" i="21"/>
  <c r="BC15" i="21" s="1"/>
  <c r="BG385" i="20"/>
  <c r="BG429" i="20"/>
  <c r="BG393" i="20"/>
  <c r="BG398" i="20"/>
  <c r="BG382" i="20"/>
  <c r="BG399" i="20"/>
  <c r="BG424" i="20"/>
  <c r="BC166" i="21"/>
  <c r="BC23" i="21" s="1"/>
  <c r="BC20" i="21" s="1"/>
  <c r="BD167" i="21"/>
  <c r="BF630" i="20"/>
  <c r="BF616" i="20"/>
  <c r="BF611" i="20"/>
  <c r="BF615" i="20"/>
  <c r="BF631" i="20"/>
  <c r="BF77" i="21"/>
  <c r="BF195" i="21" s="1"/>
  <c r="BF595" i="20"/>
  <c r="BF624" i="20"/>
  <c r="BE239" i="21"/>
  <c r="BF338" i="21"/>
  <c r="BF628" i="20"/>
  <c r="BF590" i="20"/>
  <c r="BF588" i="20"/>
  <c r="BF592" i="20"/>
  <c r="BF593" i="20"/>
  <c r="BF591" i="20"/>
  <c r="BF607" i="20"/>
  <c r="BF626" i="20"/>
  <c r="BF585" i="20"/>
  <c r="BF610" i="20"/>
  <c r="BF629" i="20"/>
  <c r="BF627" i="20"/>
  <c r="BF581" i="20"/>
  <c r="I78" i="20"/>
  <c r="I78" i="21" s="1"/>
  <c r="BG387" i="20"/>
  <c r="BG394" i="20"/>
  <c r="BG425" i="20"/>
  <c r="BG432" i="20"/>
  <c r="BG388" i="20"/>
  <c r="BG381" i="20"/>
  <c r="BF632" i="20"/>
  <c r="BF618" i="20"/>
  <c r="BF609" i="20"/>
  <c r="BF594" i="20"/>
  <c r="BF242" i="21"/>
  <c r="BF253" i="21" s="1"/>
  <c r="BF231" i="21" s="1"/>
  <c r="BF374" i="21" s="1"/>
  <c r="BF586" i="20"/>
  <c r="BF605" i="20"/>
  <c r="BF620" i="20"/>
  <c r="BF589" i="20"/>
  <c r="BF608" i="20"/>
  <c r="BF606" i="20"/>
  <c r="BF621" i="20"/>
  <c r="BF584" i="20"/>
  <c r="BF599" i="20"/>
  <c r="BF625" i="20"/>
  <c r="BF587" i="20"/>
  <c r="BF603" i="20"/>
  <c r="BG396" i="20"/>
  <c r="BG389" i="20"/>
  <c r="BG395" i="20"/>
  <c r="BG427" i="20"/>
  <c r="BG397" i="20"/>
  <c r="BG390" i="20"/>
  <c r="BG383" i="20"/>
  <c r="BE534" i="20"/>
  <c r="BF340" i="21"/>
  <c r="BF343" i="21"/>
  <c r="BF245" i="21"/>
  <c r="BF256" i="21" s="1"/>
  <c r="BF234" i="21" s="1"/>
  <c r="BF377" i="21" s="1"/>
  <c r="BE368" i="20"/>
  <c r="BF284" i="21"/>
  <c r="BF246" i="21"/>
  <c r="BF257" i="21" s="1"/>
  <c r="BF235" i="21" s="1"/>
  <c r="BF378" i="21" s="1"/>
  <c r="BF290" i="21"/>
  <c r="BF311" i="21" s="1"/>
  <c r="BE411" i="20"/>
  <c r="BE168" i="21" s="1"/>
  <c r="BF241" i="21"/>
  <c r="BF252" i="21" s="1"/>
  <c r="BF230" i="21" s="1"/>
  <c r="BF373" i="21" s="1"/>
  <c r="BF345" i="21"/>
  <c r="BF346" i="21"/>
  <c r="BF406" i="20"/>
  <c r="BF483" i="20" s="1"/>
  <c r="BF578" i="20"/>
  <c r="BF416" i="20"/>
  <c r="BF493" i="20" s="1"/>
  <c r="BF375" i="20"/>
  <c r="BF452" i="20" s="1"/>
  <c r="BF358" i="20"/>
  <c r="BF435" i="20" s="1"/>
  <c r="BF571" i="20"/>
  <c r="BF569" i="20"/>
  <c r="BF547" i="20"/>
  <c r="BF364" i="20"/>
  <c r="BF441" i="20" s="1"/>
  <c r="BF536" i="20"/>
  <c r="BF360" i="20"/>
  <c r="BF437" i="20" s="1"/>
  <c r="BF566" i="20"/>
  <c r="BF546" i="20"/>
  <c r="BF542" i="20"/>
  <c r="BF404" i="20"/>
  <c r="BF481" i="20" s="1"/>
  <c r="BD579" i="20"/>
  <c r="BE580" i="20"/>
  <c r="BE601" i="20"/>
  <c r="BE545" i="20"/>
  <c r="BF371" i="20"/>
  <c r="BF448" i="20" s="1"/>
  <c r="BF401" i="20"/>
  <c r="BF478" i="20" s="1"/>
  <c r="BF409" i="20"/>
  <c r="BF486" i="20" s="1"/>
  <c r="BF365" i="20"/>
  <c r="BF442" i="20" s="1"/>
  <c r="BF537" i="20"/>
  <c r="BF535" i="20"/>
  <c r="BE557" i="20"/>
  <c r="BE568" i="20"/>
  <c r="BF553" i="20"/>
  <c r="BF361" i="20"/>
  <c r="BF438" i="20" s="1"/>
  <c r="BF420" i="20"/>
  <c r="BF497" i="20" s="1"/>
  <c r="BF407" i="20"/>
  <c r="BF484" i="20" s="1"/>
  <c r="BF572" i="20"/>
  <c r="BF378" i="20"/>
  <c r="BF455" i="20" s="1"/>
  <c r="BF539" i="20"/>
  <c r="BF548" i="20"/>
  <c r="BF567" i="20"/>
  <c r="BF417" i="20"/>
  <c r="BF494" i="20" s="1"/>
  <c r="BF543" i="20"/>
  <c r="BF551" i="20"/>
  <c r="BF359" i="20"/>
  <c r="BF436" i="20" s="1"/>
  <c r="BF366" i="20"/>
  <c r="BF443" i="20" s="1"/>
  <c r="BF544" i="20"/>
  <c r="BF564" i="20"/>
  <c r="BF414" i="20"/>
  <c r="BF491" i="20" s="1"/>
  <c r="BF576" i="20"/>
  <c r="BF421" i="20"/>
  <c r="BF498" i="20" s="1"/>
  <c r="BF370" i="20"/>
  <c r="BF447" i="20" s="1"/>
  <c r="BF372" i="20"/>
  <c r="BF449" i="20" s="1"/>
  <c r="BF554" i="20"/>
  <c r="BF362" i="20"/>
  <c r="BF439" i="20" s="1"/>
  <c r="BF540" i="20"/>
  <c r="BF408" i="20"/>
  <c r="BF485" i="20" s="1"/>
  <c r="BF410" i="20"/>
  <c r="BF487" i="20" s="1"/>
  <c r="BF573" i="20"/>
  <c r="BF418" i="20"/>
  <c r="BF495" i="20" s="1"/>
  <c r="BF559" i="20"/>
  <c r="BF549" i="20"/>
  <c r="BF552" i="20"/>
  <c r="BF574" i="20"/>
  <c r="BF419" i="20"/>
  <c r="BF496" i="20" s="1"/>
  <c r="BF367" i="20"/>
  <c r="BF444" i="20" s="1"/>
  <c r="BF76" i="21"/>
  <c r="BF570" i="20"/>
  <c r="BF376" i="20"/>
  <c r="BF453" i="20" s="1"/>
  <c r="BF577" i="20"/>
  <c r="BF405" i="20"/>
  <c r="BF482" i="20" s="1"/>
  <c r="BF563" i="20"/>
  <c r="BF565" i="20"/>
  <c r="BF415" i="20"/>
  <c r="BF492" i="20" s="1"/>
  <c r="BF363" i="20"/>
  <c r="BF440" i="20" s="1"/>
  <c r="BF541" i="20"/>
  <c r="BF558" i="20"/>
  <c r="BF373" i="20"/>
  <c r="BF450" i="20" s="1"/>
  <c r="BF555" i="20"/>
  <c r="BF402" i="20"/>
  <c r="BF479" i="20" s="1"/>
  <c r="BF560" i="20"/>
  <c r="BF412" i="20"/>
  <c r="BF489" i="20" s="1"/>
  <c r="BF413" i="20"/>
  <c r="BF490" i="20" s="1"/>
  <c r="BF575" i="20"/>
  <c r="BF403" i="20"/>
  <c r="BF480" i="20" s="1"/>
  <c r="BF561" i="20"/>
  <c r="BE623" i="20"/>
  <c r="BE357" i="20"/>
  <c r="BE153" i="21" s="1"/>
  <c r="BE612" i="20"/>
  <c r="BE400" i="20"/>
  <c r="BE154" i="21" s="1"/>
  <c r="BE213" i="21"/>
  <c r="BE208" i="21"/>
  <c r="BE204" i="21"/>
  <c r="BE210" i="21"/>
  <c r="BE199" i="21"/>
  <c r="BF291" i="21"/>
  <c r="BF312" i="21" s="1"/>
  <c r="BF286" i="21"/>
  <c r="BF307" i="21" s="1"/>
  <c r="BF285" i="21"/>
  <c r="BF306" i="21" s="1"/>
  <c r="BF288" i="21"/>
  <c r="BF309" i="21" s="1"/>
  <c r="BF243" i="21"/>
  <c r="BF254" i="21" s="1"/>
  <c r="BF232" i="21" s="1"/>
  <c r="BF375" i="21" s="1"/>
  <c r="BF293" i="21"/>
  <c r="BF314" i="21" s="1"/>
  <c r="BF347" i="21"/>
  <c r="BE177" i="21"/>
  <c r="BE185" i="21"/>
  <c r="BE182" i="21"/>
  <c r="BE189" i="21"/>
  <c r="BE171" i="21"/>
  <c r="BE176" i="21"/>
  <c r="BE163" i="21"/>
  <c r="BE170" i="21"/>
  <c r="BE207" i="21"/>
  <c r="BE200" i="21"/>
  <c r="BE214" i="21"/>
  <c r="BE198" i="21"/>
  <c r="BF292" i="21"/>
  <c r="BF313" i="21" s="1"/>
  <c r="BF287" i="21"/>
  <c r="BF308" i="21" s="1"/>
  <c r="BF342" i="21"/>
  <c r="BF247" i="21"/>
  <c r="BF258" i="21" s="1"/>
  <c r="BF339" i="21"/>
  <c r="BF248" i="21"/>
  <c r="BF259" i="21" s="1"/>
  <c r="BF237" i="21" s="1"/>
  <c r="BF380" i="21" s="1"/>
  <c r="BF244" i="21"/>
  <c r="BF255" i="21" s="1"/>
  <c r="BF233" i="21" s="1"/>
  <c r="BF376" i="21" s="1"/>
  <c r="BE178" i="21"/>
  <c r="BE190" i="21"/>
  <c r="BE184" i="21"/>
  <c r="BE156" i="21"/>
  <c r="BE175" i="21"/>
  <c r="BE183" i="21"/>
  <c r="BH75" i="20"/>
  <c r="BH75" i="21" s="1"/>
  <c r="BH78" i="20"/>
  <c r="BH79" i="20"/>
  <c r="BH80" i="20" s="1"/>
  <c r="BH80" i="21" s="1"/>
  <c r="BG81" i="20"/>
  <c r="I81" i="20" s="1"/>
  <c r="I81" i="21" s="1"/>
  <c r="BG77" i="20"/>
  <c r="BG581" i="20" s="1"/>
  <c r="BG76" i="20"/>
  <c r="BB356" i="20"/>
  <c r="BE243" i="20"/>
  <c r="BE123" i="21"/>
  <c r="BF124" i="21"/>
  <c r="BF135" i="21"/>
  <c r="BF333" i="20"/>
  <c r="BF344" i="20"/>
  <c r="BF198" i="20"/>
  <c r="BF108" i="20"/>
  <c r="BF142" i="20" s="1"/>
  <c r="BF339" i="20"/>
  <c r="BF353" i="20"/>
  <c r="BF251" i="20"/>
  <c r="BF295" i="20" s="1"/>
  <c r="BF196" i="20"/>
  <c r="BF180" i="20"/>
  <c r="BF127" i="21"/>
  <c r="BF331" i="20"/>
  <c r="BF329" i="20"/>
  <c r="BF246" i="20"/>
  <c r="BF290" i="20" s="1"/>
  <c r="BF195" i="20"/>
  <c r="BF117" i="20"/>
  <c r="BF151" i="20" s="1"/>
  <c r="BF144" i="21"/>
  <c r="BF347" i="20"/>
  <c r="BF245" i="20"/>
  <c r="BF289" i="20" s="1"/>
  <c r="BF194" i="20"/>
  <c r="BF111" i="20"/>
  <c r="BF145" i="20" s="1"/>
  <c r="BF139" i="21"/>
  <c r="BF325" i="20"/>
  <c r="BF350" i="20"/>
  <c r="BF326" i="20"/>
  <c r="BF202" i="20"/>
  <c r="BF181" i="20"/>
  <c r="BF141" i="21"/>
  <c r="BF341" i="20"/>
  <c r="BF349" i="20"/>
  <c r="BF247" i="20"/>
  <c r="BF291" i="20" s="1"/>
  <c r="BF193" i="20"/>
  <c r="BF113" i="20"/>
  <c r="BF147" i="20" s="1"/>
  <c r="BF133" i="21"/>
  <c r="BF336" i="20"/>
  <c r="BF334" i="20"/>
  <c r="BF179" i="20"/>
  <c r="BF192" i="20"/>
  <c r="BF112" i="20"/>
  <c r="BF146" i="20" s="1"/>
  <c r="BF142" i="21"/>
  <c r="BF330" i="20"/>
  <c r="BF114" i="20"/>
  <c r="BF148" i="20" s="1"/>
  <c r="BF191" i="20"/>
  <c r="BF73" i="21"/>
  <c r="BF136" i="21"/>
  <c r="BF323" i="20"/>
  <c r="BF346" i="20"/>
  <c r="BF252" i="20"/>
  <c r="BF296" i="20" s="1"/>
  <c r="BF177" i="20"/>
  <c r="BF116" i="20"/>
  <c r="BF150" i="20" s="1"/>
  <c r="BF130" i="21"/>
  <c r="BF322" i="20"/>
  <c r="BF335" i="20"/>
  <c r="BF345" i="20"/>
  <c r="BF205" i="20"/>
  <c r="BF189" i="20"/>
  <c r="BF109" i="20"/>
  <c r="BF143" i="20" s="1"/>
  <c r="BF132" i="21"/>
  <c r="BF352" i="20"/>
  <c r="BF178" i="20"/>
  <c r="BF204" i="20"/>
  <c r="BF188" i="20"/>
  <c r="BF125" i="21"/>
  <c r="BF328" i="20"/>
  <c r="BF253" i="20"/>
  <c r="BF297" i="20" s="1"/>
  <c r="BF203" i="20"/>
  <c r="BF182" i="20"/>
  <c r="BF137" i="21"/>
  <c r="BF143" i="21"/>
  <c r="BF207" i="20"/>
  <c r="BF337" i="20"/>
  <c r="BF248" i="20"/>
  <c r="BF292" i="20" s="1"/>
  <c r="BF190" i="20"/>
  <c r="BF110" i="20"/>
  <c r="BF144" i="20" s="1"/>
  <c r="BF340" i="20"/>
  <c r="BF338" i="20"/>
  <c r="BF201" i="20"/>
  <c r="BF184" i="20"/>
  <c r="BF129" i="21"/>
  <c r="BF140" i="21"/>
  <c r="BF348" i="20"/>
  <c r="BF250" i="20"/>
  <c r="BF294" i="20" s="1"/>
  <c r="BF200" i="20"/>
  <c r="BF183" i="20"/>
  <c r="BF126" i="21"/>
  <c r="BF351" i="20"/>
  <c r="BF249" i="20"/>
  <c r="BF293" i="20" s="1"/>
  <c r="BF199" i="20"/>
  <c r="BF115" i="20"/>
  <c r="BF149" i="20" s="1"/>
  <c r="BF131" i="21"/>
  <c r="BF327" i="20"/>
  <c r="BF324" i="20"/>
  <c r="BF342" i="20"/>
  <c r="BF206" i="20"/>
  <c r="BF185" i="20"/>
  <c r="BF128" i="21"/>
  <c r="BF138" i="21"/>
  <c r="BD149" i="21"/>
  <c r="BG80" i="21"/>
  <c r="I80" i="20"/>
  <c r="I80" i="21" s="1"/>
  <c r="BE298" i="20"/>
  <c r="BE36" i="20" s="1"/>
  <c r="BE86" i="21"/>
  <c r="BH71" i="20"/>
  <c r="BI1" i="20"/>
  <c r="BI3" i="20" s="1"/>
  <c r="BH1" i="21"/>
  <c r="BE175" i="20"/>
  <c r="BE321" i="20"/>
  <c r="BE186" i="20"/>
  <c r="BF153" i="20"/>
  <c r="BF164" i="20"/>
  <c r="BF87" i="21"/>
  <c r="BF299" i="20"/>
  <c r="BF100" i="21"/>
  <c r="BF97" i="20"/>
  <c r="BF310" i="20"/>
  <c r="BF308" i="20"/>
  <c r="BF236" i="20"/>
  <c r="BF280" i="20" s="1"/>
  <c r="BF219" i="20"/>
  <c r="BF263" i="20" s="1"/>
  <c r="BF158" i="20"/>
  <c r="BF99" i="20"/>
  <c r="BF133" i="20" s="1"/>
  <c r="BF112" i="21"/>
  <c r="BF113" i="21"/>
  <c r="BF161" i="20"/>
  <c r="BF303" i="20"/>
  <c r="BF226" i="20"/>
  <c r="BF270" i="20" s="1"/>
  <c r="BF166" i="20"/>
  <c r="BF160" i="20"/>
  <c r="BF116" i="21"/>
  <c r="BF315" i="20"/>
  <c r="BF242" i="20"/>
  <c r="BF286" i="20" s="1"/>
  <c r="BF225" i="20"/>
  <c r="BF269" i="20" s="1"/>
  <c r="BF167" i="20"/>
  <c r="BF102" i="20"/>
  <c r="BF136" i="20" s="1"/>
  <c r="BF89" i="21"/>
  <c r="BF108" i="21"/>
  <c r="BF172" i="20"/>
  <c r="BF301" i="20"/>
  <c r="BF224" i="20"/>
  <c r="BF268" i="20" s="1"/>
  <c r="BF162" i="20"/>
  <c r="BF107" i="21"/>
  <c r="BF168" i="20"/>
  <c r="BF304" i="20"/>
  <c r="BF231" i="20"/>
  <c r="BF275" i="20" s="1"/>
  <c r="BF215" i="20"/>
  <c r="BF259" i="20" s="1"/>
  <c r="BF103" i="20"/>
  <c r="BF137" i="20" s="1"/>
  <c r="BF92" i="21"/>
  <c r="BF101" i="21"/>
  <c r="BF316" i="20"/>
  <c r="BF239" i="20"/>
  <c r="BF283" i="20" s="1"/>
  <c r="BF222" i="20"/>
  <c r="BF266" i="20" s="1"/>
  <c r="BF171" i="20"/>
  <c r="BF106" i="20"/>
  <c r="BF140" i="20" s="1"/>
  <c r="BF95" i="21"/>
  <c r="BF115" i="21"/>
  <c r="BF311" i="20"/>
  <c r="BF238" i="20"/>
  <c r="BF282" i="20" s="1"/>
  <c r="BF221" i="20"/>
  <c r="BF265" i="20" s="1"/>
  <c r="BF104" i="20"/>
  <c r="BF138" i="20" s="1"/>
  <c r="BF93" i="21"/>
  <c r="BF105" i="21"/>
  <c r="BF318" i="20"/>
  <c r="BF241" i="20"/>
  <c r="BF285" i="20" s="1"/>
  <c r="BF220" i="20"/>
  <c r="BF264" i="20" s="1"/>
  <c r="BF101" i="20"/>
  <c r="BF135" i="20" s="1"/>
  <c r="BF91" i="21"/>
  <c r="BF120" i="21"/>
  <c r="BF317" i="20"/>
  <c r="BF300" i="20"/>
  <c r="BF227" i="20"/>
  <c r="BF271" i="20" s="1"/>
  <c r="BF170" i="20"/>
  <c r="BF165" i="20"/>
  <c r="BF104" i="21"/>
  <c r="BF119" i="21"/>
  <c r="BF312" i="20"/>
  <c r="BF235" i="20"/>
  <c r="BF279" i="20" s="1"/>
  <c r="BF218" i="20"/>
  <c r="BF262" i="20" s="1"/>
  <c r="BF154" i="20"/>
  <c r="BF94" i="21"/>
  <c r="BF103" i="21"/>
  <c r="BF306" i="20"/>
  <c r="BF234" i="20"/>
  <c r="BF278" i="20" s="1"/>
  <c r="BF217" i="20"/>
  <c r="BF261" i="20" s="1"/>
  <c r="BF173" i="20"/>
  <c r="BF88" i="21"/>
  <c r="BF117" i="21"/>
  <c r="BF314" i="20"/>
  <c r="BF237" i="20"/>
  <c r="BF281" i="20" s="1"/>
  <c r="BF216" i="20"/>
  <c r="BF260" i="20" s="1"/>
  <c r="BF169" i="20"/>
  <c r="BF90" i="21"/>
  <c r="BF313" i="20"/>
  <c r="BF240" i="20"/>
  <c r="BF284" i="20" s="1"/>
  <c r="BF223" i="20"/>
  <c r="BF267" i="20" s="1"/>
  <c r="BF155" i="20"/>
  <c r="BF105" i="20"/>
  <c r="BF139" i="20" s="1"/>
  <c r="BF72" i="21"/>
  <c r="BF114" i="21"/>
  <c r="BF319" i="20"/>
  <c r="BF307" i="20"/>
  <c r="BF230" i="20"/>
  <c r="BF274" i="20" s="1"/>
  <c r="BF214" i="20"/>
  <c r="BF258" i="20" s="1"/>
  <c r="BF100" i="20"/>
  <c r="BF134" i="20" s="1"/>
  <c r="BF106" i="21"/>
  <c r="BF157" i="20"/>
  <c r="BF302" i="20"/>
  <c r="BF229" i="20"/>
  <c r="BF273" i="20" s="1"/>
  <c r="BF213" i="20"/>
  <c r="BF257" i="20" s="1"/>
  <c r="BF156" i="20"/>
  <c r="BF96" i="21"/>
  <c r="BF109" i="21"/>
  <c r="BF305" i="20"/>
  <c r="BF228" i="20"/>
  <c r="BF272" i="20" s="1"/>
  <c r="BF159" i="20"/>
  <c r="BF98" i="20"/>
  <c r="BF132" i="20" s="1"/>
  <c r="BF102" i="21"/>
  <c r="BF118" i="21"/>
  <c r="BD174" i="20"/>
  <c r="BD148" i="21"/>
  <c r="BD22" i="21" s="1"/>
  <c r="BE211" i="20"/>
  <c r="BE163" i="20"/>
  <c r="BE43" i="20" s="1"/>
  <c r="BE96" i="20"/>
  <c r="BF216" i="21"/>
  <c r="BF49" i="21" s="1"/>
  <c r="BE107" i="20"/>
  <c r="BE122" i="21" s="1"/>
  <c r="BE343" i="20"/>
  <c r="BE197" i="20"/>
  <c r="BD320" i="20"/>
  <c r="BD210" i="20"/>
  <c r="BD14" i="20" s="1"/>
  <c r="BD6" i="20" s="1"/>
  <c r="BD147" i="21"/>
  <c r="BD14" i="21" s="1"/>
  <c r="BE360" i="21"/>
  <c r="BE110" i="21"/>
  <c r="BE232" i="20"/>
  <c r="BE309" i="20"/>
  <c r="BE44" i="20" s="1"/>
  <c r="BA356" i="20"/>
  <c r="BD511" i="20"/>
  <c r="BE332" i="20"/>
  <c r="BE134" i="21"/>
  <c r="BE152" i="20"/>
  <c r="BE35" i="20" s="1"/>
  <c r="BE99" i="21"/>
  <c r="BG72" i="20"/>
  <c r="BG111" i="21" s="1"/>
  <c r="BG73" i="20"/>
  <c r="BG71" i="21"/>
  <c r="BD98" i="21"/>
  <c r="BD97" i="21" s="1"/>
  <c r="BD21" i="21" s="1"/>
  <c r="BH380" i="20" l="1"/>
  <c r="BH457" i="20" s="1"/>
  <c r="BH423" i="20"/>
  <c r="BH500" i="20" s="1"/>
  <c r="BF305" i="21"/>
  <c r="BF263" i="21" s="1"/>
  <c r="BF315" i="21"/>
  <c r="BF273" i="21" s="1"/>
  <c r="BG244" i="20"/>
  <c r="BG176" i="20"/>
  <c r="BG187" i="20"/>
  <c r="BG212" i="20"/>
  <c r="BG256" i="20" s="1"/>
  <c r="I256" i="20" s="1"/>
  <c r="BG233" i="20"/>
  <c r="BF316" i="21"/>
  <c r="BF274" i="21" s="1"/>
  <c r="BE250" i="21"/>
  <c r="BC43" i="21"/>
  <c r="BC42" i="21" s="1"/>
  <c r="BF260" i="21"/>
  <c r="BF238" i="21" s="1"/>
  <c r="BD532" i="20"/>
  <c r="BD522" i="20" s="1"/>
  <c r="BD381" i="21"/>
  <c r="BD371" i="21" s="1"/>
  <c r="BD359" i="21" s="1"/>
  <c r="BD37" i="21" s="1"/>
  <c r="BD36" i="21" s="1"/>
  <c r="BE11" i="20"/>
  <c r="BD34" i="20"/>
  <c r="BD10" i="20" s="1"/>
  <c r="BC26" i="20"/>
  <c r="AZ7" i="20"/>
  <c r="BG401" i="20"/>
  <c r="BG478" i="20" s="1"/>
  <c r="I478" i="20" s="1"/>
  <c r="BE304" i="21"/>
  <c r="BF350" i="21"/>
  <c r="BF328" i="21" s="1"/>
  <c r="BF276" i="21" s="1"/>
  <c r="BF356" i="21"/>
  <c r="BF334" i="21" s="1"/>
  <c r="BF282" i="21" s="1"/>
  <c r="BF354" i="21"/>
  <c r="BF332" i="21" s="1"/>
  <c r="BF280" i="21" s="1"/>
  <c r="BF349" i="21"/>
  <c r="BF327" i="21" s="1"/>
  <c r="BF275" i="21" s="1"/>
  <c r="BF355" i="21"/>
  <c r="BF333" i="21" s="1"/>
  <c r="BF281" i="21" s="1"/>
  <c r="BF351" i="21"/>
  <c r="BF329" i="21" s="1"/>
  <c r="BF277" i="21" s="1"/>
  <c r="BF353" i="21"/>
  <c r="BF331" i="21" s="1"/>
  <c r="BF279" i="21" s="1"/>
  <c r="BF352" i="21"/>
  <c r="BF330" i="21" s="1"/>
  <c r="BF278" i="21" s="1"/>
  <c r="BF357" i="21"/>
  <c r="BF335" i="21" s="1"/>
  <c r="BF358" i="21"/>
  <c r="BF336" i="21" s="1"/>
  <c r="BF283" i="21"/>
  <c r="BD262" i="21"/>
  <c r="BD261" i="21" s="1"/>
  <c r="BD61" i="21" s="1"/>
  <c r="BD60" i="21" s="1"/>
  <c r="BC54" i="21"/>
  <c r="BF266" i="21"/>
  <c r="BF270" i="21"/>
  <c r="BF269" i="21"/>
  <c r="BF267" i="21"/>
  <c r="BF271" i="21"/>
  <c r="BF264" i="21"/>
  <c r="BF272" i="21"/>
  <c r="BF265" i="21"/>
  <c r="BF268" i="21"/>
  <c r="BF48" i="21"/>
  <c r="BC7" i="21"/>
  <c r="BF156" i="21"/>
  <c r="BD228" i="21"/>
  <c r="BD227" i="21" s="1"/>
  <c r="BD55" i="21" s="1"/>
  <c r="BA20" i="20"/>
  <c r="BF288" i="20"/>
  <c r="BF287" i="20" s="1"/>
  <c r="BF277" i="20"/>
  <c r="BF276" i="20" s="1"/>
  <c r="BE254" i="20"/>
  <c r="BE62" i="20" s="1"/>
  <c r="BF255" i="20"/>
  <c r="BF131" i="20"/>
  <c r="BF130" i="20" s="1"/>
  <c r="BF141" i="20"/>
  <c r="BF445" i="20"/>
  <c r="BF531" i="20"/>
  <c r="BF434" i="20"/>
  <c r="I390" i="20"/>
  <c r="BG467" i="20"/>
  <c r="I467" i="20" s="1"/>
  <c r="I389" i="20"/>
  <c r="BG466" i="20"/>
  <c r="I466" i="20" s="1"/>
  <c r="I381" i="20"/>
  <c r="BG458" i="20"/>
  <c r="I458" i="20" s="1"/>
  <c r="I394" i="20"/>
  <c r="BG471" i="20"/>
  <c r="I471" i="20" s="1"/>
  <c r="I398" i="20"/>
  <c r="BG475" i="20"/>
  <c r="I475" i="20" s="1"/>
  <c r="I426" i="20"/>
  <c r="BG503" i="20"/>
  <c r="I503" i="20" s="1"/>
  <c r="I391" i="20"/>
  <c r="BG468" i="20"/>
  <c r="I468" i="20" s="1"/>
  <c r="I380" i="20"/>
  <c r="BG457" i="20"/>
  <c r="BE530" i="20"/>
  <c r="BF524" i="20"/>
  <c r="BF529" i="20"/>
  <c r="BF528" i="20"/>
  <c r="I397" i="20"/>
  <c r="BG474" i="20"/>
  <c r="I474" i="20" s="1"/>
  <c r="I396" i="20"/>
  <c r="BG473" i="20"/>
  <c r="I473" i="20" s="1"/>
  <c r="I388" i="20"/>
  <c r="BG465" i="20"/>
  <c r="I465" i="20" s="1"/>
  <c r="I387" i="20"/>
  <c r="BG464" i="20"/>
  <c r="I464" i="20" s="1"/>
  <c r="I424" i="20"/>
  <c r="BG501" i="20"/>
  <c r="I501" i="20" s="1"/>
  <c r="I393" i="20"/>
  <c r="BG470" i="20"/>
  <c r="I470" i="20" s="1"/>
  <c r="I430" i="20"/>
  <c r="BG507" i="20"/>
  <c r="I507" i="20" s="1"/>
  <c r="I384" i="20"/>
  <c r="BG461" i="20"/>
  <c r="I461" i="20" s="1"/>
  <c r="I392" i="20"/>
  <c r="BG469" i="20"/>
  <c r="I469" i="20" s="1"/>
  <c r="BE433" i="20"/>
  <c r="BF526" i="20"/>
  <c r="BF488" i="20"/>
  <c r="BF477" i="20"/>
  <c r="I427" i="20"/>
  <c r="BG504" i="20"/>
  <c r="I504" i="20" s="1"/>
  <c r="BF525" i="20"/>
  <c r="I432" i="20"/>
  <c r="BG509" i="20"/>
  <c r="I509" i="20" s="1"/>
  <c r="I399" i="20"/>
  <c r="BG476" i="20"/>
  <c r="I476" i="20" s="1"/>
  <c r="I429" i="20"/>
  <c r="BG506" i="20"/>
  <c r="I506" i="20" s="1"/>
  <c r="I431" i="20"/>
  <c r="BG508" i="20"/>
  <c r="I508" i="20" s="1"/>
  <c r="BF523" i="20"/>
  <c r="I428" i="20"/>
  <c r="BG505" i="20"/>
  <c r="I505" i="20" s="1"/>
  <c r="BF527" i="20"/>
  <c r="I383" i="20"/>
  <c r="BG460" i="20"/>
  <c r="I460" i="20" s="1"/>
  <c r="I395" i="20"/>
  <c r="BG472" i="20"/>
  <c r="I472" i="20" s="1"/>
  <c r="I423" i="20"/>
  <c r="BG500" i="20"/>
  <c r="I425" i="20"/>
  <c r="BG502" i="20"/>
  <c r="I502" i="20" s="1"/>
  <c r="I382" i="20"/>
  <c r="BG459" i="20"/>
  <c r="I459" i="20" s="1"/>
  <c r="I385" i="20"/>
  <c r="BG462" i="20"/>
  <c r="I462" i="20" s="1"/>
  <c r="I386" i="20"/>
  <c r="BG463" i="20"/>
  <c r="I463" i="20" s="1"/>
  <c r="BH151" i="21"/>
  <c r="BH146" i="21"/>
  <c r="BH83" i="21"/>
  <c r="BD30" i="21"/>
  <c r="BD6" i="21" s="1"/>
  <c r="BD52" i="20"/>
  <c r="BD28" i="20" s="1"/>
  <c r="BC50" i="20"/>
  <c r="BD51" i="20"/>
  <c r="BD27" i="20" s="1"/>
  <c r="BD53" i="20"/>
  <c r="BD29" i="20" s="1"/>
  <c r="BE42" i="20"/>
  <c r="BB21" i="20"/>
  <c r="BA15" i="20"/>
  <c r="BB15" i="20"/>
  <c r="BH388" i="20"/>
  <c r="BH465" i="20" s="1"/>
  <c r="BF236" i="21"/>
  <c r="BF379" i="21" s="1"/>
  <c r="BH3" i="21"/>
  <c r="BH69" i="21" s="1"/>
  <c r="BG620" i="20"/>
  <c r="I620" i="20" s="1"/>
  <c r="BC510" i="20"/>
  <c r="BG584" i="20"/>
  <c r="BG616" i="20"/>
  <c r="I616" i="20" s="1"/>
  <c r="BG631" i="20"/>
  <c r="I631" i="20" s="1"/>
  <c r="BG619" i="20"/>
  <c r="I619" i="20" s="1"/>
  <c r="BG600" i="20"/>
  <c r="BF201" i="21"/>
  <c r="BD191" i="21"/>
  <c r="BD31" i="21" s="1"/>
  <c r="BF192" i="21"/>
  <c r="BE167" i="21"/>
  <c r="BF199" i="21"/>
  <c r="BF174" i="21"/>
  <c r="BH387" i="20"/>
  <c r="BH464" i="20" s="1"/>
  <c r="BI355" i="20"/>
  <c r="BI209" i="20"/>
  <c r="BI83" i="20"/>
  <c r="BI69" i="20"/>
  <c r="BD152" i="21"/>
  <c r="BD15" i="21" s="1"/>
  <c r="BD166" i="21"/>
  <c r="BD23" i="21" s="1"/>
  <c r="BD20" i="21" s="1"/>
  <c r="BF186" i="21"/>
  <c r="BF189" i="21"/>
  <c r="BF208" i="21"/>
  <c r="BF183" i="21"/>
  <c r="BF182" i="21"/>
  <c r="BH429" i="20"/>
  <c r="BH506" i="20" s="1"/>
  <c r="BF161" i="21"/>
  <c r="BF162" i="21"/>
  <c r="BF158" i="21"/>
  <c r="BF185" i="21"/>
  <c r="BF187" i="21"/>
  <c r="BF181" i="21"/>
  <c r="BF202" i="21"/>
  <c r="BF178" i="21"/>
  <c r="BF159" i="21"/>
  <c r="BF171" i="21"/>
  <c r="BF176" i="21"/>
  <c r="BF213" i="21"/>
  <c r="BG543" i="20"/>
  <c r="I543" i="20" s="1"/>
  <c r="BG422" i="20"/>
  <c r="BG193" i="21" s="1"/>
  <c r="I193" i="21" s="1"/>
  <c r="BF612" i="20"/>
  <c r="BH79" i="21"/>
  <c r="BF368" i="20"/>
  <c r="BF167" i="21" s="1"/>
  <c r="BF623" i="20"/>
  <c r="BF601" i="20"/>
  <c r="BF580" i="20"/>
  <c r="BF239" i="21"/>
  <c r="BF215" i="21"/>
  <c r="BG420" i="20"/>
  <c r="BF203" i="21"/>
  <c r="BG604" i="20"/>
  <c r="I604" i="20" s="1"/>
  <c r="BG582" i="20"/>
  <c r="BG599" i="20"/>
  <c r="BF160" i="21"/>
  <c r="BF173" i="21"/>
  <c r="BF184" i="21"/>
  <c r="BF177" i="21"/>
  <c r="BF188" i="21"/>
  <c r="BF157" i="21"/>
  <c r="BF170" i="21"/>
  <c r="BH391" i="20"/>
  <c r="BH468" i="20" s="1"/>
  <c r="BH424" i="20"/>
  <c r="BH501" i="20" s="1"/>
  <c r="BF212" i="21"/>
  <c r="BF200" i="21"/>
  <c r="BF207" i="21"/>
  <c r="BF214" i="21"/>
  <c r="BF206" i="21"/>
  <c r="BG379" i="20"/>
  <c r="BH393" i="20"/>
  <c r="BH470" i="20" s="1"/>
  <c r="BF209" i="21"/>
  <c r="BF198" i="21"/>
  <c r="BF196" i="21"/>
  <c r="BG597" i="20"/>
  <c r="BG622" i="20"/>
  <c r="I622" i="20" s="1"/>
  <c r="BG617" i="20"/>
  <c r="I617" i="20" s="1"/>
  <c r="BG624" i="20"/>
  <c r="I624" i="20" s="1"/>
  <c r="BF165" i="21"/>
  <c r="BF179" i="21"/>
  <c r="BF190" i="21"/>
  <c r="BF164" i="21"/>
  <c r="BF163" i="21"/>
  <c r="BF172" i="21"/>
  <c r="BF175" i="21"/>
  <c r="BH382" i="20"/>
  <c r="BH459" i="20" s="1"/>
  <c r="BH398" i="20"/>
  <c r="BH475" i="20" s="1"/>
  <c r="BF197" i="21"/>
  <c r="BF210" i="21"/>
  <c r="BF204" i="21"/>
  <c r="BF211" i="21"/>
  <c r="BG560" i="20"/>
  <c r="I560" i="20" s="1"/>
  <c r="BE169" i="21"/>
  <c r="BE579" i="20"/>
  <c r="BF400" i="20"/>
  <c r="BF154" i="21" s="1"/>
  <c r="BE533" i="20"/>
  <c r="BE37" i="20" s="1"/>
  <c r="BE155" i="21"/>
  <c r="BE152" i="21" s="1"/>
  <c r="BE15" i="21" s="1"/>
  <c r="BG578" i="20"/>
  <c r="BG562" i="20"/>
  <c r="I562" i="20" s="1"/>
  <c r="BF545" i="20"/>
  <c r="BF534" i="20"/>
  <c r="BF557" i="20"/>
  <c r="BF568" i="20"/>
  <c r="BF411" i="20"/>
  <c r="BF168" i="21" s="1"/>
  <c r="BF357" i="20"/>
  <c r="BG367" i="20"/>
  <c r="BG410" i="20"/>
  <c r="BG360" i="20"/>
  <c r="BG370" i="20"/>
  <c r="BG412" i="20"/>
  <c r="BE180" i="21"/>
  <c r="BG402" i="20"/>
  <c r="BG407" i="20"/>
  <c r="BG573" i="20"/>
  <c r="BG375" i="20"/>
  <c r="BG366" i="20"/>
  <c r="BG539" i="20"/>
  <c r="I539" i="20" s="1"/>
  <c r="BG536" i="20"/>
  <c r="I536" i="20" s="1"/>
  <c r="BG571" i="20"/>
  <c r="BG548" i="20"/>
  <c r="I548" i="20" s="1"/>
  <c r="BG569" i="20"/>
  <c r="BE205" i="21"/>
  <c r="BE194" i="21"/>
  <c r="BG611" i="20"/>
  <c r="I611" i="20" s="1"/>
  <c r="BG590" i="20"/>
  <c r="BG598" i="20"/>
  <c r="BG632" i="20"/>
  <c r="I632" i="20" s="1"/>
  <c r="BG596" i="20"/>
  <c r="BG593" i="20"/>
  <c r="BG626" i="20"/>
  <c r="I626" i="20" s="1"/>
  <c r="BG606" i="20"/>
  <c r="I606" i="20" s="1"/>
  <c r="BG77" i="21"/>
  <c r="BG206" i="21" s="1"/>
  <c r="BG594" i="20"/>
  <c r="BG630" i="20"/>
  <c r="I630" i="20" s="1"/>
  <c r="BG614" i="20"/>
  <c r="I614" i="20" s="1"/>
  <c r="BG591" i="20"/>
  <c r="BG627" i="20"/>
  <c r="I627" i="20" s="1"/>
  <c r="BG610" i="20"/>
  <c r="I610" i="20" s="1"/>
  <c r="BG629" i="20"/>
  <c r="I629" i="20" s="1"/>
  <c r="BG609" i="20"/>
  <c r="I609" i="20" s="1"/>
  <c r="BG607" i="20"/>
  <c r="I607" i="20" s="1"/>
  <c r="BG602" i="20"/>
  <c r="I602" i="20" s="1"/>
  <c r="BG81" i="21"/>
  <c r="BG592" i="20"/>
  <c r="BG618" i="20"/>
  <c r="I618" i="20" s="1"/>
  <c r="I77" i="20"/>
  <c r="I77" i="21" s="1"/>
  <c r="BG595" i="20"/>
  <c r="BG615" i="20"/>
  <c r="I615" i="20" s="1"/>
  <c r="BG633" i="20"/>
  <c r="I633" i="20" s="1"/>
  <c r="BG613" i="20"/>
  <c r="I613" i="20" s="1"/>
  <c r="BG621" i="20"/>
  <c r="I621" i="20" s="1"/>
  <c r="BG585" i="20"/>
  <c r="BG583" i="20"/>
  <c r="BG587" i="20"/>
  <c r="BG608" i="20"/>
  <c r="I608" i="20" s="1"/>
  <c r="BG589" i="20"/>
  <c r="BG628" i="20"/>
  <c r="I628" i="20" s="1"/>
  <c r="BG605" i="20"/>
  <c r="I605" i="20" s="1"/>
  <c r="BG603" i="20"/>
  <c r="I603" i="20" s="1"/>
  <c r="BG625" i="20"/>
  <c r="I625" i="20" s="1"/>
  <c r="BG588" i="20"/>
  <c r="BG586" i="20"/>
  <c r="BC356" i="20"/>
  <c r="BH389" i="20"/>
  <c r="BH466" i="20" s="1"/>
  <c r="BH427" i="20"/>
  <c r="BH504" i="20" s="1"/>
  <c r="BH425" i="20"/>
  <c r="BH502" i="20" s="1"/>
  <c r="BH431" i="20"/>
  <c r="BH508" i="20" s="1"/>
  <c r="BH381" i="20"/>
  <c r="BH458" i="20" s="1"/>
  <c r="BH396" i="20"/>
  <c r="BH473" i="20" s="1"/>
  <c r="BH385" i="20"/>
  <c r="BH462" i="20" s="1"/>
  <c r="BD121" i="21"/>
  <c r="BD29" i="21" s="1"/>
  <c r="BG421" i="20"/>
  <c r="BG373" i="20"/>
  <c r="BG416" i="20"/>
  <c r="BG403" i="20"/>
  <c r="BG574" i="20"/>
  <c r="BG362" i="20"/>
  <c r="BG555" i="20"/>
  <c r="I555" i="20" s="1"/>
  <c r="BG542" i="20"/>
  <c r="I542" i="20" s="1"/>
  <c r="BG361" i="20"/>
  <c r="BG546" i="20"/>
  <c r="I546" i="20" s="1"/>
  <c r="BG577" i="20"/>
  <c r="BG405" i="20"/>
  <c r="BG413" i="20"/>
  <c r="BG550" i="20"/>
  <c r="I550" i="20" s="1"/>
  <c r="BG554" i="20"/>
  <c r="I554" i="20" s="1"/>
  <c r="BG541" i="20"/>
  <c r="I541" i="20" s="1"/>
  <c r="BG561" i="20"/>
  <c r="I561" i="20" s="1"/>
  <c r="BG564" i="20"/>
  <c r="I564" i="20" s="1"/>
  <c r="BG414" i="20"/>
  <c r="BG558" i="20"/>
  <c r="BG535" i="20"/>
  <c r="BH78" i="21"/>
  <c r="BH390" i="20"/>
  <c r="BH467" i="20" s="1"/>
  <c r="BH395" i="20"/>
  <c r="BH472" i="20" s="1"/>
  <c r="BH428" i="20"/>
  <c r="BH505" i="20" s="1"/>
  <c r="BH432" i="20"/>
  <c r="BH509" i="20" s="1"/>
  <c r="BH383" i="20"/>
  <c r="BH460" i="20" s="1"/>
  <c r="BH397" i="20"/>
  <c r="BH474" i="20" s="1"/>
  <c r="BH386" i="20"/>
  <c r="BH463" i="20" s="1"/>
  <c r="BG418" i="20"/>
  <c r="BG495" i="20" s="1"/>
  <c r="I495" i="20" s="1"/>
  <c r="BG563" i="20"/>
  <c r="I563" i="20" s="1"/>
  <c r="BG572" i="20"/>
  <c r="BG378" i="20"/>
  <c r="BG372" i="20"/>
  <c r="BG363" i="20"/>
  <c r="BG552" i="20"/>
  <c r="I552" i="20" s="1"/>
  <c r="BG409" i="20"/>
  <c r="BG576" i="20"/>
  <c r="BG76" i="21"/>
  <c r="BG549" i="20"/>
  <c r="I549" i="20" s="1"/>
  <c r="BG406" i="20"/>
  <c r="BG374" i="20"/>
  <c r="BG547" i="20"/>
  <c r="I547" i="20" s="1"/>
  <c r="BG551" i="20"/>
  <c r="I551" i="20" s="1"/>
  <c r="BG408" i="20"/>
  <c r="BG575" i="20"/>
  <c r="BG570" i="20"/>
  <c r="BG376" i="20"/>
  <c r="BG369" i="20"/>
  <c r="BG446" i="20" s="1"/>
  <c r="BH392" i="20"/>
  <c r="BH469" i="20" s="1"/>
  <c r="BH384" i="20"/>
  <c r="BH461" i="20" s="1"/>
  <c r="BH430" i="20"/>
  <c r="BH507" i="20" s="1"/>
  <c r="BH394" i="20"/>
  <c r="BH471" i="20" s="1"/>
  <c r="BH426" i="20"/>
  <c r="BH503" i="20" s="1"/>
  <c r="BH399" i="20"/>
  <c r="BH476" i="20" s="1"/>
  <c r="BG537" i="20"/>
  <c r="BG365" i="20"/>
  <c r="BG553" i="20"/>
  <c r="I553" i="20" s="1"/>
  <c r="BG540" i="20"/>
  <c r="I540" i="20" s="1"/>
  <c r="BG359" i="20"/>
  <c r="BG404" i="20"/>
  <c r="BG566" i="20"/>
  <c r="I566" i="20" s="1"/>
  <c r="BG377" i="20"/>
  <c r="BG364" i="20"/>
  <c r="BG544" i="20"/>
  <c r="I544" i="20" s="1"/>
  <c r="BG559" i="20"/>
  <c r="I559" i="20" s="1"/>
  <c r="BG538" i="20"/>
  <c r="I538" i="20" s="1"/>
  <c r="I76" i="20"/>
  <c r="I76" i="21" s="1"/>
  <c r="BG565" i="20"/>
  <c r="I565" i="20" s="1"/>
  <c r="BG415" i="20"/>
  <c r="BG419" i="20"/>
  <c r="BG371" i="20"/>
  <c r="BG567" i="20"/>
  <c r="I567" i="20" s="1"/>
  <c r="BG417" i="20"/>
  <c r="BG358" i="20"/>
  <c r="BI75" i="20"/>
  <c r="BI75" i="21" s="1"/>
  <c r="BI78" i="20"/>
  <c r="BI79" i="20"/>
  <c r="BI80" i="20" s="1"/>
  <c r="BI80" i="21" s="1"/>
  <c r="BH76" i="20"/>
  <c r="BH81" i="20"/>
  <c r="BH81" i="21" s="1"/>
  <c r="BH77" i="20"/>
  <c r="BH622" i="20" s="1"/>
  <c r="BE148" i="21"/>
  <c r="BE22" i="21" s="1"/>
  <c r="BE511" i="20"/>
  <c r="BE98" i="21"/>
  <c r="BE97" i="21" s="1"/>
  <c r="BE21" i="21" s="1"/>
  <c r="BF211" i="20"/>
  <c r="BF96" i="20"/>
  <c r="BF163" i="20"/>
  <c r="BF43" i="20" s="1"/>
  <c r="BE320" i="20"/>
  <c r="BH223" i="21"/>
  <c r="BH218" i="21"/>
  <c r="BH226" i="21"/>
  <c r="BH219" i="21"/>
  <c r="BH220" i="21"/>
  <c r="BH224" i="21"/>
  <c r="BH225" i="21"/>
  <c r="BH217" i="21"/>
  <c r="BH222" i="21"/>
  <c r="BH221" i="21"/>
  <c r="BF321" i="20"/>
  <c r="BF175" i="20"/>
  <c r="BF243" i="20"/>
  <c r="BE149" i="21"/>
  <c r="BG124" i="21"/>
  <c r="BG135" i="21"/>
  <c r="BG333" i="20"/>
  <c r="BG344" i="20"/>
  <c r="BG198" i="20"/>
  <c r="BG108" i="20"/>
  <c r="BG142" i="20" s="1"/>
  <c r="BG322" i="20"/>
  <c r="BG252" i="20"/>
  <c r="BG296" i="20" s="1"/>
  <c r="I296" i="20" s="1"/>
  <c r="BG331" i="20"/>
  <c r="I331" i="20" s="1"/>
  <c r="BG207" i="20"/>
  <c r="I207" i="20" s="1"/>
  <c r="BG177" i="20"/>
  <c r="I177" i="20" s="1"/>
  <c r="I73" i="20"/>
  <c r="I73" i="21" s="1"/>
  <c r="BG144" i="21"/>
  <c r="BG250" i="20"/>
  <c r="BG294" i="20" s="1"/>
  <c r="I294" i="20" s="1"/>
  <c r="BG335" i="20"/>
  <c r="I335" i="20" s="1"/>
  <c r="BG201" i="20"/>
  <c r="I201" i="20" s="1"/>
  <c r="BG183" i="20"/>
  <c r="I183" i="20" s="1"/>
  <c r="BG137" i="21"/>
  <c r="I137" i="21" s="1"/>
  <c r="BG352" i="20"/>
  <c r="I352" i="20" s="1"/>
  <c r="BG342" i="20"/>
  <c r="I342" i="20" s="1"/>
  <c r="BG325" i="20"/>
  <c r="I325" i="20" s="1"/>
  <c r="BG195" i="20"/>
  <c r="I195" i="20" s="1"/>
  <c r="BG113" i="20"/>
  <c r="BG138" i="21"/>
  <c r="I138" i="21" s="1"/>
  <c r="BG347" i="20"/>
  <c r="I347" i="20" s="1"/>
  <c r="BG341" i="20"/>
  <c r="I341" i="20" s="1"/>
  <c r="BG247" i="20"/>
  <c r="BG291" i="20" s="1"/>
  <c r="I291" i="20" s="1"/>
  <c r="BG191" i="20"/>
  <c r="I191" i="20" s="1"/>
  <c r="BG125" i="21"/>
  <c r="I125" i="21" s="1"/>
  <c r="BG346" i="20"/>
  <c r="I346" i="20" s="1"/>
  <c r="BG336" i="20"/>
  <c r="I336" i="20" s="1"/>
  <c r="BG196" i="20"/>
  <c r="I196" i="20" s="1"/>
  <c r="BG189" i="20"/>
  <c r="I189" i="20" s="1"/>
  <c r="BG136" i="21"/>
  <c r="I136" i="21" s="1"/>
  <c r="BG345" i="20"/>
  <c r="I345" i="20" s="1"/>
  <c r="BG339" i="20"/>
  <c r="I339" i="20" s="1"/>
  <c r="BG190" i="20"/>
  <c r="I190" i="20" s="1"/>
  <c r="BG185" i="20"/>
  <c r="I185" i="20" s="1"/>
  <c r="BG130" i="21"/>
  <c r="I130" i="21" s="1"/>
  <c r="BG140" i="21"/>
  <c r="BG200" i="20"/>
  <c r="I200" i="20" s="1"/>
  <c r="BG329" i="20"/>
  <c r="I329" i="20" s="1"/>
  <c r="BG194" i="20"/>
  <c r="I194" i="20" s="1"/>
  <c r="BG179" i="20"/>
  <c r="I179" i="20" s="1"/>
  <c r="BG132" i="21"/>
  <c r="I132" i="21" s="1"/>
  <c r="BG351" i="20"/>
  <c r="I351" i="20" s="1"/>
  <c r="BG206" i="20"/>
  <c r="I206" i="20" s="1"/>
  <c r="BG324" i="20"/>
  <c r="I324" i="20" s="1"/>
  <c r="BG193" i="20"/>
  <c r="I193" i="20" s="1"/>
  <c r="BG114" i="20"/>
  <c r="BG128" i="21"/>
  <c r="I128" i="21" s="1"/>
  <c r="BG350" i="20"/>
  <c r="BG340" i="20"/>
  <c r="I340" i="20" s="1"/>
  <c r="BG323" i="20"/>
  <c r="I323" i="20" s="1"/>
  <c r="BG184" i="20"/>
  <c r="I184" i="20" s="1"/>
  <c r="BG117" i="20"/>
  <c r="BG127" i="21"/>
  <c r="I127" i="21" s="1"/>
  <c r="BG349" i="20"/>
  <c r="I349" i="20" s="1"/>
  <c r="BG204" i="20"/>
  <c r="I204" i="20" s="1"/>
  <c r="BG326" i="20"/>
  <c r="I326" i="20" s="1"/>
  <c r="BG182" i="20"/>
  <c r="I182" i="20" s="1"/>
  <c r="BG116" i="20"/>
  <c r="BG141" i="21"/>
  <c r="I141" i="21" s="1"/>
  <c r="BG249" i="20"/>
  <c r="BG293" i="20" s="1"/>
  <c r="I293" i="20" s="1"/>
  <c r="BG334" i="20"/>
  <c r="I334" i="20" s="1"/>
  <c r="BG251" i="20"/>
  <c r="BG295" i="20" s="1"/>
  <c r="I295" i="20" s="1"/>
  <c r="BG181" i="20"/>
  <c r="BG115" i="20"/>
  <c r="BG142" i="21"/>
  <c r="I142" i="21" s="1"/>
  <c r="BG246" i="20"/>
  <c r="BG290" i="20" s="1"/>
  <c r="BG328" i="20"/>
  <c r="I328" i="20" s="1"/>
  <c r="BG192" i="20"/>
  <c r="I192" i="20" s="1"/>
  <c r="BG112" i="20"/>
  <c r="BG73" i="21"/>
  <c r="BG139" i="21"/>
  <c r="BG143" i="21"/>
  <c r="I143" i="21" s="1"/>
  <c r="BG245" i="20"/>
  <c r="BG289" i="20" s="1"/>
  <c r="I289" i="20" s="1"/>
  <c r="BG205" i="20"/>
  <c r="I205" i="20" s="1"/>
  <c r="BG327" i="20"/>
  <c r="I327" i="20" s="1"/>
  <c r="BG203" i="20"/>
  <c r="I203" i="20" s="1"/>
  <c r="BG111" i="20"/>
  <c r="BG126" i="21"/>
  <c r="I126" i="21" s="1"/>
  <c r="BG353" i="20"/>
  <c r="I353" i="20" s="1"/>
  <c r="BG202" i="20"/>
  <c r="BG330" i="20"/>
  <c r="I330" i="20" s="1"/>
  <c r="BG199" i="20"/>
  <c r="I199" i="20" s="1"/>
  <c r="BG110" i="20"/>
  <c r="BG144" i="20" s="1"/>
  <c r="BG129" i="21"/>
  <c r="BG348" i="20"/>
  <c r="BG338" i="20"/>
  <c r="I338" i="20" s="1"/>
  <c r="BG248" i="20"/>
  <c r="BG292" i="20" s="1"/>
  <c r="I292" i="20" s="1"/>
  <c r="BG180" i="20"/>
  <c r="I180" i="20" s="1"/>
  <c r="BG109" i="20"/>
  <c r="BG131" i="21"/>
  <c r="I131" i="21" s="1"/>
  <c r="BG253" i="20"/>
  <c r="BG297" i="20" s="1"/>
  <c r="I297" i="20" s="1"/>
  <c r="BG337" i="20"/>
  <c r="I337" i="20" s="1"/>
  <c r="BG188" i="20"/>
  <c r="I188" i="20" s="1"/>
  <c r="BG178" i="20"/>
  <c r="I178" i="20" s="1"/>
  <c r="BG133" i="21"/>
  <c r="I133" i="21" s="1"/>
  <c r="BC121" i="21"/>
  <c r="BC29" i="21" s="1"/>
  <c r="BC28" i="21" s="1"/>
  <c r="BF110" i="21"/>
  <c r="BF99" i="21"/>
  <c r="BF152" i="20"/>
  <c r="BF35" i="20" s="1"/>
  <c r="BE174" i="20"/>
  <c r="BG224" i="21"/>
  <c r="BG219" i="21"/>
  <c r="BG223" i="21"/>
  <c r="BG226" i="21"/>
  <c r="BG220" i="21"/>
  <c r="BG221" i="21"/>
  <c r="BG217" i="21"/>
  <c r="BG218" i="21"/>
  <c r="BG222" i="21"/>
  <c r="BG225" i="21"/>
  <c r="BF186" i="20"/>
  <c r="BF332" i="20"/>
  <c r="I581" i="20"/>
  <c r="BE210" i="20"/>
  <c r="BE14" i="20" s="1"/>
  <c r="BE6" i="20" s="1"/>
  <c r="BE147" i="21"/>
  <c r="BE14" i="21" s="1"/>
  <c r="BF232" i="20"/>
  <c r="BF298" i="20"/>
  <c r="BF36" i="20" s="1"/>
  <c r="BI71" i="20"/>
  <c r="BI1" i="21"/>
  <c r="BJ1" i="20"/>
  <c r="BJ3" i="20" s="1"/>
  <c r="BF197" i="20"/>
  <c r="BF134" i="21"/>
  <c r="BG100" i="21"/>
  <c r="BG310" i="20"/>
  <c r="BG299" i="20"/>
  <c r="BG153" i="20"/>
  <c r="BG87" i="21"/>
  <c r="BG164" i="20"/>
  <c r="BG97" i="20"/>
  <c r="BG131" i="20" s="1"/>
  <c r="BG308" i="20"/>
  <c r="I308" i="20" s="1"/>
  <c r="BG213" i="20"/>
  <c r="BG160" i="20"/>
  <c r="BG154" i="20"/>
  <c r="I154" i="20" s="1"/>
  <c r="BG104" i="20"/>
  <c r="BG91" i="21"/>
  <c r="I91" i="21" s="1"/>
  <c r="BG113" i="21"/>
  <c r="I113" i="21" s="1"/>
  <c r="BG242" i="20"/>
  <c r="BG286" i="20" s="1"/>
  <c r="I286" i="20" s="1"/>
  <c r="BG222" i="20"/>
  <c r="BG266" i="20" s="1"/>
  <c r="I266" i="20" s="1"/>
  <c r="BG215" i="20"/>
  <c r="BG166" i="20"/>
  <c r="I166" i="20" s="1"/>
  <c r="BG112" i="21"/>
  <c r="I112" i="21" s="1"/>
  <c r="BG236" i="20"/>
  <c r="BG280" i="20" s="1"/>
  <c r="I280" i="20" s="1"/>
  <c r="BG225" i="20"/>
  <c r="BG269" i="20" s="1"/>
  <c r="I269" i="20" s="1"/>
  <c r="BG218" i="20"/>
  <c r="BG159" i="20"/>
  <c r="I159" i="20" s="1"/>
  <c r="BG165" i="20"/>
  <c r="I165" i="20" s="1"/>
  <c r="BG90" i="21"/>
  <c r="I90" i="21" s="1"/>
  <c r="BG72" i="21"/>
  <c r="BG240" i="20"/>
  <c r="BG284" i="20" s="1"/>
  <c r="I284" i="20" s="1"/>
  <c r="BG224" i="20"/>
  <c r="BG268" i="20" s="1"/>
  <c r="I268" i="20" s="1"/>
  <c r="BG230" i="20"/>
  <c r="BG274" i="20" s="1"/>
  <c r="I274" i="20" s="1"/>
  <c r="BG223" i="20"/>
  <c r="BG267" i="20" s="1"/>
  <c r="I267" i="20" s="1"/>
  <c r="BG172" i="20"/>
  <c r="I172" i="20" s="1"/>
  <c r="BG99" i="20"/>
  <c r="BG89" i="21"/>
  <c r="I89" i="21" s="1"/>
  <c r="BG317" i="20"/>
  <c r="BG221" i="20"/>
  <c r="BG226" i="20"/>
  <c r="BG270" i="20" s="1"/>
  <c r="I270" i="20" s="1"/>
  <c r="BG219" i="20"/>
  <c r="BG167" i="20"/>
  <c r="BG94" i="21"/>
  <c r="I94" i="21" s="1"/>
  <c r="BG114" i="21"/>
  <c r="I114" i="21" s="1"/>
  <c r="BG305" i="20"/>
  <c r="I305" i="20" s="1"/>
  <c r="BG237" i="20"/>
  <c r="BG281" i="20" s="1"/>
  <c r="I281" i="20" s="1"/>
  <c r="BG231" i="20"/>
  <c r="BG275" i="20" s="1"/>
  <c r="I275" i="20" s="1"/>
  <c r="BG170" i="20"/>
  <c r="I170" i="20" s="1"/>
  <c r="BG109" i="21"/>
  <c r="I109" i="21" s="1"/>
  <c r="BG115" i="21"/>
  <c r="I115" i="21" s="1"/>
  <c r="BG238" i="20"/>
  <c r="BG282" i="20" s="1"/>
  <c r="I282" i="20" s="1"/>
  <c r="BG306" i="20"/>
  <c r="BG162" i="20"/>
  <c r="BG169" i="20"/>
  <c r="I169" i="20" s="1"/>
  <c r="BG117" i="21"/>
  <c r="I117" i="21" s="1"/>
  <c r="BG234" i="20"/>
  <c r="BG278" i="20" s="1"/>
  <c r="I278" i="20" s="1"/>
  <c r="BG302" i="20"/>
  <c r="I302" i="20" s="1"/>
  <c r="BG239" i="20"/>
  <c r="BG283" i="20" s="1"/>
  <c r="I283" i="20" s="1"/>
  <c r="BG157" i="20"/>
  <c r="I157" i="20" s="1"/>
  <c r="BG105" i="20"/>
  <c r="BG93" i="21"/>
  <c r="I93" i="21" s="1"/>
  <c r="BG107" i="21"/>
  <c r="I107" i="21" s="1"/>
  <c r="BG119" i="21"/>
  <c r="I119" i="21" s="1"/>
  <c r="BG229" i="20"/>
  <c r="BG273" i="20" s="1"/>
  <c r="I273" i="20" s="1"/>
  <c r="BG241" i="20"/>
  <c r="BG285" i="20" s="1"/>
  <c r="I285" i="20" s="1"/>
  <c r="BG235" i="20"/>
  <c r="BG279" i="20" s="1"/>
  <c r="I279" i="20" s="1"/>
  <c r="BG171" i="20"/>
  <c r="BG98" i="20"/>
  <c r="BG101" i="21"/>
  <c r="I101" i="21" s="1"/>
  <c r="BG104" i="21"/>
  <c r="I104" i="21" s="1"/>
  <c r="BG316" i="20"/>
  <c r="I316" i="20" s="1"/>
  <c r="BG220" i="20"/>
  <c r="BG303" i="20"/>
  <c r="I303" i="20" s="1"/>
  <c r="BG118" i="21"/>
  <c r="BG116" i="21"/>
  <c r="I116" i="21" s="1"/>
  <c r="BG304" i="20"/>
  <c r="I304" i="20" s="1"/>
  <c r="BG319" i="20"/>
  <c r="I319" i="20" s="1"/>
  <c r="BG227" i="20"/>
  <c r="BG271" i="20" s="1"/>
  <c r="I271" i="20" s="1"/>
  <c r="BG173" i="20"/>
  <c r="I173" i="20" s="1"/>
  <c r="BG100" i="20"/>
  <c r="BG105" i="21"/>
  <c r="I105" i="21" s="1"/>
  <c r="BG301" i="20"/>
  <c r="I301" i="20" s="1"/>
  <c r="BG318" i="20"/>
  <c r="I318" i="20" s="1"/>
  <c r="BG311" i="20"/>
  <c r="I311" i="20" s="1"/>
  <c r="BG155" i="20"/>
  <c r="I155" i="20" s="1"/>
  <c r="BG106" i="20"/>
  <c r="BG96" i="21"/>
  <c r="I96" i="21" s="1"/>
  <c r="BG102" i="21"/>
  <c r="I102" i="21" s="1"/>
  <c r="BG300" i="20"/>
  <c r="I300" i="20" s="1"/>
  <c r="BG314" i="20"/>
  <c r="I314" i="20" s="1"/>
  <c r="BG307" i="20"/>
  <c r="I307" i="20" s="1"/>
  <c r="BG103" i="20"/>
  <c r="BG101" i="20"/>
  <c r="I72" i="20"/>
  <c r="I72" i="21" s="1"/>
  <c r="BG103" i="21"/>
  <c r="I103" i="21" s="1"/>
  <c r="BG120" i="21"/>
  <c r="I120" i="21" s="1"/>
  <c r="BG228" i="20"/>
  <c r="BG272" i="20" s="1"/>
  <c r="I272" i="20" s="1"/>
  <c r="BG156" i="20"/>
  <c r="I156" i="20" s="1"/>
  <c r="BG102" i="20"/>
  <c r="BG88" i="21"/>
  <c r="I88" i="21" s="1"/>
  <c r="BG106" i="21"/>
  <c r="I106" i="21" s="1"/>
  <c r="BG313" i="20"/>
  <c r="I313" i="20" s="1"/>
  <c r="BG217" i="20"/>
  <c r="BG315" i="20"/>
  <c r="I315" i="20" s="1"/>
  <c r="BG161" i="20"/>
  <c r="I161" i="20" s="1"/>
  <c r="BG92" i="21"/>
  <c r="I92" i="21" s="1"/>
  <c r="BG108" i="21"/>
  <c r="I108" i="21" s="1"/>
  <c r="BG312" i="20"/>
  <c r="I312" i="20" s="1"/>
  <c r="BG216" i="20"/>
  <c r="BG214" i="20"/>
  <c r="BG158" i="20"/>
  <c r="I158" i="20" s="1"/>
  <c r="BG168" i="20"/>
  <c r="I168" i="20" s="1"/>
  <c r="BG95" i="21"/>
  <c r="I95" i="21" s="1"/>
  <c r="BF360" i="21"/>
  <c r="BF309" i="20"/>
  <c r="BF44" i="20" s="1"/>
  <c r="BF86" i="21"/>
  <c r="BH73" i="20"/>
  <c r="BH72" i="20"/>
  <c r="BH111" i="21" s="1"/>
  <c r="BH71" i="21"/>
  <c r="BF107" i="20"/>
  <c r="BF122" i="21" s="1"/>
  <c r="BF343" i="20"/>
  <c r="BF123" i="21"/>
  <c r="BI380" i="20" l="1"/>
  <c r="BI457" i="20" s="1"/>
  <c r="BI423" i="20"/>
  <c r="BI500" i="20" s="1"/>
  <c r="BH233" i="20"/>
  <c r="BH277" i="20" s="1"/>
  <c r="BH212" i="20"/>
  <c r="BH256" i="20" s="1"/>
  <c r="BH244" i="20"/>
  <c r="BH288" i="20" s="1"/>
  <c r="BH176" i="20"/>
  <c r="BH187" i="20"/>
  <c r="BF250" i="21"/>
  <c r="I401" i="20"/>
  <c r="BE532" i="20"/>
  <c r="BE522" i="20" s="1"/>
  <c r="BE381" i="21"/>
  <c r="BE371" i="21" s="1"/>
  <c r="BE359" i="21" s="1"/>
  <c r="BE37" i="21" s="1"/>
  <c r="BE36" i="21" s="1"/>
  <c r="BF11" i="20"/>
  <c r="BE34" i="20"/>
  <c r="BE10" i="20" s="1"/>
  <c r="BD26" i="20"/>
  <c r="I144" i="20"/>
  <c r="BB7" i="20"/>
  <c r="I290" i="20"/>
  <c r="BA7" i="20"/>
  <c r="BH577" i="20"/>
  <c r="BF304" i="21"/>
  <c r="I348" i="20"/>
  <c r="I202" i="20"/>
  <c r="BE228" i="21"/>
  <c r="BE227" i="21" s="1"/>
  <c r="BE55" i="21" s="1"/>
  <c r="BE54" i="21" s="1"/>
  <c r="BE262" i="21"/>
  <c r="BE261" i="21" s="1"/>
  <c r="BE61" i="21" s="1"/>
  <c r="BE60" i="21" s="1"/>
  <c r="BD43" i="21"/>
  <c r="BD42" i="21" s="1"/>
  <c r="BH249" i="21"/>
  <c r="BH303" i="21"/>
  <c r="BH324" i="21" s="1"/>
  <c r="BH302" i="21"/>
  <c r="BH323" i="21" s="1"/>
  <c r="BH301" i="21"/>
  <c r="BH322" i="21" s="1"/>
  <c r="BH300" i="21"/>
  <c r="BH321" i="21" s="1"/>
  <c r="BH299" i="21"/>
  <c r="BH320" i="21" s="1"/>
  <c r="BH298" i="21"/>
  <c r="BH319" i="21" s="1"/>
  <c r="BH294" i="21"/>
  <c r="BH297" i="21"/>
  <c r="BH318" i="21" s="1"/>
  <c r="BH295" i="21"/>
  <c r="BH296" i="21"/>
  <c r="BH317" i="21" s="1"/>
  <c r="BG249" i="21"/>
  <c r="BG303" i="21"/>
  <c r="BG324" i="21" s="1"/>
  <c r="I324" i="21" s="1"/>
  <c r="BG302" i="21"/>
  <c r="BG323" i="21" s="1"/>
  <c r="I323" i="21" s="1"/>
  <c r="BG301" i="21"/>
  <c r="BG322" i="21" s="1"/>
  <c r="I322" i="21" s="1"/>
  <c r="BG299" i="21"/>
  <c r="BG320" i="21" s="1"/>
  <c r="I320" i="21" s="1"/>
  <c r="BG298" i="21"/>
  <c r="BG319" i="21" s="1"/>
  <c r="I319" i="21" s="1"/>
  <c r="BG297" i="21"/>
  <c r="BG318" i="21" s="1"/>
  <c r="I318" i="21" s="1"/>
  <c r="BG296" i="21"/>
  <c r="BG317" i="21" s="1"/>
  <c r="I317" i="21" s="1"/>
  <c r="BG295" i="21"/>
  <c r="BG300" i="21"/>
  <c r="BG321" i="21" s="1"/>
  <c r="I321" i="21" s="1"/>
  <c r="BG294" i="21"/>
  <c r="BD54" i="21"/>
  <c r="BD7" i="21"/>
  <c r="BG190" i="21"/>
  <c r="I190" i="21" s="1"/>
  <c r="I139" i="21"/>
  <c r="BG341" i="21"/>
  <c r="BG352" i="21" s="1"/>
  <c r="I352" i="21" s="1"/>
  <c r="BF381" i="21"/>
  <c r="BF371" i="21" s="1"/>
  <c r="BF359" i="21" s="1"/>
  <c r="I220" i="20"/>
  <c r="BG264" i="20"/>
  <c r="I264" i="20" s="1"/>
  <c r="I221" i="20"/>
  <c r="BG265" i="20"/>
  <c r="I265" i="20" s="1"/>
  <c r="BG277" i="20"/>
  <c r="I277" i="20" s="1"/>
  <c r="I218" i="20"/>
  <c r="BG262" i="20"/>
  <c r="BG288" i="20"/>
  <c r="I288" i="20" s="1"/>
  <c r="I214" i="20"/>
  <c r="BG258" i="20"/>
  <c r="I258" i="20" s="1"/>
  <c r="I217" i="20"/>
  <c r="BG261" i="20"/>
  <c r="I261" i="20" s="1"/>
  <c r="I219" i="20"/>
  <c r="BG263" i="20"/>
  <c r="I263" i="20" s="1"/>
  <c r="BF254" i="20"/>
  <c r="BF62" i="20" s="1"/>
  <c r="I216" i="20"/>
  <c r="BG260" i="20"/>
  <c r="I260" i="20" s="1"/>
  <c r="I215" i="20"/>
  <c r="BG259" i="20"/>
  <c r="I259" i="20" s="1"/>
  <c r="I213" i="20"/>
  <c r="BG257" i="20"/>
  <c r="I257" i="20" s="1"/>
  <c r="I241" i="20"/>
  <c r="I226" i="20"/>
  <c r="I224" i="20"/>
  <c r="I236" i="20"/>
  <c r="I251" i="20"/>
  <c r="I250" i="20"/>
  <c r="I227" i="20"/>
  <c r="I229" i="20"/>
  <c r="I234" i="20"/>
  <c r="I237" i="20"/>
  <c r="I240" i="20"/>
  <c r="I222" i="20"/>
  <c r="I245" i="20"/>
  <c r="I228" i="20"/>
  <c r="I223" i="20"/>
  <c r="I249" i="20"/>
  <c r="I252" i="20"/>
  <c r="I235" i="20"/>
  <c r="I239" i="20"/>
  <c r="I238" i="20"/>
  <c r="I230" i="20"/>
  <c r="I225" i="20"/>
  <c r="I253" i="20"/>
  <c r="I248" i="20"/>
  <c r="I247" i="20"/>
  <c r="I99" i="20"/>
  <c r="BG133" i="20"/>
  <c r="I133" i="20" s="1"/>
  <c r="I116" i="20"/>
  <c r="BG150" i="20"/>
  <c r="I150" i="20" s="1"/>
  <c r="I114" i="20"/>
  <c r="BG148" i="20"/>
  <c r="I148" i="20" s="1"/>
  <c r="I106" i="20"/>
  <c r="BG140" i="20"/>
  <c r="I140" i="20" s="1"/>
  <c r="I98" i="20"/>
  <c r="BG132" i="20"/>
  <c r="I132" i="20" s="1"/>
  <c r="I105" i="20"/>
  <c r="BG139" i="20"/>
  <c r="I139" i="20" s="1"/>
  <c r="I104" i="20"/>
  <c r="BG138" i="20"/>
  <c r="I138" i="20" s="1"/>
  <c r="I109" i="20"/>
  <c r="BG143" i="20"/>
  <c r="I143" i="20" s="1"/>
  <c r="I111" i="20"/>
  <c r="BG145" i="20"/>
  <c r="I145" i="20" s="1"/>
  <c r="I112" i="20"/>
  <c r="BG146" i="20"/>
  <c r="I146" i="20" s="1"/>
  <c r="I142" i="20"/>
  <c r="I102" i="20"/>
  <c r="BG136" i="20"/>
  <c r="I136" i="20" s="1"/>
  <c r="I101" i="20"/>
  <c r="BG135" i="20"/>
  <c r="I135" i="20" s="1"/>
  <c r="I115" i="20"/>
  <c r="BG149" i="20"/>
  <c r="I149" i="20" s="1"/>
  <c r="I117" i="20"/>
  <c r="BG151" i="20"/>
  <c r="I151" i="20" s="1"/>
  <c r="I103" i="20"/>
  <c r="BG137" i="20"/>
  <c r="I137" i="20" s="1"/>
  <c r="I100" i="20"/>
  <c r="BG134" i="20"/>
  <c r="I134" i="20" s="1"/>
  <c r="I113" i="20"/>
  <c r="BG147" i="20"/>
  <c r="I147" i="20" s="1"/>
  <c r="I131" i="20"/>
  <c r="BG513" i="20"/>
  <c r="BG362" i="21"/>
  <c r="BG521" i="20"/>
  <c r="BG370" i="21"/>
  <c r="BH520" i="20"/>
  <c r="BH369" i="21"/>
  <c r="BH521" i="20"/>
  <c r="BH370" i="21"/>
  <c r="I404" i="20"/>
  <c r="BG481" i="20"/>
  <c r="I481" i="20" s="1"/>
  <c r="I365" i="20"/>
  <c r="BG442" i="20"/>
  <c r="I442" i="20" s="1"/>
  <c r="BH456" i="20"/>
  <c r="I570" i="20"/>
  <c r="I363" i="20"/>
  <c r="BG440" i="20"/>
  <c r="I440" i="20" s="1"/>
  <c r="I414" i="20"/>
  <c r="BG491" i="20"/>
  <c r="I491" i="20" s="1"/>
  <c r="I577" i="20"/>
  <c r="I416" i="20"/>
  <c r="BG493" i="20"/>
  <c r="I493" i="20" s="1"/>
  <c r="I586" i="20"/>
  <c r="I587" i="20"/>
  <c r="I366" i="20"/>
  <c r="BG443" i="20"/>
  <c r="I443" i="20" s="1"/>
  <c r="I402" i="20"/>
  <c r="BG479" i="20"/>
  <c r="I360" i="20"/>
  <c r="BG437" i="20"/>
  <c r="I437" i="20" s="1"/>
  <c r="BG512" i="20"/>
  <c r="BG361" i="21"/>
  <c r="I361" i="21" s="1"/>
  <c r="BG518" i="20"/>
  <c r="BG367" i="21"/>
  <c r="BH516" i="20"/>
  <c r="BH365" i="21"/>
  <c r="BH519" i="20"/>
  <c r="BH368" i="21"/>
  <c r="BH513" i="20"/>
  <c r="BH362" i="21"/>
  <c r="I371" i="20"/>
  <c r="BG448" i="20"/>
  <c r="I448" i="20" s="1"/>
  <c r="I364" i="20"/>
  <c r="BG441" i="20"/>
  <c r="I359" i="20"/>
  <c r="BG436" i="20"/>
  <c r="I436" i="20" s="1"/>
  <c r="I575" i="20"/>
  <c r="I374" i="20"/>
  <c r="BG451" i="20"/>
  <c r="I451" i="20" s="1"/>
  <c r="I576" i="20"/>
  <c r="I372" i="20"/>
  <c r="BG449" i="20"/>
  <c r="I449" i="20" s="1"/>
  <c r="I362" i="20"/>
  <c r="BG439" i="20"/>
  <c r="I439" i="20" s="1"/>
  <c r="I373" i="20"/>
  <c r="BG450" i="20"/>
  <c r="I450" i="20" s="1"/>
  <c r="I588" i="20"/>
  <c r="I583" i="20"/>
  <c r="I594" i="20"/>
  <c r="I598" i="20"/>
  <c r="I571" i="20"/>
  <c r="I375" i="20"/>
  <c r="BG452" i="20"/>
  <c r="I452" i="20" s="1"/>
  <c r="I410" i="20"/>
  <c r="BG487" i="20"/>
  <c r="I487" i="20" s="1"/>
  <c r="I597" i="20"/>
  <c r="I599" i="20"/>
  <c r="I420" i="20"/>
  <c r="BG497" i="20"/>
  <c r="I497" i="20" s="1"/>
  <c r="BG520" i="20"/>
  <c r="BG369" i="21"/>
  <c r="BG516" i="20"/>
  <c r="BG365" i="21"/>
  <c r="BG514" i="20"/>
  <c r="BG363" i="21"/>
  <c r="BH517" i="20"/>
  <c r="BH366" i="21"/>
  <c r="BH515" i="20"/>
  <c r="BH364" i="21"/>
  <c r="BH518" i="20"/>
  <c r="BH367" i="21"/>
  <c r="I358" i="20"/>
  <c r="BG435" i="20"/>
  <c r="I419" i="20"/>
  <c r="BG496" i="20"/>
  <c r="I496" i="20" s="1"/>
  <c r="I377" i="20"/>
  <c r="BG454" i="20"/>
  <c r="I454" i="20" s="1"/>
  <c r="I446" i="20"/>
  <c r="I408" i="20"/>
  <c r="BG485" i="20"/>
  <c r="I485" i="20" s="1"/>
  <c r="I406" i="20"/>
  <c r="BG483" i="20"/>
  <c r="I483" i="20" s="1"/>
  <c r="I409" i="20"/>
  <c r="BG486" i="20"/>
  <c r="I486" i="20" s="1"/>
  <c r="I378" i="20"/>
  <c r="BG455" i="20"/>
  <c r="I455" i="20" s="1"/>
  <c r="I413" i="20"/>
  <c r="BG490" i="20"/>
  <c r="I490" i="20" s="1"/>
  <c r="I361" i="20"/>
  <c r="BG438" i="20"/>
  <c r="I438" i="20" s="1"/>
  <c r="I574" i="20"/>
  <c r="I421" i="20"/>
  <c r="BG498" i="20"/>
  <c r="I498" i="20" s="1"/>
  <c r="I589" i="20"/>
  <c r="I585" i="20"/>
  <c r="I592" i="20"/>
  <c r="I591" i="20"/>
  <c r="I593" i="20"/>
  <c r="I590" i="20"/>
  <c r="I573" i="20"/>
  <c r="I412" i="20"/>
  <c r="BG489" i="20"/>
  <c r="I367" i="20"/>
  <c r="BG444" i="20"/>
  <c r="I444" i="20" s="1"/>
  <c r="I578" i="20"/>
  <c r="I582" i="20"/>
  <c r="BG517" i="20"/>
  <c r="BG366" i="21"/>
  <c r="BG515" i="20"/>
  <c r="BG364" i="21"/>
  <c r="BG519" i="20"/>
  <c r="BG368" i="21"/>
  <c r="BH512" i="20"/>
  <c r="BH361" i="21"/>
  <c r="BH514" i="20"/>
  <c r="BH363" i="21"/>
  <c r="I417" i="20"/>
  <c r="BG494" i="20"/>
  <c r="I494" i="20" s="1"/>
  <c r="I415" i="20"/>
  <c r="BG492" i="20"/>
  <c r="I492" i="20" s="1"/>
  <c r="I376" i="20"/>
  <c r="BG453" i="20"/>
  <c r="I453" i="20" s="1"/>
  <c r="I572" i="20"/>
  <c r="I405" i="20"/>
  <c r="BG482" i="20"/>
  <c r="I482" i="20" s="1"/>
  <c r="I403" i="20"/>
  <c r="BG480" i="20"/>
  <c r="I480" i="20" s="1"/>
  <c r="I595" i="20"/>
  <c r="I596" i="20"/>
  <c r="I569" i="20"/>
  <c r="I407" i="20"/>
  <c r="BG484" i="20"/>
  <c r="I484" i="20" s="1"/>
  <c r="I370" i="20"/>
  <c r="BG447" i="20"/>
  <c r="I447" i="20" s="1"/>
  <c r="BH499" i="20"/>
  <c r="I600" i="20"/>
  <c r="I584" i="20"/>
  <c r="BF530" i="20"/>
  <c r="BG499" i="20"/>
  <c r="I499" i="20" s="1"/>
  <c r="I500" i="20"/>
  <c r="BG456" i="20"/>
  <c r="I456" i="20" s="1"/>
  <c r="I457" i="20"/>
  <c r="BF433" i="20"/>
  <c r="BD28" i="21"/>
  <c r="BI151" i="21"/>
  <c r="BI146" i="21"/>
  <c r="BI83" i="21"/>
  <c r="BE30" i="21"/>
  <c r="BE6" i="21" s="1"/>
  <c r="BG203" i="21"/>
  <c r="I203" i="21" s="1"/>
  <c r="BE51" i="20"/>
  <c r="BE27" i="20" s="1"/>
  <c r="BE52" i="20"/>
  <c r="BE28" i="20" s="1"/>
  <c r="BE53" i="20"/>
  <c r="BE29" i="20" s="1"/>
  <c r="BD50" i="20"/>
  <c r="BF42" i="20"/>
  <c r="I171" i="20"/>
  <c r="I317" i="20"/>
  <c r="BC21" i="20"/>
  <c r="BB20" i="20"/>
  <c r="I306" i="20"/>
  <c r="I160" i="20"/>
  <c r="BC15" i="20"/>
  <c r="I162" i="20"/>
  <c r="I537" i="20"/>
  <c r="I418" i="20"/>
  <c r="I167" i="20"/>
  <c r="I242" i="20"/>
  <c r="I350" i="20"/>
  <c r="I110" i="20"/>
  <c r="I181" i="20"/>
  <c r="I231" i="20"/>
  <c r="I246" i="20"/>
  <c r="I118" i="21"/>
  <c r="BI3" i="21"/>
  <c r="BI69" i="21" s="1"/>
  <c r="I129" i="21"/>
  <c r="I140" i="21"/>
  <c r="BH547" i="20"/>
  <c r="BG192" i="21"/>
  <c r="I192" i="21" s="1"/>
  <c r="BG214" i="21"/>
  <c r="I214" i="21" s="1"/>
  <c r="BH403" i="20"/>
  <c r="BH480" i="20" s="1"/>
  <c r="BG343" i="21"/>
  <c r="BG196" i="21"/>
  <c r="I196" i="21" s="1"/>
  <c r="I379" i="20"/>
  <c r="BD510" i="20"/>
  <c r="BI382" i="20"/>
  <c r="BI459" i="20" s="1"/>
  <c r="BI389" i="20"/>
  <c r="BI466" i="20" s="1"/>
  <c r="BJ355" i="20"/>
  <c r="BJ209" i="20"/>
  <c r="BJ83" i="20"/>
  <c r="BJ69" i="20"/>
  <c r="I144" i="21"/>
  <c r="BG344" i="21"/>
  <c r="BH289" i="21"/>
  <c r="BH310" i="21" s="1"/>
  <c r="BH244" i="21"/>
  <c r="BH255" i="21" s="1"/>
  <c r="BH233" i="21" s="1"/>
  <c r="BH376" i="21" s="1"/>
  <c r="BG161" i="21"/>
  <c r="I161" i="21" s="1"/>
  <c r="BG182" i="21"/>
  <c r="I182" i="21" s="1"/>
  <c r="BG197" i="21"/>
  <c r="I197" i="21" s="1"/>
  <c r="BG210" i="21"/>
  <c r="I210" i="21" s="1"/>
  <c r="BH243" i="21"/>
  <c r="BH254" i="21" s="1"/>
  <c r="BH232" i="21" s="1"/>
  <c r="BH375" i="21" s="1"/>
  <c r="BH241" i="21"/>
  <c r="BH252" i="21" s="1"/>
  <c r="BH230" i="21" s="1"/>
  <c r="BH373" i="21" s="1"/>
  <c r="BH343" i="21"/>
  <c r="BH344" i="21"/>
  <c r="BH345" i="21"/>
  <c r="BH247" i="21"/>
  <c r="BH258" i="21" s="1"/>
  <c r="BG342" i="21"/>
  <c r="BH576" i="20"/>
  <c r="BH412" i="20"/>
  <c r="BH489" i="20" s="1"/>
  <c r="BI392" i="20"/>
  <c r="BI469" i="20" s="1"/>
  <c r="BI394" i="20"/>
  <c r="BI471" i="20" s="1"/>
  <c r="BG174" i="21"/>
  <c r="I174" i="21" s="1"/>
  <c r="BG187" i="21"/>
  <c r="I187" i="21" s="1"/>
  <c r="BI431" i="20"/>
  <c r="BI508" i="20" s="1"/>
  <c r="BI399" i="20"/>
  <c r="BI476" i="20" s="1"/>
  <c r="BH293" i="21"/>
  <c r="BH314" i="21" s="1"/>
  <c r="BH287" i="21"/>
  <c r="BH308" i="21" s="1"/>
  <c r="BH341" i="21"/>
  <c r="BG165" i="21"/>
  <c r="I165" i="21" s="1"/>
  <c r="BG156" i="21"/>
  <c r="I156" i="21" s="1"/>
  <c r="BG171" i="21"/>
  <c r="I171" i="21" s="1"/>
  <c r="BG157" i="21"/>
  <c r="I157" i="21" s="1"/>
  <c r="BI424" i="20"/>
  <c r="BI501" i="20" s="1"/>
  <c r="BI396" i="20"/>
  <c r="BI473" i="20" s="1"/>
  <c r="BH340" i="21"/>
  <c r="BH339" i="21"/>
  <c r="BH240" i="21"/>
  <c r="BH251" i="21" s="1"/>
  <c r="BH229" i="21" s="1"/>
  <c r="BH372" i="21" s="1"/>
  <c r="BH346" i="21"/>
  <c r="BG160" i="21"/>
  <c r="I160" i="21" s="1"/>
  <c r="BG185" i="21"/>
  <c r="I185" i="21" s="1"/>
  <c r="BG170" i="21"/>
  <c r="I170" i="21" s="1"/>
  <c r="BG181" i="21"/>
  <c r="I181" i="21" s="1"/>
  <c r="BG173" i="21"/>
  <c r="I173" i="21" s="1"/>
  <c r="BI426" i="20"/>
  <c r="BI503" i="20" s="1"/>
  <c r="BI388" i="20"/>
  <c r="BI465" i="20" s="1"/>
  <c r="BI427" i="20"/>
  <c r="BI504" i="20" s="1"/>
  <c r="BG172" i="21"/>
  <c r="I172" i="21" s="1"/>
  <c r="BG177" i="21"/>
  <c r="I177" i="21" s="1"/>
  <c r="BG179" i="21"/>
  <c r="I179" i="21" s="1"/>
  <c r="BG186" i="21"/>
  <c r="I186" i="21" s="1"/>
  <c r="BG175" i="21"/>
  <c r="I175" i="21" s="1"/>
  <c r="BG188" i="21"/>
  <c r="I188" i="21" s="1"/>
  <c r="BG184" i="21"/>
  <c r="I184" i="21" s="1"/>
  <c r="BI383" i="20"/>
  <c r="BI460" i="20" s="1"/>
  <c r="BI425" i="20"/>
  <c r="BI502" i="20" s="1"/>
  <c r="BI395" i="20"/>
  <c r="BI472" i="20" s="1"/>
  <c r="BI391" i="20"/>
  <c r="BI468" i="20" s="1"/>
  <c r="BI384" i="20"/>
  <c r="BI461" i="20" s="1"/>
  <c r="BI432" i="20"/>
  <c r="BI509" i="20" s="1"/>
  <c r="BI387" i="20"/>
  <c r="BI464" i="20" s="1"/>
  <c r="BH285" i="21"/>
  <c r="BH306" i="21" s="1"/>
  <c r="BH342" i="21"/>
  <c r="BH347" i="21"/>
  <c r="BH338" i="21"/>
  <c r="BF194" i="21"/>
  <c r="BF579" i="20"/>
  <c r="BG189" i="21"/>
  <c r="I189" i="21" s="1"/>
  <c r="BG178" i="21"/>
  <c r="I178" i="21" s="1"/>
  <c r="BG176" i="21"/>
  <c r="BI390" i="20"/>
  <c r="BI467" i="20" s="1"/>
  <c r="BI429" i="20"/>
  <c r="BI506" i="20" s="1"/>
  <c r="BI398" i="20"/>
  <c r="BI475" i="20" s="1"/>
  <c r="BI397" i="20"/>
  <c r="BI474" i="20" s="1"/>
  <c r="BG163" i="21"/>
  <c r="I163" i="21" s="1"/>
  <c r="BG162" i="21"/>
  <c r="I162" i="21" s="1"/>
  <c r="BG183" i="21"/>
  <c r="I183" i="21" s="1"/>
  <c r="BG158" i="21"/>
  <c r="I158" i="21" s="1"/>
  <c r="BG159" i="21"/>
  <c r="I159" i="21" s="1"/>
  <c r="BG164" i="21"/>
  <c r="I164" i="21" s="1"/>
  <c r="BI381" i="20"/>
  <c r="BI458" i="20" s="1"/>
  <c r="BI428" i="20"/>
  <c r="BI505" i="20" s="1"/>
  <c r="BI393" i="20"/>
  <c r="BI470" i="20" s="1"/>
  <c r="BI386" i="20"/>
  <c r="BI463" i="20" s="1"/>
  <c r="BI78" i="21"/>
  <c r="BI430" i="20"/>
  <c r="BI507" i="20" s="1"/>
  <c r="BI385" i="20"/>
  <c r="BI462" i="20" s="1"/>
  <c r="BH288" i="21"/>
  <c r="BH309" i="21" s="1"/>
  <c r="BH290" i="21"/>
  <c r="BH311" i="21" s="1"/>
  <c r="BH246" i="21"/>
  <c r="BH257" i="21" s="1"/>
  <c r="BH235" i="21" s="1"/>
  <c r="BH378" i="21" s="1"/>
  <c r="BH284" i="21"/>
  <c r="BH291" i="21"/>
  <c r="BH312" i="21" s="1"/>
  <c r="BH242" i="21"/>
  <c r="BH253" i="21" s="1"/>
  <c r="BH231" i="21" s="1"/>
  <c r="BH374" i="21" s="1"/>
  <c r="BH286" i="21"/>
  <c r="BH307" i="21" s="1"/>
  <c r="BH596" i="20"/>
  <c r="BG242" i="21"/>
  <c r="BG253" i="21" s="1"/>
  <c r="I253" i="21" s="1"/>
  <c r="BG244" i="21"/>
  <c r="I244" i="21" s="1"/>
  <c r="BG247" i="21"/>
  <c r="BG258" i="21" s="1"/>
  <c r="BF180" i="21"/>
  <c r="BG345" i="21"/>
  <c r="BF205" i="21"/>
  <c r="BG246" i="21"/>
  <c r="I246" i="21" s="1"/>
  <c r="BG338" i="21"/>
  <c r="BG340" i="21"/>
  <c r="BG339" i="21"/>
  <c r="BG285" i="21"/>
  <c r="BG306" i="21" s="1"/>
  <c r="BG248" i="21"/>
  <c r="BG259" i="21" s="1"/>
  <c r="I259" i="21" s="1"/>
  <c r="BG286" i="21"/>
  <c r="BG307" i="21" s="1"/>
  <c r="BG289" i="21"/>
  <c r="I289" i="21" s="1"/>
  <c r="BG346" i="21"/>
  <c r="I422" i="20"/>
  <c r="BG288" i="21"/>
  <c r="BG309" i="21" s="1"/>
  <c r="BG243" i="21"/>
  <c r="BG254" i="21" s="1"/>
  <c r="I254" i="21" s="1"/>
  <c r="BG287" i="21"/>
  <c r="BG308" i="21" s="1"/>
  <c r="BG284" i="21"/>
  <c r="BG305" i="21" s="1"/>
  <c r="BG263" i="21" s="1"/>
  <c r="BG240" i="21"/>
  <c r="I240" i="21" s="1"/>
  <c r="BG293" i="21"/>
  <c r="BG314" i="21" s="1"/>
  <c r="BG290" i="21"/>
  <c r="BG311" i="21" s="1"/>
  <c r="BF153" i="21"/>
  <c r="BG245" i="21"/>
  <c r="I245" i="21" s="1"/>
  <c r="BG241" i="21"/>
  <c r="I241" i="21" s="1"/>
  <c r="BG291" i="21"/>
  <c r="BG312" i="21" s="1"/>
  <c r="BG347" i="21"/>
  <c r="BG292" i="21"/>
  <c r="BG313" i="21" s="1"/>
  <c r="BH599" i="20"/>
  <c r="BH600" i="20"/>
  <c r="BH597" i="20"/>
  <c r="BF533" i="20"/>
  <c r="BF37" i="20" s="1"/>
  <c r="BH616" i="20"/>
  <c r="BH631" i="20"/>
  <c r="BH603" i="20"/>
  <c r="BH630" i="20"/>
  <c r="BH621" i="20"/>
  <c r="BH624" i="20"/>
  <c r="BH618" i="20"/>
  <c r="BH633" i="20"/>
  <c r="BH584" i="20"/>
  <c r="BH629" i="20"/>
  <c r="BE166" i="21"/>
  <c r="BE23" i="21" s="1"/>
  <c r="BE20" i="21" s="1"/>
  <c r="BF155" i="21"/>
  <c r="BH77" i="21"/>
  <c r="BH214" i="21" s="1"/>
  <c r="BH583" i="20"/>
  <c r="BH611" i="20"/>
  <c r="BH594" i="20"/>
  <c r="BH598" i="20"/>
  <c r="BF169" i="21"/>
  <c r="BH560" i="20"/>
  <c r="BH245" i="21"/>
  <c r="BH256" i="21" s="1"/>
  <c r="BH234" i="21" s="1"/>
  <c r="BH377" i="21" s="1"/>
  <c r="BH292" i="21"/>
  <c r="BH313" i="21" s="1"/>
  <c r="BH248" i="21"/>
  <c r="BH259" i="21" s="1"/>
  <c r="BG209" i="21"/>
  <c r="I209" i="21" s="1"/>
  <c r="BG201" i="21"/>
  <c r="I201" i="21" s="1"/>
  <c r="BG199" i="21"/>
  <c r="I199" i="21" s="1"/>
  <c r="BG202" i="21"/>
  <c r="I202" i="21" s="1"/>
  <c r="BG200" i="21"/>
  <c r="I200" i="21" s="1"/>
  <c r="BH581" i="20"/>
  <c r="BH632" i="20"/>
  <c r="BH610" i="20"/>
  <c r="BH593" i="20"/>
  <c r="BH628" i="20"/>
  <c r="BH608" i="20"/>
  <c r="BH379" i="20"/>
  <c r="BH192" i="21" s="1"/>
  <c r="BI79" i="21"/>
  <c r="BG545" i="20"/>
  <c r="BH613" i="20"/>
  <c r="BH609" i="20"/>
  <c r="BH591" i="20"/>
  <c r="BH592" i="20"/>
  <c r="BH590" i="20"/>
  <c r="BH625" i="20"/>
  <c r="BH626" i="20"/>
  <c r="BH627" i="20"/>
  <c r="BH617" i="20"/>
  <c r="BH607" i="20"/>
  <c r="BH582" i="20"/>
  <c r="BH589" i="20"/>
  <c r="BH602" i="20"/>
  <c r="BH587" i="20"/>
  <c r="BH604" i="20"/>
  <c r="BH605" i="20"/>
  <c r="BH620" i="20"/>
  <c r="BH585" i="20"/>
  <c r="BH586" i="20"/>
  <c r="BH606" i="20"/>
  <c r="BH614" i="20"/>
  <c r="BH588" i="20"/>
  <c r="BH615" i="20"/>
  <c r="BH619" i="20"/>
  <c r="BG357" i="20"/>
  <c r="BE191" i="21"/>
  <c r="BE31" i="21" s="1"/>
  <c r="BH595" i="20"/>
  <c r="BH422" i="20"/>
  <c r="BH193" i="21" s="1"/>
  <c r="BG534" i="20"/>
  <c r="BH552" i="20"/>
  <c r="BH408" i="20"/>
  <c r="BH485" i="20" s="1"/>
  <c r="BH410" i="20"/>
  <c r="BH487" i="20" s="1"/>
  <c r="BH409" i="20"/>
  <c r="BH486" i="20" s="1"/>
  <c r="BH421" i="20"/>
  <c r="BH498" i="20" s="1"/>
  <c r="I535" i="20"/>
  <c r="BH76" i="21"/>
  <c r="BH371" i="20"/>
  <c r="BH448" i="20" s="1"/>
  <c r="BH575" i="20"/>
  <c r="BH370" i="20"/>
  <c r="BH447" i="20" s="1"/>
  <c r="BH364" i="20"/>
  <c r="BH441" i="20" s="1"/>
  <c r="BG368" i="20"/>
  <c r="BH372" i="20"/>
  <c r="BH449" i="20" s="1"/>
  <c r="BH404" i="20"/>
  <c r="BH481" i="20" s="1"/>
  <c r="BH561" i="20"/>
  <c r="BH416" i="20"/>
  <c r="BH493" i="20" s="1"/>
  <c r="BH553" i="20"/>
  <c r="BG557" i="20"/>
  <c r="BH358" i="20"/>
  <c r="BH435" i="20" s="1"/>
  <c r="BH565" i="20"/>
  <c r="BH363" i="20"/>
  <c r="BH440" i="20" s="1"/>
  <c r="BH362" i="20"/>
  <c r="BH439" i="20" s="1"/>
  <c r="BH378" i="20"/>
  <c r="BH455" i="20" s="1"/>
  <c r="BH570" i="20"/>
  <c r="BH538" i="20"/>
  <c r="BH374" i="20"/>
  <c r="BH451" i="20" s="1"/>
  <c r="BH564" i="20"/>
  <c r="BH414" i="20"/>
  <c r="BH491" i="20" s="1"/>
  <c r="BH407" i="20"/>
  <c r="BH484" i="20" s="1"/>
  <c r="BH559" i="20"/>
  <c r="BG623" i="20"/>
  <c r="I623" i="20" s="1"/>
  <c r="BH369" i="20"/>
  <c r="BH446" i="20" s="1"/>
  <c r="BH401" i="20"/>
  <c r="BH478" i="20" s="1"/>
  <c r="BH566" i="20"/>
  <c r="BH376" i="20"/>
  <c r="BH453" i="20" s="1"/>
  <c r="BH578" i="20"/>
  <c r="BH536" i="20"/>
  <c r="BH540" i="20"/>
  <c r="BH359" i="20"/>
  <c r="BH436" i="20" s="1"/>
  <c r="BH539" i="20"/>
  <c r="BH375" i="20"/>
  <c r="BH452" i="20" s="1"/>
  <c r="BH551" i="20"/>
  <c r="BH373" i="20"/>
  <c r="BH450" i="20" s="1"/>
  <c r="BH563" i="20"/>
  <c r="BH544" i="20"/>
  <c r="BH542" i="20"/>
  <c r="BH402" i="20"/>
  <c r="BH479" i="20" s="1"/>
  <c r="BH361" i="20"/>
  <c r="BH438" i="20" s="1"/>
  <c r="BH573" i="20"/>
  <c r="BH554" i="20"/>
  <c r="BH418" i="20"/>
  <c r="BH495" i="20" s="1"/>
  <c r="I558" i="20"/>
  <c r="BD356" i="20"/>
  <c r="BG580" i="20"/>
  <c r="I580" i="20" s="1"/>
  <c r="BG601" i="20"/>
  <c r="BG215" i="21"/>
  <c r="I215" i="21" s="1"/>
  <c r="BG211" i="21"/>
  <c r="I211" i="21" s="1"/>
  <c r="BG207" i="21"/>
  <c r="I207" i="21" s="1"/>
  <c r="BG198" i="21"/>
  <c r="I198" i="21" s="1"/>
  <c r="BG195" i="21"/>
  <c r="I195" i="21" s="1"/>
  <c r="I369" i="20"/>
  <c r="BH558" i="20"/>
  <c r="BH415" i="20"/>
  <c r="BH492" i="20" s="1"/>
  <c r="BH543" i="20"/>
  <c r="BH366" i="20"/>
  <c r="BH443" i="20" s="1"/>
  <c r="BH572" i="20"/>
  <c r="BH562" i="20"/>
  <c r="BH377" i="20"/>
  <c r="BH454" i="20" s="1"/>
  <c r="BH420" i="20"/>
  <c r="BH497" i="20" s="1"/>
  <c r="BG411" i="20"/>
  <c r="I411" i="20" s="1"/>
  <c r="BH535" i="20"/>
  <c r="BH569" i="20"/>
  <c r="BH546" i="20"/>
  <c r="BH555" i="20"/>
  <c r="BH413" i="20"/>
  <c r="BH490" i="20" s="1"/>
  <c r="BH550" i="20"/>
  <c r="BH537" i="20"/>
  <c r="BH541" i="20"/>
  <c r="BH574" i="20"/>
  <c r="BH419" i="20"/>
  <c r="BH496" i="20" s="1"/>
  <c r="BH367" i="20"/>
  <c r="BH444" i="20" s="1"/>
  <c r="BH548" i="20"/>
  <c r="BH571" i="20"/>
  <c r="BH405" i="20"/>
  <c r="BH482" i="20" s="1"/>
  <c r="BH360" i="20"/>
  <c r="BH437" i="20" s="1"/>
  <c r="BH567" i="20"/>
  <c r="BH549" i="20"/>
  <c r="BH417" i="20"/>
  <c r="BH494" i="20" s="1"/>
  <c r="BH406" i="20"/>
  <c r="BH483" i="20" s="1"/>
  <c r="BH365" i="20"/>
  <c r="BH442" i="20" s="1"/>
  <c r="BG400" i="20"/>
  <c r="BG154" i="21" s="1"/>
  <c r="I154" i="21" s="1"/>
  <c r="BG213" i="21"/>
  <c r="I213" i="21" s="1"/>
  <c r="BG212" i="21"/>
  <c r="I212" i="21" s="1"/>
  <c r="BG208" i="21"/>
  <c r="I208" i="21" s="1"/>
  <c r="BG204" i="21"/>
  <c r="I204" i="21" s="1"/>
  <c r="BG568" i="20"/>
  <c r="BG612" i="20"/>
  <c r="BJ78" i="20"/>
  <c r="BJ79" i="20"/>
  <c r="BJ80" i="20" s="1"/>
  <c r="BJ80" i="21" s="1"/>
  <c r="BJ75" i="20"/>
  <c r="BJ75" i="21" s="1"/>
  <c r="BI76" i="20"/>
  <c r="BI81" i="20"/>
  <c r="BI81" i="21" s="1"/>
  <c r="BI77" i="20"/>
  <c r="BI613" i="20" s="1"/>
  <c r="BE121" i="21"/>
  <c r="BE29" i="21" s="1"/>
  <c r="BH107" i="21"/>
  <c r="BH318" i="20"/>
  <c r="BH308" i="20"/>
  <c r="BH103" i="20"/>
  <c r="BH137" i="20" s="1"/>
  <c r="BH91" i="21"/>
  <c r="BH231" i="20"/>
  <c r="BH275" i="20" s="1"/>
  <c r="BH229" i="20"/>
  <c r="BH273" i="20" s="1"/>
  <c r="BH312" i="20"/>
  <c r="BH154" i="20"/>
  <c r="BH155" i="20"/>
  <c r="BH215" i="20"/>
  <c r="BH259" i="20" s="1"/>
  <c r="BH113" i="21"/>
  <c r="BH117" i="21"/>
  <c r="BH94" i="21"/>
  <c r="BH226" i="20"/>
  <c r="BH270" i="20" s="1"/>
  <c r="BH101" i="20"/>
  <c r="BH135" i="20" s="1"/>
  <c r="BH171" i="20"/>
  <c r="BH102" i="20"/>
  <c r="BH136" i="20" s="1"/>
  <c r="BH166" i="20"/>
  <c r="BH168" i="20"/>
  <c r="BH319" i="20"/>
  <c r="BH237" i="20"/>
  <c r="BH281" i="20" s="1"/>
  <c r="BH109" i="21"/>
  <c r="BH116" i="21"/>
  <c r="BH161" i="20"/>
  <c r="BH217" i="20"/>
  <c r="BH261" i="20" s="1"/>
  <c r="BH307" i="20"/>
  <c r="BH219" i="20"/>
  <c r="BH263" i="20" s="1"/>
  <c r="BH316" i="20"/>
  <c r="BH234" i="20"/>
  <c r="BH278" i="20" s="1"/>
  <c r="BH302" i="20"/>
  <c r="BH241" i="20"/>
  <c r="BH285" i="20" s="1"/>
  <c r="BH301" i="20"/>
  <c r="BH103" i="21"/>
  <c r="BH222" i="20"/>
  <c r="BH266" i="20" s="1"/>
  <c r="BH105" i="20"/>
  <c r="BH139" i="20" s="1"/>
  <c r="BH158" i="20"/>
  <c r="BH89" i="21"/>
  <c r="BH119" i="21"/>
  <c r="BH93" i="21"/>
  <c r="BH169" i="20"/>
  <c r="BH173" i="20"/>
  <c r="BH228" i="20"/>
  <c r="BH272" i="20" s="1"/>
  <c r="BH114" i="21"/>
  <c r="BH115" i="21"/>
  <c r="BH214" i="20"/>
  <c r="BH258" i="20" s="1"/>
  <c r="BH98" i="20"/>
  <c r="BH132" i="20" s="1"/>
  <c r="BH225" i="20"/>
  <c r="BH269" i="20" s="1"/>
  <c r="BH96" i="21"/>
  <c r="BH305" i="20"/>
  <c r="BH306" i="20"/>
  <c r="BH313" i="20"/>
  <c r="BH99" i="20"/>
  <c r="BH133" i="20" s="1"/>
  <c r="BH221" i="20"/>
  <c r="BH265" i="20" s="1"/>
  <c r="BH216" i="20"/>
  <c r="BH260" i="20" s="1"/>
  <c r="BH112" i="21"/>
  <c r="BH106" i="21"/>
  <c r="BH88" i="21"/>
  <c r="BH227" i="20"/>
  <c r="BH271" i="20" s="1"/>
  <c r="BH90" i="21"/>
  <c r="BH105" i="21"/>
  <c r="BH101" i="21"/>
  <c r="BH156" i="20"/>
  <c r="BH220" i="20"/>
  <c r="BH264" i="20" s="1"/>
  <c r="BH159" i="20"/>
  <c r="BH315" i="20"/>
  <c r="BH104" i="21"/>
  <c r="BH311" i="20"/>
  <c r="BH236" i="20"/>
  <c r="BH280" i="20" s="1"/>
  <c r="BH242" i="20"/>
  <c r="BH286" i="20" s="1"/>
  <c r="BH162" i="20"/>
  <c r="BH160" i="20"/>
  <c r="BH104" i="20"/>
  <c r="BH138" i="20" s="1"/>
  <c r="BH213" i="20"/>
  <c r="BH257" i="20" s="1"/>
  <c r="BH118" i="21"/>
  <c r="BH102" i="21"/>
  <c r="BH230" i="20"/>
  <c r="BH274" i="20" s="1"/>
  <c r="BH218" i="20"/>
  <c r="BH262" i="20" s="1"/>
  <c r="BH170" i="20"/>
  <c r="BH165" i="20"/>
  <c r="BH303" i="20"/>
  <c r="BH223" i="20"/>
  <c r="BH267" i="20" s="1"/>
  <c r="BH317" i="20"/>
  <c r="BH304" i="20"/>
  <c r="BH95" i="21"/>
  <c r="BH238" i="20"/>
  <c r="BH282" i="20" s="1"/>
  <c r="BH120" i="21"/>
  <c r="BH172" i="20"/>
  <c r="BH100" i="20"/>
  <c r="BH134" i="20" s="1"/>
  <c r="BH235" i="20"/>
  <c r="BH279" i="20" s="1"/>
  <c r="BH300" i="20"/>
  <c r="BH167" i="20"/>
  <c r="BH314" i="20"/>
  <c r="BH106" i="20"/>
  <c r="BH140" i="20" s="1"/>
  <c r="BH157" i="20"/>
  <c r="BH224" i="20"/>
  <c r="BH268" i="20" s="1"/>
  <c r="BH92" i="21"/>
  <c r="BH108" i="21"/>
  <c r="BH240" i="20"/>
  <c r="BH284" i="20" s="1"/>
  <c r="BH239" i="20"/>
  <c r="BH283" i="20" s="1"/>
  <c r="BH87" i="21"/>
  <c r="BH310" i="20"/>
  <c r="BH164" i="20"/>
  <c r="BH72" i="21"/>
  <c r="BH100" i="21"/>
  <c r="BH97" i="20"/>
  <c r="BH131" i="20" s="1"/>
  <c r="BH299" i="20"/>
  <c r="BH153" i="20"/>
  <c r="BG163" i="20"/>
  <c r="BG43" i="20" s="1"/>
  <c r="I164" i="20"/>
  <c r="BG309" i="20"/>
  <c r="I310" i="20"/>
  <c r="BF148" i="21"/>
  <c r="BF22" i="21" s="1"/>
  <c r="I222" i="21"/>
  <c r="I220" i="21"/>
  <c r="I219" i="21"/>
  <c r="BG243" i="20"/>
  <c r="I244" i="20"/>
  <c r="BG332" i="20"/>
  <c r="I333" i="20"/>
  <c r="BF149" i="21"/>
  <c r="BF98" i="21"/>
  <c r="BF97" i="21" s="1"/>
  <c r="BF21" i="21" s="1"/>
  <c r="BH245" i="20"/>
  <c r="BH289" i="20" s="1"/>
  <c r="BH326" i="20"/>
  <c r="BH247" i="20"/>
  <c r="BH291" i="20" s="1"/>
  <c r="BH350" i="20"/>
  <c r="BH114" i="20"/>
  <c r="BH148" i="20" s="1"/>
  <c r="BH207" i="20"/>
  <c r="BH351" i="20"/>
  <c r="BH128" i="21"/>
  <c r="BH139" i="21"/>
  <c r="BH115" i="20"/>
  <c r="BH149" i="20" s="1"/>
  <c r="BH337" i="20"/>
  <c r="BH352" i="20"/>
  <c r="BH188" i="20"/>
  <c r="BH249" i="20"/>
  <c r="BH293" i="20" s="1"/>
  <c r="BH192" i="20"/>
  <c r="BH323" i="20"/>
  <c r="BH109" i="20"/>
  <c r="BH143" i="20" s="1"/>
  <c r="BH347" i="20"/>
  <c r="BH127" i="21"/>
  <c r="BH202" i="20"/>
  <c r="BH204" i="20"/>
  <c r="BH142" i="21"/>
  <c r="BH341" i="20"/>
  <c r="BH331" i="20"/>
  <c r="BH189" i="20"/>
  <c r="BH335" i="20"/>
  <c r="BH252" i="20"/>
  <c r="BH296" i="20" s="1"/>
  <c r="BH353" i="20"/>
  <c r="BH129" i="21"/>
  <c r="BH140" i="21"/>
  <c r="BH131" i="21"/>
  <c r="BH205" i="20"/>
  <c r="BH330" i="20"/>
  <c r="BH336" i="20"/>
  <c r="BH143" i="21"/>
  <c r="BH133" i="21"/>
  <c r="BH196" i="20"/>
  <c r="BH195" i="20"/>
  <c r="BH130" i="21"/>
  <c r="BH346" i="20"/>
  <c r="BH144" i="21"/>
  <c r="BH111" i="20"/>
  <c r="BH145" i="20" s="1"/>
  <c r="BH324" i="20"/>
  <c r="BH110" i="20"/>
  <c r="BH144" i="20" s="1"/>
  <c r="BH328" i="20"/>
  <c r="BH141" i="21"/>
  <c r="BH180" i="20"/>
  <c r="BH253" i="20"/>
  <c r="BH297" i="20" s="1"/>
  <c r="BH338" i="20"/>
  <c r="BH117" i="20"/>
  <c r="BH151" i="20" s="1"/>
  <c r="BH248" i="20"/>
  <c r="BH292" i="20" s="1"/>
  <c r="BH203" i="20"/>
  <c r="BH250" i="20"/>
  <c r="BH294" i="20" s="1"/>
  <c r="BH206" i="20"/>
  <c r="BH200" i="20"/>
  <c r="BH136" i="21"/>
  <c r="BH125" i="21"/>
  <c r="BH113" i="20"/>
  <c r="BH147" i="20" s="1"/>
  <c r="BH340" i="20"/>
  <c r="BH325" i="20"/>
  <c r="BH190" i="20"/>
  <c r="BH349" i="20"/>
  <c r="BH116" i="20"/>
  <c r="BH150" i="20" s="1"/>
  <c r="BH178" i="20"/>
  <c r="BH329" i="20"/>
  <c r="BH182" i="20"/>
  <c r="BH339" i="20"/>
  <c r="BH183" i="20"/>
  <c r="BH126" i="21"/>
  <c r="BH112" i="20"/>
  <c r="BH146" i="20" s="1"/>
  <c r="BH201" i="20"/>
  <c r="BH191" i="20"/>
  <c r="BH184" i="20"/>
  <c r="BH132" i="21"/>
  <c r="BH137" i="21"/>
  <c r="BH193" i="20"/>
  <c r="BH199" i="20"/>
  <c r="BH179" i="20"/>
  <c r="BH185" i="20"/>
  <c r="BH327" i="20"/>
  <c r="BH334" i="20"/>
  <c r="BH181" i="20"/>
  <c r="BH345" i="20"/>
  <c r="BH251" i="20"/>
  <c r="BH295" i="20" s="1"/>
  <c r="BH246" i="20"/>
  <c r="BH290" i="20" s="1"/>
  <c r="BH194" i="20"/>
  <c r="BH342" i="20"/>
  <c r="BH177" i="20"/>
  <c r="BH348" i="20"/>
  <c r="BH138" i="21"/>
  <c r="BH322" i="20"/>
  <c r="BH135" i="21"/>
  <c r="BH73" i="21"/>
  <c r="BH124" i="21"/>
  <c r="BH333" i="20"/>
  <c r="BH344" i="20"/>
  <c r="BH198" i="20"/>
  <c r="BH108" i="20"/>
  <c r="BH142" i="20" s="1"/>
  <c r="BG110" i="21"/>
  <c r="I111" i="21"/>
  <c r="BG86" i="21"/>
  <c r="I87" i="21"/>
  <c r="BG99" i="21"/>
  <c r="I100" i="21"/>
  <c r="BJ71" i="20"/>
  <c r="BK1" i="20"/>
  <c r="BK3" i="20" s="1"/>
  <c r="BJ1" i="21"/>
  <c r="BI226" i="21"/>
  <c r="BI221" i="21"/>
  <c r="BI220" i="21"/>
  <c r="BI217" i="21"/>
  <c r="BI219" i="21"/>
  <c r="BI224" i="21"/>
  <c r="BI223" i="21"/>
  <c r="BI218" i="21"/>
  <c r="BI222" i="21"/>
  <c r="BI225" i="21"/>
  <c r="I218" i="21"/>
  <c r="I224" i="21"/>
  <c r="BG321" i="20"/>
  <c r="I322" i="20"/>
  <c r="BG197" i="20"/>
  <c r="I198" i="20"/>
  <c r="BG134" i="21"/>
  <c r="I135" i="21"/>
  <c r="BF174" i="20"/>
  <c r="BH216" i="21"/>
  <c r="BH49" i="21" s="1"/>
  <c r="BF210" i="20"/>
  <c r="BF14" i="20" s="1"/>
  <c r="BF6" i="20" s="1"/>
  <c r="BF147" i="21"/>
  <c r="BF14" i="21" s="1"/>
  <c r="BF511" i="20"/>
  <c r="BG232" i="20"/>
  <c r="I233" i="20"/>
  <c r="BG152" i="20"/>
  <c r="I153" i="20"/>
  <c r="BG216" i="21"/>
  <c r="I217" i="21"/>
  <c r="I226" i="21"/>
  <c r="BG175" i="20"/>
  <c r="I176" i="20"/>
  <c r="BG186" i="20"/>
  <c r="I187" i="20"/>
  <c r="BG123" i="21"/>
  <c r="I124" i="21"/>
  <c r="BF320" i="20"/>
  <c r="BG96" i="20"/>
  <c r="I97" i="20"/>
  <c r="BG211" i="20"/>
  <c r="I212" i="20"/>
  <c r="BG298" i="20"/>
  <c r="I299" i="20"/>
  <c r="BI73" i="20"/>
  <c r="BI71" i="21"/>
  <c r="BI72" i="20"/>
  <c r="BI111" i="21" s="1"/>
  <c r="I225" i="21"/>
  <c r="I221" i="21"/>
  <c r="I223" i="21"/>
  <c r="I206" i="21"/>
  <c r="BG107" i="20"/>
  <c r="BG122" i="21" s="1"/>
  <c r="I108" i="20"/>
  <c r="BG343" i="20"/>
  <c r="I344" i="20"/>
  <c r="BJ380" i="20" l="1"/>
  <c r="BJ457" i="20" s="1"/>
  <c r="BJ423" i="20"/>
  <c r="BJ500" i="20" s="1"/>
  <c r="BG316" i="21"/>
  <c r="I316" i="21" s="1"/>
  <c r="BH315" i="21"/>
  <c r="BH273" i="21" s="1"/>
  <c r="BG315" i="21"/>
  <c r="I315" i="21" s="1"/>
  <c r="BH316" i="21"/>
  <c r="BH274" i="21" s="1"/>
  <c r="BI233" i="20"/>
  <c r="BI212" i="20"/>
  <c r="BI256" i="20" s="1"/>
  <c r="BI244" i="20"/>
  <c r="BI176" i="20"/>
  <c r="BI187" i="20"/>
  <c r="BH305" i="21"/>
  <c r="BH263" i="21" s="1"/>
  <c r="BF262" i="21"/>
  <c r="BF261" i="21" s="1"/>
  <c r="BF61" i="21" s="1"/>
  <c r="BF60" i="21" s="1"/>
  <c r="I341" i="21"/>
  <c r="BG260" i="21"/>
  <c r="I260" i="21" s="1"/>
  <c r="BH260" i="21"/>
  <c r="BH238" i="21" s="1"/>
  <c r="BE26" i="20"/>
  <c r="BF34" i="20"/>
  <c r="BF10" i="20" s="1"/>
  <c r="BC7" i="20"/>
  <c r="BI358" i="20"/>
  <c r="BI435" i="20" s="1"/>
  <c r="I249" i="21"/>
  <c r="I339" i="21"/>
  <c r="BG351" i="21"/>
  <c r="I351" i="21" s="1"/>
  <c r="BH349" i="21"/>
  <c r="BH327" i="21" s="1"/>
  <c r="I342" i="21"/>
  <c r="BH354" i="21"/>
  <c r="BH332" i="21" s="1"/>
  <c r="BG354" i="21"/>
  <c r="I354" i="21" s="1"/>
  <c r="BG356" i="21"/>
  <c r="I356" i="21" s="1"/>
  <c r="BH350" i="21"/>
  <c r="BH328" i="21" s="1"/>
  <c r="BH276" i="21" s="1"/>
  <c r="BH352" i="21"/>
  <c r="BH330" i="21" s="1"/>
  <c r="I344" i="21"/>
  <c r="I346" i="21"/>
  <c r="BG349" i="21"/>
  <c r="I349" i="21" s="1"/>
  <c r="BH353" i="21"/>
  <c r="BH331" i="21" s="1"/>
  <c r="BH351" i="21"/>
  <c r="BH329" i="21" s="1"/>
  <c r="BH277" i="21" s="1"/>
  <c r="BH356" i="21"/>
  <c r="BH334" i="21" s="1"/>
  <c r="BG330" i="21"/>
  <c r="I330" i="21" s="1"/>
  <c r="BH357" i="21"/>
  <c r="BH335" i="21" s="1"/>
  <c r="BH355" i="21"/>
  <c r="BH333" i="21" s="1"/>
  <c r="BH281" i="21" s="1"/>
  <c r="I347" i="21"/>
  <c r="BH358" i="21"/>
  <c r="BH336" i="21" s="1"/>
  <c r="BE43" i="21"/>
  <c r="BE42" i="21" s="1"/>
  <c r="I300" i="21"/>
  <c r="I298" i="21"/>
  <c r="I303" i="21"/>
  <c r="BG283" i="21"/>
  <c r="I283" i="21" s="1"/>
  <c r="I295" i="21"/>
  <c r="I299" i="21"/>
  <c r="BH283" i="21"/>
  <c r="I296" i="21"/>
  <c r="I301" i="21"/>
  <c r="I294" i="21"/>
  <c r="I297" i="21"/>
  <c r="I302" i="21"/>
  <c r="BI249" i="21"/>
  <c r="BI303" i="21"/>
  <c r="BI324" i="21" s="1"/>
  <c r="BI302" i="21"/>
  <c r="BI323" i="21" s="1"/>
  <c r="BI301" i="21"/>
  <c r="BI322" i="21" s="1"/>
  <c r="BI300" i="21"/>
  <c r="BI321" i="21" s="1"/>
  <c r="BI299" i="21"/>
  <c r="BI320" i="21" s="1"/>
  <c r="BI298" i="21"/>
  <c r="BI319" i="21" s="1"/>
  <c r="BI297" i="21"/>
  <c r="BI318" i="21" s="1"/>
  <c r="BI295" i="21"/>
  <c r="BI296" i="21"/>
  <c r="BI317" i="21" s="1"/>
  <c r="BI294" i="21"/>
  <c r="BH271" i="21"/>
  <c r="I314" i="21"/>
  <c r="BH272" i="21"/>
  <c r="I313" i="21"/>
  <c r="I309" i="21"/>
  <c r="I307" i="21"/>
  <c r="BH268" i="21"/>
  <c r="BH270" i="21"/>
  <c r="BH267" i="21"/>
  <c r="I312" i="21"/>
  <c r="I311" i="21"/>
  <c r="I308" i="21"/>
  <c r="I306" i="21"/>
  <c r="BH48" i="21"/>
  <c r="BE7" i="21"/>
  <c r="BH158" i="21"/>
  <c r="BF228" i="21"/>
  <c r="BF227" i="21" s="1"/>
  <c r="BF55" i="21" s="1"/>
  <c r="BF532" i="20"/>
  <c r="BF522" i="20" s="1"/>
  <c r="BF37" i="21"/>
  <c r="BF36" i="21" s="1"/>
  <c r="BC20" i="20"/>
  <c r="BG276" i="20"/>
  <c r="I276" i="20" s="1"/>
  <c r="I441" i="20"/>
  <c r="I262" i="20"/>
  <c r="BG287" i="20"/>
  <c r="I287" i="20" s="1"/>
  <c r="BH255" i="20"/>
  <c r="BH276" i="20"/>
  <c r="BH287" i="20"/>
  <c r="BG255" i="20"/>
  <c r="BG130" i="20"/>
  <c r="I130" i="20" s="1"/>
  <c r="BH141" i="20"/>
  <c r="BG141" i="20"/>
  <c r="I141" i="20" s="1"/>
  <c r="BH130" i="20"/>
  <c r="BI518" i="20"/>
  <c r="BI367" i="21"/>
  <c r="BI515" i="20"/>
  <c r="BI364" i="21"/>
  <c r="BH477" i="20"/>
  <c r="BH528" i="20"/>
  <c r="BH523" i="20"/>
  <c r="BH524" i="20"/>
  <c r="BI456" i="20"/>
  <c r="BG488" i="20"/>
  <c r="I488" i="20" s="1"/>
  <c r="I489" i="20"/>
  <c r="BG434" i="20"/>
  <c r="I435" i="20"/>
  <c r="BI520" i="20"/>
  <c r="BI369" i="21"/>
  <c r="BI519" i="20"/>
  <c r="BI368" i="21"/>
  <c r="BI516" i="20"/>
  <c r="BI365" i="21"/>
  <c r="BH445" i="20"/>
  <c r="BH525" i="20"/>
  <c r="BH488" i="20"/>
  <c r="BH526" i="20"/>
  <c r="BG445" i="20"/>
  <c r="I445" i="20" s="1"/>
  <c r="BI517" i="20"/>
  <c r="BI366" i="21"/>
  <c r="BI514" i="20"/>
  <c r="BI363" i="21"/>
  <c r="BI521" i="20"/>
  <c r="BI370" i="21"/>
  <c r="BH434" i="20"/>
  <c r="BH529" i="20"/>
  <c r="BI499" i="20"/>
  <c r="BH527" i="20"/>
  <c r="BI513" i="20"/>
  <c r="BI362" i="21"/>
  <c r="BI512" i="20"/>
  <c r="BI361" i="21"/>
  <c r="I479" i="20"/>
  <c r="BG477" i="20"/>
  <c r="I477" i="20" s="1"/>
  <c r="BE28" i="21"/>
  <c r="BJ151" i="21"/>
  <c r="BJ146" i="21"/>
  <c r="BJ83" i="21"/>
  <c r="BF30" i="21"/>
  <c r="BF6" i="21" s="1"/>
  <c r="BI536" i="20"/>
  <c r="BF51" i="20"/>
  <c r="BF27" i="20" s="1"/>
  <c r="BF53" i="20"/>
  <c r="BF29" i="20" s="1"/>
  <c r="BF52" i="20"/>
  <c r="BF28" i="20" s="1"/>
  <c r="BE50" i="20"/>
  <c r="I43" i="20"/>
  <c r="BG44" i="20"/>
  <c r="I44" i="20" s="1"/>
  <c r="BG36" i="20"/>
  <c r="BD21" i="20"/>
  <c r="BG35" i="20"/>
  <c r="BD15" i="20"/>
  <c r="BD7" i="20" s="1"/>
  <c r="BI560" i="20"/>
  <c r="I216" i="21"/>
  <c r="BG49" i="21"/>
  <c r="BH236" i="21"/>
  <c r="BH379" i="21" s="1"/>
  <c r="BJ3" i="21"/>
  <c r="BJ69" i="21" s="1"/>
  <c r="I176" i="21"/>
  <c r="I258" i="21"/>
  <c r="I343" i="21"/>
  <c r="BI419" i="20"/>
  <c r="BI496" i="20" s="1"/>
  <c r="BE510" i="20"/>
  <c r="BG355" i="21"/>
  <c r="BG333" i="21" s="1"/>
  <c r="I333" i="21" s="1"/>
  <c r="BF191" i="21"/>
  <c r="BF31" i="21" s="1"/>
  <c r="BI366" i="20"/>
  <c r="BI443" i="20" s="1"/>
  <c r="BI576" i="20"/>
  <c r="BG353" i="21"/>
  <c r="I353" i="21" s="1"/>
  <c r="BI552" i="20"/>
  <c r="BI563" i="20"/>
  <c r="BI559" i="20"/>
  <c r="BI370" i="20"/>
  <c r="BI447" i="20" s="1"/>
  <c r="BI417" i="20"/>
  <c r="BI494" i="20" s="1"/>
  <c r="BK355" i="20"/>
  <c r="BK209" i="20"/>
  <c r="BK83" i="20"/>
  <c r="BK69" i="20"/>
  <c r="BI248" i="21"/>
  <c r="BI259" i="21" s="1"/>
  <c r="BI237" i="21" s="1"/>
  <c r="BI380" i="21" s="1"/>
  <c r="I293" i="21"/>
  <c r="BH196" i="21"/>
  <c r="BH206" i="21"/>
  <c r="BH201" i="21"/>
  <c r="BH173" i="21"/>
  <c r="BG358" i="21"/>
  <c r="I358" i="21" s="1"/>
  <c r="BH197" i="21"/>
  <c r="BH203" i="21"/>
  <c r="BG310" i="21"/>
  <c r="I345" i="21"/>
  <c r="BG357" i="21"/>
  <c r="I357" i="21" s="1"/>
  <c r="BG255" i="21"/>
  <c r="I255" i="21" s="1"/>
  <c r="BG350" i="21"/>
  <c r="I350" i="21" s="1"/>
  <c r="BG256" i="21"/>
  <c r="I256" i="21" s="1"/>
  <c r="BG257" i="21"/>
  <c r="I257" i="21" s="1"/>
  <c r="I291" i="21"/>
  <c r="I287" i="21"/>
  <c r="I340" i="21"/>
  <c r="BF166" i="21"/>
  <c r="BF23" i="21" s="1"/>
  <c r="BF20" i="21" s="1"/>
  <c r="BH195" i="21"/>
  <c r="BH204" i="21"/>
  <c r="BH198" i="21"/>
  <c r="BH212" i="21"/>
  <c r="BH213" i="21"/>
  <c r="I247" i="21"/>
  <c r="I338" i="21"/>
  <c r="BH211" i="21"/>
  <c r="BH207" i="21"/>
  <c r="BH202" i="21"/>
  <c r="I290" i="21"/>
  <c r="I284" i="21"/>
  <c r="I285" i="21"/>
  <c r="BH209" i="21"/>
  <c r="BH200" i="21"/>
  <c r="BH215" i="21"/>
  <c r="BH199" i="21"/>
  <c r="BH210" i="21"/>
  <c r="BH208" i="21"/>
  <c r="BG180" i="21"/>
  <c r="I180" i="21" s="1"/>
  <c r="BJ395" i="20"/>
  <c r="BJ472" i="20" s="1"/>
  <c r="I288" i="21"/>
  <c r="BI422" i="20"/>
  <c r="BI193" i="21" s="1"/>
  <c r="BI379" i="20"/>
  <c r="BI192" i="21" s="1"/>
  <c r="BG169" i="21"/>
  <c r="I169" i="21" s="1"/>
  <c r="BF152" i="21"/>
  <c r="BH239" i="21"/>
  <c r="I286" i="21"/>
  <c r="I242" i="21"/>
  <c r="BG155" i="21"/>
  <c r="I155" i="21" s="1"/>
  <c r="BH179" i="21"/>
  <c r="BG252" i="21"/>
  <c r="I252" i="21" s="1"/>
  <c r="I612" i="20"/>
  <c r="BG167" i="21"/>
  <c r="BH182" i="21"/>
  <c r="I357" i="20"/>
  <c r="BG251" i="21"/>
  <c r="BG229" i="21" s="1"/>
  <c r="BG372" i="21" s="1"/>
  <c r="BJ387" i="20"/>
  <c r="BJ464" i="20" s="1"/>
  <c r="BJ392" i="20"/>
  <c r="BJ469" i="20" s="1"/>
  <c r="BG239" i="21"/>
  <c r="I239" i="21" s="1"/>
  <c r="I243" i="21"/>
  <c r="BJ384" i="20"/>
  <c r="BJ461" i="20" s="1"/>
  <c r="I248" i="21"/>
  <c r="BI338" i="21"/>
  <c r="BJ383" i="20"/>
  <c r="BJ460" i="20" s="1"/>
  <c r="BJ431" i="20"/>
  <c r="BJ508" i="20" s="1"/>
  <c r="BJ430" i="20"/>
  <c r="BJ507" i="20" s="1"/>
  <c r="BI343" i="21"/>
  <c r="I292" i="21"/>
  <c r="BI344" i="21"/>
  <c r="BI241" i="21"/>
  <c r="BI252" i="21" s="1"/>
  <c r="BI230" i="21" s="1"/>
  <c r="BI373" i="21" s="1"/>
  <c r="BI288" i="21"/>
  <c r="BI309" i="21" s="1"/>
  <c r="BI341" i="21"/>
  <c r="BI287" i="21"/>
  <c r="BI308" i="21" s="1"/>
  <c r="BI245" i="21"/>
  <c r="BI256" i="21" s="1"/>
  <c r="BI234" i="21" s="1"/>
  <c r="BI377" i="21" s="1"/>
  <c r="BH601" i="20"/>
  <c r="BJ399" i="20"/>
  <c r="BJ476" i="20" s="1"/>
  <c r="BJ398" i="20"/>
  <c r="BJ475" i="20" s="1"/>
  <c r="BJ429" i="20"/>
  <c r="BJ506" i="20" s="1"/>
  <c r="BJ394" i="20"/>
  <c r="BJ471" i="20" s="1"/>
  <c r="BJ424" i="20"/>
  <c r="BJ501" i="20" s="1"/>
  <c r="BI284" i="21"/>
  <c r="BI305" i="21" s="1"/>
  <c r="BI263" i="21" s="1"/>
  <c r="BI290" i="21"/>
  <c r="BI311" i="21" s="1"/>
  <c r="BI243" i="21"/>
  <c r="BI254" i="21" s="1"/>
  <c r="BI292" i="21"/>
  <c r="BI313" i="21" s="1"/>
  <c r="BI293" i="21"/>
  <c r="BI314" i="21" s="1"/>
  <c r="BJ382" i="20"/>
  <c r="BJ459" i="20" s="1"/>
  <c r="BJ427" i="20"/>
  <c r="BJ504" i="20" s="1"/>
  <c r="BJ388" i="20"/>
  <c r="BJ465" i="20" s="1"/>
  <c r="BJ426" i="20"/>
  <c r="BJ503" i="20" s="1"/>
  <c r="I400" i="20"/>
  <c r="BI404" i="20"/>
  <c r="BI481" i="20" s="1"/>
  <c r="BI558" i="20"/>
  <c r="BI240" i="21"/>
  <c r="BI251" i="21" s="1"/>
  <c r="BI229" i="21" s="1"/>
  <c r="BI372" i="21" s="1"/>
  <c r="BI346" i="21"/>
  <c r="BJ393" i="20"/>
  <c r="BJ470" i="20" s="1"/>
  <c r="BJ386" i="20"/>
  <c r="BJ463" i="20" s="1"/>
  <c r="BJ432" i="20"/>
  <c r="BJ509" i="20" s="1"/>
  <c r="BI289" i="21"/>
  <c r="BI310" i="21" s="1"/>
  <c r="BI286" i="21"/>
  <c r="BI307" i="21" s="1"/>
  <c r="BI246" i="21"/>
  <c r="BI257" i="21" s="1"/>
  <c r="BI235" i="21" s="1"/>
  <c r="BI378" i="21" s="1"/>
  <c r="BJ391" i="20"/>
  <c r="BJ468" i="20" s="1"/>
  <c r="BJ397" i="20"/>
  <c r="BJ474" i="20" s="1"/>
  <c r="BJ396" i="20"/>
  <c r="BJ473" i="20" s="1"/>
  <c r="BJ385" i="20"/>
  <c r="BJ462" i="20" s="1"/>
  <c r="BI361" i="20"/>
  <c r="BI438" i="20" s="1"/>
  <c r="BI543" i="20"/>
  <c r="BI565" i="20"/>
  <c r="BI247" i="21"/>
  <c r="BI258" i="21" s="1"/>
  <c r="BI244" i="21"/>
  <c r="BI255" i="21" s="1"/>
  <c r="BI233" i="21" s="1"/>
  <c r="BI376" i="21" s="1"/>
  <c r="BI347" i="21"/>
  <c r="BI242" i="21"/>
  <c r="BI253" i="21" s="1"/>
  <c r="BI231" i="21" s="1"/>
  <c r="BI374" i="21" s="1"/>
  <c r="BJ389" i="20"/>
  <c r="BJ466" i="20" s="1"/>
  <c r="BJ381" i="20"/>
  <c r="BJ458" i="20" s="1"/>
  <c r="BJ425" i="20"/>
  <c r="BJ502" i="20" s="1"/>
  <c r="BJ390" i="20"/>
  <c r="BJ467" i="20" s="1"/>
  <c r="BJ78" i="21"/>
  <c r="BJ428" i="20"/>
  <c r="BJ505" i="20" s="1"/>
  <c r="BF121" i="21"/>
  <c r="BF29" i="21" s="1"/>
  <c r="BI377" i="20"/>
  <c r="BI454" i="20" s="1"/>
  <c r="BI550" i="20"/>
  <c r="BI373" i="20"/>
  <c r="BI450" i="20" s="1"/>
  <c r="BI573" i="20"/>
  <c r="BI421" i="20"/>
  <c r="BI498" i="20" s="1"/>
  <c r="BI535" i="20"/>
  <c r="BI285" i="21"/>
  <c r="BI306" i="21" s="1"/>
  <c r="BI340" i="21"/>
  <c r="BI345" i="21"/>
  <c r="BI291" i="21"/>
  <c r="BI342" i="21"/>
  <c r="BI339" i="21"/>
  <c r="BH612" i="20"/>
  <c r="BG533" i="20"/>
  <c r="BG37" i="20" s="1"/>
  <c r="BJ79" i="21"/>
  <c r="BH174" i="21"/>
  <c r="BH172" i="21"/>
  <c r="BH178" i="21"/>
  <c r="BH156" i="21"/>
  <c r="BH170" i="21"/>
  <c r="BH165" i="21"/>
  <c r="BH177" i="21"/>
  <c r="BH159" i="21"/>
  <c r="BI598" i="20"/>
  <c r="BH162" i="21"/>
  <c r="BH161" i="21"/>
  <c r="BH183" i="21"/>
  <c r="BH188" i="21"/>
  <c r="BI606" i="20"/>
  <c r="BI593" i="20"/>
  <c r="BI620" i="20"/>
  <c r="BH580" i="20"/>
  <c r="BH623" i="20"/>
  <c r="BG205" i="21"/>
  <c r="I205" i="21" s="1"/>
  <c r="I368" i="20"/>
  <c r="BH187" i="21"/>
  <c r="BH171" i="21"/>
  <c r="BH175" i="21"/>
  <c r="BH185" i="21"/>
  <c r="BH157" i="21"/>
  <c r="BH184" i="21"/>
  <c r="BH176" i="21"/>
  <c r="BI586" i="20"/>
  <c r="BG153" i="21"/>
  <c r="I153" i="21" s="1"/>
  <c r="BH181" i="21"/>
  <c r="BH160" i="21"/>
  <c r="BH186" i="21"/>
  <c r="BH164" i="21"/>
  <c r="BH189" i="21"/>
  <c r="BH190" i="21"/>
  <c r="BH163" i="21"/>
  <c r="BI583" i="20"/>
  <c r="BI77" i="21"/>
  <c r="BI195" i="21" s="1"/>
  <c r="BI607" i="20"/>
  <c r="BI587" i="20"/>
  <c r="BI581" i="20"/>
  <c r="BH545" i="20"/>
  <c r="BI584" i="20"/>
  <c r="BI599" i="20"/>
  <c r="BI589" i="20"/>
  <c r="BH400" i="20"/>
  <c r="BH154" i="21" s="1"/>
  <c r="BI378" i="20"/>
  <c r="BI455" i="20" s="1"/>
  <c r="BI539" i="20"/>
  <c r="BI548" i="20"/>
  <c r="BI572" i="20"/>
  <c r="BI551" i="20"/>
  <c r="BI414" i="20"/>
  <c r="BI491" i="20" s="1"/>
  <c r="BI570" i="20"/>
  <c r="BI549" i="20"/>
  <c r="BI374" i="20"/>
  <c r="BI451" i="20" s="1"/>
  <c r="BI569" i="20"/>
  <c r="BI554" i="20"/>
  <c r="BI363" i="20"/>
  <c r="BI440" i="20" s="1"/>
  <c r="BI544" i="20"/>
  <c r="BI413" i="20"/>
  <c r="BI490" i="20" s="1"/>
  <c r="BI401" i="20"/>
  <c r="BI478" i="20" s="1"/>
  <c r="BI562" i="20"/>
  <c r="BI418" i="20"/>
  <c r="BI495" i="20" s="1"/>
  <c r="BI574" i="20"/>
  <c r="BI553" i="20"/>
  <c r="BI412" i="20"/>
  <c r="BI489" i="20" s="1"/>
  <c r="BG579" i="20"/>
  <c r="BG53" i="20" s="1"/>
  <c r="BI375" i="20"/>
  <c r="BI452" i="20" s="1"/>
  <c r="BI540" i="20"/>
  <c r="BI407" i="20"/>
  <c r="BI484" i="20" s="1"/>
  <c r="BI577" i="20"/>
  <c r="BI546" i="20"/>
  <c r="BI376" i="20"/>
  <c r="BI453" i="20" s="1"/>
  <c r="BI566" i="20"/>
  <c r="BI405" i="20"/>
  <c r="BI482" i="20" s="1"/>
  <c r="BI578" i="20"/>
  <c r="BI360" i="20"/>
  <c r="BI437" i="20" s="1"/>
  <c r="BI415" i="20"/>
  <c r="BI492" i="20" s="1"/>
  <c r="BI364" i="20"/>
  <c r="BI441" i="20" s="1"/>
  <c r="BI541" i="20"/>
  <c r="BI371" i="20"/>
  <c r="BI448" i="20" s="1"/>
  <c r="BI76" i="21"/>
  <c r="BI555" i="20"/>
  <c r="BI402" i="20"/>
  <c r="BI479" i="20" s="1"/>
  <c r="BI571" i="20"/>
  <c r="BI409" i="20"/>
  <c r="BI486" i="20" s="1"/>
  <c r="BI369" i="20"/>
  <c r="BI446" i="20" s="1"/>
  <c r="I601" i="20"/>
  <c r="BG194" i="21"/>
  <c r="I194" i="21" s="1"/>
  <c r="BI359" i="20"/>
  <c r="BI436" i="20" s="1"/>
  <c r="BI537" i="20"/>
  <c r="BI367" i="20"/>
  <c r="BI444" i="20" s="1"/>
  <c r="BI561" i="20"/>
  <c r="BI416" i="20"/>
  <c r="BI493" i="20" s="1"/>
  <c r="BI365" i="20"/>
  <c r="BI442" i="20" s="1"/>
  <c r="BI538" i="20"/>
  <c r="BI406" i="20"/>
  <c r="BI483" i="20" s="1"/>
  <c r="BI575" i="20"/>
  <c r="BI564" i="20"/>
  <c r="BI403" i="20"/>
  <c r="BI480" i="20" s="1"/>
  <c r="BI567" i="20"/>
  <c r="BI547" i="20"/>
  <c r="BI372" i="20"/>
  <c r="BI449" i="20" s="1"/>
  <c r="BI362" i="20"/>
  <c r="BI439" i="20" s="1"/>
  <c r="BI420" i="20"/>
  <c r="BI497" i="20" s="1"/>
  <c r="BI408" i="20"/>
  <c r="BI485" i="20" s="1"/>
  <c r="BI542" i="20"/>
  <c r="BI410" i="20"/>
  <c r="BI487" i="20" s="1"/>
  <c r="BI621" i="20"/>
  <c r="BI582" i="20"/>
  <c r="BI619" i="20"/>
  <c r="BI600" i="20"/>
  <c r="BI588" i="20"/>
  <c r="BI608" i="20"/>
  <c r="BE356" i="20"/>
  <c r="BI626" i="20"/>
  <c r="BI625" i="20"/>
  <c r="BI585" i="20"/>
  <c r="BI605" i="20"/>
  <c r="BI631" i="20"/>
  <c r="BI591" i="20"/>
  <c r="BH411" i="20"/>
  <c r="BH168" i="21" s="1"/>
  <c r="BH534" i="20"/>
  <c r="BH568" i="20"/>
  <c r="BH557" i="20"/>
  <c r="BH368" i="20"/>
  <c r="BH167" i="21" s="1"/>
  <c r="BH357" i="20"/>
  <c r="BG168" i="21"/>
  <c r="I168" i="21" s="1"/>
  <c r="BI597" i="20"/>
  <c r="BI596" i="20"/>
  <c r="BI633" i="20"/>
  <c r="BI595" i="20"/>
  <c r="BI615" i="20"/>
  <c r="BI594" i="20"/>
  <c r="BI614" i="20"/>
  <c r="BI632" i="20"/>
  <c r="BI630" i="20"/>
  <c r="BI603" i="20"/>
  <c r="BI604" i="20"/>
  <c r="BI622" i="20"/>
  <c r="BI602" i="20"/>
  <c r="BI592" i="20"/>
  <c r="BI611" i="20"/>
  <c r="BI609" i="20"/>
  <c r="BI610" i="20"/>
  <c r="BI629" i="20"/>
  <c r="BI627" i="20"/>
  <c r="BI628" i="20"/>
  <c r="BI590" i="20"/>
  <c r="BI624" i="20"/>
  <c r="BI617" i="20"/>
  <c r="BI618" i="20"/>
  <c r="BI616" i="20"/>
  <c r="BJ76" i="20"/>
  <c r="BJ77" i="20"/>
  <c r="BJ581" i="20" s="1"/>
  <c r="BJ81" i="20"/>
  <c r="BJ81" i="21" s="1"/>
  <c r="BK79" i="20"/>
  <c r="BK80" i="20" s="1"/>
  <c r="BK80" i="21" s="1"/>
  <c r="BK75" i="20"/>
  <c r="BK75" i="21" s="1"/>
  <c r="BK78" i="20"/>
  <c r="BG265" i="21"/>
  <c r="I265" i="21" s="1"/>
  <c r="BG271" i="21"/>
  <c r="I271" i="21" s="1"/>
  <c r="BG267" i="21"/>
  <c r="I267" i="21" s="1"/>
  <c r="BG266" i="21"/>
  <c r="BG232" i="21"/>
  <c r="BG375" i="21" s="1"/>
  <c r="BI164" i="20"/>
  <c r="BI97" i="20"/>
  <c r="BI310" i="20"/>
  <c r="BI153" i="20"/>
  <c r="BI87" i="21"/>
  <c r="BI100" i="21"/>
  <c r="BI299" i="20"/>
  <c r="BI223" i="20"/>
  <c r="BI267" i="20" s="1"/>
  <c r="BI316" i="20"/>
  <c r="BI241" i="20"/>
  <c r="BI285" i="20" s="1"/>
  <c r="BI172" i="20"/>
  <c r="BI98" i="20"/>
  <c r="BI132" i="20" s="1"/>
  <c r="BI90" i="21"/>
  <c r="BI103" i="21"/>
  <c r="BI219" i="20"/>
  <c r="BI263" i="20" s="1"/>
  <c r="BI239" i="20"/>
  <c r="BI283" i="20" s="1"/>
  <c r="BI221" i="20"/>
  <c r="BI265" i="20" s="1"/>
  <c r="BI167" i="20"/>
  <c r="BI106" i="21"/>
  <c r="BI120" i="21"/>
  <c r="BI215" i="20"/>
  <c r="BI259" i="20" s="1"/>
  <c r="BI308" i="20"/>
  <c r="BI217" i="20"/>
  <c r="BI261" i="20" s="1"/>
  <c r="BI166" i="20"/>
  <c r="BI108" i="21"/>
  <c r="BI234" i="20"/>
  <c r="BI278" i="20" s="1"/>
  <c r="BI230" i="20"/>
  <c r="BI274" i="20" s="1"/>
  <c r="BI301" i="20"/>
  <c r="BI173" i="20"/>
  <c r="BI156" i="20"/>
  <c r="BI91" i="21"/>
  <c r="BI114" i="21"/>
  <c r="BI112" i="21"/>
  <c r="BI314" i="20"/>
  <c r="BI300" i="20"/>
  <c r="BI225" i="20"/>
  <c r="BI269" i="20" s="1"/>
  <c r="BI168" i="20"/>
  <c r="BI104" i="21"/>
  <c r="BI119" i="21"/>
  <c r="BI240" i="20"/>
  <c r="BI284" i="20" s="1"/>
  <c r="BI220" i="20"/>
  <c r="BI264" i="20" s="1"/>
  <c r="BI105" i="20"/>
  <c r="BI139" i="20" s="1"/>
  <c r="BI162" i="20"/>
  <c r="BI93" i="21"/>
  <c r="BI307" i="20"/>
  <c r="BI306" i="20"/>
  <c r="BI235" i="20"/>
  <c r="BI279" i="20" s="1"/>
  <c r="BI161" i="20"/>
  <c r="BI105" i="21"/>
  <c r="BI227" i="20"/>
  <c r="BI271" i="20" s="1"/>
  <c r="BI214" i="20"/>
  <c r="BI258" i="20" s="1"/>
  <c r="BI229" i="20"/>
  <c r="BI273" i="20" s="1"/>
  <c r="BI169" i="20"/>
  <c r="BI103" i="20"/>
  <c r="BI137" i="20" s="1"/>
  <c r="BI95" i="21"/>
  <c r="BI107" i="21"/>
  <c r="BI311" i="20"/>
  <c r="BI319" i="20"/>
  <c r="BI224" i="20"/>
  <c r="BI268" i="20" s="1"/>
  <c r="BI159" i="20"/>
  <c r="BI116" i="21"/>
  <c r="BI238" i="20"/>
  <c r="BI282" i="20" s="1"/>
  <c r="BI222" i="20"/>
  <c r="BI266" i="20" s="1"/>
  <c r="BI313" i="20"/>
  <c r="BI102" i="20"/>
  <c r="BI136" i="20" s="1"/>
  <c r="BI158" i="20"/>
  <c r="BI72" i="21"/>
  <c r="BI115" i="21"/>
  <c r="BI315" i="20"/>
  <c r="BI236" i="20"/>
  <c r="BI280" i="20" s="1"/>
  <c r="BI216" i="20"/>
  <c r="BI260" i="20" s="1"/>
  <c r="BI99" i="20"/>
  <c r="BI133" i="20" s="1"/>
  <c r="BI157" i="20"/>
  <c r="BI89" i="21"/>
  <c r="BI117" i="21"/>
  <c r="BI318" i="20"/>
  <c r="BI304" i="20"/>
  <c r="BI213" i="20"/>
  <c r="BI257" i="20" s="1"/>
  <c r="BI165" i="20"/>
  <c r="BI100" i="20"/>
  <c r="BI134" i="20" s="1"/>
  <c r="BI88" i="21"/>
  <c r="BI101" i="21"/>
  <c r="BI242" i="20"/>
  <c r="BI286" i="20" s="1"/>
  <c r="BI226" i="20"/>
  <c r="BI270" i="20" s="1"/>
  <c r="BI317" i="20"/>
  <c r="BI101" i="20"/>
  <c r="BI135" i="20" s="1"/>
  <c r="BI155" i="20"/>
  <c r="BI102" i="21"/>
  <c r="BI113" i="21"/>
  <c r="BI303" i="20"/>
  <c r="BI312" i="20"/>
  <c r="BI237" i="20"/>
  <c r="BI281" i="20" s="1"/>
  <c r="BI171" i="20"/>
  <c r="BI154" i="20"/>
  <c r="BI92" i="21"/>
  <c r="BI109" i="21"/>
  <c r="BI231" i="20"/>
  <c r="BI275" i="20" s="1"/>
  <c r="BI218" i="20"/>
  <c r="BI262" i="20" s="1"/>
  <c r="BI305" i="20"/>
  <c r="BI170" i="20"/>
  <c r="BI104" i="20"/>
  <c r="BI138" i="20" s="1"/>
  <c r="BI94" i="21"/>
  <c r="BI118" i="21"/>
  <c r="BI302" i="20"/>
  <c r="BI228" i="20"/>
  <c r="BI272" i="20" s="1"/>
  <c r="BI106" i="20"/>
  <c r="BI140" i="20" s="1"/>
  <c r="BI160" i="20"/>
  <c r="BI96" i="21"/>
  <c r="I521" i="20"/>
  <c r="I370" i="21"/>
  <c r="BH360" i="21"/>
  <c r="BK71" i="20"/>
  <c r="BL1" i="20"/>
  <c r="BL3" i="20" s="1"/>
  <c r="BK1" i="21"/>
  <c r="I99" i="21"/>
  <c r="I110" i="21"/>
  <c r="BH107" i="20"/>
  <c r="BH122" i="21" s="1"/>
  <c r="BH332" i="20"/>
  <c r="BH134" i="21"/>
  <c r="BH152" i="20"/>
  <c r="BH99" i="21"/>
  <c r="BH110" i="21"/>
  <c r="I107" i="20"/>
  <c r="I518" i="20"/>
  <c r="I367" i="21"/>
  <c r="BG210" i="20"/>
  <c r="BG147" i="21"/>
  <c r="I211" i="20"/>
  <c r="I123" i="21"/>
  <c r="BG174" i="20"/>
  <c r="BG51" i="20" s="1"/>
  <c r="I175" i="20"/>
  <c r="I152" i="20"/>
  <c r="BG236" i="21"/>
  <c r="BG379" i="21" s="1"/>
  <c r="BG231" i="21"/>
  <c r="BG374" i="21" s="1"/>
  <c r="I197" i="20"/>
  <c r="I513" i="20"/>
  <c r="I362" i="21"/>
  <c r="BI216" i="21"/>
  <c r="BI49" i="21" s="1"/>
  <c r="BJ72" i="20"/>
  <c r="BJ111" i="21" s="1"/>
  <c r="BJ73" i="20"/>
  <c r="BJ71" i="21"/>
  <c r="BH175" i="20"/>
  <c r="BH123" i="21"/>
  <c r="BH321" i="20"/>
  <c r="I332" i="20"/>
  <c r="I515" i="20"/>
  <c r="I364" i="21"/>
  <c r="I309" i="20"/>
  <c r="BG272" i="21"/>
  <c r="I272" i="21" s="1"/>
  <c r="BH211" i="20"/>
  <c r="BH232" i="20"/>
  <c r="I343" i="20"/>
  <c r="BH269" i="21"/>
  <c r="BI124" i="21"/>
  <c r="BI198" i="20"/>
  <c r="BI333" i="20"/>
  <c r="BI135" i="21"/>
  <c r="BI344" i="20"/>
  <c r="BI108" i="20"/>
  <c r="BI142" i="20" s="1"/>
  <c r="BI322" i="20"/>
  <c r="BI346" i="20"/>
  <c r="BI251" i="20"/>
  <c r="BI295" i="20" s="1"/>
  <c r="BI207" i="20"/>
  <c r="BI113" i="20"/>
  <c r="BI147" i="20" s="1"/>
  <c r="BI131" i="21"/>
  <c r="BI139" i="21"/>
  <c r="BI194" i="20"/>
  <c r="BI327" i="20"/>
  <c r="BI245" i="20"/>
  <c r="BI289" i="20" s="1"/>
  <c r="BI110" i="20"/>
  <c r="BI144" i="20" s="1"/>
  <c r="BI140" i="21"/>
  <c r="BI324" i="20"/>
  <c r="BI342" i="20"/>
  <c r="BI201" i="20"/>
  <c r="BI200" i="20"/>
  <c r="BI115" i="20"/>
  <c r="BI149" i="20" s="1"/>
  <c r="BI143" i="21"/>
  <c r="BI353" i="20"/>
  <c r="BI341" i="20"/>
  <c r="BI250" i="20"/>
  <c r="BI294" i="20" s="1"/>
  <c r="BI196" i="20"/>
  <c r="BI178" i="20"/>
  <c r="BI138" i="21"/>
  <c r="BI347" i="20"/>
  <c r="BI331" i="20"/>
  <c r="BI249" i="20"/>
  <c r="BI293" i="20" s="1"/>
  <c r="BI185" i="20"/>
  <c r="BI125" i="21"/>
  <c r="BI345" i="20"/>
  <c r="BI202" i="20"/>
  <c r="BI247" i="20"/>
  <c r="BI291" i="20" s="1"/>
  <c r="BI204" i="20"/>
  <c r="BI181" i="20"/>
  <c r="BI132" i="21"/>
  <c r="BI352" i="20"/>
  <c r="BI326" i="20"/>
  <c r="BI252" i="20"/>
  <c r="BI296" i="20" s="1"/>
  <c r="BI112" i="20"/>
  <c r="BI146" i="20" s="1"/>
  <c r="BI179" i="20"/>
  <c r="BI126" i="21"/>
  <c r="BI350" i="20"/>
  <c r="BI325" i="20"/>
  <c r="BI199" i="20"/>
  <c r="BI191" i="20"/>
  <c r="BI73" i="21"/>
  <c r="BI337" i="20"/>
  <c r="BI248" i="20"/>
  <c r="BI292" i="20" s="1"/>
  <c r="BI195" i="20"/>
  <c r="BI117" i="20"/>
  <c r="BI151" i="20" s="1"/>
  <c r="BI136" i="21"/>
  <c r="BI340" i="20"/>
  <c r="BI330" i="20"/>
  <c r="BI184" i="20"/>
  <c r="BI180" i="20"/>
  <c r="BI111" i="20"/>
  <c r="BI145" i="20" s="1"/>
  <c r="BI141" i="21"/>
  <c r="BI182" i="20"/>
  <c r="BI339" i="20"/>
  <c r="BI192" i="20"/>
  <c r="BI116" i="20"/>
  <c r="BI150" i="20" s="1"/>
  <c r="BI114" i="20"/>
  <c r="BI148" i="20" s="1"/>
  <c r="BI137" i="21"/>
  <c r="BI351" i="20"/>
  <c r="BI338" i="20"/>
  <c r="BI246" i="20"/>
  <c r="BI290" i="20" s="1"/>
  <c r="BI109" i="20"/>
  <c r="BI143" i="20" s="1"/>
  <c r="BI133" i="21"/>
  <c r="BI144" i="21"/>
  <c r="BI349" i="20"/>
  <c r="BI334" i="20"/>
  <c r="BI188" i="20"/>
  <c r="BI190" i="20"/>
  <c r="BI177" i="20"/>
  <c r="BI130" i="21"/>
  <c r="BI336" i="20"/>
  <c r="BI206" i="20"/>
  <c r="BI203" i="20"/>
  <c r="BI183" i="20"/>
  <c r="BI127" i="21"/>
  <c r="BI328" i="20"/>
  <c r="BI329" i="20"/>
  <c r="BI323" i="20"/>
  <c r="BI205" i="20"/>
  <c r="BI193" i="20"/>
  <c r="BI129" i="21"/>
  <c r="BI142" i="21"/>
  <c r="BI348" i="20"/>
  <c r="BI335" i="20"/>
  <c r="BI253" i="20"/>
  <c r="BI297" i="20" s="1"/>
  <c r="BI189" i="20"/>
  <c r="BI128" i="21"/>
  <c r="BG264" i="21"/>
  <c r="I264" i="21" s="1"/>
  <c r="BJ220" i="21"/>
  <c r="BJ225" i="21"/>
  <c r="BJ224" i="21"/>
  <c r="BJ217" i="21"/>
  <c r="BJ218" i="21"/>
  <c r="BJ219" i="21"/>
  <c r="BJ226" i="21"/>
  <c r="BJ223" i="21"/>
  <c r="BJ222" i="21"/>
  <c r="BJ221" i="21"/>
  <c r="I86" i="21"/>
  <c r="BG270" i="21"/>
  <c r="I270" i="21" s="1"/>
  <c r="BH197" i="20"/>
  <c r="BH186" i="20"/>
  <c r="BH243" i="20"/>
  <c r="BH298" i="20"/>
  <c r="BH309" i="20"/>
  <c r="I520" i="20"/>
  <c r="I369" i="21"/>
  <c r="I516" i="20"/>
  <c r="I365" i="21"/>
  <c r="I298" i="20"/>
  <c r="BG98" i="21"/>
  <c r="I98" i="21" s="1"/>
  <c r="I96" i="20"/>
  <c r="BG237" i="21"/>
  <c r="BG380" i="21" s="1"/>
  <c r="I186" i="20"/>
  <c r="BG360" i="21"/>
  <c r="BH266" i="21"/>
  <c r="BG148" i="21"/>
  <c r="I232" i="20"/>
  <c r="I134" i="21"/>
  <c r="BG320" i="20"/>
  <c r="BG52" i="20" s="1"/>
  <c r="I321" i="20"/>
  <c r="I519" i="20"/>
  <c r="I368" i="21"/>
  <c r="BH237" i="21"/>
  <c r="BH380" i="21" s="1"/>
  <c r="BH343" i="20"/>
  <c r="BG149" i="21"/>
  <c r="BG30" i="21" s="1"/>
  <c r="I243" i="20"/>
  <c r="I514" i="20"/>
  <c r="I363" i="21"/>
  <c r="I517" i="20"/>
  <c r="I366" i="21"/>
  <c r="BH265" i="21"/>
  <c r="BH264" i="21"/>
  <c r="I163" i="20"/>
  <c r="BG269" i="21"/>
  <c r="I269" i="21" s="1"/>
  <c r="BH96" i="20"/>
  <c r="BH163" i="20"/>
  <c r="BH43" i="20" s="1"/>
  <c r="BH86" i="21"/>
  <c r="BK380" i="20" l="1"/>
  <c r="BK457" i="20" s="1"/>
  <c r="BK423" i="20"/>
  <c r="BK500" i="20" s="1"/>
  <c r="BH304" i="21"/>
  <c r="BJ233" i="20"/>
  <c r="BJ212" i="20"/>
  <c r="BJ256" i="20" s="1"/>
  <c r="BI316" i="21"/>
  <c r="BI274" i="21" s="1"/>
  <c r="BI315" i="21"/>
  <c r="BI273" i="21" s="1"/>
  <c r="BG273" i="21"/>
  <c r="BG274" i="21"/>
  <c r="I274" i="21" s="1"/>
  <c r="BJ244" i="20"/>
  <c r="BJ176" i="20"/>
  <c r="BJ187" i="20"/>
  <c r="BF43" i="21"/>
  <c r="BF42" i="21" s="1"/>
  <c r="BH250" i="21"/>
  <c r="I305" i="21"/>
  <c r="BG238" i="21"/>
  <c r="BI260" i="21"/>
  <c r="BI238" i="21" s="1"/>
  <c r="BG27" i="20"/>
  <c r="I27" i="20" s="1"/>
  <c r="BF26" i="20"/>
  <c r="I37" i="20"/>
  <c r="BG29" i="20"/>
  <c r="I29" i="20" s="1"/>
  <c r="I36" i="20"/>
  <c r="BG28" i="20"/>
  <c r="I28" i="20" s="1"/>
  <c r="BG304" i="21"/>
  <c r="I35" i="20"/>
  <c r="BG11" i="20"/>
  <c r="I11" i="20" s="1"/>
  <c r="BJ535" i="20"/>
  <c r="BG332" i="21"/>
  <c r="I332" i="21" s="1"/>
  <c r="BG327" i="21"/>
  <c r="I327" i="21" s="1"/>
  <c r="BG328" i="21"/>
  <c r="I328" i="21" s="1"/>
  <c r="BG329" i="21"/>
  <c r="I329" i="21" s="1"/>
  <c r="BH279" i="21"/>
  <c r="BH280" i="21"/>
  <c r="BH282" i="21"/>
  <c r="BH278" i="21"/>
  <c r="BH275" i="21"/>
  <c r="BI356" i="21"/>
  <c r="BI334" i="21" s="1"/>
  <c r="BI352" i="21"/>
  <c r="BI330" i="21" s="1"/>
  <c r="BI357" i="21"/>
  <c r="BI335" i="21" s="1"/>
  <c r="BI350" i="21"/>
  <c r="BI328" i="21" s="1"/>
  <c r="BI276" i="21" s="1"/>
  <c r="BI351" i="21"/>
  <c r="BI329" i="21" s="1"/>
  <c r="BI354" i="21"/>
  <c r="BI332" i="21" s="1"/>
  <c r="BI349" i="21"/>
  <c r="BI327" i="21" s="1"/>
  <c r="BG335" i="21"/>
  <c r="I335" i="21" s="1"/>
  <c r="BG334" i="21"/>
  <c r="I334" i="21" s="1"/>
  <c r="BI353" i="21"/>
  <c r="BI331" i="21" s="1"/>
  <c r="BI355" i="21"/>
  <c r="BI333" i="21" s="1"/>
  <c r="BG331" i="21"/>
  <c r="I331" i="21" s="1"/>
  <c r="BG336" i="21"/>
  <c r="I336" i="21" s="1"/>
  <c r="BI358" i="21"/>
  <c r="BI336" i="21" s="1"/>
  <c r="BI283" i="21"/>
  <c r="BJ249" i="21"/>
  <c r="BJ303" i="21"/>
  <c r="BJ324" i="21" s="1"/>
  <c r="BJ302" i="21"/>
  <c r="BJ323" i="21" s="1"/>
  <c r="BJ301" i="21"/>
  <c r="BJ322" i="21" s="1"/>
  <c r="BJ300" i="21"/>
  <c r="BJ321" i="21" s="1"/>
  <c r="BJ299" i="21"/>
  <c r="BJ320" i="21" s="1"/>
  <c r="BJ298" i="21"/>
  <c r="BJ319" i="21" s="1"/>
  <c r="BJ297" i="21"/>
  <c r="BJ318" i="21" s="1"/>
  <c r="BJ296" i="21"/>
  <c r="BJ317" i="21" s="1"/>
  <c r="BJ295" i="21"/>
  <c r="BJ294" i="21"/>
  <c r="BI268" i="21"/>
  <c r="BI269" i="21"/>
  <c r="BG278" i="21"/>
  <c r="I278" i="21" s="1"/>
  <c r="BI272" i="21"/>
  <c r="BI266" i="21"/>
  <c r="BI271" i="21"/>
  <c r="I310" i="21"/>
  <c r="BI265" i="21"/>
  <c r="BI267" i="21"/>
  <c r="BI48" i="21"/>
  <c r="BG48" i="21"/>
  <c r="BF54" i="21"/>
  <c r="BI156" i="21"/>
  <c r="I360" i="21"/>
  <c r="H50" i="31" s="1"/>
  <c r="I52" i="20"/>
  <c r="I53" i="20"/>
  <c r="BG235" i="21"/>
  <c r="I255" i="20"/>
  <c r="BG254" i="20"/>
  <c r="BI288" i="20"/>
  <c r="BI287" i="20" s="1"/>
  <c r="BI277" i="20"/>
  <c r="BI276" i="20" s="1"/>
  <c r="BH254" i="20"/>
  <c r="BH62" i="20" s="1"/>
  <c r="BI255" i="20"/>
  <c r="BI131" i="20"/>
  <c r="BI130" i="20" s="1"/>
  <c r="BI141" i="20"/>
  <c r="BJ499" i="20"/>
  <c r="BH531" i="20"/>
  <c r="BJ518" i="20"/>
  <c r="BJ367" i="21"/>
  <c r="BJ512" i="20"/>
  <c r="BJ361" i="21"/>
  <c r="BI529" i="20"/>
  <c r="BI434" i="20"/>
  <c r="BJ521" i="20"/>
  <c r="BJ370" i="21"/>
  <c r="BJ519" i="20"/>
  <c r="BJ368" i="21"/>
  <c r="BG525" i="20"/>
  <c r="I232" i="21"/>
  <c r="BG526" i="20"/>
  <c r="I526" i="20" s="1"/>
  <c r="BI445" i="20"/>
  <c r="BI523" i="20"/>
  <c r="BI528" i="20"/>
  <c r="BI531" i="20"/>
  <c r="BH530" i="20"/>
  <c r="BH433" i="20"/>
  <c r="BJ516" i="20"/>
  <c r="BJ365" i="21"/>
  <c r="BJ514" i="20"/>
  <c r="BJ363" i="21"/>
  <c r="BJ520" i="20"/>
  <c r="BJ369" i="21"/>
  <c r="BG530" i="20"/>
  <c r="BI488" i="20"/>
  <c r="BI525" i="20"/>
  <c r="BI527" i="20"/>
  <c r="BI524" i="20"/>
  <c r="BG523" i="20"/>
  <c r="I372" i="21"/>
  <c r="BJ456" i="20"/>
  <c r="BG531" i="20"/>
  <c r="BJ517" i="20"/>
  <c r="BJ366" i="21"/>
  <c r="BJ513" i="20"/>
  <c r="BJ362" i="21"/>
  <c r="BJ515" i="20"/>
  <c r="BJ364" i="21"/>
  <c r="BI477" i="20"/>
  <c r="BG433" i="20"/>
  <c r="I434" i="20"/>
  <c r="BF28" i="21"/>
  <c r="BK151" i="21"/>
  <c r="BK146" i="21"/>
  <c r="BK83" i="21"/>
  <c r="I30" i="21"/>
  <c r="I533" i="20"/>
  <c r="BF50" i="20"/>
  <c r="I51" i="20"/>
  <c r="BG50" i="20"/>
  <c r="BH44" i="20"/>
  <c r="BH42" i="20" s="1"/>
  <c r="BG42" i="20"/>
  <c r="I42" i="20" s="1"/>
  <c r="F11" i="13" s="1"/>
  <c r="BH35" i="20"/>
  <c r="BD20" i="20"/>
  <c r="BG34" i="20"/>
  <c r="BH36" i="20"/>
  <c r="BE21" i="20"/>
  <c r="BG14" i="20"/>
  <c r="BE15" i="20"/>
  <c r="I266" i="21"/>
  <c r="BF15" i="21"/>
  <c r="I49" i="21"/>
  <c r="I148" i="21"/>
  <c r="BG22" i="21"/>
  <c r="I22" i="21" s="1"/>
  <c r="I147" i="21"/>
  <c r="BG14" i="21"/>
  <c r="I355" i="21"/>
  <c r="BK3" i="21"/>
  <c r="BK69" i="21" s="1"/>
  <c r="BI236" i="21"/>
  <c r="BI379" i="21" s="1"/>
  <c r="BJ402" i="20"/>
  <c r="BJ479" i="20" s="1"/>
  <c r="BI213" i="21"/>
  <c r="I320" i="20"/>
  <c r="I174" i="20"/>
  <c r="I579" i="20"/>
  <c r="BH153" i="21"/>
  <c r="BF510" i="20"/>
  <c r="BG233" i="21"/>
  <c r="BG376" i="21" s="1"/>
  <c r="BI200" i="21"/>
  <c r="BJ418" i="20"/>
  <c r="BJ495" i="20" s="1"/>
  <c r="BJ536" i="20"/>
  <c r="BJ572" i="20"/>
  <c r="BJ377" i="20"/>
  <c r="BJ454" i="20" s="1"/>
  <c r="BJ373" i="20"/>
  <c r="BJ450" i="20" s="1"/>
  <c r="BJ405" i="20"/>
  <c r="BJ482" i="20" s="1"/>
  <c r="BJ562" i="20"/>
  <c r="BJ539" i="20"/>
  <c r="BJ412" i="20"/>
  <c r="BJ489" i="20" s="1"/>
  <c r="BL355" i="20"/>
  <c r="BL209" i="20"/>
  <c r="BL83" i="20"/>
  <c r="BL69" i="20"/>
  <c r="I149" i="21"/>
  <c r="BH205" i="21"/>
  <c r="BG268" i="21"/>
  <c r="I268" i="21" s="1"/>
  <c r="BG234" i="21"/>
  <c r="BG377" i="21" s="1"/>
  <c r="BI197" i="21"/>
  <c r="BI206" i="21"/>
  <c r="BI209" i="21"/>
  <c r="BG152" i="21"/>
  <c r="BG15" i="21" s="1"/>
  <c r="BI212" i="21"/>
  <c r="BJ291" i="21"/>
  <c r="BJ312" i="21" s="1"/>
  <c r="BH194" i="21"/>
  <c r="I251" i="21"/>
  <c r="BG166" i="21"/>
  <c r="BG230" i="21"/>
  <c r="BG373" i="21" s="1"/>
  <c r="BJ552" i="20"/>
  <c r="BJ541" i="20"/>
  <c r="BJ407" i="20"/>
  <c r="BJ484" i="20" s="1"/>
  <c r="BJ537" i="20"/>
  <c r="BJ365" i="20"/>
  <c r="BJ442" i="20" s="1"/>
  <c r="BG250" i="21"/>
  <c r="BJ371" i="20"/>
  <c r="BJ448" i="20" s="1"/>
  <c r="BJ404" i="20"/>
  <c r="BJ481" i="20" s="1"/>
  <c r="BJ570" i="20"/>
  <c r="BJ573" i="20"/>
  <c r="BJ563" i="20"/>
  <c r="BJ378" i="20"/>
  <c r="BJ455" i="20" s="1"/>
  <c r="BJ548" i="20"/>
  <c r="BJ555" i="20"/>
  <c r="BJ577" i="20"/>
  <c r="BJ558" i="20"/>
  <c r="BI214" i="21"/>
  <c r="BI202" i="21"/>
  <c r="BK79" i="21"/>
  <c r="I229" i="21"/>
  <c r="BI175" i="21"/>
  <c r="I167" i="21"/>
  <c r="BJ419" i="20"/>
  <c r="BJ496" i="20" s="1"/>
  <c r="BJ361" i="20"/>
  <c r="BJ438" i="20" s="1"/>
  <c r="BJ415" i="20"/>
  <c r="BJ492" i="20" s="1"/>
  <c r="BJ567" i="20"/>
  <c r="BJ546" i="20"/>
  <c r="BJ574" i="20"/>
  <c r="BJ367" i="20"/>
  <c r="BJ444" i="20" s="1"/>
  <c r="BJ553" i="20"/>
  <c r="BJ420" i="20"/>
  <c r="BJ497" i="20" s="1"/>
  <c r="BJ565" i="20"/>
  <c r="BJ363" i="20"/>
  <c r="BJ440" i="20" s="1"/>
  <c r="BJ366" i="20"/>
  <c r="BJ443" i="20" s="1"/>
  <c r="BJ417" i="20"/>
  <c r="BJ494" i="20" s="1"/>
  <c r="BJ543" i="20"/>
  <c r="BJ358" i="20"/>
  <c r="BJ435" i="20" s="1"/>
  <c r="BI198" i="21"/>
  <c r="BI196" i="21"/>
  <c r="BI182" i="21"/>
  <c r="BJ611" i="20"/>
  <c r="BJ422" i="20"/>
  <c r="BJ193" i="21" s="1"/>
  <c r="BJ289" i="21"/>
  <c r="BJ310" i="21" s="1"/>
  <c r="BI312" i="21"/>
  <c r="BJ241" i="21"/>
  <c r="BJ252" i="21" s="1"/>
  <c r="BJ230" i="21" s="1"/>
  <c r="BJ373" i="21" s="1"/>
  <c r="BG191" i="21"/>
  <c r="BI534" i="20"/>
  <c r="BH169" i="21"/>
  <c r="BH579" i="20"/>
  <c r="BI557" i="20"/>
  <c r="BJ379" i="20"/>
  <c r="BJ599" i="20"/>
  <c r="BI239" i="21"/>
  <c r="BJ613" i="20"/>
  <c r="BK428" i="20"/>
  <c r="BK505" i="20" s="1"/>
  <c r="BK431" i="20"/>
  <c r="BK508" i="20" s="1"/>
  <c r="BI368" i="20"/>
  <c r="BH155" i="21"/>
  <c r="BJ633" i="20"/>
  <c r="BJ618" i="20"/>
  <c r="BJ614" i="20"/>
  <c r="BJ617" i="20"/>
  <c r="BI545" i="20"/>
  <c r="BH533" i="20"/>
  <c r="BJ630" i="20"/>
  <c r="BJ586" i="20"/>
  <c r="BJ582" i="20"/>
  <c r="BI568" i="20"/>
  <c r="BH180" i="21"/>
  <c r="BI211" i="21"/>
  <c r="BI204" i="21"/>
  <c r="BI210" i="21"/>
  <c r="BI199" i="21"/>
  <c r="BI203" i="21"/>
  <c r="BI184" i="21"/>
  <c r="BI172" i="21"/>
  <c r="BI208" i="21"/>
  <c r="BI201" i="21"/>
  <c r="BI215" i="21"/>
  <c r="BI207" i="21"/>
  <c r="BI179" i="21"/>
  <c r="BI188" i="21"/>
  <c r="BI178" i="21"/>
  <c r="BK397" i="20"/>
  <c r="BK474" i="20" s="1"/>
  <c r="BK385" i="20"/>
  <c r="BK462" i="20" s="1"/>
  <c r="BJ610" i="20"/>
  <c r="BJ615" i="20"/>
  <c r="BJ619" i="20"/>
  <c r="BK388" i="20"/>
  <c r="BK465" i="20" s="1"/>
  <c r="BK391" i="20"/>
  <c r="BK468" i="20" s="1"/>
  <c r="BK381" i="20"/>
  <c r="BK458" i="20" s="1"/>
  <c r="BK384" i="20"/>
  <c r="BK461" i="20" s="1"/>
  <c r="BI357" i="20"/>
  <c r="BI400" i="20"/>
  <c r="BI154" i="21" s="1"/>
  <c r="BI411" i="20"/>
  <c r="BI168" i="21" s="1"/>
  <c r="BI157" i="21"/>
  <c r="BI162" i="21"/>
  <c r="BI160" i="21"/>
  <c r="BI164" i="21"/>
  <c r="BI183" i="21"/>
  <c r="BI190" i="21"/>
  <c r="BI170" i="21"/>
  <c r="BI171" i="21"/>
  <c r="BI176" i="21"/>
  <c r="BI174" i="21"/>
  <c r="BI187" i="21"/>
  <c r="BI186" i="21"/>
  <c r="BI158" i="21"/>
  <c r="BI173" i="21"/>
  <c r="BI181" i="21"/>
  <c r="BI189" i="21"/>
  <c r="BI161" i="21"/>
  <c r="BI163" i="21"/>
  <c r="BI177" i="21"/>
  <c r="BI165" i="21"/>
  <c r="BI185" i="21"/>
  <c r="BI159" i="21"/>
  <c r="BI623" i="20"/>
  <c r="BJ583" i="20"/>
  <c r="BJ597" i="20"/>
  <c r="BJ598" i="20"/>
  <c r="BJ622" i="20"/>
  <c r="BJ584" i="20"/>
  <c r="BJ600" i="20"/>
  <c r="BJ626" i="20"/>
  <c r="BJ587" i="20"/>
  <c r="BJ604" i="20"/>
  <c r="BJ589" i="20"/>
  <c r="BJ603" i="20"/>
  <c r="BJ621" i="20"/>
  <c r="BJ602" i="20"/>
  <c r="BK394" i="20"/>
  <c r="BK471" i="20" s="1"/>
  <c r="BK387" i="20"/>
  <c r="BK464" i="20" s="1"/>
  <c r="BK78" i="21"/>
  <c r="BK389" i="20"/>
  <c r="BK466" i="20" s="1"/>
  <c r="BK382" i="20"/>
  <c r="BK459" i="20" s="1"/>
  <c r="BK429" i="20"/>
  <c r="BK506" i="20" s="1"/>
  <c r="BK398" i="20"/>
  <c r="BK475" i="20" s="1"/>
  <c r="BI601" i="20"/>
  <c r="BJ590" i="20"/>
  <c r="BJ625" i="20"/>
  <c r="BJ77" i="21"/>
  <c r="BJ202" i="21" s="1"/>
  <c r="BJ593" i="20"/>
  <c r="BJ628" i="20"/>
  <c r="BJ629" i="20"/>
  <c r="BJ616" i="20"/>
  <c r="BJ631" i="20"/>
  <c r="BJ632" i="20"/>
  <c r="BJ596" i="20"/>
  <c r="BJ594" i="20"/>
  <c r="BJ595" i="20"/>
  <c r="BK390" i="20"/>
  <c r="BK467" i="20" s="1"/>
  <c r="BK383" i="20"/>
  <c r="BK460" i="20" s="1"/>
  <c r="BK430" i="20"/>
  <c r="BK507" i="20" s="1"/>
  <c r="BK399" i="20"/>
  <c r="BK476" i="20" s="1"/>
  <c r="BK393" i="20"/>
  <c r="BK470" i="20" s="1"/>
  <c r="BK425" i="20"/>
  <c r="BK502" i="20" s="1"/>
  <c r="BK427" i="20"/>
  <c r="BK504" i="20" s="1"/>
  <c r="BI580" i="20"/>
  <c r="BI612" i="20"/>
  <c r="BJ605" i="20"/>
  <c r="BJ620" i="20"/>
  <c r="BJ585" i="20"/>
  <c r="BJ608" i="20"/>
  <c r="BJ606" i="20"/>
  <c r="BJ588" i="20"/>
  <c r="BJ624" i="20"/>
  <c r="BJ609" i="20"/>
  <c r="BJ591" i="20"/>
  <c r="BJ592" i="20"/>
  <c r="BJ627" i="20"/>
  <c r="BJ607" i="20"/>
  <c r="BK392" i="20"/>
  <c r="BK469" i="20" s="1"/>
  <c r="BK424" i="20"/>
  <c r="BK501" i="20" s="1"/>
  <c r="BK432" i="20"/>
  <c r="BK509" i="20" s="1"/>
  <c r="BK386" i="20"/>
  <c r="BK463" i="20" s="1"/>
  <c r="BK395" i="20"/>
  <c r="BK472" i="20" s="1"/>
  <c r="BK426" i="20"/>
  <c r="BK503" i="20" s="1"/>
  <c r="BK396" i="20"/>
  <c r="BK473" i="20" s="1"/>
  <c r="BJ342" i="21"/>
  <c r="BJ245" i="21"/>
  <c r="BJ256" i="21" s="1"/>
  <c r="BJ234" i="21" s="1"/>
  <c r="BJ377" i="21" s="1"/>
  <c r="BJ284" i="21"/>
  <c r="BJ305" i="21" s="1"/>
  <c r="BJ263" i="21" s="1"/>
  <c r="BJ345" i="21"/>
  <c r="BJ248" i="21"/>
  <c r="BJ259" i="21" s="1"/>
  <c r="BJ340" i="21"/>
  <c r="BJ346" i="21"/>
  <c r="BJ242" i="21"/>
  <c r="BJ253" i="21" s="1"/>
  <c r="BJ244" i="21"/>
  <c r="BJ255" i="21" s="1"/>
  <c r="BJ233" i="21" s="1"/>
  <c r="BJ376" i="21" s="1"/>
  <c r="BJ343" i="21"/>
  <c r="BJ286" i="21"/>
  <c r="BJ307" i="21" s="1"/>
  <c r="BJ413" i="20"/>
  <c r="BJ490" i="20" s="1"/>
  <c r="BJ575" i="20"/>
  <c r="BJ403" i="20"/>
  <c r="BJ480" i="20" s="1"/>
  <c r="BJ561" i="20"/>
  <c r="BJ372" i="20"/>
  <c r="BJ449" i="20" s="1"/>
  <c r="BJ409" i="20"/>
  <c r="BJ486" i="20" s="1"/>
  <c r="BJ576" i="20"/>
  <c r="BJ421" i="20"/>
  <c r="BJ498" i="20" s="1"/>
  <c r="BJ370" i="20"/>
  <c r="BJ447" i="20" s="1"/>
  <c r="BJ566" i="20"/>
  <c r="BJ376" i="20"/>
  <c r="BJ453" i="20" s="1"/>
  <c r="BJ578" i="20"/>
  <c r="BJ547" i="20"/>
  <c r="BJ410" i="20"/>
  <c r="BJ487" i="20" s="1"/>
  <c r="BJ564" i="20"/>
  <c r="BJ414" i="20"/>
  <c r="BJ491" i="20" s="1"/>
  <c r="BJ559" i="20"/>
  <c r="BJ549" i="20"/>
  <c r="BJ76" i="21"/>
  <c r="BJ569" i="20"/>
  <c r="BJ293" i="21"/>
  <c r="BJ314" i="21" s="1"/>
  <c r="BJ287" i="21"/>
  <c r="BJ308" i="21" s="1"/>
  <c r="BJ292" i="21"/>
  <c r="BJ313" i="21" s="1"/>
  <c r="BJ246" i="21"/>
  <c r="BJ257" i="21" s="1"/>
  <c r="BJ235" i="21" s="1"/>
  <c r="BJ378" i="21" s="1"/>
  <c r="BJ285" i="21"/>
  <c r="BJ306" i="21" s="1"/>
  <c r="BJ288" i="21"/>
  <c r="BJ309" i="21" s="1"/>
  <c r="BJ243" i="21"/>
  <c r="BJ290" i="21"/>
  <c r="BJ311" i="21" s="1"/>
  <c r="BJ341" i="21"/>
  <c r="BJ551" i="20"/>
  <c r="BJ359" i="20"/>
  <c r="BJ436" i="20" s="1"/>
  <c r="BJ554" i="20"/>
  <c r="BJ362" i="20"/>
  <c r="BJ439" i="20" s="1"/>
  <c r="BJ544" i="20"/>
  <c r="BJ571" i="20"/>
  <c r="BJ360" i="20"/>
  <c r="BJ437" i="20" s="1"/>
  <c r="BJ538" i="20"/>
  <c r="BJ406" i="20"/>
  <c r="BJ483" i="20" s="1"/>
  <c r="BJ560" i="20"/>
  <c r="BJ550" i="20"/>
  <c r="BJ375" i="20"/>
  <c r="BJ452" i="20" s="1"/>
  <c r="BJ540" i="20"/>
  <c r="BJ408" i="20"/>
  <c r="BJ485" i="20" s="1"/>
  <c r="BJ374" i="20"/>
  <c r="BJ451" i="20" s="1"/>
  <c r="BJ416" i="20"/>
  <c r="BJ493" i="20" s="1"/>
  <c r="BJ364" i="20"/>
  <c r="BJ441" i="20" s="1"/>
  <c r="BJ542" i="20"/>
  <c r="BJ401" i="20"/>
  <c r="BJ478" i="20" s="1"/>
  <c r="BJ369" i="20"/>
  <c r="BJ446" i="20" s="1"/>
  <c r="BF356" i="20"/>
  <c r="BJ339" i="21"/>
  <c r="BJ344" i="21"/>
  <c r="BJ247" i="21"/>
  <c r="BJ258" i="21" s="1"/>
  <c r="BJ338" i="21"/>
  <c r="BJ240" i="21"/>
  <c r="BJ251" i="21" s="1"/>
  <c r="BJ229" i="21" s="1"/>
  <c r="BJ372" i="21" s="1"/>
  <c r="BJ347" i="21"/>
  <c r="BL75" i="20"/>
  <c r="BL75" i="21" s="1"/>
  <c r="BL78" i="20"/>
  <c r="BL79" i="20"/>
  <c r="BL80" i="20" s="1"/>
  <c r="BL80" i="21" s="1"/>
  <c r="BK81" i="20"/>
  <c r="BK81" i="21" s="1"/>
  <c r="BK76" i="20"/>
  <c r="BK77" i="20"/>
  <c r="BK602" i="20" s="1"/>
  <c r="BG511" i="20"/>
  <c r="I512" i="20"/>
  <c r="BJ216" i="21"/>
  <c r="BJ49" i="21" s="1"/>
  <c r="BI321" i="20"/>
  <c r="BI243" i="20"/>
  <c r="BI123" i="21"/>
  <c r="BH148" i="21"/>
  <c r="BH22" i="21" s="1"/>
  <c r="BH320" i="20"/>
  <c r="BH174" i="20"/>
  <c r="BJ87" i="21"/>
  <c r="BJ100" i="21"/>
  <c r="BJ97" i="20"/>
  <c r="BJ164" i="20"/>
  <c r="BJ299" i="20"/>
  <c r="BJ153" i="20"/>
  <c r="BJ310" i="20"/>
  <c r="BJ313" i="20"/>
  <c r="BJ240" i="20"/>
  <c r="BJ284" i="20" s="1"/>
  <c r="BJ223" i="20"/>
  <c r="BJ267" i="20" s="1"/>
  <c r="BJ165" i="20"/>
  <c r="BJ105" i="20"/>
  <c r="BJ139" i="20" s="1"/>
  <c r="BJ91" i="21"/>
  <c r="BJ107" i="21"/>
  <c r="BJ312" i="20"/>
  <c r="BJ235" i="20"/>
  <c r="BJ279" i="20" s="1"/>
  <c r="BJ218" i="20"/>
  <c r="BJ262" i="20" s="1"/>
  <c r="BJ100" i="20"/>
  <c r="BJ134" i="20" s="1"/>
  <c r="BJ102" i="21"/>
  <c r="BJ114" i="21"/>
  <c r="BJ319" i="20"/>
  <c r="BJ302" i="20"/>
  <c r="BJ229" i="20"/>
  <c r="BJ273" i="20" s="1"/>
  <c r="BJ213" i="20"/>
  <c r="BJ257" i="20" s="1"/>
  <c r="BJ162" i="20"/>
  <c r="BJ106" i="21"/>
  <c r="BJ318" i="20"/>
  <c r="BJ241" i="20"/>
  <c r="BJ285" i="20" s="1"/>
  <c r="BJ220" i="20"/>
  <c r="BJ264" i="20" s="1"/>
  <c r="BJ167" i="20"/>
  <c r="BJ94" i="21"/>
  <c r="BJ308" i="20"/>
  <c r="BJ236" i="20"/>
  <c r="BJ280" i="20" s="1"/>
  <c r="BJ219" i="20"/>
  <c r="BJ263" i="20" s="1"/>
  <c r="BJ99" i="20"/>
  <c r="BJ133" i="20" s="1"/>
  <c r="BJ101" i="20"/>
  <c r="BJ135" i="20" s="1"/>
  <c r="BJ89" i="21"/>
  <c r="BJ101" i="21"/>
  <c r="BJ307" i="20"/>
  <c r="BJ230" i="20"/>
  <c r="BJ274" i="20" s="1"/>
  <c r="BJ214" i="20"/>
  <c r="BJ258" i="20" s="1"/>
  <c r="BJ106" i="20"/>
  <c r="BJ140" i="20" s="1"/>
  <c r="BJ103" i="20"/>
  <c r="BJ137" i="20" s="1"/>
  <c r="BJ95" i="21"/>
  <c r="BJ113" i="21"/>
  <c r="BJ315" i="20"/>
  <c r="BJ242" i="20"/>
  <c r="BJ286" i="20" s="1"/>
  <c r="BJ225" i="20"/>
  <c r="BJ269" i="20" s="1"/>
  <c r="BJ170" i="20"/>
  <c r="BJ158" i="20"/>
  <c r="BJ116" i="21"/>
  <c r="BJ314" i="20"/>
  <c r="BJ237" i="20"/>
  <c r="BJ281" i="20" s="1"/>
  <c r="BJ216" i="20"/>
  <c r="BJ260" i="20" s="1"/>
  <c r="BJ161" i="20"/>
  <c r="BJ108" i="21"/>
  <c r="BJ118" i="21"/>
  <c r="BJ304" i="20"/>
  <c r="BJ231" i="20"/>
  <c r="BJ275" i="20" s="1"/>
  <c r="BJ215" i="20"/>
  <c r="BJ259" i="20" s="1"/>
  <c r="BJ160" i="20"/>
  <c r="BJ88" i="21"/>
  <c r="BJ120" i="21"/>
  <c r="BJ303" i="20"/>
  <c r="BJ226" i="20"/>
  <c r="BJ270" i="20" s="1"/>
  <c r="BJ168" i="20"/>
  <c r="BJ159" i="20"/>
  <c r="BJ90" i="21"/>
  <c r="BJ103" i="21"/>
  <c r="BJ311" i="20"/>
  <c r="BJ238" i="20"/>
  <c r="BJ282" i="20" s="1"/>
  <c r="BJ221" i="20"/>
  <c r="BJ265" i="20" s="1"/>
  <c r="BJ173" i="20"/>
  <c r="BJ154" i="20"/>
  <c r="BJ93" i="21"/>
  <c r="BJ115" i="21"/>
  <c r="BJ305" i="20"/>
  <c r="BJ228" i="20"/>
  <c r="BJ272" i="20" s="1"/>
  <c r="BJ166" i="20"/>
  <c r="BJ157" i="20"/>
  <c r="BJ72" i="21"/>
  <c r="BJ105" i="21"/>
  <c r="BJ317" i="20"/>
  <c r="BJ300" i="20"/>
  <c r="BJ227" i="20"/>
  <c r="BJ271" i="20" s="1"/>
  <c r="BJ172" i="20"/>
  <c r="BJ156" i="20"/>
  <c r="BJ96" i="21"/>
  <c r="BJ316" i="20"/>
  <c r="BJ239" i="20"/>
  <c r="BJ283" i="20" s="1"/>
  <c r="BJ222" i="20"/>
  <c r="BJ266" i="20" s="1"/>
  <c r="BJ104" i="20"/>
  <c r="BJ138" i="20" s="1"/>
  <c r="BJ155" i="20"/>
  <c r="BJ104" i="21"/>
  <c r="BJ119" i="21"/>
  <c r="BJ306" i="20"/>
  <c r="BJ234" i="20"/>
  <c r="BJ278" i="20" s="1"/>
  <c r="BJ217" i="20"/>
  <c r="BJ261" i="20" s="1"/>
  <c r="BJ171" i="20"/>
  <c r="BJ98" i="20"/>
  <c r="BJ132" i="20" s="1"/>
  <c r="BJ92" i="21"/>
  <c r="BJ109" i="21"/>
  <c r="BJ301" i="20"/>
  <c r="BJ224" i="20"/>
  <c r="BJ268" i="20" s="1"/>
  <c r="BJ169" i="20"/>
  <c r="BJ102" i="20"/>
  <c r="BJ136" i="20" s="1"/>
  <c r="BJ112" i="21"/>
  <c r="BJ117" i="21"/>
  <c r="BK73" i="20"/>
  <c r="BK72" i="20"/>
  <c r="BK111" i="21" s="1"/>
  <c r="BK71" i="21"/>
  <c r="BI298" i="20"/>
  <c r="BI36" i="20" s="1"/>
  <c r="BI152" i="20"/>
  <c r="BI35" i="20" s="1"/>
  <c r="BI107" i="20"/>
  <c r="BI122" i="21" s="1"/>
  <c r="BI134" i="21"/>
  <c r="I263" i="21"/>
  <c r="I236" i="21"/>
  <c r="I210" i="20"/>
  <c r="BI211" i="20"/>
  <c r="BI99" i="21"/>
  <c r="BI309" i="20"/>
  <c r="BI44" i="20" s="1"/>
  <c r="BH98" i="21"/>
  <c r="BH97" i="21" s="1"/>
  <c r="BH21" i="21" s="1"/>
  <c r="BI232" i="21"/>
  <c r="BI375" i="21" s="1"/>
  <c r="BK217" i="21"/>
  <c r="BK222" i="21"/>
  <c r="BK224" i="21"/>
  <c r="BK226" i="21"/>
  <c r="BK221" i="21"/>
  <c r="BK225" i="21"/>
  <c r="BK223" i="21"/>
  <c r="BK218" i="21"/>
  <c r="BK220" i="21"/>
  <c r="BK219" i="21"/>
  <c r="BH149" i="21"/>
  <c r="BI186" i="20"/>
  <c r="BI332" i="20"/>
  <c r="BH210" i="20"/>
  <c r="BH147" i="21"/>
  <c r="BH14" i="21" s="1"/>
  <c r="BI360" i="21"/>
  <c r="BH228" i="21"/>
  <c r="BG97" i="21"/>
  <c r="BI86" i="21"/>
  <c r="BI96" i="20"/>
  <c r="I237" i="21"/>
  <c r="BI175" i="20"/>
  <c r="BI343" i="20"/>
  <c r="BI197" i="20"/>
  <c r="BI264" i="21"/>
  <c r="BJ135" i="21"/>
  <c r="BJ124" i="21"/>
  <c r="BJ198" i="20"/>
  <c r="BJ333" i="20"/>
  <c r="BJ344" i="20"/>
  <c r="BJ322" i="20"/>
  <c r="BJ108" i="20"/>
  <c r="BJ142" i="20" s="1"/>
  <c r="BJ339" i="20"/>
  <c r="BJ336" i="20"/>
  <c r="BJ205" i="20"/>
  <c r="BJ189" i="20"/>
  <c r="BJ115" i="20"/>
  <c r="BJ149" i="20" s="1"/>
  <c r="BJ132" i="21"/>
  <c r="BJ330" i="20"/>
  <c r="BJ345" i="20"/>
  <c r="BJ245" i="20"/>
  <c r="BJ289" i="20" s="1"/>
  <c r="BJ195" i="20"/>
  <c r="BJ116" i="20"/>
  <c r="BJ150" i="20" s="1"/>
  <c r="BJ137" i="21"/>
  <c r="BJ326" i="20"/>
  <c r="BJ324" i="20"/>
  <c r="BJ203" i="20"/>
  <c r="BJ182" i="20"/>
  <c r="BJ126" i="21"/>
  <c r="BJ341" i="20"/>
  <c r="BJ347" i="20"/>
  <c r="BJ247" i="20"/>
  <c r="BJ291" i="20" s="1"/>
  <c r="BJ179" i="20"/>
  <c r="BJ110" i="20"/>
  <c r="BJ144" i="20" s="1"/>
  <c r="BJ323" i="20"/>
  <c r="BJ250" i="20"/>
  <c r="BJ294" i="20" s="1"/>
  <c r="BJ201" i="20"/>
  <c r="BJ184" i="20"/>
  <c r="BJ73" i="21"/>
  <c r="BJ136" i="21"/>
  <c r="BJ335" i="20"/>
  <c r="BJ328" i="20"/>
  <c r="BJ113" i="20"/>
  <c r="BJ147" i="20" s="1"/>
  <c r="BJ192" i="20"/>
  <c r="BJ114" i="20"/>
  <c r="BJ148" i="20" s="1"/>
  <c r="BJ138" i="21"/>
  <c r="BJ331" i="20"/>
  <c r="BJ252" i="20"/>
  <c r="BJ296" i="20" s="1"/>
  <c r="BJ199" i="20"/>
  <c r="BJ111" i="20"/>
  <c r="BJ145" i="20" s="1"/>
  <c r="BJ129" i="21"/>
  <c r="BJ338" i="20"/>
  <c r="BJ340" i="20"/>
  <c r="BJ178" i="20"/>
  <c r="BJ190" i="20"/>
  <c r="BJ133" i="21"/>
  <c r="BJ144" i="21"/>
  <c r="BJ325" i="20"/>
  <c r="BJ350" i="20"/>
  <c r="BJ246" i="20"/>
  <c r="BJ290" i="20" s="1"/>
  <c r="BJ196" i="20"/>
  <c r="BJ180" i="20"/>
  <c r="BJ127" i="21"/>
  <c r="BJ143" i="21"/>
  <c r="BJ353" i="20"/>
  <c r="BJ253" i="20"/>
  <c r="BJ297" i="20" s="1"/>
  <c r="BJ204" i="20"/>
  <c r="BJ188" i="20"/>
  <c r="BJ125" i="21"/>
  <c r="BJ329" i="20"/>
  <c r="BJ352" i="20"/>
  <c r="BJ248" i="20"/>
  <c r="BJ292" i="20" s="1"/>
  <c r="BJ194" i="20"/>
  <c r="BJ112" i="20"/>
  <c r="BJ146" i="20" s="1"/>
  <c r="BJ141" i="21"/>
  <c r="BJ327" i="20"/>
  <c r="BJ207" i="20"/>
  <c r="BJ206" i="20"/>
  <c r="BJ185" i="20"/>
  <c r="BJ130" i="21"/>
  <c r="BJ334" i="20"/>
  <c r="BJ346" i="20"/>
  <c r="BJ177" i="20"/>
  <c r="BJ193" i="20"/>
  <c r="BJ109" i="20"/>
  <c r="BJ143" i="20" s="1"/>
  <c r="BJ128" i="21"/>
  <c r="BJ337" i="20"/>
  <c r="BJ349" i="20"/>
  <c r="BJ249" i="20"/>
  <c r="BJ293" i="20" s="1"/>
  <c r="BJ200" i="20"/>
  <c r="BJ183" i="20"/>
  <c r="BJ131" i="21"/>
  <c r="BJ342" i="20"/>
  <c r="BJ348" i="20"/>
  <c r="BJ117" i="20"/>
  <c r="BJ151" i="20" s="1"/>
  <c r="BJ191" i="20"/>
  <c r="BJ139" i="21"/>
  <c r="BJ140" i="21"/>
  <c r="BJ351" i="20"/>
  <c r="BJ251" i="20"/>
  <c r="BJ295" i="20" s="1"/>
  <c r="BJ202" i="20"/>
  <c r="BJ181" i="20"/>
  <c r="BJ142" i="21"/>
  <c r="I231" i="21"/>
  <c r="BL71" i="20"/>
  <c r="BL1" i="21"/>
  <c r="BM1" i="20"/>
  <c r="BM3" i="20" s="1"/>
  <c r="BH511" i="20"/>
  <c r="BI110" i="21"/>
  <c r="BI232" i="20"/>
  <c r="BI163" i="20"/>
  <c r="BI43" i="20" s="1"/>
  <c r="BL380" i="20" l="1"/>
  <c r="BL457" i="20" s="1"/>
  <c r="BL423" i="20"/>
  <c r="BL500" i="20" s="1"/>
  <c r="BK244" i="20"/>
  <c r="BK176" i="20"/>
  <c r="BK187" i="20"/>
  <c r="BJ315" i="21"/>
  <c r="BJ273" i="21" s="1"/>
  <c r="BK212" i="20"/>
  <c r="BK256" i="20" s="1"/>
  <c r="BK233" i="20"/>
  <c r="BJ316" i="21"/>
  <c r="BJ274" i="21" s="1"/>
  <c r="BG277" i="21"/>
  <c r="I277" i="21" s="1"/>
  <c r="BG381" i="21"/>
  <c r="BI250" i="21"/>
  <c r="BJ260" i="21"/>
  <c r="BJ238" i="21" s="1"/>
  <c r="BH532" i="20"/>
  <c r="BH522" i="20" s="1"/>
  <c r="BH381" i="21"/>
  <c r="BH371" i="21" s="1"/>
  <c r="BH359" i="21" s="1"/>
  <c r="BH37" i="21" s="1"/>
  <c r="BG529" i="20"/>
  <c r="I529" i="20" s="1"/>
  <c r="BG378" i="21"/>
  <c r="BG280" i="21"/>
  <c r="I280" i="21" s="1"/>
  <c r="BG275" i="21"/>
  <c r="I275" i="21" s="1"/>
  <c r="BI11" i="20"/>
  <c r="BH11" i="20"/>
  <c r="BG62" i="20"/>
  <c r="I62" i="20" s="1"/>
  <c r="I14" i="20"/>
  <c r="BG6" i="20"/>
  <c r="I6" i="20" s="1"/>
  <c r="I34" i="20"/>
  <c r="F10" i="13" s="1"/>
  <c r="BG10" i="20"/>
  <c r="I10" i="20" s="1"/>
  <c r="BG26" i="20"/>
  <c r="I26" i="20" s="1"/>
  <c r="BE7" i="20"/>
  <c r="BI304" i="21"/>
  <c r="BH262" i="21"/>
  <c r="BH261" i="21" s="1"/>
  <c r="BH61" i="21" s="1"/>
  <c r="BH60" i="21" s="1"/>
  <c r="BK401" i="20"/>
  <c r="BK478" i="20" s="1"/>
  <c r="BI278" i="21"/>
  <c r="BI279" i="21"/>
  <c r="BI277" i="21"/>
  <c r="BI275" i="21"/>
  <c r="BJ349" i="21"/>
  <c r="BJ327" i="21" s="1"/>
  <c r="BJ353" i="21"/>
  <c r="BJ331" i="21" s="1"/>
  <c r="BI280" i="21"/>
  <c r="BJ352" i="21"/>
  <c r="BJ330" i="21" s="1"/>
  <c r="BJ356" i="21"/>
  <c r="BJ334" i="21" s="1"/>
  <c r="BJ282" i="21" s="1"/>
  <c r="BG282" i="21"/>
  <c r="I282" i="21" s="1"/>
  <c r="BI282" i="21"/>
  <c r="BJ350" i="21"/>
  <c r="BJ328" i="21" s="1"/>
  <c r="BJ276" i="21" s="1"/>
  <c r="BJ354" i="21"/>
  <c r="BJ332" i="21" s="1"/>
  <c r="BJ351" i="21"/>
  <c r="BJ329" i="21" s="1"/>
  <c r="BJ277" i="21" s="1"/>
  <c r="BJ355" i="21"/>
  <c r="BJ333" i="21" s="1"/>
  <c r="BJ357" i="21"/>
  <c r="BJ335" i="21" s="1"/>
  <c r="BJ358" i="21"/>
  <c r="BJ336" i="21" s="1"/>
  <c r="BJ283" i="21"/>
  <c r="BK249" i="21"/>
  <c r="BK303" i="21"/>
  <c r="BK324" i="21" s="1"/>
  <c r="BK302" i="21"/>
  <c r="BK323" i="21" s="1"/>
  <c r="BK301" i="21"/>
  <c r="BK322" i="21" s="1"/>
  <c r="BK299" i="21"/>
  <c r="BK320" i="21" s="1"/>
  <c r="BK298" i="21"/>
  <c r="BK319" i="21" s="1"/>
  <c r="BK297" i="21"/>
  <c r="BK318" i="21" s="1"/>
  <c r="BK296" i="21"/>
  <c r="BK317" i="21" s="1"/>
  <c r="BK295" i="21"/>
  <c r="BK300" i="21"/>
  <c r="BK321" i="21" s="1"/>
  <c r="BK294" i="21"/>
  <c r="BJ271" i="21"/>
  <c r="BG276" i="21"/>
  <c r="I276" i="21" s="1"/>
  <c r="BJ267" i="21"/>
  <c r="BJ266" i="21"/>
  <c r="BJ272" i="21"/>
  <c r="BI270" i="21"/>
  <c r="BI281" i="21"/>
  <c r="BG281" i="21"/>
  <c r="I281" i="21" s="1"/>
  <c r="BG279" i="21"/>
  <c r="I279" i="21" s="1"/>
  <c r="BJ265" i="21"/>
  <c r="BJ268" i="21"/>
  <c r="BJ270" i="21"/>
  <c r="I304" i="21"/>
  <c r="BJ48" i="21"/>
  <c r="I14" i="21"/>
  <c r="BG6" i="21"/>
  <c r="I6" i="21" s="1"/>
  <c r="BF7" i="21"/>
  <c r="BJ184" i="21"/>
  <c r="BI381" i="21"/>
  <c r="BI371" i="21" s="1"/>
  <c r="BI359" i="21" s="1"/>
  <c r="I250" i="21"/>
  <c r="BG532" i="20"/>
  <c r="I532" i="20" s="1"/>
  <c r="H25" i="31"/>
  <c r="H41" i="31"/>
  <c r="BE20" i="20"/>
  <c r="I235" i="21"/>
  <c r="I254" i="20"/>
  <c r="H13" i="31" s="1"/>
  <c r="I433" i="20"/>
  <c r="H14" i="31" s="1"/>
  <c r="BJ277" i="20"/>
  <c r="BJ276" i="20" s="1"/>
  <c r="BI254" i="20"/>
  <c r="BI62" i="20" s="1"/>
  <c r="BJ288" i="20"/>
  <c r="BJ287" i="20" s="1"/>
  <c r="BJ255" i="20"/>
  <c r="BJ131" i="20"/>
  <c r="BJ130" i="20" s="1"/>
  <c r="BJ141" i="20"/>
  <c r="BJ477" i="20"/>
  <c r="BK513" i="20"/>
  <c r="BK362" i="21"/>
  <c r="BK521" i="20"/>
  <c r="BK370" i="21"/>
  <c r="BK499" i="20"/>
  <c r="BJ488" i="20"/>
  <c r="BI530" i="20"/>
  <c r="BK518" i="20"/>
  <c r="BK367" i="21"/>
  <c r="BK519" i="20"/>
  <c r="BK368" i="21"/>
  <c r="BI526" i="20"/>
  <c r="BJ528" i="20"/>
  <c r="BJ524" i="20"/>
  <c r="BI433" i="20"/>
  <c r="BK514" i="20"/>
  <c r="BK363" i="21"/>
  <c r="BK520" i="20"/>
  <c r="BK369" i="21"/>
  <c r="BK517" i="20"/>
  <c r="BK366" i="21"/>
  <c r="BJ445" i="20"/>
  <c r="BG524" i="20"/>
  <c r="I524" i="20" s="1"/>
  <c r="I373" i="21"/>
  <c r="BG528" i="20"/>
  <c r="I528" i="20" s="1"/>
  <c r="I377" i="21"/>
  <c r="BK456" i="20"/>
  <c r="BK515" i="20"/>
  <c r="BK364" i="21"/>
  <c r="BK516" i="20"/>
  <c r="BK365" i="21"/>
  <c r="BK512" i="20"/>
  <c r="BK361" i="21"/>
  <c r="BJ523" i="20"/>
  <c r="BJ529" i="20"/>
  <c r="BJ527" i="20"/>
  <c r="BJ434" i="20"/>
  <c r="BG527" i="20"/>
  <c r="I527" i="20" s="1"/>
  <c r="I376" i="21"/>
  <c r="BI42" i="20"/>
  <c r="BK541" i="20"/>
  <c r="BK552" i="20"/>
  <c r="BK540" i="20"/>
  <c r="BK370" i="20"/>
  <c r="BK447" i="20" s="1"/>
  <c r="BK567" i="20"/>
  <c r="BJ196" i="21"/>
  <c r="BL151" i="21"/>
  <c r="BL146" i="21"/>
  <c r="BL83" i="21"/>
  <c r="BH30" i="21"/>
  <c r="BH6" i="21" s="1"/>
  <c r="I191" i="21"/>
  <c r="BG31" i="21"/>
  <c r="I31" i="21" s="1"/>
  <c r="BK376" i="20"/>
  <c r="BK453" i="20" s="1"/>
  <c r="BK564" i="20"/>
  <c r="BK413" i="20"/>
  <c r="BK490" i="20" s="1"/>
  <c r="BK536" i="20"/>
  <c r="BK563" i="20"/>
  <c r="BK548" i="20"/>
  <c r="BK365" i="20"/>
  <c r="BK442" i="20" s="1"/>
  <c r="BK415" i="20"/>
  <c r="BK492" i="20" s="1"/>
  <c r="BK576" i="20"/>
  <c r="BK369" i="20"/>
  <c r="BK446" i="20" s="1"/>
  <c r="BK419" i="20"/>
  <c r="BK496" i="20" s="1"/>
  <c r="BK559" i="20"/>
  <c r="BK403" i="20"/>
  <c r="BK480" i="20" s="1"/>
  <c r="BK573" i="20"/>
  <c r="BK558" i="20"/>
  <c r="BH53" i="20"/>
  <c r="BH51" i="20"/>
  <c r="BH27" i="20" s="1"/>
  <c r="I50" i="20"/>
  <c r="F12" i="13" s="1"/>
  <c r="BH52" i="20"/>
  <c r="BH28" i="20" s="1"/>
  <c r="BF21" i="20"/>
  <c r="BH37" i="20"/>
  <c r="BF15" i="20"/>
  <c r="BH14" i="20"/>
  <c r="BH6" i="20" s="1"/>
  <c r="BL398" i="20"/>
  <c r="BL475" i="20" s="1"/>
  <c r="I15" i="21"/>
  <c r="I238" i="21"/>
  <c r="BH152" i="21"/>
  <c r="BH15" i="21" s="1"/>
  <c r="I166" i="21"/>
  <c r="BG23" i="21"/>
  <c r="I23" i="21" s="1"/>
  <c r="I97" i="21"/>
  <c r="BG21" i="21"/>
  <c r="I152" i="21"/>
  <c r="BL3" i="21"/>
  <c r="BL69" i="21" s="1"/>
  <c r="BJ236" i="21"/>
  <c r="BJ379" i="21" s="1"/>
  <c r="BL424" i="20"/>
  <c r="BL501" i="20" s="1"/>
  <c r="BJ195" i="21"/>
  <c r="BI167" i="21"/>
  <c r="BL431" i="20"/>
  <c r="BL508" i="20" s="1"/>
  <c r="I234" i="21"/>
  <c r="I233" i="21"/>
  <c r="BK373" i="20"/>
  <c r="BK450" i="20" s="1"/>
  <c r="BK359" i="20"/>
  <c r="BK436" i="20" s="1"/>
  <c r="BK366" i="20"/>
  <c r="BK443" i="20" s="1"/>
  <c r="BK417" i="20"/>
  <c r="BK494" i="20" s="1"/>
  <c r="BK554" i="20"/>
  <c r="BK565" i="20"/>
  <c r="BK363" i="20"/>
  <c r="BK440" i="20" s="1"/>
  <c r="BK409" i="20"/>
  <c r="BK486" i="20" s="1"/>
  <c r="BK421" i="20"/>
  <c r="BK498" i="20" s="1"/>
  <c r="BK76" i="21"/>
  <c r="BK535" i="20"/>
  <c r="BK566" i="20"/>
  <c r="BK574" i="20"/>
  <c r="BK367" i="20"/>
  <c r="BK444" i="20" s="1"/>
  <c r="BK414" i="20"/>
  <c r="BK491" i="20" s="1"/>
  <c r="BK538" i="20"/>
  <c r="BK575" i="20"/>
  <c r="BK578" i="20"/>
  <c r="BK410" i="20"/>
  <c r="BK487" i="20" s="1"/>
  <c r="BK418" i="20"/>
  <c r="BK495" i="20" s="1"/>
  <c r="BK569" i="20"/>
  <c r="BJ210" i="21"/>
  <c r="BJ206" i="21"/>
  <c r="BJ192" i="21"/>
  <c r="BJ204" i="21"/>
  <c r="BJ201" i="21"/>
  <c r="BH191" i="21"/>
  <c r="BH31" i="21" s="1"/>
  <c r="I375" i="21"/>
  <c r="BM209" i="20"/>
  <c r="BM355" i="20"/>
  <c r="BM83" i="20"/>
  <c r="BM69" i="20"/>
  <c r="BK339" i="21"/>
  <c r="BJ211" i="21"/>
  <c r="BJ212" i="21"/>
  <c r="BJ214" i="21"/>
  <c r="BJ208" i="21"/>
  <c r="BG228" i="21"/>
  <c r="BG227" i="21" s="1"/>
  <c r="BG55" i="21" s="1"/>
  <c r="BK248" i="21"/>
  <c r="BK259" i="21" s="1"/>
  <c r="BK237" i="21" s="1"/>
  <c r="BK380" i="21" s="1"/>
  <c r="I230" i="21"/>
  <c r="BL392" i="20"/>
  <c r="BL469" i="20" s="1"/>
  <c r="BL393" i="20"/>
  <c r="BL470" i="20" s="1"/>
  <c r="BL397" i="20"/>
  <c r="BL474" i="20" s="1"/>
  <c r="BL427" i="20"/>
  <c r="BL504" i="20" s="1"/>
  <c r="BL394" i="20"/>
  <c r="BL471" i="20" s="1"/>
  <c r="BL382" i="20"/>
  <c r="BL459" i="20" s="1"/>
  <c r="BK587" i="20"/>
  <c r="BI205" i="21"/>
  <c r="BK572" i="20"/>
  <c r="BK378" i="20"/>
  <c r="BK455" i="20" s="1"/>
  <c r="BK550" i="20"/>
  <c r="BK537" i="20"/>
  <c r="BK561" i="20"/>
  <c r="BK570" i="20"/>
  <c r="BK377" i="20"/>
  <c r="BK454" i="20" s="1"/>
  <c r="BK577" i="20"/>
  <c r="BK405" i="20"/>
  <c r="BK482" i="20" s="1"/>
  <c r="BK371" i="20"/>
  <c r="BK448" i="20" s="1"/>
  <c r="BK547" i="20"/>
  <c r="BK404" i="20"/>
  <c r="BK481" i="20" s="1"/>
  <c r="BK562" i="20"/>
  <c r="BK571" i="20"/>
  <c r="BK360" i="20"/>
  <c r="BK437" i="20" s="1"/>
  <c r="BK544" i="20"/>
  <c r="BK402" i="20"/>
  <c r="BK479" i="20" s="1"/>
  <c r="BK560" i="20"/>
  <c r="BK412" i="20"/>
  <c r="BK489" i="20" s="1"/>
  <c r="BK546" i="20"/>
  <c r="BJ209" i="21"/>
  <c r="BJ203" i="21"/>
  <c r="BJ215" i="21"/>
  <c r="BJ198" i="21"/>
  <c r="BJ197" i="21"/>
  <c r="BK539" i="20"/>
  <c r="BK375" i="20"/>
  <c r="BK452" i="20" s="1"/>
  <c r="BK551" i="20"/>
  <c r="BK408" i="20"/>
  <c r="BK485" i="20" s="1"/>
  <c r="BK374" i="20"/>
  <c r="BK451" i="20" s="1"/>
  <c r="BK416" i="20"/>
  <c r="BK493" i="20" s="1"/>
  <c r="BK364" i="20"/>
  <c r="BK441" i="20" s="1"/>
  <c r="BK549" i="20"/>
  <c r="BK406" i="20"/>
  <c r="BK483" i="20" s="1"/>
  <c r="BK372" i="20"/>
  <c r="BK449" i="20" s="1"/>
  <c r="BK543" i="20"/>
  <c r="BK362" i="20"/>
  <c r="BK439" i="20" s="1"/>
  <c r="BK555" i="20"/>
  <c r="BK542" i="20"/>
  <c r="BK361" i="20"/>
  <c r="BK438" i="20" s="1"/>
  <c r="BK420" i="20"/>
  <c r="BK497" i="20" s="1"/>
  <c r="BK407" i="20"/>
  <c r="BK484" i="20" s="1"/>
  <c r="BK553" i="20"/>
  <c r="BK358" i="20"/>
  <c r="BK435" i="20" s="1"/>
  <c r="BJ213" i="21"/>
  <c r="BJ200" i="21"/>
  <c r="BJ207" i="21"/>
  <c r="BJ199" i="21"/>
  <c r="BK616" i="20"/>
  <c r="BH166" i="21"/>
  <c r="BH23" i="21" s="1"/>
  <c r="BH20" i="21" s="1"/>
  <c r="BI533" i="20"/>
  <c r="BI37" i="20" s="1"/>
  <c r="BJ189" i="21"/>
  <c r="BK246" i="21"/>
  <c r="BK257" i="21" s="1"/>
  <c r="BK235" i="21" s="1"/>
  <c r="BK378" i="21" s="1"/>
  <c r="BI153" i="21"/>
  <c r="BK346" i="21"/>
  <c r="BK289" i="21"/>
  <c r="BK310" i="21" s="1"/>
  <c r="BJ156" i="21"/>
  <c r="BJ162" i="21"/>
  <c r="BJ185" i="21"/>
  <c r="BI194" i="21"/>
  <c r="BL79" i="21"/>
  <c r="BJ182" i="21"/>
  <c r="BJ173" i="21"/>
  <c r="BJ177" i="21"/>
  <c r="BJ181" i="21"/>
  <c r="BJ368" i="20"/>
  <c r="BJ178" i="21"/>
  <c r="BJ187" i="21"/>
  <c r="BJ158" i="21"/>
  <c r="BJ174" i="21"/>
  <c r="BJ161" i="21"/>
  <c r="BJ171" i="21"/>
  <c r="BJ176" i="21"/>
  <c r="BI169" i="21"/>
  <c r="BJ601" i="20"/>
  <c r="BJ580" i="20"/>
  <c r="BI155" i="21"/>
  <c r="BJ612" i="20"/>
  <c r="BL430" i="20"/>
  <c r="BL507" i="20" s="1"/>
  <c r="BL381" i="20"/>
  <c r="BL458" i="20" s="1"/>
  <c r="BL390" i="20"/>
  <c r="BL467" i="20" s="1"/>
  <c r="BL426" i="20"/>
  <c r="BL503" i="20" s="1"/>
  <c r="BL429" i="20"/>
  <c r="BL506" i="20" s="1"/>
  <c r="BL388" i="20"/>
  <c r="BL465" i="20" s="1"/>
  <c r="BL432" i="20"/>
  <c r="BL509" i="20" s="1"/>
  <c r="BK609" i="20"/>
  <c r="BK581" i="20"/>
  <c r="BL387" i="20"/>
  <c r="BL464" i="20" s="1"/>
  <c r="BL384" i="20"/>
  <c r="BL461" i="20" s="1"/>
  <c r="BK626" i="20"/>
  <c r="BL428" i="20"/>
  <c r="BL505" i="20" s="1"/>
  <c r="BL78" i="21"/>
  <c r="BL385" i="20"/>
  <c r="BL462" i="20" s="1"/>
  <c r="BL395" i="20"/>
  <c r="BL472" i="20" s="1"/>
  <c r="BL391" i="20"/>
  <c r="BL468" i="20" s="1"/>
  <c r="BL396" i="20"/>
  <c r="BL473" i="20" s="1"/>
  <c r="BL386" i="20"/>
  <c r="BL463" i="20" s="1"/>
  <c r="BL383" i="20"/>
  <c r="BL460" i="20" s="1"/>
  <c r="BL425" i="20"/>
  <c r="BL502" i="20" s="1"/>
  <c r="BL399" i="20"/>
  <c r="BL476" i="20" s="1"/>
  <c r="BL389" i="20"/>
  <c r="BL466" i="20" s="1"/>
  <c r="BK620" i="20"/>
  <c r="BJ545" i="20"/>
  <c r="BJ557" i="20"/>
  <c r="BJ568" i="20"/>
  <c r="BK422" i="20"/>
  <c r="BK193" i="21" s="1"/>
  <c r="BJ623" i="20"/>
  <c r="BK379" i="20"/>
  <c r="BK192" i="21" s="1"/>
  <c r="BI180" i="21"/>
  <c r="BK598" i="20"/>
  <c r="BK618" i="20"/>
  <c r="BK599" i="20"/>
  <c r="BK632" i="20"/>
  <c r="BK610" i="20"/>
  <c r="BK606" i="20"/>
  <c r="BK77" i="21"/>
  <c r="BK203" i="21" s="1"/>
  <c r="BK593" i="20"/>
  <c r="BK608" i="20"/>
  <c r="BK603" i="20"/>
  <c r="BK627" i="20"/>
  <c r="BK589" i="20"/>
  <c r="BK600" i="20"/>
  <c r="BK613" i="20"/>
  <c r="BK584" i="20"/>
  <c r="BK615" i="20"/>
  <c r="BK594" i="20"/>
  <c r="BK617" i="20"/>
  <c r="BK630" i="20"/>
  <c r="BK592" i="20"/>
  <c r="BI579" i="20"/>
  <c r="BJ400" i="20"/>
  <c r="BJ154" i="21" s="1"/>
  <c r="BJ357" i="20"/>
  <c r="BJ159" i="21"/>
  <c r="BJ165" i="21"/>
  <c r="BJ183" i="21"/>
  <c r="BJ190" i="21"/>
  <c r="BJ188" i="21"/>
  <c r="BJ157" i="21"/>
  <c r="BJ163" i="21"/>
  <c r="BJ170" i="21"/>
  <c r="BJ179" i="21"/>
  <c r="BJ186" i="21"/>
  <c r="BJ164" i="21"/>
  <c r="BJ160" i="21"/>
  <c r="BJ172" i="21"/>
  <c r="BJ175" i="21"/>
  <c r="BJ411" i="20"/>
  <c r="BJ168" i="21" s="1"/>
  <c r="BJ534" i="20"/>
  <c r="BK342" i="21"/>
  <c r="BK340" i="21"/>
  <c r="BK338" i="21"/>
  <c r="BJ239" i="21"/>
  <c r="BK288" i="21"/>
  <c r="BK309" i="21" s="1"/>
  <c r="BK345" i="21"/>
  <c r="BK247" i="21"/>
  <c r="BK258" i="21" s="1"/>
  <c r="BK240" i="21"/>
  <c r="BK251" i="21" s="1"/>
  <c r="BK229" i="21" s="1"/>
  <c r="BK372" i="21" s="1"/>
  <c r="BK343" i="21"/>
  <c r="BK245" i="21"/>
  <c r="BK256" i="21" s="1"/>
  <c r="BK234" i="21" s="1"/>
  <c r="BK377" i="21" s="1"/>
  <c r="BK341" i="21"/>
  <c r="BK287" i="21"/>
  <c r="BK308" i="21" s="1"/>
  <c r="BK291" i="21"/>
  <c r="BK312" i="21" s="1"/>
  <c r="BK292" i="21"/>
  <c r="BK313" i="21" s="1"/>
  <c r="BK285" i="21"/>
  <c r="BK306" i="21" s="1"/>
  <c r="BK242" i="21"/>
  <c r="BK253" i="21" s="1"/>
  <c r="BK231" i="21" s="1"/>
  <c r="BK374" i="21" s="1"/>
  <c r="BK244" i="21"/>
  <c r="BK255" i="21" s="1"/>
  <c r="BK233" i="21" s="1"/>
  <c r="BK376" i="21" s="1"/>
  <c r="BK344" i="21"/>
  <c r="BK293" i="21"/>
  <c r="BK314" i="21" s="1"/>
  <c r="BK619" i="20"/>
  <c r="BK604" i="20"/>
  <c r="BK622" i="20"/>
  <c r="BK583" i="20"/>
  <c r="BK621" i="20"/>
  <c r="BK582" i="20"/>
  <c r="BK633" i="20"/>
  <c r="BK585" i="20"/>
  <c r="BK595" i="20"/>
  <c r="BK597" i="20"/>
  <c r="BK628" i="20"/>
  <c r="BK624" i="20"/>
  <c r="BJ254" i="21"/>
  <c r="BJ232" i="21" s="1"/>
  <c r="BJ375" i="21" s="1"/>
  <c r="BK286" i="21"/>
  <c r="BK307" i="21" s="1"/>
  <c r="BK290" i="21"/>
  <c r="BK311" i="21" s="1"/>
  <c r="BK243" i="21"/>
  <c r="BK254" i="21" s="1"/>
  <c r="BK232" i="21" s="1"/>
  <c r="BK375" i="21" s="1"/>
  <c r="BK347" i="21"/>
  <c r="BK241" i="21"/>
  <c r="BK252" i="21" s="1"/>
  <c r="BK230" i="21" s="1"/>
  <c r="BK373" i="21" s="1"/>
  <c r="BK284" i="21"/>
  <c r="BK305" i="21" s="1"/>
  <c r="BK263" i="21" s="1"/>
  <c r="BK611" i="20"/>
  <c r="BK614" i="20"/>
  <c r="BK591" i="20"/>
  <c r="BK629" i="20"/>
  <c r="BK631" i="20"/>
  <c r="BK607" i="20"/>
  <c r="BK596" i="20"/>
  <c r="BK590" i="20"/>
  <c r="BK625" i="20"/>
  <c r="BK586" i="20"/>
  <c r="BK588" i="20"/>
  <c r="BK605" i="20"/>
  <c r="BM75" i="20"/>
  <c r="BM75" i="21" s="1"/>
  <c r="BM78" i="20"/>
  <c r="BM424" i="20" s="1"/>
  <c r="BM79" i="20"/>
  <c r="BM80" i="20" s="1"/>
  <c r="BM80" i="21" s="1"/>
  <c r="BL76" i="20"/>
  <c r="BL81" i="20"/>
  <c r="BL81" i="21" s="1"/>
  <c r="BL77" i="20"/>
  <c r="BL581" i="20" s="1"/>
  <c r="BJ107" i="20"/>
  <c r="BJ122" i="21" s="1"/>
  <c r="BJ197" i="20"/>
  <c r="BJ186" i="20"/>
  <c r="BH227" i="21"/>
  <c r="BH55" i="21" s="1"/>
  <c r="BG121" i="21"/>
  <c r="I122" i="21"/>
  <c r="BJ211" i="20"/>
  <c r="BJ163" i="20"/>
  <c r="BJ43" i="20" s="1"/>
  <c r="BJ86" i="21"/>
  <c r="I511" i="20"/>
  <c r="H31" i="31" s="1"/>
  <c r="BJ321" i="20"/>
  <c r="BJ243" i="20"/>
  <c r="I531" i="20"/>
  <c r="I380" i="21"/>
  <c r="BL218" i="21"/>
  <c r="BL217" i="21"/>
  <c r="BL222" i="21"/>
  <c r="BL224" i="21"/>
  <c r="BL223" i="21"/>
  <c r="BL221" i="21"/>
  <c r="BL220" i="21"/>
  <c r="BL219" i="21"/>
  <c r="BL226" i="21"/>
  <c r="BL225" i="21"/>
  <c r="I530" i="20"/>
  <c r="I379" i="21"/>
  <c r="BJ269" i="21"/>
  <c r="BJ264" i="21"/>
  <c r="BJ309" i="20"/>
  <c r="BJ44" i="20" s="1"/>
  <c r="BJ232" i="20"/>
  <c r="I523" i="20"/>
  <c r="BI149" i="21"/>
  <c r="BL72" i="20"/>
  <c r="BL111" i="21" s="1"/>
  <c r="BL71" i="21"/>
  <c r="BL73" i="20"/>
  <c r="BI148" i="21"/>
  <c r="BI22" i="21" s="1"/>
  <c r="I525" i="20"/>
  <c r="I374" i="21"/>
  <c r="BJ343" i="20"/>
  <c r="BJ123" i="21"/>
  <c r="BI511" i="20"/>
  <c r="BK216" i="21"/>
  <c r="BK49" i="21" s="1"/>
  <c r="BJ231" i="21"/>
  <c r="BJ374" i="21" s="1"/>
  <c r="BK310" i="20"/>
  <c r="BK164" i="20"/>
  <c r="BK97" i="20"/>
  <c r="BK100" i="21"/>
  <c r="BK153" i="20"/>
  <c r="BK299" i="20"/>
  <c r="BK87" i="21"/>
  <c r="BK308" i="20"/>
  <c r="BK220" i="20"/>
  <c r="BK264" i="20" s="1"/>
  <c r="BK240" i="20"/>
  <c r="BK284" i="20" s="1"/>
  <c r="BK169" i="20"/>
  <c r="BK104" i="20"/>
  <c r="BK138" i="20" s="1"/>
  <c r="BK312" i="20"/>
  <c r="BK237" i="20"/>
  <c r="BK281" i="20" s="1"/>
  <c r="BK238" i="20"/>
  <c r="BK282" i="20" s="1"/>
  <c r="BK170" i="20"/>
  <c r="BK106" i="20"/>
  <c r="BK140" i="20" s="1"/>
  <c r="BK316" i="20"/>
  <c r="BK313" i="20"/>
  <c r="BK222" i="20"/>
  <c r="BK266" i="20" s="1"/>
  <c r="BK172" i="20"/>
  <c r="BK100" i="20"/>
  <c r="BK134" i="20" s="1"/>
  <c r="BK118" i="21"/>
  <c r="BK304" i="20"/>
  <c r="BK213" i="20"/>
  <c r="BK257" i="20" s="1"/>
  <c r="BK303" i="20"/>
  <c r="BK161" i="20"/>
  <c r="BK154" i="20"/>
  <c r="BK112" i="21"/>
  <c r="BK104" i="21"/>
  <c r="BK235" i="20"/>
  <c r="BK279" i="20" s="1"/>
  <c r="BK216" i="20"/>
  <c r="BK260" i="20" s="1"/>
  <c r="BK306" i="20"/>
  <c r="BK165" i="20"/>
  <c r="BK103" i="20"/>
  <c r="BK137" i="20" s="1"/>
  <c r="BK93" i="21"/>
  <c r="BK119" i="21"/>
  <c r="BK223" i="20"/>
  <c r="BK267" i="20" s="1"/>
  <c r="BK228" i="20"/>
  <c r="BK272" i="20" s="1"/>
  <c r="BK302" i="20"/>
  <c r="BK160" i="20"/>
  <c r="BK98" i="20"/>
  <c r="BK132" i="20" s="1"/>
  <c r="BK91" i="21"/>
  <c r="BK117" i="21"/>
  <c r="BK221" i="20"/>
  <c r="BK265" i="20" s="1"/>
  <c r="BK305" i="20"/>
  <c r="BK226" i="20"/>
  <c r="BK270" i="20" s="1"/>
  <c r="BK156" i="20"/>
  <c r="BK101" i="21"/>
  <c r="BK114" i="21"/>
  <c r="BK239" i="20"/>
  <c r="BK283" i="20" s="1"/>
  <c r="BK311" i="20"/>
  <c r="BK234" i="20"/>
  <c r="BK278" i="20" s="1"/>
  <c r="BK166" i="20"/>
  <c r="BK102" i="20"/>
  <c r="BK136" i="20" s="1"/>
  <c r="BK90" i="21"/>
  <c r="BK106" i="21"/>
  <c r="BK225" i="20"/>
  <c r="BK269" i="20" s="1"/>
  <c r="BK317" i="20"/>
  <c r="BK230" i="20"/>
  <c r="BK274" i="20" s="1"/>
  <c r="BK162" i="20"/>
  <c r="BK95" i="21"/>
  <c r="BK215" i="20"/>
  <c r="BK259" i="20" s="1"/>
  <c r="BK224" i="20"/>
  <c r="BK268" i="20" s="1"/>
  <c r="BK171" i="20"/>
  <c r="BK167" i="20"/>
  <c r="BK158" i="20"/>
  <c r="BK109" i="21"/>
  <c r="BK120" i="21"/>
  <c r="BK113" i="21"/>
  <c r="BK300" i="20"/>
  <c r="BK301" i="20"/>
  <c r="BK218" i="20"/>
  <c r="BK262" i="20" s="1"/>
  <c r="BK168" i="20"/>
  <c r="BK99" i="20"/>
  <c r="BK133" i="20" s="1"/>
  <c r="BK89" i="21"/>
  <c r="BK116" i="21"/>
  <c r="BK227" i="20"/>
  <c r="BK271" i="20" s="1"/>
  <c r="BK307" i="20"/>
  <c r="BK214" i="20"/>
  <c r="BK258" i="20" s="1"/>
  <c r="BK94" i="21"/>
  <c r="BK108" i="21"/>
  <c r="BK217" i="20"/>
  <c r="BK261" i="20" s="1"/>
  <c r="BK241" i="20"/>
  <c r="BK285" i="20" s="1"/>
  <c r="BK314" i="20"/>
  <c r="BK173" i="20"/>
  <c r="BK105" i="20"/>
  <c r="BK139" i="20" s="1"/>
  <c r="BK88" i="21"/>
  <c r="BK102" i="21"/>
  <c r="BK92" i="21"/>
  <c r="BK231" i="20"/>
  <c r="BK275" i="20" s="1"/>
  <c r="BK319" i="20"/>
  <c r="BK236" i="20"/>
  <c r="BK280" i="20" s="1"/>
  <c r="BK157" i="20"/>
  <c r="BK101" i="20"/>
  <c r="BK135" i="20" s="1"/>
  <c r="BK72" i="21"/>
  <c r="BK115" i="21"/>
  <c r="BK229" i="20"/>
  <c r="BK273" i="20" s="1"/>
  <c r="BK318" i="20"/>
  <c r="BK159" i="20"/>
  <c r="BK96" i="21"/>
  <c r="BK105" i="21"/>
  <c r="BK219" i="20"/>
  <c r="BK263" i="20" s="1"/>
  <c r="BK315" i="20"/>
  <c r="BK242" i="20"/>
  <c r="BK286" i="20" s="1"/>
  <c r="BK155" i="20"/>
  <c r="BK103" i="21"/>
  <c r="BK107" i="21"/>
  <c r="BI228" i="21"/>
  <c r="BI227" i="21" s="1"/>
  <c r="BI55" i="21" s="1"/>
  <c r="BJ110" i="21"/>
  <c r="BJ152" i="20"/>
  <c r="BJ96" i="20"/>
  <c r="BI320" i="20"/>
  <c r="BM71" i="20"/>
  <c r="BN1" i="20"/>
  <c r="BN3" i="20" s="1"/>
  <c r="BM1" i="21"/>
  <c r="BJ175" i="20"/>
  <c r="BJ332" i="20"/>
  <c r="BJ134" i="21"/>
  <c r="BI174" i="20"/>
  <c r="BI98" i="21"/>
  <c r="BI97" i="21" s="1"/>
  <c r="BI21" i="21" s="1"/>
  <c r="BI210" i="20"/>
  <c r="BI14" i="20" s="1"/>
  <c r="BI6" i="20" s="1"/>
  <c r="BI147" i="21"/>
  <c r="BI14" i="21" s="1"/>
  <c r="BJ237" i="21"/>
  <c r="BJ380" i="21" s="1"/>
  <c r="BK135" i="21"/>
  <c r="BK333" i="20"/>
  <c r="BK344" i="20"/>
  <c r="BK124" i="21"/>
  <c r="BK198" i="20"/>
  <c r="BK108" i="20"/>
  <c r="BK142" i="20" s="1"/>
  <c r="BK338" i="20"/>
  <c r="BK348" i="20"/>
  <c r="BK247" i="20"/>
  <c r="BK291" i="20" s="1"/>
  <c r="BK192" i="20"/>
  <c r="BK109" i="20"/>
  <c r="BK143" i="20" s="1"/>
  <c r="BK140" i="21"/>
  <c r="BK351" i="20"/>
  <c r="BK337" i="20"/>
  <c r="BK202" i="20"/>
  <c r="BK190" i="20"/>
  <c r="BK142" i="21"/>
  <c r="BK334" i="20"/>
  <c r="BK189" i="20"/>
  <c r="BK207" i="20"/>
  <c r="BK205" i="20"/>
  <c r="BK115" i="20"/>
  <c r="BK149" i="20" s="1"/>
  <c r="BK137" i="21"/>
  <c r="BK335" i="20"/>
  <c r="BK345" i="20"/>
  <c r="BK203" i="20"/>
  <c r="BK201" i="20"/>
  <c r="BK110" i="20"/>
  <c r="BK144" i="20" s="1"/>
  <c r="BK131" i="21"/>
  <c r="BK331" i="20"/>
  <c r="BK324" i="20"/>
  <c r="BK246" i="20"/>
  <c r="BK290" i="20" s="1"/>
  <c r="BK178" i="20"/>
  <c r="BK139" i="21"/>
  <c r="BK252" i="20"/>
  <c r="BK296" i="20" s="1"/>
  <c r="BK347" i="20"/>
  <c r="BK253" i="20"/>
  <c r="BK297" i="20" s="1"/>
  <c r="BK206" i="20"/>
  <c r="BK116" i="20"/>
  <c r="BK150" i="20" s="1"/>
  <c r="BK130" i="21"/>
  <c r="BK342" i="20"/>
  <c r="BK350" i="20"/>
  <c r="BK245" i="20"/>
  <c r="BK289" i="20" s="1"/>
  <c r="BK181" i="20"/>
  <c r="BK111" i="20"/>
  <c r="BK145" i="20" s="1"/>
  <c r="BK129" i="21"/>
  <c r="BK251" i="20"/>
  <c r="BK295" i="20" s="1"/>
  <c r="BK328" i="20"/>
  <c r="BK249" i="20"/>
  <c r="BK293" i="20" s="1"/>
  <c r="BK179" i="20"/>
  <c r="BK136" i="21"/>
  <c r="BK204" i="20"/>
  <c r="BK341" i="20"/>
  <c r="BK177" i="20"/>
  <c r="BK117" i="20"/>
  <c r="BK151" i="20" s="1"/>
  <c r="BK125" i="21"/>
  <c r="BK327" i="20"/>
  <c r="BK340" i="20"/>
  <c r="BK191" i="20"/>
  <c r="BK183" i="20"/>
  <c r="BK112" i="20"/>
  <c r="BK146" i="20" s="1"/>
  <c r="BK127" i="21"/>
  <c r="BK339" i="20"/>
  <c r="BK346" i="20"/>
  <c r="BK194" i="20"/>
  <c r="BK184" i="20"/>
  <c r="BK128" i="21"/>
  <c r="BK138" i="21"/>
  <c r="BK353" i="20"/>
  <c r="BK185" i="20"/>
  <c r="BK250" i="20"/>
  <c r="BK294" i="20" s="1"/>
  <c r="BK180" i="20"/>
  <c r="BK132" i="21"/>
  <c r="BK141" i="21"/>
  <c r="BK322" i="20"/>
  <c r="BK330" i="20"/>
  <c r="BK352" i="20"/>
  <c r="BK325" i="20"/>
  <c r="BK193" i="20"/>
  <c r="BK113" i="20"/>
  <c r="BK147" i="20" s="1"/>
  <c r="BK133" i="21"/>
  <c r="BK200" i="20"/>
  <c r="BK248" i="20"/>
  <c r="BK292" i="20" s="1"/>
  <c r="BK195" i="20"/>
  <c r="BK188" i="20"/>
  <c r="BK73" i="21"/>
  <c r="BK143" i="21"/>
  <c r="BK323" i="20"/>
  <c r="BK336" i="20"/>
  <c r="BK199" i="20"/>
  <c r="BK182" i="20"/>
  <c r="BK126" i="21"/>
  <c r="BK326" i="20"/>
  <c r="BK349" i="20"/>
  <c r="BK329" i="20"/>
  <c r="BK196" i="20"/>
  <c r="BK114" i="20"/>
  <c r="BK148" i="20" s="1"/>
  <c r="BK144" i="21"/>
  <c r="BJ298" i="20"/>
  <c r="BJ99" i="21"/>
  <c r="BJ360" i="21"/>
  <c r="BM380" i="20" l="1"/>
  <c r="BM457" i="20" s="1"/>
  <c r="BM423" i="20"/>
  <c r="BM500" i="20" s="1"/>
  <c r="F9" i="13"/>
  <c r="BL233" i="20"/>
  <c r="BL212" i="20"/>
  <c r="BL256" i="20" s="1"/>
  <c r="BK315" i="21"/>
  <c r="BK273" i="21" s="1"/>
  <c r="BL244" i="20"/>
  <c r="BL176" i="20"/>
  <c r="BL187" i="20"/>
  <c r="BK316" i="21"/>
  <c r="BK274" i="21" s="1"/>
  <c r="BG371" i="21"/>
  <c r="BG359" i="21" s="1"/>
  <c r="I378" i="21"/>
  <c r="BH29" i="20"/>
  <c r="BH26" i="20" s="1"/>
  <c r="BK260" i="21"/>
  <c r="BK238" i="21" s="1"/>
  <c r="BI34" i="20"/>
  <c r="BI10" i="20" s="1"/>
  <c r="BH43" i="21"/>
  <c r="BH42" i="21" s="1"/>
  <c r="BF7" i="20"/>
  <c r="BL535" i="20"/>
  <c r="BJ304" i="21"/>
  <c r="BJ280" i="21"/>
  <c r="BJ281" i="21"/>
  <c r="BJ279" i="21"/>
  <c r="BJ278" i="21"/>
  <c r="BJ275" i="21"/>
  <c r="BK352" i="21"/>
  <c r="BK330" i="21" s="1"/>
  <c r="BK278" i="21" s="1"/>
  <c r="BK349" i="21"/>
  <c r="BK327" i="21" s="1"/>
  <c r="BK275" i="21" s="1"/>
  <c r="BK355" i="21"/>
  <c r="BK333" i="21" s="1"/>
  <c r="BK281" i="21" s="1"/>
  <c r="BK356" i="21"/>
  <c r="BK334" i="21" s="1"/>
  <c r="BK282" i="21" s="1"/>
  <c r="BK350" i="21"/>
  <c r="BK328" i="21" s="1"/>
  <c r="BK276" i="21" s="1"/>
  <c r="BK354" i="21"/>
  <c r="BK332" i="21" s="1"/>
  <c r="BK353" i="21"/>
  <c r="BK331" i="21" s="1"/>
  <c r="BK279" i="21" s="1"/>
  <c r="BK357" i="21"/>
  <c r="BK335" i="21" s="1"/>
  <c r="BK351" i="21"/>
  <c r="BK329" i="21" s="1"/>
  <c r="BK277" i="21" s="1"/>
  <c r="BI262" i="21"/>
  <c r="BI261" i="21" s="1"/>
  <c r="BI61" i="21" s="1"/>
  <c r="BI43" i="21" s="1"/>
  <c r="BI42" i="21" s="1"/>
  <c r="BK358" i="21"/>
  <c r="BK336" i="21" s="1"/>
  <c r="BK283" i="21"/>
  <c r="I273" i="21"/>
  <c r="BG262" i="21"/>
  <c r="BG261" i="21" s="1"/>
  <c r="I261" i="21" s="1"/>
  <c r="BL249" i="21"/>
  <c r="BL303" i="21"/>
  <c r="BL324" i="21" s="1"/>
  <c r="BL302" i="21"/>
  <c r="BL323" i="21" s="1"/>
  <c r="BL301" i="21"/>
  <c r="BL322" i="21" s="1"/>
  <c r="BL300" i="21"/>
  <c r="BL321" i="21" s="1"/>
  <c r="BL299" i="21"/>
  <c r="BL320" i="21" s="1"/>
  <c r="BL298" i="21"/>
  <c r="BL319" i="21" s="1"/>
  <c r="BL294" i="21"/>
  <c r="BL296" i="21"/>
  <c r="BL317" i="21" s="1"/>
  <c r="BL297" i="21"/>
  <c r="BL318" i="21" s="1"/>
  <c r="BL295" i="21"/>
  <c r="BK265" i="21"/>
  <c r="BK271" i="21"/>
  <c r="BK268" i="21"/>
  <c r="BK270" i="21"/>
  <c r="BK267" i="21"/>
  <c r="BK266" i="21"/>
  <c r="BK269" i="21"/>
  <c r="BK272" i="21"/>
  <c r="BK264" i="21"/>
  <c r="BI54" i="21"/>
  <c r="BK48" i="21"/>
  <c r="BG54" i="21"/>
  <c r="I46" i="21" s="1"/>
  <c r="BH54" i="21"/>
  <c r="BH7" i="21"/>
  <c r="BK172" i="21"/>
  <c r="BI532" i="20"/>
  <c r="BI522" i="20" s="1"/>
  <c r="I381" i="21"/>
  <c r="BG522" i="20"/>
  <c r="BG510" i="20" s="1"/>
  <c r="BG21" i="20" s="1"/>
  <c r="H28" i="31"/>
  <c r="BF20" i="20"/>
  <c r="BI191" i="21"/>
  <c r="BI31" i="21" s="1"/>
  <c r="BJ254" i="20"/>
  <c r="BJ62" i="20" s="1"/>
  <c r="BK288" i="20"/>
  <c r="BK277" i="20"/>
  <c r="BK255" i="20"/>
  <c r="BK141" i="20"/>
  <c r="BK131" i="20"/>
  <c r="BK130" i="20" s="1"/>
  <c r="BK434" i="20"/>
  <c r="BK477" i="20"/>
  <c r="BL515" i="20"/>
  <c r="BL364" i="21"/>
  <c r="BL517" i="20"/>
  <c r="BL366" i="21"/>
  <c r="BK526" i="20"/>
  <c r="BJ526" i="20"/>
  <c r="BK525" i="20"/>
  <c r="BL456" i="20"/>
  <c r="BL499" i="20"/>
  <c r="BK488" i="20"/>
  <c r="BL520" i="20"/>
  <c r="BL369" i="21"/>
  <c r="BL516" i="20"/>
  <c r="BL365" i="21"/>
  <c r="BL512" i="20"/>
  <c r="BL361" i="21"/>
  <c r="BK524" i="20"/>
  <c r="BK531" i="20"/>
  <c r="BJ433" i="20"/>
  <c r="BL521" i="20"/>
  <c r="BL370" i="21"/>
  <c r="BL518" i="20"/>
  <c r="BL367" i="21"/>
  <c r="BL513" i="20"/>
  <c r="BL362" i="21"/>
  <c r="BK445" i="20"/>
  <c r="BJ531" i="20"/>
  <c r="BJ525" i="20"/>
  <c r="BL514" i="20"/>
  <c r="BL363" i="21"/>
  <c r="BL519" i="20"/>
  <c r="BL368" i="21"/>
  <c r="BK527" i="20"/>
  <c r="BK528" i="20"/>
  <c r="BK523" i="20"/>
  <c r="BK529" i="20"/>
  <c r="BJ530" i="20"/>
  <c r="BH34" i="20"/>
  <c r="BH10" i="20" s="1"/>
  <c r="BM151" i="21"/>
  <c r="BM146" i="21"/>
  <c r="BM83" i="21"/>
  <c r="BI30" i="21"/>
  <c r="BI6" i="21" s="1"/>
  <c r="I121" i="21"/>
  <c r="BG29" i="21"/>
  <c r="BH50" i="20"/>
  <c r="BI52" i="20"/>
  <c r="BI28" i="20" s="1"/>
  <c r="BI53" i="20"/>
  <c r="BI29" i="20" s="1"/>
  <c r="BI51" i="20"/>
  <c r="BI27" i="20" s="1"/>
  <c r="BJ42" i="20"/>
  <c r="BJ36" i="20"/>
  <c r="BJ35" i="20"/>
  <c r="I21" i="21"/>
  <c r="BG20" i="21"/>
  <c r="I20" i="21" s="1"/>
  <c r="I55" i="21"/>
  <c r="BK183" i="21"/>
  <c r="BK182" i="21"/>
  <c r="I227" i="21"/>
  <c r="BM3" i="21"/>
  <c r="BM69" i="21" s="1"/>
  <c r="BK170" i="21"/>
  <c r="BK187" i="21"/>
  <c r="BK162" i="21"/>
  <c r="BK173" i="21"/>
  <c r="BK165" i="21"/>
  <c r="BK179" i="21"/>
  <c r="BK171" i="21"/>
  <c r="BK184" i="21"/>
  <c r="BK175" i="21"/>
  <c r="BK164" i="21"/>
  <c r="BK186" i="21"/>
  <c r="BK160" i="21"/>
  <c r="BK156" i="21"/>
  <c r="BK158" i="21"/>
  <c r="BK174" i="21"/>
  <c r="BK159" i="21"/>
  <c r="BK178" i="21"/>
  <c r="BK161" i="21"/>
  <c r="BK190" i="21"/>
  <c r="BK185" i="21"/>
  <c r="BK189" i="21"/>
  <c r="BK188" i="21"/>
  <c r="BK163" i="21"/>
  <c r="BK177" i="21"/>
  <c r="BK181" i="21"/>
  <c r="BK176" i="21"/>
  <c r="BK157" i="21"/>
  <c r="I228" i="21"/>
  <c r="BM426" i="20"/>
  <c r="BM503" i="20" s="1"/>
  <c r="BM384" i="20"/>
  <c r="BM461" i="20" s="1"/>
  <c r="BM381" i="20"/>
  <c r="BM458" i="20" s="1"/>
  <c r="BK411" i="20"/>
  <c r="BK168" i="21" s="1"/>
  <c r="BJ153" i="21"/>
  <c r="BM385" i="20"/>
  <c r="BM462" i="20" s="1"/>
  <c r="BM501" i="20"/>
  <c r="BM388" i="20"/>
  <c r="BM465" i="20" s="1"/>
  <c r="BM427" i="20"/>
  <c r="BM504" i="20" s="1"/>
  <c r="BL617" i="20"/>
  <c r="BM389" i="20"/>
  <c r="BM466" i="20" s="1"/>
  <c r="BM428" i="20"/>
  <c r="BM505" i="20" s="1"/>
  <c r="BM392" i="20"/>
  <c r="BM469" i="20" s="1"/>
  <c r="BM431" i="20"/>
  <c r="BM508" i="20" s="1"/>
  <c r="BK196" i="21"/>
  <c r="BM396" i="20"/>
  <c r="BM473" i="20" s="1"/>
  <c r="BM432" i="20"/>
  <c r="BM509" i="20" s="1"/>
  <c r="BM399" i="20"/>
  <c r="BM476" i="20" s="1"/>
  <c r="BK202" i="21"/>
  <c r="BK557" i="20"/>
  <c r="BN355" i="20"/>
  <c r="BN209" i="20"/>
  <c r="BN83" i="20"/>
  <c r="BN69" i="20"/>
  <c r="BL243" i="21"/>
  <c r="BL254" i="21" s="1"/>
  <c r="BL232" i="21" s="1"/>
  <c r="BL375" i="21" s="1"/>
  <c r="BK211" i="21"/>
  <c r="BK210" i="21"/>
  <c r="BK200" i="21"/>
  <c r="BK201" i="21"/>
  <c r="BK204" i="21"/>
  <c r="BK199" i="21"/>
  <c r="BK213" i="21"/>
  <c r="BK212" i="21"/>
  <c r="BK400" i="20"/>
  <c r="BK154" i="21" s="1"/>
  <c r="BL364" i="20"/>
  <c r="BL441" i="20" s="1"/>
  <c r="BL420" i="20"/>
  <c r="BL497" i="20" s="1"/>
  <c r="BK357" i="20"/>
  <c r="BM79" i="21"/>
  <c r="BL409" i="20"/>
  <c r="BL486" i="20" s="1"/>
  <c r="BL362" i="20"/>
  <c r="BL439" i="20" s="1"/>
  <c r="BL570" i="20"/>
  <c r="BL406" i="20"/>
  <c r="BL483" i="20" s="1"/>
  <c r="BL372" i="20"/>
  <c r="BL449" i="20" s="1"/>
  <c r="BL541" i="20"/>
  <c r="BJ194" i="21"/>
  <c r="BK368" i="20"/>
  <c r="BK568" i="20"/>
  <c r="BI152" i="21"/>
  <c r="BI15" i="21" s="1"/>
  <c r="BL618" i="20"/>
  <c r="BJ205" i="21"/>
  <c r="BK545" i="20"/>
  <c r="BK534" i="20"/>
  <c r="BL562" i="20"/>
  <c r="BL546" i="20"/>
  <c r="BL290" i="21"/>
  <c r="BL311" i="21" s="1"/>
  <c r="BL240" i="21"/>
  <c r="BL251" i="21" s="1"/>
  <c r="BL229" i="21" s="1"/>
  <c r="BL372" i="21" s="1"/>
  <c r="BL577" i="20"/>
  <c r="BL567" i="20"/>
  <c r="BL412" i="20"/>
  <c r="BL489" i="20" s="1"/>
  <c r="BL417" i="20"/>
  <c r="BL494" i="20" s="1"/>
  <c r="BL553" i="20"/>
  <c r="BL375" i="20"/>
  <c r="BL452" i="20" s="1"/>
  <c r="BL404" i="20"/>
  <c r="BL481" i="20" s="1"/>
  <c r="BL575" i="20"/>
  <c r="BL565" i="20"/>
  <c r="BL370" i="20"/>
  <c r="BL447" i="20" s="1"/>
  <c r="BL543" i="20"/>
  <c r="BL551" i="20"/>
  <c r="BL540" i="20"/>
  <c r="BL419" i="20"/>
  <c r="BL496" i="20" s="1"/>
  <c r="BL538" i="20"/>
  <c r="BL563" i="20"/>
  <c r="BL367" i="20"/>
  <c r="BL444" i="20" s="1"/>
  <c r="BL560" i="20"/>
  <c r="BL549" i="20"/>
  <c r="BL401" i="20"/>
  <c r="BL478" i="20" s="1"/>
  <c r="BL377" i="20"/>
  <c r="BL454" i="20" s="1"/>
  <c r="BL536" i="20"/>
  <c r="BL374" i="20"/>
  <c r="BL451" i="20" s="1"/>
  <c r="BL360" i="20"/>
  <c r="BL437" i="20" s="1"/>
  <c r="BL539" i="20"/>
  <c r="BL547" i="20"/>
  <c r="BL573" i="20"/>
  <c r="BL415" i="20"/>
  <c r="BL492" i="20" s="1"/>
  <c r="BL407" i="20"/>
  <c r="BL484" i="20" s="1"/>
  <c r="BJ167" i="21"/>
  <c r="BL613" i="20"/>
  <c r="BL615" i="20"/>
  <c r="BL605" i="20"/>
  <c r="BM394" i="20"/>
  <c r="BM471" i="20" s="1"/>
  <c r="BM398" i="20"/>
  <c r="BM475" i="20" s="1"/>
  <c r="BM387" i="20"/>
  <c r="BM464" i="20" s="1"/>
  <c r="BM78" i="21"/>
  <c r="BM386" i="20"/>
  <c r="BM463" i="20" s="1"/>
  <c r="BM397" i="20"/>
  <c r="BM474" i="20" s="1"/>
  <c r="BM425" i="20"/>
  <c r="BM502" i="20" s="1"/>
  <c r="BM383" i="20"/>
  <c r="BM460" i="20" s="1"/>
  <c r="BK207" i="21"/>
  <c r="BK214" i="21"/>
  <c r="BK198" i="21"/>
  <c r="BK197" i="21"/>
  <c r="BK206" i="21"/>
  <c r="BL561" i="20"/>
  <c r="BL378" i="20"/>
  <c r="BL455" i="20" s="1"/>
  <c r="BL550" i="20"/>
  <c r="BL537" i="20"/>
  <c r="BL410" i="20"/>
  <c r="BL487" i="20" s="1"/>
  <c r="BL578" i="20"/>
  <c r="BL418" i="20"/>
  <c r="BL495" i="20" s="1"/>
  <c r="BL365" i="20"/>
  <c r="BL442" i="20" s="1"/>
  <c r="BL554" i="20"/>
  <c r="BL559" i="20"/>
  <c r="BL361" i="20"/>
  <c r="BL438" i="20" s="1"/>
  <c r="BL548" i="20"/>
  <c r="BL366" i="20"/>
  <c r="BL443" i="20" s="1"/>
  <c r="BL555" i="20"/>
  <c r="BL576" i="20"/>
  <c r="BL376" i="20"/>
  <c r="BL453" i="20" s="1"/>
  <c r="BL566" i="20"/>
  <c r="BL405" i="20"/>
  <c r="BL482" i="20" s="1"/>
  <c r="BL574" i="20"/>
  <c r="BL632" i="20"/>
  <c r="BL597" i="20"/>
  <c r="BM391" i="20"/>
  <c r="BM468" i="20" s="1"/>
  <c r="BM393" i="20"/>
  <c r="BM470" i="20" s="1"/>
  <c r="BM430" i="20"/>
  <c r="BM507" i="20" s="1"/>
  <c r="BM395" i="20"/>
  <c r="BM472" i="20" s="1"/>
  <c r="BM390" i="20"/>
  <c r="BM467" i="20" s="1"/>
  <c r="BM382" i="20"/>
  <c r="BM459" i="20" s="1"/>
  <c r="BM429" i="20"/>
  <c r="BM506" i="20" s="1"/>
  <c r="BK209" i="21"/>
  <c r="BK195" i="21"/>
  <c r="BK208" i="21"/>
  <c r="BK215" i="21"/>
  <c r="BL373" i="20"/>
  <c r="BL450" i="20" s="1"/>
  <c r="BL416" i="20"/>
  <c r="BL493" i="20" s="1"/>
  <c r="BL359" i="20"/>
  <c r="BL436" i="20" s="1"/>
  <c r="BL552" i="20"/>
  <c r="BL76" i="21"/>
  <c r="BL413" i="20"/>
  <c r="BL490" i="20" s="1"/>
  <c r="BL544" i="20"/>
  <c r="BL402" i="20"/>
  <c r="BL479" i="20" s="1"/>
  <c r="BL571" i="20"/>
  <c r="BL358" i="20"/>
  <c r="BL435" i="20" s="1"/>
  <c r="BL414" i="20"/>
  <c r="BL491" i="20" s="1"/>
  <c r="BL564" i="20"/>
  <c r="BL403" i="20"/>
  <c r="BL480" i="20" s="1"/>
  <c r="BL572" i="20"/>
  <c r="BL371" i="20"/>
  <c r="BL448" i="20" s="1"/>
  <c r="BL542" i="20"/>
  <c r="BL363" i="20"/>
  <c r="BL440" i="20" s="1"/>
  <c r="BL421" i="20"/>
  <c r="BL498" i="20" s="1"/>
  <c r="BL408" i="20"/>
  <c r="BL485" i="20" s="1"/>
  <c r="BL569" i="20"/>
  <c r="BL633" i="20"/>
  <c r="BL622" i="20"/>
  <c r="BL602" i="20"/>
  <c r="BJ533" i="20"/>
  <c r="BJ37" i="20" s="1"/>
  <c r="BI166" i="21"/>
  <c r="BI23" i="21" s="1"/>
  <c r="BI20" i="21" s="1"/>
  <c r="BL244" i="21"/>
  <c r="BL255" i="21" s="1"/>
  <c r="BL233" i="21" s="1"/>
  <c r="BL376" i="21" s="1"/>
  <c r="BJ579" i="20"/>
  <c r="BL379" i="20"/>
  <c r="BL422" i="20"/>
  <c r="BL193" i="21" s="1"/>
  <c r="BL292" i="21"/>
  <c r="BL313" i="21" s="1"/>
  <c r="BL341" i="21"/>
  <c r="BL284" i="21"/>
  <c r="BL339" i="21"/>
  <c r="BL346" i="21"/>
  <c r="BL286" i="21"/>
  <c r="BL307" i="21" s="1"/>
  <c r="BL248" i="21"/>
  <c r="BL259" i="21" s="1"/>
  <c r="BL237" i="21" s="1"/>
  <c r="BL380" i="21" s="1"/>
  <c r="BL340" i="21"/>
  <c r="BL345" i="21"/>
  <c r="BL242" i="21"/>
  <c r="BL253" i="21" s="1"/>
  <c r="BL231" i="21" s="1"/>
  <c r="BL374" i="21" s="1"/>
  <c r="BL343" i="21"/>
  <c r="BL287" i="21"/>
  <c r="BL308" i="21" s="1"/>
  <c r="BL241" i="21"/>
  <c r="BL252" i="21" s="1"/>
  <c r="BL230" i="21" s="1"/>
  <c r="BL373" i="21" s="1"/>
  <c r="BL347" i="21"/>
  <c r="BL288" i="21"/>
  <c r="BL309" i="21" s="1"/>
  <c r="BL246" i="21"/>
  <c r="BL257" i="21" s="1"/>
  <c r="BL235" i="21" s="1"/>
  <c r="BL378" i="21" s="1"/>
  <c r="BL291" i="21"/>
  <c r="BL312" i="21" s="1"/>
  <c r="BL245" i="21"/>
  <c r="BL256" i="21" s="1"/>
  <c r="BJ155" i="21"/>
  <c r="BL558" i="20"/>
  <c r="BJ169" i="21"/>
  <c r="BJ180" i="21"/>
  <c r="BK612" i="20"/>
  <c r="BL369" i="20"/>
  <c r="BL446" i="20" s="1"/>
  <c r="BL584" i="20"/>
  <c r="BL614" i="20"/>
  <c r="BL582" i="20"/>
  <c r="BL598" i="20"/>
  <c r="BL611" i="20"/>
  <c r="BL610" i="20"/>
  <c r="BL583" i="20"/>
  <c r="BL599" i="20"/>
  <c r="BL630" i="20"/>
  <c r="BL616" i="20"/>
  <c r="BK601" i="20"/>
  <c r="BL629" i="20"/>
  <c r="BL600" i="20"/>
  <c r="BL595" i="20"/>
  <c r="BL594" i="20"/>
  <c r="BL593" i="20"/>
  <c r="BL596" i="20"/>
  <c r="BK623" i="20"/>
  <c r="BK580" i="20"/>
  <c r="BK239" i="21"/>
  <c r="BJ250" i="21"/>
  <c r="BJ381" i="21" s="1"/>
  <c r="BJ371" i="21" s="1"/>
  <c r="BJ359" i="21" s="1"/>
  <c r="BL625" i="20"/>
  <c r="BL592" i="20"/>
  <c r="BL77" i="21"/>
  <c r="BL202" i="21" s="1"/>
  <c r="BL628" i="20"/>
  <c r="BL591" i="20"/>
  <c r="BL631" i="20"/>
  <c r="BL590" i="20"/>
  <c r="BL608" i="20"/>
  <c r="BL589" i="20"/>
  <c r="BL607" i="20"/>
  <c r="BL626" i="20"/>
  <c r="BL624" i="20"/>
  <c r="BL338" i="21"/>
  <c r="BL285" i="21"/>
  <c r="BL306" i="21" s="1"/>
  <c r="BL342" i="21"/>
  <c r="BL344" i="21"/>
  <c r="BL289" i="21"/>
  <c r="BL310" i="21" s="1"/>
  <c r="BL293" i="21"/>
  <c r="BL314" i="21" s="1"/>
  <c r="BL247" i="21"/>
  <c r="BL258" i="21" s="1"/>
  <c r="BL620" i="20"/>
  <c r="BL588" i="20"/>
  <c r="BL619" i="20"/>
  <c r="BL606" i="20"/>
  <c r="BL587" i="20"/>
  <c r="BL609" i="20"/>
  <c r="BL586" i="20"/>
  <c r="BL604" i="20"/>
  <c r="BL627" i="20"/>
  <c r="BL603" i="20"/>
  <c r="BL621" i="20"/>
  <c r="BL585" i="20"/>
  <c r="BN78" i="20"/>
  <c r="BN79" i="20"/>
  <c r="BN80" i="20" s="1"/>
  <c r="BN80" i="21" s="1"/>
  <c r="BN75" i="20"/>
  <c r="BN75" i="21" s="1"/>
  <c r="BM76" i="20"/>
  <c r="BM77" i="20"/>
  <c r="BM581" i="20" s="1"/>
  <c r="BM81" i="20"/>
  <c r="BM81" i="21" s="1"/>
  <c r="BI37" i="21"/>
  <c r="BK343" i="20"/>
  <c r="BK152" i="20"/>
  <c r="BK35" i="20" s="1"/>
  <c r="BM223" i="21"/>
  <c r="BM226" i="21"/>
  <c r="BM218" i="21"/>
  <c r="BM225" i="21"/>
  <c r="BM219" i="21"/>
  <c r="BM217" i="21"/>
  <c r="BM224" i="21"/>
  <c r="BM221" i="21"/>
  <c r="BM220" i="21"/>
  <c r="BM222" i="21"/>
  <c r="BJ210" i="20"/>
  <c r="BJ14" i="20" s="1"/>
  <c r="BJ6" i="20" s="1"/>
  <c r="BJ147" i="21"/>
  <c r="BJ14" i="21" s="1"/>
  <c r="BK321" i="20"/>
  <c r="BK175" i="20"/>
  <c r="BK243" i="20"/>
  <c r="BK332" i="20"/>
  <c r="BH510" i="20"/>
  <c r="BK236" i="21"/>
  <c r="BK379" i="21" s="1"/>
  <c r="BK110" i="21"/>
  <c r="BK232" i="20"/>
  <c r="BK99" i="21"/>
  <c r="BK360" i="21"/>
  <c r="BL333" i="20"/>
  <c r="BL135" i="21"/>
  <c r="BL124" i="21"/>
  <c r="BL198" i="20"/>
  <c r="BL344" i="20"/>
  <c r="BL108" i="20"/>
  <c r="BL142" i="20" s="1"/>
  <c r="BL347" i="20"/>
  <c r="BL334" i="20"/>
  <c r="BL207" i="20"/>
  <c r="BL189" i="20"/>
  <c r="BL111" i="20"/>
  <c r="BL145" i="20" s="1"/>
  <c r="BL129" i="21"/>
  <c r="BL190" i="20"/>
  <c r="BL341" i="20"/>
  <c r="BL247" i="20"/>
  <c r="BL291" i="20" s="1"/>
  <c r="BL195" i="20"/>
  <c r="BL116" i="20"/>
  <c r="BL150" i="20" s="1"/>
  <c r="BL140" i="21"/>
  <c r="BL353" i="20"/>
  <c r="BL336" i="20"/>
  <c r="BL206" i="20"/>
  <c r="BL194" i="20"/>
  <c r="BL109" i="20"/>
  <c r="BL143" i="20" s="1"/>
  <c r="BL141" i="21"/>
  <c r="BL182" i="20"/>
  <c r="BL326" i="20"/>
  <c r="BL193" i="20"/>
  <c r="BL128" i="21"/>
  <c r="BL142" i="21"/>
  <c r="BL322" i="20"/>
  <c r="BL246" i="20"/>
  <c r="BL290" i="20" s="1"/>
  <c r="BL253" i="20"/>
  <c r="BL297" i="20" s="1"/>
  <c r="BL329" i="20"/>
  <c r="BL205" i="20"/>
  <c r="BL114" i="20"/>
  <c r="BL148" i="20" s="1"/>
  <c r="BL73" i="21"/>
  <c r="BL137" i="21"/>
  <c r="BL350" i="20"/>
  <c r="BL337" i="20"/>
  <c r="BL188" i="20"/>
  <c r="BL185" i="20"/>
  <c r="BL110" i="20"/>
  <c r="BL144" i="20" s="1"/>
  <c r="BL131" i="21"/>
  <c r="BL349" i="20"/>
  <c r="BL331" i="20"/>
  <c r="BL180" i="20"/>
  <c r="BL181" i="20"/>
  <c r="BL125" i="21"/>
  <c r="BL245" i="20"/>
  <c r="BL289" i="20" s="1"/>
  <c r="BL339" i="20"/>
  <c r="BL192" i="20"/>
  <c r="BL117" i="20"/>
  <c r="BL151" i="20" s="1"/>
  <c r="BL138" i="21"/>
  <c r="BL252" i="20"/>
  <c r="BL296" i="20" s="1"/>
  <c r="BL342" i="20"/>
  <c r="BL325" i="20"/>
  <c r="BL201" i="20"/>
  <c r="BL179" i="20"/>
  <c r="BL127" i="21"/>
  <c r="BL144" i="21"/>
  <c r="BL346" i="20"/>
  <c r="BL328" i="20"/>
  <c r="BL204" i="20"/>
  <c r="BL191" i="20"/>
  <c r="BL126" i="21"/>
  <c r="BL139" i="21"/>
  <c r="BL345" i="20"/>
  <c r="BL327" i="20"/>
  <c r="BL203" i="20"/>
  <c r="BL177" i="20"/>
  <c r="BL136" i="21"/>
  <c r="BL352" i="20"/>
  <c r="BL335" i="20"/>
  <c r="BL184" i="20"/>
  <c r="BL183" i="20"/>
  <c r="BL143" i="21"/>
  <c r="BL351" i="20"/>
  <c r="BL338" i="20"/>
  <c r="BL251" i="20"/>
  <c r="BL295" i="20" s="1"/>
  <c r="BL196" i="20"/>
  <c r="BL115" i="20"/>
  <c r="BL149" i="20" s="1"/>
  <c r="BL132" i="21"/>
  <c r="BL249" i="20"/>
  <c r="BL293" i="20" s="1"/>
  <c r="BL250" i="20"/>
  <c r="BL294" i="20" s="1"/>
  <c r="BL324" i="20"/>
  <c r="BL200" i="20"/>
  <c r="BL178" i="20"/>
  <c r="BL130" i="21"/>
  <c r="BL248" i="20"/>
  <c r="BL292" i="20" s="1"/>
  <c r="BL340" i="20"/>
  <c r="BL323" i="20"/>
  <c r="BL199" i="20"/>
  <c r="BL113" i="20"/>
  <c r="BL147" i="20" s="1"/>
  <c r="BL133" i="21"/>
  <c r="BL348" i="20"/>
  <c r="BL330" i="20"/>
  <c r="BL202" i="20"/>
  <c r="BL112" i="20"/>
  <c r="BL146" i="20" s="1"/>
  <c r="BJ320" i="20"/>
  <c r="BK197" i="20"/>
  <c r="BK309" i="20"/>
  <c r="BJ148" i="21"/>
  <c r="BJ22" i="21" s="1"/>
  <c r="BJ511" i="20"/>
  <c r="BK186" i="20"/>
  <c r="BK134" i="21"/>
  <c r="BN71" i="20"/>
  <c r="BO1" i="20"/>
  <c r="BO3" i="20" s="1"/>
  <c r="BN1" i="21"/>
  <c r="BK86" i="21"/>
  <c r="BK96" i="20"/>
  <c r="BH121" i="21"/>
  <c r="BH29" i="21" s="1"/>
  <c r="BH28" i="21" s="1"/>
  <c r="BJ149" i="21"/>
  <c r="BK107" i="20"/>
  <c r="BK122" i="21" s="1"/>
  <c r="BK123" i="21"/>
  <c r="BJ174" i="20"/>
  <c r="BM72" i="20"/>
  <c r="BM111" i="21" s="1"/>
  <c r="BM73" i="20"/>
  <c r="BM71" i="21"/>
  <c r="BJ98" i="21"/>
  <c r="BJ97" i="21" s="1"/>
  <c r="BJ21" i="21" s="1"/>
  <c r="BK211" i="20"/>
  <c r="BK298" i="20"/>
  <c r="BK36" i="20" s="1"/>
  <c r="BK163" i="20"/>
  <c r="BK43" i="20" s="1"/>
  <c r="BH36" i="21"/>
  <c r="BL97" i="20"/>
  <c r="BL164" i="20"/>
  <c r="BL153" i="20"/>
  <c r="BL310" i="20"/>
  <c r="BL87" i="21"/>
  <c r="BL100" i="21"/>
  <c r="BL299" i="20"/>
  <c r="BL237" i="20"/>
  <c r="BL281" i="20" s="1"/>
  <c r="BL234" i="20"/>
  <c r="BL278" i="20" s="1"/>
  <c r="BL227" i="20"/>
  <c r="BL271" i="20" s="1"/>
  <c r="BL173" i="20"/>
  <c r="BL104" i="20"/>
  <c r="BL138" i="20" s="1"/>
  <c r="BL92" i="21"/>
  <c r="BL108" i="21"/>
  <c r="BL226" i="20"/>
  <c r="BL270" i="20" s="1"/>
  <c r="BL301" i="20"/>
  <c r="BL223" i="20"/>
  <c r="BL267" i="20" s="1"/>
  <c r="BL172" i="20"/>
  <c r="BL91" i="21"/>
  <c r="BL220" i="20"/>
  <c r="BL264" i="20" s="1"/>
  <c r="BL222" i="20"/>
  <c r="BL266" i="20" s="1"/>
  <c r="BL229" i="20"/>
  <c r="BL273" i="20" s="1"/>
  <c r="BL219" i="20"/>
  <c r="BL263" i="20" s="1"/>
  <c r="BL167" i="20"/>
  <c r="BL101" i="21"/>
  <c r="BL114" i="21"/>
  <c r="BL236" i="20"/>
  <c r="BL280" i="20" s="1"/>
  <c r="BL313" i="20"/>
  <c r="BL231" i="20"/>
  <c r="BL275" i="20" s="1"/>
  <c r="BL170" i="20"/>
  <c r="BL101" i="20"/>
  <c r="BL135" i="20" s="1"/>
  <c r="BL105" i="21"/>
  <c r="BL230" i="20"/>
  <c r="BL274" i="20" s="1"/>
  <c r="BL305" i="20"/>
  <c r="BL156" i="20"/>
  <c r="BL169" i="20"/>
  <c r="BL99" i="20"/>
  <c r="BL133" i="20" s="1"/>
  <c r="BL89" i="21"/>
  <c r="BL120" i="21"/>
  <c r="BL316" i="20"/>
  <c r="BL217" i="20"/>
  <c r="BL261" i="20" s="1"/>
  <c r="BL162" i="20"/>
  <c r="BL168" i="20"/>
  <c r="BL113" i="21"/>
  <c r="BL318" i="20"/>
  <c r="BL312" i="20"/>
  <c r="BL213" i="20"/>
  <c r="BL257" i="20" s="1"/>
  <c r="BL158" i="20"/>
  <c r="BL106" i="20"/>
  <c r="BL140" i="20" s="1"/>
  <c r="BL96" i="21"/>
  <c r="BL115" i="21"/>
  <c r="BL224" i="20"/>
  <c r="BL268" i="20" s="1"/>
  <c r="BL218" i="20"/>
  <c r="BL262" i="20" s="1"/>
  <c r="BL225" i="20"/>
  <c r="BL269" i="20" s="1"/>
  <c r="BL215" i="20"/>
  <c r="BL259" i="20" s="1"/>
  <c r="BL166" i="20"/>
  <c r="BL117" i="21"/>
  <c r="BL116" i="21"/>
  <c r="BL214" i="20"/>
  <c r="BL258" i="20" s="1"/>
  <c r="BL221" i="20"/>
  <c r="BL265" i="20" s="1"/>
  <c r="BL161" i="20"/>
  <c r="BL165" i="20"/>
  <c r="BL107" i="21"/>
  <c r="BL228" i="20"/>
  <c r="BL272" i="20" s="1"/>
  <c r="BL300" i="20"/>
  <c r="BL311" i="20"/>
  <c r="BL157" i="20"/>
  <c r="BL100" i="20"/>
  <c r="BL134" i="20" s="1"/>
  <c r="BL90" i="21"/>
  <c r="BL118" i="21"/>
  <c r="BL302" i="20"/>
  <c r="BL242" i="20"/>
  <c r="BL286" i="20" s="1"/>
  <c r="BL307" i="20"/>
  <c r="BL102" i="20"/>
  <c r="BL136" i="20" s="1"/>
  <c r="BL72" i="21"/>
  <c r="BL112" i="21"/>
  <c r="BL314" i="20"/>
  <c r="BL308" i="20"/>
  <c r="BL319" i="20"/>
  <c r="BL154" i="20"/>
  <c r="BL88" i="21"/>
  <c r="BL119" i="21"/>
  <c r="BL216" i="20"/>
  <c r="BL260" i="20" s="1"/>
  <c r="BL304" i="20"/>
  <c r="BL315" i="20"/>
  <c r="BL159" i="20"/>
  <c r="BL95" i="21"/>
  <c r="BL109" i="21"/>
  <c r="BL306" i="20"/>
  <c r="BL160" i="20"/>
  <c r="BL239" i="20"/>
  <c r="BL283" i="20" s="1"/>
  <c r="BL155" i="20"/>
  <c r="BL103" i="20"/>
  <c r="BL137" i="20" s="1"/>
  <c r="BL93" i="21"/>
  <c r="BL102" i="21"/>
  <c r="BL240" i="20"/>
  <c r="BL284" i="20" s="1"/>
  <c r="BL317" i="20"/>
  <c r="BL235" i="20"/>
  <c r="BL279" i="20" s="1"/>
  <c r="BL171" i="20"/>
  <c r="BL103" i="21"/>
  <c r="BL104" i="21"/>
  <c r="BL241" i="20"/>
  <c r="BL285" i="20" s="1"/>
  <c r="BL238" i="20"/>
  <c r="BL282" i="20" s="1"/>
  <c r="BL303" i="20"/>
  <c r="BL98" i="20"/>
  <c r="BL132" i="20" s="1"/>
  <c r="BL105" i="20"/>
  <c r="BL139" i="20" s="1"/>
  <c r="BL94" i="21"/>
  <c r="BL106" i="21"/>
  <c r="BL216" i="21"/>
  <c r="BL49" i="21" s="1"/>
  <c r="BI121" i="21"/>
  <c r="BI29" i="21" s="1"/>
  <c r="BN380" i="20" l="1"/>
  <c r="BN457" i="20" s="1"/>
  <c r="BN423" i="20"/>
  <c r="BN500" i="20" s="1"/>
  <c r="BK304" i="21"/>
  <c r="BM233" i="20"/>
  <c r="BM212" i="20"/>
  <c r="BM256" i="20" s="1"/>
  <c r="BL315" i="21"/>
  <c r="BL273" i="21" s="1"/>
  <c r="BM244" i="20"/>
  <c r="BM176" i="20"/>
  <c r="BM187" i="20"/>
  <c r="BL316" i="21"/>
  <c r="BL274" i="21" s="1"/>
  <c r="BL305" i="21"/>
  <c r="BL263" i="21" s="1"/>
  <c r="BK250" i="21"/>
  <c r="BL260" i="21"/>
  <c r="BL238" i="21" s="1"/>
  <c r="BG61" i="21"/>
  <c r="BG43" i="21" s="1"/>
  <c r="BG42" i="21" s="1"/>
  <c r="I42" i="21" s="1"/>
  <c r="I262" i="21"/>
  <c r="BJ11" i="20"/>
  <c r="BK11" i="20"/>
  <c r="BI26" i="20"/>
  <c r="BJ262" i="21"/>
  <c r="BJ261" i="21" s="1"/>
  <c r="BJ61" i="21" s="1"/>
  <c r="BJ60" i="21" s="1"/>
  <c r="BM569" i="20"/>
  <c r="BK280" i="21"/>
  <c r="BL352" i="21"/>
  <c r="BL330" i="21" s="1"/>
  <c r="BL354" i="21"/>
  <c r="BL332" i="21" s="1"/>
  <c r="BL355" i="21"/>
  <c r="BL333" i="21" s="1"/>
  <c r="BL356" i="21"/>
  <c r="BL334" i="21" s="1"/>
  <c r="BL282" i="21" s="1"/>
  <c r="BL357" i="21"/>
  <c r="BL335" i="21" s="1"/>
  <c r="BL349" i="21"/>
  <c r="BL327" i="21" s="1"/>
  <c r="BL353" i="21"/>
  <c r="BL331" i="21" s="1"/>
  <c r="BL351" i="21"/>
  <c r="BL329" i="21" s="1"/>
  <c r="BL350" i="21"/>
  <c r="BL328" i="21" s="1"/>
  <c r="BL276" i="21" s="1"/>
  <c r="BL358" i="21"/>
  <c r="BL336" i="21" s="1"/>
  <c r="BL283" i="21"/>
  <c r="BM249" i="21"/>
  <c r="BM303" i="21"/>
  <c r="BM324" i="21" s="1"/>
  <c r="BM302" i="21"/>
  <c r="BM323" i="21" s="1"/>
  <c r="BM301" i="21"/>
  <c r="BM322" i="21" s="1"/>
  <c r="BM300" i="21"/>
  <c r="BM321" i="21" s="1"/>
  <c r="BM299" i="21"/>
  <c r="BM320" i="21" s="1"/>
  <c r="BM298" i="21"/>
  <c r="BM319" i="21" s="1"/>
  <c r="BM296" i="21"/>
  <c r="BM317" i="21" s="1"/>
  <c r="BM297" i="21"/>
  <c r="BM318" i="21" s="1"/>
  <c r="BM295" i="21"/>
  <c r="BM294" i="21"/>
  <c r="BL272" i="21"/>
  <c r="BL264" i="21"/>
  <c r="BL266" i="21"/>
  <c r="BL269" i="21"/>
  <c r="BL267" i="21"/>
  <c r="BL265" i="21"/>
  <c r="BL270" i="21"/>
  <c r="BL271" i="21"/>
  <c r="F6" i="14"/>
  <c r="BI60" i="21"/>
  <c r="BL48" i="21"/>
  <c r="BI7" i="21"/>
  <c r="BL179" i="21"/>
  <c r="BJ228" i="21"/>
  <c r="BJ227" i="21" s="1"/>
  <c r="BJ55" i="21" s="1"/>
  <c r="BJ532" i="20"/>
  <c r="BJ522" i="20" s="1"/>
  <c r="H17" i="31"/>
  <c r="I371" i="21"/>
  <c r="H51" i="31" s="1"/>
  <c r="BL277" i="20"/>
  <c r="BL276" i="20" s="1"/>
  <c r="BL288" i="20"/>
  <c r="BL287" i="20" s="1"/>
  <c r="BK276" i="20"/>
  <c r="BK287" i="20"/>
  <c r="BL255" i="20"/>
  <c r="BL131" i="20"/>
  <c r="BL130" i="20" s="1"/>
  <c r="BL141" i="20"/>
  <c r="BL171" i="21"/>
  <c r="BK433" i="20"/>
  <c r="BL445" i="20"/>
  <c r="BL434" i="20"/>
  <c r="BM516" i="20"/>
  <c r="BM365" i="21"/>
  <c r="BM520" i="20"/>
  <c r="BM369" i="21"/>
  <c r="BL527" i="20"/>
  <c r="BL526" i="20"/>
  <c r="BM519" i="20"/>
  <c r="BM368" i="21"/>
  <c r="BM513" i="20"/>
  <c r="BM362" i="21"/>
  <c r="BL477" i="20"/>
  <c r="BL523" i="20"/>
  <c r="BM456" i="20"/>
  <c r="BK530" i="20"/>
  <c r="BM517" i="20"/>
  <c r="BM366" i="21"/>
  <c r="BM512" i="20"/>
  <c r="BM361" i="21"/>
  <c r="BM521" i="20"/>
  <c r="BM370" i="21"/>
  <c r="BL524" i="20"/>
  <c r="BL525" i="20"/>
  <c r="BL488" i="20"/>
  <c r="BM515" i="20"/>
  <c r="BM364" i="21"/>
  <c r="BM514" i="20"/>
  <c r="BM363" i="21"/>
  <c r="BM518" i="20"/>
  <c r="BM367" i="21"/>
  <c r="BL529" i="20"/>
  <c r="BL531" i="20"/>
  <c r="BM499" i="20"/>
  <c r="BI28" i="21"/>
  <c r="BK167" i="21"/>
  <c r="BJ152" i="21"/>
  <c r="BJ15" i="21" s="1"/>
  <c r="BN151" i="21"/>
  <c r="BN146" i="21"/>
  <c r="BN83" i="21"/>
  <c r="BJ30" i="21"/>
  <c r="BJ6" i="21" s="1"/>
  <c r="I29" i="21"/>
  <c r="BG28" i="21"/>
  <c r="I28" i="21" s="1"/>
  <c r="BI50" i="20"/>
  <c r="BJ53" i="20"/>
  <c r="BJ29" i="20" s="1"/>
  <c r="BJ51" i="20"/>
  <c r="BJ27" i="20" s="1"/>
  <c r="BJ52" i="20"/>
  <c r="BJ28" i="20" s="1"/>
  <c r="BK44" i="20"/>
  <c r="BJ34" i="20"/>
  <c r="BJ10" i="20" s="1"/>
  <c r="BG20" i="20"/>
  <c r="I20" i="20" s="1"/>
  <c r="F7" i="13" s="1"/>
  <c r="I21" i="20"/>
  <c r="BH21" i="20"/>
  <c r="BN387" i="20"/>
  <c r="BN464" i="20" s="1"/>
  <c r="BN3" i="21"/>
  <c r="BN69" i="21" s="1"/>
  <c r="BL236" i="21"/>
  <c r="BL379" i="21" s="1"/>
  <c r="BK155" i="21"/>
  <c r="BK180" i="21"/>
  <c r="BK169" i="21"/>
  <c r="I510" i="20"/>
  <c r="BL208" i="21"/>
  <c r="BO355" i="20"/>
  <c r="BO209" i="20"/>
  <c r="BO83" i="20"/>
  <c r="BO69" i="20"/>
  <c r="BL183" i="21"/>
  <c r="BJ191" i="21"/>
  <c r="BJ31" i="21" s="1"/>
  <c r="BN383" i="20"/>
  <c r="BN460" i="20" s="1"/>
  <c r="BL173" i="21"/>
  <c r="BN397" i="20"/>
  <c r="BN474" i="20" s="1"/>
  <c r="BL157" i="21"/>
  <c r="BM376" i="20"/>
  <c r="BM453" i="20" s="1"/>
  <c r="BK153" i="21"/>
  <c r="BL188" i="21"/>
  <c r="BL189" i="21"/>
  <c r="BL177" i="21"/>
  <c r="BL190" i="21"/>
  <c r="BK533" i="20"/>
  <c r="BK37" i="20" s="1"/>
  <c r="BM553" i="20"/>
  <c r="BM371" i="20"/>
  <c r="BM448" i="20" s="1"/>
  <c r="BM536" i="20"/>
  <c r="BM542" i="20"/>
  <c r="BL411" i="20"/>
  <c r="BL168" i="21" s="1"/>
  <c r="BL534" i="20"/>
  <c r="BK205" i="21"/>
  <c r="BL557" i="20"/>
  <c r="BM599" i="20"/>
  <c r="BM77" i="21"/>
  <c r="BM197" i="21" s="1"/>
  <c r="BL357" i="20"/>
  <c r="BL153" i="21" s="1"/>
  <c r="BL400" i="20"/>
  <c r="BL154" i="21" s="1"/>
  <c r="BL568" i="20"/>
  <c r="BL368" i="20"/>
  <c r="BL167" i="21" s="1"/>
  <c r="BL545" i="20"/>
  <c r="BK194" i="21"/>
  <c r="BM422" i="20"/>
  <c r="BM193" i="21" s="1"/>
  <c r="BM379" i="20"/>
  <c r="BM192" i="21" s="1"/>
  <c r="BL210" i="21"/>
  <c r="BL160" i="21"/>
  <c r="BL176" i="21"/>
  <c r="BL163" i="21"/>
  <c r="BL185" i="21"/>
  <c r="BL161" i="21"/>
  <c r="BL181" i="21"/>
  <c r="BL174" i="21"/>
  <c r="BL170" i="21"/>
  <c r="BL178" i="21"/>
  <c r="BL156" i="21"/>
  <c r="BL187" i="21"/>
  <c r="BL165" i="21"/>
  <c r="BL175" i="21"/>
  <c r="BL158" i="21"/>
  <c r="BL162" i="21"/>
  <c r="BL172" i="21"/>
  <c r="BL159" i="21"/>
  <c r="BL184" i="21"/>
  <c r="BL186" i="21"/>
  <c r="BL164" i="21"/>
  <c r="BL182" i="21"/>
  <c r="BM632" i="20"/>
  <c r="BM592" i="20"/>
  <c r="BL192" i="21"/>
  <c r="BN391" i="20"/>
  <c r="BN468" i="20" s="1"/>
  <c r="BN390" i="20"/>
  <c r="BN467" i="20" s="1"/>
  <c r="BM591" i="20"/>
  <c r="BM622" i="20"/>
  <c r="BM584" i="20"/>
  <c r="BN399" i="20"/>
  <c r="BN476" i="20" s="1"/>
  <c r="BM629" i="20"/>
  <c r="BM631" i="20"/>
  <c r="BM613" i="20"/>
  <c r="BN425" i="20"/>
  <c r="BN502" i="20" s="1"/>
  <c r="BN430" i="20"/>
  <c r="BN507" i="20" s="1"/>
  <c r="BJ166" i="21"/>
  <c r="BJ23" i="21" s="1"/>
  <c r="BJ20" i="21" s="1"/>
  <c r="BM404" i="20"/>
  <c r="BM481" i="20" s="1"/>
  <c r="BM415" i="20"/>
  <c r="BM492" i="20" s="1"/>
  <c r="BM410" i="20"/>
  <c r="BM487" i="20" s="1"/>
  <c r="BL203" i="21"/>
  <c r="BL199" i="21"/>
  <c r="BM566" i="20"/>
  <c r="BM561" i="20"/>
  <c r="BL201" i="21"/>
  <c r="BM610" i="20"/>
  <c r="BM619" i="20"/>
  <c r="BM609" i="20"/>
  <c r="BM590" i="20"/>
  <c r="BM617" i="20"/>
  <c r="BM593" i="20"/>
  <c r="BM587" i="20"/>
  <c r="BM621" i="20"/>
  <c r="BM633" i="20"/>
  <c r="BN396" i="20"/>
  <c r="BN473" i="20" s="1"/>
  <c r="BN427" i="20"/>
  <c r="BN504" i="20" s="1"/>
  <c r="BN389" i="20"/>
  <c r="BN466" i="20" s="1"/>
  <c r="BN381" i="20"/>
  <c r="BN458" i="20" s="1"/>
  <c r="BN428" i="20"/>
  <c r="BN505" i="20" s="1"/>
  <c r="BN426" i="20"/>
  <c r="BN503" i="20" s="1"/>
  <c r="BN392" i="20"/>
  <c r="BN469" i="20" s="1"/>
  <c r="BM594" i="20"/>
  <c r="BM628" i="20"/>
  <c r="BM596" i="20"/>
  <c r="BM627" i="20"/>
  <c r="BM608" i="20"/>
  <c r="BM620" i="20"/>
  <c r="BM597" i="20"/>
  <c r="BM624" i="20"/>
  <c r="BN382" i="20"/>
  <c r="BN459" i="20" s="1"/>
  <c r="BN429" i="20"/>
  <c r="BN506" i="20" s="1"/>
  <c r="BN398" i="20"/>
  <c r="BN475" i="20" s="1"/>
  <c r="BN395" i="20"/>
  <c r="BN472" i="20" s="1"/>
  <c r="BN78" i="21"/>
  <c r="BN386" i="20"/>
  <c r="BN463" i="20" s="1"/>
  <c r="BN394" i="20"/>
  <c r="BN471" i="20" s="1"/>
  <c r="BM573" i="20"/>
  <c r="BM405" i="20"/>
  <c r="BM482" i="20" s="1"/>
  <c r="BM416" i="20"/>
  <c r="BM493" i="20" s="1"/>
  <c r="BM546" i="20"/>
  <c r="BK579" i="20"/>
  <c r="BM582" i="20"/>
  <c r="BM615" i="20"/>
  <c r="BM605" i="20"/>
  <c r="BM614" i="20"/>
  <c r="BM630" i="20"/>
  <c r="BM589" i="20"/>
  <c r="BM616" i="20"/>
  <c r="BM598" i="20"/>
  <c r="BM611" i="20"/>
  <c r="BM602" i="20"/>
  <c r="BN384" i="20"/>
  <c r="BN461" i="20" s="1"/>
  <c r="BN431" i="20"/>
  <c r="BN508" i="20" s="1"/>
  <c r="BN385" i="20"/>
  <c r="BN462" i="20" s="1"/>
  <c r="BN393" i="20"/>
  <c r="BN470" i="20" s="1"/>
  <c r="BN424" i="20"/>
  <c r="BN501" i="20" s="1"/>
  <c r="BN432" i="20"/>
  <c r="BN509" i="20" s="1"/>
  <c r="BN388" i="20"/>
  <c r="BN465" i="20" s="1"/>
  <c r="BM552" i="20"/>
  <c r="BM574" i="20"/>
  <c r="BM541" i="20"/>
  <c r="BM364" i="20"/>
  <c r="BM441" i="20" s="1"/>
  <c r="BM369" i="20"/>
  <c r="BM446" i="20" s="1"/>
  <c r="BM595" i="20"/>
  <c r="BM363" i="20"/>
  <c r="BM440" i="20" s="1"/>
  <c r="BL612" i="20"/>
  <c r="BL623" i="20"/>
  <c r="BL601" i="20"/>
  <c r="BL580" i="20"/>
  <c r="BL239" i="21"/>
  <c r="BM342" i="21"/>
  <c r="BL207" i="21"/>
  <c r="BL195" i="21"/>
  <c r="BL196" i="21"/>
  <c r="BL198" i="21"/>
  <c r="BL214" i="21"/>
  <c r="BM240" i="21"/>
  <c r="BM606" i="20"/>
  <c r="BM625" i="20"/>
  <c r="BM583" i="20"/>
  <c r="BM585" i="20"/>
  <c r="BM586" i="20"/>
  <c r="BM600" i="20"/>
  <c r="BM603" i="20"/>
  <c r="BM604" i="20"/>
  <c r="BM618" i="20"/>
  <c r="BM588" i="20"/>
  <c r="BM607" i="20"/>
  <c r="BM626" i="20"/>
  <c r="BL215" i="21"/>
  <c r="BL200" i="21"/>
  <c r="BL213" i="21"/>
  <c r="BL209" i="21"/>
  <c r="BL197" i="21"/>
  <c r="BM289" i="21"/>
  <c r="BM290" i="21"/>
  <c r="BM311" i="21" s="1"/>
  <c r="BL212" i="21"/>
  <c r="BL211" i="21"/>
  <c r="BL204" i="21"/>
  <c r="BL206" i="21"/>
  <c r="BM245" i="21"/>
  <c r="BM256" i="21" s="1"/>
  <c r="BM234" i="21" s="1"/>
  <c r="BM377" i="21" s="1"/>
  <c r="BM248" i="21"/>
  <c r="BM259" i="21" s="1"/>
  <c r="BM237" i="21" s="1"/>
  <c r="BM380" i="21" s="1"/>
  <c r="BM359" i="20"/>
  <c r="BM436" i="20" s="1"/>
  <c r="BM537" i="20"/>
  <c r="BM366" i="20"/>
  <c r="BM443" i="20" s="1"/>
  <c r="BM544" i="20"/>
  <c r="BM413" i="20"/>
  <c r="BM490" i="20" s="1"/>
  <c r="BM360" i="20"/>
  <c r="BM437" i="20" s="1"/>
  <c r="BM538" i="20"/>
  <c r="BM407" i="20"/>
  <c r="BM484" i="20" s="1"/>
  <c r="BM575" i="20"/>
  <c r="BM401" i="20"/>
  <c r="BM478" i="20" s="1"/>
  <c r="BM377" i="20"/>
  <c r="BM454" i="20" s="1"/>
  <c r="BM567" i="20"/>
  <c r="BM547" i="20"/>
  <c r="BM372" i="20"/>
  <c r="BM449" i="20" s="1"/>
  <c r="BM375" i="20"/>
  <c r="BM452" i="20" s="1"/>
  <c r="BM417" i="20"/>
  <c r="BM494" i="20" s="1"/>
  <c r="BM365" i="20"/>
  <c r="BM442" i="20" s="1"/>
  <c r="BM543" i="20"/>
  <c r="BM373" i="20"/>
  <c r="BM450" i="20" s="1"/>
  <c r="BM558" i="20"/>
  <c r="BM535" i="20"/>
  <c r="BM346" i="21"/>
  <c r="BM341" i="21"/>
  <c r="BM563" i="20"/>
  <c r="BM419" i="20"/>
  <c r="BM496" i="20" s="1"/>
  <c r="BM367" i="20"/>
  <c r="BM444" i="20" s="1"/>
  <c r="BM550" i="20"/>
  <c r="BM76" i="21"/>
  <c r="BM361" i="20"/>
  <c r="BM438" i="20" s="1"/>
  <c r="BM420" i="20"/>
  <c r="BM497" i="20" s="1"/>
  <c r="BM406" i="20"/>
  <c r="BM483" i="20" s="1"/>
  <c r="BM559" i="20"/>
  <c r="BM412" i="20"/>
  <c r="BM489" i="20" s="1"/>
  <c r="BM378" i="20"/>
  <c r="BM455" i="20" s="1"/>
  <c r="BM539" i="20"/>
  <c r="BM548" i="20"/>
  <c r="BM576" i="20"/>
  <c r="BM562" i="20"/>
  <c r="BM418" i="20"/>
  <c r="BM495" i="20" s="1"/>
  <c r="BM570" i="20"/>
  <c r="BM549" i="20"/>
  <c r="BM374" i="20"/>
  <c r="BM451" i="20" s="1"/>
  <c r="BM358" i="20"/>
  <c r="BM435" i="20" s="1"/>
  <c r="BM564" i="20"/>
  <c r="BM403" i="20"/>
  <c r="BM480" i="20" s="1"/>
  <c r="BM572" i="20"/>
  <c r="BM551" i="20"/>
  <c r="BM414" i="20"/>
  <c r="BM491" i="20" s="1"/>
  <c r="BM565" i="20"/>
  <c r="BM421" i="20"/>
  <c r="BM498" i="20" s="1"/>
  <c r="BM370" i="20"/>
  <c r="BM447" i="20" s="1"/>
  <c r="BM560" i="20"/>
  <c r="BM554" i="20"/>
  <c r="BM362" i="20"/>
  <c r="BM439" i="20" s="1"/>
  <c r="BM540" i="20"/>
  <c r="BM408" i="20"/>
  <c r="BM485" i="20" s="1"/>
  <c r="BM577" i="20"/>
  <c r="BM555" i="20"/>
  <c r="BM402" i="20"/>
  <c r="BM479" i="20" s="1"/>
  <c r="BM571" i="20"/>
  <c r="BM409" i="20"/>
  <c r="BM486" i="20" s="1"/>
  <c r="BM578" i="20"/>
  <c r="BN79" i="21"/>
  <c r="BM340" i="21"/>
  <c r="BM347" i="21"/>
  <c r="BM241" i="21"/>
  <c r="BM252" i="21" s="1"/>
  <c r="BM230" i="21" s="1"/>
  <c r="BM373" i="21" s="1"/>
  <c r="BO79" i="20"/>
  <c r="BO80" i="20" s="1"/>
  <c r="BO80" i="21" s="1"/>
  <c r="BO75" i="20"/>
  <c r="BO75" i="21" s="1"/>
  <c r="BO78" i="20"/>
  <c r="BM292" i="21"/>
  <c r="BM313" i="21" s="1"/>
  <c r="BM243" i="21"/>
  <c r="BM254" i="21" s="1"/>
  <c r="BM232" i="21" s="1"/>
  <c r="BM375" i="21" s="1"/>
  <c r="BM293" i="21"/>
  <c r="BM314" i="21" s="1"/>
  <c r="BM246" i="21"/>
  <c r="BM257" i="21" s="1"/>
  <c r="BM235" i="21" s="1"/>
  <c r="BM378" i="21" s="1"/>
  <c r="BM288" i="21"/>
  <c r="BM309" i="21" s="1"/>
  <c r="BM247" i="21"/>
  <c r="BM258" i="21" s="1"/>
  <c r="BM339" i="21"/>
  <c r="BM345" i="21"/>
  <c r="BM286" i="21"/>
  <c r="BM307" i="21" s="1"/>
  <c r="BM291" i="21"/>
  <c r="BM312" i="21" s="1"/>
  <c r="BM242" i="21"/>
  <c r="BM253" i="21" s="1"/>
  <c r="BM231" i="21" s="1"/>
  <c r="BM374" i="21" s="1"/>
  <c r="BN76" i="20"/>
  <c r="BN81" i="20"/>
  <c r="BN81" i="21" s="1"/>
  <c r="BN77" i="20"/>
  <c r="BN77" i="21" s="1"/>
  <c r="BM244" i="21"/>
  <c r="BM255" i="21" s="1"/>
  <c r="BM233" i="21" s="1"/>
  <c r="BM376" i="21" s="1"/>
  <c r="BM284" i="21"/>
  <c r="BM305" i="21" s="1"/>
  <c r="BM263" i="21" s="1"/>
  <c r="BM285" i="21"/>
  <c r="BM306" i="21" s="1"/>
  <c r="BM338" i="21"/>
  <c r="BM287" i="21"/>
  <c r="BM308" i="21" s="1"/>
  <c r="BM343" i="21"/>
  <c r="BM344" i="21"/>
  <c r="BL99" i="21"/>
  <c r="BL163" i="20"/>
  <c r="BL43" i="20" s="1"/>
  <c r="BK210" i="20"/>
  <c r="BK147" i="21"/>
  <c r="BK14" i="21" s="1"/>
  <c r="BM100" i="21"/>
  <c r="BM153" i="20"/>
  <c r="BM164" i="20"/>
  <c r="BM87" i="21"/>
  <c r="BM310" i="20"/>
  <c r="BM97" i="20"/>
  <c r="BM299" i="20"/>
  <c r="BM317" i="20"/>
  <c r="BM219" i="20"/>
  <c r="BM263" i="20" s="1"/>
  <c r="BM308" i="20"/>
  <c r="BM157" i="20"/>
  <c r="BM72" i="21"/>
  <c r="BM108" i="21"/>
  <c r="BM305" i="20"/>
  <c r="BM302" i="20"/>
  <c r="BM228" i="20"/>
  <c r="BM272" i="20" s="1"/>
  <c r="BM165" i="20"/>
  <c r="BM98" i="20"/>
  <c r="BM132" i="20" s="1"/>
  <c r="BM96" i="21"/>
  <c r="BM119" i="21"/>
  <c r="BM238" i="20"/>
  <c r="BM282" i="20" s="1"/>
  <c r="BM314" i="20"/>
  <c r="BM300" i="20"/>
  <c r="BM172" i="20"/>
  <c r="BM102" i="21"/>
  <c r="BM109" i="21"/>
  <c r="BM311" i="20"/>
  <c r="BM221" i="20"/>
  <c r="BM265" i="20" s="1"/>
  <c r="BM312" i="20"/>
  <c r="BM102" i="20"/>
  <c r="BM136" i="20" s="1"/>
  <c r="BM158" i="20"/>
  <c r="BM89" i="21"/>
  <c r="BM117" i="21"/>
  <c r="BM307" i="20"/>
  <c r="BM319" i="20"/>
  <c r="BM236" i="20"/>
  <c r="BM280" i="20" s="1"/>
  <c r="BM170" i="20"/>
  <c r="BM101" i="20"/>
  <c r="BM135" i="20" s="1"/>
  <c r="BM91" i="21"/>
  <c r="BM107" i="21"/>
  <c r="BM225" i="20"/>
  <c r="BM269" i="20" s="1"/>
  <c r="BM230" i="20"/>
  <c r="BM274" i="20" s="1"/>
  <c r="BM104" i="20"/>
  <c r="BM138" i="20" s="1"/>
  <c r="BM160" i="20"/>
  <c r="BM114" i="21"/>
  <c r="BM242" i="20"/>
  <c r="BM286" i="20" s="1"/>
  <c r="BM231" i="20"/>
  <c r="BM275" i="20" s="1"/>
  <c r="BM241" i="20"/>
  <c r="BM285" i="20" s="1"/>
  <c r="BM224" i="20"/>
  <c r="BM268" i="20" s="1"/>
  <c r="BM168" i="20"/>
  <c r="BM104" i="21"/>
  <c r="BM120" i="21"/>
  <c r="BM301" i="20"/>
  <c r="BM213" i="20"/>
  <c r="BM257" i="20" s="1"/>
  <c r="BM240" i="20"/>
  <c r="BM284" i="20" s="1"/>
  <c r="BM171" i="20"/>
  <c r="BM154" i="20"/>
  <c r="BM92" i="21"/>
  <c r="BM239" i="20"/>
  <c r="BM283" i="20" s="1"/>
  <c r="BM306" i="20"/>
  <c r="BM216" i="20"/>
  <c r="BM260" i="20" s="1"/>
  <c r="BM166" i="20"/>
  <c r="BM100" i="20"/>
  <c r="BM134" i="20" s="1"/>
  <c r="BM94" i="21"/>
  <c r="BM101" i="21"/>
  <c r="BM217" i="20"/>
  <c r="BM261" i="20" s="1"/>
  <c r="BM214" i="20"/>
  <c r="BM258" i="20" s="1"/>
  <c r="BM173" i="20"/>
  <c r="BM156" i="20"/>
  <c r="BM113" i="21"/>
  <c r="BM313" i="20"/>
  <c r="BM223" i="20"/>
  <c r="BM267" i="20" s="1"/>
  <c r="BM226" i="20"/>
  <c r="BM270" i="20" s="1"/>
  <c r="BM159" i="20"/>
  <c r="BM95" i="21"/>
  <c r="BM116" i="21"/>
  <c r="BM315" i="20"/>
  <c r="BM234" i="20"/>
  <c r="BM278" i="20" s="1"/>
  <c r="BM237" i="20"/>
  <c r="BM281" i="20" s="1"/>
  <c r="BM220" i="20"/>
  <c r="BM264" i="20" s="1"/>
  <c r="BM167" i="20"/>
  <c r="BM105" i="20"/>
  <c r="BM139" i="20" s="1"/>
  <c r="BM106" i="21"/>
  <c r="BM118" i="21"/>
  <c r="BM227" i="20"/>
  <c r="BM271" i="20" s="1"/>
  <c r="BM218" i="20"/>
  <c r="BM262" i="20" s="1"/>
  <c r="BM161" i="20"/>
  <c r="BM93" i="21"/>
  <c r="BM112" i="21"/>
  <c r="BM318" i="20"/>
  <c r="BM304" i="20"/>
  <c r="BM169" i="20"/>
  <c r="BM99" i="20"/>
  <c r="BM133" i="20" s="1"/>
  <c r="BM88" i="21"/>
  <c r="BM103" i="21"/>
  <c r="BM303" i="20"/>
  <c r="BM215" i="20"/>
  <c r="BM259" i="20" s="1"/>
  <c r="BM316" i="20"/>
  <c r="BM103" i="20"/>
  <c r="BM137" i="20" s="1"/>
  <c r="BM155" i="20"/>
  <c r="BM90" i="21"/>
  <c r="BM115" i="21"/>
  <c r="BM235" i="20"/>
  <c r="BM279" i="20" s="1"/>
  <c r="BM229" i="20"/>
  <c r="BM273" i="20" s="1"/>
  <c r="BM222" i="20"/>
  <c r="BM266" i="20" s="1"/>
  <c r="BM106" i="20"/>
  <c r="BM140" i="20" s="1"/>
  <c r="BM162" i="20"/>
  <c r="BM105" i="21"/>
  <c r="BK98" i="21"/>
  <c r="BK97" i="21" s="1"/>
  <c r="BK21" i="21" s="1"/>
  <c r="BP1" i="20"/>
  <c r="BP3" i="20" s="1"/>
  <c r="BO1" i="21"/>
  <c r="BO71" i="20"/>
  <c r="BJ121" i="21"/>
  <c r="BJ29" i="21" s="1"/>
  <c r="BL343" i="20"/>
  <c r="BL243" i="20"/>
  <c r="BK148" i="21"/>
  <c r="BK22" i="21" s="1"/>
  <c r="BK174" i="20"/>
  <c r="BL86" i="21"/>
  <c r="BL232" i="20"/>
  <c r="BL234" i="21"/>
  <c r="BL377" i="21" s="1"/>
  <c r="BN72" i="20"/>
  <c r="BN111" i="21" s="1"/>
  <c r="BN71" i="21"/>
  <c r="BN73" i="20"/>
  <c r="I522" i="20"/>
  <c r="BG356" i="20"/>
  <c r="BG15" i="20" s="1"/>
  <c r="BG7" i="20" s="1"/>
  <c r="I7" i="20" s="1"/>
  <c r="BL197" i="20"/>
  <c r="BL332" i="20"/>
  <c r="BH356" i="20"/>
  <c r="BK320" i="20"/>
  <c r="BM216" i="21"/>
  <c r="BM49" i="21" s="1"/>
  <c r="BL360" i="21"/>
  <c r="BL211" i="20"/>
  <c r="BL309" i="20"/>
  <c r="BL44" i="20" s="1"/>
  <c r="BL96" i="20"/>
  <c r="BJ37" i="21"/>
  <c r="BL321" i="20"/>
  <c r="BL107" i="20"/>
  <c r="BL122" i="21" s="1"/>
  <c r="BL123" i="21"/>
  <c r="BL186" i="20"/>
  <c r="BL268" i="21"/>
  <c r="BL110" i="21"/>
  <c r="BL298" i="20"/>
  <c r="BL36" i="20" s="1"/>
  <c r="BL152" i="20"/>
  <c r="BM135" i="21"/>
  <c r="BM198" i="20"/>
  <c r="BM124" i="21"/>
  <c r="BM344" i="20"/>
  <c r="BM333" i="20"/>
  <c r="BM108" i="20"/>
  <c r="BM142" i="20" s="1"/>
  <c r="BM322" i="20"/>
  <c r="BM348" i="20"/>
  <c r="BM339" i="20"/>
  <c r="BM252" i="20"/>
  <c r="BM296" i="20" s="1"/>
  <c r="BM110" i="20"/>
  <c r="BM144" i="20" s="1"/>
  <c r="BM117" i="20"/>
  <c r="BM151" i="20" s="1"/>
  <c r="BM140" i="21"/>
  <c r="BM347" i="20"/>
  <c r="BM342" i="20"/>
  <c r="BM325" i="20"/>
  <c r="BM181" i="20"/>
  <c r="BM178" i="20"/>
  <c r="BM141" i="21"/>
  <c r="BM199" i="20"/>
  <c r="BM337" i="20"/>
  <c r="BM193" i="20"/>
  <c r="BM180" i="20"/>
  <c r="BM131" i="21"/>
  <c r="BM353" i="20"/>
  <c r="BM195" i="20"/>
  <c r="BM327" i="20"/>
  <c r="BM114" i="20"/>
  <c r="BM148" i="20" s="1"/>
  <c r="BM109" i="20"/>
  <c r="BM143" i="20" s="1"/>
  <c r="BM143" i="21"/>
  <c r="BM253" i="20"/>
  <c r="BM297" i="20" s="1"/>
  <c r="BM335" i="20"/>
  <c r="BM203" i="20"/>
  <c r="BM188" i="20"/>
  <c r="BM138" i="21"/>
  <c r="BM139" i="21"/>
  <c r="BM245" i="20"/>
  <c r="BM289" i="20" s="1"/>
  <c r="BM338" i="20"/>
  <c r="BM251" i="20"/>
  <c r="BM295" i="20" s="1"/>
  <c r="BM115" i="20"/>
  <c r="BM149" i="20" s="1"/>
  <c r="BM125" i="21"/>
  <c r="BM189" i="20"/>
  <c r="BM247" i="20"/>
  <c r="BM291" i="20" s="1"/>
  <c r="BM328" i="20"/>
  <c r="BM194" i="20"/>
  <c r="BM113" i="20"/>
  <c r="BM147" i="20" s="1"/>
  <c r="BM130" i="21"/>
  <c r="BM349" i="20"/>
  <c r="BM340" i="20"/>
  <c r="BM323" i="20"/>
  <c r="BM191" i="20"/>
  <c r="BM73" i="21"/>
  <c r="BM249" i="20"/>
  <c r="BM293" i="20" s="1"/>
  <c r="BM330" i="20"/>
  <c r="BM202" i="20"/>
  <c r="BM112" i="20"/>
  <c r="BM146" i="20" s="1"/>
  <c r="BM127" i="21"/>
  <c r="BM204" i="20"/>
  <c r="BM250" i="20"/>
  <c r="BM294" i="20" s="1"/>
  <c r="BM334" i="20"/>
  <c r="BM248" i="20"/>
  <c r="BM292" i="20" s="1"/>
  <c r="BM184" i="20"/>
  <c r="BM133" i="21"/>
  <c r="BM350" i="20"/>
  <c r="BM196" i="20"/>
  <c r="BM324" i="20"/>
  <c r="BM190" i="20"/>
  <c r="BM177" i="20"/>
  <c r="BM136" i="21"/>
  <c r="BM345" i="20"/>
  <c r="BM336" i="20"/>
  <c r="BM201" i="20"/>
  <c r="BM182" i="20"/>
  <c r="BM137" i="21"/>
  <c r="BM144" i="21"/>
  <c r="BM352" i="20"/>
  <c r="BM183" i="20"/>
  <c r="BM326" i="20"/>
  <c r="BM185" i="20"/>
  <c r="BM179" i="20"/>
  <c r="BM126" i="21"/>
  <c r="BM351" i="20"/>
  <c r="BM246" i="20"/>
  <c r="BM290" i="20" s="1"/>
  <c r="BM329" i="20"/>
  <c r="BM200" i="20"/>
  <c r="BM116" i="20"/>
  <c r="BM150" i="20" s="1"/>
  <c r="BM128" i="21"/>
  <c r="BM346" i="20"/>
  <c r="BM341" i="20"/>
  <c r="BM206" i="20"/>
  <c r="BM111" i="20"/>
  <c r="BM145" i="20" s="1"/>
  <c r="BM129" i="21"/>
  <c r="BM142" i="21"/>
  <c r="BM205" i="20"/>
  <c r="BM331" i="20"/>
  <c r="BM207" i="20"/>
  <c r="BM192" i="20"/>
  <c r="BM132" i="21"/>
  <c r="BN220" i="21"/>
  <c r="BN217" i="21"/>
  <c r="BN218" i="21"/>
  <c r="BN225" i="21"/>
  <c r="BN219" i="21"/>
  <c r="BN221" i="21"/>
  <c r="BN226" i="21"/>
  <c r="BN223" i="21"/>
  <c r="BN224" i="21"/>
  <c r="BN222" i="21"/>
  <c r="BL175" i="20"/>
  <c r="BL134" i="21"/>
  <c r="BK511" i="20"/>
  <c r="BK149" i="21"/>
  <c r="BL250" i="21" l="1"/>
  <c r="BO380" i="20"/>
  <c r="BO457" i="20" s="1"/>
  <c r="BO423" i="20"/>
  <c r="BO500" i="20" s="1"/>
  <c r="BN244" i="20"/>
  <c r="BN176" i="20"/>
  <c r="BN187" i="20"/>
  <c r="BM315" i="21"/>
  <c r="BM273" i="21" s="1"/>
  <c r="BN233" i="20"/>
  <c r="BN212" i="20"/>
  <c r="BN256" i="20" s="1"/>
  <c r="BM316" i="21"/>
  <c r="BM274" i="21" s="1"/>
  <c r="BM260" i="21"/>
  <c r="BM238" i="21" s="1"/>
  <c r="I43" i="21"/>
  <c r="BJ43" i="21"/>
  <c r="BJ42" i="21" s="1"/>
  <c r="BG60" i="21"/>
  <c r="I60" i="21" s="1"/>
  <c r="F12" i="14" s="1"/>
  <c r="I61" i="21"/>
  <c r="BK532" i="20"/>
  <c r="BK522" i="20" s="1"/>
  <c r="BK381" i="21"/>
  <c r="BK371" i="21" s="1"/>
  <c r="BK359" i="21" s="1"/>
  <c r="BK37" i="21" s="1"/>
  <c r="BJ26" i="20"/>
  <c r="BK34" i="20"/>
  <c r="BK10" i="20" s="1"/>
  <c r="BN369" i="20"/>
  <c r="BN446" i="20" s="1"/>
  <c r="BK262" i="21"/>
  <c r="BK261" i="21" s="1"/>
  <c r="BK61" i="21" s="1"/>
  <c r="BK60" i="21" s="1"/>
  <c r="BL304" i="21"/>
  <c r="BL281" i="21"/>
  <c r="BL275" i="21"/>
  <c r="BL277" i="21"/>
  <c r="BL280" i="21"/>
  <c r="BL278" i="21"/>
  <c r="BM355" i="21"/>
  <c r="BM333" i="21" s="1"/>
  <c r="BM281" i="21" s="1"/>
  <c r="BM350" i="21"/>
  <c r="BM328" i="21" s="1"/>
  <c r="BM276" i="21" s="1"/>
  <c r="BM351" i="21"/>
  <c r="BM329" i="21" s="1"/>
  <c r="BM277" i="21" s="1"/>
  <c r="BM349" i="21"/>
  <c r="BM327" i="21" s="1"/>
  <c r="BM275" i="21" s="1"/>
  <c r="BM352" i="21"/>
  <c r="BM330" i="21" s="1"/>
  <c r="BM278" i="21" s="1"/>
  <c r="BL279" i="21"/>
  <c r="BM357" i="21"/>
  <c r="BM335" i="21" s="1"/>
  <c r="BM354" i="21"/>
  <c r="BM332" i="21" s="1"/>
  <c r="BM280" i="21" s="1"/>
  <c r="BM356" i="21"/>
  <c r="BM334" i="21" s="1"/>
  <c r="BM282" i="21" s="1"/>
  <c r="BM353" i="21"/>
  <c r="BM331" i="21" s="1"/>
  <c r="BM358" i="21"/>
  <c r="BM336" i="21" s="1"/>
  <c r="BM283" i="21"/>
  <c r="BN249" i="21"/>
  <c r="BN303" i="21"/>
  <c r="BN324" i="21" s="1"/>
  <c r="BN302" i="21"/>
  <c r="BN323" i="21" s="1"/>
  <c r="BN301" i="21"/>
  <c r="BN322" i="21" s="1"/>
  <c r="BN300" i="21"/>
  <c r="BN321" i="21" s="1"/>
  <c r="BN299" i="21"/>
  <c r="BN320" i="21" s="1"/>
  <c r="BN298" i="21"/>
  <c r="BN319" i="21" s="1"/>
  <c r="BN297" i="21"/>
  <c r="BN318" i="21" s="1"/>
  <c r="BN296" i="21"/>
  <c r="BN317" i="21" s="1"/>
  <c r="BN295" i="21"/>
  <c r="BN294" i="21"/>
  <c r="BM264" i="21"/>
  <c r="BM265" i="21"/>
  <c r="BM267" i="21"/>
  <c r="BM271" i="21"/>
  <c r="BM269" i="21"/>
  <c r="BM266" i="21"/>
  <c r="BM272" i="21"/>
  <c r="BM270" i="21"/>
  <c r="I44" i="21"/>
  <c r="I47" i="21"/>
  <c r="BJ54" i="21"/>
  <c r="BM48" i="21"/>
  <c r="BJ7" i="21"/>
  <c r="BM156" i="21"/>
  <c r="BK228" i="21"/>
  <c r="BK227" i="21" s="1"/>
  <c r="BK55" i="21" s="1"/>
  <c r="H32" i="31"/>
  <c r="H30" i="31" s="1"/>
  <c r="H7" i="31" s="1"/>
  <c r="H42" i="31"/>
  <c r="H26" i="31"/>
  <c r="H49" i="31"/>
  <c r="I359" i="21"/>
  <c r="BG37" i="21"/>
  <c r="BG7" i="21" s="1"/>
  <c r="I7" i="21" s="1"/>
  <c r="BK254" i="20"/>
  <c r="BK62" i="20" s="1"/>
  <c r="BL254" i="20"/>
  <c r="BL62" i="20" s="1"/>
  <c r="BM288" i="20"/>
  <c r="BM287" i="20" s="1"/>
  <c r="BM277" i="20"/>
  <c r="BM276" i="20" s="1"/>
  <c r="BM255" i="20"/>
  <c r="BM131" i="20"/>
  <c r="BM130" i="20" s="1"/>
  <c r="BM141" i="20"/>
  <c r="BL433" i="20"/>
  <c r="BN456" i="20"/>
  <c r="BN521" i="20"/>
  <c r="BN370" i="21"/>
  <c r="BN513" i="20"/>
  <c r="BN362" i="21"/>
  <c r="BL528" i="20"/>
  <c r="BM524" i="20"/>
  <c r="BM531" i="20"/>
  <c r="BL530" i="20"/>
  <c r="BN517" i="20"/>
  <c r="BN366" i="21"/>
  <c r="BN516" i="20"/>
  <c r="BN365" i="21"/>
  <c r="BN512" i="20"/>
  <c r="BN361" i="21"/>
  <c r="BM529" i="20"/>
  <c r="BM488" i="20"/>
  <c r="BM528" i="20"/>
  <c r="BN514" i="20"/>
  <c r="BN363" i="21"/>
  <c r="BM527" i="20"/>
  <c r="BM525" i="20"/>
  <c r="BM477" i="20"/>
  <c r="BN519" i="20"/>
  <c r="BN368" i="21"/>
  <c r="BN515" i="20"/>
  <c r="BN364" i="21"/>
  <c r="BN518" i="20"/>
  <c r="BN367" i="21"/>
  <c r="BN520" i="20"/>
  <c r="BN369" i="21"/>
  <c r="BM526" i="20"/>
  <c r="BM434" i="20"/>
  <c r="BM445" i="20"/>
  <c r="BN499" i="20"/>
  <c r="BI36" i="21"/>
  <c r="BO151" i="21"/>
  <c r="BO146" i="21"/>
  <c r="BO83" i="21"/>
  <c r="BJ28" i="21"/>
  <c r="BK30" i="21"/>
  <c r="BK6" i="21" s="1"/>
  <c r="BJ50" i="20"/>
  <c r="BK52" i="20"/>
  <c r="BK28" i="20" s="1"/>
  <c r="BK51" i="20"/>
  <c r="BK27" i="20" s="1"/>
  <c r="BK53" i="20"/>
  <c r="BK29" i="20" s="1"/>
  <c r="BL42" i="20"/>
  <c r="BK42" i="20"/>
  <c r="BH20" i="20"/>
  <c r="BL35" i="20"/>
  <c r="BK14" i="20"/>
  <c r="BK6" i="20" s="1"/>
  <c r="BH15" i="20"/>
  <c r="I15" i="20"/>
  <c r="I54" i="21"/>
  <c r="I48" i="21"/>
  <c r="BK166" i="21"/>
  <c r="BK23" i="21" s="1"/>
  <c r="BK20" i="21" s="1"/>
  <c r="BK152" i="21"/>
  <c r="BK15" i="21" s="1"/>
  <c r="BO3" i="21"/>
  <c r="BO69" i="21" s="1"/>
  <c r="BM236" i="21"/>
  <c r="BM379" i="21" s="1"/>
  <c r="I356" i="20"/>
  <c r="H18" i="31" s="1"/>
  <c r="BI510" i="20"/>
  <c r="BM215" i="21"/>
  <c r="BM212" i="21"/>
  <c r="BN609" i="20"/>
  <c r="BN602" i="20"/>
  <c r="BP355" i="20"/>
  <c r="BP209" i="20"/>
  <c r="BP83" i="20"/>
  <c r="BP69" i="20"/>
  <c r="BM200" i="21"/>
  <c r="BM211" i="21"/>
  <c r="BM201" i="21"/>
  <c r="BM207" i="21"/>
  <c r="BM214" i="21"/>
  <c r="BM198" i="21"/>
  <c r="BM196" i="21"/>
  <c r="BM195" i="21"/>
  <c r="BM209" i="21"/>
  <c r="BM202" i="21"/>
  <c r="BM213" i="21"/>
  <c r="BM208" i="21"/>
  <c r="BM206" i="21"/>
  <c r="BM204" i="21"/>
  <c r="BM210" i="21"/>
  <c r="BM199" i="21"/>
  <c r="BM203" i="21"/>
  <c r="BM165" i="21"/>
  <c r="BK191" i="21"/>
  <c r="BK31" i="21" s="1"/>
  <c r="BL533" i="20"/>
  <c r="BL37" i="20" s="1"/>
  <c r="BO426" i="20"/>
  <c r="BO503" i="20" s="1"/>
  <c r="BN345" i="21"/>
  <c r="BM158" i="21"/>
  <c r="BN342" i="21"/>
  <c r="BN246" i="21"/>
  <c r="BN257" i="21" s="1"/>
  <c r="BN235" i="21" s="1"/>
  <c r="BN378" i="21" s="1"/>
  <c r="BN290" i="21"/>
  <c r="BN311" i="21" s="1"/>
  <c r="BL169" i="21"/>
  <c r="BN284" i="21"/>
  <c r="BN305" i="21" s="1"/>
  <c r="BN263" i="21" s="1"/>
  <c r="BN291" i="21"/>
  <c r="BN312" i="21" s="1"/>
  <c r="BN343" i="21"/>
  <c r="BN347" i="21"/>
  <c r="BM189" i="21"/>
  <c r="BM164" i="21"/>
  <c r="BM179" i="21"/>
  <c r="BM172" i="21"/>
  <c r="BI356" i="20"/>
  <c r="BM183" i="21"/>
  <c r="BL180" i="21"/>
  <c r="BL155" i="21"/>
  <c r="BL152" i="21" s="1"/>
  <c r="BL15" i="21" s="1"/>
  <c r="BN363" i="20"/>
  <c r="BN440" i="20" s="1"/>
  <c r="BN421" i="20"/>
  <c r="BN498" i="20" s="1"/>
  <c r="BN359" i="20"/>
  <c r="BN436" i="20" s="1"/>
  <c r="BN417" i="20"/>
  <c r="BN494" i="20" s="1"/>
  <c r="BN558" i="20"/>
  <c r="BN552" i="20"/>
  <c r="BN541" i="20"/>
  <c r="BN537" i="20"/>
  <c r="BN535" i="20"/>
  <c r="BN243" i="21"/>
  <c r="BN289" i="21"/>
  <c r="BN293" i="21"/>
  <c r="BN314" i="21" s="1"/>
  <c r="BN565" i="20"/>
  <c r="BN409" i="20"/>
  <c r="BN486" i="20" s="1"/>
  <c r="BN373" i="20"/>
  <c r="BN450" i="20" s="1"/>
  <c r="BN366" i="20"/>
  <c r="BN443" i="20" s="1"/>
  <c r="BN543" i="20"/>
  <c r="BN370" i="20"/>
  <c r="BN447" i="20" s="1"/>
  <c r="BN365" i="20"/>
  <c r="BN442" i="20" s="1"/>
  <c r="BN346" i="21"/>
  <c r="BN338" i="21"/>
  <c r="BN341" i="21"/>
  <c r="BN241" i="21"/>
  <c r="BN252" i="21" s="1"/>
  <c r="BN230" i="21" s="1"/>
  <c r="BN373" i="21" s="1"/>
  <c r="BN415" i="20"/>
  <c r="BN492" i="20" s="1"/>
  <c r="BN576" i="20"/>
  <c r="BN551" i="20"/>
  <c r="BN567" i="20"/>
  <c r="BN569" i="20"/>
  <c r="BN379" i="20"/>
  <c r="BM612" i="20"/>
  <c r="BN422" i="20"/>
  <c r="BN193" i="21" s="1"/>
  <c r="BO79" i="21"/>
  <c r="BN597" i="20"/>
  <c r="BN607" i="20"/>
  <c r="BN339" i="21"/>
  <c r="BN247" i="21"/>
  <c r="BN258" i="21" s="1"/>
  <c r="BN340" i="21"/>
  <c r="BN287" i="21"/>
  <c r="BN308" i="21" s="1"/>
  <c r="BN245" i="21"/>
  <c r="BN256" i="21" s="1"/>
  <c r="BN234" i="21" s="1"/>
  <c r="BN377" i="21" s="1"/>
  <c r="BN288" i="21"/>
  <c r="BN309" i="21" s="1"/>
  <c r="BN242" i="21"/>
  <c r="BN253" i="21" s="1"/>
  <c r="BN231" i="21" s="1"/>
  <c r="BN374" i="21" s="1"/>
  <c r="BM601" i="20"/>
  <c r="BN591" i="20"/>
  <c r="BN614" i="20"/>
  <c r="BN589" i="20"/>
  <c r="BN344" i="21"/>
  <c r="BN240" i="21"/>
  <c r="BN251" i="21" s="1"/>
  <c r="BN229" i="21" s="1"/>
  <c r="BN372" i="21" s="1"/>
  <c r="BN285" i="21"/>
  <c r="BN306" i="21" s="1"/>
  <c r="BN248" i="21"/>
  <c r="BN259" i="21" s="1"/>
  <c r="BN237" i="21" s="1"/>
  <c r="BN380" i="21" s="1"/>
  <c r="BN244" i="21"/>
  <c r="BN255" i="21" s="1"/>
  <c r="BN233" i="21" s="1"/>
  <c r="BN376" i="21" s="1"/>
  <c r="BN286" i="21"/>
  <c r="BN307" i="21" s="1"/>
  <c r="BN292" i="21"/>
  <c r="BN313" i="21" s="1"/>
  <c r="BL579" i="20"/>
  <c r="BN413" i="20"/>
  <c r="BN490" i="20" s="1"/>
  <c r="BN575" i="20"/>
  <c r="BN403" i="20"/>
  <c r="BN480" i="20" s="1"/>
  <c r="BN578" i="20"/>
  <c r="BN547" i="20"/>
  <c r="BN410" i="20"/>
  <c r="BN487" i="20" s="1"/>
  <c r="BN573" i="20"/>
  <c r="BN418" i="20"/>
  <c r="BN495" i="20" s="1"/>
  <c r="BN563" i="20"/>
  <c r="BN566" i="20"/>
  <c r="BN377" i="20"/>
  <c r="BN454" i="20" s="1"/>
  <c r="BN574" i="20"/>
  <c r="BN419" i="20"/>
  <c r="BN496" i="20" s="1"/>
  <c r="BN367" i="20"/>
  <c r="BN444" i="20" s="1"/>
  <c r="BN564" i="20"/>
  <c r="BN414" i="20"/>
  <c r="BN491" i="20" s="1"/>
  <c r="BN559" i="20"/>
  <c r="BN549" i="20"/>
  <c r="BN546" i="20"/>
  <c r="BN358" i="20"/>
  <c r="BN435" i="20" s="1"/>
  <c r="BO385" i="20"/>
  <c r="BO462" i="20" s="1"/>
  <c r="BN371" i="20"/>
  <c r="BN448" i="20" s="1"/>
  <c r="BN536" i="20"/>
  <c r="BN404" i="20"/>
  <c r="BN481" i="20" s="1"/>
  <c r="BN562" i="20"/>
  <c r="BN571" i="20"/>
  <c r="BN360" i="20"/>
  <c r="BN437" i="20" s="1"/>
  <c r="BN555" i="20"/>
  <c r="BN402" i="20"/>
  <c r="BN479" i="20" s="1"/>
  <c r="BN560" i="20"/>
  <c r="BN572" i="20"/>
  <c r="BN378" i="20"/>
  <c r="BN455" i="20" s="1"/>
  <c r="BN539" i="20"/>
  <c r="BN548" i="20"/>
  <c r="BN561" i="20"/>
  <c r="BN570" i="20"/>
  <c r="BN376" i="20"/>
  <c r="BN453" i="20" s="1"/>
  <c r="BN577" i="20"/>
  <c r="BN405" i="20"/>
  <c r="BN482" i="20" s="1"/>
  <c r="BN401" i="20"/>
  <c r="BN478" i="20" s="1"/>
  <c r="BN76" i="21"/>
  <c r="BO381" i="20"/>
  <c r="BO458" i="20" s="1"/>
  <c r="BO424" i="20"/>
  <c r="BO501" i="20" s="1"/>
  <c r="BN372" i="20"/>
  <c r="BN449" i="20" s="1"/>
  <c r="BN554" i="20"/>
  <c r="BN362" i="20"/>
  <c r="BN439" i="20" s="1"/>
  <c r="BN544" i="20"/>
  <c r="BN553" i="20"/>
  <c r="BN361" i="20"/>
  <c r="BN438" i="20" s="1"/>
  <c r="BN420" i="20"/>
  <c r="BN497" i="20" s="1"/>
  <c r="BN407" i="20"/>
  <c r="BN484" i="20" s="1"/>
  <c r="BN542" i="20"/>
  <c r="BN550" i="20"/>
  <c r="BN375" i="20"/>
  <c r="BN452" i="20" s="1"/>
  <c r="BN540" i="20"/>
  <c r="BN408" i="20"/>
  <c r="BN485" i="20" s="1"/>
  <c r="BN374" i="20"/>
  <c r="BN451" i="20" s="1"/>
  <c r="BN416" i="20"/>
  <c r="BN493" i="20" s="1"/>
  <c r="BN364" i="20"/>
  <c r="BN441" i="20" s="1"/>
  <c r="BN538" i="20"/>
  <c r="BN406" i="20"/>
  <c r="BN483" i="20" s="1"/>
  <c r="BN412" i="20"/>
  <c r="BN489" i="20" s="1"/>
  <c r="BO387" i="20"/>
  <c r="BO464" i="20" s="1"/>
  <c r="BO430" i="20"/>
  <c r="BO507" i="20" s="1"/>
  <c r="BM534" i="20"/>
  <c r="BM568" i="20"/>
  <c r="BN585" i="20"/>
  <c r="BN615" i="20"/>
  <c r="BN631" i="20"/>
  <c r="BN595" i="20"/>
  <c r="BN594" i="20"/>
  <c r="BN610" i="20"/>
  <c r="BN629" i="20"/>
  <c r="BN627" i="20"/>
  <c r="BN625" i="20"/>
  <c r="BN616" i="20"/>
  <c r="BN590" i="20"/>
  <c r="BN608" i="20"/>
  <c r="BN584" i="20"/>
  <c r="BN583" i="20"/>
  <c r="BN598" i="20"/>
  <c r="BN632" i="20"/>
  <c r="BN593" i="20"/>
  <c r="BN630" i="20"/>
  <c r="BN624" i="20"/>
  <c r="BL205" i="21"/>
  <c r="BM580" i="20"/>
  <c r="BO388" i="20"/>
  <c r="BO465" i="20" s="1"/>
  <c r="BO429" i="20"/>
  <c r="BO506" i="20" s="1"/>
  <c r="BO395" i="20"/>
  <c r="BO472" i="20" s="1"/>
  <c r="BO432" i="20"/>
  <c r="BO509" i="20" s="1"/>
  <c r="BO390" i="20"/>
  <c r="BO467" i="20" s="1"/>
  <c r="BO431" i="20"/>
  <c r="BO508" i="20" s="1"/>
  <c r="BO393" i="20"/>
  <c r="BO470" i="20" s="1"/>
  <c r="BO396" i="20"/>
  <c r="BO473" i="20" s="1"/>
  <c r="BM368" i="20"/>
  <c r="BM167" i="21" s="1"/>
  <c r="BL194" i="21"/>
  <c r="BO384" i="20"/>
  <c r="BO461" i="20" s="1"/>
  <c r="BO392" i="20"/>
  <c r="BO469" i="20" s="1"/>
  <c r="BO425" i="20"/>
  <c r="BO502" i="20" s="1"/>
  <c r="BO383" i="20"/>
  <c r="BO460" i="20" s="1"/>
  <c r="BO391" i="20"/>
  <c r="BO468" i="20" s="1"/>
  <c r="BO399" i="20"/>
  <c r="BO476" i="20" s="1"/>
  <c r="BO428" i="20"/>
  <c r="BO505" i="20" s="1"/>
  <c r="BO398" i="20"/>
  <c r="BO475" i="20" s="1"/>
  <c r="BO386" i="20"/>
  <c r="BO463" i="20" s="1"/>
  <c r="BO394" i="20"/>
  <c r="BO471" i="20" s="1"/>
  <c r="BO427" i="20"/>
  <c r="BO504" i="20" s="1"/>
  <c r="BO397" i="20"/>
  <c r="BO474" i="20" s="1"/>
  <c r="BO389" i="20"/>
  <c r="BO466" i="20" s="1"/>
  <c r="BO382" i="20"/>
  <c r="BO459" i="20" s="1"/>
  <c r="BO78" i="21"/>
  <c r="BM557" i="20"/>
  <c r="BM400" i="20"/>
  <c r="BM154" i="21" s="1"/>
  <c r="BM545" i="20"/>
  <c r="BM623" i="20"/>
  <c r="BM239" i="21"/>
  <c r="BM251" i="21"/>
  <c r="BM229" i="21" s="1"/>
  <c r="BM372" i="21" s="1"/>
  <c r="BM175" i="21"/>
  <c r="BM162" i="21"/>
  <c r="BM187" i="21"/>
  <c r="BM181" i="21"/>
  <c r="BM310" i="21"/>
  <c r="BN611" i="20"/>
  <c r="BN592" i="20"/>
  <c r="BN628" i="20"/>
  <c r="BN588" i="20"/>
  <c r="BN586" i="20"/>
  <c r="BN604" i="20"/>
  <c r="BN605" i="20"/>
  <c r="BN603" i="20"/>
  <c r="BN621" i="20"/>
  <c r="BN622" i="20"/>
  <c r="BN620" i="20"/>
  <c r="BN581" i="20"/>
  <c r="BN613" i="20"/>
  <c r="BM184" i="21"/>
  <c r="BM159" i="21"/>
  <c r="BM174" i="21"/>
  <c r="BM182" i="21"/>
  <c r="BM157" i="21"/>
  <c r="BM163" i="21"/>
  <c r="BM171" i="21"/>
  <c r="BM170" i="21"/>
  <c r="BM357" i="20"/>
  <c r="BM153" i="21" s="1"/>
  <c r="BM411" i="20"/>
  <c r="BM168" i="21" s="1"/>
  <c r="BM188" i="21"/>
  <c r="BM178" i="21"/>
  <c r="BM185" i="21"/>
  <c r="BN626" i="20"/>
  <c r="BN606" i="20"/>
  <c r="BN587" i="20"/>
  <c r="BN619" i="20"/>
  <c r="BN599" i="20"/>
  <c r="BN600" i="20"/>
  <c r="BN582" i="20"/>
  <c r="BN617" i="20"/>
  <c r="BN618" i="20"/>
  <c r="BN633" i="20"/>
  <c r="BN596" i="20"/>
  <c r="BM161" i="21"/>
  <c r="BM176" i="21"/>
  <c r="BM160" i="21"/>
  <c r="BM173" i="21"/>
  <c r="BM186" i="21"/>
  <c r="BM177" i="21"/>
  <c r="BM190" i="21"/>
  <c r="BP75" i="20"/>
  <c r="BP75" i="21" s="1"/>
  <c r="BP78" i="20"/>
  <c r="BP79" i="20"/>
  <c r="BP80" i="20" s="1"/>
  <c r="BP80" i="21" s="1"/>
  <c r="BO81" i="20"/>
  <c r="BO81" i="21" s="1"/>
  <c r="BO76" i="20"/>
  <c r="BO77" i="20"/>
  <c r="BO626" i="20" s="1"/>
  <c r="BL174" i="20"/>
  <c r="BN211" i="21"/>
  <c r="BN209" i="21"/>
  <c r="BN213" i="21"/>
  <c r="BN210" i="21"/>
  <c r="BN206" i="21"/>
  <c r="BN202" i="21"/>
  <c r="BN196" i="21"/>
  <c r="BN208" i="21"/>
  <c r="BN212" i="21"/>
  <c r="BN199" i="21"/>
  <c r="BN198" i="21"/>
  <c r="BN201" i="21"/>
  <c r="BN204" i="21"/>
  <c r="BN207" i="21"/>
  <c r="BN195" i="21"/>
  <c r="BN215" i="21"/>
  <c r="BN214" i="21"/>
  <c r="BN197" i="21"/>
  <c r="BN200" i="21"/>
  <c r="BN203" i="21"/>
  <c r="BM107" i="20"/>
  <c r="BM122" i="21" s="1"/>
  <c r="BM243" i="20"/>
  <c r="BM134" i="21"/>
  <c r="BO219" i="21"/>
  <c r="BO225" i="21"/>
  <c r="BO226" i="21"/>
  <c r="BO218" i="21"/>
  <c r="BO217" i="21"/>
  <c r="BO223" i="21"/>
  <c r="BO220" i="21"/>
  <c r="BO221" i="21"/>
  <c r="BO224" i="21"/>
  <c r="BO222" i="21"/>
  <c r="BL148" i="21"/>
  <c r="BL22" i="21" s="1"/>
  <c r="BM110" i="21"/>
  <c r="BM96" i="20"/>
  <c r="BM163" i="20"/>
  <c r="BM43" i="20" s="1"/>
  <c r="BN216" i="21"/>
  <c r="BN49" i="21" s="1"/>
  <c r="BM175" i="20"/>
  <c r="BM343" i="20"/>
  <c r="BL320" i="20"/>
  <c r="BL98" i="21"/>
  <c r="BL97" i="21" s="1"/>
  <c r="BL21" i="21" s="1"/>
  <c r="BL210" i="20"/>
  <c r="BL14" i="20" s="1"/>
  <c r="BL6" i="20" s="1"/>
  <c r="BL147" i="21"/>
  <c r="BL14" i="21" s="1"/>
  <c r="BM360" i="21"/>
  <c r="BN164" i="20"/>
  <c r="BN100" i="21"/>
  <c r="BN299" i="20"/>
  <c r="BN87" i="21"/>
  <c r="BN97" i="20"/>
  <c r="BN310" i="20"/>
  <c r="BN153" i="20"/>
  <c r="BN318" i="20"/>
  <c r="BN241" i="20"/>
  <c r="BN285" i="20" s="1"/>
  <c r="BN220" i="20"/>
  <c r="BN264" i="20" s="1"/>
  <c r="BN159" i="20"/>
  <c r="BN92" i="21"/>
  <c r="BN117" i="21"/>
  <c r="BN313" i="20"/>
  <c r="BN240" i="20"/>
  <c r="BN284" i="20" s="1"/>
  <c r="BN223" i="20"/>
  <c r="BN267" i="20" s="1"/>
  <c r="BN98" i="20"/>
  <c r="BN132" i="20" s="1"/>
  <c r="BN154" i="20"/>
  <c r="BN107" i="21"/>
  <c r="BN316" i="20"/>
  <c r="BN239" i="20"/>
  <c r="BN283" i="20" s="1"/>
  <c r="BN222" i="20"/>
  <c r="BN266" i="20" s="1"/>
  <c r="BN173" i="20"/>
  <c r="BN100" i="20"/>
  <c r="BN134" i="20" s="1"/>
  <c r="BN104" i="21"/>
  <c r="BN170" i="20"/>
  <c r="BN302" i="20"/>
  <c r="BN229" i="20"/>
  <c r="BN273" i="20" s="1"/>
  <c r="BN213" i="20"/>
  <c r="BN257" i="20" s="1"/>
  <c r="BN160" i="20"/>
  <c r="BN90" i="21"/>
  <c r="BN115" i="21"/>
  <c r="BN314" i="20"/>
  <c r="BN237" i="20"/>
  <c r="BN281" i="20" s="1"/>
  <c r="BN216" i="20"/>
  <c r="BN260" i="20" s="1"/>
  <c r="BN155" i="20"/>
  <c r="BN112" i="21"/>
  <c r="BN118" i="21"/>
  <c r="BN308" i="20"/>
  <c r="BN236" i="20"/>
  <c r="BN280" i="20" s="1"/>
  <c r="BN219" i="20"/>
  <c r="BN263" i="20" s="1"/>
  <c r="BN103" i="20"/>
  <c r="BN137" i="20" s="1"/>
  <c r="BN105" i="20"/>
  <c r="BN139" i="20" s="1"/>
  <c r="BN95" i="21"/>
  <c r="BN101" i="21"/>
  <c r="BN312" i="20"/>
  <c r="BN235" i="20"/>
  <c r="BN279" i="20" s="1"/>
  <c r="BN218" i="20"/>
  <c r="BN262" i="20" s="1"/>
  <c r="BN102" i="20"/>
  <c r="BN136" i="20" s="1"/>
  <c r="BN114" i="21"/>
  <c r="BN315" i="20"/>
  <c r="BN242" i="20"/>
  <c r="BN286" i="20" s="1"/>
  <c r="BN225" i="20"/>
  <c r="BN269" i="20" s="1"/>
  <c r="BN171" i="20"/>
  <c r="BN156" i="20"/>
  <c r="BN102" i="21"/>
  <c r="BN305" i="20"/>
  <c r="BN228" i="20"/>
  <c r="BN272" i="20" s="1"/>
  <c r="BN167" i="20"/>
  <c r="BN106" i="20"/>
  <c r="BN140" i="20" s="1"/>
  <c r="BN89" i="21"/>
  <c r="BN108" i="21"/>
  <c r="BN319" i="20"/>
  <c r="BN304" i="20"/>
  <c r="BN231" i="20"/>
  <c r="BN275" i="20" s="1"/>
  <c r="BN215" i="20"/>
  <c r="BN259" i="20" s="1"/>
  <c r="BN162" i="20"/>
  <c r="BN94" i="21"/>
  <c r="BN119" i="21"/>
  <c r="BN307" i="20"/>
  <c r="BN230" i="20"/>
  <c r="BN274" i="20" s="1"/>
  <c r="BN214" i="20"/>
  <c r="BN258" i="20" s="1"/>
  <c r="BN161" i="20"/>
  <c r="BN88" i="21"/>
  <c r="BN113" i="21"/>
  <c r="BN311" i="20"/>
  <c r="BN238" i="20"/>
  <c r="BN282" i="20" s="1"/>
  <c r="BN221" i="20"/>
  <c r="BN265" i="20" s="1"/>
  <c r="BN169" i="20"/>
  <c r="BN101" i="20"/>
  <c r="BN135" i="20" s="1"/>
  <c r="BN91" i="21"/>
  <c r="BN106" i="21"/>
  <c r="BN109" i="21"/>
  <c r="BN301" i="20"/>
  <c r="BN224" i="20"/>
  <c r="BN268" i="20" s="1"/>
  <c r="BN165" i="20"/>
  <c r="BN99" i="20"/>
  <c r="BN133" i="20" s="1"/>
  <c r="BN72" i="21"/>
  <c r="BN105" i="21"/>
  <c r="BN317" i="20"/>
  <c r="BN300" i="20"/>
  <c r="BN227" i="20"/>
  <c r="BN271" i="20" s="1"/>
  <c r="BN172" i="20"/>
  <c r="BN158" i="20"/>
  <c r="BN120" i="21"/>
  <c r="BN166" i="20"/>
  <c r="BN303" i="20"/>
  <c r="BN226" i="20"/>
  <c r="BN270" i="20" s="1"/>
  <c r="BN168" i="20"/>
  <c r="BN157" i="20"/>
  <c r="BN96" i="21"/>
  <c r="BN103" i="21"/>
  <c r="BN306" i="20"/>
  <c r="BN234" i="20"/>
  <c r="BN278" i="20" s="1"/>
  <c r="BN217" i="20"/>
  <c r="BN261" i="20" s="1"/>
  <c r="BN104" i="20"/>
  <c r="BN138" i="20" s="1"/>
  <c r="BN93" i="21"/>
  <c r="BN116" i="21"/>
  <c r="BL149" i="21"/>
  <c r="BP71" i="20"/>
  <c r="BQ1" i="20"/>
  <c r="BQ3" i="20" s="1"/>
  <c r="BP1" i="21"/>
  <c r="BM309" i="20"/>
  <c r="BM44" i="20" s="1"/>
  <c r="BM152" i="20"/>
  <c r="BM35" i="20" s="1"/>
  <c r="BM186" i="20"/>
  <c r="BM123" i="21"/>
  <c r="BL511" i="20"/>
  <c r="BM211" i="20"/>
  <c r="BM232" i="20"/>
  <c r="BM99" i="21"/>
  <c r="BM321" i="20"/>
  <c r="BM332" i="20"/>
  <c r="BM197" i="20"/>
  <c r="BJ36" i="21"/>
  <c r="BN124" i="21"/>
  <c r="BN333" i="20"/>
  <c r="BN135" i="21"/>
  <c r="BN198" i="20"/>
  <c r="BN344" i="20"/>
  <c r="BN108" i="20"/>
  <c r="BN142" i="20" s="1"/>
  <c r="BN322" i="20"/>
  <c r="BN351" i="20"/>
  <c r="BN207" i="20"/>
  <c r="BN247" i="20"/>
  <c r="BN291" i="20" s="1"/>
  <c r="BN196" i="20"/>
  <c r="BN180" i="20"/>
  <c r="BN144" i="21"/>
  <c r="BN345" i="20"/>
  <c r="BN334" i="20"/>
  <c r="BN116" i="20"/>
  <c r="BN150" i="20" s="1"/>
  <c r="BN192" i="20"/>
  <c r="BN111" i="20"/>
  <c r="BN145" i="20" s="1"/>
  <c r="BN140" i="21"/>
  <c r="BN339" i="20"/>
  <c r="BN253" i="20"/>
  <c r="BN297" i="20" s="1"/>
  <c r="BN203" i="20"/>
  <c r="BN182" i="20"/>
  <c r="BN125" i="21"/>
  <c r="BN335" i="20"/>
  <c r="BN324" i="20"/>
  <c r="BN248" i="20"/>
  <c r="BN292" i="20" s="1"/>
  <c r="BN190" i="20"/>
  <c r="BN109" i="20"/>
  <c r="BN143" i="20" s="1"/>
  <c r="BN139" i="21"/>
  <c r="BN348" i="20"/>
  <c r="BN329" i="20"/>
  <c r="BN178" i="20"/>
  <c r="BN177" i="20"/>
  <c r="BN112" i="20"/>
  <c r="BN146" i="20" s="1"/>
  <c r="BN138" i="21"/>
  <c r="BN336" i="20"/>
  <c r="BN117" i="20"/>
  <c r="BN151" i="20" s="1"/>
  <c r="BN204" i="20"/>
  <c r="BN188" i="20"/>
  <c r="BN127" i="21"/>
  <c r="BN346" i="20"/>
  <c r="BN328" i="20"/>
  <c r="BN249" i="20"/>
  <c r="BN293" i="20" s="1"/>
  <c r="BN199" i="20"/>
  <c r="BN114" i="20"/>
  <c r="BN148" i="20" s="1"/>
  <c r="BN137" i="21"/>
  <c r="BN352" i="20"/>
  <c r="BN342" i="20"/>
  <c r="BN206" i="20"/>
  <c r="BN185" i="20"/>
  <c r="BN73" i="21"/>
  <c r="BN136" i="21"/>
  <c r="BN349" i="20"/>
  <c r="BN338" i="20"/>
  <c r="BN205" i="20"/>
  <c r="BN189" i="20"/>
  <c r="BN128" i="21"/>
  <c r="BN350" i="20"/>
  <c r="BN341" i="20"/>
  <c r="BN250" i="20"/>
  <c r="BN294" i="20" s="1"/>
  <c r="BN200" i="20"/>
  <c r="BN183" i="20"/>
  <c r="BN141" i="21"/>
  <c r="BN331" i="20"/>
  <c r="BN337" i="20"/>
  <c r="BN245" i="20"/>
  <c r="BN289" i="20" s="1"/>
  <c r="BN194" i="20"/>
  <c r="BN110" i="20"/>
  <c r="BN144" i="20" s="1"/>
  <c r="BN132" i="21"/>
  <c r="BN353" i="20"/>
  <c r="BN326" i="20"/>
  <c r="BN202" i="20"/>
  <c r="BN181" i="20"/>
  <c r="BN131" i="21"/>
  <c r="BN340" i="20"/>
  <c r="BN251" i="20"/>
  <c r="BN295" i="20" s="1"/>
  <c r="BN201" i="20"/>
  <c r="BN184" i="20"/>
  <c r="BN133" i="21"/>
  <c r="BN347" i="20"/>
  <c r="BN325" i="20"/>
  <c r="BN246" i="20"/>
  <c r="BN290" i="20" s="1"/>
  <c r="BN195" i="20"/>
  <c r="BN115" i="20"/>
  <c r="BN149" i="20" s="1"/>
  <c r="BN130" i="21"/>
  <c r="BN327" i="20"/>
  <c r="BN330" i="20"/>
  <c r="BN179" i="20"/>
  <c r="BN191" i="20"/>
  <c r="BN126" i="21"/>
  <c r="BN142" i="21"/>
  <c r="BN323" i="20"/>
  <c r="BN252" i="20"/>
  <c r="BN296" i="20" s="1"/>
  <c r="BN193" i="20"/>
  <c r="BN113" i="20"/>
  <c r="BN147" i="20" s="1"/>
  <c r="BN129" i="21"/>
  <c r="BN143" i="21"/>
  <c r="BO72" i="20"/>
  <c r="BO111" i="21" s="1"/>
  <c r="BO73" i="20"/>
  <c r="BO71" i="21"/>
  <c r="BM298" i="20"/>
  <c r="BM36" i="20" s="1"/>
  <c r="BM86" i="21"/>
  <c r="BP380" i="20" l="1"/>
  <c r="BP457" i="20" s="1"/>
  <c r="BP423" i="20"/>
  <c r="BP500" i="20" s="1"/>
  <c r="BO244" i="20"/>
  <c r="BO176" i="20"/>
  <c r="BO187" i="20"/>
  <c r="BN315" i="21"/>
  <c r="BN273" i="21" s="1"/>
  <c r="BN316" i="21"/>
  <c r="BN274" i="21" s="1"/>
  <c r="BO212" i="20"/>
  <c r="BO256" i="20" s="1"/>
  <c r="BO233" i="20"/>
  <c r="BN260" i="21"/>
  <c r="BN238" i="21" s="1"/>
  <c r="F11" i="14"/>
  <c r="H48" i="31"/>
  <c r="H29" i="31"/>
  <c r="BL532" i="20"/>
  <c r="BL522" i="20" s="1"/>
  <c r="BL381" i="21"/>
  <c r="BL371" i="21" s="1"/>
  <c r="BL359" i="21" s="1"/>
  <c r="BL37" i="21" s="1"/>
  <c r="BL36" i="21" s="1"/>
  <c r="BK43" i="21"/>
  <c r="BK42" i="21" s="1"/>
  <c r="BM11" i="20"/>
  <c r="BL11" i="20"/>
  <c r="BK26" i="20"/>
  <c r="BH7" i="20"/>
  <c r="BO369" i="20"/>
  <c r="BO446" i="20" s="1"/>
  <c r="BM304" i="21"/>
  <c r="BN351" i="21"/>
  <c r="BN329" i="21" s="1"/>
  <c r="BN277" i="21" s="1"/>
  <c r="BN349" i="21"/>
  <c r="BN327" i="21" s="1"/>
  <c r="BN275" i="21" s="1"/>
  <c r="BN355" i="21"/>
  <c r="BN333" i="21" s="1"/>
  <c r="BN281" i="21" s="1"/>
  <c r="BN354" i="21"/>
  <c r="BN332" i="21" s="1"/>
  <c r="BN280" i="21" s="1"/>
  <c r="BN357" i="21"/>
  <c r="BN335" i="21" s="1"/>
  <c r="BN353" i="21"/>
  <c r="BN331" i="21" s="1"/>
  <c r="BN352" i="21"/>
  <c r="BN330" i="21" s="1"/>
  <c r="BN278" i="21" s="1"/>
  <c r="BN356" i="21"/>
  <c r="BN334" i="21" s="1"/>
  <c r="BN282" i="21" s="1"/>
  <c r="BN350" i="21"/>
  <c r="BN328" i="21" s="1"/>
  <c r="BN276" i="21" s="1"/>
  <c r="BL262" i="21"/>
  <c r="BL261" i="21" s="1"/>
  <c r="BL61" i="21" s="1"/>
  <c r="BL60" i="21" s="1"/>
  <c r="BN358" i="21"/>
  <c r="BN336" i="21" s="1"/>
  <c r="BN283" i="21"/>
  <c r="BO249" i="21"/>
  <c r="BO303" i="21"/>
  <c r="BO324" i="21" s="1"/>
  <c r="BO302" i="21"/>
  <c r="BO323" i="21" s="1"/>
  <c r="BO301" i="21"/>
  <c r="BO322" i="21" s="1"/>
  <c r="BO300" i="21"/>
  <c r="BO321" i="21" s="1"/>
  <c r="BO299" i="21"/>
  <c r="BO320" i="21" s="1"/>
  <c r="BO298" i="21"/>
  <c r="BO319" i="21" s="1"/>
  <c r="BO297" i="21"/>
  <c r="BO318" i="21" s="1"/>
  <c r="BO296" i="21"/>
  <c r="BO317" i="21" s="1"/>
  <c r="BO295" i="21"/>
  <c r="BO294" i="21"/>
  <c r="BM268" i="21"/>
  <c r="BM279" i="21"/>
  <c r="BN270" i="21"/>
  <c r="BN271" i="21"/>
  <c r="BN264" i="21"/>
  <c r="BN267" i="21"/>
  <c r="BN272" i="21"/>
  <c r="BN265" i="21"/>
  <c r="BN266" i="21"/>
  <c r="BN269" i="21"/>
  <c r="BK54" i="21"/>
  <c r="BN48" i="21"/>
  <c r="BK7" i="21"/>
  <c r="BN163" i="21"/>
  <c r="BL228" i="21"/>
  <c r="BL227" i="21" s="1"/>
  <c r="BL55" i="21" s="1"/>
  <c r="BO284" i="21"/>
  <c r="BO305" i="21" s="1"/>
  <c r="BO263" i="21" s="1"/>
  <c r="H40" i="31"/>
  <c r="H24" i="31"/>
  <c r="H27" i="31" s="1"/>
  <c r="F10" i="14"/>
  <c r="H47" i="31"/>
  <c r="H22" i="31" s="1"/>
  <c r="I37" i="21"/>
  <c r="BG36" i="21"/>
  <c r="BM254" i="20"/>
  <c r="BM62" i="20" s="1"/>
  <c r="BN288" i="20"/>
  <c r="BN287" i="20" s="1"/>
  <c r="BN277" i="20"/>
  <c r="BN276" i="20" s="1"/>
  <c r="BN255" i="20"/>
  <c r="BN131" i="20"/>
  <c r="BN130" i="20" s="1"/>
  <c r="BN141" i="20"/>
  <c r="BN445" i="20"/>
  <c r="BN488" i="20"/>
  <c r="BO515" i="20"/>
  <c r="BO364" i="21"/>
  <c r="BO521" i="20"/>
  <c r="BO370" i="21"/>
  <c r="BN477" i="20"/>
  <c r="BN434" i="20"/>
  <c r="BN527" i="20"/>
  <c r="BN523" i="20"/>
  <c r="BO517" i="20"/>
  <c r="BO366" i="21"/>
  <c r="BO518" i="20"/>
  <c r="BO367" i="21"/>
  <c r="BO520" i="20"/>
  <c r="BO369" i="21"/>
  <c r="BM530" i="20"/>
  <c r="BM433" i="20"/>
  <c r="BO519" i="20"/>
  <c r="BO368" i="21"/>
  <c r="BO512" i="20"/>
  <c r="BO361" i="21"/>
  <c r="BO514" i="20"/>
  <c r="BO363" i="21"/>
  <c r="BM523" i="20"/>
  <c r="BN531" i="20"/>
  <c r="BN528" i="20"/>
  <c r="BN529" i="20"/>
  <c r="BO516" i="20"/>
  <c r="BO365" i="21"/>
  <c r="BO513" i="20"/>
  <c r="BO362" i="21"/>
  <c r="BN525" i="20"/>
  <c r="BN524" i="20"/>
  <c r="BO456" i="20"/>
  <c r="BO499" i="20"/>
  <c r="BK36" i="21"/>
  <c r="BP151" i="21"/>
  <c r="BP146" i="21"/>
  <c r="BP83" i="21"/>
  <c r="BL30" i="21"/>
  <c r="BL6" i="21" s="1"/>
  <c r="BK50" i="20"/>
  <c r="BL52" i="20"/>
  <c r="BL28" i="20" s="1"/>
  <c r="BL53" i="20"/>
  <c r="BL29" i="20" s="1"/>
  <c r="BL51" i="20"/>
  <c r="BL27" i="20" s="1"/>
  <c r="BM42" i="20"/>
  <c r="BI21" i="20"/>
  <c r="BL34" i="20"/>
  <c r="BL10" i="20" s="1"/>
  <c r="BI15" i="20"/>
  <c r="BP394" i="20"/>
  <c r="BP471" i="20" s="1"/>
  <c r="BN171" i="21"/>
  <c r="BP3" i="21"/>
  <c r="BP69" i="21" s="1"/>
  <c r="BN236" i="21"/>
  <c r="BN379" i="21" s="1"/>
  <c r="BJ510" i="20"/>
  <c r="BQ355" i="20"/>
  <c r="BQ209" i="20"/>
  <c r="BQ83" i="20"/>
  <c r="BQ69" i="20"/>
  <c r="BO244" i="21"/>
  <c r="BO255" i="21" s="1"/>
  <c r="BO233" i="21" s="1"/>
  <c r="BO376" i="21" s="1"/>
  <c r="BM194" i="21"/>
  <c r="BM205" i="21"/>
  <c r="BN160" i="21"/>
  <c r="BL166" i="21"/>
  <c r="BL23" i="21" s="1"/>
  <c r="BL20" i="21" s="1"/>
  <c r="BN178" i="21"/>
  <c r="BN189" i="21"/>
  <c r="BN162" i="21"/>
  <c r="BP427" i="20"/>
  <c r="BP504" i="20" s="1"/>
  <c r="BN173" i="21"/>
  <c r="BP428" i="20"/>
  <c r="BP505" i="20" s="1"/>
  <c r="BN175" i="21"/>
  <c r="BN184" i="21"/>
  <c r="BO552" i="20"/>
  <c r="BO375" i="20"/>
  <c r="BO452" i="20" s="1"/>
  <c r="BO290" i="21"/>
  <c r="BO311" i="21" s="1"/>
  <c r="BO343" i="21"/>
  <c r="BO544" i="20"/>
  <c r="BO240" i="21"/>
  <c r="BO251" i="21" s="1"/>
  <c r="BN177" i="21"/>
  <c r="BN188" i="21"/>
  <c r="BN183" i="21"/>
  <c r="BN158" i="21"/>
  <c r="BN176" i="21"/>
  <c r="BN159" i="21"/>
  <c r="BN190" i="21"/>
  <c r="BO542" i="20"/>
  <c r="BO543" i="20"/>
  <c r="BO419" i="20"/>
  <c r="BO496" i="20" s="1"/>
  <c r="BN161" i="21"/>
  <c r="BN170" i="21"/>
  <c r="BN174" i="21"/>
  <c r="BN181" i="21"/>
  <c r="BN165" i="21"/>
  <c r="BN179" i="21"/>
  <c r="BN182" i="21"/>
  <c r="BO361" i="20"/>
  <c r="BO438" i="20" s="1"/>
  <c r="BO401" i="20"/>
  <c r="BO478" i="20" s="1"/>
  <c r="BO367" i="20"/>
  <c r="BO444" i="20" s="1"/>
  <c r="BM533" i="20"/>
  <c r="BM37" i="20" s="1"/>
  <c r="BN164" i="21"/>
  <c r="BN187" i="21"/>
  <c r="BN172" i="21"/>
  <c r="BN157" i="21"/>
  <c r="BN156" i="21"/>
  <c r="BN186" i="21"/>
  <c r="BN185" i="21"/>
  <c r="BO577" i="20"/>
  <c r="BO578" i="20"/>
  <c r="BO365" i="20"/>
  <c r="BO442" i="20" s="1"/>
  <c r="BO547" i="20"/>
  <c r="BO599" i="20"/>
  <c r="BN368" i="20"/>
  <c r="BN239" i="21"/>
  <c r="BO616" i="20"/>
  <c r="BP381" i="20"/>
  <c r="BP458" i="20" s="1"/>
  <c r="BP384" i="20"/>
  <c r="BP461" i="20" s="1"/>
  <c r="BO77" i="21"/>
  <c r="BO208" i="21" s="1"/>
  <c r="BO603" i="20"/>
  <c r="BM250" i="21"/>
  <c r="BP397" i="20"/>
  <c r="BP474" i="20" s="1"/>
  <c r="BP398" i="20"/>
  <c r="BP475" i="20" s="1"/>
  <c r="BO611" i="20"/>
  <c r="BO624" i="20"/>
  <c r="BO585" i="20"/>
  <c r="BN254" i="21"/>
  <c r="BN232" i="21" s="1"/>
  <c r="BN375" i="21" s="1"/>
  <c r="BP388" i="20"/>
  <c r="BP465" i="20" s="1"/>
  <c r="BP391" i="20"/>
  <c r="BP468" i="20" s="1"/>
  <c r="BO615" i="20"/>
  <c r="BO627" i="20"/>
  <c r="BO586" i="20"/>
  <c r="BN357" i="20"/>
  <c r="BN534" i="20"/>
  <c r="BN411" i="20"/>
  <c r="BN168" i="21" s="1"/>
  <c r="BN310" i="21"/>
  <c r="BN192" i="21"/>
  <c r="BP79" i="21"/>
  <c r="BO614" i="20"/>
  <c r="BO618" i="20"/>
  <c r="BO608" i="20"/>
  <c r="BO563" i="20"/>
  <c r="BO553" i="20"/>
  <c r="BO404" i="20"/>
  <c r="BO481" i="20" s="1"/>
  <c r="BO539" i="20"/>
  <c r="BN557" i="20"/>
  <c r="BN568" i="20"/>
  <c r="BM180" i="21"/>
  <c r="BN545" i="20"/>
  <c r="BN400" i="20"/>
  <c r="BN154" i="21" s="1"/>
  <c r="BP390" i="20"/>
  <c r="BP467" i="20" s="1"/>
  <c r="BP383" i="20"/>
  <c r="BP460" i="20" s="1"/>
  <c r="BP429" i="20"/>
  <c r="BP506" i="20" s="1"/>
  <c r="BP399" i="20"/>
  <c r="BP476" i="20" s="1"/>
  <c r="BP393" i="20"/>
  <c r="BP470" i="20" s="1"/>
  <c r="BP425" i="20"/>
  <c r="BP502" i="20" s="1"/>
  <c r="BP430" i="20"/>
  <c r="BP507" i="20" s="1"/>
  <c r="BP385" i="20"/>
  <c r="BP462" i="20" s="1"/>
  <c r="BO593" i="20"/>
  <c r="BO628" i="20"/>
  <c r="BO625" i="20"/>
  <c r="BO629" i="20"/>
  <c r="BO631" i="20"/>
  <c r="BO632" i="20"/>
  <c r="BO581" i="20"/>
  <c r="BO633" i="20"/>
  <c r="BO621" i="20"/>
  <c r="BO622" i="20"/>
  <c r="BO597" i="20"/>
  <c r="BO598" i="20"/>
  <c r="BO602" i="20"/>
  <c r="BM579" i="20"/>
  <c r="BP392" i="20"/>
  <c r="BP469" i="20" s="1"/>
  <c r="BP424" i="20"/>
  <c r="BP501" i="20" s="1"/>
  <c r="BP431" i="20"/>
  <c r="BP508" i="20" s="1"/>
  <c r="BP386" i="20"/>
  <c r="BP463" i="20" s="1"/>
  <c r="BP395" i="20"/>
  <c r="BP472" i="20" s="1"/>
  <c r="BP432" i="20"/>
  <c r="BP509" i="20" s="1"/>
  <c r="BO606" i="20"/>
  <c r="BO588" i="20"/>
  <c r="BO589" i="20"/>
  <c r="BO609" i="20"/>
  <c r="BO587" i="20"/>
  <c r="BO592" i="20"/>
  <c r="BO595" i="20"/>
  <c r="BO617" i="20"/>
  <c r="BO582" i="20"/>
  <c r="BO630" i="20"/>
  <c r="BO610" i="20"/>
  <c r="BO607" i="20"/>
  <c r="BO613" i="20"/>
  <c r="BP396" i="20"/>
  <c r="BP473" i="20" s="1"/>
  <c r="BP387" i="20"/>
  <c r="BP464" i="20" s="1"/>
  <c r="BP78" i="21"/>
  <c r="BP389" i="20"/>
  <c r="BP466" i="20" s="1"/>
  <c r="BP382" i="20"/>
  <c r="BP459" i="20" s="1"/>
  <c r="BP426" i="20"/>
  <c r="BP503" i="20" s="1"/>
  <c r="BO584" i="20"/>
  <c r="BO600" i="20"/>
  <c r="BO619" i="20"/>
  <c r="BO583" i="20"/>
  <c r="BO604" i="20"/>
  <c r="BO605" i="20"/>
  <c r="BO596" i="20"/>
  <c r="BO594" i="20"/>
  <c r="BO591" i="20"/>
  <c r="BO590" i="20"/>
  <c r="BO620" i="20"/>
  <c r="BL191" i="21"/>
  <c r="BL31" i="21" s="1"/>
  <c r="BM169" i="21"/>
  <c r="BO379" i="20"/>
  <c r="BO192" i="21" s="1"/>
  <c r="BO422" i="20"/>
  <c r="BO193" i="21" s="1"/>
  <c r="BO338" i="21"/>
  <c r="BO341" i="21"/>
  <c r="BO286" i="21"/>
  <c r="BO307" i="21" s="1"/>
  <c r="BO289" i="21"/>
  <c r="BO310" i="21" s="1"/>
  <c r="BO293" i="21"/>
  <c r="BO314" i="21" s="1"/>
  <c r="BO342" i="21"/>
  <c r="BO246" i="21"/>
  <c r="BO257" i="21" s="1"/>
  <c r="BO235" i="21" s="1"/>
  <c r="BO378" i="21" s="1"/>
  <c r="BO248" i="21"/>
  <c r="BO259" i="21" s="1"/>
  <c r="BO237" i="21" s="1"/>
  <c r="BO380" i="21" s="1"/>
  <c r="BO285" i="21"/>
  <c r="BO306" i="21" s="1"/>
  <c r="BO554" i="20"/>
  <c r="BO406" i="20"/>
  <c r="BO483" i="20" s="1"/>
  <c r="BO558" i="20"/>
  <c r="BN601" i="20"/>
  <c r="BN580" i="20"/>
  <c r="BM155" i="21"/>
  <c r="BM152" i="21" s="1"/>
  <c r="BM15" i="21" s="1"/>
  <c r="BN612" i="20"/>
  <c r="BN623" i="20"/>
  <c r="BJ356" i="20"/>
  <c r="BO536" i="20"/>
  <c r="BO414" i="20"/>
  <c r="BO491" i="20" s="1"/>
  <c r="BO550" i="20"/>
  <c r="BO565" i="20"/>
  <c r="BO418" i="20"/>
  <c r="BO495" i="20" s="1"/>
  <c r="BO538" i="20"/>
  <c r="BO366" i="20"/>
  <c r="BO443" i="20" s="1"/>
  <c r="BO403" i="20"/>
  <c r="BO480" i="20" s="1"/>
  <c r="BO247" i="21"/>
  <c r="BO258" i="21" s="1"/>
  <c r="BO287" i="21"/>
  <c r="BO308" i="21" s="1"/>
  <c r="BO242" i="21"/>
  <c r="BO253" i="21" s="1"/>
  <c r="BO231" i="21" s="1"/>
  <c r="BO374" i="21" s="1"/>
  <c r="BO346" i="21"/>
  <c r="BO339" i="21"/>
  <c r="BO288" i="21"/>
  <c r="BO309" i="21" s="1"/>
  <c r="BO243" i="21"/>
  <c r="BO254" i="21" s="1"/>
  <c r="BO232" i="21" s="1"/>
  <c r="BO375" i="21" s="1"/>
  <c r="BO241" i="21"/>
  <c r="BO252" i="21" s="1"/>
  <c r="BO230" i="21" s="1"/>
  <c r="BO373" i="21" s="1"/>
  <c r="BO362" i="20"/>
  <c r="BO439" i="20" s="1"/>
  <c r="BO551" i="20"/>
  <c r="BO373" i="20"/>
  <c r="BO450" i="20" s="1"/>
  <c r="BO571" i="20"/>
  <c r="BO360" i="20"/>
  <c r="BO437" i="20" s="1"/>
  <c r="BO363" i="20"/>
  <c r="BO440" i="20" s="1"/>
  <c r="BO560" i="20"/>
  <c r="BO374" i="20"/>
  <c r="BO451" i="20" s="1"/>
  <c r="BO572" i="20"/>
  <c r="BO378" i="20"/>
  <c r="BO455" i="20" s="1"/>
  <c r="BO364" i="20"/>
  <c r="BO441" i="20" s="1"/>
  <c r="BO561" i="20"/>
  <c r="BO410" i="20"/>
  <c r="BO487" i="20" s="1"/>
  <c r="BO573" i="20"/>
  <c r="BO548" i="20"/>
  <c r="BO405" i="20"/>
  <c r="BO482" i="20" s="1"/>
  <c r="BO555" i="20"/>
  <c r="BO413" i="20"/>
  <c r="BO490" i="20" s="1"/>
  <c r="BO575" i="20"/>
  <c r="BO546" i="20"/>
  <c r="BO535" i="20"/>
  <c r="BO549" i="20"/>
  <c r="BO564" i="20"/>
  <c r="BO576" i="20"/>
  <c r="BO537" i="20"/>
  <c r="BO415" i="20"/>
  <c r="BO492" i="20" s="1"/>
  <c r="BO370" i="20"/>
  <c r="BO447" i="20" s="1"/>
  <c r="BO416" i="20"/>
  <c r="BO493" i="20" s="1"/>
  <c r="BO372" i="20"/>
  <c r="BO449" i="20" s="1"/>
  <c r="BO540" i="20"/>
  <c r="BO359" i="20"/>
  <c r="BO436" i="20" s="1"/>
  <c r="BO412" i="20"/>
  <c r="BO489" i="20" s="1"/>
  <c r="BO358" i="20"/>
  <c r="BO435" i="20" s="1"/>
  <c r="BO245" i="21"/>
  <c r="BO256" i="21" s="1"/>
  <c r="BO234" i="21" s="1"/>
  <c r="BO377" i="21" s="1"/>
  <c r="BO291" i="21"/>
  <c r="BO312" i="21" s="1"/>
  <c r="BO292" i="21"/>
  <c r="BO313" i="21" s="1"/>
  <c r="BO345" i="21"/>
  <c r="BO347" i="21"/>
  <c r="BO340" i="21"/>
  <c r="BO344" i="21"/>
  <c r="BO420" i="20"/>
  <c r="BO497" i="20" s="1"/>
  <c r="BO407" i="20"/>
  <c r="BO484" i="20" s="1"/>
  <c r="BO570" i="20"/>
  <c r="BO376" i="20"/>
  <c r="BO453" i="20" s="1"/>
  <c r="BO569" i="20"/>
  <c r="BO559" i="20"/>
  <c r="BO408" i="20"/>
  <c r="BO485" i="20" s="1"/>
  <c r="BO566" i="20"/>
  <c r="BO377" i="20"/>
  <c r="BO454" i="20" s="1"/>
  <c r="BO402" i="20"/>
  <c r="BO479" i="20" s="1"/>
  <c r="BO371" i="20"/>
  <c r="BO448" i="20" s="1"/>
  <c r="BO409" i="20"/>
  <c r="BO486" i="20" s="1"/>
  <c r="BO567" i="20"/>
  <c r="BO417" i="20"/>
  <c r="BO494" i="20" s="1"/>
  <c r="BO421" i="20"/>
  <c r="BO498" i="20" s="1"/>
  <c r="BO562" i="20"/>
  <c r="BO541" i="20"/>
  <c r="BO574" i="20"/>
  <c r="BO76" i="21"/>
  <c r="BQ75" i="20"/>
  <c r="BQ75" i="21" s="1"/>
  <c r="BQ78" i="20"/>
  <c r="BQ79" i="20"/>
  <c r="BQ80" i="20" s="1"/>
  <c r="BQ80" i="21" s="1"/>
  <c r="BP76" i="20"/>
  <c r="BP77" i="20"/>
  <c r="BP613" i="20" s="1"/>
  <c r="BP81" i="20"/>
  <c r="BP81" i="21" s="1"/>
  <c r="BL121" i="21"/>
  <c r="BL29" i="21" s="1"/>
  <c r="BN343" i="20"/>
  <c r="BN134" i="21"/>
  <c r="BK121" i="21"/>
  <c r="BK29" i="21" s="1"/>
  <c r="BK28" i="21" s="1"/>
  <c r="BM148" i="21"/>
  <c r="BM22" i="21" s="1"/>
  <c r="BP71" i="21"/>
  <c r="BP72" i="20"/>
  <c r="BP111" i="21" s="1"/>
  <c r="BP73" i="20"/>
  <c r="BN110" i="21"/>
  <c r="BN96" i="20"/>
  <c r="BN99" i="21"/>
  <c r="BN360" i="21"/>
  <c r="BM98" i="21"/>
  <c r="BM97" i="21" s="1"/>
  <c r="BM21" i="21" s="1"/>
  <c r="BM149" i="21"/>
  <c r="BN321" i="20"/>
  <c r="BN243" i="20"/>
  <c r="BN332" i="20"/>
  <c r="BP225" i="21"/>
  <c r="BP223" i="21"/>
  <c r="BP218" i="21"/>
  <c r="BP220" i="21"/>
  <c r="BP219" i="21"/>
  <c r="BP217" i="21"/>
  <c r="BP222" i="21"/>
  <c r="BP224" i="21"/>
  <c r="BP226" i="21"/>
  <c r="BP221" i="21"/>
  <c r="BN86" i="21"/>
  <c r="BN163" i="20"/>
  <c r="BN43" i="20" s="1"/>
  <c r="BM511" i="20"/>
  <c r="BN205" i="21"/>
  <c r="BN175" i="20"/>
  <c r="BN186" i="20"/>
  <c r="BN123" i="21"/>
  <c r="BM210" i="20"/>
  <c r="BM147" i="21"/>
  <c r="BM14" i="21" s="1"/>
  <c r="BN152" i="20"/>
  <c r="BN35" i="20" s="1"/>
  <c r="BN232" i="20"/>
  <c r="BO344" i="20"/>
  <c r="BO124" i="21"/>
  <c r="BO333" i="20"/>
  <c r="BO198" i="20"/>
  <c r="BO135" i="21"/>
  <c r="BO326" i="20"/>
  <c r="BO335" i="20"/>
  <c r="BO180" i="20"/>
  <c r="BO181" i="20"/>
  <c r="BO136" i="21"/>
  <c r="BO143" i="21"/>
  <c r="BO205" i="20"/>
  <c r="BO345" i="20"/>
  <c r="BO202" i="20"/>
  <c r="BO178" i="20"/>
  <c r="BO138" i="21"/>
  <c r="BO325" i="20"/>
  <c r="BO348" i="20"/>
  <c r="BO200" i="20"/>
  <c r="BO183" i="20"/>
  <c r="BO126" i="21"/>
  <c r="BO140" i="21"/>
  <c r="BO196" i="20"/>
  <c r="BO347" i="20"/>
  <c r="BO248" i="20"/>
  <c r="BO292" i="20" s="1"/>
  <c r="BO177" i="20"/>
  <c r="BO132" i="21"/>
  <c r="BO142" i="21"/>
  <c r="BO322" i="20"/>
  <c r="BO251" i="20"/>
  <c r="BO295" i="20" s="1"/>
  <c r="BO109" i="20"/>
  <c r="BO143" i="20" s="1"/>
  <c r="BO201" i="20"/>
  <c r="BO184" i="20"/>
  <c r="BO110" i="20"/>
  <c r="BO144" i="20" s="1"/>
  <c r="BO125" i="21"/>
  <c r="BO340" i="20"/>
  <c r="BO338" i="20"/>
  <c r="BO331" i="20"/>
  <c r="BO249" i="20"/>
  <c r="BO293" i="20" s="1"/>
  <c r="BO117" i="20"/>
  <c r="BO151" i="20" s="1"/>
  <c r="BO144" i="21"/>
  <c r="BO334" i="20"/>
  <c r="BO327" i="20"/>
  <c r="BO245" i="20"/>
  <c r="BO289" i="20" s="1"/>
  <c r="BO189" i="20"/>
  <c r="BO130" i="21"/>
  <c r="BO336" i="20"/>
  <c r="BO330" i="20"/>
  <c r="BO339" i="20"/>
  <c r="BO193" i="20"/>
  <c r="BO185" i="20"/>
  <c r="BO131" i="21"/>
  <c r="BO247" i="20"/>
  <c r="BO291" i="20" s="1"/>
  <c r="BO350" i="20"/>
  <c r="BO207" i="20"/>
  <c r="BO191" i="20"/>
  <c r="BO114" i="20"/>
  <c r="BO148" i="20" s="1"/>
  <c r="BO133" i="21"/>
  <c r="BO328" i="20"/>
  <c r="BO353" i="20"/>
  <c r="BO190" i="20"/>
  <c r="BO203" i="20"/>
  <c r="BO128" i="21"/>
  <c r="BO324" i="20"/>
  <c r="BO252" i="20"/>
  <c r="BO296" i="20" s="1"/>
  <c r="BO188" i="20"/>
  <c r="BO199" i="20"/>
  <c r="BO112" i="20"/>
  <c r="BO146" i="20" s="1"/>
  <c r="BO129" i="21"/>
  <c r="BO337" i="20"/>
  <c r="BO246" i="20"/>
  <c r="BO290" i="20" s="1"/>
  <c r="BO323" i="20"/>
  <c r="BO204" i="20"/>
  <c r="BO113" i="20"/>
  <c r="BO147" i="20" s="1"/>
  <c r="BO137" i="21"/>
  <c r="BO108" i="20"/>
  <c r="BO142" i="20" s="1"/>
  <c r="BO342" i="20"/>
  <c r="BO346" i="20"/>
  <c r="BO253" i="20"/>
  <c r="BO297" i="20" s="1"/>
  <c r="BO111" i="20"/>
  <c r="BO145" i="20" s="1"/>
  <c r="BO73" i="21"/>
  <c r="BO139" i="21"/>
  <c r="BO329" i="20"/>
  <c r="BO349" i="20"/>
  <c r="BO194" i="20"/>
  <c r="BO179" i="20"/>
  <c r="BO127" i="21"/>
  <c r="BO341" i="20"/>
  <c r="BO352" i="20"/>
  <c r="BO192" i="20"/>
  <c r="BO182" i="20"/>
  <c r="BO116" i="20"/>
  <c r="BO150" i="20" s="1"/>
  <c r="BO141" i="21"/>
  <c r="BO250" i="20"/>
  <c r="BO294" i="20" s="1"/>
  <c r="BO351" i="20"/>
  <c r="BO206" i="20"/>
  <c r="BO195" i="20"/>
  <c r="BO115" i="20"/>
  <c r="BO149" i="20" s="1"/>
  <c r="BO97" i="20"/>
  <c r="BO100" i="21"/>
  <c r="BO164" i="20"/>
  <c r="BO299" i="20"/>
  <c r="BO87" i="21"/>
  <c r="BO153" i="20"/>
  <c r="BO310" i="20"/>
  <c r="BO224" i="20"/>
  <c r="BO268" i="20" s="1"/>
  <c r="BO214" i="20"/>
  <c r="BO258" i="20" s="1"/>
  <c r="BO307" i="20"/>
  <c r="BO241" i="20"/>
  <c r="BO285" i="20" s="1"/>
  <c r="BO161" i="20"/>
  <c r="BO94" i="21"/>
  <c r="BO116" i="21"/>
  <c r="BO226" i="20"/>
  <c r="BO270" i="20" s="1"/>
  <c r="BO303" i="20"/>
  <c r="BO237" i="20"/>
  <c r="BO281" i="20" s="1"/>
  <c r="BO157" i="20"/>
  <c r="BO103" i="20"/>
  <c r="BO137" i="20" s="1"/>
  <c r="BO90" i="21"/>
  <c r="BO105" i="21"/>
  <c r="BO217" i="20"/>
  <c r="BO261" i="20" s="1"/>
  <c r="BO103" i="21"/>
  <c r="BO240" i="20"/>
  <c r="BO284" i="20" s="1"/>
  <c r="BO305" i="20"/>
  <c r="BO218" i="20"/>
  <c r="BO262" i="20" s="1"/>
  <c r="BO311" i="20"/>
  <c r="BO301" i="20"/>
  <c r="BO167" i="20"/>
  <c r="BO104" i="20"/>
  <c r="BO138" i="20" s="1"/>
  <c r="BO92" i="21"/>
  <c r="BO104" i="21"/>
  <c r="BO120" i="21"/>
  <c r="BO171" i="20"/>
  <c r="BO304" i="20"/>
  <c r="BO238" i="20"/>
  <c r="BO282" i="20" s="1"/>
  <c r="BO225" i="20"/>
  <c r="BO269" i="20" s="1"/>
  <c r="BO168" i="20"/>
  <c r="BO100" i="20"/>
  <c r="BO134" i="20" s="1"/>
  <c r="BO72" i="21"/>
  <c r="BO115" i="21"/>
  <c r="BO316" i="20"/>
  <c r="BO234" i="20"/>
  <c r="BO278" i="20" s="1"/>
  <c r="BO221" i="20"/>
  <c r="BO265" i="20" s="1"/>
  <c r="BO162" i="20"/>
  <c r="BO99" i="20"/>
  <c r="BO133" i="20" s="1"/>
  <c r="BO88" i="21"/>
  <c r="BO117" i="21"/>
  <c r="BO158" i="20"/>
  <c r="BO96" i="21"/>
  <c r="BO102" i="21"/>
  <c r="BO239" i="20"/>
  <c r="BO283" i="20" s="1"/>
  <c r="BO106" i="20"/>
  <c r="BO140" i="20" s="1"/>
  <c r="BO308" i="20"/>
  <c r="BO242" i="20"/>
  <c r="BO286" i="20" s="1"/>
  <c r="BO229" i="20"/>
  <c r="BO273" i="20" s="1"/>
  <c r="BO172" i="20"/>
  <c r="BO93" i="21"/>
  <c r="BO114" i="21"/>
  <c r="BO302" i="20"/>
  <c r="BO166" i="20"/>
  <c r="BO319" i="20"/>
  <c r="BO223" i="20"/>
  <c r="BO267" i="20" s="1"/>
  <c r="BO173" i="20"/>
  <c r="BO102" i="20"/>
  <c r="BO136" i="20" s="1"/>
  <c r="BO112" i="21"/>
  <c r="BO318" i="20"/>
  <c r="BO300" i="20"/>
  <c r="BO219" i="20"/>
  <c r="BO263" i="20" s="1"/>
  <c r="BO165" i="20"/>
  <c r="BO170" i="20"/>
  <c r="BO95" i="21"/>
  <c r="BO222" i="20"/>
  <c r="BO266" i="20" s="1"/>
  <c r="BO101" i="21"/>
  <c r="BO107" i="21"/>
  <c r="BO315" i="20"/>
  <c r="BO306" i="20"/>
  <c r="BO235" i="20"/>
  <c r="BO279" i="20" s="1"/>
  <c r="BO227" i="20"/>
  <c r="BO271" i="20" s="1"/>
  <c r="BO213" i="20"/>
  <c r="BO257" i="20" s="1"/>
  <c r="BO154" i="20"/>
  <c r="BO91" i="21"/>
  <c r="BO113" i="21"/>
  <c r="BO312" i="20"/>
  <c r="BO230" i="20"/>
  <c r="BO274" i="20" s="1"/>
  <c r="BO216" i="20"/>
  <c r="BO260" i="20" s="1"/>
  <c r="BO317" i="20"/>
  <c r="BO155" i="20"/>
  <c r="BO156" i="20"/>
  <c r="BO109" i="21"/>
  <c r="BO106" i="21"/>
  <c r="BO314" i="20"/>
  <c r="BO228" i="20"/>
  <c r="BO272" i="20" s="1"/>
  <c r="BO313" i="20"/>
  <c r="BO101" i="20"/>
  <c r="BO135" i="20" s="1"/>
  <c r="BO105" i="20"/>
  <c r="BO139" i="20" s="1"/>
  <c r="BO108" i="21"/>
  <c r="BO231" i="20"/>
  <c r="BO275" i="20" s="1"/>
  <c r="BO98" i="20"/>
  <c r="BO132" i="20" s="1"/>
  <c r="BO89" i="21"/>
  <c r="BO119" i="21"/>
  <c r="BO215" i="20"/>
  <c r="BO259" i="20" s="1"/>
  <c r="BO236" i="20"/>
  <c r="BO280" i="20" s="1"/>
  <c r="BO220" i="20"/>
  <c r="BO264" i="20" s="1"/>
  <c r="BO169" i="20"/>
  <c r="BO159" i="20"/>
  <c r="BO160" i="20"/>
  <c r="BO118" i="21"/>
  <c r="BN107" i="20"/>
  <c r="BN122" i="21" s="1"/>
  <c r="BN197" i="20"/>
  <c r="BM320" i="20"/>
  <c r="BQ71" i="20"/>
  <c r="BR1" i="20"/>
  <c r="BR3" i="20" s="1"/>
  <c r="BQ1" i="21"/>
  <c r="BN211" i="20"/>
  <c r="BN309" i="20"/>
  <c r="BN44" i="20" s="1"/>
  <c r="BN298" i="20"/>
  <c r="BM174" i="20"/>
  <c r="BO216" i="21"/>
  <c r="BO49" i="21" s="1"/>
  <c r="BN194" i="21"/>
  <c r="BM166" i="21" l="1"/>
  <c r="BM23" i="21" s="1"/>
  <c r="BM20" i="21" s="1"/>
  <c r="BQ380" i="20"/>
  <c r="BQ457" i="20" s="1"/>
  <c r="BQ423" i="20"/>
  <c r="BQ500" i="20" s="1"/>
  <c r="H54" i="31"/>
  <c r="H23" i="31"/>
  <c r="BP244" i="20"/>
  <c r="BP176" i="20"/>
  <c r="BP187" i="20"/>
  <c r="BP212" i="20"/>
  <c r="BP256" i="20" s="1"/>
  <c r="BP233" i="20"/>
  <c r="BO315" i="21"/>
  <c r="BO273" i="21" s="1"/>
  <c r="BO316" i="21"/>
  <c r="BO274" i="21" s="1"/>
  <c r="F9" i="14"/>
  <c r="BO260" i="21"/>
  <c r="BO238" i="21" s="1"/>
  <c r="BL26" i="20"/>
  <c r="BM34" i="20"/>
  <c r="BM10" i="20" s="1"/>
  <c r="BN11" i="20"/>
  <c r="BI7" i="20"/>
  <c r="BP369" i="20"/>
  <c r="BP446" i="20" s="1"/>
  <c r="BN304" i="21"/>
  <c r="BO354" i="21"/>
  <c r="BO332" i="21" s="1"/>
  <c r="BO280" i="21" s="1"/>
  <c r="BO355" i="21"/>
  <c r="BO333" i="21" s="1"/>
  <c r="BO281" i="21" s="1"/>
  <c r="BO357" i="21"/>
  <c r="BO335" i="21" s="1"/>
  <c r="BO353" i="21"/>
  <c r="BO331" i="21" s="1"/>
  <c r="BO279" i="21" s="1"/>
  <c r="BO352" i="21"/>
  <c r="BO330" i="21" s="1"/>
  <c r="BO278" i="21" s="1"/>
  <c r="BL43" i="21"/>
  <c r="BL42" i="21" s="1"/>
  <c r="BO356" i="21"/>
  <c r="BO334" i="21" s="1"/>
  <c r="BO282" i="21" s="1"/>
  <c r="BO350" i="21"/>
  <c r="BO328" i="21" s="1"/>
  <c r="BO276" i="21" s="1"/>
  <c r="BO351" i="21"/>
  <c r="BO329" i="21" s="1"/>
  <c r="BO277" i="21" s="1"/>
  <c r="BO349" i="21"/>
  <c r="BO327" i="21" s="1"/>
  <c r="BO275" i="21" s="1"/>
  <c r="BM262" i="21"/>
  <c r="BM261" i="21" s="1"/>
  <c r="BM61" i="21" s="1"/>
  <c r="BO358" i="21"/>
  <c r="BO336" i="21" s="1"/>
  <c r="BO283" i="21"/>
  <c r="BP249" i="21"/>
  <c r="BP303" i="21"/>
  <c r="BP324" i="21" s="1"/>
  <c r="BP302" i="21"/>
  <c r="BP323" i="21" s="1"/>
  <c r="BP301" i="21"/>
  <c r="BP322" i="21" s="1"/>
  <c r="BP300" i="21"/>
  <c r="BP321" i="21" s="1"/>
  <c r="BP299" i="21"/>
  <c r="BP320" i="21" s="1"/>
  <c r="BP298" i="21"/>
  <c r="BP319" i="21" s="1"/>
  <c r="BP294" i="21"/>
  <c r="BP297" i="21"/>
  <c r="BP318" i="21" s="1"/>
  <c r="BP295" i="21"/>
  <c r="BP296" i="21"/>
  <c r="BP317" i="21" s="1"/>
  <c r="BO265" i="21"/>
  <c r="BO271" i="21"/>
  <c r="BN268" i="21"/>
  <c r="BN279" i="21"/>
  <c r="BO270" i="21"/>
  <c r="BO264" i="21"/>
  <c r="BO272" i="21"/>
  <c r="BO269" i="21"/>
  <c r="BO267" i="21"/>
  <c r="BO266" i="21"/>
  <c r="BO268" i="21"/>
  <c r="BO48" i="21"/>
  <c r="BL54" i="21"/>
  <c r="BL7" i="21"/>
  <c r="BO159" i="21"/>
  <c r="H46" i="31"/>
  <c r="H53" i="31"/>
  <c r="I36" i="21"/>
  <c r="F8" i="14" s="1"/>
  <c r="I45" i="21"/>
  <c r="BN533" i="20"/>
  <c r="BN37" i="20" s="1"/>
  <c r="BO277" i="20"/>
  <c r="BO276" i="20" s="1"/>
  <c r="BO288" i="20"/>
  <c r="BO287" i="20" s="1"/>
  <c r="BN254" i="20"/>
  <c r="BN62" i="20" s="1"/>
  <c r="BO255" i="20"/>
  <c r="BO131" i="20"/>
  <c r="BO130" i="20" s="1"/>
  <c r="BO141" i="20"/>
  <c r="BN433" i="20"/>
  <c r="BO434" i="20"/>
  <c r="BO445" i="20"/>
  <c r="BP456" i="20"/>
  <c r="BP514" i="20"/>
  <c r="BP363" i="21"/>
  <c r="BN526" i="20"/>
  <c r="BP519" i="20"/>
  <c r="BP368" i="21"/>
  <c r="BP515" i="20"/>
  <c r="BP364" i="21"/>
  <c r="BO528" i="20"/>
  <c r="BO488" i="20"/>
  <c r="BO524" i="20"/>
  <c r="BO477" i="20"/>
  <c r="BP521" i="20"/>
  <c r="BP370" i="21"/>
  <c r="BO531" i="20"/>
  <c r="BP517" i="20"/>
  <c r="BP366" i="21"/>
  <c r="BP513" i="20"/>
  <c r="BP362" i="21"/>
  <c r="BO526" i="20"/>
  <c r="BO529" i="20"/>
  <c r="BP499" i="20"/>
  <c r="BO527" i="20"/>
  <c r="BP520" i="20"/>
  <c r="BP369" i="21"/>
  <c r="BP516" i="20"/>
  <c r="BP365" i="21"/>
  <c r="BP512" i="20"/>
  <c r="BP361" i="21"/>
  <c r="BP518" i="20"/>
  <c r="BP367" i="21"/>
  <c r="BO525" i="20"/>
  <c r="BN530" i="20"/>
  <c r="BL28" i="21"/>
  <c r="BQ151" i="21"/>
  <c r="BQ146" i="21"/>
  <c r="BQ83" i="21"/>
  <c r="BM30" i="21"/>
  <c r="BM6" i="21" s="1"/>
  <c r="BM52" i="20"/>
  <c r="BM28" i="20" s="1"/>
  <c r="BM51" i="20"/>
  <c r="BM27" i="20" s="1"/>
  <c r="BL50" i="20"/>
  <c r="BM53" i="20"/>
  <c r="BM29" i="20" s="1"/>
  <c r="BN42" i="20"/>
  <c r="BI20" i="20"/>
  <c r="BN36" i="20"/>
  <c r="BJ21" i="20"/>
  <c r="BM14" i="20"/>
  <c r="BM6" i="20" s="1"/>
  <c r="BJ15" i="20"/>
  <c r="BQ387" i="20"/>
  <c r="BQ464" i="20" s="1"/>
  <c r="BQ3" i="21"/>
  <c r="BQ69" i="21" s="1"/>
  <c r="BO236" i="21"/>
  <c r="BO379" i="21" s="1"/>
  <c r="BK356" i="20"/>
  <c r="BK510" i="20"/>
  <c r="BO187" i="21"/>
  <c r="BQ397" i="20"/>
  <c r="BQ474" i="20" s="1"/>
  <c r="BQ394" i="20"/>
  <c r="BQ471" i="20" s="1"/>
  <c r="BQ426" i="20"/>
  <c r="BQ503" i="20" s="1"/>
  <c r="BQ425" i="20"/>
  <c r="BQ502" i="20" s="1"/>
  <c r="BQ391" i="20"/>
  <c r="BQ468" i="20" s="1"/>
  <c r="BR355" i="20"/>
  <c r="BR209" i="20"/>
  <c r="BR83" i="20"/>
  <c r="BR69" i="20"/>
  <c r="BQ388" i="20"/>
  <c r="BQ465" i="20" s="1"/>
  <c r="BN167" i="21"/>
  <c r="BP246" i="21"/>
  <c r="BP257" i="21" s="1"/>
  <c r="BP235" i="21" s="1"/>
  <c r="BP378" i="21" s="1"/>
  <c r="BM191" i="21"/>
  <c r="BM31" i="21" s="1"/>
  <c r="BO213" i="21"/>
  <c r="BP610" i="20"/>
  <c r="BO173" i="21"/>
  <c r="BO188" i="21"/>
  <c r="BQ79" i="21"/>
  <c r="BP416" i="20"/>
  <c r="BP493" i="20" s="1"/>
  <c r="BO172" i="21"/>
  <c r="BQ432" i="20"/>
  <c r="BQ509" i="20" s="1"/>
  <c r="BQ393" i="20"/>
  <c r="BQ470" i="20" s="1"/>
  <c r="BP587" i="20"/>
  <c r="BO211" i="21"/>
  <c r="BO215" i="21"/>
  <c r="BQ382" i="20"/>
  <c r="BQ459" i="20" s="1"/>
  <c r="BQ396" i="20"/>
  <c r="BQ473" i="20" s="1"/>
  <c r="BQ383" i="20"/>
  <c r="BQ460" i="20" s="1"/>
  <c r="BQ384" i="20"/>
  <c r="BQ461" i="20" s="1"/>
  <c r="BQ430" i="20"/>
  <c r="BQ507" i="20" s="1"/>
  <c r="BQ385" i="20"/>
  <c r="BQ462" i="20" s="1"/>
  <c r="BQ386" i="20"/>
  <c r="BQ463" i="20" s="1"/>
  <c r="BQ424" i="20"/>
  <c r="BQ501" i="20" s="1"/>
  <c r="BQ78" i="21"/>
  <c r="BQ389" i="20"/>
  <c r="BQ466" i="20" s="1"/>
  <c r="BP403" i="20"/>
  <c r="BP480" i="20" s="1"/>
  <c r="BQ398" i="20"/>
  <c r="BQ475" i="20" s="1"/>
  <c r="BQ427" i="20"/>
  <c r="BQ504" i="20" s="1"/>
  <c r="BQ399" i="20"/>
  <c r="BQ476" i="20" s="1"/>
  <c r="BQ390" i="20"/>
  <c r="BQ467" i="20" s="1"/>
  <c r="BQ381" i="20"/>
  <c r="BQ458" i="20" s="1"/>
  <c r="BQ428" i="20"/>
  <c r="BQ505" i="20" s="1"/>
  <c r="BQ395" i="20"/>
  <c r="BQ472" i="20" s="1"/>
  <c r="BQ429" i="20"/>
  <c r="BQ506" i="20" s="1"/>
  <c r="BQ392" i="20"/>
  <c r="BQ469" i="20" s="1"/>
  <c r="BQ431" i="20"/>
  <c r="BQ508" i="20" s="1"/>
  <c r="BN180" i="21"/>
  <c r="BP586" i="20"/>
  <c r="BP609" i="20"/>
  <c r="BP589" i="20"/>
  <c r="BP621" i="20"/>
  <c r="BN155" i="21"/>
  <c r="BP633" i="20"/>
  <c r="BP594" i="20"/>
  <c r="BP618" i="20"/>
  <c r="BP630" i="20"/>
  <c r="BP629" i="20"/>
  <c r="BP584" i="20"/>
  <c r="BP602" i="20"/>
  <c r="BP577" i="20"/>
  <c r="BO601" i="20"/>
  <c r="BO612" i="20"/>
  <c r="BP422" i="20"/>
  <c r="BP193" i="21" s="1"/>
  <c r="BO623" i="20"/>
  <c r="BN169" i="21"/>
  <c r="BP628" i="20"/>
  <c r="BP627" i="20"/>
  <c r="BP604" i="20"/>
  <c r="BP603" i="20"/>
  <c r="BP606" i="20"/>
  <c r="BP625" i="20"/>
  <c r="BP600" i="20"/>
  <c r="BP595" i="20"/>
  <c r="BP611" i="20"/>
  <c r="BP597" i="20"/>
  <c r="BP616" i="20"/>
  <c r="BP619" i="20"/>
  <c r="BN250" i="21"/>
  <c r="BO210" i="21"/>
  <c r="BO209" i="21"/>
  <c r="BO196" i="21"/>
  <c r="BN153" i="21"/>
  <c r="BO202" i="21"/>
  <c r="BO204" i="21"/>
  <c r="BO200" i="21"/>
  <c r="BO198" i="21"/>
  <c r="BO580" i="20"/>
  <c r="BP379" i="20"/>
  <c r="BP582" i="20"/>
  <c r="BP583" i="20"/>
  <c r="BP605" i="20"/>
  <c r="BP624" i="20"/>
  <c r="BP599" i="20"/>
  <c r="BP622" i="20"/>
  <c r="BP598" i="20"/>
  <c r="BP617" i="20"/>
  <c r="BP585" i="20"/>
  <c r="BP77" i="21"/>
  <c r="BP206" i="21" s="1"/>
  <c r="BP620" i="20"/>
  <c r="BP588" i="20"/>
  <c r="BP581" i="20"/>
  <c r="BO199" i="21"/>
  <c r="BO206" i="21"/>
  <c r="BO197" i="21"/>
  <c r="BO207" i="21"/>
  <c r="BO214" i="21"/>
  <c r="BP614" i="20"/>
  <c r="BP632" i="20"/>
  <c r="BP608" i="20"/>
  <c r="BP631" i="20"/>
  <c r="BP590" i="20"/>
  <c r="BP626" i="20"/>
  <c r="BP593" i="20"/>
  <c r="BP607" i="20"/>
  <c r="BP592" i="20"/>
  <c r="BP596" i="20"/>
  <c r="BP615" i="20"/>
  <c r="BP591" i="20"/>
  <c r="BO212" i="21"/>
  <c r="BO203" i="21"/>
  <c r="BO195" i="21"/>
  <c r="BO201" i="21"/>
  <c r="BP248" i="21"/>
  <c r="BP259" i="21" s="1"/>
  <c r="BP237" i="21" s="1"/>
  <c r="BP380" i="21" s="1"/>
  <c r="BP347" i="21"/>
  <c r="BP547" i="20"/>
  <c r="BP538" i="20"/>
  <c r="BP284" i="21"/>
  <c r="BP292" i="21"/>
  <c r="BP313" i="21" s="1"/>
  <c r="BN579" i="20"/>
  <c r="BO175" i="21"/>
  <c r="BO158" i="21"/>
  <c r="BP551" i="20"/>
  <c r="BP543" i="20"/>
  <c r="BO183" i="21"/>
  <c r="BO181" i="21"/>
  <c r="BO162" i="21"/>
  <c r="BO161" i="21"/>
  <c r="BO164" i="21"/>
  <c r="BO171" i="21"/>
  <c r="BP418" i="20"/>
  <c r="BP495" i="20" s="1"/>
  <c r="BP365" i="20"/>
  <c r="BP442" i="20" s="1"/>
  <c r="BP560" i="20"/>
  <c r="BP410" i="20"/>
  <c r="BP487" i="20" s="1"/>
  <c r="BP370" i="20"/>
  <c r="BP447" i="20" s="1"/>
  <c r="BO178" i="21"/>
  <c r="BO179" i="21"/>
  <c r="BP372" i="20"/>
  <c r="BP449" i="20" s="1"/>
  <c r="BP565" i="20"/>
  <c r="BP377" i="20"/>
  <c r="BP454" i="20" s="1"/>
  <c r="BO160" i="21"/>
  <c r="BO186" i="21"/>
  <c r="BP559" i="20"/>
  <c r="BP373" i="20"/>
  <c r="BP450" i="20" s="1"/>
  <c r="BP570" i="20"/>
  <c r="BP364" i="20"/>
  <c r="BP441" i="20" s="1"/>
  <c r="BP358" i="20"/>
  <c r="BP435" i="20" s="1"/>
  <c r="BO368" i="20"/>
  <c r="BO157" i="21"/>
  <c r="BO184" i="21"/>
  <c r="BO185" i="21"/>
  <c r="BO176" i="21"/>
  <c r="BO189" i="21"/>
  <c r="BO156" i="21"/>
  <c r="BO174" i="21"/>
  <c r="BP562" i="20"/>
  <c r="BP420" i="20"/>
  <c r="BP497" i="20" s="1"/>
  <c r="BP405" i="20"/>
  <c r="BP482" i="20" s="1"/>
  <c r="BP555" i="20"/>
  <c r="BP415" i="20"/>
  <c r="BP492" i="20" s="1"/>
  <c r="BP563" i="20"/>
  <c r="BP549" i="20"/>
  <c r="BP536" i="20"/>
  <c r="BP375" i="20"/>
  <c r="BP452" i="20" s="1"/>
  <c r="BP412" i="20"/>
  <c r="BP489" i="20" s="1"/>
  <c r="BP362" i="20"/>
  <c r="BP439" i="20" s="1"/>
  <c r="BP567" i="20"/>
  <c r="BP553" i="20"/>
  <c r="BP413" i="20"/>
  <c r="BP490" i="20" s="1"/>
  <c r="BP76" i="21"/>
  <c r="BP367" i="20"/>
  <c r="BP444" i="20" s="1"/>
  <c r="BP360" i="20"/>
  <c r="BP437" i="20" s="1"/>
  <c r="BP572" i="20"/>
  <c r="BP540" i="20"/>
  <c r="BP558" i="20"/>
  <c r="BP535" i="20"/>
  <c r="BO568" i="20"/>
  <c r="BO411" i="20"/>
  <c r="BO168" i="21" s="1"/>
  <c r="BO545" i="20"/>
  <c r="BP544" i="20"/>
  <c r="BP421" i="20"/>
  <c r="BP498" i="20" s="1"/>
  <c r="BP407" i="20"/>
  <c r="BP484" i="20" s="1"/>
  <c r="BP575" i="20"/>
  <c r="BP569" i="20"/>
  <c r="BP564" i="20"/>
  <c r="BP406" i="20"/>
  <c r="BP483" i="20" s="1"/>
  <c r="BP409" i="20"/>
  <c r="BP486" i="20" s="1"/>
  <c r="BP576" i="20"/>
  <c r="BP401" i="20"/>
  <c r="BP478" i="20" s="1"/>
  <c r="BP363" i="20"/>
  <c r="BP440" i="20" s="1"/>
  <c r="BP550" i="20"/>
  <c r="BP537" i="20"/>
  <c r="BP376" i="20"/>
  <c r="BP453" i="20" s="1"/>
  <c r="BP359" i="20"/>
  <c r="BP436" i="20" s="1"/>
  <c r="BP378" i="20"/>
  <c r="BP455" i="20" s="1"/>
  <c r="BP404" i="20"/>
  <c r="BP481" i="20" s="1"/>
  <c r="BP554" i="20"/>
  <c r="BP414" i="20"/>
  <c r="BP491" i="20" s="1"/>
  <c r="BP546" i="20"/>
  <c r="BO177" i="21"/>
  <c r="BO190" i="21"/>
  <c r="BO165" i="21"/>
  <c r="BO163" i="21"/>
  <c r="BO182" i="21"/>
  <c r="BO170" i="21"/>
  <c r="BP419" i="20"/>
  <c r="BP496" i="20" s="1"/>
  <c r="BP408" i="20"/>
  <c r="BP485" i="20" s="1"/>
  <c r="BP573" i="20"/>
  <c r="BP541" i="20"/>
  <c r="BP361" i="20"/>
  <c r="BP438" i="20" s="1"/>
  <c r="BP548" i="20"/>
  <c r="BP552" i="20"/>
  <c r="BP574" i="20"/>
  <c r="BP542" i="20"/>
  <c r="BP366" i="20"/>
  <c r="BP443" i="20" s="1"/>
  <c r="BP566" i="20"/>
  <c r="BP571" i="20"/>
  <c r="BP374" i="20"/>
  <c r="BP451" i="20" s="1"/>
  <c r="BP561" i="20"/>
  <c r="BP417" i="20"/>
  <c r="BP494" i="20" s="1"/>
  <c r="BP402" i="20"/>
  <c r="BP479" i="20" s="1"/>
  <c r="BP371" i="20"/>
  <c r="BP448" i="20" s="1"/>
  <c r="BP539" i="20"/>
  <c r="BP578" i="20"/>
  <c r="BO400" i="20"/>
  <c r="BO154" i="21" s="1"/>
  <c r="BO557" i="20"/>
  <c r="BO357" i="20"/>
  <c r="BO534" i="20"/>
  <c r="BP345" i="21"/>
  <c r="BP290" i="21"/>
  <c r="BP311" i="21" s="1"/>
  <c r="BP244" i="21"/>
  <c r="BP255" i="21" s="1"/>
  <c r="BP233" i="21" s="1"/>
  <c r="BP376" i="21" s="1"/>
  <c r="BP344" i="21"/>
  <c r="BP286" i="21"/>
  <c r="BP307" i="21" s="1"/>
  <c r="BP343" i="21"/>
  <c r="BP240" i="21"/>
  <c r="BP251" i="21" s="1"/>
  <c r="BP229" i="21" s="1"/>
  <c r="BP372" i="21" s="1"/>
  <c r="BP291" i="21"/>
  <c r="BP312" i="21" s="1"/>
  <c r="BP247" i="21"/>
  <c r="BP258" i="21" s="1"/>
  <c r="BP241" i="21"/>
  <c r="BP252" i="21" s="1"/>
  <c r="BP230" i="21" s="1"/>
  <c r="BP373" i="21" s="1"/>
  <c r="BP287" i="21"/>
  <c r="BP308" i="21" s="1"/>
  <c r="BP289" i="21"/>
  <c r="BP310" i="21" s="1"/>
  <c r="BO239" i="21"/>
  <c r="BP339" i="21"/>
  <c r="BP243" i="21"/>
  <c r="BP254" i="21" s="1"/>
  <c r="BP232" i="21" s="1"/>
  <c r="BP375" i="21" s="1"/>
  <c r="BP338" i="21"/>
  <c r="BP285" i="21"/>
  <c r="BP242" i="21"/>
  <c r="BP253" i="21" s="1"/>
  <c r="BP231" i="21" s="1"/>
  <c r="BP374" i="21" s="1"/>
  <c r="BP341" i="21"/>
  <c r="BP340" i="21"/>
  <c r="BN191" i="21"/>
  <c r="BN31" i="21" s="1"/>
  <c r="BP342" i="21"/>
  <c r="BP245" i="21"/>
  <c r="BP256" i="21" s="1"/>
  <c r="BP234" i="21" s="1"/>
  <c r="BP377" i="21" s="1"/>
  <c r="BP293" i="21"/>
  <c r="BP314" i="21" s="1"/>
  <c r="BP288" i="21"/>
  <c r="BP309" i="21" s="1"/>
  <c r="BP346" i="21"/>
  <c r="BR78" i="20"/>
  <c r="BR79" i="20"/>
  <c r="BR80" i="20" s="1"/>
  <c r="BR80" i="21" s="1"/>
  <c r="BR75" i="20"/>
  <c r="BR75" i="21" s="1"/>
  <c r="BQ76" i="20"/>
  <c r="BQ81" i="20"/>
  <c r="BQ81" i="21" s="1"/>
  <c r="BQ77" i="20"/>
  <c r="BQ626" i="20" s="1"/>
  <c r="BO360" i="21"/>
  <c r="BN210" i="20"/>
  <c r="BN14" i="20" s="1"/>
  <c r="BN6" i="20" s="1"/>
  <c r="BN147" i="21"/>
  <c r="BN14" i="21" s="1"/>
  <c r="BO110" i="21"/>
  <c r="BO298" i="20"/>
  <c r="BO36" i="20" s="1"/>
  <c r="BO96" i="20"/>
  <c r="BO186" i="20"/>
  <c r="BO123" i="21"/>
  <c r="BN148" i="21"/>
  <c r="BN22" i="21" s="1"/>
  <c r="BN320" i="20"/>
  <c r="BP333" i="20"/>
  <c r="BP124" i="21"/>
  <c r="BP198" i="20"/>
  <c r="BP135" i="21"/>
  <c r="BP344" i="20"/>
  <c r="BP322" i="20"/>
  <c r="BP108" i="20"/>
  <c r="BP142" i="20" s="1"/>
  <c r="BP346" i="20"/>
  <c r="BP330" i="20"/>
  <c r="BP204" i="20"/>
  <c r="BP190" i="20"/>
  <c r="BP128" i="21"/>
  <c r="BP248" i="20"/>
  <c r="BP292" i="20" s="1"/>
  <c r="BP345" i="20"/>
  <c r="BP329" i="20"/>
  <c r="BP185" i="20"/>
  <c r="BP184" i="20"/>
  <c r="BP125" i="21"/>
  <c r="BP141" i="21"/>
  <c r="BP341" i="20"/>
  <c r="BP246" i="20"/>
  <c r="BP290" i="20" s="1"/>
  <c r="BP180" i="20"/>
  <c r="BP130" i="21"/>
  <c r="BP181" i="20"/>
  <c r="BP340" i="20"/>
  <c r="BP323" i="20"/>
  <c r="BP201" i="20"/>
  <c r="BP116" i="20"/>
  <c r="BP150" i="20" s="1"/>
  <c r="BP136" i="21"/>
  <c r="BP142" i="21"/>
  <c r="BP253" i="20"/>
  <c r="BP297" i="20" s="1"/>
  <c r="BP245" i="20"/>
  <c r="BP289" i="20" s="1"/>
  <c r="BP326" i="20"/>
  <c r="BP200" i="20"/>
  <c r="BP114" i="20"/>
  <c r="BP148" i="20" s="1"/>
  <c r="BP138" i="21"/>
  <c r="BP249" i="20"/>
  <c r="BP293" i="20" s="1"/>
  <c r="BP342" i="20"/>
  <c r="BP325" i="20"/>
  <c r="BP203" i="20"/>
  <c r="BP182" i="20"/>
  <c r="BP126" i="21"/>
  <c r="BP247" i="20"/>
  <c r="BP291" i="20" s="1"/>
  <c r="BP337" i="20"/>
  <c r="BP189" i="20"/>
  <c r="BP179" i="20"/>
  <c r="BP132" i="21"/>
  <c r="BP351" i="20"/>
  <c r="BP336" i="20"/>
  <c r="BP191" i="20"/>
  <c r="BP196" i="20"/>
  <c r="BP113" i="20"/>
  <c r="BP147" i="20" s="1"/>
  <c r="BP133" i="21"/>
  <c r="BP251" i="20"/>
  <c r="BP295" i="20" s="1"/>
  <c r="BP339" i="20"/>
  <c r="BP207" i="20"/>
  <c r="BP195" i="20"/>
  <c r="BP112" i="20"/>
  <c r="BP146" i="20" s="1"/>
  <c r="BP139" i="21"/>
  <c r="BP353" i="20"/>
  <c r="BP338" i="20"/>
  <c r="BP250" i="20"/>
  <c r="BP294" i="20" s="1"/>
  <c r="BP199" i="20"/>
  <c r="BP117" i="20"/>
  <c r="BP151" i="20" s="1"/>
  <c r="BP129" i="21"/>
  <c r="BP352" i="20"/>
  <c r="BP328" i="20"/>
  <c r="BP202" i="20"/>
  <c r="BP115" i="20"/>
  <c r="BP149" i="20" s="1"/>
  <c r="BP131" i="21"/>
  <c r="BP347" i="20"/>
  <c r="BP331" i="20"/>
  <c r="BP183" i="20"/>
  <c r="BP192" i="20"/>
  <c r="BP109" i="20"/>
  <c r="BP143" i="20" s="1"/>
  <c r="BP137" i="21"/>
  <c r="BP350" i="20"/>
  <c r="BP335" i="20"/>
  <c r="BP178" i="20"/>
  <c r="BP188" i="20"/>
  <c r="BP73" i="21"/>
  <c r="BP144" i="21"/>
  <c r="BP349" i="20"/>
  <c r="BP334" i="20"/>
  <c r="BP206" i="20"/>
  <c r="BP194" i="20"/>
  <c r="BP111" i="20"/>
  <c r="BP145" i="20" s="1"/>
  <c r="BP140" i="21"/>
  <c r="BP348" i="20"/>
  <c r="BP324" i="20"/>
  <c r="BP193" i="20"/>
  <c r="BP110" i="20"/>
  <c r="BP144" i="20" s="1"/>
  <c r="BP143" i="21"/>
  <c r="BP252" i="20"/>
  <c r="BP296" i="20" s="1"/>
  <c r="BP327" i="20"/>
  <c r="BP205" i="20"/>
  <c r="BP177" i="20"/>
  <c r="BP127" i="21"/>
  <c r="BR71" i="20"/>
  <c r="BS1" i="20"/>
  <c r="BS3" i="20" s="1"/>
  <c r="BR1" i="21"/>
  <c r="BO309" i="20"/>
  <c r="BO44" i="20" s="1"/>
  <c r="BO232" i="20"/>
  <c r="BO243" i="20"/>
  <c r="BO343" i="20"/>
  <c r="BP164" i="20"/>
  <c r="BP310" i="20"/>
  <c r="BP100" i="21"/>
  <c r="BP153" i="20"/>
  <c r="BP97" i="20"/>
  <c r="BP299" i="20"/>
  <c r="BP87" i="21"/>
  <c r="BP311" i="20"/>
  <c r="BP316" i="20"/>
  <c r="BP306" i="20"/>
  <c r="BP165" i="20"/>
  <c r="BP101" i="21"/>
  <c r="BP116" i="21"/>
  <c r="BP225" i="20"/>
  <c r="BP269" i="20" s="1"/>
  <c r="BP220" i="20"/>
  <c r="BP264" i="20" s="1"/>
  <c r="BP214" i="20"/>
  <c r="BP258" i="20" s="1"/>
  <c r="BP117" i="21"/>
  <c r="BP103" i="21"/>
  <c r="BP305" i="20"/>
  <c r="BP308" i="20"/>
  <c r="BP242" i="20"/>
  <c r="BP286" i="20" s="1"/>
  <c r="BP171" i="20"/>
  <c r="BP100" i="20"/>
  <c r="BP134" i="20" s="1"/>
  <c r="BP92" i="21"/>
  <c r="BP102" i="21"/>
  <c r="BP229" i="20"/>
  <c r="BP273" i="20" s="1"/>
  <c r="BP228" i="20"/>
  <c r="BP272" i="20" s="1"/>
  <c r="BP169" i="20"/>
  <c r="BP94" i="21"/>
  <c r="BP89" i="21"/>
  <c r="BP114" i="21"/>
  <c r="BP301" i="20"/>
  <c r="BP300" i="20"/>
  <c r="BP234" i="20"/>
  <c r="BP278" i="20" s="1"/>
  <c r="BP162" i="20"/>
  <c r="BP113" i="21"/>
  <c r="BP91" i="21"/>
  <c r="BP240" i="20"/>
  <c r="BP284" i="20" s="1"/>
  <c r="BP217" i="20"/>
  <c r="BP261" i="20" s="1"/>
  <c r="BP318" i="20"/>
  <c r="BP168" i="20"/>
  <c r="BP106" i="20"/>
  <c r="BP140" i="20" s="1"/>
  <c r="BP115" i="21"/>
  <c r="BP108" i="21"/>
  <c r="BP231" i="20"/>
  <c r="BP275" i="20" s="1"/>
  <c r="BP235" i="20"/>
  <c r="BP279" i="20" s="1"/>
  <c r="BP226" i="20"/>
  <c r="BP270" i="20" s="1"/>
  <c r="BP160" i="20"/>
  <c r="BP105" i="20"/>
  <c r="BP139" i="20" s="1"/>
  <c r="BP90" i="21"/>
  <c r="BP237" i="20"/>
  <c r="BP281" i="20" s="1"/>
  <c r="BP221" i="20"/>
  <c r="BP265" i="20" s="1"/>
  <c r="BP238" i="20"/>
  <c r="BP282" i="20" s="1"/>
  <c r="BP167" i="20"/>
  <c r="BP104" i="20"/>
  <c r="BP138" i="20" s="1"/>
  <c r="BP119" i="21"/>
  <c r="BP118" i="21"/>
  <c r="BP236" i="20"/>
  <c r="BP280" i="20" s="1"/>
  <c r="BP227" i="20"/>
  <c r="BP271" i="20" s="1"/>
  <c r="BP224" i="20"/>
  <c r="BP268" i="20" s="1"/>
  <c r="BP218" i="20"/>
  <c r="BP262" i="20" s="1"/>
  <c r="BP158" i="20"/>
  <c r="BP103" i="20"/>
  <c r="BP137" i="20" s="1"/>
  <c r="BP105" i="21"/>
  <c r="BP112" i="21"/>
  <c r="BP317" i="20"/>
  <c r="BP312" i="20"/>
  <c r="BP302" i="20"/>
  <c r="BP161" i="20"/>
  <c r="BP102" i="20"/>
  <c r="BP136" i="20" s="1"/>
  <c r="BP72" i="21"/>
  <c r="BP120" i="21"/>
  <c r="BP223" i="20"/>
  <c r="BP267" i="20" s="1"/>
  <c r="BP216" i="20"/>
  <c r="BP260" i="20" s="1"/>
  <c r="BP170" i="20"/>
  <c r="BP156" i="20"/>
  <c r="BP101" i="20"/>
  <c r="BP135" i="20" s="1"/>
  <c r="BP88" i="21"/>
  <c r="BP313" i="20"/>
  <c r="BP213" i="20"/>
  <c r="BP257" i="20" s="1"/>
  <c r="BP222" i="20"/>
  <c r="BP266" i="20" s="1"/>
  <c r="BP159" i="20"/>
  <c r="BP98" i="20"/>
  <c r="BP132" i="20" s="1"/>
  <c r="BP96" i="21"/>
  <c r="BP104" i="21"/>
  <c r="BP241" i="20"/>
  <c r="BP285" i="20" s="1"/>
  <c r="BP219" i="20"/>
  <c r="BP263" i="20" s="1"/>
  <c r="BP319" i="20"/>
  <c r="BP172" i="20"/>
  <c r="BP154" i="20"/>
  <c r="BP107" i="21"/>
  <c r="BP106" i="21"/>
  <c r="BP307" i="20"/>
  <c r="BP239" i="20"/>
  <c r="BP283" i="20" s="1"/>
  <c r="BP230" i="20"/>
  <c r="BP274" i="20" s="1"/>
  <c r="BP157" i="20"/>
  <c r="BP93" i="21"/>
  <c r="BP315" i="20"/>
  <c r="BP215" i="20"/>
  <c r="BP259" i="20" s="1"/>
  <c r="BP314" i="20"/>
  <c r="BP173" i="20"/>
  <c r="BP99" i="20"/>
  <c r="BP133" i="20" s="1"/>
  <c r="BP109" i="21"/>
  <c r="BP303" i="20"/>
  <c r="BP304" i="20"/>
  <c r="BP166" i="20"/>
  <c r="BP155" i="20"/>
  <c r="BP95" i="21"/>
  <c r="BQ73" i="20"/>
  <c r="BQ72" i="20"/>
  <c r="BQ111" i="21" s="1"/>
  <c r="BQ71" i="21"/>
  <c r="BO152" i="20"/>
  <c r="BO163" i="20"/>
  <c r="BO43" i="20" s="1"/>
  <c r="BO197" i="20"/>
  <c r="BO229" i="21"/>
  <c r="BO372" i="21" s="1"/>
  <c r="BQ217" i="21"/>
  <c r="BQ220" i="21"/>
  <c r="BQ222" i="21"/>
  <c r="BQ225" i="21"/>
  <c r="BQ226" i="21"/>
  <c r="BQ218" i="21"/>
  <c r="BQ221" i="21"/>
  <c r="BQ219" i="21"/>
  <c r="BQ224" i="21"/>
  <c r="BQ223" i="21"/>
  <c r="BO211" i="20"/>
  <c r="BO86" i="21"/>
  <c r="BO99" i="21"/>
  <c r="BO107" i="20"/>
  <c r="BO122" i="21" s="1"/>
  <c r="BO175" i="20"/>
  <c r="BO321" i="20"/>
  <c r="BO134" i="21"/>
  <c r="BO332" i="20"/>
  <c r="BN174" i="20"/>
  <c r="BP216" i="21"/>
  <c r="BP49" i="21" s="1"/>
  <c r="BL510" i="20"/>
  <c r="BN149" i="21"/>
  <c r="BN511" i="20"/>
  <c r="BN98" i="21"/>
  <c r="BN97" i="21" s="1"/>
  <c r="BN21" i="21" s="1"/>
  <c r="BO250" i="21" l="1"/>
  <c r="BR380" i="20"/>
  <c r="BR457" i="20" s="1"/>
  <c r="BR423" i="20"/>
  <c r="BR500" i="20" s="1"/>
  <c r="BO304" i="21"/>
  <c r="H52" i="31"/>
  <c r="H21" i="31"/>
  <c r="BP316" i="21"/>
  <c r="BP274" i="21" s="1"/>
  <c r="BQ233" i="20"/>
  <c r="BQ212" i="20"/>
  <c r="BQ256" i="20" s="1"/>
  <c r="BQ244" i="20"/>
  <c r="BQ176" i="20"/>
  <c r="BQ187" i="20"/>
  <c r="BP305" i="21"/>
  <c r="BP263" i="21" s="1"/>
  <c r="BP315" i="21"/>
  <c r="BP273" i="21" s="1"/>
  <c r="BP260" i="21"/>
  <c r="BP238" i="21" s="1"/>
  <c r="BM228" i="21"/>
  <c r="BM227" i="21" s="1"/>
  <c r="BM55" i="21" s="1"/>
  <c r="BM54" i="21" s="1"/>
  <c r="BM381" i="21"/>
  <c r="BM371" i="21" s="1"/>
  <c r="BM359" i="21" s="1"/>
  <c r="BM37" i="21" s="1"/>
  <c r="BM36" i="21" s="1"/>
  <c r="BM26" i="20"/>
  <c r="BJ7" i="20"/>
  <c r="BQ369" i="20"/>
  <c r="BQ446" i="20" s="1"/>
  <c r="BP349" i="21"/>
  <c r="BP327" i="21" s="1"/>
  <c r="BP355" i="21"/>
  <c r="BP333" i="21" s="1"/>
  <c r="BP281" i="21" s="1"/>
  <c r="BP352" i="21"/>
  <c r="BP330" i="21" s="1"/>
  <c r="BP278" i="21" s="1"/>
  <c r="BP357" i="21"/>
  <c r="BP335" i="21" s="1"/>
  <c r="BP353" i="21"/>
  <c r="BP331" i="21" s="1"/>
  <c r="BP279" i="21" s="1"/>
  <c r="BP350" i="21"/>
  <c r="BP328" i="21" s="1"/>
  <c r="BP276" i="21" s="1"/>
  <c r="BP354" i="21"/>
  <c r="BP332" i="21" s="1"/>
  <c r="BP280" i="21" s="1"/>
  <c r="BP351" i="21"/>
  <c r="BP329" i="21" s="1"/>
  <c r="BP277" i="21" s="1"/>
  <c r="BP356" i="21"/>
  <c r="BP334" i="21" s="1"/>
  <c r="BP282" i="21" s="1"/>
  <c r="BO262" i="21"/>
  <c r="BO261" i="21" s="1"/>
  <c r="BO61" i="21" s="1"/>
  <c r="BO60" i="21" s="1"/>
  <c r="BN262" i="21"/>
  <c r="BN261" i="21" s="1"/>
  <c r="BN61" i="21" s="1"/>
  <c r="BN60" i="21" s="1"/>
  <c r="BP358" i="21"/>
  <c r="BP336" i="21" s="1"/>
  <c r="BP283" i="21"/>
  <c r="BQ249" i="21"/>
  <c r="BQ303" i="21"/>
  <c r="BQ324" i="21" s="1"/>
  <c r="BQ302" i="21"/>
  <c r="BQ323" i="21" s="1"/>
  <c r="BQ301" i="21"/>
  <c r="BQ322" i="21" s="1"/>
  <c r="BQ300" i="21"/>
  <c r="BQ321" i="21" s="1"/>
  <c r="BQ299" i="21"/>
  <c r="BQ320" i="21" s="1"/>
  <c r="BQ298" i="21"/>
  <c r="BQ319" i="21" s="1"/>
  <c r="BQ297" i="21"/>
  <c r="BQ318" i="21" s="1"/>
  <c r="BQ295" i="21"/>
  <c r="BQ296" i="21"/>
  <c r="BQ317" i="21" s="1"/>
  <c r="BQ294" i="21"/>
  <c r="BP271" i="21"/>
  <c r="BP267" i="21"/>
  <c r="BP265" i="21"/>
  <c r="BP269" i="21"/>
  <c r="BP272" i="21"/>
  <c r="BP268" i="21"/>
  <c r="BP270" i="21"/>
  <c r="BP266" i="21"/>
  <c r="BP48" i="21"/>
  <c r="BM60" i="21"/>
  <c r="BP156" i="21"/>
  <c r="BQ248" i="21"/>
  <c r="BQ259" i="21" s="1"/>
  <c r="BQ237" i="21" s="1"/>
  <c r="BQ380" i="21" s="1"/>
  <c r="BM532" i="20"/>
  <c r="BM522" i="20" s="1"/>
  <c r="BM356" i="20" s="1"/>
  <c r="BJ20" i="20"/>
  <c r="BN34" i="20"/>
  <c r="BN10" i="20" s="1"/>
  <c r="BN152" i="21"/>
  <c r="BN15" i="21" s="1"/>
  <c r="BP277" i="20"/>
  <c r="BP276" i="20" s="1"/>
  <c r="BP288" i="20"/>
  <c r="BP287" i="20" s="1"/>
  <c r="BO254" i="20"/>
  <c r="BO62" i="20" s="1"/>
  <c r="BP255" i="20"/>
  <c r="BP131" i="20"/>
  <c r="BP130" i="20" s="1"/>
  <c r="BP141" i="20"/>
  <c r="BP445" i="20"/>
  <c r="BQ499" i="20"/>
  <c r="BO433" i="20"/>
  <c r="BQ519" i="20"/>
  <c r="BQ368" i="21"/>
  <c r="BQ521" i="20"/>
  <c r="BQ370" i="21"/>
  <c r="BQ512" i="20"/>
  <c r="BQ361" i="21"/>
  <c r="BP434" i="20"/>
  <c r="BP529" i="20"/>
  <c r="BQ514" i="20"/>
  <c r="BQ363" i="21"/>
  <c r="BQ520" i="20"/>
  <c r="BQ369" i="21"/>
  <c r="BP524" i="20"/>
  <c r="BP523" i="20"/>
  <c r="BP531" i="20"/>
  <c r="BQ516" i="20"/>
  <c r="BQ365" i="21"/>
  <c r="BQ517" i="20"/>
  <c r="BQ366" i="21"/>
  <c r="BO523" i="20"/>
  <c r="BP525" i="20"/>
  <c r="BP526" i="20"/>
  <c r="BP477" i="20"/>
  <c r="BP488" i="20"/>
  <c r="BQ456" i="20"/>
  <c r="BO530" i="20"/>
  <c r="BQ518" i="20"/>
  <c r="BQ367" i="21"/>
  <c r="BQ513" i="20"/>
  <c r="BQ362" i="21"/>
  <c r="BQ515" i="20"/>
  <c r="BQ364" i="21"/>
  <c r="BP528" i="20"/>
  <c r="BP527" i="20"/>
  <c r="BO42" i="20"/>
  <c r="BR151" i="21"/>
  <c r="BR146" i="21"/>
  <c r="BR83" i="21"/>
  <c r="BN30" i="21"/>
  <c r="BN6" i="21" s="1"/>
  <c r="BM50" i="20"/>
  <c r="BN53" i="20"/>
  <c r="BN29" i="20" s="1"/>
  <c r="BN51" i="20"/>
  <c r="BN27" i="20" s="1"/>
  <c r="BN52" i="20"/>
  <c r="BN28" i="20" s="1"/>
  <c r="BL21" i="20"/>
  <c r="BO35" i="20"/>
  <c r="BK21" i="20"/>
  <c r="BK15" i="20"/>
  <c r="BR428" i="20"/>
  <c r="BR505" i="20" s="1"/>
  <c r="BP236" i="21"/>
  <c r="BP379" i="21" s="1"/>
  <c r="BR3" i="21"/>
  <c r="BR69" i="21" s="1"/>
  <c r="BQ608" i="20"/>
  <c r="BQ607" i="20"/>
  <c r="BQ629" i="20"/>
  <c r="BQ624" i="20"/>
  <c r="BQ590" i="20"/>
  <c r="BR79" i="21"/>
  <c r="BP202" i="21"/>
  <c r="BP165" i="21"/>
  <c r="BP187" i="21"/>
  <c r="BR387" i="20"/>
  <c r="BR464" i="20" s="1"/>
  <c r="BR385" i="20"/>
  <c r="BR462" i="20" s="1"/>
  <c r="BQ610" i="20"/>
  <c r="BQ588" i="20"/>
  <c r="BQ585" i="20"/>
  <c r="BO533" i="20"/>
  <c r="BO37" i="20" s="1"/>
  <c r="BP192" i="21"/>
  <c r="BQ628" i="20"/>
  <c r="BQ606" i="20"/>
  <c r="BO153" i="21"/>
  <c r="BS355" i="20"/>
  <c r="BS209" i="20"/>
  <c r="BS83" i="20"/>
  <c r="BS69" i="20"/>
  <c r="BQ242" i="21"/>
  <c r="BQ253" i="21" s="1"/>
  <c r="BQ231" i="21" s="1"/>
  <c r="BQ374" i="21" s="1"/>
  <c r="BQ422" i="20"/>
  <c r="BQ193" i="21" s="1"/>
  <c r="BQ627" i="20"/>
  <c r="BQ589" i="20"/>
  <c r="BQ379" i="20"/>
  <c r="BQ192" i="21" s="1"/>
  <c r="BN166" i="21"/>
  <c r="BN23" i="21" s="1"/>
  <c r="BN20" i="21" s="1"/>
  <c r="BQ378" i="20"/>
  <c r="BQ455" i="20" s="1"/>
  <c r="BQ76" i="21"/>
  <c r="BR384" i="20"/>
  <c r="BR461" i="20" s="1"/>
  <c r="BR424" i="20"/>
  <c r="BR501" i="20" s="1"/>
  <c r="BP601" i="20"/>
  <c r="BR431" i="20"/>
  <c r="BR508" i="20" s="1"/>
  <c r="BR393" i="20"/>
  <c r="BR470" i="20" s="1"/>
  <c r="BR395" i="20"/>
  <c r="BR472" i="20" s="1"/>
  <c r="BP171" i="21"/>
  <c r="BP162" i="21"/>
  <c r="BQ288" i="21"/>
  <c r="BQ309" i="21" s="1"/>
  <c r="BP213" i="21"/>
  <c r="BO169" i="21"/>
  <c r="BP612" i="20"/>
  <c r="BO205" i="21"/>
  <c r="BQ344" i="21"/>
  <c r="BP172" i="21"/>
  <c r="BP170" i="21"/>
  <c r="BQ343" i="21"/>
  <c r="BO579" i="20"/>
  <c r="BP209" i="21"/>
  <c r="BP568" i="20"/>
  <c r="BP163" i="21"/>
  <c r="BP184" i="21"/>
  <c r="BQ287" i="21"/>
  <c r="BQ308" i="21" s="1"/>
  <c r="BP199" i="21"/>
  <c r="BP212" i="21"/>
  <c r="BQ571" i="20"/>
  <c r="BQ575" i="20"/>
  <c r="BQ410" i="20"/>
  <c r="BQ487" i="20" s="1"/>
  <c r="BQ403" i="20"/>
  <c r="BQ480" i="20" s="1"/>
  <c r="BO167" i="21"/>
  <c r="BQ577" i="20"/>
  <c r="BQ554" i="20"/>
  <c r="BP368" i="20"/>
  <c r="BP580" i="20"/>
  <c r="BP623" i="20"/>
  <c r="BP357" i="20"/>
  <c r="BO194" i="21"/>
  <c r="BP190" i="21"/>
  <c r="BP178" i="21"/>
  <c r="BR398" i="20"/>
  <c r="BR475" i="20" s="1"/>
  <c r="BR429" i="20"/>
  <c r="BR506" i="20" s="1"/>
  <c r="BR383" i="20"/>
  <c r="BR460" i="20" s="1"/>
  <c r="BR430" i="20"/>
  <c r="BR507" i="20" s="1"/>
  <c r="BR399" i="20"/>
  <c r="BR476" i="20" s="1"/>
  <c r="BQ243" i="21"/>
  <c r="BQ254" i="21" s="1"/>
  <c r="BQ232" i="21" s="1"/>
  <c r="BQ375" i="21" s="1"/>
  <c r="BQ346" i="21"/>
  <c r="BQ247" i="21"/>
  <c r="BQ258" i="21" s="1"/>
  <c r="BP159" i="21"/>
  <c r="BP173" i="21"/>
  <c r="BP177" i="21"/>
  <c r="BP160" i="21"/>
  <c r="BR78" i="21"/>
  <c r="BR394" i="20"/>
  <c r="BR471" i="20" s="1"/>
  <c r="BR391" i="20"/>
  <c r="BR468" i="20" s="1"/>
  <c r="BR397" i="20"/>
  <c r="BR474" i="20" s="1"/>
  <c r="BR382" i="20"/>
  <c r="BR459" i="20" s="1"/>
  <c r="BR390" i="20"/>
  <c r="BR467" i="20" s="1"/>
  <c r="BQ341" i="21"/>
  <c r="BQ290" i="21"/>
  <c r="BQ311" i="21" s="1"/>
  <c r="BQ555" i="20"/>
  <c r="BP208" i="21"/>
  <c r="BP200" i="21"/>
  <c r="BP204" i="21"/>
  <c r="BP207" i="21"/>
  <c r="BP195" i="21"/>
  <c r="BP182" i="21"/>
  <c r="BP185" i="21"/>
  <c r="BP174" i="21"/>
  <c r="BP189" i="21"/>
  <c r="BP157" i="21"/>
  <c r="BP161" i="21"/>
  <c r="BP176" i="21"/>
  <c r="BP181" i="21"/>
  <c r="BR432" i="20"/>
  <c r="BR509" i="20" s="1"/>
  <c r="BR425" i="20"/>
  <c r="BR502" i="20" s="1"/>
  <c r="BR381" i="20"/>
  <c r="BR458" i="20" s="1"/>
  <c r="BR389" i="20"/>
  <c r="BR466" i="20" s="1"/>
  <c r="BR427" i="20"/>
  <c r="BR504" i="20" s="1"/>
  <c r="BR396" i="20"/>
  <c r="BR473" i="20" s="1"/>
  <c r="BR388" i="20"/>
  <c r="BR465" i="20" s="1"/>
  <c r="BQ339" i="21"/>
  <c r="BQ338" i="21"/>
  <c r="BQ421" i="20"/>
  <c r="BQ498" i="20" s="1"/>
  <c r="BQ548" i="20"/>
  <c r="BQ405" i="20"/>
  <c r="BQ482" i="20" s="1"/>
  <c r="BQ413" i="20"/>
  <c r="BQ490" i="20" s="1"/>
  <c r="BP198" i="21"/>
  <c r="BP196" i="21"/>
  <c r="BP197" i="21"/>
  <c r="BP201" i="21"/>
  <c r="BP215" i="21"/>
  <c r="BP179" i="21"/>
  <c r="BP188" i="21"/>
  <c r="BP158" i="21"/>
  <c r="BP175" i="21"/>
  <c r="BP186" i="21"/>
  <c r="BR386" i="20"/>
  <c r="BR463" i="20" s="1"/>
  <c r="BR392" i="20"/>
  <c r="BR469" i="20" s="1"/>
  <c r="BQ241" i="21"/>
  <c r="BQ252" i="21" s="1"/>
  <c r="BQ230" i="21" s="1"/>
  <c r="BQ373" i="21" s="1"/>
  <c r="BP211" i="21"/>
  <c r="BP203" i="21"/>
  <c r="BP214" i="21"/>
  <c r="BP210" i="21"/>
  <c r="BP164" i="21"/>
  <c r="BP183" i="21"/>
  <c r="BR426" i="20"/>
  <c r="BR503" i="20" s="1"/>
  <c r="BQ289" i="21"/>
  <c r="BQ310" i="21" s="1"/>
  <c r="BQ570" i="20"/>
  <c r="BQ573" i="20"/>
  <c r="BP545" i="20"/>
  <c r="BP400" i="20"/>
  <c r="BP154" i="21" s="1"/>
  <c r="BP411" i="20"/>
  <c r="BP168" i="21" s="1"/>
  <c r="BP557" i="20"/>
  <c r="BO155" i="21"/>
  <c r="BO180" i="21"/>
  <c r="BP534" i="20"/>
  <c r="BQ402" i="20"/>
  <c r="BQ479" i="20" s="1"/>
  <c r="BQ542" i="20"/>
  <c r="BQ360" i="20"/>
  <c r="BQ437" i="20" s="1"/>
  <c r="BQ539" i="20"/>
  <c r="BQ407" i="20"/>
  <c r="BQ484" i="20" s="1"/>
  <c r="BQ561" i="20"/>
  <c r="BQ359" i="20"/>
  <c r="BQ436" i="20" s="1"/>
  <c r="BQ566" i="20"/>
  <c r="BQ406" i="20"/>
  <c r="BQ483" i="20" s="1"/>
  <c r="BQ416" i="20"/>
  <c r="BQ493" i="20" s="1"/>
  <c r="BQ404" i="20"/>
  <c r="BQ481" i="20" s="1"/>
  <c r="BQ544" i="20"/>
  <c r="BQ372" i="20"/>
  <c r="BQ449" i="20" s="1"/>
  <c r="BQ415" i="20"/>
  <c r="BQ492" i="20" s="1"/>
  <c r="BQ358" i="20"/>
  <c r="BQ435" i="20" s="1"/>
  <c r="BQ408" i="20"/>
  <c r="BQ485" i="20" s="1"/>
  <c r="BQ560" i="20"/>
  <c r="BQ565" i="20"/>
  <c r="BQ540" i="20"/>
  <c r="BQ366" i="20"/>
  <c r="BQ443" i="20" s="1"/>
  <c r="BQ551" i="20"/>
  <c r="BQ563" i="20"/>
  <c r="BQ538" i="20"/>
  <c r="BQ374" i="20"/>
  <c r="BQ451" i="20" s="1"/>
  <c r="BQ417" i="20"/>
  <c r="BQ494" i="20" s="1"/>
  <c r="BQ362" i="20"/>
  <c r="BQ439" i="20" s="1"/>
  <c r="BQ547" i="20"/>
  <c r="BQ576" i="20"/>
  <c r="BQ546" i="20"/>
  <c r="BQ401" i="20"/>
  <c r="BQ478" i="20" s="1"/>
  <c r="BQ420" i="20"/>
  <c r="BQ497" i="20" s="1"/>
  <c r="BQ370" i="20"/>
  <c r="BQ447" i="20" s="1"/>
  <c r="BQ409" i="20"/>
  <c r="BQ486" i="20" s="1"/>
  <c r="BQ562" i="20"/>
  <c r="BQ537" i="20"/>
  <c r="BQ572" i="20"/>
  <c r="BQ377" i="20"/>
  <c r="BQ454" i="20" s="1"/>
  <c r="BQ569" i="20"/>
  <c r="BQ549" i="20"/>
  <c r="BQ578" i="20"/>
  <c r="BQ414" i="20"/>
  <c r="BQ491" i="20" s="1"/>
  <c r="BQ567" i="20"/>
  <c r="BQ552" i="20"/>
  <c r="BQ564" i="20"/>
  <c r="BQ412" i="20"/>
  <c r="BQ489" i="20" s="1"/>
  <c r="BQ535" i="20"/>
  <c r="BP239" i="21"/>
  <c r="BP306" i="21"/>
  <c r="BQ581" i="20"/>
  <c r="BQ609" i="20"/>
  <c r="BQ611" i="20"/>
  <c r="BQ77" i="21"/>
  <c r="BQ206" i="21" s="1"/>
  <c r="BQ591" i="20"/>
  <c r="BQ593" i="20"/>
  <c r="BQ592" i="20"/>
  <c r="BQ630" i="20"/>
  <c r="BQ632" i="20"/>
  <c r="BQ631" i="20"/>
  <c r="BQ594" i="20"/>
  <c r="BQ615" i="20"/>
  <c r="BQ613" i="20"/>
  <c r="BQ614" i="20"/>
  <c r="BQ633" i="20"/>
  <c r="BQ597" i="20"/>
  <c r="BQ595" i="20"/>
  <c r="BQ616" i="20"/>
  <c r="BQ618" i="20"/>
  <c r="BQ596" i="20"/>
  <c r="BQ598" i="20"/>
  <c r="BQ600" i="20"/>
  <c r="BQ617" i="20"/>
  <c r="BQ619" i="20"/>
  <c r="BQ583" i="20"/>
  <c r="BQ602" i="20"/>
  <c r="BQ599" i="20"/>
  <c r="BQ584" i="20"/>
  <c r="BQ621" i="20"/>
  <c r="BQ582" i="20"/>
  <c r="BQ622" i="20"/>
  <c r="BQ604" i="20"/>
  <c r="BQ620" i="20"/>
  <c r="BQ605" i="20"/>
  <c r="BQ586" i="20"/>
  <c r="BQ603" i="20"/>
  <c r="BQ587" i="20"/>
  <c r="BQ625" i="20"/>
  <c r="BQ285" i="21"/>
  <c r="BQ306" i="21" s="1"/>
  <c r="BQ245" i="21"/>
  <c r="BQ256" i="21" s="1"/>
  <c r="BQ234" i="21" s="1"/>
  <c r="BQ377" i="21" s="1"/>
  <c r="BQ291" i="21"/>
  <c r="BQ312" i="21" s="1"/>
  <c r="BQ244" i="21"/>
  <c r="BQ255" i="21" s="1"/>
  <c r="BQ233" i="21" s="1"/>
  <c r="BQ376" i="21" s="1"/>
  <c r="BQ342" i="21"/>
  <c r="BQ292" i="21"/>
  <c r="BQ313" i="21" s="1"/>
  <c r="BQ240" i="21"/>
  <c r="BQ251" i="21" s="1"/>
  <c r="BQ229" i="21" s="1"/>
  <c r="BQ372" i="21" s="1"/>
  <c r="BQ284" i="21"/>
  <c r="BQ305" i="21" s="1"/>
  <c r="BQ263" i="21" s="1"/>
  <c r="BQ340" i="21"/>
  <c r="BQ293" i="21"/>
  <c r="BQ314" i="21" s="1"/>
  <c r="BQ286" i="21"/>
  <c r="BQ307" i="21" s="1"/>
  <c r="BQ347" i="21"/>
  <c r="BQ345" i="21"/>
  <c r="BQ246" i="21"/>
  <c r="BQ257" i="21" s="1"/>
  <c r="BQ235" i="21" s="1"/>
  <c r="BQ378" i="21" s="1"/>
  <c r="BQ418" i="20"/>
  <c r="BQ495" i="20" s="1"/>
  <c r="BQ574" i="20"/>
  <c r="BQ553" i="20"/>
  <c r="BQ361" i="20"/>
  <c r="BQ438" i="20" s="1"/>
  <c r="BQ364" i="20"/>
  <c r="BQ441" i="20" s="1"/>
  <c r="BQ419" i="20"/>
  <c r="BQ496" i="20" s="1"/>
  <c r="BQ367" i="20"/>
  <c r="BQ444" i="20" s="1"/>
  <c r="BQ550" i="20"/>
  <c r="BQ375" i="20"/>
  <c r="BQ452" i="20" s="1"/>
  <c r="BQ365" i="20"/>
  <c r="BQ442" i="20" s="1"/>
  <c r="BQ543" i="20"/>
  <c r="BQ373" i="20"/>
  <c r="BQ450" i="20" s="1"/>
  <c r="BQ559" i="20"/>
  <c r="BQ376" i="20"/>
  <c r="BQ453" i="20" s="1"/>
  <c r="BQ363" i="20"/>
  <c r="BQ440" i="20" s="1"/>
  <c r="BQ541" i="20"/>
  <c r="BQ371" i="20"/>
  <c r="BQ448" i="20" s="1"/>
  <c r="BQ536" i="20"/>
  <c r="BQ558" i="20"/>
  <c r="BS79" i="20"/>
  <c r="BS80" i="20" s="1"/>
  <c r="BS75" i="20"/>
  <c r="BS75" i="21" s="1"/>
  <c r="BS78" i="20"/>
  <c r="BR76" i="20"/>
  <c r="BR81" i="20"/>
  <c r="BR81" i="21" s="1"/>
  <c r="BR77" i="20"/>
  <c r="BR624" i="20" s="1"/>
  <c r="BN121" i="21"/>
  <c r="BN29" i="21" s="1"/>
  <c r="BQ164" i="20"/>
  <c r="BQ97" i="20"/>
  <c r="BQ153" i="20"/>
  <c r="BQ87" i="21"/>
  <c r="BQ310" i="20"/>
  <c r="BQ100" i="21"/>
  <c r="BQ299" i="20"/>
  <c r="BQ313" i="20"/>
  <c r="BQ225" i="20"/>
  <c r="BQ269" i="20" s="1"/>
  <c r="BQ315" i="20"/>
  <c r="BQ171" i="20"/>
  <c r="BQ154" i="20"/>
  <c r="BQ106" i="21"/>
  <c r="BQ93" i="21"/>
  <c r="BQ317" i="20"/>
  <c r="BQ221" i="20"/>
  <c r="BQ265" i="20" s="1"/>
  <c r="BQ239" i="20"/>
  <c r="BQ283" i="20" s="1"/>
  <c r="BQ170" i="20"/>
  <c r="BQ106" i="20"/>
  <c r="BQ140" i="20" s="1"/>
  <c r="BQ92" i="21"/>
  <c r="BQ226" i="20"/>
  <c r="BQ270" i="20" s="1"/>
  <c r="BQ234" i="20"/>
  <c r="BQ278" i="20" s="1"/>
  <c r="BQ302" i="20"/>
  <c r="BQ219" i="20"/>
  <c r="BQ263" i="20" s="1"/>
  <c r="BQ165" i="20"/>
  <c r="BQ102" i="20"/>
  <c r="BQ136" i="20" s="1"/>
  <c r="BQ102" i="21"/>
  <c r="BQ118" i="21"/>
  <c r="BQ300" i="20"/>
  <c r="BQ314" i="20"/>
  <c r="BQ231" i="20"/>
  <c r="BQ275" i="20" s="1"/>
  <c r="BQ168" i="20"/>
  <c r="BQ91" i="21"/>
  <c r="BQ101" i="21"/>
  <c r="BQ222" i="20"/>
  <c r="BQ266" i="20" s="1"/>
  <c r="BQ319" i="20"/>
  <c r="BQ227" i="20"/>
  <c r="BQ271" i="20" s="1"/>
  <c r="BQ167" i="20"/>
  <c r="BQ104" i="21"/>
  <c r="BQ113" i="21"/>
  <c r="BQ214" i="20"/>
  <c r="BQ258" i="20" s="1"/>
  <c r="BQ228" i="20"/>
  <c r="BQ272" i="20" s="1"/>
  <c r="BQ223" i="20"/>
  <c r="BQ267" i="20" s="1"/>
  <c r="BQ166" i="20"/>
  <c r="BQ115" i="21"/>
  <c r="BQ301" i="20"/>
  <c r="BQ217" i="20"/>
  <c r="BQ261" i="20" s="1"/>
  <c r="BQ240" i="20"/>
  <c r="BQ284" i="20" s="1"/>
  <c r="BQ160" i="20"/>
  <c r="BQ94" i="21"/>
  <c r="BQ218" i="20"/>
  <c r="BQ262" i="20" s="1"/>
  <c r="BQ229" i="20"/>
  <c r="BQ273" i="20" s="1"/>
  <c r="BQ241" i="20"/>
  <c r="BQ285" i="20" s="1"/>
  <c r="BQ215" i="20"/>
  <c r="BQ259" i="20" s="1"/>
  <c r="BQ159" i="20"/>
  <c r="BQ88" i="21"/>
  <c r="BQ312" i="20"/>
  <c r="BQ216" i="20"/>
  <c r="BQ260" i="20" s="1"/>
  <c r="BQ105" i="20"/>
  <c r="BQ139" i="20" s="1"/>
  <c r="BQ162" i="20"/>
  <c r="BQ99" i="20"/>
  <c r="BQ133" i="20" s="1"/>
  <c r="BQ114" i="21"/>
  <c r="BQ103" i="21"/>
  <c r="BQ308" i="20"/>
  <c r="BQ306" i="20"/>
  <c r="BQ104" i="20"/>
  <c r="BQ138" i="20" s="1"/>
  <c r="BQ161" i="20"/>
  <c r="BQ108" i="21"/>
  <c r="BQ109" i="21"/>
  <c r="BQ305" i="20"/>
  <c r="BQ224" i="20"/>
  <c r="BQ268" i="20" s="1"/>
  <c r="BQ307" i="20"/>
  <c r="BQ173" i="20"/>
  <c r="BQ156" i="20"/>
  <c r="BQ116" i="21"/>
  <c r="BQ105" i="21"/>
  <c r="BQ230" i="20"/>
  <c r="BQ274" i="20" s="1"/>
  <c r="BQ213" i="20"/>
  <c r="BQ257" i="20" s="1"/>
  <c r="BQ236" i="20"/>
  <c r="BQ280" i="20" s="1"/>
  <c r="BQ100" i="20"/>
  <c r="BQ134" i="20" s="1"/>
  <c r="BQ155" i="20"/>
  <c r="BQ96" i="21"/>
  <c r="BQ112" i="21"/>
  <c r="BQ242" i="20"/>
  <c r="BQ286" i="20" s="1"/>
  <c r="BQ237" i="20"/>
  <c r="BQ281" i="20" s="1"/>
  <c r="BQ98" i="20"/>
  <c r="BQ132" i="20" s="1"/>
  <c r="BQ158" i="20"/>
  <c r="BQ90" i="21"/>
  <c r="BQ119" i="21"/>
  <c r="BQ238" i="20"/>
  <c r="BQ282" i="20" s="1"/>
  <c r="BQ311" i="20"/>
  <c r="BQ157" i="20"/>
  <c r="BQ72" i="21"/>
  <c r="BQ120" i="21"/>
  <c r="BQ304" i="20"/>
  <c r="BQ318" i="20"/>
  <c r="BQ235" i="20"/>
  <c r="BQ279" i="20" s="1"/>
  <c r="BQ169" i="20"/>
  <c r="BQ103" i="20"/>
  <c r="BQ137" i="20" s="1"/>
  <c r="BQ89" i="21"/>
  <c r="BQ117" i="21"/>
  <c r="BQ316" i="20"/>
  <c r="BQ220" i="20"/>
  <c r="BQ264" i="20" s="1"/>
  <c r="BQ303" i="20"/>
  <c r="BQ172" i="20"/>
  <c r="BQ101" i="20"/>
  <c r="BQ135" i="20" s="1"/>
  <c r="BQ95" i="21"/>
  <c r="BQ107" i="21"/>
  <c r="BP232" i="20"/>
  <c r="BP309" i="20"/>
  <c r="BP44" i="20" s="1"/>
  <c r="BS71" i="20"/>
  <c r="BS1" i="21"/>
  <c r="BP343" i="20"/>
  <c r="BP123" i="21"/>
  <c r="BO98" i="21"/>
  <c r="BO97" i="21" s="1"/>
  <c r="BO21" i="21" s="1"/>
  <c r="BP360" i="21"/>
  <c r="BO320" i="20"/>
  <c r="BM121" i="21"/>
  <c r="BM29" i="21" s="1"/>
  <c r="BM28" i="21" s="1"/>
  <c r="BQ124" i="21"/>
  <c r="BQ135" i="21"/>
  <c r="BQ344" i="20"/>
  <c r="BQ198" i="20"/>
  <c r="BQ333" i="20"/>
  <c r="BQ322" i="20"/>
  <c r="BQ108" i="20"/>
  <c r="BQ142" i="20" s="1"/>
  <c r="BQ207" i="20"/>
  <c r="BQ351" i="20"/>
  <c r="BQ328" i="20"/>
  <c r="BQ196" i="20"/>
  <c r="BQ111" i="20"/>
  <c r="BQ145" i="20" s="1"/>
  <c r="BQ139" i="21"/>
  <c r="BQ338" i="20"/>
  <c r="BQ335" i="20"/>
  <c r="BQ247" i="20"/>
  <c r="BQ291" i="20" s="1"/>
  <c r="BQ179" i="20"/>
  <c r="BQ137" i="21"/>
  <c r="BQ341" i="20"/>
  <c r="BQ349" i="20"/>
  <c r="BQ248" i="20"/>
  <c r="BQ292" i="20" s="1"/>
  <c r="BQ182" i="20"/>
  <c r="BQ113" i="20"/>
  <c r="BQ147" i="20" s="1"/>
  <c r="BQ130" i="21"/>
  <c r="BQ245" i="20"/>
  <c r="BQ289" i="20" s="1"/>
  <c r="BQ348" i="20"/>
  <c r="BQ205" i="20"/>
  <c r="BQ115" i="20"/>
  <c r="BQ149" i="20" s="1"/>
  <c r="BQ73" i="21"/>
  <c r="BQ342" i="20"/>
  <c r="BQ347" i="20"/>
  <c r="BQ193" i="20"/>
  <c r="BQ189" i="20"/>
  <c r="BQ129" i="21"/>
  <c r="BQ253" i="20"/>
  <c r="BQ297" i="20" s="1"/>
  <c r="BQ203" i="20"/>
  <c r="BQ188" i="20"/>
  <c r="BQ184" i="20"/>
  <c r="BQ116" i="20"/>
  <c r="BQ150" i="20" s="1"/>
  <c r="BQ128" i="21"/>
  <c r="BQ334" i="20"/>
  <c r="BQ345" i="20"/>
  <c r="BQ246" i="20"/>
  <c r="BQ290" i="20" s="1"/>
  <c r="BQ181" i="20"/>
  <c r="BQ109" i="20"/>
  <c r="BQ143" i="20" s="1"/>
  <c r="BQ143" i="21"/>
  <c r="BQ195" i="20"/>
  <c r="BQ327" i="20"/>
  <c r="BQ194" i="20"/>
  <c r="BQ117" i="20"/>
  <c r="BQ151" i="20" s="1"/>
  <c r="BQ127" i="21"/>
  <c r="BQ144" i="21"/>
  <c r="BQ329" i="20"/>
  <c r="BQ326" i="20"/>
  <c r="BQ339" i="20"/>
  <c r="BQ251" i="20"/>
  <c r="BQ295" i="20" s="1"/>
  <c r="BQ191" i="20"/>
  <c r="BQ131" i="21"/>
  <c r="BQ250" i="20"/>
  <c r="BQ294" i="20" s="1"/>
  <c r="BQ350" i="20"/>
  <c r="BQ324" i="20"/>
  <c r="BQ192" i="20"/>
  <c r="BQ110" i="20"/>
  <c r="BQ144" i="20" s="1"/>
  <c r="BQ136" i="21"/>
  <c r="BQ252" i="20"/>
  <c r="BQ296" i="20" s="1"/>
  <c r="BQ331" i="20"/>
  <c r="BQ201" i="20"/>
  <c r="BQ183" i="20"/>
  <c r="BQ140" i="21"/>
  <c r="BQ142" i="21"/>
  <c r="BQ330" i="20"/>
  <c r="BQ336" i="20"/>
  <c r="BQ200" i="20"/>
  <c r="BQ177" i="20"/>
  <c r="BQ132" i="21"/>
  <c r="BQ337" i="20"/>
  <c r="BQ206" i="20"/>
  <c r="BQ323" i="20"/>
  <c r="BQ190" i="20"/>
  <c r="BQ114" i="20"/>
  <c r="BQ148" i="20" s="1"/>
  <c r="BQ126" i="21"/>
  <c r="BQ199" i="20"/>
  <c r="BQ346" i="20"/>
  <c r="BQ249" i="20"/>
  <c r="BQ293" i="20" s="1"/>
  <c r="BQ185" i="20"/>
  <c r="BQ125" i="21"/>
  <c r="BQ141" i="21"/>
  <c r="BQ353" i="20"/>
  <c r="BQ340" i="20"/>
  <c r="BQ204" i="20"/>
  <c r="BQ178" i="20"/>
  <c r="BQ138" i="21"/>
  <c r="BQ325" i="20"/>
  <c r="BQ352" i="20"/>
  <c r="BQ202" i="20"/>
  <c r="BQ180" i="20"/>
  <c r="BQ112" i="20"/>
  <c r="BQ146" i="20" s="1"/>
  <c r="BQ133" i="21"/>
  <c r="BP211" i="20"/>
  <c r="BP96" i="20"/>
  <c r="BP163" i="20"/>
  <c r="BP43" i="20" s="1"/>
  <c r="BO149" i="21"/>
  <c r="BR72" i="20"/>
  <c r="BR111" i="21" s="1"/>
  <c r="BR73" i="20"/>
  <c r="BR71" i="21"/>
  <c r="BP107" i="20"/>
  <c r="BP122" i="21" s="1"/>
  <c r="BP186" i="20"/>
  <c r="BP243" i="20"/>
  <c r="BL356" i="20"/>
  <c r="BO174" i="20"/>
  <c r="BO210" i="20"/>
  <c r="BO147" i="21"/>
  <c r="BO14" i="21" s="1"/>
  <c r="BQ216" i="21"/>
  <c r="BQ49" i="21" s="1"/>
  <c r="BP86" i="21"/>
  <c r="BP152" i="20"/>
  <c r="BP35" i="20" s="1"/>
  <c r="BP321" i="20"/>
  <c r="BP134" i="21"/>
  <c r="BP332" i="20"/>
  <c r="BO511" i="20"/>
  <c r="BP110" i="21"/>
  <c r="BP298" i="20"/>
  <c r="BP36" i="20" s="1"/>
  <c r="BP99" i="21"/>
  <c r="BR217" i="21"/>
  <c r="BR222" i="21"/>
  <c r="BR223" i="21"/>
  <c r="BR224" i="21"/>
  <c r="BR221" i="21"/>
  <c r="BR220" i="21"/>
  <c r="BR219" i="21"/>
  <c r="BR226" i="21"/>
  <c r="BR218" i="21"/>
  <c r="BR225" i="21"/>
  <c r="BO148" i="21"/>
  <c r="BO22" i="21" s="1"/>
  <c r="BP175" i="20"/>
  <c r="BP197" i="20"/>
  <c r="BP250" i="21" l="1"/>
  <c r="BS380" i="20"/>
  <c r="BS423" i="20"/>
  <c r="BO191" i="21"/>
  <c r="BO31" i="21" s="1"/>
  <c r="BR244" i="20"/>
  <c r="BR176" i="20"/>
  <c r="BR187" i="20"/>
  <c r="BQ316" i="21"/>
  <c r="BQ274" i="21" s="1"/>
  <c r="BR233" i="20"/>
  <c r="BR212" i="20"/>
  <c r="BR256" i="20" s="1"/>
  <c r="BQ315" i="21"/>
  <c r="BQ273" i="21" s="1"/>
  <c r="BM43" i="21"/>
  <c r="BM42" i="21" s="1"/>
  <c r="BQ260" i="21"/>
  <c r="BQ238" i="21" s="1"/>
  <c r="BN228" i="21"/>
  <c r="BN227" i="21" s="1"/>
  <c r="BN55" i="21" s="1"/>
  <c r="BN43" i="21" s="1"/>
  <c r="BN42" i="21" s="1"/>
  <c r="BN381" i="21"/>
  <c r="BN371" i="21" s="1"/>
  <c r="BN359" i="21" s="1"/>
  <c r="BN37" i="21" s="1"/>
  <c r="BN36" i="21" s="1"/>
  <c r="BO532" i="20"/>
  <c r="BO522" i="20" s="1"/>
  <c r="BO381" i="21"/>
  <c r="BO371" i="21" s="1"/>
  <c r="BO359" i="21" s="1"/>
  <c r="BO37" i="21" s="1"/>
  <c r="BN26" i="20"/>
  <c r="BO11" i="20"/>
  <c r="BP11" i="20"/>
  <c r="BK7" i="20"/>
  <c r="BP304" i="21"/>
  <c r="BR546" i="20"/>
  <c r="BQ350" i="21"/>
  <c r="BQ328" i="21" s="1"/>
  <c r="BQ276" i="21" s="1"/>
  <c r="BQ352" i="21"/>
  <c r="BQ330" i="21" s="1"/>
  <c r="BQ278" i="21" s="1"/>
  <c r="BQ357" i="21"/>
  <c r="BQ335" i="21" s="1"/>
  <c r="BQ356" i="21"/>
  <c r="BQ334" i="21" s="1"/>
  <c r="BQ282" i="21" s="1"/>
  <c r="BQ351" i="21"/>
  <c r="BQ329" i="21" s="1"/>
  <c r="BQ277" i="21" s="1"/>
  <c r="BQ353" i="21"/>
  <c r="BQ331" i="21" s="1"/>
  <c r="BQ279" i="21" s="1"/>
  <c r="BQ355" i="21"/>
  <c r="BQ333" i="21" s="1"/>
  <c r="BQ281" i="21" s="1"/>
  <c r="BQ354" i="21"/>
  <c r="BQ332" i="21" s="1"/>
  <c r="BQ280" i="21" s="1"/>
  <c r="BQ349" i="21"/>
  <c r="BQ327" i="21" s="1"/>
  <c r="BQ275" i="21" s="1"/>
  <c r="BQ358" i="21"/>
  <c r="BQ336" i="21" s="1"/>
  <c r="BQ283" i="21"/>
  <c r="BR249" i="21"/>
  <c r="BR303" i="21"/>
  <c r="BR324" i="21" s="1"/>
  <c r="BR302" i="21"/>
  <c r="BR323" i="21" s="1"/>
  <c r="BR301" i="21"/>
  <c r="BR322" i="21" s="1"/>
  <c r="BR300" i="21"/>
  <c r="BR321" i="21" s="1"/>
  <c r="BR299" i="21"/>
  <c r="BR320" i="21" s="1"/>
  <c r="BR298" i="21"/>
  <c r="BR319" i="21" s="1"/>
  <c r="BR297" i="21"/>
  <c r="BR318" i="21" s="1"/>
  <c r="BR296" i="21"/>
  <c r="BR317" i="21" s="1"/>
  <c r="BR295" i="21"/>
  <c r="BR294" i="21"/>
  <c r="BQ268" i="21"/>
  <c r="BQ265" i="21"/>
  <c r="BQ270" i="21"/>
  <c r="BQ269" i="21"/>
  <c r="BQ266" i="21"/>
  <c r="BQ272" i="21"/>
  <c r="BQ271" i="21"/>
  <c r="BP264" i="21"/>
  <c r="BP275" i="21"/>
  <c r="BQ264" i="21"/>
  <c r="BQ267" i="21"/>
  <c r="BO228" i="21"/>
  <c r="BO227" i="21" s="1"/>
  <c r="BO55" i="21" s="1"/>
  <c r="BO43" i="21" s="1"/>
  <c r="BO42" i="21" s="1"/>
  <c r="BQ48" i="21"/>
  <c r="BM7" i="21"/>
  <c r="BQ156" i="21"/>
  <c r="BM510" i="20"/>
  <c r="BM21" i="20" s="1"/>
  <c r="BR246" i="21"/>
  <c r="BR257" i="21" s="1"/>
  <c r="BR235" i="21" s="1"/>
  <c r="BR378" i="21" s="1"/>
  <c r="BN532" i="20"/>
  <c r="BN522" i="20" s="1"/>
  <c r="BN510" i="20" s="1"/>
  <c r="BL20" i="20"/>
  <c r="BK20" i="20"/>
  <c r="BQ288" i="20"/>
  <c r="BQ287" i="20" s="1"/>
  <c r="BP254" i="20"/>
  <c r="BP62" i="20" s="1"/>
  <c r="BQ277" i="20"/>
  <c r="BQ276" i="20" s="1"/>
  <c r="BQ255" i="20"/>
  <c r="BQ131" i="20"/>
  <c r="BQ130" i="20" s="1"/>
  <c r="BQ141" i="20"/>
  <c r="BQ477" i="20"/>
  <c r="BQ445" i="20"/>
  <c r="BR520" i="20"/>
  <c r="BR369" i="21"/>
  <c r="BR515" i="20"/>
  <c r="BR364" i="21"/>
  <c r="BR517" i="20"/>
  <c r="BR366" i="21"/>
  <c r="BQ531" i="20"/>
  <c r="BQ434" i="20"/>
  <c r="BQ524" i="20"/>
  <c r="BQ525" i="20"/>
  <c r="BR513" i="20"/>
  <c r="BR362" i="21"/>
  <c r="BR512" i="20"/>
  <c r="BR361" i="21"/>
  <c r="BQ529" i="20"/>
  <c r="BQ523" i="20"/>
  <c r="BQ527" i="20"/>
  <c r="BQ528" i="20"/>
  <c r="BR456" i="20"/>
  <c r="BP530" i="20"/>
  <c r="BR516" i="20"/>
  <c r="BR365" i="21"/>
  <c r="BR521" i="20"/>
  <c r="BR370" i="21"/>
  <c r="BR519" i="20"/>
  <c r="BR368" i="21"/>
  <c r="BQ488" i="20"/>
  <c r="BQ526" i="20"/>
  <c r="BR514" i="20"/>
  <c r="BR363" i="21"/>
  <c r="BR518" i="20"/>
  <c r="BR367" i="21"/>
  <c r="BR499" i="20"/>
  <c r="BP433" i="20"/>
  <c r="BR570" i="20"/>
  <c r="BR563" i="20"/>
  <c r="BP167" i="21"/>
  <c r="BS151" i="21"/>
  <c r="BS146" i="21"/>
  <c r="BS83" i="21"/>
  <c r="BN28" i="21"/>
  <c r="BO30" i="21"/>
  <c r="BO6" i="21" s="1"/>
  <c r="BP42" i="20"/>
  <c r="BN50" i="20"/>
  <c r="BO52" i="20"/>
  <c r="BO28" i="20" s="1"/>
  <c r="BO53" i="20"/>
  <c r="BO29" i="20" s="1"/>
  <c r="BO51" i="20"/>
  <c r="BO27" i="20" s="1"/>
  <c r="BO34" i="20"/>
  <c r="BO10" i="20" s="1"/>
  <c r="BM15" i="20"/>
  <c r="BO14" i="20"/>
  <c r="BO6" i="20" s="1"/>
  <c r="BL15" i="20"/>
  <c r="BQ236" i="21"/>
  <c r="BQ379" i="21" s="1"/>
  <c r="BS3" i="21"/>
  <c r="BS69" i="21" s="1"/>
  <c r="BQ158" i="21"/>
  <c r="BO152" i="21"/>
  <c r="BO15" i="21" s="1"/>
  <c r="BR548" i="20"/>
  <c r="BQ175" i="21"/>
  <c r="BQ172" i="21"/>
  <c r="BQ184" i="21"/>
  <c r="BQ188" i="21"/>
  <c r="BQ171" i="21"/>
  <c r="BQ164" i="21"/>
  <c r="BQ170" i="21"/>
  <c r="BQ204" i="21"/>
  <c r="BR359" i="20"/>
  <c r="BR436" i="20" s="1"/>
  <c r="BR577" i="20"/>
  <c r="BQ183" i="21"/>
  <c r="BQ174" i="21"/>
  <c r="BQ178" i="21"/>
  <c r="BQ190" i="21"/>
  <c r="BR619" i="20"/>
  <c r="BQ159" i="21"/>
  <c r="BQ187" i="21"/>
  <c r="BQ161" i="21"/>
  <c r="BQ160" i="21"/>
  <c r="BQ163" i="21"/>
  <c r="BQ157" i="21"/>
  <c r="BQ176" i="21"/>
  <c r="BS427" i="20"/>
  <c r="BS504" i="20" s="1"/>
  <c r="J504" i="20" s="1"/>
  <c r="E504" i="20" s="1"/>
  <c r="BQ162" i="21"/>
  <c r="BQ182" i="21"/>
  <c r="BQ177" i="21"/>
  <c r="BQ181" i="21"/>
  <c r="BQ189" i="21"/>
  <c r="BQ165" i="21"/>
  <c r="BQ179" i="21"/>
  <c r="BQ173" i="21"/>
  <c r="BQ186" i="21"/>
  <c r="BQ185" i="21"/>
  <c r="BS428" i="20"/>
  <c r="BO166" i="21"/>
  <c r="BO23" i="21" s="1"/>
  <c r="BO20" i="21" s="1"/>
  <c r="BR247" i="21"/>
  <c r="BR258" i="21" s="1"/>
  <c r="BR242" i="21"/>
  <c r="BR253" i="21" s="1"/>
  <c r="BR231" i="21" s="1"/>
  <c r="BR374" i="21" s="1"/>
  <c r="BR243" i="21"/>
  <c r="BR254" i="21" s="1"/>
  <c r="BR232" i="21" s="1"/>
  <c r="BR375" i="21" s="1"/>
  <c r="BR240" i="21"/>
  <c r="BR251" i="21" s="1"/>
  <c r="BR229" i="21" s="1"/>
  <c r="BR372" i="21" s="1"/>
  <c r="BR287" i="21"/>
  <c r="BR308" i="21" s="1"/>
  <c r="BS79" i="21"/>
  <c r="BR339" i="21"/>
  <c r="J79" i="20"/>
  <c r="J79" i="21" s="1"/>
  <c r="BR293" i="21"/>
  <c r="BR314" i="21" s="1"/>
  <c r="BR245" i="21"/>
  <c r="BR256" i="21" s="1"/>
  <c r="BR234" i="21" s="1"/>
  <c r="BR377" i="21" s="1"/>
  <c r="BR344" i="21"/>
  <c r="BP579" i="20"/>
  <c r="BR377" i="20"/>
  <c r="BR454" i="20" s="1"/>
  <c r="BR572" i="20"/>
  <c r="BR373" i="20"/>
  <c r="BR450" i="20" s="1"/>
  <c r="BR405" i="20"/>
  <c r="BR482" i="20" s="1"/>
  <c r="BQ211" i="21"/>
  <c r="BR362" i="20"/>
  <c r="BR439" i="20" s="1"/>
  <c r="BR573" i="20"/>
  <c r="BR378" i="20"/>
  <c r="BR455" i="20" s="1"/>
  <c r="BR555" i="20"/>
  <c r="BR412" i="20"/>
  <c r="BR489" i="20" s="1"/>
  <c r="BQ215" i="21"/>
  <c r="BR554" i="20"/>
  <c r="BQ197" i="21"/>
  <c r="BQ214" i="21"/>
  <c r="BR551" i="20"/>
  <c r="BR544" i="20"/>
  <c r="BR418" i="20"/>
  <c r="BR495" i="20" s="1"/>
  <c r="BR539" i="20"/>
  <c r="BR402" i="20"/>
  <c r="BR479" i="20" s="1"/>
  <c r="BR535" i="20"/>
  <c r="BP205" i="21"/>
  <c r="BR611" i="20"/>
  <c r="BR603" i="20"/>
  <c r="BP153" i="21"/>
  <c r="BR288" i="21"/>
  <c r="BR309" i="21" s="1"/>
  <c r="BR290" i="21"/>
  <c r="BR311" i="21" s="1"/>
  <c r="BR284" i="21"/>
  <c r="BR305" i="21" s="1"/>
  <c r="BR263" i="21" s="1"/>
  <c r="BR345" i="21"/>
  <c r="BP169" i="21"/>
  <c r="BR289" i="21"/>
  <c r="BR310" i="21" s="1"/>
  <c r="BR340" i="21"/>
  <c r="BQ210" i="21"/>
  <c r="BQ198" i="21"/>
  <c r="BQ202" i="21"/>
  <c r="BQ196" i="21"/>
  <c r="BQ195" i="21"/>
  <c r="BQ200" i="21"/>
  <c r="BQ207" i="21"/>
  <c r="BQ199" i="21"/>
  <c r="BQ203" i="21"/>
  <c r="BQ213" i="21"/>
  <c r="BR371" i="20"/>
  <c r="BR448" i="20" s="1"/>
  <c r="BR536" i="20"/>
  <c r="BR404" i="20"/>
  <c r="BR481" i="20" s="1"/>
  <c r="BR562" i="20"/>
  <c r="BR372" i="20"/>
  <c r="BR449" i="20" s="1"/>
  <c r="BR409" i="20"/>
  <c r="BR486" i="20" s="1"/>
  <c r="BR576" i="20"/>
  <c r="BR421" i="20"/>
  <c r="BR498" i="20" s="1"/>
  <c r="BR370" i="20"/>
  <c r="BR447" i="20" s="1"/>
  <c r="BR566" i="20"/>
  <c r="BR376" i="20"/>
  <c r="BR453" i="20" s="1"/>
  <c r="BR578" i="20"/>
  <c r="BR547" i="20"/>
  <c r="BR410" i="20"/>
  <c r="BR487" i="20" s="1"/>
  <c r="BR564" i="20"/>
  <c r="BR414" i="20"/>
  <c r="BR491" i="20" s="1"/>
  <c r="BR559" i="20"/>
  <c r="BR549" i="20"/>
  <c r="BR558" i="20"/>
  <c r="BR369" i="20"/>
  <c r="BR446" i="20" s="1"/>
  <c r="BQ209" i="21"/>
  <c r="BQ201" i="21"/>
  <c r="BQ212" i="21"/>
  <c r="BQ208" i="21"/>
  <c r="BR552" i="20"/>
  <c r="BR574" i="20"/>
  <c r="BR419" i="20"/>
  <c r="BR496" i="20" s="1"/>
  <c r="BR367" i="20"/>
  <c r="BR444" i="20" s="1"/>
  <c r="BR541" i="20"/>
  <c r="BR571" i="20"/>
  <c r="BR360" i="20"/>
  <c r="BR437" i="20" s="1"/>
  <c r="BR538" i="20"/>
  <c r="BR406" i="20"/>
  <c r="BR483" i="20" s="1"/>
  <c r="BR560" i="20"/>
  <c r="BR550" i="20"/>
  <c r="BR375" i="20"/>
  <c r="BR452" i="20" s="1"/>
  <c r="BR540" i="20"/>
  <c r="BR408" i="20"/>
  <c r="BR485" i="20" s="1"/>
  <c r="BR374" i="20"/>
  <c r="BR451" i="20" s="1"/>
  <c r="BR416" i="20"/>
  <c r="BR493" i="20" s="1"/>
  <c r="BR364" i="20"/>
  <c r="BR441" i="20" s="1"/>
  <c r="BR542" i="20"/>
  <c r="BR569" i="20"/>
  <c r="BR358" i="20"/>
  <c r="BR435" i="20" s="1"/>
  <c r="BR413" i="20"/>
  <c r="BR490" i="20" s="1"/>
  <c r="BR575" i="20"/>
  <c r="BR403" i="20"/>
  <c r="BR480" i="20" s="1"/>
  <c r="BR561" i="20"/>
  <c r="BR76" i="21"/>
  <c r="BR553" i="20"/>
  <c r="BR361" i="20"/>
  <c r="BR438" i="20" s="1"/>
  <c r="BR420" i="20"/>
  <c r="BR497" i="20" s="1"/>
  <c r="BR407" i="20"/>
  <c r="BR484" i="20" s="1"/>
  <c r="BR565" i="20"/>
  <c r="BR415" i="20"/>
  <c r="BR492" i="20" s="1"/>
  <c r="BR363" i="20"/>
  <c r="BR440" i="20" s="1"/>
  <c r="BR537" i="20"/>
  <c r="BR366" i="20"/>
  <c r="BR443" i="20" s="1"/>
  <c r="BR567" i="20"/>
  <c r="BR417" i="20"/>
  <c r="BR494" i="20" s="1"/>
  <c r="BR365" i="20"/>
  <c r="BR442" i="20" s="1"/>
  <c r="BR543" i="20"/>
  <c r="BR401" i="20"/>
  <c r="BR478" i="20" s="1"/>
  <c r="BR422" i="20"/>
  <c r="BR193" i="21" s="1"/>
  <c r="BP194" i="21"/>
  <c r="BP155" i="21"/>
  <c r="BP180" i="21"/>
  <c r="BR379" i="20"/>
  <c r="BQ534" i="20"/>
  <c r="BR590" i="20"/>
  <c r="BR586" i="20"/>
  <c r="BR617" i="20"/>
  <c r="BP533" i="20"/>
  <c r="BP37" i="20" s="1"/>
  <c r="BR614" i="20"/>
  <c r="BR604" i="20"/>
  <c r="BR622" i="20"/>
  <c r="BR588" i="20"/>
  <c r="BR618" i="20"/>
  <c r="BR598" i="20"/>
  <c r="BO121" i="21"/>
  <c r="BO29" i="21" s="1"/>
  <c r="BQ568" i="20"/>
  <c r="BQ357" i="20"/>
  <c r="BQ400" i="20"/>
  <c r="BQ154" i="21" s="1"/>
  <c r="BQ557" i="20"/>
  <c r="BQ545" i="20"/>
  <c r="BS426" i="20"/>
  <c r="BR628" i="20"/>
  <c r="BR626" i="20"/>
  <c r="BR620" i="20"/>
  <c r="BR599" i="20"/>
  <c r="BR583" i="20"/>
  <c r="BR582" i="20"/>
  <c r="BR602" i="20"/>
  <c r="BS390" i="20"/>
  <c r="BS395" i="20"/>
  <c r="BS399" i="20"/>
  <c r="BR584" i="20"/>
  <c r="BR633" i="20"/>
  <c r="BR630" i="20"/>
  <c r="BR587" i="20"/>
  <c r="BR605" i="20"/>
  <c r="BR621" i="20"/>
  <c r="BR613" i="20"/>
  <c r="BS432" i="20"/>
  <c r="BS388" i="20"/>
  <c r="BQ623" i="20"/>
  <c r="BQ601" i="20"/>
  <c r="BS78" i="21"/>
  <c r="BS424" i="20"/>
  <c r="BS431" i="20"/>
  <c r="BS389" i="20"/>
  <c r="BS425" i="20"/>
  <c r="BS398" i="20"/>
  <c r="BS387" i="20"/>
  <c r="BQ612" i="20"/>
  <c r="BS391" i="20"/>
  <c r="BS381" i="20"/>
  <c r="BS429" i="20"/>
  <c r="BS393" i="20"/>
  <c r="BS382" i="20"/>
  <c r="BS396" i="20"/>
  <c r="BS385" i="20"/>
  <c r="J78" i="20"/>
  <c r="J78" i="21" s="1"/>
  <c r="BQ368" i="20"/>
  <c r="BQ167" i="21" s="1"/>
  <c r="BQ411" i="20"/>
  <c r="BQ168" i="21" s="1"/>
  <c r="BQ580" i="20"/>
  <c r="BS392" i="20"/>
  <c r="BS383" i="20"/>
  <c r="BS430" i="20"/>
  <c r="BS394" i="20"/>
  <c r="BS384" i="20"/>
  <c r="BS397" i="20"/>
  <c r="BS386" i="20"/>
  <c r="BQ239" i="21"/>
  <c r="BR248" i="21"/>
  <c r="BR259" i="21" s="1"/>
  <c r="BR237" i="21" s="1"/>
  <c r="BR380" i="21" s="1"/>
  <c r="BR244" i="21"/>
  <c r="BR255" i="21" s="1"/>
  <c r="BR233" i="21" s="1"/>
  <c r="BR376" i="21" s="1"/>
  <c r="BR338" i="21"/>
  <c r="BR241" i="21"/>
  <c r="BR252" i="21" s="1"/>
  <c r="BR230" i="21" s="1"/>
  <c r="BR373" i="21" s="1"/>
  <c r="BR285" i="21"/>
  <c r="BR306" i="21" s="1"/>
  <c r="BR600" i="20"/>
  <c r="BR597" i="20"/>
  <c r="BR616" i="20"/>
  <c r="BR615" i="20"/>
  <c r="BR610" i="20"/>
  <c r="BR596" i="20"/>
  <c r="BR631" i="20"/>
  <c r="BR632" i="20"/>
  <c r="BR77" i="21"/>
  <c r="BR196" i="21" s="1"/>
  <c r="BR594" i="20"/>
  <c r="BR595" i="20"/>
  <c r="BR581" i="20"/>
  <c r="BR593" i="20"/>
  <c r="BR629" i="20"/>
  <c r="BR625" i="20"/>
  <c r="BR606" i="20"/>
  <c r="BR589" i="20"/>
  <c r="BR585" i="20"/>
  <c r="BR609" i="20"/>
  <c r="BR591" i="20"/>
  <c r="BR592" i="20"/>
  <c r="BR627" i="20"/>
  <c r="BR607" i="20"/>
  <c r="BR608" i="20"/>
  <c r="BR291" i="21"/>
  <c r="BR312" i="21" s="1"/>
  <c r="BR346" i="21"/>
  <c r="BR286" i="21"/>
  <c r="BR307" i="21" s="1"/>
  <c r="BR341" i="21"/>
  <c r="BR347" i="21"/>
  <c r="BR292" i="21"/>
  <c r="BR313" i="21" s="1"/>
  <c r="BR342" i="21"/>
  <c r="BR343" i="21"/>
  <c r="BS81" i="20"/>
  <c r="BS81" i="21" s="1"/>
  <c r="BS77" i="20"/>
  <c r="BS602" i="20" s="1"/>
  <c r="BS76" i="20"/>
  <c r="BP174" i="20"/>
  <c r="BQ360" i="21"/>
  <c r="BR135" i="21"/>
  <c r="BR124" i="21"/>
  <c r="BR333" i="20"/>
  <c r="BR344" i="20"/>
  <c r="BR198" i="20"/>
  <c r="BR322" i="20"/>
  <c r="BR341" i="20"/>
  <c r="BR206" i="20"/>
  <c r="BR205" i="20"/>
  <c r="BR189" i="20"/>
  <c r="BR73" i="21"/>
  <c r="BR143" i="21"/>
  <c r="BR340" i="20"/>
  <c r="BR323" i="20"/>
  <c r="BR204" i="20"/>
  <c r="BR188" i="20"/>
  <c r="BR126" i="21"/>
  <c r="BR138" i="21"/>
  <c r="BR335" i="20"/>
  <c r="BR248" i="20"/>
  <c r="BR292" i="20" s="1"/>
  <c r="BR194" i="20"/>
  <c r="BR115" i="20"/>
  <c r="BR149" i="20" s="1"/>
  <c r="BR140" i="21"/>
  <c r="BR338" i="20"/>
  <c r="BR207" i="20"/>
  <c r="BR112" i="20"/>
  <c r="BR146" i="20" s="1"/>
  <c r="BR185" i="20"/>
  <c r="BR125" i="21"/>
  <c r="BR337" i="20"/>
  <c r="BR250" i="20"/>
  <c r="BR294" i="20" s="1"/>
  <c r="BR201" i="20"/>
  <c r="BR184" i="20"/>
  <c r="BR137" i="21"/>
  <c r="BR353" i="20"/>
  <c r="BR336" i="20"/>
  <c r="BR253" i="20"/>
  <c r="BR297" i="20" s="1"/>
  <c r="BR200" i="20"/>
  <c r="BR183" i="20"/>
  <c r="BR127" i="21"/>
  <c r="BR352" i="20"/>
  <c r="BR330" i="20"/>
  <c r="BR116" i="20"/>
  <c r="BR150" i="20" s="1"/>
  <c r="BR191" i="20"/>
  <c r="BR128" i="21"/>
  <c r="BR351" i="20"/>
  <c r="BR334" i="20"/>
  <c r="BR251" i="20"/>
  <c r="BR295" i="20" s="1"/>
  <c r="BR202" i="20"/>
  <c r="BR181" i="20"/>
  <c r="BR131" i="21"/>
  <c r="BR144" i="21"/>
  <c r="BR108" i="20"/>
  <c r="BR142" i="20" s="1"/>
  <c r="BR350" i="20"/>
  <c r="BR246" i="20"/>
  <c r="BR290" i="20" s="1"/>
  <c r="BR180" i="20"/>
  <c r="BR349" i="20"/>
  <c r="BR249" i="20"/>
  <c r="BR293" i="20" s="1"/>
  <c r="BR179" i="20"/>
  <c r="BR348" i="20"/>
  <c r="BR203" i="20"/>
  <c r="BR133" i="21"/>
  <c r="BR329" i="20"/>
  <c r="BR193" i="20"/>
  <c r="BR142" i="21"/>
  <c r="BR346" i="20"/>
  <c r="BR110" i="20"/>
  <c r="BR144" i="20" s="1"/>
  <c r="BR117" i="20"/>
  <c r="BR151" i="20" s="1"/>
  <c r="BR345" i="20"/>
  <c r="BR245" i="20"/>
  <c r="BR289" i="20" s="1"/>
  <c r="BR114" i="20"/>
  <c r="BR148" i="20" s="1"/>
  <c r="BR339" i="20"/>
  <c r="BR199" i="20"/>
  <c r="BR139" i="21"/>
  <c r="BR325" i="20"/>
  <c r="BR190" i="20"/>
  <c r="BR141" i="21"/>
  <c r="BR328" i="20"/>
  <c r="BR196" i="20"/>
  <c r="BR130" i="21"/>
  <c r="BR331" i="20"/>
  <c r="BR195" i="20"/>
  <c r="BR129" i="21"/>
  <c r="BR326" i="20"/>
  <c r="BR182" i="20"/>
  <c r="BR347" i="20"/>
  <c r="BR247" i="20"/>
  <c r="BR291" i="20" s="1"/>
  <c r="BR177" i="20"/>
  <c r="BR324" i="20"/>
  <c r="BR109" i="20"/>
  <c r="BR143" i="20" s="1"/>
  <c r="BR136" i="21"/>
  <c r="BR327" i="20"/>
  <c r="BR192" i="20"/>
  <c r="BR132" i="21"/>
  <c r="BR252" i="20"/>
  <c r="BR296" i="20" s="1"/>
  <c r="BR178" i="20"/>
  <c r="BR342" i="20"/>
  <c r="BR113" i="20"/>
  <c r="BR147" i="20" s="1"/>
  <c r="BR111" i="20"/>
  <c r="BR145" i="20" s="1"/>
  <c r="BP98" i="21"/>
  <c r="BP97" i="21" s="1"/>
  <c r="BP21" i="21" s="1"/>
  <c r="BQ332" i="20"/>
  <c r="BQ186" i="20"/>
  <c r="BQ110" i="21"/>
  <c r="BQ309" i="20"/>
  <c r="BQ44" i="20" s="1"/>
  <c r="BQ163" i="20"/>
  <c r="BQ43" i="20" s="1"/>
  <c r="BP320" i="20"/>
  <c r="BR164" i="20"/>
  <c r="BR87" i="21"/>
  <c r="BR100" i="21"/>
  <c r="BR299" i="20"/>
  <c r="BR310" i="20"/>
  <c r="BR153" i="20"/>
  <c r="BR97" i="20"/>
  <c r="BR316" i="20"/>
  <c r="BR239" i="20"/>
  <c r="BR283" i="20" s="1"/>
  <c r="BR222" i="20"/>
  <c r="BR266" i="20" s="1"/>
  <c r="BR161" i="20"/>
  <c r="BR105" i="20"/>
  <c r="BR139" i="20" s="1"/>
  <c r="BR92" i="21"/>
  <c r="BR103" i="21"/>
  <c r="BR311" i="20"/>
  <c r="BR238" i="20"/>
  <c r="BR282" i="20" s="1"/>
  <c r="BR221" i="20"/>
  <c r="BR265" i="20" s="1"/>
  <c r="BR157" i="20"/>
  <c r="BR101" i="20"/>
  <c r="BR135" i="20" s="1"/>
  <c r="BR112" i="21"/>
  <c r="BR115" i="21"/>
  <c r="BR314" i="20"/>
  <c r="BR237" i="20"/>
  <c r="BR281" i="20" s="1"/>
  <c r="BR216" i="20"/>
  <c r="BR260" i="20" s="1"/>
  <c r="BR165" i="20"/>
  <c r="BR96" i="21"/>
  <c r="BR319" i="20"/>
  <c r="BR304" i="20"/>
  <c r="BR231" i="20"/>
  <c r="BR275" i="20" s="1"/>
  <c r="BR215" i="20"/>
  <c r="BR259" i="20" s="1"/>
  <c r="BR172" i="20"/>
  <c r="BR104" i="21"/>
  <c r="BR312" i="20"/>
  <c r="BR235" i="20"/>
  <c r="BR279" i="20" s="1"/>
  <c r="BR218" i="20"/>
  <c r="BR262" i="20" s="1"/>
  <c r="BR99" i="20"/>
  <c r="BR133" i="20" s="1"/>
  <c r="BR106" i="21"/>
  <c r="BR318" i="20"/>
  <c r="BR306" i="20"/>
  <c r="BR234" i="20"/>
  <c r="BR278" i="20" s="1"/>
  <c r="BR217" i="20"/>
  <c r="BR261" i="20" s="1"/>
  <c r="BR170" i="20"/>
  <c r="BR94" i="21"/>
  <c r="BR109" i="21"/>
  <c r="BR305" i="20"/>
  <c r="BR228" i="20"/>
  <c r="BR272" i="20" s="1"/>
  <c r="BR155" i="20"/>
  <c r="BR98" i="20"/>
  <c r="BR132" i="20" s="1"/>
  <c r="BR102" i="21"/>
  <c r="BR105" i="21"/>
  <c r="BR317" i="20"/>
  <c r="BR300" i="20"/>
  <c r="BR227" i="20"/>
  <c r="BR271" i="20" s="1"/>
  <c r="BR160" i="20"/>
  <c r="BR168" i="20"/>
  <c r="BR72" i="21"/>
  <c r="BR114" i="21"/>
  <c r="BR119" i="21"/>
  <c r="BR230" i="20"/>
  <c r="BR274" i="20" s="1"/>
  <c r="BR171" i="20"/>
  <c r="BR116" i="21"/>
  <c r="BR302" i="20"/>
  <c r="BR213" i="20"/>
  <c r="BR257" i="20" s="1"/>
  <c r="BR103" i="20"/>
  <c r="BR137" i="20" s="1"/>
  <c r="BR224" i="20"/>
  <c r="BR268" i="20" s="1"/>
  <c r="BR100" i="20"/>
  <c r="BR134" i="20" s="1"/>
  <c r="BR117" i="21"/>
  <c r="BR240" i="20"/>
  <c r="BR284" i="20" s="1"/>
  <c r="BR106" i="20"/>
  <c r="BR140" i="20" s="1"/>
  <c r="BR89" i="21"/>
  <c r="BR158" i="20"/>
  <c r="BR226" i="20"/>
  <c r="BR270" i="20" s="1"/>
  <c r="BR167" i="20"/>
  <c r="BR113" i="21"/>
  <c r="BR242" i="20"/>
  <c r="BR286" i="20" s="1"/>
  <c r="BR159" i="20"/>
  <c r="BR93" i="21"/>
  <c r="BR154" i="20"/>
  <c r="BR220" i="20"/>
  <c r="BR264" i="20" s="1"/>
  <c r="BR118" i="21"/>
  <c r="BR236" i="20"/>
  <c r="BR280" i="20" s="1"/>
  <c r="BR104" i="20"/>
  <c r="BR138" i="20" s="1"/>
  <c r="BR90" i="21"/>
  <c r="BR307" i="20"/>
  <c r="BR214" i="20"/>
  <c r="BR258" i="20" s="1"/>
  <c r="BR162" i="20"/>
  <c r="BR229" i="20"/>
  <c r="BR273" i="20" s="1"/>
  <c r="BR166" i="20"/>
  <c r="BR108" i="21"/>
  <c r="BR301" i="20"/>
  <c r="BR173" i="20"/>
  <c r="BR91" i="21"/>
  <c r="BR313" i="20"/>
  <c r="BR223" i="20"/>
  <c r="BR267" i="20" s="1"/>
  <c r="BR107" i="21"/>
  <c r="BR303" i="20"/>
  <c r="BR156" i="20"/>
  <c r="BR95" i="21"/>
  <c r="BR315" i="20"/>
  <c r="BR225" i="20"/>
  <c r="BR269" i="20" s="1"/>
  <c r="BR102" i="20"/>
  <c r="BR136" i="20" s="1"/>
  <c r="BR120" i="21"/>
  <c r="BR241" i="20"/>
  <c r="BR285" i="20" s="1"/>
  <c r="BR169" i="20"/>
  <c r="BR88" i="21"/>
  <c r="BR308" i="20"/>
  <c r="BR219" i="20"/>
  <c r="BR263" i="20" s="1"/>
  <c r="BR101" i="21"/>
  <c r="BP210" i="20"/>
  <c r="BP14" i="20" s="1"/>
  <c r="BP6" i="20" s="1"/>
  <c r="BP147" i="21"/>
  <c r="BP14" i="21" s="1"/>
  <c r="BQ107" i="20"/>
  <c r="BQ122" i="21" s="1"/>
  <c r="BQ197" i="20"/>
  <c r="BQ134" i="21"/>
  <c r="BQ298" i="20"/>
  <c r="BQ36" i="20" s="1"/>
  <c r="BQ86" i="21"/>
  <c r="BR216" i="21"/>
  <c r="BR49" i="21" s="1"/>
  <c r="BQ175" i="20"/>
  <c r="BQ243" i="20"/>
  <c r="BQ123" i="21"/>
  <c r="BP148" i="21"/>
  <c r="BP22" i="21" s="1"/>
  <c r="BQ211" i="20"/>
  <c r="BQ99" i="21"/>
  <c r="BQ152" i="20"/>
  <c r="BQ35" i="20" s="1"/>
  <c r="BS80" i="21"/>
  <c r="J80" i="20"/>
  <c r="J80" i="21" s="1"/>
  <c r="BP149" i="21"/>
  <c r="BQ321" i="20"/>
  <c r="BQ343" i="20"/>
  <c r="BP511" i="20"/>
  <c r="BS72" i="20"/>
  <c r="BS111" i="21" s="1"/>
  <c r="BS73" i="20"/>
  <c r="BS71" i="21"/>
  <c r="BQ232" i="20"/>
  <c r="BQ96" i="20"/>
  <c r="BN54" i="21" l="1"/>
  <c r="BQ304" i="21"/>
  <c r="BR315" i="21"/>
  <c r="BR273" i="21" s="1"/>
  <c r="BS244" i="20"/>
  <c r="BS187" i="20"/>
  <c r="BS176" i="20"/>
  <c r="BR316" i="21"/>
  <c r="BR274" i="21" s="1"/>
  <c r="BS233" i="20"/>
  <c r="BS212" i="20"/>
  <c r="BS256" i="20" s="1"/>
  <c r="J256" i="20" s="1"/>
  <c r="E256" i="20" s="1"/>
  <c r="J427" i="20"/>
  <c r="E427" i="20" s="1"/>
  <c r="BQ250" i="21"/>
  <c r="BR260" i="21"/>
  <c r="BR238" i="21" s="1"/>
  <c r="BN356" i="20"/>
  <c r="BN15" i="20" s="1"/>
  <c r="BP532" i="20"/>
  <c r="BP522" i="20" s="1"/>
  <c r="BP381" i="21"/>
  <c r="BP371" i="21" s="1"/>
  <c r="BP359" i="21" s="1"/>
  <c r="BP37" i="21" s="1"/>
  <c r="BP36" i="21" s="1"/>
  <c r="BO26" i="20"/>
  <c r="BP34" i="20"/>
  <c r="BP10" i="20" s="1"/>
  <c r="BQ11" i="20"/>
  <c r="BL7" i="20"/>
  <c r="BM7" i="20"/>
  <c r="BS369" i="20"/>
  <c r="BS446" i="20" s="1"/>
  <c r="J446" i="20" s="1"/>
  <c r="E446" i="20" s="1"/>
  <c r="BR357" i="21"/>
  <c r="BR335" i="21" s="1"/>
  <c r="BR354" i="21"/>
  <c r="BR332" i="21" s="1"/>
  <c r="BR280" i="21" s="1"/>
  <c r="BR352" i="21"/>
  <c r="BR330" i="21" s="1"/>
  <c r="BR278" i="21" s="1"/>
  <c r="BR351" i="21"/>
  <c r="BR329" i="21" s="1"/>
  <c r="BR277" i="21" s="1"/>
  <c r="BR356" i="21"/>
  <c r="BR334" i="21" s="1"/>
  <c r="BR282" i="21" s="1"/>
  <c r="BR349" i="21"/>
  <c r="BR327" i="21" s="1"/>
  <c r="BR275" i="21" s="1"/>
  <c r="BR353" i="21"/>
  <c r="BR331" i="21" s="1"/>
  <c r="BR279" i="21" s="1"/>
  <c r="BR355" i="21"/>
  <c r="BR333" i="21" s="1"/>
  <c r="BR281" i="21" s="1"/>
  <c r="BR350" i="21"/>
  <c r="BR328" i="21" s="1"/>
  <c r="BR276" i="21" s="1"/>
  <c r="BR358" i="21"/>
  <c r="BR336" i="21" s="1"/>
  <c r="BP262" i="21"/>
  <c r="BP261" i="21" s="1"/>
  <c r="BP61" i="21" s="1"/>
  <c r="BP60" i="21" s="1"/>
  <c r="BR283" i="21"/>
  <c r="BS303" i="21"/>
  <c r="BS324" i="21" s="1"/>
  <c r="J324" i="21" s="1"/>
  <c r="E324" i="21" s="1"/>
  <c r="BS302" i="21"/>
  <c r="BS323" i="21" s="1"/>
  <c r="J323" i="21" s="1"/>
  <c r="E323" i="21" s="1"/>
  <c r="BS301" i="21"/>
  <c r="BS322" i="21" s="1"/>
  <c r="J322" i="21" s="1"/>
  <c r="E322" i="21" s="1"/>
  <c r="BS300" i="21"/>
  <c r="BS321" i="21" s="1"/>
  <c r="J321" i="21" s="1"/>
  <c r="E321" i="21" s="1"/>
  <c r="BS299" i="21"/>
  <c r="BS320" i="21" s="1"/>
  <c r="J320" i="21" s="1"/>
  <c r="E320" i="21" s="1"/>
  <c r="BS298" i="21"/>
  <c r="BS319" i="21" s="1"/>
  <c r="J319" i="21" s="1"/>
  <c r="E319" i="21" s="1"/>
  <c r="BS297" i="21"/>
  <c r="BS318" i="21" s="1"/>
  <c r="J318" i="21" s="1"/>
  <c r="E318" i="21" s="1"/>
  <c r="BS296" i="21"/>
  <c r="BS317" i="21" s="1"/>
  <c r="J317" i="21" s="1"/>
  <c r="E317" i="21" s="1"/>
  <c r="BS295" i="21"/>
  <c r="BS294" i="21"/>
  <c r="BR267" i="21"/>
  <c r="BR272" i="21"/>
  <c r="BR266" i="21"/>
  <c r="BR265" i="21"/>
  <c r="BR264" i="21"/>
  <c r="BR271" i="21"/>
  <c r="BR268" i="21"/>
  <c r="BR270" i="21"/>
  <c r="BR269" i="21"/>
  <c r="BR48" i="21"/>
  <c r="BO54" i="21"/>
  <c r="BN7" i="21"/>
  <c r="BO7" i="21"/>
  <c r="BR159" i="21"/>
  <c r="BS249" i="21"/>
  <c r="BP228" i="21"/>
  <c r="BP227" i="21" s="1"/>
  <c r="BP55" i="21" s="1"/>
  <c r="BR277" i="20"/>
  <c r="BR276" i="20" s="1"/>
  <c r="BQ254" i="20"/>
  <c r="BQ62" i="20" s="1"/>
  <c r="BR288" i="20"/>
  <c r="BR287" i="20" s="1"/>
  <c r="BR255" i="20"/>
  <c r="BR131" i="20"/>
  <c r="BR130" i="20" s="1"/>
  <c r="BR141" i="20"/>
  <c r="BR477" i="20"/>
  <c r="BR531" i="20"/>
  <c r="J397" i="20"/>
  <c r="E397" i="20" s="1"/>
  <c r="BS474" i="20"/>
  <c r="J474" i="20" s="1"/>
  <c r="E474" i="20" s="1"/>
  <c r="J383" i="20"/>
  <c r="E383" i="20" s="1"/>
  <c r="BS460" i="20"/>
  <c r="J460" i="20" s="1"/>
  <c r="E460" i="20" s="1"/>
  <c r="J382" i="20"/>
  <c r="E382" i="20" s="1"/>
  <c r="BS459" i="20"/>
  <c r="J459" i="20" s="1"/>
  <c r="E459" i="20" s="1"/>
  <c r="J391" i="20"/>
  <c r="E391" i="20" s="1"/>
  <c r="BS468" i="20"/>
  <c r="J468" i="20" s="1"/>
  <c r="E468" i="20" s="1"/>
  <c r="J387" i="20"/>
  <c r="E387" i="20" s="1"/>
  <c r="BS464" i="20"/>
  <c r="J464" i="20" s="1"/>
  <c r="E464" i="20" s="1"/>
  <c r="J431" i="20"/>
  <c r="E431" i="20" s="1"/>
  <c r="BS508" i="20"/>
  <c r="J508" i="20" s="1"/>
  <c r="E508" i="20" s="1"/>
  <c r="J390" i="20"/>
  <c r="E390" i="20" s="1"/>
  <c r="BS467" i="20"/>
  <c r="J467" i="20" s="1"/>
  <c r="E467" i="20" s="1"/>
  <c r="J426" i="20"/>
  <c r="E426" i="20" s="1"/>
  <c r="BS503" i="20"/>
  <c r="J503" i="20" s="1"/>
  <c r="E503" i="20" s="1"/>
  <c r="BR525" i="20"/>
  <c r="J428" i="20"/>
  <c r="E428" i="20" s="1"/>
  <c r="BS505" i="20"/>
  <c r="J505" i="20" s="1"/>
  <c r="E505" i="20" s="1"/>
  <c r="BQ530" i="20"/>
  <c r="BR524" i="20"/>
  <c r="J384" i="20"/>
  <c r="E384" i="20" s="1"/>
  <c r="BS461" i="20"/>
  <c r="J461" i="20" s="1"/>
  <c r="E461" i="20" s="1"/>
  <c r="J392" i="20"/>
  <c r="E392" i="20" s="1"/>
  <c r="BS469" i="20"/>
  <c r="J469" i="20" s="1"/>
  <c r="E469" i="20" s="1"/>
  <c r="J393" i="20"/>
  <c r="E393" i="20" s="1"/>
  <c r="BS470" i="20"/>
  <c r="J470" i="20" s="1"/>
  <c r="E470" i="20" s="1"/>
  <c r="J398" i="20"/>
  <c r="E398" i="20" s="1"/>
  <c r="BS475" i="20"/>
  <c r="J475" i="20" s="1"/>
  <c r="E475" i="20" s="1"/>
  <c r="J424" i="20"/>
  <c r="E424" i="20" s="1"/>
  <c r="BS501" i="20"/>
  <c r="J501" i="20" s="1"/>
  <c r="E501" i="20" s="1"/>
  <c r="J388" i="20"/>
  <c r="E388" i="20" s="1"/>
  <c r="BS465" i="20"/>
  <c r="J465" i="20" s="1"/>
  <c r="E465" i="20" s="1"/>
  <c r="BR488" i="20"/>
  <c r="BR528" i="20"/>
  <c r="BQ433" i="20"/>
  <c r="BR529" i="20"/>
  <c r="J394" i="20"/>
  <c r="E394" i="20" s="1"/>
  <c r="BS471" i="20"/>
  <c r="J471" i="20" s="1"/>
  <c r="E471" i="20" s="1"/>
  <c r="J385" i="20"/>
  <c r="E385" i="20" s="1"/>
  <c r="BS462" i="20"/>
  <c r="J462" i="20" s="1"/>
  <c r="E462" i="20" s="1"/>
  <c r="J429" i="20"/>
  <c r="E429" i="20" s="1"/>
  <c r="BS506" i="20"/>
  <c r="J506" i="20" s="1"/>
  <c r="E506" i="20" s="1"/>
  <c r="J425" i="20"/>
  <c r="E425" i="20" s="1"/>
  <c r="BS502" i="20"/>
  <c r="J502" i="20" s="1"/>
  <c r="E502" i="20" s="1"/>
  <c r="J432" i="20"/>
  <c r="E432" i="20" s="1"/>
  <c r="BS509" i="20"/>
  <c r="J509" i="20" s="1"/>
  <c r="E509" i="20" s="1"/>
  <c r="J399" i="20"/>
  <c r="E399" i="20" s="1"/>
  <c r="BS476" i="20"/>
  <c r="J476" i="20" s="1"/>
  <c r="E476" i="20" s="1"/>
  <c r="BR523" i="20"/>
  <c r="BR527" i="20"/>
  <c r="J386" i="20"/>
  <c r="E386" i="20" s="1"/>
  <c r="BS463" i="20"/>
  <c r="J463" i="20" s="1"/>
  <c r="E463" i="20" s="1"/>
  <c r="J430" i="20"/>
  <c r="E430" i="20" s="1"/>
  <c r="BS507" i="20"/>
  <c r="J507" i="20" s="1"/>
  <c r="E507" i="20" s="1"/>
  <c r="J396" i="20"/>
  <c r="E396" i="20" s="1"/>
  <c r="BS473" i="20"/>
  <c r="J473" i="20" s="1"/>
  <c r="E473" i="20" s="1"/>
  <c r="J381" i="20"/>
  <c r="E381" i="20" s="1"/>
  <c r="BS458" i="20"/>
  <c r="J458" i="20" s="1"/>
  <c r="E458" i="20" s="1"/>
  <c r="J380" i="20"/>
  <c r="E380" i="20" s="1"/>
  <c r="BS457" i="20"/>
  <c r="J389" i="20"/>
  <c r="E389" i="20" s="1"/>
  <c r="BS466" i="20"/>
  <c r="J466" i="20" s="1"/>
  <c r="E466" i="20" s="1"/>
  <c r="J395" i="20"/>
  <c r="E395" i="20" s="1"/>
  <c r="BS472" i="20"/>
  <c r="J472" i="20" s="1"/>
  <c r="E472" i="20" s="1"/>
  <c r="BR434" i="20"/>
  <c r="BR445" i="20"/>
  <c r="BR526" i="20"/>
  <c r="J423" i="20"/>
  <c r="E423" i="20" s="1"/>
  <c r="BS500" i="20"/>
  <c r="BO36" i="21"/>
  <c r="BS627" i="20"/>
  <c r="J627" i="20" s="1"/>
  <c r="E627" i="20" s="1"/>
  <c r="BS358" i="20"/>
  <c r="BS435" i="20" s="1"/>
  <c r="BP30" i="21"/>
  <c r="BP6" i="21" s="1"/>
  <c r="BO28" i="21"/>
  <c r="BQ42" i="20"/>
  <c r="BO50" i="20"/>
  <c r="BP52" i="20"/>
  <c r="BP28" i="20" s="1"/>
  <c r="BP51" i="20"/>
  <c r="BP27" i="20" s="1"/>
  <c r="BP53" i="20"/>
  <c r="BP29" i="20" s="1"/>
  <c r="BN21" i="20"/>
  <c r="BM20" i="20"/>
  <c r="BR236" i="21"/>
  <c r="BR379" i="21" s="1"/>
  <c r="BS625" i="20"/>
  <c r="J625" i="20" s="1"/>
  <c r="E625" i="20" s="1"/>
  <c r="BS626" i="20"/>
  <c r="J626" i="20" s="1"/>
  <c r="E626" i="20" s="1"/>
  <c r="BS608" i="20"/>
  <c r="J608" i="20" s="1"/>
  <c r="E608" i="20" s="1"/>
  <c r="BS582" i="20"/>
  <c r="BS605" i="20"/>
  <c r="J605" i="20" s="1"/>
  <c r="E605" i="20" s="1"/>
  <c r="BS415" i="20"/>
  <c r="BS404" i="20"/>
  <c r="BS406" i="20"/>
  <c r="BS377" i="20"/>
  <c r="BS408" i="20"/>
  <c r="BS375" i="20"/>
  <c r="BS409" i="20"/>
  <c r="BR184" i="21"/>
  <c r="BQ155" i="21"/>
  <c r="BQ180" i="21"/>
  <c r="BS371" i="20"/>
  <c r="BS574" i="20"/>
  <c r="BS570" i="20"/>
  <c r="BS549" i="20"/>
  <c r="J549" i="20" s="1"/>
  <c r="E549" i="20" s="1"/>
  <c r="BS401" i="20"/>
  <c r="BS598" i="20"/>
  <c r="BR195" i="21"/>
  <c r="BP191" i="21"/>
  <c r="BP31" i="21" s="1"/>
  <c r="BQ169" i="21"/>
  <c r="BS561" i="20"/>
  <c r="J561" i="20" s="1"/>
  <c r="E561" i="20" s="1"/>
  <c r="BS360" i="20"/>
  <c r="BS554" i="20"/>
  <c r="J554" i="20" s="1"/>
  <c r="E554" i="20" s="1"/>
  <c r="BR212" i="21"/>
  <c r="BS587" i="20"/>
  <c r="BS617" i="20"/>
  <c r="J617" i="20" s="1"/>
  <c r="E617" i="20" s="1"/>
  <c r="BS569" i="20"/>
  <c r="BS548" i="20"/>
  <c r="J548" i="20" s="1"/>
  <c r="E548" i="20" s="1"/>
  <c r="BS550" i="20"/>
  <c r="J550" i="20" s="1"/>
  <c r="E550" i="20" s="1"/>
  <c r="BS571" i="20"/>
  <c r="BS558" i="20"/>
  <c r="J558" i="20" s="1"/>
  <c r="E558" i="20" s="1"/>
  <c r="BS361" i="20"/>
  <c r="BS421" i="20"/>
  <c r="BS590" i="20"/>
  <c r="BS604" i="20"/>
  <c r="J604" i="20" s="1"/>
  <c r="E604" i="20" s="1"/>
  <c r="BS607" i="20"/>
  <c r="J607" i="20" s="1"/>
  <c r="E607" i="20" s="1"/>
  <c r="BS624" i="20"/>
  <c r="J624" i="20" s="1"/>
  <c r="E624" i="20" s="1"/>
  <c r="BS419" i="20"/>
  <c r="BS555" i="20"/>
  <c r="J555" i="20" s="1"/>
  <c r="E555" i="20" s="1"/>
  <c r="BS543" i="20"/>
  <c r="J543" i="20" s="1"/>
  <c r="E543" i="20" s="1"/>
  <c r="BS563" i="20"/>
  <c r="J563" i="20" s="1"/>
  <c r="E563" i="20" s="1"/>
  <c r="BS542" i="20"/>
  <c r="J542" i="20" s="1"/>
  <c r="E542" i="20" s="1"/>
  <c r="BS576" i="20"/>
  <c r="BS577" i="20"/>
  <c r="BR200" i="21"/>
  <c r="BQ153" i="21"/>
  <c r="BS366" i="20"/>
  <c r="BS539" i="20"/>
  <c r="J539" i="20" s="1"/>
  <c r="E539" i="20" s="1"/>
  <c r="BS367" i="20"/>
  <c r="BS565" i="20"/>
  <c r="J565" i="20" s="1"/>
  <c r="E565" i="20" s="1"/>
  <c r="BS413" i="20"/>
  <c r="BS547" i="20"/>
  <c r="J547" i="20" s="1"/>
  <c r="E547" i="20" s="1"/>
  <c r="BS362" i="20"/>
  <c r="BS538" i="20"/>
  <c r="J538" i="20" s="1"/>
  <c r="E538" i="20" s="1"/>
  <c r="BS544" i="20"/>
  <c r="J544" i="20" s="1"/>
  <c r="E544" i="20" s="1"/>
  <c r="BS372" i="20"/>
  <c r="BS402" i="20"/>
  <c r="BS417" i="20"/>
  <c r="BS553" i="20"/>
  <c r="J553" i="20" s="1"/>
  <c r="E553" i="20" s="1"/>
  <c r="BS418" i="20"/>
  <c r="BS495" i="20" s="1"/>
  <c r="J495" i="20" s="1"/>
  <c r="E495" i="20" s="1"/>
  <c r="BS76" i="21"/>
  <c r="BR215" i="21"/>
  <c r="BR203" i="21"/>
  <c r="BS541" i="20"/>
  <c r="J541" i="20" s="1"/>
  <c r="E541" i="20" s="1"/>
  <c r="BS575" i="20"/>
  <c r="BS403" i="20"/>
  <c r="BS551" i="20"/>
  <c r="J551" i="20" s="1"/>
  <c r="E551" i="20" s="1"/>
  <c r="BS552" i="20"/>
  <c r="J552" i="20" s="1"/>
  <c r="E552" i="20" s="1"/>
  <c r="BS363" i="20"/>
  <c r="BS537" i="20"/>
  <c r="BS373" i="20"/>
  <c r="BS405" i="20"/>
  <c r="J76" i="20"/>
  <c r="J76" i="21" s="1"/>
  <c r="BS567" i="20"/>
  <c r="J567" i="20" s="1"/>
  <c r="E567" i="20" s="1"/>
  <c r="BS364" i="20"/>
  <c r="BS573" i="20"/>
  <c r="BS365" i="20"/>
  <c r="BS546" i="20"/>
  <c r="J546" i="20" s="1"/>
  <c r="E546" i="20" s="1"/>
  <c r="BS535" i="20"/>
  <c r="J535" i="20" s="1"/>
  <c r="E535" i="20" s="1"/>
  <c r="BR182" i="21"/>
  <c r="BR204" i="21"/>
  <c r="BR210" i="21"/>
  <c r="BR190" i="21"/>
  <c r="BR181" i="21"/>
  <c r="BR165" i="21"/>
  <c r="BR177" i="21"/>
  <c r="BR164" i="21"/>
  <c r="BR158" i="21"/>
  <c r="BP152" i="21"/>
  <c r="BP15" i="21" s="1"/>
  <c r="BQ205" i="21"/>
  <c r="BR357" i="20"/>
  <c r="BR411" i="20"/>
  <c r="BR168" i="21" s="1"/>
  <c r="BQ194" i="21"/>
  <c r="BP166" i="21"/>
  <c r="BP23" i="21" s="1"/>
  <c r="BP20" i="21" s="1"/>
  <c r="BR192" i="21"/>
  <c r="BR568" i="20"/>
  <c r="BS620" i="20"/>
  <c r="J620" i="20" s="1"/>
  <c r="E620" i="20" s="1"/>
  <c r="BS585" i="20"/>
  <c r="BS586" i="20"/>
  <c r="BS599" i="20"/>
  <c r="BS618" i="20"/>
  <c r="J618" i="20" s="1"/>
  <c r="E618" i="20" s="1"/>
  <c r="BS583" i="20"/>
  <c r="BS606" i="20"/>
  <c r="J606" i="20" s="1"/>
  <c r="E606" i="20" s="1"/>
  <c r="BS614" i="20"/>
  <c r="J614" i="20" s="1"/>
  <c r="E614" i="20" s="1"/>
  <c r="BS588" i="20"/>
  <c r="BS615" i="20"/>
  <c r="J615" i="20" s="1"/>
  <c r="E615" i="20" s="1"/>
  <c r="BS589" i="20"/>
  <c r="J77" i="20"/>
  <c r="J77" i="21" s="1"/>
  <c r="BS581" i="20"/>
  <c r="BR197" i="21"/>
  <c r="BR208" i="21"/>
  <c r="BR207" i="21"/>
  <c r="BQ533" i="20"/>
  <c r="BQ37" i="20" s="1"/>
  <c r="BR534" i="20"/>
  <c r="BR400" i="20"/>
  <c r="BR154" i="21" s="1"/>
  <c r="BR557" i="20"/>
  <c r="BR545" i="20"/>
  <c r="BR368" i="20"/>
  <c r="BS616" i="20"/>
  <c r="J616" i="20" s="1"/>
  <c r="E616" i="20" s="1"/>
  <c r="BS603" i="20"/>
  <c r="J603" i="20" s="1"/>
  <c r="E603" i="20" s="1"/>
  <c r="BS621" i="20"/>
  <c r="J621" i="20" s="1"/>
  <c r="E621" i="20" s="1"/>
  <c r="BS622" i="20"/>
  <c r="J622" i="20" s="1"/>
  <c r="E622" i="20" s="1"/>
  <c r="BS597" i="20"/>
  <c r="BS633" i="20"/>
  <c r="J633" i="20" s="1"/>
  <c r="E633" i="20" s="1"/>
  <c r="BS631" i="20"/>
  <c r="J631" i="20" s="1"/>
  <c r="E631" i="20" s="1"/>
  <c r="BS632" i="20"/>
  <c r="J632" i="20" s="1"/>
  <c r="E632" i="20" s="1"/>
  <c r="BS593" i="20"/>
  <c r="BS594" i="20"/>
  <c r="BS595" i="20"/>
  <c r="BS77" i="21"/>
  <c r="BS195" i="21" s="1"/>
  <c r="BS613" i="20"/>
  <c r="J613" i="20" s="1"/>
  <c r="E613" i="20" s="1"/>
  <c r="BS610" i="20"/>
  <c r="J610" i="20" s="1"/>
  <c r="E610" i="20" s="1"/>
  <c r="BS611" i="20"/>
  <c r="J611" i="20" s="1"/>
  <c r="E611" i="20" s="1"/>
  <c r="BS609" i="20"/>
  <c r="J609" i="20" s="1"/>
  <c r="E609" i="20" s="1"/>
  <c r="BS591" i="20"/>
  <c r="BS592" i="20"/>
  <c r="BS630" i="20"/>
  <c r="J630" i="20" s="1"/>
  <c r="E630" i="20" s="1"/>
  <c r="BS584" i="20"/>
  <c r="BS628" i="20"/>
  <c r="J628" i="20" s="1"/>
  <c r="E628" i="20" s="1"/>
  <c r="BS600" i="20"/>
  <c r="BS629" i="20"/>
  <c r="J629" i="20" s="1"/>
  <c r="E629" i="20" s="1"/>
  <c r="BS619" i="20"/>
  <c r="J619" i="20" s="1"/>
  <c r="E619" i="20" s="1"/>
  <c r="BS596" i="20"/>
  <c r="BR156" i="21"/>
  <c r="BR188" i="21"/>
  <c r="BR185" i="21"/>
  <c r="BR189" i="21"/>
  <c r="BR175" i="21"/>
  <c r="BR161" i="21"/>
  <c r="BR179" i="21"/>
  <c r="BQ579" i="20"/>
  <c r="BR178" i="21"/>
  <c r="BR173" i="21"/>
  <c r="BR186" i="21"/>
  <c r="BR171" i="21"/>
  <c r="BR162" i="21"/>
  <c r="BR160" i="21"/>
  <c r="BR174" i="21"/>
  <c r="BR170" i="21"/>
  <c r="BR183" i="21"/>
  <c r="BR187" i="21"/>
  <c r="BR163" i="21"/>
  <c r="BR172" i="21"/>
  <c r="BR157" i="21"/>
  <c r="BR176" i="21"/>
  <c r="BR601" i="20"/>
  <c r="BS422" i="20"/>
  <c r="J422" i="20" s="1"/>
  <c r="E422" i="20" s="1"/>
  <c r="BS379" i="20"/>
  <c r="BS192" i="21" s="1"/>
  <c r="BR580" i="20"/>
  <c r="BR199" i="21"/>
  <c r="BR198" i="21"/>
  <c r="BR201" i="21"/>
  <c r="BR213" i="21"/>
  <c r="BR206" i="21"/>
  <c r="BR211" i="21"/>
  <c r="BR214" i="21"/>
  <c r="BR209" i="21"/>
  <c r="BR202" i="21"/>
  <c r="BR239" i="21"/>
  <c r="BR623" i="20"/>
  <c r="BR612" i="20"/>
  <c r="J81" i="20"/>
  <c r="J81" i="21" s="1"/>
  <c r="BS540" i="20"/>
  <c r="J540" i="20" s="1"/>
  <c r="E540" i="20" s="1"/>
  <c r="BS359" i="20"/>
  <c r="BS572" i="20"/>
  <c r="BS378" i="20"/>
  <c r="BS562" i="20"/>
  <c r="J562" i="20" s="1"/>
  <c r="E562" i="20" s="1"/>
  <c r="BS566" i="20"/>
  <c r="J566" i="20" s="1"/>
  <c r="E566" i="20" s="1"/>
  <c r="BS376" i="20"/>
  <c r="BS578" i="20"/>
  <c r="BS536" i="20"/>
  <c r="J536" i="20" s="1"/>
  <c r="E536" i="20" s="1"/>
  <c r="BS410" i="20"/>
  <c r="BS370" i="20"/>
  <c r="BS560" i="20"/>
  <c r="J560" i="20" s="1"/>
  <c r="E560" i="20" s="1"/>
  <c r="BS416" i="20"/>
  <c r="BS374" i="20"/>
  <c r="BS564" i="20"/>
  <c r="J564" i="20" s="1"/>
  <c r="E564" i="20" s="1"/>
  <c r="BS420" i="20"/>
  <c r="BS414" i="20"/>
  <c r="BS407" i="20"/>
  <c r="BS559" i="20"/>
  <c r="J559" i="20" s="1"/>
  <c r="E559" i="20" s="1"/>
  <c r="BS412" i="20"/>
  <c r="BS87" i="21"/>
  <c r="BS164" i="20"/>
  <c r="BS100" i="21"/>
  <c r="BS299" i="20"/>
  <c r="BS153" i="20"/>
  <c r="BS310" i="20"/>
  <c r="BS97" i="20"/>
  <c r="BS131" i="20" s="1"/>
  <c r="BS307" i="20"/>
  <c r="J307" i="20" s="1"/>
  <c r="E307" i="20" s="1"/>
  <c r="BS219" i="20"/>
  <c r="BS316" i="20"/>
  <c r="J316" i="20" s="1"/>
  <c r="E316" i="20" s="1"/>
  <c r="BS173" i="20"/>
  <c r="J173" i="20" s="1"/>
  <c r="E173" i="20" s="1"/>
  <c r="BS159" i="20"/>
  <c r="J159" i="20" s="1"/>
  <c r="E159" i="20" s="1"/>
  <c r="J72" i="20"/>
  <c r="J72" i="21" s="1"/>
  <c r="BS108" i="21"/>
  <c r="J108" i="21" s="1"/>
  <c r="E108" i="21" s="1"/>
  <c r="BS234" i="20"/>
  <c r="BS278" i="20" s="1"/>
  <c r="J278" i="20" s="1"/>
  <c r="E278" i="20" s="1"/>
  <c r="BS302" i="20"/>
  <c r="J302" i="20" s="1"/>
  <c r="E302" i="20" s="1"/>
  <c r="BS220" i="20"/>
  <c r="BS168" i="20"/>
  <c r="J168" i="20" s="1"/>
  <c r="E168" i="20" s="1"/>
  <c r="BS154" i="20"/>
  <c r="J154" i="20" s="1"/>
  <c r="E154" i="20" s="1"/>
  <c r="BS98" i="20"/>
  <c r="BS89" i="21"/>
  <c r="J89" i="21" s="1"/>
  <c r="E89" i="21" s="1"/>
  <c r="BS120" i="21"/>
  <c r="J120" i="21" s="1"/>
  <c r="E120" i="21" s="1"/>
  <c r="BS227" i="20"/>
  <c r="BS271" i="20" s="1"/>
  <c r="J271" i="20" s="1"/>
  <c r="E271" i="20" s="1"/>
  <c r="BS241" i="20"/>
  <c r="BS285" i="20" s="1"/>
  <c r="J285" i="20" s="1"/>
  <c r="E285" i="20" s="1"/>
  <c r="BS301" i="20"/>
  <c r="J301" i="20" s="1"/>
  <c r="E301" i="20" s="1"/>
  <c r="BS166" i="20"/>
  <c r="J166" i="20" s="1"/>
  <c r="E166" i="20" s="1"/>
  <c r="BS90" i="21"/>
  <c r="J90" i="21" s="1"/>
  <c r="E90" i="21" s="1"/>
  <c r="BS114" i="21"/>
  <c r="J114" i="21" s="1"/>
  <c r="E114" i="21" s="1"/>
  <c r="BS306" i="20"/>
  <c r="BS313" i="20"/>
  <c r="J313" i="20" s="1"/>
  <c r="E313" i="20" s="1"/>
  <c r="BS155" i="20"/>
  <c r="J155" i="20" s="1"/>
  <c r="E155" i="20" s="1"/>
  <c r="BS99" i="20"/>
  <c r="BS94" i="21"/>
  <c r="J94" i="21" s="1"/>
  <c r="E94" i="21" s="1"/>
  <c r="BS105" i="21"/>
  <c r="J105" i="21" s="1"/>
  <c r="E105" i="21" s="1"/>
  <c r="BS231" i="20"/>
  <c r="BS275" i="20" s="1"/>
  <c r="J275" i="20" s="1"/>
  <c r="E275" i="20" s="1"/>
  <c r="BS230" i="20"/>
  <c r="BS274" i="20" s="1"/>
  <c r="J274" i="20" s="1"/>
  <c r="E274" i="20" s="1"/>
  <c r="BS221" i="20"/>
  <c r="BS169" i="20"/>
  <c r="J169" i="20" s="1"/>
  <c r="E169" i="20" s="1"/>
  <c r="BS95" i="21"/>
  <c r="J95" i="21" s="1"/>
  <c r="E95" i="21" s="1"/>
  <c r="BS311" i="20"/>
  <c r="J311" i="20" s="1"/>
  <c r="E311" i="20" s="1"/>
  <c r="BS226" i="20"/>
  <c r="BS270" i="20" s="1"/>
  <c r="J270" i="20" s="1"/>
  <c r="E270" i="20" s="1"/>
  <c r="BS217" i="20"/>
  <c r="BS216" i="20"/>
  <c r="BS101" i="20"/>
  <c r="BS91" i="21"/>
  <c r="J91" i="21" s="1"/>
  <c r="E91" i="21" s="1"/>
  <c r="BS235" i="20"/>
  <c r="BS279" i="20" s="1"/>
  <c r="J279" i="20" s="1"/>
  <c r="E279" i="20" s="1"/>
  <c r="BS300" i="20"/>
  <c r="J300" i="20" s="1"/>
  <c r="E300" i="20" s="1"/>
  <c r="BS167" i="20"/>
  <c r="BS103" i="21"/>
  <c r="J103" i="21" s="1"/>
  <c r="E103" i="21" s="1"/>
  <c r="BS109" i="21"/>
  <c r="J109" i="21" s="1"/>
  <c r="E109" i="21" s="1"/>
  <c r="BS242" i="20"/>
  <c r="BS286" i="20" s="1"/>
  <c r="J286" i="20" s="1"/>
  <c r="E286" i="20" s="1"/>
  <c r="BS314" i="20"/>
  <c r="J314" i="20" s="1"/>
  <c r="E314" i="20" s="1"/>
  <c r="BS318" i="20"/>
  <c r="J318" i="20" s="1"/>
  <c r="E318" i="20" s="1"/>
  <c r="BS308" i="20"/>
  <c r="J308" i="20" s="1"/>
  <c r="E308" i="20" s="1"/>
  <c r="BS161" i="20"/>
  <c r="J161" i="20" s="1"/>
  <c r="E161" i="20" s="1"/>
  <c r="BS112" i="21"/>
  <c r="J112" i="21" s="1"/>
  <c r="E112" i="21" s="1"/>
  <c r="BS105" i="20"/>
  <c r="BS160" i="20"/>
  <c r="BS104" i="20"/>
  <c r="BS93" i="21"/>
  <c r="J93" i="21" s="1"/>
  <c r="E93" i="21" s="1"/>
  <c r="BS119" i="21"/>
  <c r="J119" i="21" s="1"/>
  <c r="E119" i="21" s="1"/>
  <c r="BS115" i="21"/>
  <c r="J115" i="21" s="1"/>
  <c r="E115" i="21" s="1"/>
  <c r="BS224" i="20"/>
  <c r="BS268" i="20" s="1"/>
  <c r="J268" i="20" s="1"/>
  <c r="E268" i="20" s="1"/>
  <c r="BS172" i="20"/>
  <c r="J172" i="20" s="1"/>
  <c r="E172" i="20" s="1"/>
  <c r="BS72" i="21"/>
  <c r="BS118" i="21"/>
  <c r="BS319" i="20"/>
  <c r="J319" i="20" s="1"/>
  <c r="E319" i="20" s="1"/>
  <c r="BS236" i="20"/>
  <c r="BS280" i="20" s="1"/>
  <c r="J280" i="20" s="1"/>
  <c r="E280" i="20" s="1"/>
  <c r="BS157" i="20"/>
  <c r="J157" i="20" s="1"/>
  <c r="E157" i="20" s="1"/>
  <c r="BS104" i="21"/>
  <c r="J104" i="21" s="1"/>
  <c r="E104" i="21" s="1"/>
  <c r="BS303" i="20"/>
  <c r="J303" i="20" s="1"/>
  <c r="E303" i="20" s="1"/>
  <c r="BS223" i="20"/>
  <c r="BS267" i="20" s="1"/>
  <c r="J267" i="20" s="1"/>
  <c r="E267" i="20" s="1"/>
  <c r="BS317" i="20"/>
  <c r="BS304" i="20"/>
  <c r="J304" i="20" s="1"/>
  <c r="E304" i="20" s="1"/>
  <c r="BS156" i="20"/>
  <c r="J156" i="20" s="1"/>
  <c r="E156" i="20" s="1"/>
  <c r="BS100" i="20"/>
  <c r="BS88" i="21"/>
  <c r="J88" i="21" s="1"/>
  <c r="E88" i="21" s="1"/>
  <c r="BS106" i="21"/>
  <c r="J106" i="21" s="1"/>
  <c r="E106" i="21" s="1"/>
  <c r="BS315" i="20"/>
  <c r="J315" i="20" s="1"/>
  <c r="E315" i="20" s="1"/>
  <c r="BS225" i="20"/>
  <c r="BS269" i="20" s="1"/>
  <c r="J269" i="20" s="1"/>
  <c r="E269" i="20" s="1"/>
  <c r="BS102" i="20"/>
  <c r="BS117" i="21"/>
  <c r="J117" i="21" s="1"/>
  <c r="E117" i="21" s="1"/>
  <c r="BS215" i="20"/>
  <c r="BS214" i="20"/>
  <c r="BS312" i="20"/>
  <c r="J312" i="20" s="1"/>
  <c r="E312" i="20" s="1"/>
  <c r="BS162" i="20"/>
  <c r="BS102" i="21"/>
  <c r="J102" i="21" s="1"/>
  <c r="E102" i="21" s="1"/>
  <c r="BS113" i="21"/>
  <c r="J113" i="21" s="1"/>
  <c r="E113" i="21" s="1"/>
  <c r="BS237" i="20"/>
  <c r="BS281" i="20" s="1"/>
  <c r="J281" i="20" s="1"/>
  <c r="E281" i="20" s="1"/>
  <c r="BS229" i="20"/>
  <c r="BS273" i="20" s="1"/>
  <c r="J273" i="20" s="1"/>
  <c r="E273" i="20" s="1"/>
  <c r="BS228" i="20"/>
  <c r="BS272" i="20" s="1"/>
  <c r="J272" i="20" s="1"/>
  <c r="E272" i="20" s="1"/>
  <c r="BS106" i="20"/>
  <c r="BS103" i="20"/>
  <c r="BS96" i="21"/>
  <c r="J96" i="21" s="1"/>
  <c r="E96" i="21" s="1"/>
  <c r="BS116" i="21"/>
  <c r="J116" i="21" s="1"/>
  <c r="E116" i="21" s="1"/>
  <c r="BS218" i="20"/>
  <c r="BS305" i="20"/>
  <c r="J305" i="20" s="1"/>
  <c r="E305" i="20" s="1"/>
  <c r="BS240" i="20"/>
  <c r="BS284" i="20" s="1"/>
  <c r="J284" i="20" s="1"/>
  <c r="E284" i="20" s="1"/>
  <c r="BS170" i="20"/>
  <c r="J170" i="20" s="1"/>
  <c r="E170" i="20" s="1"/>
  <c r="BS158" i="20"/>
  <c r="J158" i="20" s="1"/>
  <c r="E158" i="20" s="1"/>
  <c r="BS107" i="21"/>
  <c r="J107" i="21" s="1"/>
  <c r="E107" i="21" s="1"/>
  <c r="BS165" i="20"/>
  <c r="J165" i="20" s="1"/>
  <c r="E165" i="20" s="1"/>
  <c r="BS92" i="21"/>
  <c r="J92" i="21" s="1"/>
  <c r="E92" i="21" s="1"/>
  <c r="BS238" i="20"/>
  <c r="BS282" i="20" s="1"/>
  <c r="J282" i="20" s="1"/>
  <c r="E282" i="20" s="1"/>
  <c r="BS239" i="20"/>
  <c r="BS283" i="20" s="1"/>
  <c r="J283" i="20" s="1"/>
  <c r="E283" i="20" s="1"/>
  <c r="BS222" i="20"/>
  <c r="BS266" i="20" s="1"/>
  <c r="J266" i="20" s="1"/>
  <c r="E266" i="20" s="1"/>
  <c r="BS213" i="20"/>
  <c r="BS171" i="20"/>
  <c r="BS101" i="21"/>
  <c r="J101" i="21" s="1"/>
  <c r="E101" i="21" s="1"/>
  <c r="BS247" i="21"/>
  <c r="BS288" i="21"/>
  <c r="BS338" i="21"/>
  <c r="BS339" i="21"/>
  <c r="BS246" i="21"/>
  <c r="BS340" i="21"/>
  <c r="BS342" i="21"/>
  <c r="BS347" i="21"/>
  <c r="BS248" i="21"/>
  <c r="BS291" i="21"/>
  <c r="BS242" i="21"/>
  <c r="BS285" i="21"/>
  <c r="BS243" i="21"/>
  <c r="BS286" i="21"/>
  <c r="BS341" i="21"/>
  <c r="BS293" i="21"/>
  <c r="BS289" i="21"/>
  <c r="BS241" i="21"/>
  <c r="BS343" i="21"/>
  <c r="BS284" i="21"/>
  <c r="BS305" i="21" s="1"/>
  <c r="BS263" i="21" s="1"/>
  <c r="BS344" i="21"/>
  <c r="BS345" i="21"/>
  <c r="BS292" i="21"/>
  <c r="BS290" i="21"/>
  <c r="BS240" i="21"/>
  <c r="BS245" i="21"/>
  <c r="BS287" i="21"/>
  <c r="BS244" i="21"/>
  <c r="BS346" i="21"/>
  <c r="BQ149" i="21"/>
  <c r="BR96" i="20"/>
  <c r="BR298" i="20"/>
  <c r="BR36" i="20" s="1"/>
  <c r="BP121" i="21"/>
  <c r="BP29" i="21" s="1"/>
  <c r="BR321" i="20"/>
  <c r="BR343" i="20"/>
  <c r="BS135" i="21"/>
  <c r="BS124" i="21"/>
  <c r="BS344" i="20"/>
  <c r="BS198" i="20"/>
  <c r="BS333" i="20"/>
  <c r="BS108" i="20"/>
  <c r="BS142" i="20" s="1"/>
  <c r="J73" i="20"/>
  <c r="BS322" i="20"/>
  <c r="BS144" i="21"/>
  <c r="BS139" i="21"/>
  <c r="BS203" i="20"/>
  <c r="J203" i="20" s="1"/>
  <c r="BS191" i="20"/>
  <c r="J191" i="20" s="1"/>
  <c r="BS248" i="20"/>
  <c r="BS292" i="20" s="1"/>
  <c r="J292" i="20" s="1"/>
  <c r="BS188" i="20"/>
  <c r="J188" i="20" s="1"/>
  <c r="BS129" i="21"/>
  <c r="BS345" i="20"/>
  <c r="J345" i="20" s="1"/>
  <c r="BS246" i="20"/>
  <c r="BS290" i="20" s="1"/>
  <c r="BS200" i="20"/>
  <c r="J200" i="20" s="1"/>
  <c r="BS183" i="20"/>
  <c r="J183" i="20" s="1"/>
  <c r="BS130" i="21"/>
  <c r="J130" i="21" s="1"/>
  <c r="BS338" i="20"/>
  <c r="J338" i="20" s="1"/>
  <c r="BS179" i="20"/>
  <c r="J179" i="20" s="1"/>
  <c r="BS253" i="20"/>
  <c r="BS297" i="20" s="1"/>
  <c r="J297" i="20" s="1"/>
  <c r="BS190" i="20"/>
  <c r="J190" i="20" s="1"/>
  <c r="BS115" i="20"/>
  <c r="BS348" i="20"/>
  <c r="BS323" i="20"/>
  <c r="J323" i="20" s="1"/>
  <c r="BS250" i="20"/>
  <c r="BS294" i="20" s="1"/>
  <c r="J294" i="20" s="1"/>
  <c r="BS185" i="20"/>
  <c r="J185" i="20" s="1"/>
  <c r="BS126" i="21"/>
  <c r="J126" i="21" s="1"/>
  <c r="BS141" i="21"/>
  <c r="J141" i="21" s="1"/>
  <c r="BS133" i="21"/>
  <c r="J133" i="21" s="1"/>
  <c r="BS137" i="21"/>
  <c r="J137" i="21" s="1"/>
  <c r="BS347" i="20"/>
  <c r="J347" i="20" s="1"/>
  <c r="BS335" i="20"/>
  <c r="J335" i="20" s="1"/>
  <c r="BS329" i="20"/>
  <c r="J329" i="20" s="1"/>
  <c r="BS189" i="20"/>
  <c r="J189" i="20" s="1"/>
  <c r="BS113" i="20"/>
  <c r="BS143" i="21"/>
  <c r="J143" i="21" s="1"/>
  <c r="BS346" i="20"/>
  <c r="J346" i="20" s="1"/>
  <c r="BS328" i="20"/>
  <c r="J328" i="20" s="1"/>
  <c r="BS204" i="20"/>
  <c r="J204" i="20" s="1"/>
  <c r="BS184" i="20"/>
  <c r="J184" i="20" s="1"/>
  <c r="BS136" i="21"/>
  <c r="J136" i="21" s="1"/>
  <c r="BS334" i="20"/>
  <c r="J334" i="20" s="1"/>
  <c r="BS324" i="20"/>
  <c r="J324" i="20" s="1"/>
  <c r="BS199" i="20"/>
  <c r="J199" i="20" s="1"/>
  <c r="BS109" i="20"/>
  <c r="BS73" i="21"/>
  <c r="BS353" i="20"/>
  <c r="J353" i="20" s="1"/>
  <c r="BS340" i="20"/>
  <c r="J340" i="20" s="1"/>
  <c r="BS252" i="20"/>
  <c r="BS296" i="20" s="1"/>
  <c r="J296" i="20" s="1"/>
  <c r="BS182" i="20"/>
  <c r="J182" i="20" s="1"/>
  <c r="BS127" i="21"/>
  <c r="J127" i="21" s="1"/>
  <c r="BS131" i="21"/>
  <c r="J131" i="21" s="1"/>
  <c r="BS138" i="21"/>
  <c r="J138" i="21" s="1"/>
  <c r="BS349" i="20"/>
  <c r="J349" i="20" s="1"/>
  <c r="BS249" i="20"/>
  <c r="BS293" i="20" s="1"/>
  <c r="J293" i="20" s="1"/>
  <c r="BS194" i="20"/>
  <c r="J194" i="20" s="1"/>
  <c r="BS177" i="20"/>
  <c r="J177" i="20" s="1"/>
  <c r="BS117" i="20"/>
  <c r="BS330" i="20"/>
  <c r="J330" i="20" s="1"/>
  <c r="BS202" i="20"/>
  <c r="BS341" i="20"/>
  <c r="J341" i="20" s="1"/>
  <c r="BS205" i="20"/>
  <c r="J205" i="20" s="1"/>
  <c r="BS110" i="20"/>
  <c r="BS144" i="20" s="1"/>
  <c r="BS352" i="20"/>
  <c r="J352" i="20" s="1"/>
  <c r="BS196" i="20"/>
  <c r="J196" i="20" s="1"/>
  <c r="BS337" i="20"/>
  <c r="J337" i="20" s="1"/>
  <c r="BS201" i="20"/>
  <c r="J201" i="20" s="1"/>
  <c r="BS180" i="20"/>
  <c r="J180" i="20" s="1"/>
  <c r="BS142" i="21"/>
  <c r="J142" i="21" s="1"/>
  <c r="BS206" i="20"/>
  <c r="J206" i="20" s="1"/>
  <c r="BS251" i="20"/>
  <c r="BS295" i="20" s="1"/>
  <c r="J295" i="20" s="1"/>
  <c r="BS195" i="20"/>
  <c r="J195" i="20" s="1"/>
  <c r="BS192" i="20"/>
  <c r="J192" i="20" s="1"/>
  <c r="BS140" i="21"/>
  <c r="BS132" i="21"/>
  <c r="J132" i="21" s="1"/>
  <c r="BS125" i="21"/>
  <c r="J125" i="21" s="1"/>
  <c r="BS350" i="20"/>
  <c r="BS336" i="20"/>
  <c r="J336" i="20" s="1"/>
  <c r="BS247" i="20"/>
  <c r="BS291" i="20" s="1"/>
  <c r="J291" i="20" s="1"/>
  <c r="BS178" i="20"/>
  <c r="J178" i="20" s="1"/>
  <c r="BS128" i="21"/>
  <c r="J128" i="21" s="1"/>
  <c r="BS342" i="20"/>
  <c r="J342" i="20" s="1"/>
  <c r="BS331" i="20"/>
  <c r="J331" i="20" s="1"/>
  <c r="BS325" i="20"/>
  <c r="J325" i="20" s="1"/>
  <c r="BS181" i="20"/>
  <c r="BS116" i="20"/>
  <c r="BS326" i="20"/>
  <c r="J326" i="20" s="1"/>
  <c r="BS327" i="20"/>
  <c r="J327" i="20" s="1"/>
  <c r="BS245" i="20"/>
  <c r="BS289" i="20" s="1"/>
  <c r="J289" i="20" s="1"/>
  <c r="BS111" i="20"/>
  <c r="BS112" i="20"/>
  <c r="BS351" i="20"/>
  <c r="J351" i="20" s="1"/>
  <c r="BS339" i="20"/>
  <c r="J339" i="20" s="1"/>
  <c r="BS207" i="20"/>
  <c r="J207" i="20" s="1"/>
  <c r="BS193" i="20"/>
  <c r="J193" i="20" s="1"/>
  <c r="BS114" i="20"/>
  <c r="BS226" i="21"/>
  <c r="BS219" i="21"/>
  <c r="BS225" i="21"/>
  <c r="BS224" i="21"/>
  <c r="BS222" i="21"/>
  <c r="BS217" i="21"/>
  <c r="BS221" i="21"/>
  <c r="BS220" i="21"/>
  <c r="BS223" i="21"/>
  <c r="BS218" i="21"/>
  <c r="BQ174" i="20"/>
  <c r="BR211" i="20"/>
  <c r="BR232" i="20"/>
  <c r="BR99" i="21"/>
  <c r="BR107" i="20"/>
  <c r="BR122" i="21" s="1"/>
  <c r="BR175" i="20"/>
  <c r="BR197" i="20"/>
  <c r="BR332" i="20"/>
  <c r="BQ511" i="20"/>
  <c r="BQ320" i="20"/>
  <c r="BQ210" i="20"/>
  <c r="BQ14" i="20" s="1"/>
  <c r="BQ6" i="20" s="1"/>
  <c r="BQ147" i="21"/>
  <c r="BQ14" i="21" s="1"/>
  <c r="BR110" i="21"/>
  <c r="BR152" i="20"/>
  <c r="BR35" i="20" s="1"/>
  <c r="BR86" i="21"/>
  <c r="BR186" i="20"/>
  <c r="BR123" i="21"/>
  <c r="BQ98" i="21"/>
  <c r="BQ97" i="21" s="1"/>
  <c r="BQ21" i="21" s="1"/>
  <c r="BQ148" i="21"/>
  <c r="BQ22" i="21" s="1"/>
  <c r="J602" i="20"/>
  <c r="E602" i="20" s="1"/>
  <c r="BR360" i="21"/>
  <c r="BO510" i="20"/>
  <c r="BR309" i="20"/>
  <c r="BR44" i="20" s="1"/>
  <c r="BR163" i="20"/>
  <c r="BR43" i="20" s="1"/>
  <c r="BR243" i="20"/>
  <c r="BR134" i="21"/>
  <c r="BR250" i="21" l="1"/>
  <c r="J369" i="20"/>
  <c r="E369" i="20" s="1"/>
  <c r="BS316" i="21"/>
  <c r="J316" i="21" s="1"/>
  <c r="E316" i="21" s="1"/>
  <c r="BS315" i="21"/>
  <c r="J315" i="21" s="1"/>
  <c r="E315" i="21" s="1"/>
  <c r="BS260" i="21"/>
  <c r="J260" i="21" s="1"/>
  <c r="E260" i="21" s="1"/>
  <c r="BQ262" i="21"/>
  <c r="BQ261" i="21" s="1"/>
  <c r="BQ61" i="21" s="1"/>
  <c r="BQ60" i="21" s="1"/>
  <c r="BQ532" i="20"/>
  <c r="BQ522" i="20" s="1"/>
  <c r="BQ381" i="21"/>
  <c r="BQ371" i="21" s="1"/>
  <c r="BQ359" i="21" s="1"/>
  <c r="BQ37" i="21" s="1"/>
  <c r="BQ36" i="21" s="1"/>
  <c r="BR11" i="20"/>
  <c r="BQ34" i="20"/>
  <c r="BQ10" i="20" s="1"/>
  <c r="BP26" i="20"/>
  <c r="J144" i="20"/>
  <c r="J290" i="20"/>
  <c r="BN7" i="20"/>
  <c r="BR304" i="21"/>
  <c r="J202" i="20"/>
  <c r="J348" i="20"/>
  <c r="J295" i="21"/>
  <c r="E295" i="21" s="1"/>
  <c r="J299" i="21"/>
  <c r="E299" i="21" s="1"/>
  <c r="J303" i="21"/>
  <c r="E303" i="21" s="1"/>
  <c r="BS283" i="21"/>
  <c r="J283" i="21" s="1"/>
  <c r="E283" i="21" s="1"/>
  <c r="J296" i="21"/>
  <c r="E296" i="21" s="1"/>
  <c r="J300" i="21"/>
  <c r="E300" i="21" s="1"/>
  <c r="J297" i="21"/>
  <c r="E297" i="21" s="1"/>
  <c r="J301" i="21"/>
  <c r="E301" i="21" s="1"/>
  <c r="J294" i="21"/>
  <c r="E294" i="21" s="1"/>
  <c r="J298" i="21"/>
  <c r="E298" i="21" s="1"/>
  <c r="J302" i="21"/>
  <c r="E302" i="21" s="1"/>
  <c r="BP43" i="21"/>
  <c r="BP42" i="21" s="1"/>
  <c r="BP54" i="21"/>
  <c r="BP7" i="21"/>
  <c r="J139" i="21"/>
  <c r="BS188" i="21"/>
  <c r="J188" i="21" s="1"/>
  <c r="E188" i="21" s="1"/>
  <c r="J249" i="21"/>
  <c r="E249" i="21" s="1"/>
  <c r="BQ228" i="21"/>
  <c r="BQ227" i="21" s="1"/>
  <c r="BQ55" i="21" s="1"/>
  <c r="BN20" i="20"/>
  <c r="J358" i="20"/>
  <c r="E358" i="20" s="1"/>
  <c r="J218" i="20"/>
  <c r="E218" i="20" s="1"/>
  <c r="BS262" i="20"/>
  <c r="J215" i="20"/>
  <c r="E215" i="20" s="1"/>
  <c r="BS259" i="20"/>
  <c r="J259" i="20" s="1"/>
  <c r="E259" i="20" s="1"/>
  <c r="J221" i="20"/>
  <c r="E221" i="20" s="1"/>
  <c r="BS265" i="20"/>
  <c r="J265" i="20" s="1"/>
  <c r="E265" i="20" s="1"/>
  <c r="BS288" i="20"/>
  <c r="J288" i="20" s="1"/>
  <c r="J216" i="20"/>
  <c r="E216" i="20" s="1"/>
  <c r="BS260" i="20"/>
  <c r="J260" i="20" s="1"/>
  <c r="E260" i="20" s="1"/>
  <c r="J220" i="20"/>
  <c r="E220" i="20" s="1"/>
  <c r="BS264" i="20"/>
  <c r="J264" i="20" s="1"/>
  <c r="E264" i="20" s="1"/>
  <c r="J219" i="20"/>
  <c r="E219" i="20" s="1"/>
  <c r="BS263" i="20"/>
  <c r="J263" i="20" s="1"/>
  <c r="E263" i="20" s="1"/>
  <c r="BS277" i="20"/>
  <c r="J277" i="20" s="1"/>
  <c r="E277" i="20" s="1"/>
  <c r="BR254" i="20"/>
  <c r="BR62" i="20" s="1"/>
  <c r="J213" i="20"/>
  <c r="E213" i="20" s="1"/>
  <c r="BS257" i="20"/>
  <c r="J257" i="20" s="1"/>
  <c r="E257" i="20" s="1"/>
  <c r="J214" i="20"/>
  <c r="E214" i="20" s="1"/>
  <c r="BS258" i="20"/>
  <c r="J258" i="20" s="1"/>
  <c r="E258" i="20" s="1"/>
  <c r="J217" i="20"/>
  <c r="E217" i="20" s="1"/>
  <c r="BS261" i="20"/>
  <c r="J261" i="20" s="1"/>
  <c r="E261" i="20" s="1"/>
  <c r="J249" i="20"/>
  <c r="J240" i="20"/>
  <c r="E240" i="20" s="1"/>
  <c r="J224" i="20"/>
  <c r="E224" i="20" s="1"/>
  <c r="J245" i="20"/>
  <c r="J252" i="20"/>
  <c r="J250" i="20"/>
  <c r="J229" i="20"/>
  <c r="E229" i="20" s="1"/>
  <c r="J241" i="20"/>
  <c r="E241" i="20" s="1"/>
  <c r="J247" i="20"/>
  <c r="J251" i="20"/>
  <c r="J253" i="20"/>
  <c r="J222" i="20"/>
  <c r="E222" i="20" s="1"/>
  <c r="J237" i="20"/>
  <c r="E237" i="20" s="1"/>
  <c r="J225" i="20"/>
  <c r="E225" i="20" s="1"/>
  <c r="J223" i="20"/>
  <c r="E223" i="20" s="1"/>
  <c r="J236" i="20"/>
  <c r="E236" i="20" s="1"/>
  <c r="J226" i="20"/>
  <c r="E226" i="20" s="1"/>
  <c r="J227" i="20"/>
  <c r="E227" i="20" s="1"/>
  <c r="J234" i="20"/>
  <c r="E234" i="20" s="1"/>
  <c r="J239" i="20"/>
  <c r="E239" i="20" s="1"/>
  <c r="J248" i="20"/>
  <c r="J238" i="20"/>
  <c r="E238" i="20" s="1"/>
  <c r="J228" i="20"/>
  <c r="E228" i="20" s="1"/>
  <c r="J235" i="20"/>
  <c r="E235" i="20" s="1"/>
  <c r="J230" i="20"/>
  <c r="E230" i="20" s="1"/>
  <c r="J116" i="20"/>
  <c r="BS150" i="20"/>
  <c r="J150" i="20" s="1"/>
  <c r="J115" i="20"/>
  <c r="BS149" i="20"/>
  <c r="J149" i="20" s="1"/>
  <c r="J109" i="20"/>
  <c r="BS143" i="20"/>
  <c r="J143" i="20" s="1"/>
  <c r="J105" i="20"/>
  <c r="E105" i="20" s="1"/>
  <c r="BS139" i="20"/>
  <c r="J139" i="20" s="1"/>
  <c r="E139" i="20" s="1"/>
  <c r="J114" i="20"/>
  <c r="BS148" i="20"/>
  <c r="J148" i="20" s="1"/>
  <c r="J103" i="20"/>
  <c r="E103" i="20" s="1"/>
  <c r="BS137" i="20"/>
  <c r="J137" i="20" s="1"/>
  <c r="E137" i="20" s="1"/>
  <c r="J100" i="20"/>
  <c r="E100" i="20" s="1"/>
  <c r="BS134" i="20"/>
  <c r="J134" i="20" s="1"/>
  <c r="E134" i="20" s="1"/>
  <c r="J111" i="20"/>
  <c r="BS145" i="20"/>
  <c r="J145" i="20" s="1"/>
  <c r="J117" i="20"/>
  <c r="BS151" i="20"/>
  <c r="J151" i="20" s="1"/>
  <c r="J99" i="20"/>
  <c r="E99" i="20" s="1"/>
  <c r="BS133" i="20"/>
  <c r="J133" i="20" s="1"/>
  <c r="E133" i="20" s="1"/>
  <c r="J102" i="20"/>
  <c r="E102" i="20" s="1"/>
  <c r="BS136" i="20"/>
  <c r="J136" i="20" s="1"/>
  <c r="E136" i="20" s="1"/>
  <c r="J98" i="20"/>
  <c r="E98" i="20" s="1"/>
  <c r="BS132" i="20"/>
  <c r="J132" i="20" s="1"/>
  <c r="E132" i="20" s="1"/>
  <c r="J112" i="20"/>
  <c r="BS146" i="20"/>
  <c r="J146" i="20" s="1"/>
  <c r="J113" i="20"/>
  <c r="BS147" i="20"/>
  <c r="J147" i="20" s="1"/>
  <c r="J142" i="20"/>
  <c r="J106" i="20"/>
  <c r="E106" i="20" s="1"/>
  <c r="BS140" i="20"/>
  <c r="J140" i="20" s="1"/>
  <c r="E140" i="20" s="1"/>
  <c r="J104" i="20"/>
  <c r="E104" i="20" s="1"/>
  <c r="BS138" i="20"/>
  <c r="J138" i="20" s="1"/>
  <c r="E138" i="20" s="1"/>
  <c r="J101" i="20"/>
  <c r="E101" i="20" s="1"/>
  <c r="BS135" i="20"/>
  <c r="J135" i="20" s="1"/>
  <c r="E135" i="20" s="1"/>
  <c r="J131" i="20"/>
  <c r="E131" i="20" s="1"/>
  <c r="BR433" i="20"/>
  <c r="BS515" i="20"/>
  <c r="BS364" i="21"/>
  <c r="BS519" i="20"/>
  <c r="BS368" i="21"/>
  <c r="J370" i="20"/>
  <c r="E370" i="20" s="1"/>
  <c r="BS447" i="20"/>
  <c r="J376" i="20"/>
  <c r="E376" i="20" s="1"/>
  <c r="BS453" i="20"/>
  <c r="J453" i="20" s="1"/>
  <c r="E453" i="20" s="1"/>
  <c r="J572" i="20"/>
  <c r="E572" i="20" s="1"/>
  <c r="J596" i="20"/>
  <c r="E596" i="20" s="1"/>
  <c r="J591" i="20"/>
  <c r="E591" i="20" s="1"/>
  <c r="J593" i="20"/>
  <c r="E593" i="20" s="1"/>
  <c r="J597" i="20"/>
  <c r="E597" i="20" s="1"/>
  <c r="J589" i="20"/>
  <c r="E589" i="20" s="1"/>
  <c r="J586" i="20"/>
  <c r="E586" i="20" s="1"/>
  <c r="J365" i="20"/>
  <c r="E365" i="20" s="1"/>
  <c r="BS442" i="20"/>
  <c r="J442" i="20" s="1"/>
  <c r="E442" i="20" s="1"/>
  <c r="J363" i="20"/>
  <c r="E363" i="20" s="1"/>
  <c r="BS440" i="20"/>
  <c r="J440" i="20" s="1"/>
  <c r="E440" i="20" s="1"/>
  <c r="J575" i="20"/>
  <c r="E575" i="20" s="1"/>
  <c r="J417" i="20"/>
  <c r="E417" i="20" s="1"/>
  <c r="BS494" i="20"/>
  <c r="J494" i="20" s="1"/>
  <c r="E494" i="20" s="1"/>
  <c r="J419" i="20"/>
  <c r="E419" i="20" s="1"/>
  <c r="BS496" i="20"/>
  <c r="J496" i="20" s="1"/>
  <c r="E496" i="20" s="1"/>
  <c r="J590" i="20"/>
  <c r="E590" i="20" s="1"/>
  <c r="J571" i="20"/>
  <c r="E571" i="20" s="1"/>
  <c r="J401" i="20"/>
  <c r="E401" i="20" s="1"/>
  <c r="BS478" i="20"/>
  <c r="J371" i="20"/>
  <c r="E371" i="20" s="1"/>
  <c r="BS448" i="20"/>
  <c r="J448" i="20" s="1"/>
  <c r="E448" i="20" s="1"/>
  <c r="J377" i="20"/>
  <c r="E377" i="20" s="1"/>
  <c r="BS454" i="20"/>
  <c r="J454" i="20" s="1"/>
  <c r="E454" i="20" s="1"/>
  <c r="BR530" i="20"/>
  <c r="BS456" i="20"/>
  <c r="J456" i="20" s="1"/>
  <c r="E456" i="20" s="1"/>
  <c r="J457" i="20"/>
  <c r="E457" i="20" s="1"/>
  <c r="BS516" i="20"/>
  <c r="BS365" i="21"/>
  <c r="BS520" i="20"/>
  <c r="BS369" i="21"/>
  <c r="J407" i="20"/>
  <c r="E407" i="20" s="1"/>
  <c r="BS484" i="20"/>
  <c r="J484" i="20" s="1"/>
  <c r="E484" i="20" s="1"/>
  <c r="J374" i="20"/>
  <c r="E374" i="20" s="1"/>
  <c r="BS451" i="20"/>
  <c r="J451" i="20" s="1"/>
  <c r="E451" i="20" s="1"/>
  <c r="J410" i="20"/>
  <c r="E410" i="20" s="1"/>
  <c r="BS487" i="20"/>
  <c r="J487" i="20" s="1"/>
  <c r="E487" i="20" s="1"/>
  <c r="J359" i="20"/>
  <c r="E359" i="20" s="1"/>
  <c r="BS436" i="20"/>
  <c r="J436" i="20" s="1"/>
  <c r="E436" i="20" s="1"/>
  <c r="J584" i="20"/>
  <c r="E584" i="20" s="1"/>
  <c r="J583" i="20"/>
  <c r="E583" i="20" s="1"/>
  <c r="J585" i="20"/>
  <c r="E585" i="20" s="1"/>
  <c r="J573" i="20"/>
  <c r="E573" i="20" s="1"/>
  <c r="J405" i="20"/>
  <c r="E405" i="20" s="1"/>
  <c r="BS482" i="20"/>
  <c r="J482" i="20" s="1"/>
  <c r="E482" i="20" s="1"/>
  <c r="J402" i="20"/>
  <c r="E402" i="20" s="1"/>
  <c r="BS479" i="20"/>
  <c r="J479" i="20" s="1"/>
  <c r="E479" i="20" s="1"/>
  <c r="J362" i="20"/>
  <c r="E362" i="20" s="1"/>
  <c r="BS439" i="20"/>
  <c r="J439" i="20" s="1"/>
  <c r="E439" i="20" s="1"/>
  <c r="J367" i="20"/>
  <c r="E367" i="20" s="1"/>
  <c r="BS444" i="20"/>
  <c r="J444" i="20" s="1"/>
  <c r="E444" i="20" s="1"/>
  <c r="J421" i="20"/>
  <c r="E421" i="20" s="1"/>
  <c r="BS498" i="20"/>
  <c r="J498" i="20" s="1"/>
  <c r="E498" i="20" s="1"/>
  <c r="J587" i="20"/>
  <c r="E587" i="20" s="1"/>
  <c r="J360" i="20"/>
  <c r="E360" i="20" s="1"/>
  <c r="BS437" i="20"/>
  <c r="J437" i="20" s="1"/>
  <c r="E437" i="20" s="1"/>
  <c r="J409" i="20"/>
  <c r="E409" i="20" s="1"/>
  <c r="BS486" i="20"/>
  <c r="J486" i="20" s="1"/>
  <c r="E486" i="20" s="1"/>
  <c r="J406" i="20"/>
  <c r="E406" i="20" s="1"/>
  <c r="BS483" i="20"/>
  <c r="J483" i="20" s="1"/>
  <c r="E483" i="20" s="1"/>
  <c r="BS513" i="20"/>
  <c r="BS362" i="21"/>
  <c r="BS512" i="20"/>
  <c r="BS361" i="21"/>
  <c r="J361" i="21" s="1"/>
  <c r="E361" i="21" s="1"/>
  <c r="BS514" i="20"/>
  <c r="BS363" i="21"/>
  <c r="J414" i="20"/>
  <c r="E414" i="20" s="1"/>
  <c r="BS491" i="20"/>
  <c r="J491" i="20" s="1"/>
  <c r="E491" i="20" s="1"/>
  <c r="J416" i="20"/>
  <c r="E416" i="20" s="1"/>
  <c r="BS493" i="20"/>
  <c r="J493" i="20" s="1"/>
  <c r="E493" i="20" s="1"/>
  <c r="J595" i="20"/>
  <c r="E595" i="20" s="1"/>
  <c r="J581" i="20"/>
  <c r="E581" i="20" s="1"/>
  <c r="J588" i="20"/>
  <c r="E588" i="20" s="1"/>
  <c r="J364" i="20"/>
  <c r="E364" i="20" s="1"/>
  <c r="BS441" i="20"/>
  <c r="J373" i="20"/>
  <c r="E373" i="20" s="1"/>
  <c r="BS450" i="20"/>
  <c r="J450" i="20" s="1"/>
  <c r="E450" i="20" s="1"/>
  <c r="J372" i="20"/>
  <c r="E372" i="20" s="1"/>
  <c r="BS449" i="20"/>
  <c r="J449" i="20" s="1"/>
  <c r="E449" i="20" s="1"/>
  <c r="J577" i="20"/>
  <c r="E577" i="20" s="1"/>
  <c r="J361" i="20"/>
  <c r="E361" i="20" s="1"/>
  <c r="BS438" i="20"/>
  <c r="J438" i="20" s="1"/>
  <c r="E438" i="20" s="1"/>
  <c r="J570" i="20"/>
  <c r="E570" i="20" s="1"/>
  <c r="J375" i="20"/>
  <c r="E375" i="20" s="1"/>
  <c r="BS452" i="20"/>
  <c r="J452" i="20" s="1"/>
  <c r="E452" i="20" s="1"/>
  <c r="J404" i="20"/>
  <c r="E404" i="20" s="1"/>
  <c r="BS481" i="20"/>
  <c r="J481" i="20" s="1"/>
  <c r="E481" i="20" s="1"/>
  <c r="J435" i="20"/>
  <c r="E435" i="20" s="1"/>
  <c r="BS499" i="20"/>
  <c r="J499" i="20" s="1"/>
  <c r="E499" i="20" s="1"/>
  <c r="J500" i="20"/>
  <c r="E500" i="20" s="1"/>
  <c r="BS518" i="20"/>
  <c r="BS367" i="21"/>
  <c r="BS517" i="20"/>
  <c r="BS366" i="21"/>
  <c r="BS521" i="20"/>
  <c r="BS370" i="21"/>
  <c r="J412" i="20"/>
  <c r="E412" i="20" s="1"/>
  <c r="BS489" i="20"/>
  <c r="J420" i="20"/>
  <c r="E420" i="20" s="1"/>
  <c r="BS497" i="20"/>
  <c r="J497" i="20" s="1"/>
  <c r="E497" i="20" s="1"/>
  <c r="J578" i="20"/>
  <c r="E578" i="20" s="1"/>
  <c r="J378" i="20"/>
  <c r="E378" i="20" s="1"/>
  <c r="BS455" i="20"/>
  <c r="J455" i="20" s="1"/>
  <c r="E455" i="20" s="1"/>
  <c r="J600" i="20"/>
  <c r="E600" i="20" s="1"/>
  <c r="J592" i="20"/>
  <c r="E592" i="20" s="1"/>
  <c r="J594" i="20"/>
  <c r="E594" i="20" s="1"/>
  <c r="J599" i="20"/>
  <c r="E599" i="20" s="1"/>
  <c r="J403" i="20"/>
  <c r="E403" i="20" s="1"/>
  <c r="BS480" i="20"/>
  <c r="J480" i="20" s="1"/>
  <c r="E480" i="20" s="1"/>
  <c r="J413" i="20"/>
  <c r="E413" i="20" s="1"/>
  <c r="BS490" i="20"/>
  <c r="J490" i="20" s="1"/>
  <c r="E490" i="20" s="1"/>
  <c r="J366" i="20"/>
  <c r="E366" i="20" s="1"/>
  <c r="BS443" i="20"/>
  <c r="J443" i="20" s="1"/>
  <c r="E443" i="20" s="1"/>
  <c r="J576" i="20"/>
  <c r="E576" i="20" s="1"/>
  <c r="J569" i="20"/>
  <c r="E569" i="20" s="1"/>
  <c r="J598" i="20"/>
  <c r="E598" i="20" s="1"/>
  <c r="J574" i="20"/>
  <c r="E574" i="20" s="1"/>
  <c r="J408" i="20"/>
  <c r="E408" i="20" s="1"/>
  <c r="BS485" i="20"/>
  <c r="J485" i="20" s="1"/>
  <c r="E485" i="20" s="1"/>
  <c r="J415" i="20"/>
  <c r="E415" i="20" s="1"/>
  <c r="BS492" i="20"/>
  <c r="J492" i="20" s="1"/>
  <c r="E492" i="20" s="1"/>
  <c r="J582" i="20"/>
  <c r="E582" i="20" s="1"/>
  <c r="BP28" i="21"/>
  <c r="BQ30" i="21"/>
  <c r="BQ6" i="21" s="1"/>
  <c r="BP50" i="20"/>
  <c r="BQ51" i="20"/>
  <c r="BQ27" i="20" s="1"/>
  <c r="BQ53" i="20"/>
  <c r="BQ29" i="20" s="1"/>
  <c r="BQ52" i="20"/>
  <c r="BQ28" i="20" s="1"/>
  <c r="BR42" i="20"/>
  <c r="J171" i="20"/>
  <c r="E171" i="20" s="1"/>
  <c r="J317" i="20"/>
  <c r="E317" i="20" s="1"/>
  <c r="J306" i="20"/>
  <c r="E306" i="20" s="1"/>
  <c r="BO21" i="20"/>
  <c r="J160" i="20"/>
  <c r="E160" i="20" s="1"/>
  <c r="J246" i="20"/>
  <c r="J181" i="20"/>
  <c r="J350" i="20"/>
  <c r="J231" i="20"/>
  <c r="E231" i="20" s="1"/>
  <c r="J167" i="20"/>
  <c r="E167" i="20" s="1"/>
  <c r="J418" i="20"/>
  <c r="E418" i="20" s="1"/>
  <c r="J110" i="20"/>
  <c r="J162" i="20"/>
  <c r="E162" i="20" s="1"/>
  <c r="J242" i="20"/>
  <c r="E242" i="20" s="1"/>
  <c r="J537" i="20"/>
  <c r="E537" i="20" s="1"/>
  <c r="BS199" i="21"/>
  <c r="J199" i="21" s="1"/>
  <c r="E199" i="21" s="1"/>
  <c r="J140" i="21"/>
  <c r="J118" i="21"/>
  <c r="E118" i="21" s="1"/>
  <c r="J129" i="21"/>
  <c r="J379" i="20"/>
  <c r="E379" i="20" s="1"/>
  <c r="BP510" i="20"/>
  <c r="BS200" i="21"/>
  <c r="J200" i="21" s="1"/>
  <c r="E200" i="21" s="1"/>
  <c r="BR167" i="21"/>
  <c r="BS198" i="21"/>
  <c r="J198" i="21" s="1"/>
  <c r="E198" i="21" s="1"/>
  <c r="BS202" i="21"/>
  <c r="J202" i="21" s="1"/>
  <c r="E202" i="21" s="1"/>
  <c r="BS215" i="21"/>
  <c r="J215" i="21" s="1"/>
  <c r="E215" i="21" s="1"/>
  <c r="BS185" i="21"/>
  <c r="J185" i="21" s="1"/>
  <c r="E185" i="21" s="1"/>
  <c r="BR153" i="21"/>
  <c r="BS181" i="21"/>
  <c r="J181" i="21" s="1"/>
  <c r="E181" i="21" s="1"/>
  <c r="BS545" i="20"/>
  <c r="BS190" i="21"/>
  <c r="J190" i="21" s="1"/>
  <c r="E190" i="21" s="1"/>
  <c r="J144" i="21"/>
  <c r="BS187" i="21"/>
  <c r="J187" i="21" s="1"/>
  <c r="E187" i="21" s="1"/>
  <c r="BS172" i="21"/>
  <c r="J172" i="21" s="1"/>
  <c r="E172" i="21" s="1"/>
  <c r="BS159" i="21"/>
  <c r="J159" i="21" s="1"/>
  <c r="E159" i="21" s="1"/>
  <c r="BS161" i="21"/>
  <c r="J161" i="21" s="1"/>
  <c r="E161" i="21" s="1"/>
  <c r="BS171" i="21"/>
  <c r="J171" i="21" s="1"/>
  <c r="E171" i="21" s="1"/>
  <c r="BS189" i="21"/>
  <c r="J189" i="21" s="1"/>
  <c r="E189" i="21" s="1"/>
  <c r="BS163" i="21"/>
  <c r="J163" i="21" s="1"/>
  <c r="E163" i="21" s="1"/>
  <c r="BS177" i="21"/>
  <c r="J177" i="21" s="1"/>
  <c r="E177" i="21" s="1"/>
  <c r="BS164" i="21"/>
  <c r="J164" i="21" s="1"/>
  <c r="E164" i="21" s="1"/>
  <c r="BS158" i="21"/>
  <c r="J158" i="21" s="1"/>
  <c r="E158" i="21" s="1"/>
  <c r="BS178" i="21"/>
  <c r="J178" i="21" s="1"/>
  <c r="E178" i="21" s="1"/>
  <c r="BS170" i="21"/>
  <c r="J170" i="21" s="1"/>
  <c r="E170" i="21" s="1"/>
  <c r="BQ166" i="21"/>
  <c r="BQ23" i="21" s="1"/>
  <c r="BQ20" i="21" s="1"/>
  <c r="BQ152" i="21"/>
  <c r="BQ15" i="21" s="1"/>
  <c r="BS207" i="21"/>
  <c r="J207" i="21" s="1"/>
  <c r="E207" i="21" s="1"/>
  <c r="BS211" i="21"/>
  <c r="J211" i="21" s="1"/>
  <c r="E211" i="21" s="1"/>
  <c r="BS209" i="21"/>
  <c r="J209" i="21" s="1"/>
  <c r="E209" i="21" s="1"/>
  <c r="BS206" i="21"/>
  <c r="BS213" i="21"/>
  <c r="J213" i="21" s="1"/>
  <c r="E213" i="21" s="1"/>
  <c r="BS210" i="21"/>
  <c r="J210" i="21" s="1"/>
  <c r="E210" i="21" s="1"/>
  <c r="BS196" i="21"/>
  <c r="J196" i="21" s="1"/>
  <c r="E196" i="21" s="1"/>
  <c r="BS203" i="21"/>
  <c r="J203" i="21" s="1"/>
  <c r="E203" i="21" s="1"/>
  <c r="BS208" i="21"/>
  <c r="J208" i="21" s="1"/>
  <c r="E208" i="21" s="1"/>
  <c r="BS214" i="21"/>
  <c r="J214" i="21" s="1"/>
  <c r="E214" i="21" s="1"/>
  <c r="BS197" i="21"/>
  <c r="J197" i="21" s="1"/>
  <c r="E197" i="21" s="1"/>
  <c r="BS212" i="21"/>
  <c r="J212" i="21" s="1"/>
  <c r="E212" i="21" s="1"/>
  <c r="BS204" i="21"/>
  <c r="J204" i="21" s="1"/>
  <c r="E204" i="21" s="1"/>
  <c r="BS201" i="21"/>
  <c r="J201" i="21" s="1"/>
  <c r="E201" i="21" s="1"/>
  <c r="BS175" i="21"/>
  <c r="J175" i="21" s="1"/>
  <c r="E175" i="21" s="1"/>
  <c r="BS174" i="21"/>
  <c r="J174" i="21" s="1"/>
  <c r="E174" i="21" s="1"/>
  <c r="BS160" i="21"/>
  <c r="J160" i="21" s="1"/>
  <c r="E160" i="21" s="1"/>
  <c r="BS157" i="21"/>
  <c r="J157" i="21" s="1"/>
  <c r="E157" i="21" s="1"/>
  <c r="BS156" i="21"/>
  <c r="J156" i="21" s="1"/>
  <c r="E156" i="21" s="1"/>
  <c r="BS184" i="21"/>
  <c r="J184" i="21" s="1"/>
  <c r="E184" i="21" s="1"/>
  <c r="BS176" i="21"/>
  <c r="BS165" i="21"/>
  <c r="J165" i="21" s="1"/>
  <c r="E165" i="21" s="1"/>
  <c r="BS186" i="21"/>
  <c r="J186" i="21" s="1"/>
  <c r="E186" i="21" s="1"/>
  <c r="BS162" i="21"/>
  <c r="J162" i="21" s="1"/>
  <c r="E162" i="21" s="1"/>
  <c r="BS173" i="21"/>
  <c r="J173" i="21" s="1"/>
  <c r="E173" i="21" s="1"/>
  <c r="BS182" i="21"/>
  <c r="J182" i="21" s="1"/>
  <c r="E182" i="21" s="1"/>
  <c r="BS183" i="21"/>
  <c r="J183" i="21" s="1"/>
  <c r="E183" i="21" s="1"/>
  <c r="BS179" i="21"/>
  <c r="J179" i="21" s="1"/>
  <c r="E179" i="21" s="1"/>
  <c r="BQ191" i="21"/>
  <c r="BQ31" i="21" s="1"/>
  <c r="BS193" i="21"/>
  <c r="J193" i="21" s="1"/>
  <c r="E193" i="21" s="1"/>
  <c r="BR180" i="21"/>
  <c r="BR169" i="21"/>
  <c r="BR155" i="21"/>
  <c r="BS580" i="20"/>
  <c r="BS357" i="20"/>
  <c r="J357" i="20" s="1"/>
  <c r="E357" i="20" s="1"/>
  <c r="BS601" i="20"/>
  <c r="J601" i="20" s="1"/>
  <c r="E601" i="20" s="1"/>
  <c r="BS612" i="20"/>
  <c r="BS623" i="20"/>
  <c r="J623" i="20" s="1"/>
  <c r="E623" i="20" s="1"/>
  <c r="BR533" i="20"/>
  <c r="BR37" i="20" s="1"/>
  <c r="BR205" i="21"/>
  <c r="BR194" i="21"/>
  <c r="BQ121" i="21"/>
  <c r="BQ29" i="21" s="1"/>
  <c r="BR579" i="20"/>
  <c r="BS411" i="20"/>
  <c r="BS168" i="21" s="1"/>
  <c r="J168" i="21" s="1"/>
  <c r="E168" i="21" s="1"/>
  <c r="BS557" i="20"/>
  <c r="BP356" i="20"/>
  <c r="BS368" i="20"/>
  <c r="BS167" i="21" s="1"/>
  <c r="BS400" i="20"/>
  <c r="BS154" i="21" s="1"/>
  <c r="J154" i="21" s="1"/>
  <c r="E154" i="21" s="1"/>
  <c r="BS568" i="20"/>
  <c r="BS534" i="20"/>
  <c r="BR149" i="21"/>
  <c r="J220" i="21"/>
  <c r="E220" i="21" s="1"/>
  <c r="J224" i="21"/>
  <c r="E224" i="21" s="1"/>
  <c r="BS243" i="20"/>
  <c r="J244" i="20"/>
  <c r="BS197" i="20"/>
  <c r="J198" i="20"/>
  <c r="BS239" i="21"/>
  <c r="J239" i="21" s="1"/>
  <c r="E239" i="21" s="1"/>
  <c r="BS251" i="21"/>
  <c r="BS229" i="21" s="1"/>
  <c r="BS372" i="21" s="1"/>
  <c r="J240" i="21"/>
  <c r="E240" i="21" s="1"/>
  <c r="BS355" i="21"/>
  <c r="BS333" i="21" s="1"/>
  <c r="J333" i="21" s="1"/>
  <c r="E333" i="21" s="1"/>
  <c r="J344" i="21"/>
  <c r="E344" i="21" s="1"/>
  <c r="BS354" i="21"/>
  <c r="J354" i="21" s="1"/>
  <c r="E354" i="21" s="1"/>
  <c r="J343" i="21"/>
  <c r="E343" i="21" s="1"/>
  <c r="BS352" i="21"/>
  <c r="J352" i="21" s="1"/>
  <c r="E352" i="21" s="1"/>
  <c r="J341" i="21"/>
  <c r="E341" i="21" s="1"/>
  <c r="BS254" i="21"/>
  <c r="J254" i="21" s="1"/>
  <c r="E254" i="21" s="1"/>
  <c r="J243" i="21"/>
  <c r="E243" i="21" s="1"/>
  <c r="BS312" i="21"/>
  <c r="J291" i="21"/>
  <c r="E291" i="21" s="1"/>
  <c r="BS351" i="21"/>
  <c r="J351" i="21" s="1"/>
  <c r="E351" i="21" s="1"/>
  <c r="J340" i="21"/>
  <c r="E340" i="21" s="1"/>
  <c r="BS350" i="21"/>
  <c r="J350" i="21" s="1"/>
  <c r="E350" i="21" s="1"/>
  <c r="J339" i="21"/>
  <c r="E339" i="21" s="1"/>
  <c r="BS309" i="21"/>
  <c r="J288" i="21"/>
  <c r="E288" i="21" s="1"/>
  <c r="BS211" i="20"/>
  <c r="J212" i="20"/>
  <c r="E212" i="20" s="1"/>
  <c r="BS96" i="20"/>
  <c r="J97" i="20"/>
  <c r="E97" i="20" s="1"/>
  <c r="BS298" i="20"/>
  <c r="J299" i="20"/>
  <c r="E299" i="20" s="1"/>
  <c r="BS86" i="21"/>
  <c r="J87" i="21"/>
  <c r="E87" i="21" s="1"/>
  <c r="J221" i="21"/>
  <c r="E221" i="21" s="1"/>
  <c r="J225" i="21"/>
  <c r="E225" i="21" s="1"/>
  <c r="BS321" i="20"/>
  <c r="J322" i="20"/>
  <c r="BS175" i="20"/>
  <c r="J176" i="20"/>
  <c r="BS343" i="20"/>
  <c r="J344" i="20"/>
  <c r="BS308" i="21"/>
  <c r="J287" i="21"/>
  <c r="E287" i="21" s="1"/>
  <c r="BS311" i="21"/>
  <c r="J290" i="21"/>
  <c r="E290" i="21" s="1"/>
  <c r="J284" i="21"/>
  <c r="E284" i="21" s="1"/>
  <c r="BS252" i="21"/>
  <c r="J252" i="21" s="1"/>
  <c r="E252" i="21" s="1"/>
  <c r="J241" i="21"/>
  <c r="E241" i="21" s="1"/>
  <c r="BS306" i="21"/>
  <c r="J285" i="21"/>
  <c r="E285" i="21" s="1"/>
  <c r="BS259" i="21"/>
  <c r="J259" i="21" s="1"/>
  <c r="E259" i="21" s="1"/>
  <c r="J248" i="21"/>
  <c r="E248" i="21" s="1"/>
  <c r="BS257" i="21"/>
  <c r="J257" i="21" s="1"/>
  <c r="E257" i="21" s="1"/>
  <c r="J246" i="21"/>
  <c r="E246" i="21" s="1"/>
  <c r="BS349" i="21"/>
  <c r="J349" i="21" s="1"/>
  <c r="E349" i="21" s="1"/>
  <c r="J338" i="21"/>
  <c r="E338" i="21" s="1"/>
  <c r="BS258" i="21"/>
  <c r="J247" i="21"/>
  <c r="E247" i="21" s="1"/>
  <c r="BS110" i="21"/>
  <c r="J111" i="21"/>
  <c r="E111" i="21" s="1"/>
  <c r="BS232" i="20"/>
  <c r="J233" i="20"/>
  <c r="E233" i="20" s="1"/>
  <c r="J195" i="21"/>
  <c r="E195" i="21" s="1"/>
  <c r="BR148" i="21"/>
  <c r="BR22" i="21" s="1"/>
  <c r="J218" i="21"/>
  <c r="E218" i="21" s="1"/>
  <c r="BS216" i="21"/>
  <c r="J217" i="21"/>
  <c r="E217" i="21" s="1"/>
  <c r="J219" i="21"/>
  <c r="E219" i="21" s="1"/>
  <c r="J73" i="21"/>
  <c r="L73" i="20"/>
  <c r="BS186" i="20"/>
  <c r="J187" i="20"/>
  <c r="BS123" i="21"/>
  <c r="J124" i="21"/>
  <c r="BR320" i="20"/>
  <c r="BS357" i="21"/>
  <c r="J357" i="21" s="1"/>
  <c r="E357" i="21" s="1"/>
  <c r="J346" i="21"/>
  <c r="E346" i="21" s="1"/>
  <c r="BS313" i="21"/>
  <c r="J292" i="21"/>
  <c r="E292" i="21" s="1"/>
  <c r="BS310" i="21"/>
  <c r="J289" i="21"/>
  <c r="E289" i="21" s="1"/>
  <c r="BS253" i="21"/>
  <c r="J253" i="21" s="1"/>
  <c r="E253" i="21" s="1"/>
  <c r="J242" i="21"/>
  <c r="E242" i="21" s="1"/>
  <c r="BS358" i="21"/>
  <c r="J358" i="21" s="1"/>
  <c r="E358" i="21" s="1"/>
  <c r="J347" i="21"/>
  <c r="E347" i="21" s="1"/>
  <c r="BS309" i="20"/>
  <c r="J310" i="20"/>
  <c r="E310" i="20" s="1"/>
  <c r="BS99" i="21"/>
  <c r="J100" i="21"/>
  <c r="E100" i="21" s="1"/>
  <c r="BO356" i="20"/>
  <c r="BR511" i="20"/>
  <c r="J192" i="21"/>
  <c r="E192" i="21" s="1"/>
  <c r="BR174" i="20"/>
  <c r="BR210" i="20"/>
  <c r="BR14" i="20" s="1"/>
  <c r="BR6" i="20" s="1"/>
  <c r="BR147" i="21"/>
  <c r="BR14" i="21" s="1"/>
  <c r="J223" i="21"/>
  <c r="E223" i="21" s="1"/>
  <c r="J222" i="21"/>
  <c r="E222" i="21" s="1"/>
  <c r="J226" i="21"/>
  <c r="E226" i="21" s="1"/>
  <c r="BS107" i="20"/>
  <c r="BS122" i="21" s="1"/>
  <c r="J108" i="20"/>
  <c r="BS332" i="20"/>
  <c r="J333" i="20"/>
  <c r="BS134" i="21"/>
  <c r="J135" i="21"/>
  <c r="BR98" i="21"/>
  <c r="BR97" i="21" s="1"/>
  <c r="BR21" i="21" s="1"/>
  <c r="BS255" i="21"/>
  <c r="J255" i="21" s="1"/>
  <c r="E255" i="21" s="1"/>
  <c r="J244" i="21"/>
  <c r="E244" i="21" s="1"/>
  <c r="BS256" i="21"/>
  <c r="J256" i="21" s="1"/>
  <c r="E256" i="21" s="1"/>
  <c r="J245" i="21"/>
  <c r="E245" i="21" s="1"/>
  <c r="BS356" i="21"/>
  <c r="J356" i="21" s="1"/>
  <c r="E356" i="21" s="1"/>
  <c r="J345" i="21"/>
  <c r="E345" i="21" s="1"/>
  <c r="BS314" i="21"/>
  <c r="J293" i="21"/>
  <c r="E293" i="21" s="1"/>
  <c r="BS307" i="21"/>
  <c r="J286" i="21"/>
  <c r="E286" i="21" s="1"/>
  <c r="BS353" i="21"/>
  <c r="J353" i="21" s="1"/>
  <c r="E353" i="21" s="1"/>
  <c r="J342" i="21"/>
  <c r="E342" i="21" s="1"/>
  <c r="BS152" i="20"/>
  <c r="J153" i="20"/>
  <c r="E153" i="20" s="1"/>
  <c r="BS163" i="20"/>
  <c r="BS43" i="20" s="1"/>
  <c r="J164" i="20"/>
  <c r="E164" i="20" s="1"/>
  <c r="BS273" i="21" l="1"/>
  <c r="L244" i="20"/>
  <c r="L288" i="20" s="1"/>
  <c r="L176" i="20"/>
  <c r="L187" i="20"/>
  <c r="BS274" i="21"/>
  <c r="J274" i="21" s="1"/>
  <c r="E274" i="21" s="1"/>
  <c r="BQ43" i="21"/>
  <c r="BQ42" i="21" s="1"/>
  <c r="BS238" i="21"/>
  <c r="BR532" i="20"/>
  <c r="BR522" i="20" s="1"/>
  <c r="BR381" i="21"/>
  <c r="BR371" i="21" s="1"/>
  <c r="BR359" i="21" s="1"/>
  <c r="BR37" i="21" s="1"/>
  <c r="BR36" i="21" s="1"/>
  <c r="BR34" i="20"/>
  <c r="BR10" i="20" s="1"/>
  <c r="BQ26" i="20"/>
  <c r="BS304" i="21"/>
  <c r="BS329" i="21"/>
  <c r="J329" i="21" s="1"/>
  <c r="E329" i="21" s="1"/>
  <c r="BS330" i="21"/>
  <c r="J330" i="21" s="1"/>
  <c r="E330" i="21" s="1"/>
  <c r="BR262" i="21"/>
  <c r="BR261" i="21" s="1"/>
  <c r="BR61" i="21" s="1"/>
  <c r="BR60" i="21" s="1"/>
  <c r="BS331" i="21"/>
  <c r="J331" i="21" s="1"/>
  <c r="E331" i="21" s="1"/>
  <c r="BS328" i="21"/>
  <c r="J328" i="21" s="1"/>
  <c r="E328" i="21" s="1"/>
  <c r="BS334" i="21"/>
  <c r="J334" i="21" s="1"/>
  <c r="E334" i="21" s="1"/>
  <c r="BS332" i="21"/>
  <c r="J332" i="21" s="1"/>
  <c r="E332" i="21" s="1"/>
  <c r="BS327" i="21"/>
  <c r="J327" i="21" s="1"/>
  <c r="E327" i="21" s="1"/>
  <c r="BS335" i="21"/>
  <c r="J335" i="21" s="1"/>
  <c r="E335" i="21" s="1"/>
  <c r="BS336" i="21"/>
  <c r="J336" i="21" s="1"/>
  <c r="E336" i="21" s="1"/>
  <c r="J314" i="21"/>
  <c r="E314" i="21" s="1"/>
  <c r="J306" i="21"/>
  <c r="E306" i="21" s="1"/>
  <c r="J310" i="21"/>
  <c r="E310" i="21" s="1"/>
  <c r="J308" i="21"/>
  <c r="E308" i="21" s="1"/>
  <c r="J312" i="21"/>
  <c r="E312" i="21" s="1"/>
  <c r="J307" i="21"/>
  <c r="E307" i="21" s="1"/>
  <c r="J313" i="21"/>
  <c r="E313" i="21" s="1"/>
  <c r="J311" i="21"/>
  <c r="E311" i="21" s="1"/>
  <c r="J309" i="21"/>
  <c r="E309" i="21" s="1"/>
  <c r="BR228" i="21"/>
  <c r="BR227" i="21" s="1"/>
  <c r="BR55" i="21" s="1"/>
  <c r="BQ54" i="21"/>
  <c r="BQ7" i="21"/>
  <c r="BS276" i="20"/>
  <c r="J276" i="20" s="1"/>
  <c r="E276" i="20" s="1"/>
  <c r="BS287" i="20"/>
  <c r="J287" i="20" s="1"/>
  <c r="J262" i="20"/>
  <c r="E262" i="20" s="1"/>
  <c r="J441" i="20"/>
  <c r="E441" i="20" s="1"/>
  <c r="BS255" i="20"/>
  <c r="BS130" i="20"/>
  <c r="J130" i="20" s="1"/>
  <c r="E130" i="20" s="1"/>
  <c r="BS141" i="20"/>
  <c r="J141" i="20" s="1"/>
  <c r="BS523" i="20"/>
  <c r="BS434" i="20"/>
  <c r="BS477" i="20"/>
  <c r="J477" i="20" s="1"/>
  <c r="E477" i="20" s="1"/>
  <c r="J478" i="20"/>
  <c r="E478" i="20" s="1"/>
  <c r="J447" i="20"/>
  <c r="E447" i="20" s="1"/>
  <c r="BS445" i="20"/>
  <c r="J445" i="20" s="1"/>
  <c r="E445" i="20" s="1"/>
  <c r="BS488" i="20"/>
  <c r="J488" i="20" s="1"/>
  <c r="E488" i="20" s="1"/>
  <c r="J489" i="20"/>
  <c r="E489" i="20" s="1"/>
  <c r="BQ28" i="21"/>
  <c r="BR30" i="21"/>
  <c r="BR6" i="21" s="1"/>
  <c r="BR52" i="20"/>
  <c r="BR28" i="20" s="1"/>
  <c r="BR53" i="20"/>
  <c r="BR29" i="20" s="1"/>
  <c r="BR51" i="20"/>
  <c r="BR27" i="20" s="1"/>
  <c r="BQ50" i="20"/>
  <c r="BS44" i="20"/>
  <c r="J44" i="20" s="1"/>
  <c r="E44" i="20" s="1"/>
  <c r="J43" i="20"/>
  <c r="E43" i="20" s="1"/>
  <c r="BP21" i="20"/>
  <c r="BS35" i="20"/>
  <c r="BS36" i="20"/>
  <c r="BO20" i="20"/>
  <c r="BO15" i="20"/>
  <c r="BO7" i="20" s="1"/>
  <c r="BP15" i="20"/>
  <c r="J216" i="21"/>
  <c r="E216" i="21" s="1"/>
  <c r="BS49" i="21"/>
  <c r="J258" i="21"/>
  <c r="E258" i="21" s="1"/>
  <c r="J355" i="21"/>
  <c r="E355" i="21" s="1"/>
  <c r="J176" i="21"/>
  <c r="E176" i="21" s="1"/>
  <c r="BR152" i="21"/>
  <c r="BR15" i="21" s="1"/>
  <c r="BQ510" i="20"/>
  <c r="BS533" i="20"/>
  <c r="BS153" i="21"/>
  <c r="J153" i="21" s="1"/>
  <c r="E153" i="21" s="1"/>
  <c r="BS194" i="21"/>
  <c r="J194" i="21" s="1"/>
  <c r="E194" i="21" s="1"/>
  <c r="BS205" i="21"/>
  <c r="J205" i="21" s="1"/>
  <c r="E205" i="21" s="1"/>
  <c r="J206" i="21"/>
  <c r="E206" i="21" s="1"/>
  <c r="BR166" i="21"/>
  <c r="BR23" i="21" s="1"/>
  <c r="BR20" i="21" s="1"/>
  <c r="BS180" i="21"/>
  <c r="J180" i="21" s="1"/>
  <c r="E180" i="21" s="1"/>
  <c r="BS155" i="21"/>
  <c r="J155" i="21" s="1"/>
  <c r="E155" i="21" s="1"/>
  <c r="BS169" i="21"/>
  <c r="J169" i="21" s="1"/>
  <c r="E169" i="21" s="1"/>
  <c r="J612" i="20"/>
  <c r="E612" i="20" s="1"/>
  <c r="BS579" i="20"/>
  <c r="BS53" i="20" s="1"/>
  <c r="J580" i="20"/>
  <c r="E580" i="20" s="1"/>
  <c r="BR191" i="21"/>
  <c r="BR31" i="21" s="1"/>
  <c r="J411" i="20"/>
  <c r="E411" i="20" s="1"/>
  <c r="J368" i="20"/>
  <c r="E368" i="20" s="1"/>
  <c r="BR121" i="21"/>
  <c r="BR29" i="21" s="1"/>
  <c r="J400" i="20"/>
  <c r="E400" i="20" s="1"/>
  <c r="BS270" i="21"/>
  <c r="J270" i="21" s="1"/>
  <c r="E270" i="21" s="1"/>
  <c r="BQ356" i="20"/>
  <c r="BS269" i="21"/>
  <c r="J269" i="21" s="1"/>
  <c r="E269" i="21" s="1"/>
  <c r="BS264" i="21"/>
  <c r="J264" i="21" s="1"/>
  <c r="E264" i="21" s="1"/>
  <c r="BS237" i="21"/>
  <c r="BS380" i="21" s="1"/>
  <c r="BS272" i="21"/>
  <c r="J272" i="21" s="1"/>
  <c r="E272" i="21" s="1"/>
  <c r="BS235" i="21"/>
  <c r="BS378" i="21" s="1"/>
  <c r="BS230" i="21"/>
  <c r="BS373" i="21" s="1"/>
  <c r="BS236" i="21"/>
  <c r="BS379" i="21" s="1"/>
  <c r="BS266" i="21"/>
  <c r="BS232" i="21"/>
  <c r="BS375" i="21" s="1"/>
  <c r="J163" i="20"/>
  <c r="E163" i="20" s="1"/>
  <c r="J521" i="20"/>
  <c r="E521" i="20" s="1"/>
  <c r="J370" i="21"/>
  <c r="E370" i="21" s="1"/>
  <c r="J518" i="20"/>
  <c r="E518" i="20" s="1"/>
  <c r="J367" i="21"/>
  <c r="E367" i="21" s="1"/>
  <c r="J309" i="20"/>
  <c r="E309" i="20" s="1"/>
  <c r="BS268" i="21"/>
  <c r="J268" i="21" s="1"/>
  <c r="E268" i="21" s="1"/>
  <c r="BS360" i="21"/>
  <c r="J110" i="21"/>
  <c r="E110" i="21" s="1"/>
  <c r="J86" i="21"/>
  <c r="E86" i="21" s="1"/>
  <c r="BS98" i="21"/>
  <c r="J98" i="21" s="1"/>
  <c r="E98" i="21" s="1"/>
  <c r="J96" i="20"/>
  <c r="E96" i="20" s="1"/>
  <c r="BS267" i="21"/>
  <c r="J267" i="21" s="1"/>
  <c r="E267" i="21" s="1"/>
  <c r="BS250" i="21"/>
  <c r="J251" i="21"/>
  <c r="E251" i="21" s="1"/>
  <c r="J134" i="21"/>
  <c r="J107" i="20"/>
  <c r="J186" i="20"/>
  <c r="J514" i="20"/>
  <c r="E514" i="20" s="1"/>
  <c r="J363" i="21"/>
  <c r="E363" i="21" s="1"/>
  <c r="J305" i="21"/>
  <c r="E305" i="21" s="1"/>
  <c r="BS174" i="20"/>
  <c r="BS51" i="20" s="1"/>
  <c r="J175" i="20"/>
  <c r="J520" i="20"/>
  <c r="E520" i="20" s="1"/>
  <c r="J369" i="21"/>
  <c r="E369" i="21" s="1"/>
  <c r="J229" i="21"/>
  <c r="E229" i="21" s="1"/>
  <c r="J197" i="20"/>
  <c r="J519" i="20"/>
  <c r="E519" i="20" s="1"/>
  <c r="J368" i="21"/>
  <c r="E368" i="21" s="1"/>
  <c r="J152" i="20"/>
  <c r="E152" i="20" s="1"/>
  <c r="J517" i="20"/>
  <c r="E517" i="20" s="1"/>
  <c r="J366" i="21"/>
  <c r="E366" i="21" s="1"/>
  <c r="J167" i="21"/>
  <c r="E167" i="21" s="1"/>
  <c r="J99" i="21"/>
  <c r="E99" i="21" s="1"/>
  <c r="L333" i="20"/>
  <c r="L322" i="20"/>
  <c r="L352" i="20"/>
  <c r="L198" i="20"/>
  <c r="L108" i="20"/>
  <c r="L142" i="20" s="1"/>
  <c r="L350" i="20"/>
  <c r="L135" i="21"/>
  <c r="L111" i="20"/>
  <c r="L145" i="20" s="1"/>
  <c r="L140" i="21"/>
  <c r="L330" i="20"/>
  <c r="L250" i="20"/>
  <c r="L294" i="20" s="1"/>
  <c r="L338" i="20"/>
  <c r="L337" i="20"/>
  <c r="L183" i="20"/>
  <c r="L324" i="20"/>
  <c r="L179" i="20"/>
  <c r="L207" i="20"/>
  <c r="L139" i="21"/>
  <c r="L143" i="21"/>
  <c r="L112" i="20"/>
  <c r="L146" i="20" s="1"/>
  <c r="L193" i="20"/>
  <c r="L110" i="20"/>
  <c r="L144" i="20" s="1"/>
  <c r="L116" i="20"/>
  <c r="L150" i="20" s="1"/>
  <c r="L109" i="20"/>
  <c r="L143" i="20" s="1"/>
  <c r="L117" i="20"/>
  <c r="L151" i="20" s="1"/>
  <c r="L188" i="20"/>
  <c r="L248" i="20"/>
  <c r="L292" i="20" s="1"/>
  <c r="L347" i="20"/>
  <c r="L334" i="20"/>
  <c r="L115" i="20"/>
  <c r="L149" i="20" s="1"/>
  <c r="L206" i="20"/>
  <c r="L329" i="20"/>
  <c r="L336" i="20"/>
  <c r="L113" i="20"/>
  <c r="L147" i="20" s="1"/>
  <c r="L353" i="20"/>
  <c r="L202" i="20"/>
  <c r="L326" i="20"/>
  <c r="L346" i="20"/>
  <c r="L131" i="21"/>
  <c r="L136" i="21"/>
  <c r="L133" i="21"/>
  <c r="L127" i="21"/>
  <c r="L184" i="20"/>
  <c r="L200" i="20"/>
  <c r="L142" i="21"/>
  <c r="L185" i="20"/>
  <c r="L201" i="20"/>
  <c r="L203" i="20"/>
  <c r="L325" i="20"/>
  <c r="L328" i="20"/>
  <c r="L191" i="20"/>
  <c r="L249" i="20"/>
  <c r="L293" i="20" s="1"/>
  <c r="L348" i="20"/>
  <c r="L137" i="21"/>
  <c r="L144" i="21"/>
  <c r="L141" i="21"/>
  <c r="L132" i="21"/>
  <c r="L180" i="20"/>
  <c r="L195" i="20"/>
  <c r="L181" i="20"/>
  <c r="L196" i="20"/>
  <c r="L138" i="21"/>
  <c r="L194" i="20"/>
  <c r="L252" i="20"/>
  <c r="L296" i="20" s="1"/>
  <c r="L351" i="20"/>
  <c r="L342" i="20"/>
  <c r="L182" i="20"/>
  <c r="L245" i="20"/>
  <c r="L289" i="20" s="1"/>
  <c r="L331" i="20"/>
  <c r="L192" i="20"/>
  <c r="L349" i="20"/>
  <c r="L199" i="20"/>
  <c r="L339" i="20"/>
  <c r="L251" i="20"/>
  <c r="L295" i="20" s="1"/>
  <c r="L323" i="20"/>
  <c r="L335" i="20"/>
  <c r="L344" i="20"/>
  <c r="L246" i="20"/>
  <c r="L290" i="20" s="1"/>
  <c r="L340" i="20"/>
  <c r="L247" i="20"/>
  <c r="L291" i="20" s="1"/>
  <c r="L125" i="21"/>
  <c r="L345" i="20"/>
  <c r="L178" i="20"/>
  <c r="L126" i="21"/>
  <c r="L130" i="21"/>
  <c r="L124" i="21"/>
  <c r="L128" i="21"/>
  <c r="L189" i="20"/>
  <c r="L204" i="20"/>
  <c r="L190" i="20"/>
  <c r="L205" i="20"/>
  <c r="L114" i="20"/>
  <c r="L148" i="20" s="1"/>
  <c r="L177" i="20"/>
  <c r="L341" i="20"/>
  <c r="L327" i="20"/>
  <c r="L129" i="21"/>
  <c r="L253" i="20"/>
  <c r="L297" i="20" s="1"/>
  <c r="L73" i="21"/>
  <c r="M73" i="20"/>
  <c r="J513" i="20"/>
  <c r="E513" i="20" s="1"/>
  <c r="J362" i="21"/>
  <c r="E362" i="21" s="1"/>
  <c r="BS148" i="21"/>
  <c r="J232" i="20"/>
  <c r="E232" i="20" s="1"/>
  <c r="J298" i="20"/>
  <c r="E298" i="20" s="1"/>
  <c r="BS210" i="20"/>
  <c r="BS147" i="21"/>
  <c r="J211" i="20"/>
  <c r="E211" i="20" s="1"/>
  <c r="BS265" i="21"/>
  <c r="J265" i="21" s="1"/>
  <c r="E265" i="21" s="1"/>
  <c r="BS234" i="21"/>
  <c r="BS377" i="21" s="1"/>
  <c r="BS233" i="21"/>
  <c r="BS376" i="21" s="1"/>
  <c r="J332" i="20"/>
  <c r="BS231" i="21"/>
  <c r="BS374" i="21" s="1"/>
  <c r="BS271" i="21"/>
  <c r="J271" i="21" s="1"/>
  <c r="E271" i="21" s="1"/>
  <c r="J123" i="21"/>
  <c r="J343" i="20"/>
  <c r="BS320" i="20"/>
  <c r="BS52" i="20" s="1"/>
  <c r="J321" i="20"/>
  <c r="J516" i="20"/>
  <c r="E516" i="20" s="1"/>
  <c r="J365" i="21"/>
  <c r="E365" i="21" s="1"/>
  <c r="BS149" i="21"/>
  <c r="BS30" i="21" s="1"/>
  <c r="J243" i="20"/>
  <c r="J515" i="20"/>
  <c r="E515" i="20" s="1"/>
  <c r="J364" i="21"/>
  <c r="E364" i="21" s="1"/>
  <c r="M244" i="20" l="1"/>
  <c r="M176" i="20"/>
  <c r="M187" i="20"/>
  <c r="BS381" i="21"/>
  <c r="BS371" i="21" s="1"/>
  <c r="BS359" i="21" s="1"/>
  <c r="BR26" i="20"/>
  <c r="J36" i="20"/>
  <c r="E36" i="20" s="1"/>
  <c r="BS28" i="20"/>
  <c r="J28" i="20" s="1"/>
  <c r="BS27" i="20"/>
  <c r="J27" i="20" s="1"/>
  <c r="BP7" i="20"/>
  <c r="J35" i="20"/>
  <c r="BS11" i="20"/>
  <c r="J11" i="20" s="1"/>
  <c r="E11" i="20" s="1"/>
  <c r="BR43" i="21"/>
  <c r="BR42" i="21" s="1"/>
  <c r="J304" i="21"/>
  <c r="E304" i="21" s="1"/>
  <c r="BS280" i="21"/>
  <c r="J280" i="21" s="1"/>
  <c r="E280" i="21" s="1"/>
  <c r="BS276" i="21"/>
  <c r="J276" i="21" s="1"/>
  <c r="E276" i="21" s="1"/>
  <c r="BS277" i="21"/>
  <c r="J277" i="21" s="1"/>
  <c r="E277" i="21" s="1"/>
  <c r="BS275" i="21"/>
  <c r="J275" i="21" s="1"/>
  <c r="E275" i="21" s="1"/>
  <c r="BS278" i="21"/>
  <c r="J278" i="21" s="1"/>
  <c r="E278" i="21" s="1"/>
  <c r="BS282" i="21"/>
  <c r="J282" i="21" s="1"/>
  <c r="E282" i="21" s="1"/>
  <c r="BS281" i="21"/>
  <c r="J281" i="21" s="1"/>
  <c r="E281" i="21" s="1"/>
  <c r="BS279" i="21"/>
  <c r="J279" i="21" s="1"/>
  <c r="E279" i="21" s="1"/>
  <c r="BR54" i="21"/>
  <c r="BS48" i="21"/>
  <c r="BR7" i="21"/>
  <c r="J250" i="21"/>
  <c r="E250" i="21" s="1"/>
  <c r="BS532" i="20"/>
  <c r="J532" i="20" s="1"/>
  <c r="E532" i="20" s="1"/>
  <c r="J360" i="21"/>
  <c r="BP20" i="20"/>
  <c r="J255" i="20"/>
  <c r="E255" i="20" s="1"/>
  <c r="BS254" i="20"/>
  <c r="L287" i="20"/>
  <c r="L254" i="20" s="1"/>
  <c r="L62" i="20" s="1"/>
  <c r="L141" i="20"/>
  <c r="J52" i="20"/>
  <c r="J53" i="20"/>
  <c r="E53" i="20" s="1"/>
  <c r="J238" i="21"/>
  <c r="E238" i="21" s="1"/>
  <c r="BS529" i="20"/>
  <c r="J529" i="20" s="1"/>
  <c r="E529" i="20" s="1"/>
  <c r="J378" i="21"/>
  <c r="E378" i="21" s="1"/>
  <c r="BS525" i="20"/>
  <c r="BS527" i="20"/>
  <c r="J232" i="21"/>
  <c r="E232" i="21" s="1"/>
  <c r="BS526" i="20"/>
  <c r="J526" i="20" s="1"/>
  <c r="E526" i="20" s="1"/>
  <c r="BS531" i="20"/>
  <c r="J531" i="20" s="1"/>
  <c r="E531" i="20" s="1"/>
  <c r="J380" i="21"/>
  <c r="E380" i="21" s="1"/>
  <c r="BS528" i="20"/>
  <c r="BS530" i="20"/>
  <c r="J530" i="20" s="1"/>
  <c r="E530" i="20" s="1"/>
  <c r="J379" i="21"/>
  <c r="E379" i="21" s="1"/>
  <c r="BS524" i="20"/>
  <c r="J524" i="20" s="1"/>
  <c r="E524" i="20" s="1"/>
  <c r="J373" i="21"/>
  <c r="E373" i="21" s="1"/>
  <c r="BS433" i="20"/>
  <c r="J434" i="20"/>
  <c r="E434" i="20" s="1"/>
  <c r="J30" i="21"/>
  <c r="BR28" i="21"/>
  <c r="BS50" i="20"/>
  <c r="BR50" i="20"/>
  <c r="J51" i="20"/>
  <c r="BS42" i="20"/>
  <c r="J42" i="20" s="1"/>
  <c r="BS37" i="20"/>
  <c r="BQ21" i="20"/>
  <c r="BS14" i="20"/>
  <c r="BQ15" i="20"/>
  <c r="J266" i="21"/>
  <c r="E266" i="21" s="1"/>
  <c r="J49" i="21"/>
  <c r="J148" i="21"/>
  <c r="E148" i="21" s="1"/>
  <c r="BS22" i="21"/>
  <c r="J22" i="21" s="1"/>
  <c r="E22" i="21" s="1"/>
  <c r="J147" i="21"/>
  <c r="E147" i="21" s="1"/>
  <c r="BS14" i="21"/>
  <c r="J533" i="20"/>
  <c r="E533" i="20" s="1"/>
  <c r="J579" i="20"/>
  <c r="E579" i="20" s="1"/>
  <c r="J174" i="20"/>
  <c r="J320" i="20"/>
  <c r="BR510" i="20"/>
  <c r="BS191" i="21"/>
  <c r="BS152" i="21"/>
  <c r="BS15" i="21" s="1"/>
  <c r="J149" i="21"/>
  <c r="BS166" i="21"/>
  <c r="BR356" i="20"/>
  <c r="J236" i="21"/>
  <c r="E236" i="21" s="1"/>
  <c r="J230" i="21"/>
  <c r="E230" i="21" s="1"/>
  <c r="J235" i="21"/>
  <c r="E235" i="21" s="1"/>
  <c r="BS228" i="21"/>
  <c r="BS227" i="21" s="1"/>
  <c r="BS55" i="21" s="1"/>
  <c r="J237" i="21"/>
  <c r="E237" i="21" s="1"/>
  <c r="BS97" i="21"/>
  <c r="J210" i="20"/>
  <c r="M198" i="20"/>
  <c r="M124" i="21"/>
  <c r="M135" i="21"/>
  <c r="M333" i="20"/>
  <c r="M344" i="20"/>
  <c r="M108" i="20"/>
  <c r="M142" i="20" s="1"/>
  <c r="M133" i="21"/>
  <c r="M144" i="21"/>
  <c r="M352" i="20"/>
  <c r="M117" i="20"/>
  <c r="M151" i="20" s="1"/>
  <c r="M345" i="20"/>
  <c r="M192" i="20"/>
  <c r="M127" i="21"/>
  <c r="M142" i="21"/>
  <c r="M351" i="20"/>
  <c r="M189" i="20"/>
  <c r="M337" i="20"/>
  <c r="M195" i="20"/>
  <c r="M110" i="20"/>
  <c r="M144" i="20" s="1"/>
  <c r="M111" i="20"/>
  <c r="M145" i="20" s="1"/>
  <c r="M183" i="20"/>
  <c r="M329" i="20"/>
  <c r="M341" i="20"/>
  <c r="M137" i="21"/>
  <c r="M336" i="20"/>
  <c r="M200" i="20"/>
  <c r="M207" i="20"/>
  <c r="M249" i="20"/>
  <c r="M293" i="20" s="1"/>
  <c r="M328" i="20"/>
  <c r="M140" i="21"/>
  <c r="M114" i="20"/>
  <c r="M148" i="20" s="1"/>
  <c r="M185" i="20"/>
  <c r="M204" i="20"/>
  <c r="M178" i="20"/>
  <c r="M184" i="20"/>
  <c r="M131" i="21"/>
  <c r="M191" i="20"/>
  <c r="M113" i="20"/>
  <c r="M147" i="20" s="1"/>
  <c r="M245" i="20"/>
  <c r="M289" i="20" s="1"/>
  <c r="M199" i="20"/>
  <c r="M125" i="21"/>
  <c r="M196" i="20"/>
  <c r="M116" i="20"/>
  <c r="M150" i="20" s="1"/>
  <c r="M247" i="20"/>
  <c r="M291" i="20" s="1"/>
  <c r="M349" i="20"/>
  <c r="M136" i="21"/>
  <c r="M141" i="21"/>
  <c r="M338" i="20"/>
  <c r="M248" i="20"/>
  <c r="M292" i="20" s="1"/>
  <c r="M246" i="20"/>
  <c r="M290" i="20" s="1"/>
  <c r="M193" i="20"/>
  <c r="M322" i="20"/>
  <c r="M73" i="21"/>
  <c r="M323" i="20"/>
  <c r="M330" i="20"/>
  <c r="M350" i="20"/>
  <c r="M339" i="20"/>
  <c r="M188" i="20"/>
  <c r="M139" i="21"/>
  <c r="M177" i="20"/>
  <c r="M109" i="20"/>
  <c r="M143" i="20" s="1"/>
  <c r="M203" i="20"/>
  <c r="M182" i="20"/>
  <c r="M190" i="20"/>
  <c r="M128" i="21"/>
  <c r="M206" i="20"/>
  <c r="M342" i="20"/>
  <c r="M143" i="21"/>
  <c r="M205" i="20"/>
  <c r="M326" i="20"/>
  <c r="M194" i="20"/>
  <c r="M331" i="20"/>
  <c r="M129" i="21"/>
  <c r="M353" i="20"/>
  <c r="M346" i="20"/>
  <c r="M179" i="20"/>
  <c r="M138" i="21"/>
  <c r="M340" i="20"/>
  <c r="M252" i="20"/>
  <c r="M296" i="20" s="1"/>
  <c r="M130" i="21"/>
  <c r="M327" i="20"/>
  <c r="M334" i="20"/>
  <c r="M325" i="20"/>
  <c r="M250" i="20"/>
  <c r="M294" i="20" s="1"/>
  <c r="M126" i="21"/>
  <c r="M112" i="20"/>
  <c r="M146" i="20" s="1"/>
  <c r="M335" i="20"/>
  <c r="M180" i="20"/>
  <c r="M347" i="20"/>
  <c r="M253" i="20"/>
  <c r="M297" i="20" s="1"/>
  <c r="M201" i="20"/>
  <c r="M181" i="20"/>
  <c r="M324" i="20"/>
  <c r="M132" i="21"/>
  <c r="M115" i="20"/>
  <c r="M149" i="20" s="1"/>
  <c r="M251" i="20"/>
  <c r="M295" i="20" s="1"/>
  <c r="M202" i="20"/>
  <c r="M348" i="20"/>
  <c r="N73" i="20"/>
  <c r="L175" i="20"/>
  <c r="L243" i="20"/>
  <c r="L186" i="20"/>
  <c r="J372" i="21"/>
  <c r="E372" i="21" s="1"/>
  <c r="J234" i="21"/>
  <c r="E234" i="21" s="1"/>
  <c r="L123" i="21"/>
  <c r="L134" i="21"/>
  <c r="L197" i="20"/>
  <c r="L332" i="20"/>
  <c r="BS511" i="20"/>
  <c r="J512" i="20"/>
  <c r="E512" i="20" s="1"/>
  <c r="J233" i="21"/>
  <c r="E233" i="21" s="1"/>
  <c r="L343" i="20"/>
  <c r="J231" i="21"/>
  <c r="E231" i="21" s="1"/>
  <c r="J263" i="21"/>
  <c r="E263" i="21" s="1"/>
  <c r="L107" i="20"/>
  <c r="L321" i="20"/>
  <c r="N244" i="20" l="1"/>
  <c r="F244" i="20" s="1"/>
  <c r="E244" i="20" s="1"/>
  <c r="N176" i="20"/>
  <c r="N187" i="20"/>
  <c r="BS62" i="20"/>
  <c r="J62" i="20" s="1"/>
  <c r="J37" i="20"/>
  <c r="E37" i="20" s="1"/>
  <c r="BS29" i="20"/>
  <c r="J29" i="20" s="1"/>
  <c r="E29" i="20" s="1"/>
  <c r="BQ7" i="20"/>
  <c r="J14" i="20"/>
  <c r="BS6" i="20"/>
  <c r="J6" i="20" s="1"/>
  <c r="J273" i="21"/>
  <c r="E273" i="21" s="1"/>
  <c r="BS262" i="21"/>
  <c r="BS261" i="21" s="1"/>
  <c r="BS54" i="21"/>
  <c r="J46" i="21" s="1"/>
  <c r="J15" i="21"/>
  <c r="E15" i="21" s="1"/>
  <c r="J14" i="21"/>
  <c r="E14" i="21" s="1"/>
  <c r="BS6" i="21"/>
  <c r="J6" i="21" s="1"/>
  <c r="J381" i="21"/>
  <c r="E381" i="21" s="1"/>
  <c r="BS522" i="20"/>
  <c r="L122" i="21"/>
  <c r="E360" i="21"/>
  <c r="D50" i="31" s="1"/>
  <c r="I50" i="31"/>
  <c r="E49" i="21"/>
  <c r="BQ20" i="20"/>
  <c r="E42" i="20"/>
  <c r="B11" i="13" s="1"/>
  <c r="G11" i="13"/>
  <c r="J433" i="20"/>
  <c r="I14" i="31" s="1"/>
  <c r="D14" i="31" s="1"/>
  <c r="J254" i="20"/>
  <c r="I13" i="31" s="1"/>
  <c r="M288" i="20"/>
  <c r="M141" i="20"/>
  <c r="J191" i="21"/>
  <c r="E191" i="21" s="1"/>
  <c r="BS31" i="21"/>
  <c r="J31" i="21" s="1"/>
  <c r="E31" i="21" s="1"/>
  <c r="J50" i="20"/>
  <c r="G12" i="13" s="1"/>
  <c r="BR21" i="20"/>
  <c r="BS34" i="20"/>
  <c r="BR15" i="20"/>
  <c r="M34" i="20"/>
  <c r="M10" i="20" s="1"/>
  <c r="J55" i="21"/>
  <c r="E55" i="21" s="1"/>
  <c r="J227" i="21"/>
  <c r="E227" i="21" s="1"/>
  <c r="J97" i="21"/>
  <c r="E97" i="21" s="1"/>
  <c r="BS21" i="21"/>
  <c r="J166" i="21"/>
  <c r="E166" i="21" s="1"/>
  <c r="BS23" i="21"/>
  <c r="J23" i="21" s="1"/>
  <c r="E23" i="21" s="1"/>
  <c r="J152" i="21"/>
  <c r="E152" i="21" s="1"/>
  <c r="J375" i="21"/>
  <c r="E375" i="21" s="1"/>
  <c r="J228" i="21"/>
  <c r="E228" i="21" s="1"/>
  <c r="L174" i="20"/>
  <c r="N135" i="21"/>
  <c r="N333" i="20"/>
  <c r="N198" i="20"/>
  <c r="N124" i="21"/>
  <c r="N344" i="20"/>
  <c r="N108" i="20"/>
  <c r="N142" i="20" s="1"/>
  <c r="F142" i="20" s="1"/>
  <c r="E142" i="20" s="1"/>
  <c r="N131" i="21"/>
  <c r="F131" i="21" s="1"/>
  <c r="E131" i="21" s="1"/>
  <c r="N136" i="21"/>
  <c r="F136" i="21" s="1"/>
  <c r="E136" i="21" s="1"/>
  <c r="N133" i="21"/>
  <c r="F133" i="21" s="1"/>
  <c r="E133" i="21" s="1"/>
  <c r="N127" i="21"/>
  <c r="F127" i="21" s="1"/>
  <c r="E127" i="21" s="1"/>
  <c r="N184" i="20"/>
  <c r="F184" i="20" s="1"/>
  <c r="E184" i="20" s="1"/>
  <c r="N200" i="20"/>
  <c r="F200" i="20" s="1"/>
  <c r="E200" i="20" s="1"/>
  <c r="N142" i="21"/>
  <c r="F142" i="21" s="1"/>
  <c r="E142" i="21" s="1"/>
  <c r="N185" i="20"/>
  <c r="F185" i="20" s="1"/>
  <c r="E185" i="20" s="1"/>
  <c r="N201" i="20"/>
  <c r="F201" i="20" s="1"/>
  <c r="E201" i="20" s="1"/>
  <c r="N203" i="20"/>
  <c r="F203" i="20" s="1"/>
  <c r="E203" i="20" s="1"/>
  <c r="N325" i="20"/>
  <c r="F325" i="20" s="1"/>
  <c r="E325" i="20" s="1"/>
  <c r="N328" i="20"/>
  <c r="F328" i="20" s="1"/>
  <c r="E328" i="20" s="1"/>
  <c r="N191" i="20"/>
  <c r="F191" i="20" s="1"/>
  <c r="E191" i="20" s="1"/>
  <c r="N249" i="20"/>
  <c r="N293" i="20" s="1"/>
  <c r="F293" i="20" s="1"/>
  <c r="E293" i="20" s="1"/>
  <c r="N348" i="20"/>
  <c r="N246" i="20"/>
  <c r="N290" i="20" s="1"/>
  <c r="N137" i="21"/>
  <c r="F137" i="21" s="1"/>
  <c r="E137" i="21" s="1"/>
  <c r="N144" i="21"/>
  <c r="N141" i="21"/>
  <c r="F141" i="21" s="1"/>
  <c r="E141" i="21" s="1"/>
  <c r="N132" i="21"/>
  <c r="F132" i="21" s="1"/>
  <c r="E132" i="21" s="1"/>
  <c r="N180" i="20"/>
  <c r="F180" i="20" s="1"/>
  <c r="E180" i="20" s="1"/>
  <c r="N195" i="20"/>
  <c r="F195" i="20" s="1"/>
  <c r="E195" i="20" s="1"/>
  <c r="N181" i="20"/>
  <c r="N196" i="20"/>
  <c r="F196" i="20" s="1"/>
  <c r="E196" i="20" s="1"/>
  <c r="N138" i="21"/>
  <c r="F138" i="21" s="1"/>
  <c r="E138" i="21" s="1"/>
  <c r="N194" i="20"/>
  <c r="F194" i="20" s="1"/>
  <c r="E194" i="20" s="1"/>
  <c r="N252" i="20"/>
  <c r="N296" i="20" s="1"/>
  <c r="F296" i="20" s="1"/>
  <c r="E296" i="20" s="1"/>
  <c r="N351" i="20"/>
  <c r="F351" i="20" s="1"/>
  <c r="E351" i="20" s="1"/>
  <c r="N342" i="20"/>
  <c r="F342" i="20" s="1"/>
  <c r="E342" i="20" s="1"/>
  <c r="N182" i="20"/>
  <c r="F182" i="20" s="1"/>
  <c r="E182" i="20" s="1"/>
  <c r="N245" i="20"/>
  <c r="N289" i="20" s="1"/>
  <c r="F289" i="20" s="1"/>
  <c r="E289" i="20" s="1"/>
  <c r="N331" i="20"/>
  <c r="F331" i="20" s="1"/>
  <c r="E331" i="20" s="1"/>
  <c r="N192" i="20"/>
  <c r="F192" i="20" s="1"/>
  <c r="E192" i="20" s="1"/>
  <c r="N349" i="20"/>
  <c r="F349" i="20" s="1"/>
  <c r="E349" i="20" s="1"/>
  <c r="N199" i="20"/>
  <c r="F199" i="20" s="1"/>
  <c r="E199" i="20" s="1"/>
  <c r="N339" i="20"/>
  <c r="F339" i="20" s="1"/>
  <c r="E339" i="20" s="1"/>
  <c r="N251" i="20"/>
  <c r="N295" i="20" s="1"/>
  <c r="F295" i="20" s="1"/>
  <c r="E295" i="20" s="1"/>
  <c r="N323" i="20"/>
  <c r="F323" i="20" s="1"/>
  <c r="E323" i="20" s="1"/>
  <c r="N335" i="20"/>
  <c r="F335" i="20" s="1"/>
  <c r="E335" i="20" s="1"/>
  <c r="N111" i="20"/>
  <c r="N340" i="20"/>
  <c r="F340" i="20" s="1"/>
  <c r="E340" i="20" s="1"/>
  <c r="N247" i="20"/>
  <c r="N291" i="20" s="1"/>
  <c r="F291" i="20" s="1"/>
  <c r="E291" i="20" s="1"/>
  <c r="N125" i="21"/>
  <c r="F125" i="21" s="1"/>
  <c r="E125" i="21" s="1"/>
  <c r="N345" i="20"/>
  <c r="F345" i="20" s="1"/>
  <c r="E345" i="20" s="1"/>
  <c r="N178" i="20"/>
  <c r="F178" i="20" s="1"/>
  <c r="E178" i="20" s="1"/>
  <c r="N126" i="21"/>
  <c r="F126" i="21" s="1"/>
  <c r="E126" i="21" s="1"/>
  <c r="N130" i="21"/>
  <c r="F130" i="21" s="1"/>
  <c r="E130" i="21" s="1"/>
  <c r="N350" i="20"/>
  <c r="N73" i="21"/>
  <c r="F44" i="21" s="1"/>
  <c r="N128" i="21"/>
  <c r="F128" i="21" s="1"/>
  <c r="E128" i="21" s="1"/>
  <c r="N189" i="20"/>
  <c r="F189" i="20" s="1"/>
  <c r="E189" i="20" s="1"/>
  <c r="N204" i="20"/>
  <c r="F204" i="20" s="1"/>
  <c r="E204" i="20" s="1"/>
  <c r="N190" i="20"/>
  <c r="F190" i="20" s="1"/>
  <c r="E190" i="20" s="1"/>
  <c r="N205" i="20"/>
  <c r="F205" i="20" s="1"/>
  <c r="E205" i="20" s="1"/>
  <c r="N114" i="20"/>
  <c r="N177" i="20"/>
  <c r="F177" i="20" s="1"/>
  <c r="E177" i="20" s="1"/>
  <c r="N341" i="20"/>
  <c r="F341" i="20" s="1"/>
  <c r="E341" i="20" s="1"/>
  <c r="N327" i="20"/>
  <c r="F327" i="20" s="1"/>
  <c r="E327" i="20" s="1"/>
  <c r="N129" i="21"/>
  <c r="N253" i="20"/>
  <c r="N297" i="20" s="1"/>
  <c r="F297" i="20" s="1"/>
  <c r="E297" i="20" s="1"/>
  <c r="N322" i="20"/>
  <c r="N352" i="20"/>
  <c r="F352" i="20" s="1"/>
  <c r="E352" i="20" s="1"/>
  <c r="N330" i="20"/>
  <c r="F330" i="20" s="1"/>
  <c r="E330" i="20" s="1"/>
  <c r="N250" i="20"/>
  <c r="N294" i="20" s="1"/>
  <c r="F294" i="20" s="1"/>
  <c r="E294" i="20" s="1"/>
  <c r="N338" i="20"/>
  <c r="F338" i="20" s="1"/>
  <c r="E338" i="20" s="1"/>
  <c r="N337" i="20"/>
  <c r="F337" i="20" s="1"/>
  <c r="E337" i="20" s="1"/>
  <c r="N183" i="20"/>
  <c r="F183" i="20" s="1"/>
  <c r="E183" i="20" s="1"/>
  <c r="N324" i="20"/>
  <c r="F324" i="20" s="1"/>
  <c r="E324" i="20" s="1"/>
  <c r="N179" i="20"/>
  <c r="F179" i="20" s="1"/>
  <c r="E179" i="20" s="1"/>
  <c r="N207" i="20"/>
  <c r="F207" i="20" s="1"/>
  <c r="E207" i="20" s="1"/>
  <c r="N139" i="21"/>
  <c r="N143" i="21"/>
  <c r="F143" i="21" s="1"/>
  <c r="E143" i="21" s="1"/>
  <c r="N112" i="20"/>
  <c r="N193" i="20"/>
  <c r="F193" i="20" s="1"/>
  <c r="E193" i="20" s="1"/>
  <c r="N110" i="20"/>
  <c r="N144" i="20" s="1"/>
  <c r="N116" i="20"/>
  <c r="N109" i="20"/>
  <c r="N117" i="20"/>
  <c r="N188" i="20"/>
  <c r="F188" i="20" s="1"/>
  <c r="E188" i="20" s="1"/>
  <c r="N248" i="20"/>
  <c r="N292" i="20" s="1"/>
  <c r="F292" i="20" s="1"/>
  <c r="E292" i="20" s="1"/>
  <c r="N347" i="20"/>
  <c r="F347" i="20" s="1"/>
  <c r="E347" i="20" s="1"/>
  <c r="N334" i="20"/>
  <c r="F334" i="20" s="1"/>
  <c r="E334" i="20" s="1"/>
  <c r="N115" i="20"/>
  <c r="N206" i="20"/>
  <c r="F206" i="20" s="1"/>
  <c r="E206" i="20" s="1"/>
  <c r="N329" i="20"/>
  <c r="F329" i="20" s="1"/>
  <c r="E329" i="20" s="1"/>
  <c r="N336" i="20"/>
  <c r="F336" i="20" s="1"/>
  <c r="E336" i="20" s="1"/>
  <c r="N113" i="20"/>
  <c r="N353" i="20"/>
  <c r="F353" i="20" s="1"/>
  <c r="E353" i="20" s="1"/>
  <c r="N202" i="20"/>
  <c r="N326" i="20"/>
  <c r="F326" i="20" s="1"/>
  <c r="E326" i="20" s="1"/>
  <c r="N346" i="20"/>
  <c r="F346" i="20" s="1"/>
  <c r="E346" i="20" s="1"/>
  <c r="N140" i="21"/>
  <c r="M343" i="20"/>
  <c r="M197" i="20"/>
  <c r="M243" i="20"/>
  <c r="M332" i="20"/>
  <c r="M186" i="20"/>
  <c r="L320" i="20"/>
  <c r="J527" i="20"/>
  <c r="E527" i="20" s="1"/>
  <c r="J376" i="21"/>
  <c r="E376" i="21" s="1"/>
  <c r="J528" i="20"/>
  <c r="E528" i="20" s="1"/>
  <c r="J377" i="21"/>
  <c r="E377" i="21" s="1"/>
  <c r="L149" i="21"/>
  <c r="L210" i="20"/>
  <c r="M107" i="20"/>
  <c r="M134" i="21"/>
  <c r="BS121" i="21"/>
  <c r="J122" i="21"/>
  <c r="J525" i="20"/>
  <c r="E525" i="20" s="1"/>
  <c r="J374" i="21"/>
  <c r="E374" i="21" s="1"/>
  <c r="J511" i="20"/>
  <c r="I31" i="31" s="1"/>
  <c r="J523" i="20"/>
  <c r="E523" i="20" s="1"/>
  <c r="M321" i="20"/>
  <c r="M175" i="20"/>
  <c r="M123" i="21"/>
  <c r="J262" i="21" l="1"/>
  <c r="E262" i="21" s="1"/>
  <c r="BS26" i="20"/>
  <c r="J26" i="20" s="1"/>
  <c r="F290" i="20"/>
  <c r="E290" i="20" s="1"/>
  <c r="BR7" i="20"/>
  <c r="F144" i="20"/>
  <c r="E144" i="20" s="1"/>
  <c r="J34" i="20"/>
  <c r="G10" i="13" s="1"/>
  <c r="G9" i="13" s="1"/>
  <c r="BS10" i="20"/>
  <c r="J10" i="20" s="1"/>
  <c r="F202" i="20"/>
  <c r="E202" i="20" s="1"/>
  <c r="F348" i="20"/>
  <c r="E348" i="20" s="1"/>
  <c r="F139" i="21"/>
  <c r="E139" i="21" s="1"/>
  <c r="M122" i="21"/>
  <c r="E433" i="20"/>
  <c r="I41" i="31"/>
  <c r="I25" i="31"/>
  <c r="D41" i="31"/>
  <c r="J359" i="21"/>
  <c r="E359" i="21" s="1"/>
  <c r="BS37" i="21"/>
  <c r="BS7" i="21" s="1"/>
  <c r="J7" i="21" s="1"/>
  <c r="E7" i="21" s="1"/>
  <c r="BR20" i="20"/>
  <c r="N288" i="20"/>
  <c r="F288" i="20" s="1"/>
  <c r="E288" i="20" s="1"/>
  <c r="M287" i="20"/>
  <c r="M254" i="20" s="1"/>
  <c r="M62" i="20" s="1"/>
  <c r="F245" i="20"/>
  <c r="E245" i="20" s="1"/>
  <c r="F252" i="20"/>
  <c r="E252" i="20" s="1"/>
  <c r="F248" i="20"/>
  <c r="E248" i="20" s="1"/>
  <c r="F253" i="20"/>
  <c r="E253" i="20" s="1"/>
  <c r="F247" i="20"/>
  <c r="E247" i="20" s="1"/>
  <c r="F249" i="20"/>
  <c r="E249" i="20" s="1"/>
  <c r="F250" i="20"/>
  <c r="E250" i="20" s="1"/>
  <c r="F251" i="20"/>
  <c r="E251" i="20" s="1"/>
  <c r="F112" i="20"/>
  <c r="E112" i="20" s="1"/>
  <c r="N146" i="20"/>
  <c r="F146" i="20" s="1"/>
  <c r="E146" i="20" s="1"/>
  <c r="F117" i="20"/>
  <c r="E117" i="20" s="1"/>
  <c r="N151" i="20"/>
  <c r="F151" i="20" s="1"/>
  <c r="E151" i="20" s="1"/>
  <c r="F111" i="20"/>
  <c r="E111" i="20" s="1"/>
  <c r="N145" i="20"/>
  <c r="F145" i="20" s="1"/>
  <c r="E145" i="20" s="1"/>
  <c r="F109" i="20"/>
  <c r="E109" i="20" s="1"/>
  <c r="N143" i="20"/>
  <c r="F143" i="20" s="1"/>
  <c r="E143" i="20" s="1"/>
  <c r="F116" i="20"/>
  <c r="E116" i="20" s="1"/>
  <c r="N150" i="20"/>
  <c r="F150" i="20" s="1"/>
  <c r="E150" i="20" s="1"/>
  <c r="F113" i="20"/>
  <c r="E113" i="20" s="1"/>
  <c r="N147" i="20"/>
  <c r="F147" i="20" s="1"/>
  <c r="E147" i="20" s="1"/>
  <c r="F115" i="20"/>
  <c r="E115" i="20" s="1"/>
  <c r="N149" i="20"/>
  <c r="F149" i="20" s="1"/>
  <c r="E149" i="20" s="1"/>
  <c r="F114" i="20"/>
  <c r="E114" i="20" s="1"/>
  <c r="N148" i="20"/>
  <c r="F148" i="20" s="1"/>
  <c r="E148" i="20" s="1"/>
  <c r="J371" i="21"/>
  <c r="J121" i="21"/>
  <c r="BS29" i="21"/>
  <c r="L30" i="21"/>
  <c r="L6" i="21" s="1"/>
  <c r="L52" i="20"/>
  <c r="L28" i="20" s="1"/>
  <c r="L51" i="20"/>
  <c r="L27" i="20" s="1"/>
  <c r="L14" i="20"/>
  <c r="L6" i="20" s="1"/>
  <c r="F350" i="20"/>
  <c r="E350" i="20" s="1"/>
  <c r="F246" i="20"/>
  <c r="E246" i="20" s="1"/>
  <c r="F181" i="20"/>
  <c r="E181" i="20" s="1"/>
  <c r="F110" i="20"/>
  <c r="E110" i="20" s="1"/>
  <c r="J21" i="21"/>
  <c r="E21" i="21" s="1"/>
  <c r="BS20" i="21"/>
  <c r="J20" i="21" s="1"/>
  <c r="E20" i="21" s="1"/>
  <c r="J261" i="21"/>
  <c r="E261" i="21" s="1"/>
  <c r="BS61" i="21"/>
  <c r="BS43" i="21" s="1"/>
  <c r="F140" i="21"/>
  <c r="E140" i="21" s="1"/>
  <c r="F129" i="21"/>
  <c r="E129" i="21" s="1"/>
  <c r="F144" i="21"/>
  <c r="E144" i="21" s="1"/>
  <c r="M174" i="20"/>
  <c r="E511" i="20"/>
  <c r="D31" i="31" s="1"/>
  <c r="N107" i="20"/>
  <c r="F108" i="20"/>
  <c r="E108" i="20" s="1"/>
  <c r="N197" i="20"/>
  <c r="F198" i="20"/>
  <c r="E198" i="20" s="1"/>
  <c r="M320" i="20"/>
  <c r="N321" i="20"/>
  <c r="F322" i="20"/>
  <c r="E322" i="20" s="1"/>
  <c r="N343" i="20"/>
  <c r="F344" i="20"/>
  <c r="E344" i="20" s="1"/>
  <c r="N332" i="20"/>
  <c r="F333" i="20"/>
  <c r="E333" i="20" s="1"/>
  <c r="N243" i="20"/>
  <c r="N186" i="20"/>
  <c r="F187" i="20"/>
  <c r="E187" i="20" s="1"/>
  <c r="N134" i="21"/>
  <c r="F135" i="21"/>
  <c r="E135" i="21" s="1"/>
  <c r="M149" i="21"/>
  <c r="M210" i="20"/>
  <c r="M14" i="20" s="1"/>
  <c r="M6" i="20" s="1"/>
  <c r="N175" i="20"/>
  <c r="F176" i="20"/>
  <c r="E176" i="20" s="1"/>
  <c r="N123" i="21"/>
  <c r="F124" i="21"/>
  <c r="E124" i="21" s="1"/>
  <c r="I28" i="31" l="1"/>
  <c r="D25" i="31"/>
  <c r="D28" i="31" s="1"/>
  <c r="L26" i="20"/>
  <c r="BS42" i="21"/>
  <c r="J42" i="21" s="1"/>
  <c r="E42" i="21" s="1"/>
  <c r="J43" i="21"/>
  <c r="E43" i="21" s="1"/>
  <c r="BS60" i="21"/>
  <c r="J60" i="21" s="1"/>
  <c r="E60" i="21" s="1"/>
  <c r="N122" i="21"/>
  <c r="I17" i="31"/>
  <c r="E371" i="21"/>
  <c r="D51" i="31" s="1"/>
  <c r="I51" i="31"/>
  <c r="B6" i="14"/>
  <c r="G6" i="14"/>
  <c r="N287" i="20"/>
  <c r="N141" i="20"/>
  <c r="J29" i="21"/>
  <c r="BS28" i="21"/>
  <c r="J28" i="21" s="1"/>
  <c r="M30" i="21"/>
  <c r="M6" i="21" s="1"/>
  <c r="M51" i="20"/>
  <c r="M27" i="20" s="1"/>
  <c r="L50" i="20"/>
  <c r="M52" i="20"/>
  <c r="M28" i="20" s="1"/>
  <c r="N34" i="20"/>
  <c r="F35" i="20"/>
  <c r="E35" i="20" s="1"/>
  <c r="F20" i="20"/>
  <c r="C7" i="13" s="1"/>
  <c r="J48" i="21"/>
  <c r="I47" i="31" s="1"/>
  <c r="I22" i="31" s="1"/>
  <c r="D22" i="31" s="1"/>
  <c r="J61" i="21"/>
  <c r="E61" i="21" s="1"/>
  <c r="BS356" i="20"/>
  <c r="BS15" i="20" s="1"/>
  <c r="BS7" i="20" s="1"/>
  <c r="J7" i="20" s="1"/>
  <c r="E7" i="20" s="1"/>
  <c r="BS510" i="20"/>
  <c r="BS21" i="20" s="1"/>
  <c r="J522" i="20"/>
  <c r="E522" i="20" s="1"/>
  <c r="F186" i="20"/>
  <c r="E186" i="20" s="1"/>
  <c r="F123" i="21"/>
  <c r="E123" i="21" s="1"/>
  <c r="N149" i="21"/>
  <c r="N30" i="21" s="1"/>
  <c r="N6" i="21" s="1"/>
  <c r="N210" i="20"/>
  <c r="N14" i="20" s="1"/>
  <c r="N6" i="20" s="1"/>
  <c r="F6" i="20" s="1"/>
  <c r="E6" i="20" s="1"/>
  <c r="F243" i="20"/>
  <c r="E243" i="20" s="1"/>
  <c r="N174" i="20"/>
  <c r="N51" i="20" s="1"/>
  <c r="N27" i="20" s="1"/>
  <c r="N320" i="20"/>
  <c r="N52" i="20" s="1"/>
  <c r="N28" i="20" s="1"/>
  <c r="F134" i="21"/>
  <c r="E134" i="21" s="1"/>
  <c r="M121" i="21"/>
  <c r="M29" i="21" s="1"/>
  <c r="F343" i="20"/>
  <c r="E343" i="20" s="1"/>
  <c r="F107" i="20"/>
  <c r="E107" i="20" s="1"/>
  <c r="F332" i="20"/>
  <c r="E332" i="20" s="1"/>
  <c r="F175" i="20"/>
  <c r="E175" i="20" s="1"/>
  <c r="L121" i="21"/>
  <c r="L29" i="21" s="1"/>
  <c r="F197" i="20"/>
  <c r="E197" i="20" s="1"/>
  <c r="F321" i="20"/>
  <c r="E321" i="20" s="1"/>
  <c r="N26" i="20" l="1"/>
  <c r="F28" i="20"/>
  <c r="E28" i="20" s="1"/>
  <c r="M26" i="20"/>
  <c r="F27" i="20"/>
  <c r="E27" i="20" s="1"/>
  <c r="F34" i="20"/>
  <c r="N10" i="20"/>
  <c r="F10" i="20" s="1"/>
  <c r="E10" i="20" s="1"/>
  <c r="J44" i="21"/>
  <c r="E44" i="21" s="1"/>
  <c r="J47" i="21"/>
  <c r="E47" i="21" s="1"/>
  <c r="F6" i="21"/>
  <c r="E6" i="21" s="1"/>
  <c r="L28" i="21"/>
  <c r="D32" i="31"/>
  <c r="D30" i="31" s="1"/>
  <c r="I32" i="31"/>
  <c r="I30" i="31" s="1"/>
  <c r="I7" i="31" s="1"/>
  <c r="I42" i="31"/>
  <c r="I26" i="31"/>
  <c r="D26" i="31" s="1"/>
  <c r="I49" i="31"/>
  <c r="D42" i="31"/>
  <c r="D49" i="31"/>
  <c r="I53" i="31"/>
  <c r="E48" i="21"/>
  <c r="G10" i="14"/>
  <c r="B12" i="14"/>
  <c r="G12" i="14"/>
  <c r="N254" i="20"/>
  <c r="F287" i="20"/>
  <c r="E287" i="20" s="1"/>
  <c r="F141" i="20"/>
  <c r="E141" i="20" s="1"/>
  <c r="F52" i="20"/>
  <c r="E52" i="20" s="1"/>
  <c r="M28" i="21"/>
  <c r="F51" i="20"/>
  <c r="E51" i="20" s="1"/>
  <c r="F30" i="21"/>
  <c r="E30" i="21" s="1"/>
  <c r="M50" i="20"/>
  <c r="N50" i="20"/>
  <c r="BS20" i="20"/>
  <c r="J20" i="20" s="1"/>
  <c r="J21" i="20"/>
  <c r="F14" i="20"/>
  <c r="E14" i="20" s="1"/>
  <c r="J15" i="20"/>
  <c r="E15" i="20" s="1"/>
  <c r="J37" i="21"/>
  <c r="BS36" i="21"/>
  <c r="J54" i="21"/>
  <c r="J356" i="20"/>
  <c r="F320" i="20"/>
  <c r="E320" i="20" s="1"/>
  <c r="F174" i="20"/>
  <c r="E174" i="20" s="1"/>
  <c r="J510" i="20"/>
  <c r="E510" i="20" s="1"/>
  <c r="F149" i="21"/>
  <c r="E149" i="21" s="1"/>
  <c r="F210" i="20"/>
  <c r="E210" i="20" s="1"/>
  <c r="D7" i="31" l="1"/>
  <c r="E34" i="20"/>
  <c r="B10" i="13" s="1"/>
  <c r="D45" i="10"/>
  <c r="E33" i="13" s="1"/>
  <c r="F26" i="20"/>
  <c r="E26" i="20" s="1"/>
  <c r="C10" i="13"/>
  <c r="G11" i="14"/>
  <c r="G9" i="14" s="1"/>
  <c r="I48" i="31"/>
  <c r="I23" i="31" s="1"/>
  <c r="N62" i="20"/>
  <c r="F62" i="20" s="1"/>
  <c r="E62" i="20" s="1"/>
  <c r="E356" i="20"/>
  <c r="D18" i="31" s="1"/>
  <c r="I18" i="31"/>
  <c r="D29" i="31"/>
  <c r="I29" i="31"/>
  <c r="I40" i="31"/>
  <c r="I24" i="31"/>
  <c r="D40" i="31"/>
  <c r="B10" i="14"/>
  <c r="D47" i="31"/>
  <c r="E20" i="20"/>
  <c r="B7" i="13" s="1"/>
  <c r="G7" i="13"/>
  <c r="E21" i="20"/>
  <c r="F254" i="20"/>
  <c r="E13" i="31" s="1"/>
  <c r="D13" i="31" s="1"/>
  <c r="F50" i="20"/>
  <c r="J45" i="21"/>
  <c r="J36" i="21"/>
  <c r="G8" i="14" s="1"/>
  <c r="F54" i="21"/>
  <c r="N121" i="21"/>
  <c r="F122" i="21"/>
  <c r="E122" i="21" s="1"/>
  <c r="I27" i="31" l="1"/>
  <c r="D24" i="31"/>
  <c r="D27" i="31" s="1"/>
  <c r="E54" i="21"/>
  <c r="D48" i="31" s="1"/>
  <c r="E48" i="31"/>
  <c r="E23" i="31" s="1"/>
  <c r="D23" i="31" s="1"/>
  <c r="I54" i="31"/>
  <c r="I46" i="31"/>
  <c r="E254" i="20"/>
  <c r="E17" i="31"/>
  <c r="D53" i="31"/>
  <c r="E50" i="20"/>
  <c r="B12" i="13" s="1"/>
  <c r="B9" i="13" s="1"/>
  <c r="C12" i="13"/>
  <c r="C9" i="13" s="1"/>
  <c r="C11" i="14"/>
  <c r="C9" i="14" s="1"/>
  <c r="F121" i="21"/>
  <c r="E121" i="21" s="1"/>
  <c r="N29" i="21"/>
  <c r="I52" i="31" l="1"/>
  <c r="I21" i="31"/>
  <c r="D54" i="31"/>
  <c r="B11" i="14"/>
  <c r="B9" i="14" s="1"/>
  <c r="D46" i="31"/>
  <c r="E54" i="31"/>
  <c r="E46" i="31"/>
  <c r="D17" i="31"/>
  <c r="N28" i="21"/>
  <c r="F29" i="21"/>
  <c r="E29" i="21" s="1"/>
  <c r="E52" i="31" l="1"/>
  <c r="E21" i="31"/>
  <c r="D21" i="31" s="1"/>
  <c r="D52" i="31"/>
  <c r="F28" i="21"/>
  <c r="E28" i="21" s="1"/>
  <c r="F36" i="21" l="1"/>
  <c r="E36" i="21" s="1"/>
  <c r="F45" i="21"/>
  <c r="E45" i="21" s="1"/>
  <c r="F37" i="21"/>
  <c r="E37" i="21" s="1"/>
  <c r="B8" i="14" l="1"/>
  <c r="C8" i="14"/>
  <c r="F46" i="21"/>
  <c r="E46" i="21" s="1"/>
  <c r="F27" i="4"/>
  <c r="C87" i="20" s="1"/>
  <c r="C121" i="20" s="1"/>
  <c r="C95" i="20"/>
  <c r="C129" i="20" s="1"/>
  <c r="C93" i="20"/>
  <c r="C127" i="20" s="1"/>
  <c r="B90" i="20"/>
  <c r="B124" i="20" s="1"/>
  <c r="G26" i="4"/>
  <c r="I28" i="4"/>
  <c r="C94" i="20"/>
  <c r="C128" i="20" s="1"/>
  <c r="B91" i="20"/>
  <c r="B125" i="20" s="1"/>
  <c r="H29" i="4"/>
  <c r="G29" i="4" l="1"/>
  <c r="B89" i="20"/>
  <c r="B123" i="20" s="1"/>
  <c r="B94" i="20"/>
  <c r="B128" i="20" s="1"/>
  <c r="B93" i="20"/>
  <c r="B127" i="20" s="1"/>
  <c r="AA94" i="20"/>
  <c r="AA128" i="20" s="1"/>
  <c r="I30" i="4"/>
  <c r="I29" i="4"/>
  <c r="B88" i="20"/>
  <c r="B122" i="20" s="1"/>
  <c r="G27" i="4"/>
  <c r="I26" i="4"/>
  <c r="C91" i="20"/>
  <c r="C125" i="20" s="1"/>
  <c r="B86" i="20"/>
  <c r="B120" i="20" s="1"/>
  <c r="F28" i="4"/>
  <c r="C88" i="20" s="1"/>
  <c r="C122" i="20" s="1"/>
  <c r="H28" i="4"/>
  <c r="BS89" i="20"/>
  <c r="BS123" i="20" s="1"/>
  <c r="BH89" i="20"/>
  <c r="L89" i="20"/>
  <c r="AU89" i="20"/>
  <c r="AU123" i="20" s="1"/>
  <c r="BG89" i="20"/>
  <c r="BG123" i="20" s="1"/>
  <c r="AJ89" i="20"/>
  <c r="AI89" i="20"/>
  <c r="AI123" i="20" s="1"/>
  <c r="AV89" i="20"/>
  <c r="W89" i="20"/>
  <c r="W123" i="20" s="1"/>
  <c r="X89" i="20"/>
  <c r="BQ89" i="20"/>
  <c r="BQ123" i="20" s="1"/>
  <c r="BM89" i="20"/>
  <c r="BM123" i="20" s="1"/>
  <c r="BI89" i="20"/>
  <c r="BI123" i="20" s="1"/>
  <c r="BC89" i="20"/>
  <c r="BC123" i="20" s="1"/>
  <c r="AY89" i="20"/>
  <c r="AY123" i="20" s="1"/>
  <c r="AS89" i="20"/>
  <c r="AS123" i="20" s="1"/>
  <c r="AO89" i="20"/>
  <c r="AO123" i="20" s="1"/>
  <c r="AK89" i="20"/>
  <c r="AK123" i="20" s="1"/>
  <c r="AE89" i="20"/>
  <c r="AE123" i="20" s="1"/>
  <c r="AA89" i="20"/>
  <c r="AA123" i="20" s="1"/>
  <c r="U89" i="20"/>
  <c r="U123" i="20" s="1"/>
  <c r="Q89" i="20"/>
  <c r="Q123" i="20" s="1"/>
  <c r="M89" i="20"/>
  <c r="M123" i="20" s="1"/>
  <c r="BO89" i="20"/>
  <c r="BO123" i="20" s="1"/>
  <c r="BK89" i="20"/>
  <c r="BK123" i="20" s="1"/>
  <c r="BE89" i="20"/>
  <c r="BE123" i="20" s="1"/>
  <c r="BA89" i="20"/>
  <c r="BA123" i="20" s="1"/>
  <c r="AW89" i="20"/>
  <c r="AW123" i="20" s="1"/>
  <c r="AQ89" i="20"/>
  <c r="AQ123" i="20" s="1"/>
  <c r="AM89" i="20"/>
  <c r="AM123" i="20" s="1"/>
  <c r="AG89" i="20"/>
  <c r="AG123" i="20" s="1"/>
  <c r="AC89" i="20"/>
  <c r="AC123" i="20" s="1"/>
  <c r="Y89" i="20"/>
  <c r="Y123" i="20" s="1"/>
  <c r="S89" i="20"/>
  <c r="S123" i="20" s="1"/>
  <c r="O89" i="20"/>
  <c r="O123" i="20" s="1"/>
  <c r="BR89" i="20"/>
  <c r="BR123" i="20" s="1"/>
  <c r="BJ89" i="20"/>
  <c r="BJ123" i="20" s="1"/>
  <c r="AZ89" i="20"/>
  <c r="AZ123" i="20" s="1"/>
  <c r="AP89" i="20"/>
  <c r="AP123" i="20" s="1"/>
  <c r="AF89" i="20"/>
  <c r="AF123" i="20" s="1"/>
  <c r="V89" i="20"/>
  <c r="V123" i="20" s="1"/>
  <c r="N89" i="20"/>
  <c r="N123" i="20" s="1"/>
  <c r="BP89" i="20"/>
  <c r="BP123" i="20" s="1"/>
  <c r="BF89" i="20"/>
  <c r="BF123" i="20" s="1"/>
  <c r="AX89" i="20"/>
  <c r="AX123" i="20" s="1"/>
  <c r="AN89" i="20"/>
  <c r="AN123" i="20" s="1"/>
  <c r="AD89" i="20"/>
  <c r="AD123" i="20" s="1"/>
  <c r="T89" i="20"/>
  <c r="T123" i="20" s="1"/>
  <c r="P29" i="4"/>
  <c r="BN89" i="20"/>
  <c r="BN123" i="20" s="1"/>
  <c r="BD89" i="20"/>
  <c r="BD123" i="20" s="1"/>
  <c r="AT89" i="20"/>
  <c r="AT123" i="20" s="1"/>
  <c r="AL89" i="20"/>
  <c r="AL123" i="20" s="1"/>
  <c r="AB89" i="20"/>
  <c r="AB123" i="20" s="1"/>
  <c r="R89" i="20"/>
  <c r="R123" i="20" s="1"/>
  <c r="BL89" i="20"/>
  <c r="BL123" i="20" s="1"/>
  <c r="BB89" i="20"/>
  <c r="BB123" i="20" s="1"/>
  <c r="AR89" i="20"/>
  <c r="AR123" i="20" s="1"/>
  <c r="AH89" i="20"/>
  <c r="AH123" i="20" s="1"/>
  <c r="Z89" i="20"/>
  <c r="Z123" i="20" s="1"/>
  <c r="P89" i="20"/>
  <c r="P123" i="20" s="1"/>
  <c r="G28" i="4"/>
  <c r="H30" i="4"/>
  <c r="G30" i="4"/>
  <c r="F30" i="4"/>
  <c r="C90" i="20" s="1"/>
  <c r="C124" i="20" s="1"/>
  <c r="C92" i="20"/>
  <c r="C126" i="20" s="1"/>
  <c r="B92" i="20"/>
  <c r="B126" i="20" s="1"/>
  <c r="F29" i="4"/>
  <c r="C89" i="20" s="1"/>
  <c r="C123" i="20" s="1"/>
  <c r="B95" i="20"/>
  <c r="B129" i="20" s="1"/>
  <c r="H27" i="4"/>
  <c r="B87" i="20"/>
  <c r="B121" i="20" s="1"/>
  <c r="F26" i="4"/>
  <c r="C86" i="20" s="1"/>
  <c r="C120" i="20" s="1"/>
  <c r="H26" i="4"/>
  <c r="I27" i="4"/>
  <c r="AF94" i="20" l="1"/>
  <c r="AF128" i="20" s="1"/>
  <c r="Y94" i="20"/>
  <c r="Y128" i="20" s="1"/>
  <c r="BD94" i="20"/>
  <c r="BD128" i="20" s="1"/>
  <c r="AY94" i="20"/>
  <c r="AY128" i="20" s="1"/>
  <c r="BM94" i="20"/>
  <c r="BM128" i="20" s="1"/>
  <c r="V94" i="20"/>
  <c r="V128" i="20" s="1"/>
  <c r="X94" i="20"/>
  <c r="X128" i="20" s="1"/>
  <c r="BS94" i="20"/>
  <c r="BS128" i="20" s="1"/>
  <c r="AC94" i="20"/>
  <c r="AC128" i="20" s="1"/>
  <c r="AD94" i="20"/>
  <c r="AD128" i="20" s="1"/>
  <c r="BK94" i="20"/>
  <c r="BK128" i="20" s="1"/>
  <c r="BL94" i="20"/>
  <c r="BL128" i="20" s="1"/>
  <c r="AB94" i="20"/>
  <c r="AB128" i="20" s="1"/>
  <c r="AH94" i="20"/>
  <c r="AH128" i="20" s="1"/>
  <c r="AI94" i="20"/>
  <c r="AI128" i="20" s="1"/>
  <c r="M94" i="20"/>
  <c r="M128" i="20" s="1"/>
  <c r="AL94" i="20"/>
  <c r="AL128" i="20" s="1"/>
  <c r="N94" i="20"/>
  <c r="N128" i="20" s="1"/>
  <c r="BH94" i="20"/>
  <c r="BH128" i="20" s="1"/>
  <c r="U94" i="20"/>
  <c r="U128" i="20" s="1"/>
  <c r="AS94" i="20"/>
  <c r="AS128" i="20" s="1"/>
  <c r="S94" i="20"/>
  <c r="S128" i="20" s="1"/>
  <c r="AR94" i="20"/>
  <c r="AR128" i="20" s="1"/>
  <c r="R94" i="20"/>
  <c r="R128" i="20" s="1"/>
  <c r="BP94" i="20"/>
  <c r="BP128" i="20" s="1"/>
  <c r="AP94" i="20"/>
  <c r="AP128" i="20" s="1"/>
  <c r="BQ94" i="20"/>
  <c r="BQ128" i="20" s="1"/>
  <c r="AG94" i="20"/>
  <c r="AG128" i="20" s="1"/>
  <c r="AJ94" i="20"/>
  <c r="AJ128" i="20" s="1"/>
  <c r="AW94" i="20"/>
  <c r="AW128" i="20" s="1"/>
  <c r="AX94" i="20"/>
  <c r="AX128" i="20" s="1"/>
  <c r="AT94" i="20"/>
  <c r="AT128" i="20" s="1"/>
  <c r="BG94" i="20"/>
  <c r="BG128" i="20" s="1"/>
  <c r="BJ94" i="20"/>
  <c r="BJ128" i="20" s="1"/>
  <c r="BC94" i="20"/>
  <c r="BC128" i="20" s="1"/>
  <c r="P94" i="20"/>
  <c r="P128" i="20" s="1"/>
  <c r="BE94" i="20"/>
  <c r="BE128" i="20" s="1"/>
  <c r="BA94" i="20"/>
  <c r="BA128" i="20" s="1"/>
  <c r="BI94" i="20"/>
  <c r="BI128" i="20" s="1"/>
  <c r="AU94" i="20"/>
  <c r="AU128" i="20" s="1"/>
  <c r="AQ94" i="20"/>
  <c r="AQ128" i="20" s="1"/>
  <c r="BF94" i="20"/>
  <c r="BF128" i="20" s="1"/>
  <c r="L94" i="20"/>
  <c r="L128" i="20" s="1"/>
  <c r="AK94" i="20"/>
  <c r="AK128" i="20" s="1"/>
  <c r="AM94" i="20"/>
  <c r="AM128" i="20" s="1"/>
  <c r="AO94" i="20"/>
  <c r="AO128" i="20" s="1"/>
  <c r="Q94" i="20"/>
  <c r="Q128" i="20" s="1"/>
  <c r="P34" i="4"/>
  <c r="AZ94" i="20"/>
  <c r="AZ128" i="20" s="1"/>
  <c r="BB94" i="20"/>
  <c r="BB128" i="20" s="1"/>
  <c r="BO94" i="20"/>
  <c r="BO128" i="20" s="1"/>
  <c r="Z94" i="20"/>
  <c r="Z128" i="20" s="1"/>
  <c r="T94" i="20"/>
  <c r="T128" i="20" s="1"/>
  <c r="AN94" i="20"/>
  <c r="AN128" i="20" s="1"/>
  <c r="BN94" i="20"/>
  <c r="BN128" i="20" s="1"/>
  <c r="BR94" i="20"/>
  <c r="BR128" i="20" s="1"/>
  <c r="AV94" i="20"/>
  <c r="AV128" i="20" s="1"/>
  <c r="O94" i="20"/>
  <c r="O128" i="20" s="1"/>
  <c r="AE94" i="20"/>
  <c r="AE128" i="20" s="1"/>
  <c r="W94" i="20"/>
  <c r="W128" i="20" s="1"/>
  <c r="AV123" i="20"/>
  <c r="I123" i="20" s="1"/>
  <c r="I89" i="20"/>
  <c r="L88" i="20"/>
  <c r="BH88" i="20"/>
  <c r="BS88" i="20"/>
  <c r="BS122" i="20" s="1"/>
  <c r="AJ88" i="20"/>
  <c r="AV88" i="20"/>
  <c r="BG88" i="20"/>
  <c r="BG122" i="20" s="1"/>
  <c r="AU88" i="20"/>
  <c r="AU122" i="20" s="1"/>
  <c r="W88" i="20"/>
  <c r="W122" i="20" s="1"/>
  <c r="AI88" i="20"/>
  <c r="AI122" i="20" s="1"/>
  <c r="BP88" i="20"/>
  <c r="BP122" i="20" s="1"/>
  <c r="BL88" i="20"/>
  <c r="BL122" i="20" s="1"/>
  <c r="BF88" i="20"/>
  <c r="BF122" i="20" s="1"/>
  <c r="BB88" i="20"/>
  <c r="BB122" i="20" s="1"/>
  <c r="AX88" i="20"/>
  <c r="AX122" i="20" s="1"/>
  <c r="AR88" i="20"/>
  <c r="AR122" i="20" s="1"/>
  <c r="AN88" i="20"/>
  <c r="AN122" i="20" s="1"/>
  <c r="AH88" i="20"/>
  <c r="AH122" i="20" s="1"/>
  <c r="AD88" i="20"/>
  <c r="AD122" i="20" s="1"/>
  <c r="Z88" i="20"/>
  <c r="Z122" i="20" s="1"/>
  <c r="T88" i="20"/>
  <c r="T122" i="20" s="1"/>
  <c r="P88" i="20"/>
  <c r="P122" i="20" s="1"/>
  <c r="P28" i="4"/>
  <c r="X88" i="20"/>
  <c r="BR88" i="20"/>
  <c r="BR122" i="20" s="1"/>
  <c r="BN88" i="20"/>
  <c r="BN122" i="20" s="1"/>
  <c r="BJ88" i="20"/>
  <c r="BJ122" i="20" s="1"/>
  <c r="BD88" i="20"/>
  <c r="BD122" i="20" s="1"/>
  <c r="AZ88" i="20"/>
  <c r="AZ122" i="20" s="1"/>
  <c r="AT88" i="20"/>
  <c r="AT122" i="20" s="1"/>
  <c r="AP88" i="20"/>
  <c r="AP122" i="20" s="1"/>
  <c r="AL88" i="20"/>
  <c r="AL122" i="20" s="1"/>
  <c r="AF88" i="20"/>
  <c r="AF122" i="20" s="1"/>
  <c r="AB88" i="20"/>
  <c r="AB122" i="20" s="1"/>
  <c r="V88" i="20"/>
  <c r="V122" i="20" s="1"/>
  <c r="R88" i="20"/>
  <c r="R122" i="20" s="1"/>
  <c r="N88" i="20"/>
  <c r="N122" i="20" s="1"/>
  <c r="BQ88" i="20"/>
  <c r="BQ122" i="20" s="1"/>
  <c r="BM88" i="20"/>
  <c r="BM122" i="20" s="1"/>
  <c r="BI88" i="20"/>
  <c r="BI122" i="20" s="1"/>
  <c r="BC88" i="20"/>
  <c r="BC122" i="20" s="1"/>
  <c r="AY88" i="20"/>
  <c r="AY122" i="20" s="1"/>
  <c r="AS88" i="20"/>
  <c r="AS122" i="20" s="1"/>
  <c r="AO88" i="20"/>
  <c r="AO122" i="20" s="1"/>
  <c r="AK88" i="20"/>
  <c r="AK122" i="20" s="1"/>
  <c r="AE88" i="20"/>
  <c r="AE122" i="20" s="1"/>
  <c r="AA88" i="20"/>
  <c r="AA122" i="20" s="1"/>
  <c r="U88" i="20"/>
  <c r="U122" i="20" s="1"/>
  <c r="Q88" i="20"/>
  <c r="Q122" i="20" s="1"/>
  <c r="M88" i="20"/>
  <c r="M122" i="20" s="1"/>
  <c r="BK88" i="20"/>
  <c r="BK122" i="20" s="1"/>
  <c r="AQ88" i="20"/>
  <c r="AQ122" i="20" s="1"/>
  <c r="Y88" i="20"/>
  <c r="Y122" i="20" s="1"/>
  <c r="BE88" i="20"/>
  <c r="BE122" i="20" s="1"/>
  <c r="AM88" i="20"/>
  <c r="AM122" i="20" s="1"/>
  <c r="S88" i="20"/>
  <c r="S122" i="20" s="1"/>
  <c r="BA88" i="20"/>
  <c r="BA122" i="20" s="1"/>
  <c r="AG88" i="20"/>
  <c r="AG122" i="20" s="1"/>
  <c r="O88" i="20"/>
  <c r="O122" i="20" s="1"/>
  <c r="BO88" i="20"/>
  <c r="BO122" i="20" s="1"/>
  <c r="AW88" i="20"/>
  <c r="AW122" i="20" s="1"/>
  <c r="AC88" i="20"/>
  <c r="AC122" i="20" s="1"/>
  <c r="L90" i="20"/>
  <c r="BH90" i="20"/>
  <c r="BS90" i="20"/>
  <c r="BS124" i="20" s="1"/>
  <c r="AV90" i="20"/>
  <c r="AJ90" i="20"/>
  <c r="X90" i="20"/>
  <c r="AI90" i="20"/>
  <c r="AI124" i="20" s="1"/>
  <c r="BG90" i="20"/>
  <c r="BG124" i="20" s="1"/>
  <c r="AU90" i="20"/>
  <c r="AU124" i="20" s="1"/>
  <c r="BO90" i="20"/>
  <c r="BO124" i="20" s="1"/>
  <c r="BK90" i="20"/>
  <c r="BK124" i="20" s="1"/>
  <c r="BE90" i="20"/>
  <c r="BE124" i="20" s="1"/>
  <c r="BA90" i="20"/>
  <c r="BA124" i="20" s="1"/>
  <c r="AW90" i="20"/>
  <c r="AW124" i="20" s="1"/>
  <c r="AQ90" i="20"/>
  <c r="AQ124" i="20" s="1"/>
  <c r="AM90" i="20"/>
  <c r="AM124" i="20" s="1"/>
  <c r="AG90" i="20"/>
  <c r="AG124" i="20" s="1"/>
  <c r="AC90" i="20"/>
  <c r="AC124" i="20" s="1"/>
  <c r="Y90" i="20"/>
  <c r="Y124" i="20" s="1"/>
  <c r="S90" i="20"/>
  <c r="S124" i="20" s="1"/>
  <c r="O90" i="20"/>
  <c r="O124" i="20" s="1"/>
  <c r="BQ90" i="20"/>
  <c r="BQ124" i="20" s="1"/>
  <c r="BM90" i="20"/>
  <c r="BM124" i="20" s="1"/>
  <c r="BI90" i="20"/>
  <c r="BI124" i="20" s="1"/>
  <c r="BC90" i="20"/>
  <c r="BC124" i="20" s="1"/>
  <c r="AY90" i="20"/>
  <c r="AY124" i="20" s="1"/>
  <c r="AS90" i="20"/>
  <c r="AS124" i="20" s="1"/>
  <c r="AO90" i="20"/>
  <c r="AO124" i="20" s="1"/>
  <c r="AK90" i="20"/>
  <c r="AK124" i="20" s="1"/>
  <c r="AE90" i="20"/>
  <c r="AE124" i="20" s="1"/>
  <c r="AA90" i="20"/>
  <c r="AA124" i="20" s="1"/>
  <c r="U90" i="20"/>
  <c r="U124" i="20" s="1"/>
  <c r="Q90" i="20"/>
  <c r="Q124" i="20" s="1"/>
  <c r="M90" i="20"/>
  <c r="M124" i="20" s="1"/>
  <c r="W90" i="20"/>
  <c r="W124" i="20" s="1"/>
  <c r="BP90" i="20"/>
  <c r="BP124" i="20" s="1"/>
  <c r="BL90" i="20"/>
  <c r="BL124" i="20" s="1"/>
  <c r="BF90" i="20"/>
  <c r="BF124" i="20" s="1"/>
  <c r="BB90" i="20"/>
  <c r="BB124" i="20" s="1"/>
  <c r="AX90" i="20"/>
  <c r="AX124" i="20" s="1"/>
  <c r="AR90" i="20"/>
  <c r="AR124" i="20" s="1"/>
  <c r="AN90" i="20"/>
  <c r="AN124" i="20" s="1"/>
  <c r="AH90" i="20"/>
  <c r="AH124" i="20" s="1"/>
  <c r="AD90" i="20"/>
  <c r="AD124" i="20" s="1"/>
  <c r="Z90" i="20"/>
  <c r="Z124" i="20" s="1"/>
  <c r="T90" i="20"/>
  <c r="T124" i="20" s="1"/>
  <c r="P90" i="20"/>
  <c r="P124" i="20" s="1"/>
  <c r="P30" i="4"/>
  <c r="BJ90" i="20"/>
  <c r="BJ124" i="20" s="1"/>
  <c r="AP90" i="20"/>
  <c r="AP124" i="20" s="1"/>
  <c r="V90" i="20"/>
  <c r="V124" i="20" s="1"/>
  <c r="BD90" i="20"/>
  <c r="BD124" i="20" s="1"/>
  <c r="AL90" i="20"/>
  <c r="AL124" i="20" s="1"/>
  <c r="R90" i="20"/>
  <c r="R124" i="20" s="1"/>
  <c r="BR90" i="20"/>
  <c r="BR124" i="20" s="1"/>
  <c r="AZ90" i="20"/>
  <c r="AZ124" i="20" s="1"/>
  <c r="AF90" i="20"/>
  <c r="AF124" i="20" s="1"/>
  <c r="N90" i="20"/>
  <c r="N124" i="20" s="1"/>
  <c r="BN90" i="20"/>
  <c r="BN124" i="20" s="1"/>
  <c r="AT90" i="20"/>
  <c r="AT124" i="20" s="1"/>
  <c r="AB90" i="20"/>
  <c r="AB124" i="20" s="1"/>
  <c r="BH92" i="20"/>
  <c r="BS92" i="20"/>
  <c r="BS126" i="20" s="1"/>
  <c r="L92" i="20"/>
  <c r="BG92" i="20"/>
  <c r="BG126" i="20" s="1"/>
  <c r="AV92" i="20"/>
  <c r="AU92" i="20"/>
  <c r="AU126" i="20" s="1"/>
  <c r="AJ92" i="20"/>
  <c r="X92" i="20"/>
  <c r="AI92" i="20"/>
  <c r="AI126" i="20" s="1"/>
  <c r="W92" i="20"/>
  <c r="W126" i="20" s="1"/>
  <c r="BO92" i="20"/>
  <c r="BO126" i="20" s="1"/>
  <c r="BK92" i="20"/>
  <c r="BK126" i="20" s="1"/>
  <c r="BE92" i="20"/>
  <c r="BE126" i="20" s="1"/>
  <c r="BA92" i="20"/>
  <c r="BA126" i="20" s="1"/>
  <c r="AW92" i="20"/>
  <c r="AW126" i="20" s="1"/>
  <c r="AQ92" i="20"/>
  <c r="AQ126" i="20" s="1"/>
  <c r="AM92" i="20"/>
  <c r="AM126" i="20" s="1"/>
  <c r="AG92" i="20"/>
  <c r="AG126" i="20" s="1"/>
  <c r="AC92" i="20"/>
  <c r="AC126" i="20" s="1"/>
  <c r="Y92" i="20"/>
  <c r="Y126" i="20" s="1"/>
  <c r="S92" i="20"/>
  <c r="S126" i="20" s="1"/>
  <c r="O92" i="20"/>
  <c r="O126" i="20" s="1"/>
  <c r="BQ92" i="20"/>
  <c r="BQ126" i="20" s="1"/>
  <c r="BM92" i="20"/>
  <c r="BM126" i="20" s="1"/>
  <c r="BI92" i="20"/>
  <c r="BI126" i="20" s="1"/>
  <c r="BC92" i="20"/>
  <c r="BC126" i="20" s="1"/>
  <c r="AY92" i="20"/>
  <c r="AY126" i="20" s="1"/>
  <c r="AS92" i="20"/>
  <c r="AS126" i="20" s="1"/>
  <c r="AO92" i="20"/>
  <c r="AO126" i="20" s="1"/>
  <c r="AK92" i="20"/>
  <c r="AK126" i="20" s="1"/>
  <c r="AE92" i="20"/>
  <c r="AE126" i="20" s="1"/>
  <c r="AA92" i="20"/>
  <c r="AA126" i="20" s="1"/>
  <c r="U92" i="20"/>
  <c r="U126" i="20" s="1"/>
  <c r="Q92" i="20"/>
  <c r="Q126" i="20" s="1"/>
  <c r="M92" i="20"/>
  <c r="M126" i="20" s="1"/>
  <c r="BP92" i="20"/>
  <c r="BP126" i="20" s="1"/>
  <c r="BL92" i="20"/>
  <c r="BL126" i="20" s="1"/>
  <c r="BF92" i="20"/>
  <c r="BF126" i="20" s="1"/>
  <c r="BB92" i="20"/>
  <c r="BB126" i="20" s="1"/>
  <c r="AX92" i="20"/>
  <c r="AX126" i="20" s="1"/>
  <c r="AR92" i="20"/>
  <c r="AR126" i="20" s="1"/>
  <c r="AN92" i="20"/>
  <c r="AN126" i="20" s="1"/>
  <c r="AH92" i="20"/>
  <c r="AH126" i="20" s="1"/>
  <c r="AD92" i="20"/>
  <c r="AD126" i="20" s="1"/>
  <c r="Z92" i="20"/>
  <c r="Z126" i="20" s="1"/>
  <c r="T92" i="20"/>
  <c r="T126" i="20" s="1"/>
  <c r="P92" i="20"/>
  <c r="P126" i="20" s="1"/>
  <c r="P32" i="4"/>
  <c r="BR92" i="20"/>
  <c r="BR126" i="20" s="1"/>
  <c r="AZ92" i="20"/>
  <c r="AZ126" i="20" s="1"/>
  <c r="AF92" i="20"/>
  <c r="AF126" i="20" s="1"/>
  <c r="N92" i="20"/>
  <c r="N126" i="20" s="1"/>
  <c r="BN92" i="20"/>
  <c r="BN126" i="20" s="1"/>
  <c r="AT92" i="20"/>
  <c r="AT126" i="20" s="1"/>
  <c r="AB92" i="20"/>
  <c r="AB126" i="20" s="1"/>
  <c r="BJ92" i="20"/>
  <c r="BJ126" i="20" s="1"/>
  <c r="AP92" i="20"/>
  <c r="AP126" i="20" s="1"/>
  <c r="V92" i="20"/>
  <c r="V126" i="20" s="1"/>
  <c r="BD92" i="20"/>
  <c r="BD126" i="20" s="1"/>
  <c r="AL92" i="20"/>
  <c r="AL126" i="20" s="1"/>
  <c r="R92" i="20"/>
  <c r="R126" i="20" s="1"/>
  <c r="H89" i="20"/>
  <c r="AJ123" i="20"/>
  <c r="H123" i="20" s="1"/>
  <c r="L87" i="20"/>
  <c r="BH87" i="20"/>
  <c r="BS87" i="20"/>
  <c r="BS121" i="20" s="1"/>
  <c r="AJ87" i="20"/>
  <c r="AU87" i="20"/>
  <c r="AU121" i="20" s="1"/>
  <c r="BG87" i="20"/>
  <c r="BG121" i="20" s="1"/>
  <c r="AV87" i="20"/>
  <c r="AI87" i="20"/>
  <c r="AI121" i="20" s="1"/>
  <c r="X87" i="20"/>
  <c r="BR87" i="20"/>
  <c r="BR121" i="20" s="1"/>
  <c r="BN87" i="20"/>
  <c r="BN121" i="20" s="1"/>
  <c r="BJ87" i="20"/>
  <c r="BJ121" i="20" s="1"/>
  <c r="BD87" i="20"/>
  <c r="BD121" i="20" s="1"/>
  <c r="AZ87" i="20"/>
  <c r="AZ121" i="20" s="1"/>
  <c r="AT87" i="20"/>
  <c r="AT121" i="20" s="1"/>
  <c r="AP87" i="20"/>
  <c r="AP121" i="20" s="1"/>
  <c r="AL87" i="20"/>
  <c r="AL121" i="20" s="1"/>
  <c r="AF87" i="20"/>
  <c r="AF121" i="20" s="1"/>
  <c r="AB87" i="20"/>
  <c r="AB121" i="20" s="1"/>
  <c r="V87" i="20"/>
  <c r="V121" i="20" s="1"/>
  <c r="R87" i="20"/>
  <c r="R121" i="20" s="1"/>
  <c r="N87" i="20"/>
  <c r="N121" i="20" s="1"/>
  <c r="W87" i="20"/>
  <c r="W121" i="20" s="1"/>
  <c r="BP87" i="20"/>
  <c r="BP121" i="20" s="1"/>
  <c r="BL87" i="20"/>
  <c r="BL121" i="20" s="1"/>
  <c r="BF87" i="20"/>
  <c r="BF121" i="20" s="1"/>
  <c r="BB87" i="20"/>
  <c r="BB121" i="20" s="1"/>
  <c r="AX87" i="20"/>
  <c r="AX121" i="20" s="1"/>
  <c r="AR87" i="20"/>
  <c r="AR121" i="20" s="1"/>
  <c r="AN87" i="20"/>
  <c r="AN121" i="20" s="1"/>
  <c r="AH87" i="20"/>
  <c r="AH121" i="20" s="1"/>
  <c r="AD87" i="20"/>
  <c r="AD121" i="20" s="1"/>
  <c r="Z87" i="20"/>
  <c r="Z121" i="20" s="1"/>
  <c r="T87" i="20"/>
  <c r="T121" i="20" s="1"/>
  <c r="P87" i="20"/>
  <c r="P121" i="20" s="1"/>
  <c r="P27" i="4"/>
  <c r="BO87" i="20"/>
  <c r="BO121" i="20" s="1"/>
  <c r="BK87" i="20"/>
  <c r="BK121" i="20" s="1"/>
  <c r="BE87" i="20"/>
  <c r="BE121" i="20" s="1"/>
  <c r="BA87" i="20"/>
  <c r="BA121" i="20" s="1"/>
  <c r="AW87" i="20"/>
  <c r="AW121" i="20" s="1"/>
  <c r="AQ87" i="20"/>
  <c r="AQ121" i="20" s="1"/>
  <c r="AM87" i="20"/>
  <c r="AM121" i="20" s="1"/>
  <c r="AG87" i="20"/>
  <c r="AG121" i="20" s="1"/>
  <c r="AC87" i="20"/>
  <c r="AC121" i="20" s="1"/>
  <c r="Y87" i="20"/>
  <c r="Y121" i="20" s="1"/>
  <c r="S87" i="20"/>
  <c r="S121" i="20" s="1"/>
  <c r="BM87" i="20"/>
  <c r="BM121" i="20" s="1"/>
  <c r="AS87" i="20"/>
  <c r="AS121" i="20" s="1"/>
  <c r="AA87" i="20"/>
  <c r="AA121" i="20" s="1"/>
  <c r="BI87" i="20"/>
  <c r="BI121" i="20" s="1"/>
  <c r="AO87" i="20"/>
  <c r="AO121" i="20" s="1"/>
  <c r="U87" i="20"/>
  <c r="U121" i="20" s="1"/>
  <c r="BC87" i="20"/>
  <c r="BC121" i="20" s="1"/>
  <c r="AK87" i="20"/>
  <c r="AK121" i="20" s="1"/>
  <c r="Q87" i="20"/>
  <c r="Q121" i="20" s="1"/>
  <c r="BQ87" i="20"/>
  <c r="BQ121" i="20" s="1"/>
  <c r="AY87" i="20"/>
  <c r="AY121" i="20" s="1"/>
  <c r="AE87" i="20"/>
  <c r="AE121" i="20" s="1"/>
  <c r="O87" i="20"/>
  <c r="O121" i="20" s="1"/>
  <c r="M87" i="20"/>
  <c r="M121" i="20" s="1"/>
  <c r="F89" i="20"/>
  <c r="L123" i="20"/>
  <c r="F123" i="20" s="1"/>
  <c r="BS93" i="20"/>
  <c r="BS127" i="20" s="1"/>
  <c r="L93" i="20"/>
  <c r="BH93" i="20"/>
  <c r="BG93" i="20"/>
  <c r="BG127" i="20" s="1"/>
  <c r="AV93" i="20"/>
  <c r="AU93" i="20"/>
  <c r="AU127" i="20" s="1"/>
  <c r="AJ93" i="20"/>
  <c r="AI93" i="20"/>
  <c r="AI127" i="20" s="1"/>
  <c r="X93" i="20"/>
  <c r="BO93" i="20"/>
  <c r="BO127" i="20" s="1"/>
  <c r="BK93" i="20"/>
  <c r="BK127" i="20" s="1"/>
  <c r="BE93" i="20"/>
  <c r="BE127" i="20" s="1"/>
  <c r="BA93" i="20"/>
  <c r="BA127" i="20" s="1"/>
  <c r="AW93" i="20"/>
  <c r="AW127" i="20" s="1"/>
  <c r="AQ93" i="20"/>
  <c r="AQ127" i="20" s="1"/>
  <c r="AM93" i="20"/>
  <c r="AM127" i="20" s="1"/>
  <c r="AG93" i="20"/>
  <c r="AG127" i="20" s="1"/>
  <c r="AC93" i="20"/>
  <c r="AC127" i="20" s="1"/>
  <c r="Y93" i="20"/>
  <c r="Y127" i="20" s="1"/>
  <c r="S93" i="20"/>
  <c r="S127" i="20" s="1"/>
  <c r="O93" i="20"/>
  <c r="O127" i="20" s="1"/>
  <c r="W93" i="20"/>
  <c r="W127" i="20" s="1"/>
  <c r="BQ93" i="20"/>
  <c r="BQ127" i="20" s="1"/>
  <c r="BM93" i="20"/>
  <c r="BM127" i="20" s="1"/>
  <c r="BI93" i="20"/>
  <c r="BI127" i="20" s="1"/>
  <c r="BC93" i="20"/>
  <c r="BC127" i="20" s="1"/>
  <c r="AY93" i="20"/>
  <c r="AY127" i="20" s="1"/>
  <c r="AS93" i="20"/>
  <c r="AS127" i="20" s="1"/>
  <c r="AO93" i="20"/>
  <c r="AO127" i="20" s="1"/>
  <c r="AK93" i="20"/>
  <c r="AK127" i="20" s="1"/>
  <c r="AE93" i="20"/>
  <c r="AE127" i="20" s="1"/>
  <c r="AA93" i="20"/>
  <c r="AA127" i="20" s="1"/>
  <c r="U93" i="20"/>
  <c r="U127" i="20" s="1"/>
  <c r="Q93" i="20"/>
  <c r="Q127" i="20" s="1"/>
  <c r="M93" i="20"/>
  <c r="M127" i="20" s="1"/>
  <c r="BP93" i="20"/>
  <c r="BP127" i="20" s="1"/>
  <c r="BL93" i="20"/>
  <c r="BL127" i="20" s="1"/>
  <c r="BF93" i="20"/>
  <c r="BF127" i="20" s="1"/>
  <c r="BB93" i="20"/>
  <c r="BB127" i="20" s="1"/>
  <c r="AX93" i="20"/>
  <c r="AX127" i="20" s="1"/>
  <c r="AR93" i="20"/>
  <c r="AR127" i="20" s="1"/>
  <c r="AN93" i="20"/>
  <c r="AN127" i="20" s="1"/>
  <c r="AH93" i="20"/>
  <c r="AH127" i="20" s="1"/>
  <c r="AD93" i="20"/>
  <c r="AD127" i="20" s="1"/>
  <c r="Z93" i="20"/>
  <c r="Z127" i="20" s="1"/>
  <c r="T93" i="20"/>
  <c r="T127" i="20" s="1"/>
  <c r="P93" i="20"/>
  <c r="P127" i="20" s="1"/>
  <c r="P33" i="4"/>
  <c r="BN93" i="20"/>
  <c r="BN127" i="20" s="1"/>
  <c r="AT93" i="20"/>
  <c r="AT127" i="20" s="1"/>
  <c r="AB93" i="20"/>
  <c r="AB127" i="20" s="1"/>
  <c r="BJ93" i="20"/>
  <c r="BJ127" i="20" s="1"/>
  <c r="AP93" i="20"/>
  <c r="AP127" i="20" s="1"/>
  <c r="V93" i="20"/>
  <c r="V127" i="20" s="1"/>
  <c r="BD93" i="20"/>
  <c r="BD127" i="20" s="1"/>
  <c r="AL93" i="20"/>
  <c r="AL127" i="20" s="1"/>
  <c r="R93" i="20"/>
  <c r="R127" i="20" s="1"/>
  <c r="BR93" i="20"/>
  <c r="BR127" i="20" s="1"/>
  <c r="AZ93" i="20"/>
  <c r="AZ127" i="20" s="1"/>
  <c r="AF93" i="20"/>
  <c r="AF127" i="20" s="1"/>
  <c r="N93" i="20"/>
  <c r="N127" i="20" s="1"/>
  <c r="BS95" i="20"/>
  <c r="BS129" i="20" s="1"/>
  <c r="L95" i="20"/>
  <c r="BH95" i="20"/>
  <c r="BG95" i="20"/>
  <c r="BG129" i="20" s="1"/>
  <c r="AU95" i="20"/>
  <c r="AU129" i="20" s="1"/>
  <c r="AV95" i="20"/>
  <c r="AJ95" i="20"/>
  <c r="AI95" i="20"/>
  <c r="AI129" i="20" s="1"/>
  <c r="W95" i="20"/>
  <c r="W129" i="20" s="1"/>
  <c r="X95" i="20"/>
  <c r="BQ95" i="20"/>
  <c r="BQ129" i="20" s="1"/>
  <c r="BM95" i="20"/>
  <c r="BM129" i="20" s="1"/>
  <c r="BI95" i="20"/>
  <c r="BI129" i="20" s="1"/>
  <c r="BC95" i="20"/>
  <c r="BC129" i="20" s="1"/>
  <c r="AY95" i="20"/>
  <c r="AY129" i="20" s="1"/>
  <c r="AS95" i="20"/>
  <c r="AS129" i="20" s="1"/>
  <c r="AO95" i="20"/>
  <c r="AO129" i="20" s="1"/>
  <c r="AK95" i="20"/>
  <c r="AK129" i="20" s="1"/>
  <c r="AE95" i="20"/>
  <c r="AE129" i="20" s="1"/>
  <c r="AA95" i="20"/>
  <c r="AA129" i="20" s="1"/>
  <c r="U95" i="20"/>
  <c r="U129" i="20" s="1"/>
  <c r="Q95" i="20"/>
  <c r="Q129" i="20" s="1"/>
  <c r="M95" i="20"/>
  <c r="M129" i="20" s="1"/>
  <c r="BO95" i="20"/>
  <c r="BO129" i="20" s="1"/>
  <c r="BK95" i="20"/>
  <c r="BK129" i="20" s="1"/>
  <c r="BE95" i="20"/>
  <c r="BE129" i="20" s="1"/>
  <c r="BA95" i="20"/>
  <c r="BA129" i="20" s="1"/>
  <c r="AW95" i="20"/>
  <c r="AW129" i="20" s="1"/>
  <c r="AQ95" i="20"/>
  <c r="AQ129" i="20" s="1"/>
  <c r="AM95" i="20"/>
  <c r="AM129" i="20" s="1"/>
  <c r="AG95" i="20"/>
  <c r="AG129" i="20" s="1"/>
  <c r="AC95" i="20"/>
  <c r="AC129" i="20" s="1"/>
  <c r="Y95" i="20"/>
  <c r="Y129" i="20" s="1"/>
  <c r="S95" i="20"/>
  <c r="S129" i="20" s="1"/>
  <c r="O95" i="20"/>
  <c r="O129" i="20" s="1"/>
  <c r="BR95" i="20"/>
  <c r="BR129" i="20" s="1"/>
  <c r="BN95" i="20"/>
  <c r="BN129" i="20" s="1"/>
  <c r="BJ95" i="20"/>
  <c r="BJ129" i="20" s="1"/>
  <c r="BD95" i="20"/>
  <c r="BD129" i="20" s="1"/>
  <c r="AZ95" i="20"/>
  <c r="AZ129" i="20" s="1"/>
  <c r="AT95" i="20"/>
  <c r="AT129" i="20" s="1"/>
  <c r="AP95" i="20"/>
  <c r="AP129" i="20" s="1"/>
  <c r="AL95" i="20"/>
  <c r="AL129" i="20" s="1"/>
  <c r="AF95" i="20"/>
  <c r="AF129" i="20" s="1"/>
  <c r="AB95" i="20"/>
  <c r="AB129" i="20" s="1"/>
  <c r="V95" i="20"/>
  <c r="V129" i="20" s="1"/>
  <c r="R95" i="20"/>
  <c r="R129" i="20" s="1"/>
  <c r="N95" i="20"/>
  <c r="N129" i="20" s="1"/>
  <c r="BF95" i="20"/>
  <c r="BF129" i="20" s="1"/>
  <c r="AN95" i="20"/>
  <c r="AN129" i="20" s="1"/>
  <c r="T95" i="20"/>
  <c r="T129" i="20" s="1"/>
  <c r="BB95" i="20"/>
  <c r="BB129" i="20" s="1"/>
  <c r="AH95" i="20"/>
  <c r="AH129" i="20" s="1"/>
  <c r="P95" i="20"/>
  <c r="P129" i="20" s="1"/>
  <c r="BP95" i="20"/>
  <c r="BP129" i="20" s="1"/>
  <c r="AX95" i="20"/>
  <c r="AX129" i="20" s="1"/>
  <c r="AD95" i="20"/>
  <c r="AD129" i="20" s="1"/>
  <c r="P35" i="4"/>
  <c r="BL95" i="20"/>
  <c r="BL129" i="20" s="1"/>
  <c r="AR95" i="20"/>
  <c r="AR129" i="20" s="1"/>
  <c r="Z95" i="20"/>
  <c r="Z129" i="20" s="1"/>
  <c r="G89" i="20"/>
  <c r="X123" i="20"/>
  <c r="G123" i="20" s="1"/>
  <c r="J89" i="20"/>
  <c r="BH123" i="20"/>
  <c r="J123" i="20" s="1"/>
  <c r="BH91" i="20"/>
  <c r="BS91" i="20"/>
  <c r="BS125" i="20" s="1"/>
  <c r="L91" i="20"/>
  <c r="AU91" i="20"/>
  <c r="AU125" i="20" s="1"/>
  <c r="AJ91" i="20"/>
  <c r="AV91" i="20"/>
  <c r="BG91" i="20"/>
  <c r="BG125" i="20" s="1"/>
  <c r="AI91" i="20"/>
  <c r="AI125" i="20" s="1"/>
  <c r="X91" i="20"/>
  <c r="W91" i="20"/>
  <c r="W125" i="20" s="1"/>
  <c r="BQ91" i="20"/>
  <c r="BQ125" i="20" s="1"/>
  <c r="BM91" i="20"/>
  <c r="BM125" i="20" s="1"/>
  <c r="BI91" i="20"/>
  <c r="BI125" i="20" s="1"/>
  <c r="BC91" i="20"/>
  <c r="BC125" i="20" s="1"/>
  <c r="AY91" i="20"/>
  <c r="AY125" i="20" s="1"/>
  <c r="AS91" i="20"/>
  <c r="AS125" i="20" s="1"/>
  <c r="AO91" i="20"/>
  <c r="AO125" i="20" s="1"/>
  <c r="AK91" i="20"/>
  <c r="AK125" i="20" s="1"/>
  <c r="AE91" i="20"/>
  <c r="AE125" i="20" s="1"/>
  <c r="AA91" i="20"/>
  <c r="AA125" i="20" s="1"/>
  <c r="U91" i="20"/>
  <c r="U125" i="20" s="1"/>
  <c r="BO91" i="20"/>
  <c r="BO125" i="20" s="1"/>
  <c r="BK91" i="20"/>
  <c r="BK125" i="20" s="1"/>
  <c r="BE91" i="20"/>
  <c r="BE125" i="20" s="1"/>
  <c r="BA91" i="20"/>
  <c r="BA125" i="20" s="1"/>
  <c r="AW91" i="20"/>
  <c r="AW125" i="20" s="1"/>
  <c r="AQ91" i="20"/>
  <c r="AQ125" i="20" s="1"/>
  <c r="AM91" i="20"/>
  <c r="AM125" i="20" s="1"/>
  <c r="AG91" i="20"/>
  <c r="AG125" i="20" s="1"/>
  <c r="AC91" i="20"/>
  <c r="AC125" i="20" s="1"/>
  <c r="Y91" i="20"/>
  <c r="Y125" i="20" s="1"/>
  <c r="S91" i="20"/>
  <c r="S125" i="20" s="1"/>
  <c r="O91" i="20"/>
  <c r="O125" i="20" s="1"/>
  <c r="N91" i="20"/>
  <c r="N125" i="20" s="1"/>
  <c r="BP91" i="20"/>
  <c r="BP125" i="20" s="1"/>
  <c r="BF91" i="20"/>
  <c r="BF125" i="20" s="1"/>
  <c r="AX91" i="20"/>
  <c r="AX125" i="20" s="1"/>
  <c r="AN91" i="20"/>
  <c r="AN125" i="20" s="1"/>
  <c r="AD91" i="20"/>
  <c r="AD125" i="20" s="1"/>
  <c r="T91" i="20"/>
  <c r="T125" i="20" s="1"/>
  <c r="M91" i="20"/>
  <c r="M125" i="20" s="1"/>
  <c r="BN91" i="20"/>
  <c r="BN125" i="20" s="1"/>
  <c r="BD91" i="20"/>
  <c r="BD125" i="20" s="1"/>
  <c r="AT91" i="20"/>
  <c r="AT125" i="20" s="1"/>
  <c r="AL91" i="20"/>
  <c r="AL125" i="20" s="1"/>
  <c r="AB91" i="20"/>
  <c r="AB125" i="20" s="1"/>
  <c r="R91" i="20"/>
  <c r="R125" i="20" s="1"/>
  <c r="P31" i="4"/>
  <c r="BL91" i="20"/>
  <c r="BL125" i="20" s="1"/>
  <c r="BB91" i="20"/>
  <c r="BB125" i="20" s="1"/>
  <c r="AR91" i="20"/>
  <c r="AR125" i="20" s="1"/>
  <c r="AH91" i="20"/>
  <c r="AH125" i="20" s="1"/>
  <c r="Z91" i="20"/>
  <c r="Z125" i="20" s="1"/>
  <c r="Q91" i="20"/>
  <c r="Q125" i="20" s="1"/>
  <c r="P91" i="20"/>
  <c r="P125" i="20" s="1"/>
  <c r="BR91" i="20"/>
  <c r="BR125" i="20" s="1"/>
  <c r="BJ91" i="20"/>
  <c r="BJ125" i="20" s="1"/>
  <c r="AZ91" i="20"/>
  <c r="AZ125" i="20" s="1"/>
  <c r="AP91" i="20"/>
  <c r="AP125" i="20" s="1"/>
  <c r="AF91" i="20"/>
  <c r="AF125" i="20" s="1"/>
  <c r="V91" i="20"/>
  <c r="V125" i="20" s="1"/>
  <c r="BQ86" i="20"/>
  <c r="BM86" i="20"/>
  <c r="BJ86" i="20"/>
  <c r="BP86" i="20"/>
  <c r="BL86" i="20"/>
  <c r="BK86" i="20"/>
  <c r="BO86" i="20"/>
  <c r="BN86" i="20"/>
  <c r="BI86" i="20"/>
  <c r="BS86" i="20"/>
  <c r="BR86" i="20"/>
  <c r="BB86" i="20"/>
  <c r="AQ86" i="20"/>
  <c r="AO86" i="20"/>
  <c r="AX86" i="20"/>
  <c r="AT86" i="20"/>
  <c r="BF86" i="20"/>
  <c r="BH86" i="20"/>
  <c r="AP86" i="20"/>
  <c r="AM86" i="20"/>
  <c r="BG86" i="20"/>
  <c r="BE86" i="20"/>
  <c r="AY86" i="20"/>
  <c r="AR86" i="20"/>
  <c r="BC86" i="20"/>
  <c r="BA86" i="20"/>
  <c r="AU86" i="20"/>
  <c r="AV86" i="20"/>
  <c r="AK86" i="20"/>
  <c r="AB86" i="20"/>
  <c r="X86" i="20"/>
  <c r="AS86" i="20"/>
  <c r="AJ86" i="20"/>
  <c r="AD86" i="20"/>
  <c r="AA86" i="20"/>
  <c r="Z86" i="20"/>
  <c r="AN86" i="20"/>
  <c r="AF86" i="20"/>
  <c r="AC86" i="20"/>
  <c r="W86" i="20"/>
  <c r="U86" i="20"/>
  <c r="BD86" i="20"/>
  <c r="AL86" i="20"/>
  <c r="AW86" i="20"/>
  <c r="AI86" i="20"/>
  <c r="AE86" i="20"/>
  <c r="V86" i="20"/>
  <c r="AG86" i="20"/>
  <c r="P86" i="20"/>
  <c r="S86" i="20"/>
  <c r="L86" i="20"/>
  <c r="N86" i="20"/>
  <c r="AH86" i="20"/>
  <c r="AZ86" i="20"/>
  <c r="O86" i="20"/>
  <c r="P26" i="4"/>
  <c r="Y86" i="20"/>
  <c r="Q86" i="20"/>
  <c r="M86" i="20"/>
  <c r="R86" i="20"/>
  <c r="T86" i="20"/>
  <c r="G94" i="20" l="1"/>
  <c r="G128" i="20"/>
  <c r="I94" i="20"/>
  <c r="I128" i="20"/>
  <c r="H94" i="20"/>
  <c r="H128" i="20"/>
  <c r="F94" i="20"/>
  <c r="F128" i="20"/>
  <c r="J94" i="20"/>
  <c r="J128" i="20"/>
  <c r="AP85" i="20"/>
  <c r="AP120" i="20"/>
  <c r="AP119" i="20" s="1"/>
  <c r="AP118" i="20" s="1"/>
  <c r="BJ85" i="20"/>
  <c r="BJ120" i="20"/>
  <c r="BJ119" i="20" s="1"/>
  <c r="BJ118" i="20" s="1"/>
  <c r="E123" i="20"/>
  <c r="AL120" i="20"/>
  <c r="AL119" i="20" s="1"/>
  <c r="AL118" i="20" s="1"/>
  <c r="AL85" i="20"/>
  <c r="BS120" i="20"/>
  <c r="BS119" i="20" s="1"/>
  <c r="BS118" i="20" s="1"/>
  <c r="BS85" i="20"/>
  <c r="BM85" i="20"/>
  <c r="BM120" i="20"/>
  <c r="BM119" i="20" s="1"/>
  <c r="BM118" i="20" s="1"/>
  <c r="H93" i="20"/>
  <c r="AJ127" i="20"/>
  <c r="H127" i="20" s="1"/>
  <c r="E89" i="20"/>
  <c r="BH121" i="20"/>
  <c r="J121" i="20" s="1"/>
  <c r="J87" i="20"/>
  <c r="BH126" i="20"/>
  <c r="J126" i="20" s="1"/>
  <c r="J92" i="20"/>
  <c r="G90" i="20"/>
  <c r="X124" i="20"/>
  <c r="G124" i="20" s="1"/>
  <c r="I88" i="20"/>
  <c r="AV122" i="20"/>
  <c r="I122" i="20" s="1"/>
  <c r="BR120" i="20"/>
  <c r="BR119" i="20" s="1"/>
  <c r="BR118" i="20" s="1"/>
  <c r="BR85" i="20"/>
  <c r="Q120" i="20"/>
  <c r="Q119" i="20" s="1"/>
  <c r="Q118" i="20" s="1"/>
  <c r="Q85" i="20"/>
  <c r="P120" i="20"/>
  <c r="P119" i="20" s="1"/>
  <c r="P118" i="20" s="1"/>
  <c r="P85" i="20"/>
  <c r="U85" i="20"/>
  <c r="U120" i="20"/>
  <c r="U119" i="20" s="1"/>
  <c r="U118" i="20" s="1"/>
  <c r="AJ120" i="20"/>
  <c r="AJ85" i="20"/>
  <c r="H86" i="20"/>
  <c r="BC85" i="20"/>
  <c r="BC120" i="20"/>
  <c r="BC119" i="20" s="1"/>
  <c r="BC118" i="20" s="1"/>
  <c r="BF120" i="20"/>
  <c r="BF119" i="20" s="1"/>
  <c r="BF118" i="20" s="1"/>
  <c r="BF85" i="20"/>
  <c r="BI85" i="20"/>
  <c r="BI120" i="20"/>
  <c r="BI119" i="20" s="1"/>
  <c r="BI118" i="20" s="1"/>
  <c r="BQ85" i="20"/>
  <c r="BQ120" i="20"/>
  <c r="BQ119" i="20" s="1"/>
  <c r="BQ118" i="20" s="1"/>
  <c r="AV125" i="20"/>
  <c r="I125" i="20" s="1"/>
  <c r="I91" i="20"/>
  <c r="H95" i="20"/>
  <c r="AJ129" i="20"/>
  <c r="H129" i="20" s="1"/>
  <c r="G87" i="20"/>
  <c r="X121" i="20"/>
  <c r="G121" i="20" s="1"/>
  <c r="F87" i="20"/>
  <c r="L121" i="20"/>
  <c r="F121" i="20" s="1"/>
  <c r="G92" i="20"/>
  <c r="X126" i="20"/>
  <c r="G126" i="20" s="1"/>
  <c r="AJ124" i="20"/>
  <c r="H124" i="20" s="1"/>
  <c r="H90" i="20"/>
  <c r="H88" i="20"/>
  <c r="AJ122" i="20"/>
  <c r="H122" i="20" s="1"/>
  <c r="M120" i="20"/>
  <c r="M119" i="20" s="1"/>
  <c r="M118" i="20" s="1"/>
  <c r="M85" i="20"/>
  <c r="J86" i="20"/>
  <c r="BH120" i="20"/>
  <c r="BH85" i="20"/>
  <c r="W120" i="20"/>
  <c r="W119" i="20" s="1"/>
  <c r="W118" i="20" s="1"/>
  <c r="W85" i="20"/>
  <c r="AS120" i="20"/>
  <c r="AS119" i="20" s="1"/>
  <c r="AS118" i="20" s="1"/>
  <c r="AS85" i="20"/>
  <c r="AR120" i="20"/>
  <c r="AR119" i="20" s="1"/>
  <c r="AR118" i="20" s="1"/>
  <c r="AR85" i="20"/>
  <c r="AT120" i="20"/>
  <c r="AT119" i="20" s="1"/>
  <c r="AT118" i="20" s="1"/>
  <c r="AT85" i="20"/>
  <c r="BN85" i="20"/>
  <c r="BN120" i="20"/>
  <c r="BN119" i="20" s="1"/>
  <c r="BN118" i="20" s="1"/>
  <c r="H91" i="20"/>
  <c r="AJ125" i="20"/>
  <c r="H125" i="20" s="1"/>
  <c r="AV129" i="20"/>
  <c r="I129" i="20" s="1"/>
  <c r="I95" i="20"/>
  <c r="AV127" i="20"/>
  <c r="I127" i="20" s="1"/>
  <c r="I93" i="20"/>
  <c r="AJ126" i="20"/>
  <c r="H126" i="20" s="1"/>
  <c r="H92" i="20"/>
  <c r="AV124" i="20"/>
  <c r="I124" i="20" s="1"/>
  <c r="I90" i="20"/>
  <c r="BA85" i="20"/>
  <c r="BA120" i="20"/>
  <c r="BA119" i="20" s="1"/>
  <c r="BA118" i="20" s="1"/>
  <c r="V85" i="20"/>
  <c r="V120" i="20"/>
  <c r="V119" i="20" s="1"/>
  <c r="V118" i="20" s="1"/>
  <c r="AC85" i="20"/>
  <c r="AC120" i="20"/>
  <c r="AC119" i="20" s="1"/>
  <c r="AC118" i="20" s="1"/>
  <c r="X120" i="20"/>
  <c r="X85" i="20"/>
  <c r="G86" i="20"/>
  <c r="AY85" i="20"/>
  <c r="AY120" i="20"/>
  <c r="AY119" i="20" s="1"/>
  <c r="AY118" i="20" s="1"/>
  <c r="AX120" i="20"/>
  <c r="AX119" i="20" s="1"/>
  <c r="AX118" i="20" s="1"/>
  <c r="AX85" i="20"/>
  <c r="BO85" i="20"/>
  <c r="BO120" i="20"/>
  <c r="BO119" i="20" s="1"/>
  <c r="BO118" i="20" s="1"/>
  <c r="AV121" i="20"/>
  <c r="I121" i="20" s="1"/>
  <c r="I87" i="20"/>
  <c r="BH122" i="20"/>
  <c r="J122" i="20" s="1"/>
  <c r="J88" i="20"/>
  <c r="AA85" i="20"/>
  <c r="AA120" i="20"/>
  <c r="AA119" i="20" s="1"/>
  <c r="AA118" i="20" s="1"/>
  <c r="AD85" i="20"/>
  <c r="AD120" i="20"/>
  <c r="AD119" i="20" s="1"/>
  <c r="AD118" i="20" s="1"/>
  <c r="AG120" i="20"/>
  <c r="AG119" i="20" s="1"/>
  <c r="AG118" i="20" s="1"/>
  <c r="AG85" i="20"/>
  <c r="AZ120" i="20"/>
  <c r="AZ119" i="20" s="1"/>
  <c r="AZ118" i="20" s="1"/>
  <c r="AZ85" i="20"/>
  <c r="AF120" i="20"/>
  <c r="AF119" i="20" s="1"/>
  <c r="AF118" i="20" s="1"/>
  <c r="AF85" i="20"/>
  <c r="AB85" i="20"/>
  <c r="AB120" i="20"/>
  <c r="AB119" i="20" s="1"/>
  <c r="AB118" i="20" s="1"/>
  <c r="BE120" i="20"/>
  <c r="BE119" i="20" s="1"/>
  <c r="BE118" i="20" s="1"/>
  <c r="BE85" i="20"/>
  <c r="AO120" i="20"/>
  <c r="AO119" i="20" s="1"/>
  <c r="AO118" i="20" s="1"/>
  <c r="AO85" i="20"/>
  <c r="BK120" i="20"/>
  <c r="BK119" i="20" s="1"/>
  <c r="BK118" i="20" s="1"/>
  <c r="BK85" i="20"/>
  <c r="L125" i="20"/>
  <c r="F125" i="20" s="1"/>
  <c r="F91" i="20"/>
  <c r="BH127" i="20"/>
  <c r="J127" i="20" s="1"/>
  <c r="J93" i="20"/>
  <c r="AV126" i="20"/>
  <c r="I126" i="20" s="1"/>
  <c r="I92" i="20"/>
  <c r="BH124" i="20"/>
  <c r="J124" i="20" s="1"/>
  <c r="J90" i="20"/>
  <c r="F88" i="20"/>
  <c r="L122" i="20"/>
  <c r="F122" i="20" s="1"/>
  <c r="F86" i="20"/>
  <c r="L120" i="20"/>
  <c r="L85" i="20"/>
  <c r="BD120" i="20"/>
  <c r="BD119" i="20" s="1"/>
  <c r="BD118" i="20" s="1"/>
  <c r="BD85" i="20"/>
  <c r="AE85" i="20"/>
  <c r="AE120" i="20"/>
  <c r="AE119" i="20" s="1"/>
  <c r="AE118" i="20" s="1"/>
  <c r="T120" i="20"/>
  <c r="T119" i="20" s="1"/>
  <c r="T118" i="20" s="1"/>
  <c r="T85" i="20"/>
  <c r="AH85" i="20"/>
  <c r="AH120" i="20"/>
  <c r="AH119" i="20" s="1"/>
  <c r="AH118" i="20" s="1"/>
  <c r="AI120" i="20"/>
  <c r="AI119" i="20" s="1"/>
  <c r="AI118" i="20" s="1"/>
  <c r="AI85" i="20"/>
  <c r="AN120" i="20"/>
  <c r="AN119" i="20" s="1"/>
  <c r="AN118" i="20" s="1"/>
  <c r="AN85" i="20"/>
  <c r="AK85" i="20"/>
  <c r="AK120" i="20"/>
  <c r="AK119" i="20" s="1"/>
  <c r="AK118" i="20" s="1"/>
  <c r="BG120" i="20"/>
  <c r="BG119" i="20" s="1"/>
  <c r="BG118" i="20" s="1"/>
  <c r="BG85" i="20"/>
  <c r="AQ120" i="20"/>
  <c r="AQ119" i="20" s="1"/>
  <c r="AQ118" i="20" s="1"/>
  <c r="AQ85" i="20"/>
  <c r="BL85" i="20"/>
  <c r="BL120" i="20"/>
  <c r="BL119" i="20" s="1"/>
  <c r="BL118" i="20" s="1"/>
  <c r="J95" i="20"/>
  <c r="BH129" i="20"/>
  <c r="J129" i="20" s="1"/>
  <c r="F93" i="20"/>
  <c r="L127" i="20"/>
  <c r="F127" i="20" s="1"/>
  <c r="F90" i="20"/>
  <c r="L124" i="20"/>
  <c r="F124" i="20" s="1"/>
  <c r="AU85" i="20"/>
  <c r="AU120" i="20"/>
  <c r="AU119" i="20" s="1"/>
  <c r="AU118" i="20" s="1"/>
  <c r="S120" i="20"/>
  <c r="S119" i="20" s="1"/>
  <c r="S118" i="20" s="1"/>
  <c r="S85" i="20"/>
  <c r="Y120" i="20"/>
  <c r="Y119" i="20" s="1"/>
  <c r="Y118" i="20" s="1"/>
  <c r="Y85" i="20"/>
  <c r="O85" i="20"/>
  <c r="O120" i="20"/>
  <c r="O119" i="20" s="1"/>
  <c r="O118" i="20" s="1"/>
  <c r="R120" i="20"/>
  <c r="R119" i="20" s="1"/>
  <c r="R118" i="20" s="1"/>
  <c r="R85" i="20"/>
  <c r="N120" i="20"/>
  <c r="N119" i="20" s="1"/>
  <c r="N118" i="20" s="1"/>
  <c r="N85" i="20"/>
  <c r="AW120" i="20"/>
  <c r="AW119" i="20" s="1"/>
  <c r="AW118" i="20" s="1"/>
  <c r="AW85" i="20"/>
  <c r="Z120" i="20"/>
  <c r="Z119" i="20" s="1"/>
  <c r="Z118" i="20" s="1"/>
  <c r="Z85" i="20"/>
  <c r="AV120" i="20"/>
  <c r="AV85" i="20"/>
  <c r="I86" i="20"/>
  <c r="AM85" i="20"/>
  <c r="AM120" i="20"/>
  <c r="AM119" i="20" s="1"/>
  <c r="AM118" i="20" s="1"/>
  <c r="BB85" i="20"/>
  <c r="BB120" i="20"/>
  <c r="BB119" i="20" s="1"/>
  <c r="BB118" i="20" s="1"/>
  <c r="BP120" i="20"/>
  <c r="BP119" i="20" s="1"/>
  <c r="BP118" i="20" s="1"/>
  <c r="BP85" i="20"/>
  <c r="G91" i="20"/>
  <c r="X125" i="20"/>
  <c r="G125" i="20" s="1"/>
  <c r="J91" i="20"/>
  <c r="BH125" i="20"/>
  <c r="J125" i="20" s="1"/>
  <c r="X129" i="20"/>
  <c r="G129" i="20" s="1"/>
  <c r="G95" i="20"/>
  <c r="L129" i="20"/>
  <c r="F129" i="20" s="1"/>
  <c r="F95" i="20"/>
  <c r="X127" i="20"/>
  <c r="G127" i="20" s="1"/>
  <c r="G93" i="20"/>
  <c r="H87" i="20"/>
  <c r="AJ121" i="20"/>
  <c r="H121" i="20" s="1"/>
  <c r="L126" i="20"/>
  <c r="F126" i="20" s="1"/>
  <c r="F92" i="20"/>
  <c r="G88" i="20"/>
  <c r="X122" i="20"/>
  <c r="G122" i="20" s="1"/>
  <c r="E90" i="20" l="1"/>
  <c r="E128" i="20"/>
  <c r="E94" i="20"/>
  <c r="E129" i="20"/>
  <c r="E95" i="20"/>
  <c r="E92" i="20"/>
  <c r="E124" i="20"/>
  <c r="E126" i="20"/>
  <c r="BL63" i="20"/>
  <c r="BL61" i="20"/>
  <c r="AN84" i="20"/>
  <c r="AN13" i="20" s="1"/>
  <c r="AN85" i="21"/>
  <c r="AN84" i="21" s="1"/>
  <c r="AN13" i="21" s="1"/>
  <c r="AE63" i="20"/>
  <c r="AE61" i="20"/>
  <c r="E88" i="20"/>
  <c r="E125" i="20"/>
  <c r="AB84" i="20"/>
  <c r="AB13" i="20" s="1"/>
  <c r="AB85" i="21"/>
  <c r="AB84" i="21" s="1"/>
  <c r="AB13" i="21" s="1"/>
  <c r="AD84" i="20"/>
  <c r="AD13" i="20" s="1"/>
  <c r="AD85" i="21"/>
  <c r="AD84" i="21" s="1"/>
  <c r="AD13" i="21" s="1"/>
  <c r="BO84" i="20"/>
  <c r="BO13" i="20" s="1"/>
  <c r="BO85" i="21"/>
  <c r="BO84" i="21" s="1"/>
  <c r="BO13" i="21" s="1"/>
  <c r="AC61" i="20"/>
  <c r="AC63" i="20"/>
  <c r="BN63" i="20"/>
  <c r="BN61" i="20"/>
  <c r="W85" i="21"/>
  <c r="W84" i="21" s="1"/>
  <c r="W13" i="21" s="1"/>
  <c r="W84" i="20"/>
  <c r="W13" i="20" s="1"/>
  <c r="BI61" i="20"/>
  <c r="BI63" i="20"/>
  <c r="H120" i="20"/>
  <c r="AJ119" i="20"/>
  <c r="BR63" i="20"/>
  <c r="BR61" i="20"/>
  <c r="BS61" i="20"/>
  <c r="BS63" i="20"/>
  <c r="R61" i="20"/>
  <c r="R63" i="20"/>
  <c r="AU85" i="21"/>
  <c r="AU84" i="21" s="1"/>
  <c r="AU13" i="21" s="1"/>
  <c r="AU84" i="20"/>
  <c r="AU13" i="20" s="1"/>
  <c r="BL85" i="21"/>
  <c r="BL84" i="21" s="1"/>
  <c r="BL13" i="21" s="1"/>
  <c r="BL84" i="20"/>
  <c r="BL13" i="20" s="1"/>
  <c r="AN61" i="20"/>
  <c r="AN63" i="20"/>
  <c r="AE84" i="20"/>
  <c r="AE13" i="20" s="1"/>
  <c r="AE85" i="21"/>
  <c r="AE84" i="21" s="1"/>
  <c r="AE13" i="21" s="1"/>
  <c r="BK85" i="21"/>
  <c r="BK84" i="21" s="1"/>
  <c r="BK13" i="21" s="1"/>
  <c r="BK84" i="20"/>
  <c r="BK13" i="20" s="1"/>
  <c r="AF84" i="20"/>
  <c r="AF13" i="20" s="1"/>
  <c r="AF85" i="21"/>
  <c r="AF84" i="21" s="1"/>
  <c r="AF13" i="21" s="1"/>
  <c r="AA61" i="20"/>
  <c r="AA63" i="20"/>
  <c r="AX85" i="21"/>
  <c r="AX84" i="21" s="1"/>
  <c r="AX13" i="21" s="1"/>
  <c r="AX84" i="20"/>
  <c r="AX13" i="20" s="1"/>
  <c r="AC85" i="21"/>
  <c r="AC84" i="21" s="1"/>
  <c r="AC13" i="21" s="1"/>
  <c r="AC84" i="20"/>
  <c r="AC13" i="20" s="1"/>
  <c r="BN84" i="20"/>
  <c r="BN13" i="20" s="1"/>
  <c r="BN85" i="21"/>
  <c r="BN84" i="21" s="1"/>
  <c r="BN13" i="21" s="1"/>
  <c r="W61" i="20"/>
  <c r="W63" i="20"/>
  <c r="BI84" i="20"/>
  <c r="BI13" i="20" s="1"/>
  <c r="BI85" i="21"/>
  <c r="BI84" i="21" s="1"/>
  <c r="BI13" i="21" s="1"/>
  <c r="U63" i="20"/>
  <c r="U61" i="20"/>
  <c r="AL85" i="21"/>
  <c r="AL84" i="21" s="1"/>
  <c r="AL13" i="21" s="1"/>
  <c r="AL84" i="20"/>
  <c r="AL13" i="20" s="1"/>
  <c r="BP61" i="20"/>
  <c r="BP63" i="20"/>
  <c r="Z84" i="20"/>
  <c r="Z13" i="20" s="1"/>
  <c r="Z85" i="21"/>
  <c r="Z84" i="21" s="1"/>
  <c r="Z13" i="21" s="1"/>
  <c r="O61" i="20"/>
  <c r="O63" i="20"/>
  <c r="AQ85" i="21"/>
  <c r="AQ84" i="21" s="1"/>
  <c r="AQ13" i="21" s="1"/>
  <c r="AQ84" i="20"/>
  <c r="AQ13" i="20" s="1"/>
  <c r="AI84" i="20"/>
  <c r="AI13" i="20" s="1"/>
  <c r="AI85" i="21"/>
  <c r="AI84" i="21" s="1"/>
  <c r="AI13" i="21" s="1"/>
  <c r="BD84" i="20"/>
  <c r="BD13" i="20" s="1"/>
  <c r="BD85" i="21"/>
  <c r="BD84" i="21" s="1"/>
  <c r="BD13" i="21" s="1"/>
  <c r="BK61" i="20"/>
  <c r="BK63" i="20"/>
  <c r="AF63" i="20"/>
  <c r="AF61" i="20"/>
  <c r="AA84" i="20"/>
  <c r="AA13" i="20" s="1"/>
  <c r="AA85" i="21"/>
  <c r="AA84" i="21" s="1"/>
  <c r="AA13" i="21" s="1"/>
  <c r="AX61" i="20"/>
  <c r="AX63" i="20"/>
  <c r="V63" i="20"/>
  <c r="V61" i="20"/>
  <c r="AT84" i="20"/>
  <c r="AT13" i="20" s="1"/>
  <c r="AT85" i="21"/>
  <c r="AT84" i="21" s="1"/>
  <c r="AT13" i="21" s="1"/>
  <c r="BH85" i="21"/>
  <c r="BH84" i="20"/>
  <c r="J85" i="20"/>
  <c r="BF84" i="20"/>
  <c r="BF13" i="20" s="1"/>
  <c r="BF85" i="21"/>
  <c r="BF84" i="21" s="1"/>
  <c r="BF13" i="21" s="1"/>
  <c r="U84" i="20"/>
  <c r="U13" i="20" s="1"/>
  <c r="U85" i="21"/>
  <c r="U84" i="21" s="1"/>
  <c r="U13" i="21" s="1"/>
  <c r="AL61" i="20"/>
  <c r="AL63" i="20"/>
  <c r="BB61" i="20"/>
  <c r="BB63" i="20"/>
  <c r="Z63" i="20"/>
  <c r="Z61" i="20"/>
  <c r="O85" i="21"/>
  <c r="O84" i="21" s="1"/>
  <c r="O13" i="21" s="1"/>
  <c r="O84" i="20"/>
  <c r="O13" i="20" s="1"/>
  <c r="AQ61" i="20"/>
  <c r="AQ63" i="20"/>
  <c r="AI63" i="20"/>
  <c r="AI61" i="20"/>
  <c r="BD61" i="20"/>
  <c r="BD63" i="20"/>
  <c r="AO84" i="20"/>
  <c r="AO13" i="20" s="1"/>
  <c r="AO85" i="21"/>
  <c r="AO84" i="21" s="1"/>
  <c r="AO13" i="21" s="1"/>
  <c r="AZ85" i="21"/>
  <c r="AZ84" i="21" s="1"/>
  <c r="AZ13" i="21" s="1"/>
  <c r="AZ84" i="20"/>
  <c r="AZ13" i="20" s="1"/>
  <c r="AY61" i="20"/>
  <c r="AY63" i="20"/>
  <c r="V84" i="20"/>
  <c r="V13" i="20" s="1"/>
  <c r="V85" i="21"/>
  <c r="V84" i="21" s="1"/>
  <c r="V13" i="21" s="1"/>
  <c r="AT63" i="20"/>
  <c r="AT61" i="20"/>
  <c r="J120" i="20"/>
  <c r="BH119" i="20"/>
  <c r="BF61" i="20"/>
  <c r="BF63" i="20"/>
  <c r="P84" i="20"/>
  <c r="P13" i="20" s="1"/>
  <c r="P85" i="21"/>
  <c r="P84" i="21" s="1"/>
  <c r="P13" i="21" s="1"/>
  <c r="R85" i="21"/>
  <c r="R84" i="21" s="1"/>
  <c r="R13" i="21" s="1"/>
  <c r="R84" i="20"/>
  <c r="R13" i="20" s="1"/>
  <c r="I120" i="20"/>
  <c r="AV119" i="20"/>
  <c r="BB85" i="21"/>
  <c r="BB84" i="21" s="1"/>
  <c r="BB13" i="21" s="1"/>
  <c r="BB84" i="20"/>
  <c r="BB13" i="20" s="1"/>
  <c r="AW84" i="20"/>
  <c r="AW13" i="20" s="1"/>
  <c r="AW85" i="21"/>
  <c r="AW84" i="21" s="1"/>
  <c r="AW13" i="21" s="1"/>
  <c r="Y84" i="20"/>
  <c r="Y13" i="20" s="1"/>
  <c r="Y85" i="21"/>
  <c r="Y84" i="21" s="1"/>
  <c r="Y13" i="21" s="1"/>
  <c r="E127" i="20"/>
  <c r="BG84" i="20"/>
  <c r="BG13" i="20" s="1"/>
  <c r="BG85" i="21"/>
  <c r="BG84" i="21" s="1"/>
  <c r="BG13" i="21" s="1"/>
  <c r="AH61" i="20"/>
  <c r="AH63" i="20"/>
  <c r="L84" i="20"/>
  <c r="F85" i="20"/>
  <c r="L85" i="21"/>
  <c r="AO63" i="20"/>
  <c r="AO61" i="20"/>
  <c r="AZ63" i="20"/>
  <c r="AZ61" i="20"/>
  <c r="AY85" i="21"/>
  <c r="AY84" i="21" s="1"/>
  <c r="AY13" i="21" s="1"/>
  <c r="AY84" i="20"/>
  <c r="AY13" i="20" s="1"/>
  <c r="BA63" i="20"/>
  <c r="BA61" i="20"/>
  <c r="AR85" i="21"/>
  <c r="AR84" i="21" s="1"/>
  <c r="AR13" i="21" s="1"/>
  <c r="AR84" i="20"/>
  <c r="AR13" i="20" s="1"/>
  <c r="BC61" i="20"/>
  <c r="BC63" i="20"/>
  <c r="P61" i="20"/>
  <c r="P63" i="20"/>
  <c r="BJ61" i="20"/>
  <c r="BJ63" i="20"/>
  <c r="AU63" i="20"/>
  <c r="AU61" i="20"/>
  <c r="BP84" i="20"/>
  <c r="BP13" i="20" s="1"/>
  <c r="BP85" i="21"/>
  <c r="BP84" i="21" s="1"/>
  <c r="BP13" i="21" s="1"/>
  <c r="AM61" i="20"/>
  <c r="AM63" i="20"/>
  <c r="AW63" i="20"/>
  <c r="AW61" i="20"/>
  <c r="Y61" i="20"/>
  <c r="Y63" i="20"/>
  <c r="E93" i="20"/>
  <c r="BG63" i="20"/>
  <c r="BG61" i="20"/>
  <c r="AH85" i="21"/>
  <c r="AH84" i="21" s="1"/>
  <c r="AH13" i="21" s="1"/>
  <c r="AH84" i="20"/>
  <c r="AH13" i="20" s="1"/>
  <c r="L119" i="20"/>
  <c r="F120" i="20"/>
  <c r="BE84" i="20"/>
  <c r="BE13" i="20" s="1"/>
  <c r="BE85" i="21"/>
  <c r="BE84" i="21" s="1"/>
  <c r="BE13" i="21" s="1"/>
  <c r="AG84" i="20"/>
  <c r="AG13" i="20" s="1"/>
  <c r="AG85" i="21"/>
  <c r="AG84" i="21" s="1"/>
  <c r="AG13" i="21" s="1"/>
  <c r="BA85" i="21"/>
  <c r="BA84" i="21" s="1"/>
  <c r="BA13" i="21" s="1"/>
  <c r="BA84" i="20"/>
  <c r="BA13" i="20" s="1"/>
  <c r="AR61" i="20"/>
  <c r="AR63" i="20"/>
  <c r="M84" i="20"/>
  <c r="M13" i="20" s="1"/>
  <c r="M85" i="21"/>
  <c r="M84" i="21" s="1"/>
  <c r="M13" i="21" s="1"/>
  <c r="E121" i="20"/>
  <c r="BC85" i="21"/>
  <c r="BC84" i="21" s="1"/>
  <c r="BC13" i="21" s="1"/>
  <c r="BC84" i="20"/>
  <c r="BC13" i="20" s="1"/>
  <c r="Q84" i="20"/>
  <c r="Q13" i="20" s="1"/>
  <c r="Q85" i="21"/>
  <c r="Q84" i="21" s="1"/>
  <c r="Q13" i="21" s="1"/>
  <c r="BM61" i="20"/>
  <c r="BM63" i="20"/>
  <c r="BJ84" i="20"/>
  <c r="BJ13" i="20" s="1"/>
  <c r="BJ85" i="21"/>
  <c r="BJ84" i="21" s="1"/>
  <c r="BJ13" i="21" s="1"/>
  <c r="AM84" i="20"/>
  <c r="AM13" i="20" s="1"/>
  <c r="AM85" i="21"/>
  <c r="AM84" i="21" s="1"/>
  <c r="AM13" i="21" s="1"/>
  <c r="N84" i="20"/>
  <c r="N13" i="20" s="1"/>
  <c r="N85" i="21"/>
  <c r="N84" i="21" s="1"/>
  <c r="N13" i="21" s="1"/>
  <c r="S84" i="20"/>
  <c r="S13" i="20" s="1"/>
  <c r="S85" i="21"/>
  <c r="S84" i="21" s="1"/>
  <c r="S13" i="21" s="1"/>
  <c r="AK61" i="20"/>
  <c r="AK63" i="20"/>
  <c r="T85" i="21"/>
  <c r="T84" i="21" s="1"/>
  <c r="T13" i="21" s="1"/>
  <c r="T84" i="20"/>
  <c r="T13" i="20" s="1"/>
  <c r="E86" i="20"/>
  <c r="BE63" i="20"/>
  <c r="BE61" i="20"/>
  <c r="AG61" i="20"/>
  <c r="AG63" i="20"/>
  <c r="X85" i="21"/>
  <c r="X84" i="20"/>
  <c r="G85" i="20"/>
  <c r="AS85" i="21"/>
  <c r="AS84" i="21" s="1"/>
  <c r="AS13" i="21" s="1"/>
  <c r="AS84" i="20"/>
  <c r="AS13" i="20" s="1"/>
  <c r="M63" i="20"/>
  <c r="M61" i="20"/>
  <c r="E87" i="20"/>
  <c r="BQ61" i="20"/>
  <c r="BQ63" i="20"/>
  <c r="Q61" i="20"/>
  <c r="Q63" i="20"/>
  <c r="BM84" i="20"/>
  <c r="BM13" i="20" s="1"/>
  <c r="BM85" i="21"/>
  <c r="BM84" i="21" s="1"/>
  <c r="BM13" i="21" s="1"/>
  <c r="AP61" i="20"/>
  <c r="AP63" i="20"/>
  <c r="AV85" i="21"/>
  <c r="I85" i="20"/>
  <c r="AV84" i="20"/>
  <c r="N63" i="20"/>
  <c r="N61" i="20"/>
  <c r="S61" i="20"/>
  <c r="S63" i="20"/>
  <c r="AK84" i="20"/>
  <c r="AK13" i="20" s="1"/>
  <c r="AK85" i="21"/>
  <c r="AK84" i="21" s="1"/>
  <c r="AK13" i="21" s="1"/>
  <c r="T61" i="20"/>
  <c r="T63" i="20"/>
  <c r="E122" i="20"/>
  <c r="E91" i="20"/>
  <c r="AB63" i="20"/>
  <c r="AB61" i="20"/>
  <c r="AD63" i="20"/>
  <c r="AD61" i="20"/>
  <c r="BO61" i="20"/>
  <c r="BO63" i="20"/>
  <c r="G120" i="20"/>
  <c r="X119" i="20"/>
  <c r="AS63" i="20"/>
  <c r="AS61" i="20"/>
  <c r="BQ85" i="21"/>
  <c r="BQ84" i="21" s="1"/>
  <c r="BQ13" i="21" s="1"/>
  <c r="BQ84" i="20"/>
  <c r="BQ13" i="20" s="1"/>
  <c r="AJ85" i="21"/>
  <c r="H85" i="20"/>
  <c r="AJ84" i="20"/>
  <c r="BR85" i="21"/>
  <c r="BR84" i="21" s="1"/>
  <c r="BR13" i="21" s="1"/>
  <c r="BR84" i="20"/>
  <c r="BR13" i="20" s="1"/>
  <c r="BS84" i="20"/>
  <c r="BS13" i="20" s="1"/>
  <c r="BS85" i="21"/>
  <c r="BS84" i="21" s="1"/>
  <c r="BS13" i="21" s="1"/>
  <c r="AP84" i="20"/>
  <c r="AP13" i="20" s="1"/>
  <c r="AP85" i="21"/>
  <c r="AP84" i="21" s="1"/>
  <c r="AP13" i="21" s="1"/>
  <c r="AF60" i="20" l="1"/>
  <c r="BR60" i="20"/>
  <c r="BL60" i="20"/>
  <c r="BJ60" i="20"/>
  <c r="BK60" i="20"/>
  <c r="O60" i="20"/>
  <c r="BN60" i="20"/>
  <c r="AC60" i="20"/>
  <c r="AS60" i="20"/>
  <c r="AB60" i="20"/>
  <c r="M60" i="20"/>
  <c r="AU60" i="20"/>
  <c r="AO60" i="20"/>
  <c r="Z60" i="20"/>
  <c r="AE60" i="20"/>
  <c r="AD60" i="20"/>
  <c r="AZ60" i="20"/>
  <c r="AI60" i="20"/>
  <c r="BG60" i="20"/>
  <c r="AG60" i="20"/>
  <c r="BP60" i="20"/>
  <c r="AS5" i="21"/>
  <c r="AS12" i="21"/>
  <c r="AS4" i="21" s="1"/>
  <c r="N12" i="20"/>
  <c r="N58" i="20" s="1"/>
  <c r="N59" i="20" s="1"/>
  <c r="N5" i="20"/>
  <c r="N4" i="20" s="1"/>
  <c r="Q5" i="20"/>
  <c r="Q4" i="20" s="1"/>
  <c r="Q12" i="20"/>
  <c r="Q58" i="20" s="1"/>
  <c r="Q59" i="20" s="1"/>
  <c r="BA5" i="20"/>
  <c r="BA4" i="20" s="1"/>
  <c r="BA12" i="20"/>
  <c r="BA58" i="20" s="1"/>
  <c r="BA59" i="20" s="1"/>
  <c r="AH12" i="20"/>
  <c r="AH58" i="20" s="1"/>
  <c r="AH59" i="20" s="1"/>
  <c r="AH5" i="20"/>
  <c r="AH4" i="20" s="1"/>
  <c r="E85" i="20"/>
  <c r="Y12" i="20"/>
  <c r="Y58" i="20" s="1"/>
  <c r="Y59" i="20" s="1"/>
  <c r="Y5" i="20"/>
  <c r="Y4" i="20" s="1"/>
  <c r="R12" i="21"/>
  <c r="R4" i="21" s="1"/>
  <c r="R5" i="21"/>
  <c r="AO12" i="20"/>
  <c r="AO58" i="20" s="1"/>
  <c r="AO59" i="20" s="1"/>
  <c r="AO5" i="20"/>
  <c r="AO4" i="20" s="1"/>
  <c r="O5" i="21"/>
  <c r="O12" i="21"/>
  <c r="O4" i="21" s="1"/>
  <c r="U5" i="20"/>
  <c r="U4" i="20" s="1"/>
  <c r="U12" i="20"/>
  <c r="U58" i="20" s="1"/>
  <c r="U59" i="20" s="1"/>
  <c r="V60" i="20"/>
  <c r="U60" i="20"/>
  <c r="AC12" i="20"/>
  <c r="AC58" i="20" s="1"/>
  <c r="AC59" i="20" s="1"/>
  <c r="AC5" i="20"/>
  <c r="AC4" i="20" s="1"/>
  <c r="BK5" i="20"/>
  <c r="BK4" i="20" s="1"/>
  <c r="BK12" i="20"/>
  <c r="BK58" i="20" s="1"/>
  <c r="BK59" i="20" s="1"/>
  <c r="AU12" i="20"/>
  <c r="AU58" i="20" s="1"/>
  <c r="AU59" i="20" s="1"/>
  <c r="AU5" i="20"/>
  <c r="AU4" i="20" s="1"/>
  <c r="AJ118" i="20"/>
  <c r="H119" i="20"/>
  <c r="Q60" i="20"/>
  <c r="BC5" i="20"/>
  <c r="BC4" i="20" s="1"/>
  <c r="BC12" i="20"/>
  <c r="BC58" i="20" s="1"/>
  <c r="BC59" i="20" s="1"/>
  <c r="BA5" i="21"/>
  <c r="BA12" i="21"/>
  <c r="BA4" i="21" s="1"/>
  <c r="AH5" i="21"/>
  <c r="AH12" i="21"/>
  <c r="AH4" i="21" s="1"/>
  <c r="AY12" i="20"/>
  <c r="AY58" i="20" s="1"/>
  <c r="AY59" i="20" s="1"/>
  <c r="AY5" i="20"/>
  <c r="AY4" i="20" s="1"/>
  <c r="F84" i="20"/>
  <c r="L13" i="20"/>
  <c r="AW12" i="21"/>
  <c r="AW4" i="21" s="1"/>
  <c r="AW5" i="21"/>
  <c r="P5" i="21"/>
  <c r="P12" i="21"/>
  <c r="P4" i="21" s="1"/>
  <c r="V5" i="21"/>
  <c r="V12" i="21"/>
  <c r="V4" i="21" s="1"/>
  <c r="BF12" i="21"/>
  <c r="BF4" i="21" s="1"/>
  <c r="BF5" i="21"/>
  <c r="AC12" i="21"/>
  <c r="AC4" i="21" s="1"/>
  <c r="AC5" i="21"/>
  <c r="BK5" i="21"/>
  <c r="BK12" i="21"/>
  <c r="BK4" i="21" s="1"/>
  <c r="AU5" i="21"/>
  <c r="AU12" i="21"/>
  <c r="AU4" i="21" s="1"/>
  <c r="T60" i="20"/>
  <c r="X13" i="20"/>
  <c r="G84" i="20"/>
  <c r="T12" i="21"/>
  <c r="T4" i="21" s="1"/>
  <c r="T5" i="21"/>
  <c r="AM5" i="20"/>
  <c r="AM4" i="20" s="1"/>
  <c r="AM12" i="20"/>
  <c r="AM58" i="20" s="1"/>
  <c r="AM59" i="20" s="1"/>
  <c r="BC12" i="21"/>
  <c r="BC4" i="21" s="1"/>
  <c r="BC5" i="21"/>
  <c r="AG5" i="21"/>
  <c r="AG12" i="21"/>
  <c r="AG4" i="21" s="1"/>
  <c r="AM60" i="20"/>
  <c r="P60" i="20"/>
  <c r="AY12" i="21"/>
  <c r="AY4" i="21" s="1"/>
  <c r="AY5" i="21"/>
  <c r="AW5" i="20"/>
  <c r="AW4" i="20" s="1"/>
  <c r="AW12" i="20"/>
  <c r="AW58" i="20" s="1"/>
  <c r="AW59" i="20" s="1"/>
  <c r="P12" i="20"/>
  <c r="P58" i="20" s="1"/>
  <c r="P59" i="20" s="1"/>
  <c r="P5" i="20"/>
  <c r="P4" i="20" s="1"/>
  <c r="V12" i="20"/>
  <c r="V58" i="20" s="1"/>
  <c r="V59" i="20" s="1"/>
  <c r="V5" i="20"/>
  <c r="V4" i="20" s="1"/>
  <c r="BD60" i="20"/>
  <c r="BF5" i="20"/>
  <c r="BF4" i="20" s="1"/>
  <c r="BF12" i="20"/>
  <c r="BF58" i="20" s="1"/>
  <c r="BF59" i="20" s="1"/>
  <c r="BD5" i="21"/>
  <c r="BD12" i="21"/>
  <c r="BD4" i="21" s="1"/>
  <c r="Z5" i="21"/>
  <c r="Z12" i="21"/>
  <c r="Z4" i="21" s="1"/>
  <c r="BI5" i="21"/>
  <c r="BI12" i="21"/>
  <c r="BI4" i="21" s="1"/>
  <c r="AX5" i="20"/>
  <c r="AX4" i="20" s="1"/>
  <c r="AX12" i="20"/>
  <c r="AX58" i="20" s="1"/>
  <c r="AX59" i="20" s="1"/>
  <c r="AE5" i="21"/>
  <c r="AE12" i="21"/>
  <c r="AE4" i="21" s="1"/>
  <c r="BO5" i="21"/>
  <c r="BO12" i="21"/>
  <c r="BO4" i="21" s="1"/>
  <c r="AM5" i="21"/>
  <c r="AM12" i="21"/>
  <c r="AM4" i="21" s="1"/>
  <c r="AK12" i="21"/>
  <c r="AK4" i="21" s="1"/>
  <c r="AK5" i="21"/>
  <c r="I85" i="21"/>
  <c r="AV84" i="21"/>
  <c r="BQ60" i="20"/>
  <c r="G85" i="21"/>
  <c r="X84" i="21"/>
  <c r="BJ12" i="21"/>
  <c r="BJ4" i="21" s="1"/>
  <c r="BJ5" i="21"/>
  <c r="AG12" i="20"/>
  <c r="AG58" i="20" s="1"/>
  <c r="AG59" i="20" s="1"/>
  <c r="AG5" i="20"/>
  <c r="AG4" i="20" s="1"/>
  <c r="BP5" i="21"/>
  <c r="BP12" i="21"/>
  <c r="BP4" i="21" s="1"/>
  <c r="AH60" i="20"/>
  <c r="BB12" i="20"/>
  <c r="BB58" i="20" s="1"/>
  <c r="BB59" i="20" s="1"/>
  <c r="BB5" i="20"/>
  <c r="BB4" i="20" s="1"/>
  <c r="AX60" i="20"/>
  <c r="BD12" i="20"/>
  <c r="BD58" i="20" s="1"/>
  <c r="BD59" i="20" s="1"/>
  <c r="BD5" i="20"/>
  <c r="BD4" i="20" s="1"/>
  <c r="Z5" i="20"/>
  <c r="Z4" i="20" s="1"/>
  <c r="Z12" i="20"/>
  <c r="Z58" i="20" s="1"/>
  <c r="Z59" i="20" s="1"/>
  <c r="BI12" i="20"/>
  <c r="BI58" i="20" s="1"/>
  <c r="BI59" i="20" s="1"/>
  <c r="BI5" i="20"/>
  <c r="BI4" i="20" s="1"/>
  <c r="AX12" i="21"/>
  <c r="AX4" i="21" s="1"/>
  <c r="AX5" i="21"/>
  <c r="AE5" i="20"/>
  <c r="AE4" i="20" s="1"/>
  <c r="AE12" i="20"/>
  <c r="AE58" i="20" s="1"/>
  <c r="AE59" i="20" s="1"/>
  <c r="R60" i="20"/>
  <c r="BI60" i="20"/>
  <c r="BO12" i="20"/>
  <c r="BO58" i="20" s="1"/>
  <c r="BO59" i="20" s="1"/>
  <c r="BO5" i="20"/>
  <c r="BO4" i="20" s="1"/>
  <c r="BO60" i="20"/>
  <c r="BS5" i="21"/>
  <c r="BS12" i="21"/>
  <c r="BS4" i="21" s="1"/>
  <c r="BQ12" i="21"/>
  <c r="BQ4" i="21" s="1"/>
  <c r="BQ5" i="21"/>
  <c r="AK5" i="20"/>
  <c r="AK4" i="20" s="1"/>
  <c r="AK12" i="20"/>
  <c r="AK58" i="20" s="1"/>
  <c r="AK59" i="20" s="1"/>
  <c r="AK60" i="20"/>
  <c r="BJ12" i="20"/>
  <c r="BJ58" i="20" s="1"/>
  <c r="BJ59" i="20" s="1"/>
  <c r="BJ5" i="20"/>
  <c r="BJ4" i="20" s="1"/>
  <c r="M12" i="21"/>
  <c r="M4" i="21" s="1"/>
  <c r="M5" i="21"/>
  <c r="BE12" i="21"/>
  <c r="BE4" i="21" s="1"/>
  <c r="BE5" i="21"/>
  <c r="BP12" i="20"/>
  <c r="BP58" i="20" s="1"/>
  <c r="BP59" i="20" s="1"/>
  <c r="BP5" i="20"/>
  <c r="BP4" i="20" s="1"/>
  <c r="BC60" i="20"/>
  <c r="BG12" i="21"/>
  <c r="BG4" i="21" s="1"/>
  <c r="BG5" i="21"/>
  <c r="BB12" i="21"/>
  <c r="BB4" i="21" s="1"/>
  <c r="BB5" i="21"/>
  <c r="BF60" i="20"/>
  <c r="AY60" i="20"/>
  <c r="BB60" i="20"/>
  <c r="J84" i="20"/>
  <c r="BH13" i="20"/>
  <c r="AA5" i="21"/>
  <c r="AA12" i="21"/>
  <c r="AA4" i="21" s="1"/>
  <c r="AI12" i="21"/>
  <c r="AI4" i="21" s="1"/>
  <c r="AI5" i="21"/>
  <c r="W12" i="20"/>
  <c r="W58" i="20" s="1"/>
  <c r="W59" i="20" s="1"/>
  <c r="W5" i="20"/>
  <c r="W4" i="20" s="1"/>
  <c r="AD5" i="21"/>
  <c r="AD12" i="21"/>
  <c r="AD4" i="21" s="1"/>
  <c r="AN5" i="21"/>
  <c r="AN12" i="21"/>
  <c r="AN4" i="21" s="1"/>
  <c r="I84" i="20"/>
  <c r="AV13" i="20"/>
  <c r="AP12" i="21"/>
  <c r="AP4" i="21" s="1"/>
  <c r="AP5" i="21"/>
  <c r="AP5" i="20"/>
  <c r="AP4" i="20" s="1"/>
  <c r="AP12" i="20"/>
  <c r="AP58" i="20" s="1"/>
  <c r="AP59" i="20" s="1"/>
  <c r="BS5" i="20"/>
  <c r="BS4" i="20" s="1"/>
  <c r="BS12" i="20"/>
  <c r="BS58" i="20" s="1"/>
  <c r="BS59" i="20" s="1"/>
  <c r="AP60" i="20"/>
  <c r="S12" i="21"/>
  <c r="S4" i="21" s="1"/>
  <c r="S5" i="21"/>
  <c r="M12" i="20"/>
  <c r="M58" i="20" s="1"/>
  <c r="M59" i="20" s="1"/>
  <c r="M5" i="20"/>
  <c r="M4" i="20" s="1"/>
  <c r="BE12" i="20"/>
  <c r="BE58" i="20" s="1"/>
  <c r="BE59" i="20" s="1"/>
  <c r="BE5" i="20"/>
  <c r="BE4" i="20" s="1"/>
  <c r="AR12" i="20"/>
  <c r="AR58" i="20" s="1"/>
  <c r="AR59" i="20" s="1"/>
  <c r="AR5" i="20"/>
  <c r="AR4" i="20" s="1"/>
  <c r="BG5" i="20"/>
  <c r="BG4" i="20" s="1"/>
  <c r="BG12" i="20"/>
  <c r="BG58" i="20" s="1"/>
  <c r="BG59" i="20" s="1"/>
  <c r="I119" i="20"/>
  <c r="AV118" i="20"/>
  <c r="BH118" i="20"/>
  <c r="J119" i="20"/>
  <c r="AZ12" i="20"/>
  <c r="AZ58" i="20" s="1"/>
  <c r="AZ59" i="20" s="1"/>
  <c r="AZ5" i="20"/>
  <c r="AZ4" i="20" s="1"/>
  <c r="BH84" i="21"/>
  <c r="J85" i="21"/>
  <c r="AA12" i="20"/>
  <c r="AA58" i="20" s="1"/>
  <c r="AA59" i="20" s="1"/>
  <c r="AA5" i="20"/>
  <c r="AA4" i="20" s="1"/>
  <c r="AI5" i="20"/>
  <c r="AI4" i="20" s="1"/>
  <c r="AI12" i="20"/>
  <c r="AI58" i="20" s="1"/>
  <c r="AI59" i="20" s="1"/>
  <c r="W60" i="20"/>
  <c r="AA60" i="20"/>
  <c r="AN60" i="20"/>
  <c r="BS60" i="20"/>
  <c r="W5" i="21"/>
  <c r="W12" i="21"/>
  <c r="W4" i="21" s="1"/>
  <c r="AD5" i="20"/>
  <c r="AD4" i="20" s="1"/>
  <c r="AD12" i="20"/>
  <c r="AD58" i="20" s="1"/>
  <c r="AD59" i="20" s="1"/>
  <c r="AN5" i="20"/>
  <c r="AN4" i="20" s="1"/>
  <c r="AN12" i="20"/>
  <c r="AN58" i="20" s="1"/>
  <c r="AN59" i="20" s="1"/>
  <c r="H84" i="20"/>
  <c r="AJ13" i="20"/>
  <c r="AJ84" i="21"/>
  <c r="H85" i="21"/>
  <c r="BQ5" i="20"/>
  <c r="BQ4" i="20" s="1"/>
  <c r="BQ12" i="20"/>
  <c r="BQ58" i="20" s="1"/>
  <c r="BQ59" i="20" s="1"/>
  <c r="BR12" i="20"/>
  <c r="BR58" i="20" s="1"/>
  <c r="BR59" i="20" s="1"/>
  <c r="BR5" i="20"/>
  <c r="BR4" i="20" s="1"/>
  <c r="S60" i="20"/>
  <c r="BM12" i="21"/>
  <c r="BM4" i="21" s="1"/>
  <c r="BM5" i="21"/>
  <c r="BE60" i="20"/>
  <c r="S12" i="20"/>
  <c r="S58" i="20" s="1"/>
  <c r="S59" i="20" s="1"/>
  <c r="S5" i="20"/>
  <c r="S4" i="20" s="1"/>
  <c r="BM60" i="20"/>
  <c r="E120" i="20"/>
  <c r="Y60" i="20"/>
  <c r="AR5" i="21"/>
  <c r="AR12" i="21"/>
  <c r="AR4" i="21" s="1"/>
  <c r="AZ5" i="21"/>
  <c r="AZ12" i="21"/>
  <c r="AZ4" i="21" s="1"/>
  <c r="AQ60" i="20"/>
  <c r="AL60" i="20"/>
  <c r="AT12" i="21"/>
  <c r="AT4" i="21" s="1"/>
  <c r="AT5" i="21"/>
  <c r="AQ12" i="20"/>
  <c r="AQ58" i="20" s="1"/>
  <c r="AQ59" i="20" s="1"/>
  <c r="AQ5" i="20"/>
  <c r="AQ4" i="20" s="1"/>
  <c r="AL5" i="20"/>
  <c r="AL4" i="20" s="1"/>
  <c r="AL12" i="20"/>
  <c r="AL58" i="20" s="1"/>
  <c r="AL59" i="20" s="1"/>
  <c r="BN5" i="21"/>
  <c r="BN12" i="21"/>
  <c r="BN4" i="21" s="1"/>
  <c r="AF5" i="21"/>
  <c r="AF12" i="21"/>
  <c r="AF4" i="21" s="1"/>
  <c r="BL5" i="20"/>
  <c r="BL4" i="20" s="1"/>
  <c r="BL12" i="20"/>
  <c r="BL58" i="20" s="1"/>
  <c r="BL59" i="20" s="1"/>
  <c r="AB12" i="21"/>
  <c r="AB4" i="21" s="1"/>
  <c r="AB5" i="21"/>
  <c r="T12" i="20"/>
  <c r="T58" i="20" s="1"/>
  <c r="T59" i="20" s="1"/>
  <c r="T5" i="20"/>
  <c r="T4" i="20" s="1"/>
  <c r="BR12" i="21"/>
  <c r="BR4" i="21" s="1"/>
  <c r="BR5" i="21"/>
  <c r="G119" i="20"/>
  <c r="X118" i="20"/>
  <c r="N60" i="20"/>
  <c r="BM5" i="20"/>
  <c r="BM4" i="20" s="1"/>
  <c r="BM12" i="20"/>
  <c r="BM58" i="20" s="1"/>
  <c r="BM59" i="20" s="1"/>
  <c r="AS5" i="20"/>
  <c r="AS4" i="20" s="1"/>
  <c r="AS12" i="20"/>
  <c r="AS58" i="20" s="1"/>
  <c r="AS59" i="20" s="1"/>
  <c r="N12" i="21"/>
  <c r="N4" i="21" s="1"/>
  <c r="N5" i="21"/>
  <c r="Q5" i="21"/>
  <c r="Q12" i="21"/>
  <c r="Q4" i="21" s="1"/>
  <c r="AR60" i="20"/>
  <c r="L118" i="20"/>
  <c r="F119" i="20"/>
  <c r="AW60" i="20"/>
  <c r="BA60" i="20"/>
  <c r="F85" i="21"/>
  <c r="L84" i="21"/>
  <c r="Y12" i="21"/>
  <c r="Y4" i="21" s="1"/>
  <c r="Y5" i="21"/>
  <c r="R12" i="20"/>
  <c r="R58" i="20" s="1"/>
  <c r="R59" i="20" s="1"/>
  <c r="R5" i="20"/>
  <c r="R4" i="20" s="1"/>
  <c r="AT60" i="20"/>
  <c r="AO5" i="21"/>
  <c r="AO12" i="21"/>
  <c r="AO4" i="21" s="1"/>
  <c r="O12" i="20"/>
  <c r="O58" i="20" s="1"/>
  <c r="O59" i="20" s="1"/>
  <c r="O5" i="20"/>
  <c r="O4" i="20" s="1"/>
  <c r="U12" i="21"/>
  <c r="U4" i="21" s="1"/>
  <c r="U5" i="21"/>
  <c r="AT12" i="20"/>
  <c r="AT58" i="20" s="1"/>
  <c r="AT59" i="20" s="1"/>
  <c r="AT5" i="20"/>
  <c r="AT4" i="20" s="1"/>
  <c r="AQ5" i="21"/>
  <c r="AQ12" i="21"/>
  <c r="AQ4" i="21" s="1"/>
  <c r="AL12" i="21"/>
  <c r="AL4" i="21" s="1"/>
  <c r="AL5" i="21"/>
  <c r="BN12" i="20"/>
  <c r="BN58" i="20" s="1"/>
  <c r="BN59" i="20" s="1"/>
  <c r="BN5" i="20"/>
  <c r="BN4" i="20" s="1"/>
  <c r="AF5" i="20"/>
  <c r="AF4" i="20" s="1"/>
  <c r="AF12" i="20"/>
  <c r="AF58" i="20" s="1"/>
  <c r="AF59" i="20" s="1"/>
  <c r="BL5" i="21"/>
  <c r="BL12" i="21"/>
  <c r="BL4" i="21" s="1"/>
  <c r="AB12" i="20"/>
  <c r="AB58" i="20" s="1"/>
  <c r="AB59" i="20" s="1"/>
  <c r="AB5" i="20"/>
  <c r="AB4" i="20" s="1"/>
  <c r="E85" i="21" l="1"/>
  <c r="AT67" i="21"/>
  <c r="AT66" i="21"/>
  <c r="BD67" i="21"/>
  <c r="BD66" i="21"/>
  <c r="F13" i="20"/>
  <c r="L12" i="20"/>
  <c r="L5" i="20"/>
  <c r="L63" i="20"/>
  <c r="F63" i="20" s="1"/>
  <c r="F118" i="20"/>
  <c r="L61" i="20"/>
  <c r="M66" i="21"/>
  <c r="M67" i="21"/>
  <c r="BS66" i="21"/>
  <c r="BS67" i="21"/>
  <c r="BC67" i="21"/>
  <c r="BC66" i="21"/>
  <c r="AU66" i="21"/>
  <c r="AU67" i="21"/>
  <c r="V67" i="21"/>
  <c r="V66" i="21"/>
  <c r="BE66" i="21"/>
  <c r="BE67" i="21"/>
  <c r="J118" i="20"/>
  <c r="BH61" i="20"/>
  <c r="BH63" i="20"/>
  <c r="J63" i="20" s="1"/>
  <c r="BG67" i="21"/>
  <c r="BG66" i="21"/>
  <c r="Y66" i="21"/>
  <c r="Y67" i="21"/>
  <c r="W66" i="21"/>
  <c r="W67" i="21"/>
  <c r="I118" i="20"/>
  <c r="AV63" i="20"/>
  <c r="I63" i="20" s="1"/>
  <c r="AV61" i="20"/>
  <c r="AX67" i="21"/>
  <c r="AX66" i="21"/>
  <c r="BJ67" i="21"/>
  <c r="BJ66" i="21"/>
  <c r="AM67" i="21"/>
  <c r="AM66" i="21"/>
  <c r="BI67" i="21"/>
  <c r="BI66" i="21"/>
  <c r="AY66" i="21"/>
  <c r="AY67" i="21"/>
  <c r="BK67" i="21"/>
  <c r="BK66" i="21"/>
  <c r="P66" i="21"/>
  <c r="P67" i="21"/>
  <c r="AH66" i="21"/>
  <c r="AH67" i="21"/>
  <c r="AJ63" i="20"/>
  <c r="H63" i="20" s="1"/>
  <c r="H118" i="20"/>
  <c r="AJ61" i="20"/>
  <c r="R67" i="21"/>
  <c r="R66" i="21"/>
  <c r="BR67" i="21"/>
  <c r="BR66" i="21"/>
  <c r="U66" i="21"/>
  <c r="U67" i="21"/>
  <c r="AD66" i="21"/>
  <c r="AD67" i="21"/>
  <c r="Q67" i="21"/>
  <c r="Q66" i="21"/>
  <c r="AL66" i="21"/>
  <c r="AL67" i="21"/>
  <c r="F84" i="21"/>
  <c r="L13" i="21"/>
  <c r="X63" i="20"/>
  <c r="G63" i="20" s="1"/>
  <c r="X61" i="20"/>
  <c r="G118" i="20"/>
  <c r="AR67" i="21"/>
  <c r="AR66" i="21"/>
  <c r="H84" i="21"/>
  <c r="AJ13" i="21"/>
  <c r="X13" i="21"/>
  <c r="G84" i="21"/>
  <c r="I84" i="21"/>
  <c r="AV13" i="21"/>
  <c r="AZ67" i="21"/>
  <c r="AZ66" i="21"/>
  <c r="BH5" i="20"/>
  <c r="BH12" i="20"/>
  <c r="J13" i="20"/>
  <c r="AK67" i="21"/>
  <c r="AK66" i="21"/>
  <c r="BL67" i="21"/>
  <c r="BL66" i="21"/>
  <c r="BM66" i="21"/>
  <c r="BM67" i="21"/>
  <c r="AJ5" i="20"/>
  <c r="AJ12" i="20"/>
  <c r="H13" i="20"/>
  <c r="AP67" i="21"/>
  <c r="AP66" i="21"/>
  <c r="BO66" i="21"/>
  <c r="BO67" i="21"/>
  <c r="Z67" i="21"/>
  <c r="Z66" i="21"/>
  <c r="T67" i="21"/>
  <c r="T66" i="21"/>
  <c r="BA67" i="21"/>
  <c r="BA66" i="21"/>
  <c r="AI66" i="21"/>
  <c r="AI67" i="21"/>
  <c r="AB67" i="21"/>
  <c r="AB66" i="21"/>
  <c r="AQ66" i="21"/>
  <c r="AQ67" i="21"/>
  <c r="AO66" i="21"/>
  <c r="AO67" i="21"/>
  <c r="N66" i="21"/>
  <c r="N67" i="21"/>
  <c r="AF66" i="21"/>
  <c r="AF67" i="21"/>
  <c r="BH13" i="21"/>
  <c r="J84" i="21"/>
  <c r="S67" i="21"/>
  <c r="S66" i="21"/>
  <c r="AV12" i="20"/>
  <c r="I13" i="20"/>
  <c r="AV5" i="20"/>
  <c r="BP67" i="21"/>
  <c r="BP66" i="21"/>
  <c r="AG67" i="21"/>
  <c r="AG66" i="21"/>
  <c r="AC66" i="21"/>
  <c r="AC67" i="21"/>
  <c r="AW66" i="21"/>
  <c r="AW67" i="21"/>
  <c r="O67" i="21"/>
  <c r="O66" i="21"/>
  <c r="AE67" i="21"/>
  <c r="AE66" i="21"/>
  <c r="X12" i="20"/>
  <c r="G13" i="20"/>
  <c r="X5" i="20"/>
  <c r="AS67" i="21"/>
  <c r="AS66" i="21"/>
  <c r="E119" i="20"/>
  <c r="BN67" i="21"/>
  <c r="BN66" i="21"/>
  <c r="AN66" i="21"/>
  <c r="AN67" i="21"/>
  <c r="AA67" i="21"/>
  <c r="AA66" i="21"/>
  <c r="BB67" i="21"/>
  <c r="BB66" i="21"/>
  <c r="BQ67" i="21"/>
  <c r="BQ66" i="21"/>
  <c r="BF67" i="21"/>
  <c r="BF66" i="21"/>
  <c r="E84" i="20"/>
  <c r="G5" i="20" l="1"/>
  <c r="X4" i="20"/>
  <c r="G4" i="20" s="1"/>
  <c r="H43" i="31"/>
  <c r="H39" i="31" s="1"/>
  <c r="H12" i="31"/>
  <c r="J61" i="20"/>
  <c r="BH60" i="20"/>
  <c r="J60" i="20" s="1"/>
  <c r="E63" i="20"/>
  <c r="I43" i="31"/>
  <c r="I39" i="31" s="1"/>
  <c r="I12" i="31"/>
  <c r="L4" i="20"/>
  <c r="F4" i="20" s="1"/>
  <c r="F5" i="20"/>
  <c r="I13" i="21"/>
  <c r="AV5" i="21"/>
  <c r="I5" i="21" s="1"/>
  <c r="AV12" i="21"/>
  <c r="F43" i="31"/>
  <c r="F39" i="31" s="1"/>
  <c r="F12" i="31"/>
  <c r="F12" i="20"/>
  <c r="L58" i="20"/>
  <c r="I12" i="20"/>
  <c r="F6" i="13" s="1"/>
  <c r="AV58" i="20"/>
  <c r="X58" i="20"/>
  <c r="G12" i="20"/>
  <c r="D6" i="13" s="1"/>
  <c r="G61" i="20"/>
  <c r="X60" i="20"/>
  <c r="G60" i="20" s="1"/>
  <c r="AJ60" i="20"/>
  <c r="H60" i="20" s="1"/>
  <c r="H61" i="20"/>
  <c r="E13" i="20"/>
  <c r="G12" i="31"/>
  <c r="G43" i="31"/>
  <c r="G39" i="31" s="1"/>
  <c r="J13" i="21"/>
  <c r="BH5" i="21"/>
  <c r="J5" i="21" s="1"/>
  <c r="BH12" i="21"/>
  <c r="H12" i="20"/>
  <c r="E6" i="13" s="1"/>
  <c r="AJ58" i="20"/>
  <c r="G13" i="21"/>
  <c r="X5" i="21"/>
  <c r="G5" i="21" s="1"/>
  <c r="X12" i="21"/>
  <c r="F13" i="21"/>
  <c r="L12" i="21"/>
  <c r="L5" i="21"/>
  <c r="F5" i="21" s="1"/>
  <c r="H5" i="20"/>
  <c r="AJ4" i="20"/>
  <c r="H4" i="20" s="1"/>
  <c r="BH58" i="20"/>
  <c r="J12" i="20"/>
  <c r="G6" i="13" s="1"/>
  <c r="AJ5" i="21"/>
  <c r="H5" i="21" s="1"/>
  <c r="H13" i="21"/>
  <c r="AJ12" i="21"/>
  <c r="E84" i="21"/>
  <c r="AV60" i="20"/>
  <c r="I60" i="20" s="1"/>
  <c r="I61" i="20"/>
  <c r="F61" i="20"/>
  <c r="L60" i="20"/>
  <c r="F60" i="20" s="1"/>
  <c r="AV4" i="20"/>
  <c r="I4" i="20" s="1"/>
  <c r="I5" i="20"/>
  <c r="J5" i="20"/>
  <c r="BH4" i="20"/>
  <c r="J4" i="20" s="1"/>
  <c r="E118" i="20"/>
  <c r="D43" i="31" s="1"/>
  <c r="D39" i="31" s="1"/>
  <c r="E43" i="31"/>
  <c r="E39" i="31" s="1"/>
  <c r="E12" i="31"/>
  <c r="E5" i="21" l="1"/>
  <c r="BH4" i="21"/>
  <c r="J12" i="21"/>
  <c r="G5" i="14" s="1"/>
  <c r="G4" i="14" s="1"/>
  <c r="F11" i="31"/>
  <c r="F16" i="31"/>
  <c r="E13" i="21"/>
  <c r="D13" i="13"/>
  <c r="D5" i="13"/>
  <c r="D14" i="13" s="1"/>
  <c r="I12" i="21"/>
  <c r="F5" i="14" s="1"/>
  <c r="F4" i="14" s="1"/>
  <c r="AV4" i="21"/>
  <c r="G12" i="21"/>
  <c r="D5" i="14" s="1"/>
  <c r="D4" i="14" s="1"/>
  <c r="X4" i="21"/>
  <c r="G58" i="20"/>
  <c r="D15" i="13" s="1"/>
  <c r="X59" i="20"/>
  <c r="G59" i="20" s="1"/>
  <c r="D16" i="13" s="1"/>
  <c r="H12" i="21"/>
  <c r="E5" i="14" s="1"/>
  <c r="E4" i="14" s="1"/>
  <c r="AJ4" i="21"/>
  <c r="E60" i="20"/>
  <c r="G13" i="13"/>
  <c r="G5" i="13"/>
  <c r="G14" i="13" s="1"/>
  <c r="G11" i="31"/>
  <c r="G16" i="31"/>
  <c r="AV59" i="20"/>
  <c r="I59" i="20" s="1"/>
  <c r="F16" i="13" s="1"/>
  <c r="I58" i="20"/>
  <c r="F15" i="13" s="1"/>
  <c r="H11" i="31"/>
  <c r="H16" i="31"/>
  <c r="F12" i="21"/>
  <c r="L4" i="21"/>
  <c r="E16" i="31"/>
  <c r="D12" i="31"/>
  <c r="D16" i="31" s="1"/>
  <c r="E11" i="31"/>
  <c r="BH59" i="20"/>
  <c r="J59" i="20" s="1"/>
  <c r="G16" i="13" s="1"/>
  <c r="J58" i="20"/>
  <c r="G15" i="13" s="1"/>
  <c r="F13" i="13"/>
  <c r="F5" i="13"/>
  <c r="F14" i="13" s="1"/>
  <c r="AJ59" i="20"/>
  <c r="H59" i="20" s="1"/>
  <c r="E16" i="13" s="1"/>
  <c r="H58" i="20"/>
  <c r="E15" i="13" s="1"/>
  <c r="L59" i="20"/>
  <c r="F59" i="20" s="1"/>
  <c r="F58" i="20"/>
  <c r="E4" i="20"/>
  <c r="E61" i="20"/>
  <c r="E5" i="20"/>
  <c r="E5" i="13"/>
  <c r="E14" i="13" s="1"/>
  <c r="E13" i="13"/>
  <c r="C6" i="13"/>
  <c r="E12" i="20"/>
  <c r="B6" i="13" s="1"/>
  <c r="I16" i="31"/>
  <c r="I11" i="31"/>
  <c r="AJ66" i="21" l="1"/>
  <c r="H66" i="21" s="1"/>
  <c r="E14" i="14" s="1"/>
  <c r="H4" i="21"/>
  <c r="AJ67" i="21"/>
  <c r="H67" i="21" s="1"/>
  <c r="E15" i="14" s="1"/>
  <c r="I15" i="31"/>
  <c r="G8" i="13" s="1"/>
  <c r="I6" i="31"/>
  <c r="I5" i="31" s="1"/>
  <c r="E58" i="20"/>
  <c r="B15" i="13" s="1"/>
  <c r="C17" i="13"/>
  <c r="C15" i="13"/>
  <c r="B32" i="13"/>
  <c r="E6" i="31"/>
  <c r="E15" i="31"/>
  <c r="C8" i="13" s="1"/>
  <c r="D11" i="31"/>
  <c r="D15" i="31" s="1"/>
  <c r="B8" i="13" s="1"/>
  <c r="H15" i="31"/>
  <c r="F8" i="13" s="1"/>
  <c r="H6" i="31"/>
  <c r="H5" i="31" s="1"/>
  <c r="B5" i="13"/>
  <c r="B14" i="13" s="1"/>
  <c r="B13" i="13"/>
  <c r="C23" i="13" s="1"/>
  <c r="B42" i="13" s="1" a="1"/>
  <c r="B42" i="13" s="1"/>
  <c r="G6" i="31"/>
  <c r="G5" i="31" s="1"/>
  <c r="G15" i="31"/>
  <c r="E8" i="13" s="1"/>
  <c r="E59" i="20"/>
  <c r="B16" i="13" s="1"/>
  <c r="C18" i="13"/>
  <c r="C16" i="13"/>
  <c r="B33" i="13"/>
  <c r="C13" i="13"/>
  <c r="C5" i="13"/>
  <c r="C14" i="13" s="1"/>
  <c r="X67" i="21"/>
  <c r="G67" i="21" s="1"/>
  <c r="D15" i="14" s="1"/>
  <c r="G4" i="21"/>
  <c r="X66" i="21"/>
  <c r="G66" i="21" s="1"/>
  <c r="D14" i="14" s="1"/>
  <c r="F6" i="31"/>
  <c r="F5" i="31" s="1"/>
  <c r="F15" i="31"/>
  <c r="D8" i="13" s="1"/>
  <c r="L67" i="21"/>
  <c r="F67" i="21" s="1"/>
  <c r="L66" i="21"/>
  <c r="F66" i="21" s="1"/>
  <c r="F4" i="21"/>
  <c r="E12" i="21"/>
  <c r="B5" i="14" s="1"/>
  <c r="B4" i="14" s="1"/>
  <c r="C5" i="14"/>
  <c r="C4" i="14" s="1"/>
  <c r="AV67" i="21"/>
  <c r="I67" i="21" s="1"/>
  <c r="F15" i="14" s="1"/>
  <c r="AV66" i="21"/>
  <c r="I66" i="21" s="1"/>
  <c r="F14" i="14" s="1"/>
  <c r="I4" i="21"/>
  <c r="J4" i="21"/>
  <c r="BH67" i="21"/>
  <c r="J67" i="21" s="1"/>
  <c r="G15" i="14" s="1"/>
  <c r="BH66" i="21"/>
  <c r="J66" i="21" s="1"/>
  <c r="G14" i="14" s="1"/>
  <c r="B26" i="13" l="1"/>
  <c r="C26" i="13" s="1"/>
  <c r="B43" i="13" s="1" a="1"/>
  <c r="B43" i="13" s="1"/>
  <c r="B27" i="13"/>
  <c r="C27" i="13" s="1"/>
  <c r="C43" i="13" s="1" a="1"/>
  <c r="C43" i="13" s="1"/>
  <c r="E4" i="21"/>
  <c r="C24" i="13"/>
  <c r="C42" i="13" s="1" a="1"/>
  <c r="C42" i="13" s="1"/>
  <c r="B24" i="13"/>
  <c r="B36" i="13"/>
  <c r="C36" i="13" s="1"/>
  <c r="C46" i="13" s="1" a="1"/>
  <c r="C46" i="13" s="1"/>
  <c r="C33" i="13"/>
  <c r="C45" i="13" s="1" a="1"/>
  <c r="C45" i="13" s="1"/>
  <c r="B23" i="13"/>
  <c r="E66" i="21"/>
  <c r="B14" i="14" s="1"/>
  <c r="C14" i="14"/>
  <c r="E67" i="21"/>
  <c r="B15" i="14" s="1"/>
  <c r="C15" i="14"/>
  <c r="B30" i="13"/>
  <c r="C30" i="13" s="1"/>
  <c r="C44" i="13" s="1" a="1"/>
  <c r="C44" i="13" s="1"/>
  <c r="D18" i="13"/>
  <c r="E18" i="13" s="1"/>
  <c r="F18" i="13" s="1"/>
  <c r="G18" i="13" s="1"/>
  <c r="D6" i="31"/>
  <c r="E5" i="31"/>
  <c r="D17" i="13"/>
  <c r="E17" i="13" s="1"/>
  <c r="F17" i="13" s="1"/>
  <c r="G17" i="13" s="1"/>
  <c r="B29" i="13"/>
  <c r="C29" i="13" s="1"/>
  <c r="B44" i="13" s="1" a="1"/>
  <c r="B44" i="13" s="1"/>
  <c r="B35" i="13"/>
  <c r="C35" i="13" s="1"/>
  <c r="B46" i="13" s="1" a="1"/>
  <c r="B46" i="13" s="1"/>
  <c r="C32" i="13"/>
  <c r="B45" i="13" s="1" a="1"/>
  <c r="B45" i="13" s="1"/>
  <c r="D5" i="31" l="1"/>
  <c r="E8" i="31"/>
  <c r="F8" i="31" s="1"/>
  <c r="G8" i="31" s="1"/>
  <c r="H8" i="31" s="1"/>
  <c r="I8" i="31" s="1"/>
  <c r="J21" i="14"/>
  <c r="C16" i="14"/>
  <c r="C17" i="14"/>
  <c r="J22" i="14"/>
  <c r="D16" i="14" l="1"/>
  <c r="E16" i="14" s="1"/>
  <c r="F16" i="14" s="1"/>
  <c r="G16" i="14" s="1"/>
  <c r="D17" i="14"/>
  <c r="E17" i="14" s="1"/>
  <c r="F17" i="14" s="1"/>
  <c r="G17" i="14" s="1"/>
  <c r="J28" i="14"/>
  <c r="J27"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5" authorId="0" shapeId="0" xr:uid="{424452C9-0F69-D141-BD81-BBCBA91D10EE}">
      <text>
        <r>
          <rPr>
            <sz val="10"/>
            <color rgb="FF000000"/>
            <rFont val="Calibri"/>
            <family val="2"/>
          </rPr>
          <t xml:space="preserve">Tax revenues coming from increased tourism activity in the parks of a city.
</t>
        </r>
      </text>
    </comment>
    <comment ref="H6" authorId="0" shapeId="0" xr:uid="{3261595C-BA0C-B349-B0C4-21FCA6559CD9}">
      <text>
        <r>
          <rPr>
            <sz val="10"/>
            <color rgb="FF000000"/>
            <rFont val="Calibri"/>
            <family val="2"/>
          </rPr>
          <t xml:space="preserve">Profits that local businesses reap from increased tourism activity in the parks of a city.
</t>
        </r>
      </text>
    </comment>
    <comment ref="H15" authorId="0" shapeId="0" xr:uid="{699476C0-0010-FC4F-BC21-63A07CD7E17F}">
      <text>
        <r>
          <rPr>
            <sz val="10"/>
            <color rgb="FF000000"/>
            <rFont val="Calibri"/>
            <family val="2"/>
          </rPr>
          <t>Excluding executive-level employees (i.e. directors).</t>
        </r>
      </text>
    </comment>
    <comment ref="H59" authorId="0" shapeId="0" xr:uid="{92683E64-8D01-944F-A41E-8C6C3CABE5DC}">
      <text>
        <r>
          <rPr>
            <sz val="10"/>
            <color rgb="FF000000"/>
            <rFont val="Calibri"/>
            <family val="2"/>
            <scheme val="minor"/>
          </rPr>
          <t xml:space="preserve">Supposing that such an evaluation system already exists, such as a smiley button feedback devices.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445" authorId="0" shapeId="0" xr:uid="{40E34E01-3665-A64D-A17D-A1CDEF30B570}">
      <text>
        <r>
          <rPr>
            <sz val="10"/>
            <color rgb="FF000000"/>
            <rFont val="Calibri"/>
            <family val="2"/>
          </rPr>
          <t xml:space="preserve">Tax revenues coming from increased tourism activity in the parks of a city.
</t>
        </r>
      </text>
    </comment>
    <comment ref="F446" authorId="0" shapeId="0" xr:uid="{64BF6B47-8841-8649-885A-0AFE6CB79D62}">
      <text>
        <r>
          <rPr>
            <sz val="10"/>
            <color rgb="FF000000"/>
            <rFont val="Calibri"/>
            <family val="2"/>
          </rPr>
          <t xml:space="preserve">Profits that local businesses reap from increased tourism activity in the parks of a city.
</t>
        </r>
      </text>
    </comment>
    <comment ref="F460" authorId="0" shapeId="0" xr:uid="{36D1A9A3-3BF6-794F-8527-B04D2AD8E1FE}">
      <text>
        <r>
          <rPr>
            <sz val="10"/>
            <color rgb="FF000000"/>
            <rFont val="Calibri"/>
            <family val="2"/>
          </rPr>
          <t>Excluding executive-level employees (i.e. directors).</t>
        </r>
      </text>
    </comment>
    <comment ref="F522" authorId="0" shapeId="0" xr:uid="{258C272A-E8CD-874E-858C-F4C07F5638A5}">
      <text>
        <r>
          <rPr>
            <sz val="10"/>
            <color rgb="FF000000"/>
            <rFont val="Calibri"/>
            <family val="2"/>
          </rPr>
          <t xml:space="preserve">Supposing that such an evaluation system already exists, such as a smiley button feedback devices.
</t>
        </r>
      </text>
    </comment>
    <comment ref="I537" authorId="0" shapeId="0" xr:uid="{813B3C9C-89E0-414C-81C1-24851593A7C5}">
      <text>
        <r>
          <rPr>
            <b/>
            <sz val="10"/>
            <color rgb="FF000000"/>
            <rFont val="Tahoma"/>
            <family val="2"/>
          </rPr>
          <t xml:space="preserve">Comment: 
</t>
        </r>
        <r>
          <rPr>
            <b/>
            <sz val="10"/>
            <color rgb="FF000000"/>
            <rFont val="Tahoma"/>
            <family val="2"/>
          </rPr>
          <t xml:space="preserve">Probability of occurence that NTT allocates to the effective realization </t>
        </r>
      </text>
    </comment>
    <comment ref="I555" authorId="0" shapeId="0" xr:uid="{7CF0AD06-5BB1-314F-A300-256D9A21A356}">
      <text>
        <r>
          <rPr>
            <b/>
            <sz val="10"/>
            <color rgb="FF000000"/>
            <rFont val="Tahoma"/>
            <family val="2"/>
          </rPr>
          <t xml:space="preserve">Comment: 
</t>
        </r>
        <r>
          <rPr>
            <b/>
            <sz val="10"/>
            <color rgb="FF000000"/>
            <rFont val="Tahoma"/>
            <family val="2"/>
          </rPr>
          <t xml:space="preserve">Probability of occurence that NTT allocates to the effective realization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<sst xmlns="http://schemas.openxmlformats.org/spreadsheetml/2006/main" count="11620" uniqueCount="729">
  <si>
    <t>GUIDELINES</t>
  </si>
  <si>
    <t>Opportunity INPUT</t>
  </si>
  <si>
    <t>Baseline ($)</t>
  </si>
  <si>
    <t>Item #</t>
  </si>
  <si>
    <t>Item</t>
  </si>
  <si>
    <t>Reference Unit</t>
  </si>
  <si>
    <t># Units</t>
  </si>
  <si>
    <t xml:space="preserve"> Discount</t>
  </si>
  <si>
    <t>(Initial)</t>
  </si>
  <si>
    <t>Item #1</t>
  </si>
  <si>
    <t>Deployment</t>
  </si>
  <si>
    <t>Item #2</t>
  </si>
  <si>
    <t>Item #3</t>
  </si>
  <si>
    <t>Item #4</t>
  </si>
  <si>
    <t>Item #5</t>
  </si>
  <si>
    <t>Item #6</t>
  </si>
  <si>
    <t>Item #7</t>
  </si>
  <si>
    <t>Item #8</t>
  </si>
  <si>
    <t>Item #9</t>
  </si>
  <si>
    <t>Item #10</t>
  </si>
  <si>
    <t>Initial discount</t>
  </si>
  <si>
    <t>(Initial / Month)</t>
  </si>
  <si>
    <t>Cost per Unit ($)</t>
  </si>
  <si>
    <t>Each</t>
  </si>
  <si>
    <t>Project Manager</t>
  </si>
  <si>
    <t>Opex Item</t>
  </si>
  <si>
    <t>Cost per Unit (Monthly, ($)</t>
  </si>
  <si>
    <t>Revenue Item</t>
  </si>
  <si>
    <t>Price per Unit (Monthly, ($)</t>
  </si>
  <si>
    <t>RUN - Price per Unit ($)</t>
  </si>
  <si>
    <t>Revenues</t>
  </si>
  <si>
    <t>Project Capital expenditures that cannot be attributed to a specific Use Case, purchased outside NTT</t>
  </si>
  <si>
    <t>Deployment expenditures that cannot be attributed to a specific Use Case, procured outside NTT</t>
  </si>
  <si>
    <t>Deployment expenditures that cannot be attributed to a specific Use Case, procured internally</t>
  </si>
  <si>
    <t>Operating expenditures that cannot be attributed to a specific Use Case, procured internally</t>
  </si>
  <si>
    <t>Operating expenditures that cannot be attributed to a specific Use Case, procured outside NTT</t>
  </si>
  <si>
    <t>Solution</t>
  </si>
  <si>
    <t>The O&amp;N application capabilities include:
• Providing the basic information of how many people are in an area at a given time. This provides valuable information on not only current occupancy but also patterns of utilization across the course of a day, a week or month.
• Using the data from the past and factoring in other factors such as weather conditions, it can also predict potential occupancy in the future which can be used for planning resources.
• It provides the ability to use the optical sensors (video cameras) to remotely view the current conditions in the facility. This helps optimize allocation of maintenance resources.</t>
  </si>
  <si>
    <t>NTT components (mandatory)</t>
  </si>
  <si>
    <t>Non-NTT components (mandatory)</t>
  </si>
  <si>
    <t>Either NTT or non-NTT</t>
  </si>
  <si>
    <t>Sub-use-cases</t>
  </si>
  <si>
    <t>Crowd Monitoring</t>
  </si>
  <si>
    <t>Multi-Orchestrator</t>
  </si>
  <si>
    <t>Network</t>
  </si>
  <si>
    <t>Audio Notification</t>
  </si>
  <si>
    <t>Sensors</t>
  </si>
  <si>
    <t>Alarming Sounds</t>
  </si>
  <si>
    <t>Windows Server 2016</t>
  </si>
  <si>
    <t>Vandalism</t>
  </si>
  <si>
    <t>Analytics software</t>
  </si>
  <si>
    <t>vmware</t>
  </si>
  <si>
    <t>Per project</t>
  </si>
  <si>
    <t>GUIDELINES - BASELINE</t>
  </si>
  <si>
    <t xml:space="preserve">GUIDELINE - IMPACT </t>
  </si>
  <si>
    <t>INPUT Current Baseline</t>
  </si>
  <si>
    <t>INPUT* - IMPACT Confirmation</t>
  </si>
  <si>
    <t>Calculated Impact (Initial)</t>
  </si>
  <si>
    <t>Benefits Item</t>
  </si>
  <si>
    <t>Consumption (# Units)</t>
  </si>
  <si>
    <t>Target ($)</t>
  </si>
  <si>
    <t>$By default = Guidance</t>
  </si>
  <si>
    <t>INPU* - IMPACT *</t>
  </si>
  <si>
    <t>Calculated Impact (Initial, # units)</t>
  </si>
  <si>
    <t>Baseline (#)</t>
  </si>
  <si>
    <t>Target (#)</t>
  </si>
  <si>
    <t>IMPACT - Guidelines</t>
  </si>
  <si>
    <t>Non Quantifiable Benefits Items</t>
  </si>
  <si>
    <t>Impact (rating 1-10)</t>
  </si>
  <si>
    <t>Probability (0-100%)</t>
  </si>
  <si>
    <t>Increased general well-being of city residents</t>
  </si>
  <si>
    <t>Enhanced sense of community</t>
  </si>
  <si>
    <t>Increased efficiency of green space policies</t>
  </si>
  <si>
    <t>Start</t>
  </si>
  <si>
    <t>End</t>
  </si>
  <si>
    <t>Project</t>
  </si>
  <si>
    <t>Operations</t>
  </si>
  <si>
    <t>POC</t>
  </si>
  <si>
    <t>Capital expenditures procured from outside NTT</t>
  </si>
  <si>
    <t>Cost per Unit (($)</t>
  </si>
  <si>
    <t>Cost per Unit</t>
  </si>
  <si>
    <t>Cost / Unit (%)</t>
  </si>
  <si>
    <t>Change per year (+/-)</t>
  </si>
  <si>
    <t>Deployment &amp; set-up cost procured from outside NTT</t>
  </si>
  <si>
    <t>Price Discount</t>
  </si>
  <si>
    <t xml:space="preserve"> Price Discount</t>
  </si>
  <si>
    <t>Cost per Unit Change per year (+/-)</t>
  </si>
  <si>
    <t># Units Change  per year (%)</t>
  </si>
  <si>
    <t>% Change  per Year (+/-)</t>
  </si>
  <si>
    <t>Run Phase</t>
  </si>
  <si>
    <t>Duration (Months)</t>
  </si>
  <si>
    <t>Lag  Phase</t>
  </si>
  <si>
    <t>Ramp up Phase</t>
  </si>
  <si>
    <t>Production</t>
  </si>
  <si>
    <t>Cost / Unit Change per year (+/-)</t>
  </si>
  <si>
    <t>Unit Price Change per year (+/-)</t>
  </si>
  <si>
    <t>Cost per Unit change per year (+/-)</t>
  </si>
  <si>
    <t>Pull Through</t>
  </si>
  <si>
    <t>None</t>
  </si>
  <si>
    <t>NA</t>
  </si>
  <si>
    <t>Usecase deployment</t>
  </si>
  <si>
    <t>person hours</t>
  </si>
  <si>
    <t>M/O setup cost - small</t>
  </si>
  <si>
    <t>M/O setup cost - medium</t>
  </si>
  <si>
    <t>M/O setup cost - large</t>
  </si>
  <si>
    <t>M/O - small</t>
  </si>
  <si>
    <t>M/O - medium</t>
  </si>
  <si>
    <t>M/O - large</t>
  </si>
  <si>
    <t>Item #11</t>
  </si>
  <si>
    <t>Item #12</t>
  </si>
  <si>
    <t>Item #13</t>
  </si>
  <si>
    <t>Item #14</t>
  </si>
  <si>
    <t>Item #15</t>
  </si>
  <si>
    <t>Item #16</t>
  </si>
  <si>
    <t>Item #17</t>
  </si>
  <si>
    <t>Power</t>
  </si>
  <si>
    <t>Network infrastructure</t>
  </si>
  <si>
    <t>Subject Matter Expert (SME)</t>
  </si>
  <si>
    <t>person days</t>
  </si>
  <si>
    <t>per use case (up to trigger level)</t>
  </si>
  <si>
    <t>per ASU</t>
  </si>
  <si>
    <t>Crowd Monitoring - Base</t>
  </si>
  <si>
    <t>Crowd Monitoring - EPU Base</t>
  </si>
  <si>
    <t>Crowd Monitoring - EPU ASU</t>
  </si>
  <si>
    <t>Audio Notification - Base</t>
  </si>
  <si>
    <t>Audio Notification - EPU Base</t>
  </si>
  <si>
    <t>Audio Notification - EPU ASU</t>
  </si>
  <si>
    <t>Alarming Sound - Base</t>
  </si>
  <si>
    <t>Alarming Sound - EPU Base</t>
  </si>
  <si>
    <t>Alarming Sound - EPU ASU</t>
  </si>
  <si>
    <t>Crowd Monitoring - Analytics S/W</t>
  </si>
  <si>
    <t>Audio Notification - Analytics S/W</t>
  </si>
  <si>
    <t>Alarming Sounds - Analytics S/W</t>
  </si>
  <si>
    <t>Crowd Monitoring - Base setup</t>
  </si>
  <si>
    <t>Audio Notification - EPU setup</t>
  </si>
  <si>
    <t>Audio Notification - Base setup</t>
  </si>
  <si>
    <t>Alarming Sounds - Base setup</t>
  </si>
  <si>
    <t>Alarming Sounds - EPU setup</t>
  </si>
  <si>
    <t>Crowd Monitoring - EPU setup</t>
  </si>
  <si>
    <t>Each usecase</t>
  </si>
  <si>
    <t>Crowd Monitoring - Base Maint</t>
  </si>
  <si>
    <t>Audio Notification - Base Maint</t>
  </si>
  <si>
    <t>Alarming Sounds - Base Maint</t>
  </si>
  <si>
    <t>Crowd Monitoring - EPU Maint</t>
  </si>
  <si>
    <t>Audio Notification - EPU Maint</t>
  </si>
  <si>
    <t>Alarming Sounds - EPU Maint</t>
  </si>
  <si>
    <t>Crowd Monitoring - Base IP Recovery</t>
  </si>
  <si>
    <t>Crowd Monitoring - EPU IP Recovery</t>
  </si>
  <si>
    <t>Audio Notification - EPU IP Recovery</t>
  </si>
  <si>
    <t>Audio Notification - Base IP Recovery</t>
  </si>
  <si>
    <t>Alarming Sounds - Base IP Recovery</t>
  </si>
  <si>
    <t>Alarming Sounds - EPU IP Recovery</t>
  </si>
  <si>
    <t>Audio Notification - IP Speaker</t>
  </si>
  <si>
    <t>Alarming Sounds - Microphones</t>
  </si>
  <si>
    <t># Months</t>
  </si>
  <si>
    <t>Project Stage</t>
  </si>
  <si>
    <t>Month #</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</si>
  <si>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</si>
  <si>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</si>
  <si>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</si>
  <si>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</si>
  <si>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</si>
  <si>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</si>
  <si>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</si>
  <si>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</si>
  <si>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</si>
  <si>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</si>
  <si>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</si>
  <si>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</si>
  <si>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</si>
  <si>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</si>
  <si>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</si>
  <si>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</si>
  <si>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</si>
  <si>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</si>
  <si>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</si>
  <si>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</si>
  <si>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</si>
  <si>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</si>
  <si>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</si>
  <si>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</si>
  <si>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</si>
  <si>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</si>
  <si>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</si>
  <si>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</si>
  <si>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</si>
  <si>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</si>
  <si>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</si>
  <si>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</si>
  <si>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</si>
  <si>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</si>
  <si>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</si>
  <si>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</si>
  <si>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</si>
  <si>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</si>
  <si>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</si>
  <si>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</si>
  <si>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</si>
  <si>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</si>
  <si>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</si>
  <si>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</si>
  <si>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</si>
  <si>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</si>
  <si>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</si>
  <si>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</si>
  <si>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</si>
  <si>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</si>
  <si>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</si>
  <si>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</si>
  <si>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</si>
  <si>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</si>
  <si>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</si>
  <si>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</si>
  <si>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</si>
  <si>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</si>
  <si>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</si>
  <si>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</si>
  <si>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Comments</t>
  </si>
  <si>
    <t>Project duration</t>
  </si>
  <si>
    <t>Deployment duration</t>
  </si>
  <si>
    <t>POC Pricing duration</t>
  </si>
  <si>
    <t>Start date</t>
  </si>
  <si>
    <t>Project Start</t>
  </si>
  <si>
    <t>Item #18</t>
  </si>
  <si>
    <t>Item #19</t>
  </si>
  <si>
    <t>Item #20</t>
  </si>
  <si>
    <t>Remind Ref Unit</t>
  </si>
  <si>
    <t>Opportunity INPUT - # UNITS</t>
  </si>
  <si>
    <t>INPUT COST</t>
  </si>
  <si>
    <t>Impact on Baseline Units Consumption (+/- %)</t>
  </si>
  <si>
    <t>Impact on Baseline $ Cost / Unit (+/- %)</t>
  </si>
  <si>
    <t>Impact on Baseline # Units Consumption (+/- %)</t>
  </si>
  <si>
    <t># Units per Month</t>
  </si>
  <si>
    <t>Impact on Baseline $ Cost / Unit per month (+/- %)</t>
  </si>
  <si>
    <t># Units per month</t>
  </si>
  <si>
    <t>Project Deployment</t>
  </si>
  <si>
    <t>By default 35% margin assumend</t>
  </si>
  <si>
    <t>Engineering installation</t>
  </si>
  <si>
    <t>per person hour</t>
  </si>
  <si>
    <t>Input GB details &amp; default margin comment</t>
  </si>
  <si>
    <t>Input GB details</t>
  </si>
  <si>
    <t>Get reference price</t>
  </si>
  <si>
    <t>Micro Data Center (MDC)</t>
  </si>
  <si>
    <t>Local Engineering installation</t>
  </si>
  <si>
    <t>Maintenance of Edge equipment</t>
  </si>
  <si>
    <t>per local equipment</t>
  </si>
  <si>
    <t>Get reference From TecArch</t>
  </si>
  <si>
    <t>License # increases every 200</t>
  </si>
  <si>
    <t>License # increases every 100</t>
  </si>
  <si>
    <t>Crowd Monitoring - EPU ASU S/W</t>
  </si>
  <si>
    <t>Audio Notification - Base ASU S/W</t>
  </si>
  <si>
    <t>Alarming Sounds - EPU ASU S/W</t>
  </si>
  <si>
    <t>Reference Unit (Per...)</t>
  </si>
  <si>
    <t>Operations Ramp-Up %</t>
  </si>
  <si>
    <t>Target</t>
  </si>
  <si>
    <t>Benefits</t>
  </si>
  <si>
    <t>NTT Pricing stage</t>
  </si>
  <si>
    <t>Investment schedule</t>
  </si>
  <si>
    <t>RUN Pricing</t>
  </si>
  <si>
    <t>O&amp;N-2.1</t>
  </si>
  <si>
    <t># of FTEs in charge of operational activities in park assets</t>
  </si>
  <si>
    <t>O&amp;N-2.2</t>
  </si>
  <si>
    <t>O&amp;N-2.3</t>
  </si>
  <si>
    <t># of murders within and near park assets</t>
  </si>
  <si>
    <t># of rapes within and near park assets</t>
  </si>
  <si>
    <t># of robberies within and near park assets</t>
  </si>
  <si>
    <t># of aggravated assaults within and near park assets</t>
  </si>
  <si>
    <t>Visitor Satisfaction</t>
  </si>
  <si>
    <t># of community activities held in park assets</t>
  </si>
  <si>
    <t># of volunteer hours</t>
  </si>
  <si>
    <t>O&amp;N-5.2</t>
  </si>
  <si>
    <t>Improved sense of security</t>
    <phoneticPr fontId="0" type="noConversion"/>
  </si>
  <si>
    <t>O&amp;N-5.3</t>
  </si>
  <si>
    <t>O&amp;N-5.4</t>
  </si>
  <si>
    <t>CRB &amp; WCB Stage</t>
  </si>
  <si>
    <t>UC Revenues Stage</t>
  </si>
  <si>
    <t>Reference baseline</t>
  </si>
  <si>
    <t>Non monetizable benefits</t>
  </si>
  <si>
    <t>Year 1</t>
  </si>
  <si>
    <t>Year 2</t>
  </si>
  <si>
    <t>Year 3</t>
  </si>
  <si>
    <t>Year 4</t>
  </si>
  <si>
    <t>Year 5</t>
  </si>
  <si>
    <t>SUM</t>
  </si>
  <si>
    <t>Net Present Value</t>
  </si>
  <si>
    <t>Yes</t>
  </si>
  <si>
    <t>No</t>
  </si>
  <si>
    <t>B.</t>
  </si>
  <si>
    <t>Discount Rate</t>
  </si>
  <si>
    <t>Gross Margin</t>
  </si>
  <si>
    <t>ROI</t>
  </si>
  <si>
    <t>Question Mark</t>
  </si>
  <si>
    <t>In between</t>
  </si>
  <si>
    <t>On Target if &gt;</t>
  </si>
  <si>
    <t>NPV</t>
  </si>
  <si>
    <t>Return per $ Invested (capex + Deploy)</t>
  </si>
  <si>
    <t>Revenues from seling real time data to third parties</t>
  </si>
  <si>
    <t># of Data G  Bite</t>
  </si>
  <si>
    <t>O&amp;N-1.1</t>
  </si>
  <si>
    <t>Tax revenues from additional spent by non local park visitors</t>
  </si>
  <si>
    <t># of non-local visitors in the park</t>
  </si>
  <si>
    <t>O&amp;N-1.2</t>
  </si>
  <si>
    <t>Revenues generated by businesses from non local park visitors</t>
  </si>
  <si>
    <t>Reduction of maintenance and repairs of park assets - non staff related</t>
  </si>
  <si>
    <t># of square feet of park assets</t>
  </si>
  <si>
    <t xml:space="preserve">Reduction of cost of park assets' operations staff </t>
  </si>
  <si>
    <t># of kWh consumed  in park assets due to lighting</t>
  </si>
  <si>
    <t>Reduction of the direct economic cost related to Violent Crime -  Rape</t>
  </si>
  <si>
    <t>Reduction of the direct economic cost related to Violent Crime -  Robbery</t>
  </si>
  <si>
    <t>Reduction of the direct economic cost related to Violent Crime  - Aggravated assaults</t>
  </si>
  <si>
    <t>Improvement of citizens health due to physical activity</t>
  </si>
  <si>
    <t>Community cohesion - Increase of community activities held in park assets</t>
  </si>
  <si>
    <t>Community cohesion - Increase of volunteer hours linked to park assets</t>
  </si>
  <si>
    <t>Use Case revenues</t>
  </si>
  <si>
    <t>Societal NPV</t>
  </si>
  <si>
    <t>Societal ROI</t>
  </si>
  <si>
    <t>Cum Cash (Excl. Risk Reward)</t>
  </si>
  <si>
    <t>Cumul Cash  (Incl. Risk Reward)</t>
  </si>
  <si>
    <t>NTT Dashboard</t>
  </si>
  <si>
    <t>Assessment</t>
  </si>
  <si>
    <t>Customer Dashboard</t>
  </si>
  <si>
    <t>Cash Out</t>
  </si>
  <si>
    <t>Cash In</t>
  </si>
  <si>
    <t xml:space="preserve">Net Cash </t>
  </si>
  <si>
    <t>NTT Pricing</t>
  </si>
  <si>
    <t>NTT capex &amp; Cost</t>
  </si>
  <si>
    <t>Cash releasing benefits</t>
  </si>
  <si>
    <t>Wider benefits</t>
  </si>
  <si>
    <t>Non quantifiable benefits</t>
  </si>
  <si>
    <t>Internal cost &amp; capex</t>
  </si>
  <si>
    <t>Non NTT cost &amp; capex</t>
  </si>
  <si>
    <t>Non UC capex &amp; Cost</t>
  </si>
  <si>
    <t>Assessment rules</t>
  </si>
  <si>
    <t>Risk Reward Input</t>
  </si>
  <si>
    <t>Lag to use case revenues</t>
  </si>
  <si>
    <t>Use case ramp-up duration</t>
  </si>
  <si>
    <t>UC Schedule INPUT</t>
  </si>
  <si>
    <t>Provided by NTT</t>
  </si>
  <si>
    <t>Estimated by NTT</t>
  </si>
  <si>
    <t>Research / Customer context</t>
  </si>
  <si>
    <t>0.2.1</t>
  </si>
  <si>
    <t>0.2.2</t>
  </si>
  <si>
    <t>Each use case</t>
  </si>
  <si>
    <t>O&amp;N-3.1</t>
  </si>
  <si>
    <t>Ref Unit</t>
  </si>
  <si>
    <t>Customer Share</t>
  </si>
  <si>
    <t>Lag - Project to UC Start</t>
  </si>
  <si>
    <t>Project Schedule</t>
  </si>
  <si>
    <t>Operations Ramp-Up % (end of period)</t>
  </si>
  <si>
    <t>Revenues Ramps-up (end of period)</t>
  </si>
  <si>
    <t>Deploy INPUT</t>
  </si>
  <si>
    <t>Pricing INPUT</t>
  </si>
  <si>
    <t>UC Revenues INPUT</t>
  </si>
  <si>
    <t>Reduction of electricty consumption of outdoor lighting in park assets consumption per lamp post in park assets</t>
    <phoneticPr fontId="32" type="noConversion"/>
  </si>
  <si>
    <t>Reduction of the direct economic cost related to Violent Crime -  Murders</t>
    <phoneticPr fontId="32" type="noConversion"/>
  </si>
  <si>
    <t>O&amp;N-3.1</t>
    <phoneticPr fontId="32" type="noConversion"/>
  </si>
  <si>
    <t>O&amp;N-4.1</t>
    <phoneticPr fontId="32" type="noConversion"/>
  </si>
  <si>
    <t>O&amp;N-5.1</t>
    <phoneticPr fontId="32" type="noConversion"/>
  </si>
  <si>
    <t>O&amp;N-5.5</t>
  </si>
  <si>
    <t>O&amp;N-5.6</t>
  </si>
  <si>
    <t>2.</t>
  </si>
  <si>
    <t>STEP 3: DECIDE</t>
  </si>
  <si>
    <t>NTT probability</t>
  </si>
  <si>
    <t>Sharing %</t>
  </si>
  <si>
    <t>Renewal Probability =</t>
  </si>
  <si>
    <t>NPV incl.  Contract Renewal</t>
  </si>
  <si>
    <t>Contract Renewal</t>
  </si>
  <si>
    <t>Payback</t>
  </si>
  <si>
    <t>Financail Payback</t>
  </si>
  <si>
    <t>Societal Payback</t>
  </si>
  <si>
    <t>On Target if =(Year)</t>
  </si>
  <si>
    <t>NTT Share</t>
  </si>
  <si>
    <t>5.</t>
  </si>
  <si>
    <t xml:space="preserve">Equal to NTT Project Equipment sales </t>
  </si>
  <si>
    <t>Equal to NTTDeployment Services Revenues</t>
  </si>
  <si>
    <t>Equal to NTT Project revenues , not specfic to a Use Case</t>
  </si>
  <si>
    <t>Equal to NTT Equipment sales (UC excl.  Pull Through)</t>
  </si>
  <si>
    <t>Equal to NTT Equipment sales ( Pull Through)</t>
  </si>
  <si>
    <t>Equal to NTT Deployment &amp; set -up revenues (UC Excl.  Pull Through)</t>
  </si>
  <si>
    <t>Equal to NTT Deployment &amp; set -up revenues (Pull Through)</t>
  </si>
  <si>
    <t>3.</t>
  </si>
  <si>
    <t>4.</t>
  </si>
  <si>
    <t>1.</t>
  </si>
  <si>
    <t>Equal to NTT Pull Through Recurrent services revenues</t>
  </si>
  <si>
    <t xml:space="preserve">Equal to NTT Recurrent services revenues, Incl. Pull Through </t>
  </si>
  <si>
    <t>AA</t>
  </si>
  <si>
    <t>Use Case  Schedule</t>
  </si>
  <si>
    <t>Run</t>
  </si>
  <si>
    <t>Pricng</t>
  </si>
  <si>
    <t>UC Revenues</t>
  </si>
  <si>
    <t xml:space="preserve">0. </t>
  </si>
  <si>
    <t>NTT Business Case</t>
  </si>
  <si>
    <t>Customer Business Case</t>
  </si>
  <si>
    <t>Zone 2</t>
  </si>
  <si>
    <t>ID</t>
  </si>
  <si>
    <t>#</t>
  </si>
  <si>
    <t>Section</t>
  </si>
  <si>
    <t>Category</t>
  </si>
  <si>
    <t>Zone 1 (USA)</t>
  </si>
  <si>
    <t>Zone 5</t>
  </si>
  <si>
    <t>Zone 4</t>
  </si>
  <si>
    <t>Zone 3</t>
  </si>
  <si>
    <t>ZONE:</t>
  </si>
  <si>
    <t>LMN</t>
  </si>
  <si>
    <t>3. INPUT O&amp;N UC OLD'!$L287</t>
  </si>
  <si>
    <t>INPUT NEW O&amp;N UC'!n385</t>
  </si>
  <si>
    <t>'3. INPUT O&amp;N UC OLD'!$O318</t>
  </si>
  <si>
    <t>INPUT NEW O&amp;N UC'!P416</t>
  </si>
  <si>
    <t>Schedule</t>
  </si>
  <si>
    <t>TI</t>
  </si>
  <si>
    <t>WWD</t>
  </si>
  <si>
    <t>LP</t>
  </si>
  <si>
    <t>NEW</t>
  </si>
  <si>
    <t>To</t>
  </si>
  <si>
    <t>NTT BUSINESS CASE</t>
  </si>
  <si>
    <t>CUSTOMER  BUSINESS CASE</t>
  </si>
  <si>
    <t xml:space="preserve">6. </t>
  </si>
  <si>
    <t>7.</t>
  </si>
  <si>
    <t>From Risk Reward Input</t>
  </si>
  <si>
    <t>Cust SUM</t>
  </si>
  <si>
    <t>NTT SUMMARY</t>
  </si>
  <si>
    <t>NTT SUM</t>
  </si>
  <si>
    <t>Risk Reward Sharing Options Options</t>
  </si>
  <si>
    <t>Database Pricng &amp; cost Zones</t>
  </si>
  <si>
    <t>Revenue categories</t>
  </si>
  <si>
    <t>INPUT assumed NTT Benefits Realization %</t>
  </si>
  <si>
    <t>UC Revenues  Sharing Baseline</t>
  </si>
  <si>
    <t>NTT assumed probability</t>
  </si>
  <si>
    <t>INPUT NTT UC Revenues SHARING %</t>
  </si>
  <si>
    <t>Cash Releasing Benefits  Sharing Baseline</t>
  </si>
  <si>
    <t>Operating margin (Excl. Risk Reward)</t>
  </si>
  <si>
    <t>Payback before # Months</t>
  </si>
  <si>
    <t>Cumulated Financial Cash</t>
  </si>
  <si>
    <t>Cumulated societal cash</t>
  </si>
  <si>
    <t>STEP 4: CONTRACT</t>
  </si>
  <si>
    <t>Customer Benefits</t>
  </si>
  <si>
    <t>Cash Releasing Benefits</t>
  </si>
  <si>
    <t>Benefits Sharing %</t>
  </si>
  <si>
    <t>Risk Reward Impact</t>
  </si>
  <si>
    <t>Benefits sharing</t>
  </si>
  <si>
    <t>NTT Risk Reward</t>
  </si>
  <si>
    <t>Rsik Reward Impact</t>
  </si>
  <si>
    <t>Discount Obtained</t>
  </si>
  <si>
    <t>NTT Retribution</t>
  </si>
  <si>
    <t>NTT Estimated sharing achievement</t>
  </si>
  <si>
    <t>NTT Discounts</t>
  </si>
  <si>
    <t>Project Discounts</t>
  </si>
  <si>
    <t>Pull Through Dscounts</t>
  </si>
  <si>
    <t>UC discounts</t>
  </si>
  <si>
    <t>Discount % revenues</t>
  </si>
  <si>
    <t>NTT Risk Reward Impact</t>
  </si>
  <si>
    <t>NTT Discounts to Customer</t>
  </si>
  <si>
    <t>Customer Risk Reward</t>
  </si>
  <si>
    <t>Cameras</t>
  </si>
  <si>
    <t>Get list price &amp; discount</t>
  </si>
  <si>
    <t>LPR Camera</t>
  </si>
  <si>
    <t>PTZ Camera</t>
  </si>
  <si>
    <t>Speaker</t>
  </si>
  <si>
    <t>Micrphone</t>
  </si>
  <si>
    <t>Core Infra (onprem or Cloud)</t>
  </si>
  <si>
    <t>HelpDesk (L1/L2)</t>
  </si>
  <si>
    <t>IT Support for Infra/Network</t>
  </si>
  <si>
    <t>Data Center</t>
  </si>
  <si>
    <t>Core Infra - Onprem</t>
  </si>
  <si>
    <t>Edge devices covered in UC tab</t>
  </si>
  <si>
    <t>Monitoring &amp; other tools?</t>
  </si>
  <si>
    <t>Ticketing software</t>
  </si>
  <si>
    <t>Database?</t>
  </si>
  <si>
    <t>Internal System Integration cost?</t>
  </si>
  <si>
    <t>Core</t>
  </si>
  <si>
    <t>MDC</t>
  </si>
  <si>
    <t>SMART Platform - Base</t>
  </si>
  <si>
    <t>SMART Platform - EPU</t>
  </si>
  <si>
    <t>SMART Platform - ASU</t>
  </si>
  <si>
    <t>Crowd Monitoring - Camera (PTZ)</t>
  </si>
  <si>
    <t>Ask Lyle</t>
  </si>
  <si>
    <t>Reference Sheets</t>
  </si>
  <si>
    <t>Item ID</t>
  </si>
  <si>
    <t>Name</t>
  </si>
  <si>
    <t>Sub-Section</t>
  </si>
  <si>
    <t>NA#</t>
  </si>
  <si>
    <t>ZONE 1 (USA)</t>
  </si>
  <si>
    <t>Cost/unit</t>
  </si>
  <si>
    <t>Price/unit (RUN)</t>
  </si>
  <si>
    <t>Price/Unit (POC)</t>
  </si>
  <si>
    <t>ZONE 2</t>
  </si>
  <si>
    <t>ZONE 3</t>
  </si>
  <si>
    <t>ZONE 4</t>
  </si>
  <si>
    <t>ZONE 5</t>
  </si>
  <si>
    <t>ZONE 6</t>
  </si>
  <si>
    <t>ZONE 7</t>
  </si>
  <si>
    <t>Baseline Cost per Unit (Monthly)</t>
  </si>
  <si>
    <t>CUSTOMER SUMMARY - Cash Out - LP UC</t>
  </si>
  <si>
    <t>CUSTOMER SUMMARY - Cash Out - NEW UC</t>
  </si>
  <si>
    <t>Customer Summary</t>
  </si>
  <si>
    <t>Non quantifiable impact</t>
  </si>
  <si>
    <t>Quantifiable impact</t>
  </si>
  <si>
    <t>Zone 6</t>
  </si>
  <si>
    <t>Zone 7</t>
  </si>
  <si>
    <t>Zone 8</t>
  </si>
  <si>
    <t>Zone 9</t>
  </si>
  <si>
    <t>Zone 10</t>
  </si>
  <si>
    <t>ZONE 8</t>
  </si>
  <si>
    <t>ZONE 9</t>
  </si>
  <si>
    <t>ZONE 10</t>
  </si>
  <si>
    <t>INPUT - IMPACT *</t>
  </si>
  <si>
    <t>Likert scale</t>
  </si>
  <si>
    <t>Customer Benefits retribution</t>
  </si>
  <si>
    <t>NTT  achievement (probability)</t>
  </si>
  <si>
    <t>RISK: NTT Discounts to Customer</t>
  </si>
  <si>
    <t>REWARD: Proceeds from Benefits Sharing</t>
  </si>
  <si>
    <t>Risk Reward Net Impact</t>
  </si>
  <si>
    <t>Structure of Modeling Tool</t>
  </si>
  <si>
    <t>1. Instructions</t>
  </si>
  <si>
    <t>2. Structure</t>
  </si>
  <si>
    <t>3. Taxonomy</t>
  </si>
  <si>
    <t>4. Metrics DB</t>
  </si>
  <si>
    <t>5. Benefits DB</t>
  </si>
  <si>
    <t>STEP 2: Analyse Outcomes</t>
  </si>
  <si>
    <t>INPUT Use Case(s)</t>
  </si>
  <si>
    <t xml:space="preserve">Use Case(s) Input: </t>
  </si>
  <si>
    <t>NTT input</t>
  </si>
  <si>
    <t>Customer input</t>
  </si>
  <si>
    <t>Use Case C Benefits (Guided)</t>
  </si>
  <si>
    <t>Project inputs</t>
  </si>
  <si>
    <t>Deal criteria Inputs</t>
  </si>
  <si>
    <t>6. INPUT Project</t>
  </si>
  <si>
    <t>7. Input  0&amp;N UC</t>
  </si>
  <si>
    <t>8. Input TI UC</t>
  </si>
  <si>
    <t>9. WWD Use Case</t>
  </si>
  <si>
    <t>10. LP Use Case</t>
  </si>
  <si>
    <t>11. NEW Use Case</t>
  </si>
  <si>
    <t>12. Deal Metrics</t>
  </si>
  <si>
    <t>16. NTT Dashboard</t>
  </si>
  <si>
    <t>= Ressources &amp; gyidelines</t>
  </si>
  <si>
    <t>= INPUTS</t>
  </si>
  <si>
    <t>= OUTPUTS</t>
  </si>
  <si>
    <t>Validation Tables (Do not change)</t>
  </si>
  <si>
    <t>With Risk Reward</t>
  </si>
  <si>
    <t>Without Risk Reward</t>
  </si>
  <si>
    <t>Operating Margin</t>
  </si>
  <si>
    <t>4. Net Present Value</t>
  </si>
  <si>
    <t>A.</t>
  </si>
  <si>
    <t>C</t>
  </si>
  <si>
    <t>Operating margin Target</t>
  </si>
  <si>
    <t>ROI Target</t>
  </si>
  <si>
    <t>INPUT Payback Targets</t>
  </si>
  <si>
    <t>INPUT ROI Targets</t>
  </si>
  <si>
    <t>INPUT NPV Targets</t>
  </si>
  <si>
    <t>ROI (Excl. Risk Reward)</t>
  </si>
  <si>
    <t>ROI (Incl. Risk Reward)</t>
  </si>
  <si>
    <t>Operating m argin (Incl. Risk Reward)</t>
  </si>
  <si>
    <t>NPV (Excl. Risk Reward)</t>
  </si>
  <si>
    <t>NPV (Incl. Risk Reward)</t>
  </si>
  <si>
    <t>Average Price doscount</t>
  </si>
  <si>
    <t>Net Cash (Excl. Risk Reward)</t>
  </si>
  <si>
    <t>Net Cash  (Incl. Risk Reward)</t>
  </si>
  <si>
    <t>Payback (Excl. Risk Reward)                     - Year =</t>
  </si>
  <si>
    <t>Payback (Incl. Risk Reward)                     - Year =</t>
  </si>
  <si>
    <t>NPV incl. Contract Renewal / Excl. Risk Reward</t>
  </si>
  <si>
    <t>NPV incl. Contract Renewal / Incl Risk Reward</t>
  </si>
  <si>
    <t xml:space="preserve">Target = </t>
  </si>
  <si>
    <t>NTT Business Case  Summary</t>
  </si>
  <si>
    <t xml:space="preserve">Target (Year) = </t>
  </si>
  <si>
    <t>Metrics DB Col #=</t>
  </si>
  <si>
    <t>Bulk discount if any =</t>
  </si>
  <si>
    <t>Pricing (RUN)</t>
  </si>
  <si>
    <t>Monthly Cost / Unit per month 
(By default = Guidance)</t>
  </si>
  <si>
    <t>Monthly Price / Unit per month 
(By default = Guidance)</t>
  </si>
  <si>
    <t>Price per Unit Change per year (+/-)</t>
  </si>
  <si>
    <t>Monthly Cost Per Unit ($) - confirm
(By default = Guidance)</t>
  </si>
  <si>
    <t>Cost Per Unit ($) - confirm
(By default = Guidance)</t>
  </si>
  <si>
    <t>Impact on Baseline Consumption (+/- %)) 
By default = Guidance</t>
  </si>
  <si>
    <t xml:space="preserve">Impact on Baseline Units Consumption (+/- %)
By default = Guidance	</t>
  </si>
  <si>
    <t xml:space="preserve">Impact on Baseline $ Cost / Unit per month (+/- %) 
By default = Guidance	</t>
  </si>
  <si>
    <t>Impact (rating 1-10) 
By default = Guidance</t>
  </si>
  <si>
    <t>Probability (0-100%) 
By default = Guidance</t>
  </si>
  <si>
    <t>Cpex Item</t>
  </si>
  <si>
    <t xml:space="preserve"> Discount 
*By default from Risk Revard Section</t>
  </si>
  <si>
    <t>Initial discount 
*By default from Risk Revard Section</t>
  </si>
  <si>
    <t>Cost Per Unit ($) - confirm
By default = Guidance</t>
  </si>
  <si>
    <t>"Cost Per Unit ($) - confirm
By default = Guidance"</t>
  </si>
  <si>
    <t>Cost per Unit (Monthly, ($) 
*By default = Guidance</t>
  </si>
  <si>
    <t>In this section you will input your Project Scheduling assumptions</t>
  </si>
  <si>
    <t>Please input this section only if there are revenues "influenced" by the Project beyond the Accelerate SMART Solutions perimeter</t>
  </si>
  <si>
    <t>PLEASE INPUT PROJECT SCHEDULE</t>
  </si>
  <si>
    <t xml:space="preserve">Input Sheet for  </t>
  </si>
  <si>
    <t>User Input Zone</t>
  </si>
  <si>
    <t>ITEM</t>
  </si>
  <si>
    <t>Project Name</t>
  </si>
  <si>
    <t>TEST</t>
  </si>
  <si>
    <t>&lt;--  Please Input in this sheet all assumptions related to the Project as a whole, not specific to a single Use Case</t>
  </si>
  <si>
    <t>In this section you will input price and cost assumptions that you assume the  customer will have, for the Project as a whole, and not specific to a single Use Case</t>
  </si>
  <si>
    <t>EASY!  You have nothing to input into this section</t>
  </si>
  <si>
    <t xml:space="preserve"> = User Input Zone - Without any Input yet</t>
  </si>
  <si>
    <t xml:space="preserve"> = User Input Zone - After Input</t>
  </si>
  <si>
    <t>Please Input in this section Project Revenues that cannot be attributed to a single Use Case</t>
  </si>
  <si>
    <t>Please Input in this section Project Capital expenditures that cannot be attributed to a single Use Case</t>
  </si>
  <si>
    <t>Please Input in this section Project Operating expenditures that cannot be attributed to asingle Use Case</t>
  </si>
  <si>
    <t>= Guideline Zone  &amp; data - Do not Input data in those cells</t>
  </si>
  <si>
    <t>Please Input in this section Pull-through Revenues that cannot be attributed to a single Use Case</t>
  </si>
  <si>
    <t>Please Input in this section Pull-through Capital expenditures that cannot be attributed to a single Use Case</t>
  </si>
  <si>
    <t>Please Input in this section Pull-through Deployment &amp; set-up cost that cannot be attributed to a single Use Case</t>
  </si>
  <si>
    <t>Please Input in this section Pull-through Operating expenditures that cannot be attributed to asingle Use Case</t>
  </si>
  <si>
    <t>Please Input in this section Project Deployment &amp; Set-up cost that cannot be attributed to a single Use Case</t>
  </si>
  <si>
    <t>Please Input in this section the Capital expenditures that the customer may inccur in the Project,  which cannot be attributed to a single Use Case</t>
  </si>
  <si>
    <t>Please Input in this section the Deployment and set-up cost that the customer may inccur in the Project,  which cannot be attributed to a single Use Case</t>
  </si>
  <si>
    <t>Please Input in this section the Operating expenditures that the customer may inccur in the Project,  which cannot be attributed to a single Use Case</t>
  </si>
  <si>
    <t xml:space="preserve">Project Name = </t>
  </si>
  <si>
    <t xml:space="preserve">Use Case = </t>
  </si>
  <si>
    <t xml:space="preserve">Zone = </t>
  </si>
  <si>
    <t>8.</t>
  </si>
  <si>
    <t>&lt;--Input here Name of Use Case</t>
  </si>
  <si>
    <t>&lt;-- Remind from Project Input Sheet</t>
  </si>
  <si>
    <t>Guidelien Data</t>
  </si>
  <si>
    <t>Instructions</t>
  </si>
  <si>
    <t>= Instructions to User</t>
  </si>
  <si>
    <t xml:space="preserve">Input here a high level description of the Accelerate SMART Use Case </t>
  </si>
  <si>
    <t>In this section you will input information on the technical solution - Entry is not mandatory . Data will ne be used for further calculation</t>
  </si>
  <si>
    <t>Please Input in this section Use Case specific Capital expenditures</t>
  </si>
  <si>
    <t>Please Input in this section Use Case specific Deployment &amp; Set-up cost</t>
  </si>
  <si>
    <t>Please Input in this section Use Case specific Operating expenditures</t>
  </si>
  <si>
    <t>In this section you will input Use Case specific price and cost assumptions that you assume the customer would have</t>
  </si>
  <si>
    <t>In this section you will input Use Case specific NTT price and cost assumptions</t>
  </si>
  <si>
    <t>In this section you will input NTT price and cost assumptions for the Project, not specific to a single UseCase, but to the Project as a whole</t>
  </si>
  <si>
    <t>In this section you will input your Use Case  specific Scheduling assumptions</t>
  </si>
  <si>
    <t>Please Input in this section the Use Case specific Capital expenditures that the customer may inccur</t>
  </si>
  <si>
    <t>Please Input in this section the Use Case specific Deployment &amp; set-up cost  that the customer may inccur</t>
  </si>
  <si>
    <t>Please Input in this section the Use Case specific Operating expenditures  that the customer may inccur</t>
  </si>
  <si>
    <t>Please Input in this section the revenues that the customer could generate  through implementing this specific Use Case</t>
  </si>
  <si>
    <t>Please Input in this section the Cash Releasing Benefits that the customer could generate  through implementing this specific Use Case</t>
  </si>
  <si>
    <t>Please Input in this section the Wider Cash Benefits (benefits to the whole community as opposed to the project owner)  that the customer could generate  through implementing this specific Use Case</t>
  </si>
  <si>
    <t>Please Input in this section the quantifiable but non-monetizable Benefits that the customer could generate  through implementing this specific Use Case</t>
  </si>
  <si>
    <t>Please Input in this section the non quantifiable and non-monetizable Benefits that the customer could generate  through implementing this specific Use Case</t>
  </si>
  <si>
    <t>In this section you will input Risks Reward sharing assumptions negotiated between NTT and Customer</t>
  </si>
  <si>
    <t>Please Input in this section the UC revenues risk reward assumptions negotiated with the customer for that secific Use Case</t>
  </si>
  <si>
    <t>Please Input in this section the Cash Releasing Benefits risk reward assumptions negotiated with the customer for that secific Use Case</t>
  </si>
  <si>
    <t>Occupancy &amp; Notification Use Case Input Sheet</t>
  </si>
  <si>
    <t>Input Not Mandatory</t>
  </si>
  <si>
    <t>Database Guidance --&gt;</t>
  </si>
  <si>
    <t>User Input Zone --&gt;</t>
  </si>
  <si>
    <t>Please Input in this section Use Case specific revenue, price &amp; discount assumptions</t>
  </si>
  <si>
    <t>&lt; -- If Yess, enter below: a) sharing % , b) assumed % benefits realization (probabilty)
 If No leave blank</t>
  </si>
  <si>
    <t xml:space="preserve">Do NTT and Customer agree on sharing any of the Ue Case  revenues? </t>
  </si>
  <si>
    <t xml:space="preserve">Do NTT and Customer agree on sharing any of the Cash Releasing Benefits? </t>
  </si>
  <si>
    <t>&lt;-- * If Yess, enter below: a) sharing % , b) assumed % benefits realization (probabilty)
 If No leave blank</t>
  </si>
  <si>
    <t xml:space="preserve">INPUT NTT share of UC Revenues </t>
  </si>
  <si>
    <t>INPUT assumed NTT UC Revenues Realization %</t>
  </si>
  <si>
    <t xml:space="preserve"> '&lt;-- Please input the name of the Project</t>
  </si>
  <si>
    <t xml:space="preserve"> '&lt;-- Please Choose the Zone of  Project</t>
  </si>
  <si>
    <t>Incl.  Risk Reward</t>
  </si>
  <si>
    <t>Input Sheet for NTT Deal evaluation Criteria</t>
  </si>
  <si>
    <t>This section sets the NTT discount rate for this opportunity</t>
  </si>
  <si>
    <t>This section sets the probability of the contract to be renewed, impacting its value</t>
  </si>
  <si>
    <t>&lt;-- INPUT expected Contract Renewal Probablity at end of period</t>
  </si>
  <si>
    <t xml:space="preserve"> &lt;-- INPUT Yearly Discount Rate</t>
  </si>
  <si>
    <t>Deal assessment</t>
  </si>
  <si>
    <t>INPUT Operating margins  Targets</t>
  </si>
  <si>
    <t>Rating</t>
  </si>
  <si>
    <t>&lt;-- INPUT expected Operating margin target and No go treshold</t>
  </si>
  <si>
    <t>&lt;-- INPUT expected ROI  target and No go treshold</t>
  </si>
  <si>
    <t>Note: NTT Investment = Capex + Deply Cost + Initial  discount</t>
  </si>
  <si>
    <t>&lt;-- INPUT expected Payback (Years) target and No go treshold</t>
  </si>
  <si>
    <t>&lt;-- INPUT expected Net Present Value  target and No go treshold</t>
  </si>
  <si>
    <t>This section sets the various criteria (Operating Margin, Payback, ROI, NPV)  under which NTT will judge the attractiveness of the opportunity and make a Go/ No Decision</t>
  </si>
  <si>
    <t>Please Input in this section the Operating Margin Target for the opprtunity and the No Go Threshold</t>
  </si>
  <si>
    <t>Please Input in this section the Payback Target for the opprtunity and the No Go Threshold</t>
  </si>
  <si>
    <t>Please Input in this section the ROI Target for the opprtunity and the No Go Threshold</t>
  </si>
  <si>
    <t>Please Input in this section the Net Present Value Target for the opprtunity and the No Go Threshold</t>
  </si>
  <si>
    <t>No Go if &lt;</t>
  </si>
  <si>
    <t>No GO if &gt; (Years)</t>
  </si>
  <si>
    <t>On Target  if  &gt;</t>
  </si>
  <si>
    <t xml:space="preserve"> &lt;-- This validation table is used for the Choice of Risk Reward or not in Section 8 of the Use Case Input</t>
  </si>
  <si>
    <t xml:space="preserve"> &lt;-- This validation table is used to set the zone of the deal, affecting prices and cost metrics. The metrics and Benefits databases contain the information for the various zones</t>
  </si>
  <si>
    <t xml:space="preserve">Cumulated Net Impact </t>
  </si>
  <si>
    <t>NPV incl. contract renewal</t>
  </si>
  <si>
    <t>RED Zone</t>
  </si>
  <si>
    <t>Rating  w:h Risk Reward</t>
  </si>
  <si>
    <t>Rating  Incl. Risk Reward</t>
  </si>
  <si>
    <t>Welcome to NTT's Accelerate Smart Solutions Business Case Modeling Tool!</t>
  </si>
  <si>
    <t>17. Customer Dashboard</t>
  </si>
  <si>
    <t>15. Risk R eward Dasboard</t>
  </si>
  <si>
    <t>13. NTT Business Case</t>
  </si>
  <si>
    <t>14. Customer Business Case</t>
  </si>
  <si>
    <t>STEP 1: INPUT Use Case(s)- &amp; Project</t>
  </si>
  <si>
    <t>1) Build its own business case</t>
  </si>
  <si>
    <t>The Tool is composed of various sheets groupe into 4 categories</t>
  </si>
  <si>
    <t>Structure</t>
  </si>
  <si>
    <t>d) Output Sheet (NTT and Customer Business cases, and dashboards)</t>
  </si>
  <si>
    <t>b) Databases (Metrics DB, Benefits DB)</t>
  </si>
  <si>
    <t>c) Input sheets (INPUT PROJECT,  INPUT USE CASES; INPUT CRITERIA)</t>
  </si>
  <si>
    <t>Taxonomy</t>
  </si>
  <si>
    <t>Benefits DB</t>
  </si>
  <si>
    <t>The Sheet provides a visual overview of the model structure and the link between the various sheets from Input to outputs</t>
  </si>
  <si>
    <t>Metrics DB</t>
  </si>
  <si>
    <t>INPUT Sheets</t>
  </si>
  <si>
    <r>
      <t xml:space="preserve">There are three sets of Input Sheets
   - One Input Sheet for the </t>
    </r>
    <r>
      <rPr>
        <b/>
        <sz val="12"/>
        <color theme="1"/>
        <rFont val="Calibri"/>
        <family val="2"/>
        <scheme val="minor"/>
      </rPr>
      <t>Project</t>
    </r>
    <r>
      <rPr>
        <sz val="12"/>
        <color theme="1"/>
        <rFont val="Calibri"/>
        <family val="2"/>
        <scheme val="minor"/>
      </rPr>
      <t xml:space="preserve"> as a whole  ie for components that are not specific to a single Use Case
   - Several Input Sheet for the various Use Cases - which cntains guidelines information l inked to the metrics and Benefts databases
   - One Deal Criteria Input Sheet, where the User will parameter the criteria under which he wants to evaluate the opportunity 
Input SHeet sheets include two types of information: 
   - Guideline information linkked to the two databases (Grey / Blue font)
   - User input sections (Yello or red when filled)
A User should only input the user input areas of the inut sheet and once he has completed look to the output sheets</t>
    </r>
  </si>
  <si>
    <t>Project Input Sheet</t>
  </si>
  <si>
    <t>Use Case Input Sheet</t>
  </si>
  <si>
    <t xml:space="preserve">Based upon a breakthrough ACCelerate SMART Solutions Risk Reward Framework, this Tool aims to enable a User to: </t>
  </si>
  <si>
    <t>2) Build the business case of the Customer</t>
  </si>
  <si>
    <t>3) Compute the financial and value impact of any risk sharing and rewards negotiated outcomes</t>
  </si>
  <si>
    <t>a) Explanations sheets (Instructions, Structure, Taxonomy)</t>
  </si>
  <si>
    <t xml:space="preserve">IN this sheet a User will parameter the key criteria under which he will evaluate the financial attractiveness of the deal. The deal criteria sections contains six sub-sections: 
   1)	The discount rate – used for Net present Value Calculations
   2)	The Expected contract renewal probability -  to eventually value the opportunity beyond initial contract
   3)	The Target Operating Margin as well as the “No-go” operating margin level below which the opportunity should be refused 
   4)	The Target Payback as well as the “No-go” Payback beyond which the opportunity should be refused 
   5)	The Target Return on Investment (ROI) as well as the “No-go” Return on Investment (ROI) level below which the opportunity should be refused 
  6)	The Target Net Present Value  (NPV) as well as the “No-go” Net Present Value  (NPV) level below which the opportunity should be refused 
It should be highlighted that the targets should be set for the opportunity a) excluding any Risk Reward Agreement and b) including the impact of any Risk Reward Agreement. </t>
  </si>
  <si>
    <t xml:space="preserve">The Project Input sheet enables a User to enter the project information not specific to a single Use Case. It is composed of three sections:
   - The first sections are quantities, pricing and cost components of the NTT SMART Accelerate Solutions. Namely: Revenues, discounts, capex, deployment &amp; set up cost, operating expenditures
   - The second sections are quantities, the pricing and cost components of Influenced revenues – i.e. NTT Group revenues beyond the SMART solutions but generated thanks to the smart solution 
   - The third section are quantities, pricing and cost information on the customer side for both NTT and beyond NTT products and services. Those are evaluated by NTT through discussion with the customer or through its own internal knowledge. </t>
  </si>
  <si>
    <t>Deal Criteria Input Sheet</t>
  </si>
  <si>
    <t>This sheet describes the various lines of both NTT and the Customer Business Case and the links between the two business cases</t>
  </si>
  <si>
    <t>The Metrics database contains relevant cost and pricing information that is then used in the Guideline section of the various Input sheets. 
Prices and cost information are provided by region, to accommodate for different geographical cost and pricing contexts</t>
  </si>
  <si>
    <t xml:space="preserve">The Input sheet is structured into five sections: 
   1)	Use Case Schedule
   2)	NTT Section -NTT SMART solutions quantities, pricing and cost information – guideline information is provided through linking to the metrics database
   3)	Influenced revenues Section - Quantities, pricing and cost information of Use case specific “influenced” revenues that are sold by NTT as complement to the Accelerate Smart Solutions. When available, guideline information is provided through linking to the metrics database
   4)	 Customer section - Customer quantities, pricing and cost information on the customer side for both NTT and beyond NTT products and services. Those are estimated by NTT through discussion with the customer or through its own internal knowledge. Within this section the Benefits sub sections are critical with guideline information linked to the Benefits Database
   5)	The Risk Sharing Input section. – IN this section NTT inputs the results of its risks reward Agreements for each of the Use Case Revenue and Cash Releasing Benefits. The sections inputs two sets of data:
       a.	The risks sharing agreement for every relevant item
       b.	The probability that NTT assumes for the effective realization of the expected benefits </t>
  </si>
  <si>
    <t>The Benefits database contains the various Benefits items that participate to creating computable value for the customer. Such Benefits are categorized into Five categories: 
   - Use Case Revenues - i.e. revenues that a customer can generate as results of deploying the solution
   - Cash Releasing Benefits - Operational cost savings that can be generated by the NTT Accelerate SMART Solution
   - Wider Cash Benefits - Operational savings and benefits to the surrounding parties (community as opposed to the project owner
   - Quantifiable, non-monetizable benefits
   - Non quantifiable benefits
Baseline cost for each category of benefits are provided by region, to accommodate for different geographical cost and pricing contexts"</t>
  </si>
  <si>
    <t>Output Sheets are directly calculated from the Input sheet entries. There are currently five of them: 
1)	The Detailed NTT Business Case
2)	The detailed Customer Business Case
3)	The Risk Reward Dashboard
4)	The NTT Business Dashboard
5)	The Customer Business Dashboard</t>
  </si>
  <si>
    <t>Output Sheets</t>
  </si>
  <si>
    <t>The sheet contains the detailed business case for NTT for
   -	Each of the Use Cases
   -	the Project, 
   -	the influenced revenues 
   -	The risk reward computation
A summary is also provided at the top of the sheet. 
While long it is nevertheless structured to allow quick visibility on every single item, at the most granular level</t>
  </si>
  <si>
    <t>NTT Detailed Business Case</t>
  </si>
  <si>
    <t>Customer Detailed Business Case</t>
  </si>
  <si>
    <t>The sheet contains the detailed business case for the customer for
   1) 	Each of the Use Cases
   2) 	the Project, 
   3) 	the influenced revenues 
   4) 	The Benefits 
   5) 	The risk reward computation
A summary is also provided at the top of the sheet. 
While long it is nevertheless structured to allow quick visibility on every single item, at the most granular leveld</t>
  </si>
  <si>
    <t>Risk Reward DashBoard</t>
  </si>
  <si>
    <t>This output sheet presents the tradeoff of the risk reward and their respective financial impact for both NTT and the Customer
It should be noted that information provided is asymmetrical as the NTT Section includes the impact of any benefits:
   -	Risks consist in the monetary value of all discounts provided
   -	 Reward consists in the sharing of the customer benefits to NTT weighted by an NTT probability estimate</t>
  </si>
  <si>
    <t xml:space="preserve">This output sheet presents a summary of the opportunity from the NTT perspective to enable a quick assessment. Summary tables and graphs are provided on the below items
   -	Business case summary
   -	Share of risk reward revenues as a % of all revenues
   -	NTT performance on majors criteria (Operating Margin, NPV, Payback, ROI)
   -	Radar overview of whether deal metrics meet or not the criteria set by NTT </t>
  </si>
  <si>
    <t xml:space="preserve">This output sheet presents a summary of the opportunity from the Customer perspective  to compare it against NTT own one Summary tables and graphs are provided on the below items
-	Business case summary
-	Benefits valuation
-	Cash Impact
-	Deal retribution  </t>
  </si>
  <si>
    <t>Structure, Taxonomy, Databases</t>
  </si>
  <si>
    <t>INPUT Section</t>
  </si>
  <si>
    <t>Output section</t>
  </si>
  <si>
    <t>Risk Reward options</t>
  </si>
  <si>
    <t>NTT pricing &amp; cost Zones</t>
  </si>
  <si>
    <t>Cost/unit/Month</t>
  </si>
  <si>
    <t>"Cost Per Unit per month ($) - confirm
By default = Guidance"</t>
  </si>
  <si>
    <t>O&amp;N UC</t>
  </si>
  <si>
    <t>Input Herer a detailed description of the Accelerate SMART Use Case and components - EASY NOT MANDATORY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</si>
</sst>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 #,##0.00_)_ ;_ * \(#,##0.00\)_ ;_ * &quot;-&quot;??_)_ ;_ @_ "/>
    <numFmt numFmtId="164" formatCode="_(&quot;$&quot;* #,##0.00_);_(&quot;$&quot;* \(#,##0.00\);_(&quot;$&quot;* &quot;-&quot;??_);_(@_)"/>
    <numFmt numFmtId="165" formatCode="[$$-409]#,##0"/>
    <numFmt numFmtId="166" formatCode="_ * #,##0_)_ ;_ * \(#,##0\)_ ;_ * &quot;-&quot;??_)_ ;_ @_ "/>
    <numFmt numFmtId="167" formatCode="_([$$-409]* #,##0_);_([$$-409]* \(#,##0\);_([$$-409]* &quot;-&quot;_);_(@_)"/>
    <numFmt numFmtId="168" formatCode="&quot;•  &quot;@"/>
    <numFmt numFmtId="169" formatCode="_([$$-409]* #,##0.0_);_([$$-409]* \(#,##0.0\);_([$$-409]* &quot;-&quot;_);_(@_)"/>
    <numFmt numFmtId="170" formatCode="_ * #,##0.0_)_ ;_ * \(#,##0.0\)_ ;_ * &quot;-&quot;??_)_ ;_ @_ "/>
    <numFmt numFmtId="171" formatCode="[$-40C]mmm\-yy;@"/>
    <numFmt numFmtId="172" formatCode="[$$-409]#,##0;[Red][$$-409]#,##0"/>
    <numFmt numFmtId="173" formatCode="_([$$-409]* #,##0.00_);_([$$-409]* \(#,##0.00\);_([$$-409]* &quot;-&quot;_);_(@_)"/>
    <numFmt numFmtId="174" formatCode="[$$-409]#,##0_);\([$$-409]#,##0\)"/>
    <numFmt numFmtId="175" formatCode="#,##0\ &quot;€&quot;"/>
    <numFmt numFmtId="176" formatCode="0_);[Red]\(0\)"/>
    <numFmt numFmtId="177" formatCode="[$$-409]#,##0_);[Red]\([$$-409]#,##0\)"/>
    <numFmt numFmtId="178" formatCode="#,##0.00\ &quot;€&quot;"/>
    <numFmt numFmtId="179" formatCode="[$$-409]#,##0.0"/>
    <numFmt numFmtId="180" formatCode="[$$-409]#,##0.00_);\([$$-409]#,##0.00\)"/>
    <numFmt numFmtId="181" formatCode="[$$-409]#,##0.00"/>
  </numFmts>
  <fonts count="7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sz val="11"/>
      <color theme="1"/>
      <name val="Calibri"/>
      <family val="2"/>
      <scheme val="minor"/>
    </font>
    <font>
      <b/>
      <sz val="16"/>
      <color theme="1"/>
      <name val="Calibri"/>
      <family val="2"/>
      <scheme val="minor"/>
    </font>
    <font>
      <b/>
      <sz val="20"/>
      <color theme="1"/>
      <name val="Calibri"/>
      <family val="2"/>
      <scheme val="minor"/>
    </font>
    <font>
      <sz val="20"/>
      <color theme="1"/>
      <name val="Calibri"/>
      <family val="2"/>
      <scheme val="minor"/>
    </font>
    <font>
      <b/>
      <sz val="16"/>
      <color theme="0"/>
      <name val="Calibri"/>
      <family val="2"/>
      <scheme val="minor"/>
    </font>
    <font>
      <sz val="16"/>
      <color theme="0"/>
      <name val="Calibri"/>
      <family val="2"/>
      <scheme val="minor"/>
    </font>
    <font>
      <sz val="16"/>
      <color theme="1"/>
      <name val="Calibri"/>
      <family val="2"/>
      <scheme val="minor"/>
    </font>
    <font>
      <b/>
      <sz val="11"/>
      <color theme="1"/>
      <name val="Calibri"/>
      <family val="2"/>
      <scheme val="minor"/>
    </font>
    <font>
      <i/>
      <sz val="11"/>
      <color theme="1"/>
      <name val="Calibri"/>
      <family val="2"/>
      <scheme val="minor"/>
    </font>
    <font>
      <b/>
      <sz val="12"/>
      <color rgb="FFFF0000"/>
      <name val="Calibri"/>
      <family val="2"/>
      <scheme val="minor"/>
    </font>
    <font>
      <b/>
      <sz val="11"/>
      <color rgb="FFFF0000"/>
      <name val="Calibri"/>
      <family val="2"/>
      <scheme val="minor"/>
    </font>
    <font>
      <i/>
      <sz val="12"/>
      <color theme="1"/>
      <name val="Calibri"/>
      <family val="2"/>
      <scheme val="minor"/>
    </font>
    <font>
      <b/>
      <u/>
      <sz val="11"/>
      <color theme="1"/>
      <name val="Calibri"/>
      <family val="2"/>
      <scheme val="minor"/>
    </font>
    <font>
      <b/>
      <sz val="12"/>
      <color indexed="8"/>
      <name val="Calibri"/>
      <family val="2"/>
    </font>
    <font>
      <sz val="11"/>
      <color rgb="FFFF0000"/>
      <name val="Calibri"/>
      <family val="2"/>
      <scheme val="minor"/>
    </font>
    <font>
      <sz val="8"/>
      <name val="Calibri"/>
      <family val="2"/>
      <scheme val="minor"/>
    </font>
    <font>
      <b/>
      <sz val="12"/>
      <color rgb="FFFF0000"/>
      <name val="Calibri"/>
      <family val="2"/>
    </font>
    <font>
      <b/>
      <i/>
      <sz val="12"/>
      <color theme="1"/>
      <name val="Calibri"/>
      <family val="2"/>
      <scheme val="minor"/>
    </font>
    <font>
      <sz val="11"/>
      <color rgb="FF000000"/>
      <name val="Calibri"/>
      <family val="2"/>
      <scheme val="minor"/>
    </font>
    <font>
      <b/>
      <sz val="11"/>
      <color rgb="FF000000"/>
      <name val="Calibri"/>
      <family val="2"/>
      <scheme val="minor"/>
    </font>
    <font>
      <b/>
      <i/>
      <sz val="11"/>
      <color theme="1"/>
      <name val="Calibri"/>
      <family val="2"/>
      <scheme val="minor"/>
    </font>
    <font>
      <b/>
      <sz val="14"/>
      <color theme="1"/>
      <name val="Calibri"/>
      <family val="2"/>
      <scheme val="minor"/>
    </font>
    <font>
      <b/>
      <sz val="10"/>
      <color theme="1"/>
      <name val="Calibri"/>
      <family val="2"/>
      <scheme val="minor"/>
    </font>
    <font>
      <b/>
      <sz val="10"/>
      <color rgb="FF000000"/>
      <name val="Tahoma"/>
      <family val="2"/>
    </font>
    <font>
      <sz val="10"/>
      <color rgb="FF000000"/>
      <name val="Calibri"/>
      <family val="2"/>
      <scheme val="minor"/>
    </font>
    <font>
      <b/>
      <sz val="11"/>
      <color indexed="8"/>
      <name val="Calibri"/>
      <family val="2"/>
    </font>
    <font>
      <sz val="9"/>
      <color rgb="FFFF0000"/>
      <name val="Calibri"/>
      <family val="2"/>
      <scheme val="minor"/>
    </font>
    <font>
      <sz val="10"/>
      <color theme="1"/>
      <name val="Calibri"/>
      <family val="2"/>
      <scheme val="minor"/>
    </font>
    <font>
      <b/>
      <sz val="9"/>
      <color rgb="FFFF0000"/>
      <name val="Calibri"/>
      <family val="2"/>
      <scheme val="minor"/>
    </font>
    <font>
      <b/>
      <sz val="20"/>
      <color theme="0"/>
      <name val="Calibri"/>
      <family val="2"/>
      <scheme val="minor"/>
    </font>
    <font>
      <sz val="12"/>
      <color rgb="FFFF0000"/>
      <name val="Calibri"/>
      <family val="2"/>
      <scheme val="minor"/>
    </font>
    <font>
      <sz val="10"/>
      <color rgb="FF000000"/>
      <name val="Calibri"/>
      <family val="2"/>
    </font>
    <font>
      <b/>
      <sz val="9"/>
      <color theme="1"/>
      <name val="Calibri"/>
      <family val="2"/>
      <scheme val="minor"/>
    </font>
    <font>
      <sz val="9"/>
      <color theme="1"/>
      <name val="Calibri"/>
      <family val="2"/>
      <scheme val="minor"/>
    </font>
    <font>
      <b/>
      <sz val="18"/>
      <color theme="1"/>
      <name val="Calibri"/>
      <family val="2"/>
      <scheme val="minor"/>
    </font>
    <font>
      <sz val="11"/>
      <color theme="0" tint="-0.34998626667073579"/>
      <name val="Calibri"/>
      <family val="2"/>
      <scheme val="minor"/>
    </font>
    <font>
      <sz val="11"/>
      <color theme="8"/>
      <name val="Calibri"/>
      <family val="2"/>
      <scheme val="minor"/>
    </font>
    <font>
      <sz val="12"/>
      <color theme="0"/>
      <name val="Calibri"/>
      <family val="2"/>
      <scheme val="minor"/>
    </font>
    <font>
      <b/>
      <sz val="14"/>
      <color rgb="FFFF0000"/>
      <name val="Calibri"/>
      <family val="2"/>
      <scheme val="minor"/>
    </font>
    <font>
      <sz val="14"/>
      <color theme="0"/>
      <name val="Calibri"/>
      <family val="2"/>
      <scheme val="minor"/>
    </font>
    <font>
      <b/>
      <sz val="14"/>
      <color theme="0"/>
      <name val="Calibri"/>
      <family val="2"/>
      <scheme val="minor"/>
    </font>
    <font>
      <sz val="14"/>
      <color theme="1"/>
      <name val="Calibri"/>
      <family val="2"/>
      <scheme val="minor"/>
    </font>
    <font>
      <sz val="14"/>
      <color rgb="FFFF0000"/>
      <name val="Calibri"/>
      <family val="2"/>
      <scheme val="minor"/>
    </font>
    <font>
      <b/>
      <sz val="14"/>
      <color theme="4"/>
      <name val="Calibri"/>
      <family val="2"/>
      <scheme val="minor"/>
    </font>
    <font>
      <b/>
      <sz val="12"/>
      <color theme="4"/>
      <name val="Calibri"/>
      <family val="2"/>
    </font>
    <font>
      <sz val="12"/>
      <color theme="4"/>
      <name val="Calibri"/>
      <family val="2"/>
      <scheme val="minor"/>
    </font>
    <font>
      <b/>
      <sz val="12"/>
      <color theme="4"/>
      <name val="Calibri"/>
      <family val="2"/>
      <scheme val="minor"/>
    </font>
    <font>
      <b/>
      <sz val="11"/>
      <color theme="4"/>
      <name val="Calibri"/>
      <family val="2"/>
      <scheme val="minor"/>
    </font>
    <font>
      <sz val="12"/>
      <color theme="8"/>
      <name val="Calibri"/>
      <family val="2"/>
      <scheme val="minor"/>
    </font>
    <font>
      <b/>
      <sz val="14"/>
      <color theme="1"/>
      <name val="Calibri (Corps)"/>
    </font>
    <font>
      <sz val="11"/>
      <color theme="4"/>
      <name val="Calibri"/>
      <family val="2"/>
      <scheme val="minor"/>
    </font>
    <font>
      <b/>
      <sz val="11"/>
      <color theme="4"/>
      <name val="Calibri"/>
      <family val="2"/>
    </font>
    <font>
      <b/>
      <sz val="18"/>
      <color theme="0"/>
      <name val="Calibri"/>
      <family val="2"/>
      <scheme val="minor"/>
    </font>
    <font>
      <i/>
      <sz val="11"/>
      <color theme="4"/>
      <name val="Calibri"/>
      <family val="2"/>
      <scheme val="minor"/>
    </font>
    <font>
      <b/>
      <sz val="14"/>
      <color rgb="FF000000"/>
      <name val="Calibri"/>
      <family val="2"/>
      <scheme val="minor"/>
    </font>
    <font>
      <b/>
      <sz val="12"/>
      <color rgb="FF00000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59999389629810485"/>
        <bgColor indexed="64"/>
      </patternFill>
    </fill>
    <fill>
      <patternFill patternType="lightUp"/>
    </fill>
    <fill>
      <patternFill patternType="solid">
        <fgColor theme="7" tint="0.79998168889431442"/>
        <bgColor indexed="64"/>
      </patternFill>
    </fill>
    <fill>
      <patternFill patternType="solid">
        <fgColor rgb="FFD9D9D9"/>
        <bgColor rgb="FF000000"/>
      </patternFill>
    </fill>
  </fills>
  <borders count="57">
    <border>
      <left/>
      <right/>
      <top/>
      <bottom/>
      <diagonal/>
    </border>
    <border>
      <left style="thin">
        <color auto="1"/>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top style="thin">
        <color auto="1"/>
      </top>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rgb="FF000000"/>
      </left>
      <right style="thin">
        <color rgb="FF000000"/>
      </right>
      <top/>
      <bottom/>
      <diagonal/>
    </border>
    <border>
      <left style="thin">
        <color auto="1"/>
      </left>
      <right style="thin">
        <color rgb="FF000000"/>
      </right>
      <top/>
      <bottom/>
      <diagonal/>
    </border>
    <border>
      <left style="thin">
        <color rgb="FF000000"/>
      </left>
      <right style="thin">
        <color rgb="FF000000"/>
      </right>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n">
        <color auto="1"/>
      </right>
      <top/>
      <bottom/>
      <diagonal/>
    </border>
    <border>
      <left style="thin">
        <color auto="1"/>
      </left>
      <right style="medium">
        <color indexed="64"/>
      </right>
      <top/>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bottom style="medium">
        <color indexed="64"/>
      </bottom>
      <diagonal/>
    </border>
    <border>
      <left style="thin">
        <color auto="1"/>
      </left>
      <right style="thin">
        <color auto="1"/>
      </right>
      <top/>
      <bottom style="medium">
        <color indexed="64"/>
      </bottom>
      <diagonal/>
    </border>
    <border>
      <left style="thin">
        <color auto="1"/>
      </left>
      <right style="medium">
        <color indexed="64"/>
      </right>
      <top/>
      <bottom style="medium">
        <color indexed="64"/>
      </bottom>
      <diagonal/>
    </border>
    <border>
      <left style="thin">
        <color auto="1"/>
      </left>
      <right/>
      <top style="medium">
        <color indexed="64"/>
      </top>
      <bottom/>
      <diagonal/>
    </border>
    <border>
      <left style="thin">
        <color auto="1"/>
      </left>
      <right/>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thin">
        <color auto="1"/>
      </right>
      <top style="medium">
        <color indexed="64"/>
      </top>
      <bottom style="thin">
        <color auto="1"/>
      </bottom>
      <diagonal/>
    </border>
    <border>
      <left style="thin">
        <color auto="1"/>
      </left>
      <right/>
      <top style="medium">
        <color indexed="64"/>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indexed="64"/>
      </bottom>
      <diagonal/>
    </border>
    <border>
      <left style="thin">
        <color rgb="FF000000"/>
      </left>
      <right style="thin">
        <color indexed="64"/>
      </right>
      <top/>
      <bottom style="medium">
        <color indexed="64"/>
      </bottom>
      <diagonal/>
    </border>
    <border>
      <left style="thin">
        <color rgb="FF000000"/>
      </left>
      <right style="thin">
        <color rgb="FF000000"/>
      </right>
      <top/>
      <bottom style="medium">
        <color indexed="64"/>
      </bottom>
      <diagonal/>
    </border>
    <border>
      <left style="thin">
        <color rgb="FF000000"/>
      </left>
      <right style="thin">
        <color auto="1"/>
      </right>
      <top style="medium">
        <color indexed="64"/>
      </top>
      <bottom/>
      <diagonal/>
    </border>
    <border>
      <left/>
      <right style="thin">
        <color auto="1"/>
      </right>
      <top/>
      <bottom style="medium">
        <color indexed="64"/>
      </bottom>
      <diagonal/>
    </border>
    <border>
      <left style="thin">
        <color auto="1"/>
      </left>
      <right style="thin">
        <color rgb="FF000000"/>
      </right>
      <top/>
      <bottom style="medium">
        <color indexed="64"/>
      </bottom>
      <diagonal/>
    </border>
  </borders>
  <cellStyleXfs count="7">
    <xf numFmtId="0" fontId="0"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43" fontId="15" fillId="0" borderId="0" applyFont="0" applyFill="0" applyBorder="0" applyAlignment="0" applyProtection="0"/>
    <xf numFmtId="0" fontId="8" fillId="0" borderId="0"/>
  </cellStyleXfs>
  <cellXfs count="1101">
    <xf numFmtId="0" fontId="0" fillId="0" borderId="0" xfId="0"/>
    <xf numFmtId="0" fontId="18" fillId="0" borderId="0" xfId="0" applyFont="1" applyAlignment="1">
      <alignment vertical="center"/>
    </xf>
    <xf numFmtId="0" fontId="19" fillId="3" borderId="0" xfId="0" applyFont="1" applyFill="1" applyAlignment="1">
      <alignment horizontal="center" vertical="center"/>
    </xf>
    <xf numFmtId="0" fontId="19" fillId="3" borderId="0" xfId="0" applyFont="1" applyFill="1" applyAlignment="1">
      <alignment vertical="center"/>
    </xf>
    <xf numFmtId="0" fontId="20" fillId="3" borderId="0" xfId="0" applyFont="1" applyFill="1" applyAlignment="1">
      <alignment vertical="center"/>
    </xf>
    <xf numFmtId="0" fontId="21" fillId="0" borderId="0" xfId="0" applyFont="1" applyAlignment="1">
      <alignment vertical="center"/>
    </xf>
    <xf numFmtId="0" fontId="14" fillId="2" borderId="0" xfId="0" applyFont="1" applyFill="1" applyAlignment="1">
      <alignment horizontal="center" vertical="center"/>
    </xf>
    <xf numFmtId="0" fontId="14" fillId="2" borderId="0" xfId="0" applyFont="1" applyFill="1" applyAlignment="1">
      <alignment vertical="center"/>
    </xf>
    <xf numFmtId="0" fontId="0" fillId="0" borderId="0" xfId="0" applyAlignment="1">
      <alignment vertical="center"/>
    </xf>
    <xf numFmtId="0" fontId="22" fillId="0" borderId="0" xfId="0" applyFont="1" applyAlignment="1">
      <alignment horizontal="center" vertical="center"/>
    </xf>
    <xf numFmtId="0" fontId="22" fillId="0" borderId="0" xfId="0" applyFont="1" applyAlignment="1">
      <alignment vertical="center"/>
    </xf>
    <xf numFmtId="0" fontId="23" fillId="0" borderId="0" xfId="0" applyFont="1" applyAlignment="1">
      <alignment vertical="center"/>
    </xf>
    <xf numFmtId="0" fontId="14" fillId="4" borderId="4" xfId="0" applyFont="1" applyFill="1" applyBorder="1" applyAlignment="1">
      <alignment horizontal="center" vertical="center"/>
    </xf>
    <xf numFmtId="0" fontId="0" fillId="0" borderId="0" xfId="0" applyAlignment="1">
      <alignment horizontal="left" vertical="center"/>
    </xf>
    <xf numFmtId="0" fontId="22" fillId="4" borderId="2"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6" xfId="0" applyFont="1" applyFill="1" applyBorder="1" applyAlignment="1">
      <alignment horizontal="center" vertical="center"/>
    </xf>
    <xf numFmtId="0" fontId="0" fillId="0" borderId="6" xfId="0" applyBorder="1" applyAlignment="1">
      <alignment horizontal="left" vertical="center"/>
    </xf>
    <xf numFmtId="165" fontId="0" fillId="0" borderId="6" xfId="0" applyNumberFormat="1" applyBorder="1" applyAlignment="1">
      <alignment horizontal="center" vertical="center"/>
    </xf>
    <xf numFmtId="166" fontId="0" fillId="0" borderId="6" xfId="1" applyNumberFormat="1" applyFont="1" applyBorder="1" applyAlignment="1">
      <alignment horizontal="center" vertical="center"/>
    </xf>
    <xf numFmtId="9" fontId="0" fillId="0" borderId="6" xfId="2" applyFont="1" applyBorder="1" applyAlignment="1">
      <alignment horizontal="center" vertical="center"/>
    </xf>
    <xf numFmtId="0" fontId="0" fillId="0" borderId="0" xfId="0" applyAlignment="1">
      <alignment horizontal="center" vertical="center"/>
    </xf>
    <xf numFmtId="165" fontId="22" fillId="0" borderId="6" xfId="0" applyNumberFormat="1" applyFont="1" applyBorder="1" applyAlignment="1">
      <alignment horizontal="center" vertical="center"/>
    </xf>
    <xf numFmtId="0" fontId="0" fillId="0" borderId="7" xfId="0" applyBorder="1" applyAlignment="1">
      <alignment horizontal="left" vertical="center"/>
    </xf>
    <xf numFmtId="165" fontId="0" fillId="0" borderId="7" xfId="0" applyNumberFormat="1" applyBorder="1" applyAlignment="1">
      <alignment horizontal="center" vertical="center"/>
    </xf>
    <xf numFmtId="166" fontId="0" fillId="0" borderId="7" xfId="1" applyNumberFormat="1" applyFont="1" applyBorder="1" applyAlignment="1">
      <alignment horizontal="center" vertical="center"/>
    </xf>
    <xf numFmtId="9" fontId="0" fillId="0" borderId="7" xfId="2" applyFont="1" applyBorder="1" applyAlignment="1">
      <alignment horizontal="center" vertical="center"/>
    </xf>
    <xf numFmtId="165" fontId="22" fillId="0" borderId="7" xfId="0" applyNumberFormat="1" applyFont="1" applyBorder="1" applyAlignment="1">
      <alignment horizontal="center" vertical="center"/>
    </xf>
    <xf numFmtId="0" fontId="0" fillId="0" borderId="8" xfId="0" applyBorder="1" applyAlignment="1">
      <alignment horizontal="left" vertical="center"/>
    </xf>
    <xf numFmtId="165" fontId="0" fillId="0" borderId="8" xfId="0" applyNumberFormat="1" applyBorder="1" applyAlignment="1">
      <alignment horizontal="center" vertical="center"/>
    </xf>
    <xf numFmtId="166" fontId="0" fillId="0" borderId="8" xfId="1" applyNumberFormat="1" applyFont="1" applyBorder="1" applyAlignment="1">
      <alignment horizontal="center" vertical="center"/>
    </xf>
    <xf numFmtId="9" fontId="0" fillId="0" borderId="8" xfId="2" applyFont="1" applyBorder="1" applyAlignment="1">
      <alignment horizontal="center" vertical="center"/>
    </xf>
    <xf numFmtId="165" fontId="22" fillId="0" borderId="8" xfId="0" applyNumberFormat="1" applyFont="1" applyBorder="1" applyAlignment="1">
      <alignment horizontal="center" vertical="center"/>
    </xf>
    <xf numFmtId="165" fontId="0" fillId="0" borderId="0" xfId="0" applyNumberFormat="1" applyAlignment="1">
      <alignment horizontal="center" vertical="center"/>
    </xf>
    <xf numFmtId="0" fontId="25" fillId="0" borderId="0" xfId="0" applyFont="1" applyAlignment="1">
      <alignment horizontal="center" vertical="center"/>
    </xf>
    <xf numFmtId="0" fontId="26" fillId="2" borderId="0" xfId="0" applyFont="1" applyFill="1" applyAlignment="1">
      <alignment vertical="center"/>
    </xf>
    <xf numFmtId="9" fontId="25" fillId="0" borderId="0" xfId="2" applyFont="1" applyBorder="1" applyAlignment="1">
      <alignment vertical="center" wrapText="1"/>
    </xf>
    <xf numFmtId="0" fontId="0" fillId="0" borderId="1" xfId="0" applyBorder="1" applyAlignment="1">
      <alignment horizontal="left" vertical="center"/>
    </xf>
    <xf numFmtId="0" fontId="0" fillId="0" borderId="11" xfId="0" applyBorder="1" applyAlignment="1">
      <alignment horizontal="left" vertical="center"/>
    </xf>
    <xf numFmtId="0" fontId="22" fillId="0" borderId="0" xfId="0" applyFont="1" applyAlignment="1">
      <alignment horizontal="left" vertical="center"/>
    </xf>
    <xf numFmtId="0" fontId="19" fillId="3" borderId="0" xfId="0" applyFont="1" applyFill="1" applyAlignment="1">
      <alignment horizontal="left" vertical="center"/>
    </xf>
    <xf numFmtId="0" fontId="22" fillId="4" borderId="10" xfId="0" applyFont="1" applyFill="1" applyBorder="1" applyAlignment="1">
      <alignment vertical="center"/>
    </xf>
    <xf numFmtId="0" fontId="22" fillId="4" borderId="12" xfId="0" applyFont="1" applyFill="1" applyBorder="1" applyAlignment="1">
      <alignment vertical="center"/>
    </xf>
    <xf numFmtId="0" fontId="22" fillId="4" borderId="3" xfId="0" applyFont="1" applyFill="1" applyBorder="1" applyAlignment="1">
      <alignment vertical="center"/>
    </xf>
    <xf numFmtId="0" fontId="22" fillId="4" borderId="5" xfId="0" applyFont="1" applyFill="1" applyBorder="1" applyAlignment="1">
      <alignment vertical="center"/>
    </xf>
    <xf numFmtId="0" fontId="27" fillId="0" borderId="0" xfId="0" applyFont="1" applyAlignment="1">
      <alignment vertical="center"/>
    </xf>
    <xf numFmtId="168" fontId="0" fillId="0" borderId="0" xfId="0" applyNumberFormat="1" applyAlignment="1">
      <alignment vertical="center"/>
    </xf>
    <xf numFmtId="168" fontId="0" fillId="0" borderId="11" xfId="0" applyNumberFormat="1" applyBorder="1" applyAlignment="1">
      <alignment vertical="center"/>
    </xf>
    <xf numFmtId="0" fontId="0" fillId="0" borderId="7" xfId="0" applyBorder="1" applyAlignment="1">
      <alignment horizontal="center" vertical="center"/>
    </xf>
    <xf numFmtId="168" fontId="0" fillId="0" borderId="0" xfId="0" applyNumberFormat="1" applyAlignment="1">
      <alignment horizontal="left" vertical="center"/>
    </xf>
    <xf numFmtId="0" fontId="0" fillId="0" borderId="8" xfId="0" applyBorder="1" applyAlignment="1">
      <alignment horizontal="center" vertical="center"/>
    </xf>
    <xf numFmtId="9" fontId="25" fillId="0" borderId="10" xfId="2" applyFont="1" applyBorder="1" applyAlignment="1">
      <alignment vertical="center" wrapText="1"/>
    </xf>
    <xf numFmtId="0" fontId="28" fillId="4" borderId="4" xfId="0" applyFont="1" applyFill="1" applyBorder="1" applyAlignment="1">
      <alignment horizontal="center" vertical="center" wrapText="1"/>
    </xf>
    <xf numFmtId="0" fontId="0" fillId="0" borderId="7" xfId="0" applyBorder="1" applyAlignment="1">
      <alignment vertical="center"/>
    </xf>
    <xf numFmtId="0" fontId="0" fillId="0" borderId="0" xfId="0" applyAlignment="1">
      <alignment horizontal="left"/>
    </xf>
    <xf numFmtId="0" fontId="0" fillId="0" borderId="8" xfId="0" applyBorder="1" applyAlignment="1">
      <alignment vertical="center"/>
    </xf>
    <xf numFmtId="0" fontId="0" fillId="0" borderId="7" xfId="0" applyBorder="1" applyAlignment="1">
      <alignment horizontal="left" vertical="center" indent="1"/>
    </xf>
    <xf numFmtId="0" fontId="0" fillId="0" borderId="8" xfId="0" applyBorder="1" applyAlignment="1">
      <alignment horizontal="left" vertical="center" indent="1"/>
    </xf>
    <xf numFmtId="0" fontId="22" fillId="0" borderId="6" xfId="0" applyFont="1" applyBorder="1" applyAlignment="1">
      <alignment vertical="center"/>
    </xf>
    <xf numFmtId="0" fontId="22" fillId="0" borderId="6" xfId="0" applyFont="1" applyBorder="1" applyAlignment="1">
      <alignment horizontal="left" vertical="center"/>
    </xf>
    <xf numFmtId="0" fontId="0" fillId="0" borderId="8" xfId="0" applyFont="1" applyBorder="1" applyAlignment="1">
      <alignment vertical="center"/>
    </xf>
    <xf numFmtId="0" fontId="22" fillId="4" borderId="4" xfId="3" applyFont="1" applyFill="1" applyBorder="1" applyAlignment="1">
      <alignment horizontal="center" vertical="center" wrapText="1"/>
    </xf>
    <xf numFmtId="0" fontId="22" fillId="4" borderId="6" xfId="3" applyFont="1" applyFill="1" applyBorder="1" applyAlignment="1">
      <alignment horizontal="center" vertical="center" wrapText="1"/>
    </xf>
    <xf numFmtId="0" fontId="15" fillId="0" borderId="6" xfId="3" applyBorder="1" applyAlignment="1">
      <alignment horizontal="left" vertical="center"/>
    </xf>
    <xf numFmtId="0" fontId="15" fillId="0" borderId="7" xfId="3" applyBorder="1" applyAlignment="1">
      <alignment horizontal="left" vertical="center"/>
    </xf>
    <xf numFmtId="0" fontId="15" fillId="0" borderId="8" xfId="3" applyBorder="1" applyAlignment="1">
      <alignment horizontal="left" vertical="center"/>
    </xf>
    <xf numFmtId="0" fontId="15" fillId="0" borderId="0" xfId="3" applyAlignment="1">
      <alignment vertical="center"/>
    </xf>
    <xf numFmtId="0" fontId="15" fillId="0" borderId="0" xfId="3" applyAlignment="1">
      <alignment vertical="center" wrapText="1"/>
    </xf>
    <xf numFmtId="9" fontId="0" fillId="0" borderId="7" xfId="4" applyFont="1" applyBorder="1" applyAlignment="1">
      <alignment horizontal="center" vertical="center"/>
    </xf>
    <xf numFmtId="0" fontId="15" fillId="0" borderId="7" xfId="3" applyBorder="1" applyAlignment="1">
      <alignment horizontal="center" vertical="center" wrapText="1"/>
    </xf>
    <xf numFmtId="0" fontId="15" fillId="0" borderId="8" xfId="3" applyBorder="1" applyAlignment="1">
      <alignment horizontal="center" vertical="center" wrapText="1"/>
    </xf>
    <xf numFmtId="0" fontId="0" fillId="0" borderId="0" xfId="0" applyAlignment="1">
      <alignment vertical="center" wrapText="1"/>
    </xf>
    <xf numFmtId="0" fontId="13" fillId="0" borderId="0" xfId="0" applyFont="1" applyAlignment="1">
      <alignment vertical="center"/>
    </xf>
    <xf numFmtId="0" fontId="13" fillId="2" borderId="0" xfId="0" applyFont="1" applyFill="1" applyAlignment="1">
      <alignment vertical="center"/>
    </xf>
    <xf numFmtId="0" fontId="15" fillId="0" borderId="7" xfId="1" applyNumberFormat="1" applyFont="1" applyBorder="1" applyAlignment="1">
      <alignment horizontal="center" vertical="center"/>
    </xf>
    <xf numFmtId="0" fontId="0" fillId="0" borderId="0" xfId="0" applyFont="1" applyAlignment="1">
      <alignment vertical="center"/>
    </xf>
    <xf numFmtId="0" fontId="0" fillId="0" borderId="7" xfId="0" applyFont="1" applyBorder="1" applyAlignment="1">
      <alignment vertical="center"/>
    </xf>
    <xf numFmtId="9" fontId="15" fillId="0" borderId="0" xfId="2" applyFont="1"/>
    <xf numFmtId="172" fontId="22" fillId="0" borderId="0" xfId="0" applyNumberFormat="1" applyFont="1" applyAlignment="1">
      <alignment horizontal="left" indent="1"/>
    </xf>
    <xf numFmtId="172" fontId="22" fillId="0" borderId="0" xfId="0" applyNumberFormat="1" applyFont="1"/>
    <xf numFmtId="172" fontId="0" fillId="0" borderId="0" xfId="0" applyNumberFormat="1"/>
    <xf numFmtId="172" fontId="13" fillId="0" borderId="0" xfId="0" applyNumberFormat="1" applyFont="1" applyAlignment="1">
      <alignment vertical="center"/>
    </xf>
    <xf numFmtId="172" fontId="21" fillId="0" borderId="0" xfId="0" applyNumberFormat="1" applyFont="1" applyAlignment="1">
      <alignment vertical="center"/>
    </xf>
    <xf numFmtId="0" fontId="14" fillId="0" borderId="0" xfId="0" applyFont="1" applyAlignment="1">
      <alignment vertical="center"/>
    </xf>
    <xf numFmtId="172" fontId="14" fillId="0" borderId="0" xfId="0" applyNumberFormat="1" applyFont="1" applyAlignment="1">
      <alignment vertical="center"/>
    </xf>
    <xf numFmtId="0" fontId="25" fillId="0" borderId="0" xfId="3" applyFont="1" applyAlignment="1">
      <alignment horizontal="center" vertical="center"/>
    </xf>
    <xf numFmtId="0" fontId="31" fillId="4" borderId="1" xfId="3" applyFont="1" applyFill="1" applyBorder="1" applyAlignment="1">
      <alignment vertical="center" wrapText="1"/>
    </xf>
    <xf numFmtId="0" fontId="31" fillId="4" borderId="6" xfId="3" applyFont="1" applyFill="1" applyBorder="1" applyAlignment="1">
      <alignment vertical="center" wrapText="1"/>
    </xf>
    <xf numFmtId="165" fontId="15" fillId="0" borderId="0" xfId="3" applyNumberFormat="1" applyAlignment="1">
      <alignment horizontal="center" vertical="center"/>
    </xf>
    <xf numFmtId="0" fontId="15" fillId="0" borderId="6" xfId="4" applyNumberFormat="1" applyFont="1" applyBorder="1" applyAlignment="1">
      <alignment vertical="top" wrapText="1"/>
    </xf>
    <xf numFmtId="0" fontId="15" fillId="0" borderId="7" xfId="4" applyNumberFormat="1" applyFont="1" applyBorder="1" applyAlignment="1">
      <alignment vertical="center" wrapText="1"/>
    </xf>
    <xf numFmtId="9" fontId="15" fillId="0" borderId="7" xfId="4" applyFont="1" applyBorder="1" applyAlignment="1">
      <alignment horizontal="center" vertical="center"/>
    </xf>
    <xf numFmtId="164" fontId="22" fillId="0" borderId="7" xfId="3" applyNumberFormat="1" applyFont="1" applyBorder="1" applyAlignment="1">
      <alignment horizontal="center" vertical="center"/>
    </xf>
    <xf numFmtId="0" fontId="15" fillId="0" borderId="0" xfId="3" applyAlignment="1">
      <alignment horizontal="left" vertical="center"/>
    </xf>
    <xf numFmtId="0" fontId="15" fillId="0" borderId="7" xfId="4" applyNumberFormat="1" applyFont="1" applyBorder="1" applyAlignment="1">
      <alignment horizontal="center" vertical="center" wrapText="1"/>
    </xf>
    <xf numFmtId="167" fontId="0" fillId="0" borderId="0" xfId="5" applyNumberFormat="1" applyFont="1" applyBorder="1" applyAlignment="1">
      <alignment vertical="center"/>
    </xf>
    <xf numFmtId="164" fontId="22" fillId="0" borderId="8" xfId="3" applyNumberFormat="1" applyFont="1" applyBorder="1" applyAlignment="1">
      <alignment horizontal="center" vertical="center"/>
    </xf>
    <xf numFmtId="0" fontId="15" fillId="0" borderId="0" xfId="3" applyAlignment="1">
      <alignment horizontal="center" vertical="center" wrapText="1"/>
    </xf>
    <xf numFmtId="9" fontId="25" fillId="0" borderId="0" xfId="4" applyFont="1" applyBorder="1" applyAlignment="1">
      <alignment vertical="center" wrapText="1"/>
    </xf>
    <xf numFmtId="9" fontId="0" fillId="0" borderId="0" xfId="4" applyFont="1" applyBorder="1" applyAlignment="1">
      <alignment vertical="center" wrapText="1"/>
    </xf>
    <xf numFmtId="165" fontId="13" fillId="0" borderId="0" xfId="0" applyNumberFormat="1" applyFont="1" applyAlignment="1">
      <alignment vertical="center"/>
    </xf>
    <xf numFmtId="165" fontId="0" fillId="0" borderId="0" xfId="0" applyNumberFormat="1" applyAlignment="1">
      <alignment vertical="center"/>
    </xf>
    <xf numFmtId="165" fontId="22" fillId="4" borderId="6" xfId="3" applyNumberFormat="1" applyFont="1" applyFill="1" applyBorder="1" applyAlignment="1">
      <alignment horizontal="center" vertical="center" wrapText="1"/>
    </xf>
    <xf numFmtId="165" fontId="22" fillId="0" borderId="6" xfId="3" applyNumberFormat="1" applyFont="1" applyBorder="1" applyAlignment="1">
      <alignment horizontal="center" vertical="center" wrapText="1"/>
    </xf>
    <xf numFmtId="165" fontId="22" fillId="0" borderId="7" xfId="3" applyNumberFormat="1" applyFont="1" applyBorder="1" applyAlignment="1">
      <alignment horizontal="center" vertical="center"/>
    </xf>
    <xf numFmtId="165" fontId="22" fillId="0" borderId="8" xfId="3" applyNumberFormat="1" applyFont="1" applyBorder="1" applyAlignment="1">
      <alignment horizontal="center" vertical="center"/>
    </xf>
    <xf numFmtId="0" fontId="31" fillId="4" borderId="4" xfId="3" applyFont="1" applyFill="1" applyBorder="1" applyAlignment="1">
      <alignment vertical="center" wrapText="1"/>
    </xf>
    <xf numFmtId="166" fontId="0" fillId="0" borderId="7" xfId="5" applyNumberFormat="1" applyFont="1" applyBorder="1" applyAlignment="1">
      <alignment horizontal="center" vertical="center"/>
    </xf>
    <xf numFmtId="0" fontId="33" fillId="0" borderId="0" xfId="3" applyFont="1" applyAlignment="1">
      <alignment vertical="center"/>
    </xf>
    <xf numFmtId="165" fontId="33" fillId="0" borderId="0" xfId="3" applyNumberFormat="1" applyFont="1" applyAlignment="1">
      <alignment horizontal="center" vertical="center"/>
    </xf>
    <xf numFmtId="0" fontId="33" fillId="0" borderId="7" xfId="4" applyNumberFormat="1" applyFont="1" applyBorder="1" applyAlignment="1">
      <alignment vertical="center" wrapText="1"/>
    </xf>
    <xf numFmtId="164" fontId="34" fillId="0" borderId="7" xfId="3" applyNumberFormat="1" applyFont="1" applyBorder="1" applyAlignment="1">
      <alignment horizontal="center" vertical="center"/>
    </xf>
    <xf numFmtId="166" fontId="0" fillId="0" borderId="8" xfId="5" applyNumberFormat="1" applyFont="1" applyBorder="1" applyAlignment="1">
      <alignment horizontal="center" vertical="center"/>
    </xf>
    <xf numFmtId="9" fontId="0" fillId="0" borderId="8" xfId="4" applyFont="1" applyBorder="1" applyAlignment="1">
      <alignment horizontal="center" vertical="center"/>
    </xf>
    <xf numFmtId="166" fontId="22" fillId="0" borderId="6" xfId="5" applyNumberFormat="1" applyFont="1" applyBorder="1" applyAlignment="1">
      <alignment vertical="center"/>
    </xf>
    <xf numFmtId="166" fontId="22" fillId="0" borderId="6" xfId="5" applyNumberFormat="1" applyFont="1" applyBorder="1" applyAlignment="1">
      <alignment horizontal="center" vertical="center"/>
    </xf>
    <xf numFmtId="166" fontId="22" fillId="0" borderId="7" xfId="5" applyNumberFormat="1" applyFont="1" applyBorder="1" applyAlignment="1">
      <alignment vertical="center"/>
    </xf>
    <xf numFmtId="166" fontId="22" fillId="0" borderId="7" xfId="5" applyNumberFormat="1" applyFont="1" applyBorder="1" applyAlignment="1">
      <alignment horizontal="center" vertical="center"/>
    </xf>
    <xf numFmtId="166" fontId="22" fillId="0" borderId="8" xfId="5" applyNumberFormat="1" applyFont="1" applyBorder="1" applyAlignment="1">
      <alignment vertical="center"/>
    </xf>
    <xf numFmtId="166" fontId="22" fillId="0" borderId="8" xfId="5" applyNumberFormat="1" applyFont="1" applyBorder="1" applyAlignment="1">
      <alignment horizontal="center" vertical="center"/>
    </xf>
    <xf numFmtId="0" fontId="14" fillId="4" borderId="2" xfId="3" applyFont="1" applyFill="1" applyBorder="1" applyAlignment="1">
      <alignment horizontal="center" vertical="center" wrapText="1"/>
    </xf>
    <xf numFmtId="170" fontId="22" fillId="0" borderId="6" xfId="5" applyNumberFormat="1" applyFont="1" applyBorder="1" applyAlignment="1">
      <alignment horizontal="center" vertical="center"/>
    </xf>
    <xf numFmtId="170" fontId="22" fillId="0" borderId="7" xfId="5" applyNumberFormat="1" applyFont="1" applyBorder="1" applyAlignment="1">
      <alignment horizontal="center" vertical="center"/>
    </xf>
    <xf numFmtId="170" fontId="22" fillId="0" borderId="8" xfId="5" applyNumberFormat="1" applyFont="1" applyBorder="1" applyAlignment="1">
      <alignment horizontal="center" vertical="center"/>
    </xf>
    <xf numFmtId="171" fontId="21" fillId="0" borderId="0" xfId="0" applyNumberFormat="1" applyFont="1" applyAlignment="1">
      <alignment vertical="center"/>
    </xf>
    <xf numFmtId="0" fontId="35" fillId="0" borderId="0" xfId="0" applyFont="1" applyAlignment="1">
      <alignment vertical="center"/>
    </xf>
    <xf numFmtId="167" fontId="0" fillId="0" borderId="0" xfId="0" applyNumberFormat="1" applyAlignment="1">
      <alignment vertical="center"/>
    </xf>
    <xf numFmtId="0" fontId="14" fillId="2" borderId="7" xfId="0" applyFont="1" applyFill="1" applyBorder="1" applyAlignment="1">
      <alignment horizontal="left" vertical="center" indent="1"/>
    </xf>
    <xf numFmtId="0" fontId="19" fillId="3" borderId="7" xfId="0" applyFont="1" applyFill="1" applyBorder="1" applyAlignment="1">
      <alignment vertical="center"/>
    </xf>
    <xf numFmtId="172" fontId="0" fillId="0" borderId="7" xfId="0" applyNumberFormat="1" applyBorder="1" applyAlignment="1">
      <alignment horizontal="left" indent="3"/>
    </xf>
    <xf numFmtId="172" fontId="0" fillId="0" borderId="7" xfId="0" applyNumberFormat="1" applyBorder="1" applyAlignment="1">
      <alignment horizontal="left" indent="2"/>
    </xf>
    <xf numFmtId="172" fontId="0" fillId="0" borderId="8" xfId="0" applyNumberFormat="1" applyBorder="1" applyAlignment="1">
      <alignment horizontal="left" indent="2"/>
    </xf>
    <xf numFmtId="0" fontId="14" fillId="2" borderId="4" xfId="0" applyFont="1" applyFill="1" applyBorder="1" applyAlignment="1">
      <alignment horizontal="left" vertical="center" indent="1"/>
    </xf>
    <xf numFmtId="172" fontId="22" fillId="0" borderId="6" xfId="0" applyNumberFormat="1" applyFont="1" applyBorder="1" applyAlignment="1">
      <alignment horizontal="left" indent="2"/>
    </xf>
    <xf numFmtId="172" fontId="0" fillId="0" borderId="8" xfId="0" applyNumberFormat="1" applyBorder="1" applyAlignment="1">
      <alignment horizontal="left" indent="3"/>
    </xf>
    <xf numFmtId="0" fontId="14" fillId="2" borderId="6" xfId="0" applyFont="1" applyFill="1" applyBorder="1" applyAlignment="1">
      <alignment horizontal="left" vertical="center" indent="1"/>
    </xf>
    <xf numFmtId="172" fontId="14" fillId="2" borderId="6" xfId="0" applyNumberFormat="1" applyFont="1" applyFill="1" applyBorder="1" applyAlignment="1">
      <alignment horizontal="left" vertical="center" indent="1"/>
    </xf>
    <xf numFmtId="172" fontId="14" fillId="2" borderId="4" xfId="0" applyNumberFormat="1" applyFont="1" applyFill="1" applyBorder="1" applyAlignment="1">
      <alignment horizontal="left" vertical="center" indent="1"/>
    </xf>
    <xf numFmtId="171" fontId="20" fillId="3" borderId="4" xfId="0" applyNumberFormat="1" applyFont="1" applyFill="1" applyBorder="1" applyAlignment="1">
      <alignment horizontal="center" vertical="center"/>
    </xf>
    <xf numFmtId="0" fontId="0" fillId="0" borderId="7" xfId="0" applyBorder="1" applyAlignment="1">
      <alignment horizontal="center"/>
    </xf>
    <xf numFmtId="171" fontId="19" fillId="3" borderId="4" xfId="0" applyNumberFormat="1" applyFont="1" applyFill="1" applyBorder="1" applyAlignment="1">
      <alignment horizontal="left" vertical="center"/>
    </xf>
    <xf numFmtId="0" fontId="19" fillId="3" borderId="4" xfId="0" applyFont="1" applyFill="1" applyBorder="1" applyAlignment="1">
      <alignment horizontal="left" vertical="center"/>
    </xf>
    <xf numFmtId="0" fontId="19" fillId="3" borderId="4" xfId="0" applyFont="1" applyFill="1" applyBorder="1" applyAlignment="1">
      <alignment vertical="center"/>
    </xf>
    <xf numFmtId="171" fontId="19" fillId="3" borderId="4" xfId="0" applyNumberFormat="1" applyFont="1" applyFill="1" applyBorder="1" applyAlignment="1">
      <alignment horizontal="center" vertical="center"/>
    </xf>
    <xf numFmtId="9" fontId="15" fillId="0" borderId="7" xfId="2" applyFont="1" applyBorder="1" applyAlignment="1">
      <alignment horizontal="center"/>
    </xf>
    <xf numFmtId="0" fontId="0" fillId="0" borderId="0" xfId="0" applyAlignment="1">
      <alignment horizontal="center"/>
    </xf>
    <xf numFmtId="167" fontId="32" fillId="2" borderId="4" xfId="0" applyNumberFormat="1" applyFont="1" applyFill="1" applyBorder="1" applyAlignment="1">
      <alignment horizontal="center" vertical="center"/>
    </xf>
    <xf numFmtId="167" fontId="22" fillId="0" borderId="6" xfId="0" applyNumberFormat="1" applyFont="1" applyBorder="1" applyAlignment="1">
      <alignment horizontal="center"/>
    </xf>
    <xf numFmtId="167" fontId="0" fillId="0" borderId="7" xfId="0" applyNumberFormat="1" applyBorder="1" applyAlignment="1">
      <alignment horizontal="center"/>
    </xf>
    <xf numFmtId="167" fontId="0" fillId="0" borderId="8" xfId="0" applyNumberFormat="1" applyBorder="1" applyAlignment="1">
      <alignment horizontal="center"/>
    </xf>
    <xf numFmtId="167" fontId="14" fillId="2" borderId="6" xfId="0" applyNumberFormat="1" applyFont="1" applyFill="1" applyBorder="1" applyAlignment="1">
      <alignment horizontal="center" vertical="center"/>
    </xf>
    <xf numFmtId="167" fontId="32" fillId="2" borderId="6" xfId="0" applyNumberFormat="1" applyFont="1" applyFill="1" applyBorder="1" applyAlignment="1">
      <alignment horizontal="center" vertical="center"/>
    </xf>
    <xf numFmtId="167" fontId="32" fillId="2" borderId="7" xfId="0" applyNumberFormat="1" applyFont="1" applyFill="1" applyBorder="1" applyAlignment="1">
      <alignment horizontal="center" vertical="center"/>
    </xf>
    <xf numFmtId="172" fontId="14" fillId="2" borderId="1" xfId="0" applyNumberFormat="1" applyFont="1" applyFill="1" applyBorder="1" applyAlignment="1">
      <alignment horizontal="left" vertical="center" indent="1"/>
    </xf>
    <xf numFmtId="9" fontId="15" fillId="0" borderId="8" xfId="2" applyFont="1" applyBorder="1" applyAlignment="1">
      <alignment horizontal="center"/>
    </xf>
    <xf numFmtId="167" fontId="22" fillId="0" borderId="7" xfId="0" applyNumberFormat="1" applyFont="1" applyBorder="1" applyAlignment="1">
      <alignment horizontal="center"/>
    </xf>
    <xf numFmtId="0" fontId="22" fillId="0" borderId="0" xfId="0" applyFont="1"/>
    <xf numFmtId="0" fontId="0" fillId="0" borderId="0" xfId="0" applyFill="1" applyBorder="1" applyAlignment="1">
      <alignment horizontal="center"/>
    </xf>
    <xf numFmtId="167" fontId="36" fillId="0" borderId="0" xfId="0" applyNumberFormat="1" applyFont="1" applyFill="1" applyBorder="1" applyAlignment="1">
      <alignment horizontal="center" vertical="center"/>
    </xf>
    <xf numFmtId="167" fontId="22" fillId="0" borderId="0" xfId="0" applyNumberFormat="1" applyFont="1" applyFill="1" applyBorder="1" applyAlignment="1">
      <alignment horizontal="center"/>
    </xf>
    <xf numFmtId="167" fontId="0" fillId="0" borderId="0" xfId="0" applyNumberFormat="1" applyFill="1" applyBorder="1" applyAlignment="1">
      <alignment horizontal="center"/>
    </xf>
    <xf numFmtId="167" fontId="13" fillId="0" borderId="0" xfId="0" applyNumberFormat="1" applyFont="1" applyFill="1" applyBorder="1" applyAlignment="1">
      <alignment horizontal="center" vertical="center"/>
    </xf>
    <xf numFmtId="9" fontId="22" fillId="0" borderId="0" xfId="2" applyFont="1" applyFill="1" applyBorder="1" applyAlignment="1">
      <alignment horizontal="center"/>
    </xf>
    <xf numFmtId="0" fontId="0" fillId="0" borderId="0" xfId="0" applyAlignment="1">
      <alignment horizontal="left" indent="1"/>
    </xf>
    <xf numFmtId="0" fontId="22" fillId="0" borderId="0" xfId="0" applyFont="1" applyAlignment="1">
      <alignment horizontal="left" indent="1"/>
    </xf>
    <xf numFmtId="0" fontId="22" fillId="0" borderId="0" xfId="0" applyFont="1" applyAlignment="1">
      <alignment horizontal="center"/>
    </xf>
    <xf numFmtId="0" fontId="22" fillId="0" borderId="0" xfId="0" applyNumberFormat="1" applyFont="1" applyAlignment="1">
      <alignment horizontal="left" indent="1"/>
    </xf>
    <xf numFmtId="0" fontId="0" fillId="0" borderId="0" xfId="0" applyNumberFormat="1"/>
    <xf numFmtId="49" fontId="22" fillId="4" borderId="4" xfId="3" applyNumberFormat="1" applyFont="1" applyFill="1" applyBorder="1" applyAlignment="1">
      <alignment horizontal="center" vertical="center" wrapText="1"/>
    </xf>
    <xf numFmtId="0" fontId="0" fillId="0" borderId="4" xfId="0" applyBorder="1" applyAlignment="1">
      <alignment horizontal="right" indent="1"/>
    </xf>
    <xf numFmtId="9" fontId="22" fillId="0" borderId="4" xfId="2" applyFont="1" applyBorder="1" applyAlignment="1">
      <alignment horizontal="left" vertical="center"/>
    </xf>
    <xf numFmtId="0" fontId="22" fillId="0" borderId="4" xfId="0" applyNumberFormat="1" applyFont="1" applyBorder="1" applyAlignment="1">
      <alignment horizontal="left" indent="1"/>
    </xf>
    <xf numFmtId="174" fontId="22" fillId="0" borderId="4" xfId="2" applyNumberFormat="1" applyFont="1" applyBorder="1" applyAlignment="1">
      <alignment horizontal="left" vertical="center"/>
    </xf>
    <xf numFmtId="0" fontId="22" fillId="0" borderId="6" xfId="0" applyFont="1" applyBorder="1"/>
    <xf numFmtId="0" fontId="0" fillId="0" borderId="11" xfId="0" applyFill="1" applyBorder="1" applyAlignment="1">
      <alignment horizontal="left" indent="2"/>
    </xf>
    <xf numFmtId="0" fontId="0" fillId="0" borderId="14" xfId="0" applyFill="1" applyBorder="1" applyAlignment="1">
      <alignment horizontal="left" indent="2"/>
    </xf>
    <xf numFmtId="0" fontId="12" fillId="0" borderId="0" xfId="3" applyFont="1" applyAlignment="1">
      <alignment vertical="center"/>
    </xf>
    <xf numFmtId="0" fontId="14" fillId="4" borderId="4" xfId="3" applyFont="1" applyFill="1" applyBorder="1" applyAlignment="1">
      <alignment horizontal="center" vertical="center"/>
    </xf>
    <xf numFmtId="0" fontId="15" fillId="0" borderId="6" xfId="4" applyNumberFormat="1" applyFont="1" applyBorder="1" applyAlignment="1">
      <alignment horizontal="left" vertical="top" wrapText="1"/>
    </xf>
    <xf numFmtId="9" fontId="0" fillId="0" borderId="6" xfId="4" applyFont="1" applyBorder="1" applyAlignment="1">
      <alignment horizontal="center" vertical="center"/>
    </xf>
    <xf numFmtId="0" fontId="15" fillId="0" borderId="0" xfId="3" applyAlignment="1">
      <alignment horizontal="center" vertical="center"/>
    </xf>
    <xf numFmtId="165" fontId="22" fillId="0" borderId="6" xfId="3" applyNumberFormat="1" applyFont="1" applyBorder="1" applyAlignment="1">
      <alignment horizontal="center" vertical="center"/>
    </xf>
    <xf numFmtId="0" fontId="15" fillId="0" borderId="7" xfId="4" applyNumberFormat="1" applyFont="1" applyBorder="1" applyAlignment="1">
      <alignment horizontal="left" vertical="center" wrapText="1"/>
    </xf>
    <xf numFmtId="0" fontId="0" fillId="0" borderId="7" xfId="4" applyNumberFormat="1" applyFont="1" applyBorder="1" applyAlignment="1">
      <alignment horizontal="center" vertical="center" wrapText="1"/>
    </xf>
    <xf numFmtId="0" fontId="0" fillId="0" borderId="4" xfId="0" applyBorder="1"/>
    <xf numFmtId="0" fontId="0" fillId="0" borderId="7" xfId="0" applyFill="1" applyBorder="1" applyAlignment="1">
      <alignment horizontal="left" indent="2"/>
    </xf>
    <xf numFmtId="0" fontId="0" fillId="0" borderId="8" xfId="0" applyFill="1" applyBorder="1" applyAlignment="1">
      <alignment horizontal="left" indent="2"/>
    </xf>
    <xf numFmtId="9" fontId="0" fillId="0" borderId="0" xfId="0" applyNumberFormat="1" applyBorder="1"/>
    <xf numFmtId="9" fontId="0" fillId="0" borderId="0" xfId="2" applyFont="1" applyBorder="1"/>
    <xf numFmtId="9" fontId="22" fillId="0" borderId="4" xfId="2" applyFont="1" applyBorder="1"/>
    <xf numFmtId="165" fontId="22" fillId="0" borderId="7" xfId="0" applyNumberFormat="1" applyFont="1" applyBorder="1" applyAlignment="1">
      <alignment horizontal="right"/>
    </xf>
    <xf numFmtId="165" fontId="0" fillId="0" borderId="7" xfId="0" applyNumberFormat="1" applyBorder="1" applyAlignment="1">
      <alignment horizontal="right"/>
    </xf>
    <xf numFmtId="0" fontId="22" fillId="0" borderId="6" xfId="0" applyFont="1" applyBorder="1" applyAlignment="1">
      <alignment horizontal="left"/>
    </xf>
    <xf numFmtId="165" fontId="22" fillId="0" borderId="6" xfId="0" applyNumberFormat="1" applyFont="1" applyBorder="1" applyAlignment="1">
      <alignment horizontal="right"/>
    </xf>
    <xf numFmtId="0" fontId="0" fillId="0" borderId="8" xfId="0" applyBorder="1" applyAlignment="1">
      <alignment horizontal="left" indent="1"/>
    </xf>
    <xf numFmtId="165" fontId="22" fillId="0" borderId="8" xfId="0" applyNumberFormat="1" applyFont="1" applyBorder="1" applyAlignment="1">
      <alignment horizontal="right"/>
    </xf>
    <xf numFmtId="165" fontId="0" fillId="0" borderId="8" xfId="0" applyNumberFormat="1" applyBorder="1" applyAlignment="1">
      <alignment horizontal="right"/>
    </xf>
    <xf numFmtId="9" fontId="0" fillId="0" borderId="8" xfId="0" applyNumberFormat="1" applyBorder="1" applyAlignment="1">
      <alignment horizontal="left" indent="1"/>
    </xf>
    <xf numFmtId="9" fontId="22" fillId="0" borderId="6" xfId="0" applyNumberFormat="1" applyFont="1" applyBorder="1" applyAlignment="1">
      <alignment horizontal="left"/>
    </xf>
    <xf numFmtId="1" fontId="22" fillId="0" borderId="0" xfId="0" applyNumberFormat="1" applyFont="1"/>
    <xf numFmtId="1" fontId="0" fillId="0" borderId="7" xfId="0" applyNumberFormat="1" applyBorder="1" applyAlignment="1">
      <alignment horizontal="center"/>
    </xf>
    <xf numFmtId="1" fontId="0" fillId="0" borderId="0" xfId="0" applyNumberFormat="1"/>
    <xf numFmtId="1" fontId="0" fillId="0" borderId="8" xfId="0" applyNumberFormat="1" applyBorder="1" applyAlignment="1">
      <alignment horizontal="center"/>
    </xf>
    <xf numFmtId="1" fontId="0" fillId="0" borderId="7" xfId="0" applyNumberFormat="1" applyBorder="1" applyAlignment="1">
      <alignment horizontal="left" indent="2"/>
    </xf>
    <xf numFmtId="1" fontId="0" fillId="0" borderId="8" xfId="0" applyNumberFormat="1" applyBorder="1" applyAlignment="1">
      <alignment horizontal="left" indent="2"/>
    </xf>
    <xf numFmtId="0" fontId="23" fillId="0" borderId="0" xfId="0" applyFont="1"/>
    <xf numFmtId="0" fontId="0" fillId="0" borderId="0" xfId="0" applyBorder="1" applyAlignment="1">
      <alignment vertical="center"/>
    </xf>
    <xf numFmtId="0" fontId="37" fillId="0" borderId="0" xfId="0" applyFont="1"/>
    <xf numFmtId="171" fontId="0" fillId="0" borderId="0" xfId="0" applyNumberFormat="1"/>
    <xf numFmtId="171" fontId="22" fillId="4" borderId="2" xfId="0" applyNumberFormat="1" applyFont="1" applyFill="1" applyBorder="1" applyAlignment="1">
      <alignment horizontal="center" vertical="center"/>
    </xf>
    <xf numFmtId="171" fontId="0" fillId="0" borderId="7" xfId="0" applyNumberFormat="1" applyBorder="1" applyAlignment="1">
      <alignment horizontal="center" vertical="center"/>
    </xf>
    <xf numFmtId="171" fontId="0" fillId="0" borderId="8" xfId="0" applyNumberFormat="1" applyBorder="1" applyAlignment="1">
      <alignment horizontal="center" vertical="center"/>
    </xf>
    <xf numFmtId="171" fontId="0" fillId="0" borderId="6" xfId="0" applyNumberFormat="1" applyBorder="1" applyAlignment="1">
      <alignment horizontal="center" vertical="center"/>
    </xf>
    <xf numFmtId="171" fontId="28" fillId="4" borderId="4" xfId="0" applyNumberFormat="1" applyFont="1" applyFill="1" applyBorder="1" applyAlignment="1">
      <alignment horizontal="center" vertical="center" wrapText="1"/>
    </xf>
    <xf numFmtId="171" fontId="22" fillId="0" borderId="6" xfId="1" applyNumberFormat="1" applyFont="1" applyBorder="1" applyAlignment="1">
      <alignment horizontal="center" vertical="center"/>
    </xf>
    <xf numFmtId="14" fontId="0" fillId="0" borderId="0" xfId="0" applyNumberFormat="1" applyBorder="1" applyAlignment="1">
      <alignment vertical="center"/>
    </xf>
    <xf numFmtId="0" fontId="11" fillId="2" borderId="0" xfId="0" applyFont="1" applyFill="1" applyAlignment="1">
      <alignment vertical="center"/>
    </xf>
    <xf numFmtId="0" fontId="20" fillId="3" borderId="0" xfId="0" applyFont="1" applyFill="1" applyAlignment="1">
      <alignment horizontal="left" vertical="center"/>
    </xf>
    <xf numFmtId="165" fontId="0" fillId="0" borderId="7" xfId="0" applyNumberFormat="1" applyFont="1" applyBorder="1" applyAlignment="1">
      <alignment horizontal="center" vertical="center"/>
    </xf>
    <xf numFmtId="0" fontId="22" fillId="0" borderId="6" xfId="1" applyNumberFormat="1" applyFont="1" applyBorder="1" applyAlignment="1">
      <alignment horizontal="center" vertical="center"/>
    </xf>
    <xf numFmtId="165" fontId="0" fillId="0" borderId="0" xfId="0" applyNumberFormat="1" applyBorder="1"/>
    <xf numFmtId="165" fontId="0" fillId="0" borderId="4" xfId="0" applyNumberFormat="1" applyBorder="1" applyAlignment="1">
      <alignment horizontal="right"/>
    </xf>
    <xf numFmtId="0" fontId="0" fillId="0" borderId="0" xfId="0" applyBorder="1" applyAlignment="1">
      <alignment horizontal="left" vertical="center"/>
    </xf>
    <xf numFmtId="165" fontId="0" fillId="0" borderId="0" xfId="0" applyNumberFormat="1" applyBorder="1" applyAlignment="1">
      <alignment horizontal="center" vertical="center"/>
    </xf>
    <xf numFmtId="165" fontId="22" fillId="0" borderId="0" xfId="0" applyNumberFormat="1" applyFont="1" applyBorder="1" applyAlignment="1">
      <alignment horizontal="center" vertical="center"/>
    </xf>
    <xf numFmtId="0" fontId="40" fillId="4" borderId="4" xfId="0" applyFont="1" applyFill="1" applyBorder="1" applyAlignment="1">
      <alignment horizontal="center" vertical="center" wrapText="1"/>
    </xf>
    <xf numFmtId="0" fontId="0" fillId="0" borderId="0" xfId="0" applyAlignment="1">
      <alignment horizontal="center"/>
    </xf>
    <xf numFmtId="172" fontId="14" fillId="2" borderId="10" xfId="0" applyNumberFormat="1" applyFont="1" applyFill="1" applyBorder="1" applyAlignment="1">
      <alignment horizontal="center" vertical="center"/>
    </xf>
    <xf numFmtId="172" fontId="14" fillId="2" borderId="1" xfId="0" applyNumberFormat="1" applyFont="1" applyFill="1" applyBorder="1" applyAlignment="1">
      <alignment vertical="center"/>
    </xf>
    <xf numFmtId="0" fontId="10" fillId="0" borderId="0" xfId="0" applyFont="1"/>
    <xf numFmtId="1" fontId="37" fillId="0" borderId="0" xfId="0" applyNumberFormat="1" applyFont="1"/>
    <xf numFmtId="0" fontId="0" fillId="0" borderId="0" xfId="0" applyAlignment="1">
      <alignment horizontal="center"/>
    </xf>
    <xf numFmtId="0" fontId="22" fillId="4" borderId="5" xfId="3" applyFont="1" applyFill="1" applyBorder="1" applyAlignment="1">
      <alignment horizontal="center" vertical="center" wrapText="1"/>
    </xf>
    <xf numFmtId="0" fontId="0" fillId="0" borderId="0" xfId="0" applyAlignment="1">
      <alignment vertical="center" wrapText="1"/>
    </xf>
    <xf numFmtId="0" fontId="22" fillId="4" borderId="6" xfId="0" applyFont="1" applyFill="1" applyBorder="1" applyAlignment="1">
      <alignment horizontal="center" vertical="center" wrapText="1"/>
    </xf>
    <xf numFmtId="0" fontId="0" fillId="0" borderId="0" xfId="0" applyAlignment="1">
      <alignment horizontal="left" vertical="center" wrapText="1"/>
    </xf>
    <xf numFmtId="165" fontId="0" fillId="0" borderId="0" xfId="0" applyNumberFormat="1" applyAlignment="1">
      <alignment vertical="center" wrapText="1"/>
    </xf>
    <xf numFmtId="165" fontId="0" fillId="0" borderId="0" xfId="0" applyNumberFormat="1" applyAlignment="1">
      <alignment horizontal="left" vertical="center" wrapText="1"/>
    </xf>
    <xf numFmtId="0" fontId="0" fillId="0" borderId="6" xfId="0" applyBorder="1" applyAlignment="1">
      <alignment horizontal="left" vertical="center" wrapText="1"/>
    </xf>
    <xf numFmtId="165" fontId="0" fillId="0" borderId="6" xfId="0" applyNumberFormat="1" applyBorder="1" applyAlignment="1">
      <alignment horizontal="center" vertical="center" wrapText="1"/>
    </xf>
    <xf numFmtId="0" fontId="0" fillId="0" borderId="7" xfId="0" applyBorder="1" applyAlignment="1">
      <alignment horizontal="left" vertical="center" wrapText="1"/>
    </xf>
    <xf numFmtId="165" fontId="0" fillId="0" borderId="7" xfId="0" applyNumberFormat="1" applyBorder="1" applyAlignment="1">
      <alignment horizontal="center" vertical="center" wrapText="1"/>
    </xf>
    <xf numFmtId="0" fontId="0" fillId="0" borderId="8" xfId="0" applyBorder="1" applyAlignment="1">
      <alignment horizontal="left" vertical="center" wrapText="1"/>
    </xf>
    <xf numFmtId="165" fontId="0" fillId="0" borderId="8" xfId="0" applyNumberFormat="1" applyBorder="1" applyAlignment="1">
      <alignment horizontal="center" vertical="center" wrapText="1"/>
    </xf>
    <xf numFmtId="0" fontId="8" fillId="0" borderId="0" xfId="6"/>
    <xf numFmtId="0" fontId="8" fillId="0" borderId="0" xfId="6" applyAlignment="1">
      <alignment vertical="center"/>
    </xf>
    <xf numFmtId="0" fontId="14" fillId="2" borderId="4" xfId="6" applyFont="1" applyFill="1" applyBorder="1" applyAlignment="1">
      <alignment horizontal="left" vertical="center" indent="1"/>
    </xf>
    <xf numFmtId="0" fontId="19" fillId="3" borderId="7" xfId="6" applyFont="1" applyFill="1" applyBorder="1" applyAlignment="1">
      <alignment vertical="center"/>
    </xf>
    <xf numFmtId="0" fontId="8" fillId="0" borderId="0" xfId="6" applyAlignment="1">
      <alignment horizontal="left" indent="2"/>
    </xf>
    <xf numFmtId="0" fontId="8" fillId="0" borderId="0" xfId="6" applyAlignment="1">
      <alignment horizontal="left"/>
    </xf>
    <xf numFmtId="0" fontId="19" fillId="3" borderId="4" xfId="6" applyFont="1" applyFill="1" applyBorder="1" applyAlignment="1">
      <alignment horizontal="left" vertical="center"/>
    </xf>
    <xf numFmtId="0" fontId="19" fillId="3" borderId="4" xfId="6" applyFont="1" applyFill="1" applyBorder="1" applyAlignment="1">
      <alignment vertical="center"/>
    </xf>
    <xf numFmtId="0" fontId="8" fillId="0" borderId="4" xfId="6" applyBorder="1" applyAlignment="1">
      <alignment horizontal="left" indent="2"/>
    </xf>
    <xf numFmtId="0" fontId="8" fillId="0" borderId="0" xfId="6" applyBorder="1" applyAlignment="1">
      <alignment horizontal="left" indent="2"/>
    </xf>
    <xf numFmtId="0" fontId="0" fillId="0" borderId="0" xfId="0" applyAlignment="1">
      <alignment vertical="center" wrapText="1"/>
    </xf>
    <xf numFmtId="0" fontId="7" fillId="0" borderId="4" xfId="6" applyFont="1" applyBorder="1" applyAlignment="1">
      <alignment horizontal="left" indent="2"/>
    </xf>
    <xf numFmtId="165" fontId="0" fillId="0" borderId="0" xfId="0" applyNumberFormat="1" applyBorder="1" applyAlignment="1">
      <alignment horizontal="center" vertical="center" wrapText="1"/>
    </xf>
    <xf numFmtId="0" fontId="22" fillId="4" borderId="8" xfId="0" applyFont="1" applyFill="1" applyBorder="1" applyAlignment="1">
      <alignment horizontal="center" vertical="center"/>
    </xf>
    <xf numFmtId="171" fontId="22" fillId="4" borderId="4" xfId="0" applyNumberFormat="1" applyFont="1" applyFill="1" applyBorder="1" applyAlignment="1">
      <alignment horizontal="center" vertical="center"/>
    </xf>
    <xf numFmtId="171" fontId="22" fillId="0" borderId="4" xfId="1" applyNumberFormat="1" applyFont="1" applyBorder="1" applyAlignment="1">
      <alignment horizontal="center" vertical="center"/>
    </xf>
    <xf numFmtId="0" fontId="22" fillId="0" borderId="4" xfId="1" applyNumberFormat="1" applyFont="1" applyBorder="1" applyAlignment="1">
      <alignment horizontal="center" vertical="center"/>
    </xf>
    <xf numFmtId="0" fontId="25" fillId="0" borderId="7" xfId="1" applyNumberFormat="1" applyFont="1" applyBorder="1" applyAlignment="1">
      <alignment horizontal="center" vertical="center"/>
    </xf>
    <xf numFmtId="0" fontId="25" fillId="0" borderId="8" xfId="1" applyNumberFormat="1" applyFont="1" applyBorder="1" applyAlignment="1">
      <alignment horizontal="center" vertical="center"/>
    </xf>
    <xf numFmtId="0" fontId="42" fillId="0" borderId="0" xfId="0" applyFont="1"/>
    <xf numFmtId="0" fontId="29" fillId="0" borderId="0" xfId="0" applyFont="1"/>
    <xf numFmtId="0" fontId="43" fillId="0" borderId="0" xfId="0" applyFont="1"/>
    <xf numFmtId="0" fontId="18" fillId="0" borderId="0" xfId="6" applyFont="1" applyAlignment="1">
      <alignment vertical="center"/>
    </xf>
    <xf numFmtId="1" fontId="13" fillId="0" borderId="0" xfId="0" applyNumberFormat="1" applyFont="1" applyAlignment="1">
      <alignment horizontal="left" vertical="center"/>
    </xf>
    <xf numFmtId="0" fontId="22" fillId="4" borderId="5" xfId="3" applyFont="1" applyFill="1" applyBorder="1" applyAlignment="1">
      <alignment horizontal="center" vertical="center" wrapText="1"/>
    </xf>
    <xf numFmtId="9" fontId="15" fillId="0" borderId="0" xfId="2" applyFont="1" applyBorder="1" applyAlignment="1">
      <alignment horizontal="left"/>
    </xf>
    <xf numFmtId="172" fontId="6" fillId="0" borderId="0" xfId="0" applyNumberFormat="1" applyFont="1" applyAlignment="1">
      <alignment vertical="center"/>
    </xf>
    <xf numFmtId="172" fontId="0" fillId="0" borderId="0" xfId="0" quotePrefix="1" applyNumberFormat="1"/>
    <xf numFmtId="1" fontId="8" fillId="0" borderId="4" xfId="6" applyNumberFormat="1" applyBorder="1" applyAlignment="1">
      <alignment horizontal="left" indent="2"/>
    </xf>
    <xf numFmtId="176" fontId="0" fillId="0" borderId="6" xfId="0" applyNumberFormat="1" applyBorder="1" applyAlignment="1">
      <alignment horizontal="center" vertical="center"/>
    </xf>
    <xf numFmtId="176" fontId="0" fillId="0" borderId="7" xfId="0" applyNumberFormat="1" applyBorder="1" applyAlignment="1">
      <alignment horizontal="center" vertical="center"/>
    </xf>
    <xf numFmtId="176" fontId="0" fillId="0" borderId="8" xfId="0" applyNumberFormat="1" applyBorder="1" applyAlignment="1">
      <alignment horizontal="center" vertical="center"/>
    </xf>
    <xf numFmtId="0" fontId="44" fillId="3" borderId="6" xfId="6" applyFont="1" applyFill="1" applyBorder="1" applyAlignment="1">
      <alignment horizontal="left" vertical="center"/>
    </xf>
    <xf numFmtId="0" fontId="14" fillId="2" borderId="2" xfId="6" applyFont="1" applyFill="1" applyBorder="1" applyAlignment="1">
      <alignment horizontal="left" vertical="center" indent="1"/>
    </xf>
    <xf numFmtId="0" fontId="14" fillId="2" borderId="3" xfId="6" applyFont="1" applyFill="1" applyBorder="1" applyAlignment="1">
      <alignment horizontal="left" vertical="center" indent="1"/>
    </xf>
    <xf numFmtId="9" fontId="15" fillId="0" borderId="0" xfId="2" applyFont="1" applyBorder="1" applyAlignment="1">
      <alignment horizontal="left" indent="1"/>
    </xf>
    <xf numFmtId="9" fontId="14" fillId="0" borderId="0" xfId="2" applyFont="1" applyAlignment="1">
      <alignment vertical="center"/>
    </xf>
    <xf numFmtId="9" fontId="22" fillId="0" borderId="0" xfId="2" applyFont="1"/>
    <xf numFmtId="172" fontId="22" fillId="0" borderId="7" xfId="0" applyNumberFormat="1" applyFont="1" applyBorder="1" applyAlignment="1">
      <alignment horizontal="left" indent="2"/>
    </xf>
    <xf numFmtId="9" fontId="22" fillId="0" borderId="8" xfId="2" applyFont="1" applyBorder="1" applyAlignment="1">
      <alignment horizontal="center"/>
    </xf>
    <xf numFmtId="0" fontId="47" fillId="0" borderId="0" xfId="0" applyFont="1" applyAlignment="1">
      <alignment vertical="center"/>
    </xf>
    <xf numFmtId="0" fontId="48" fillId="0" borderId="7" xfId="0" applyFont="1" applyBorder="1" applyAlignment="1">
      <alignment horizontal="center"/>
    </xf>
    <xf numFmtId="0" fontId="6" fillId="0" borderId="0" xfId="0" applyFont="1"/>
    <xf numFmtId="0" fontId="14" fillId="2" borderId="12" xfId="0" applyFont="1" applyFill="1" applyBorder="1" applyAlignment="1">
      <alignment horizontal="left" vertical="center" indent="1"/>
    </xf>
    <xf numFmtId="172" fontId="22" fillId="0" borderId="13" xfId="0" applyNumberFormat="1" applyFont="1" applyBorder="1" applyAlignment="1">
      <alignment horizontal="left" indent="2"/>
    </xf>
    <xf numFmtId="172" fontId="22" fillId="5" borderId="7" xfId="0" applyNumberFormat="1" applyFont="1" applyFill="1" applyBorder="1" applyAlignment="1">
      <alignment horizontal="left" indent="2"/>
    </xf>
    <xf numFmtId="177" fontId="19" fillId="3" borderId="4" xfId="0" applyNumberFormat="1" applyFont="1" applyFill="1" applyBorder="1" applyAlignment="1">
      <alignment horizontal="center" vertical="center"/>
    </xf>
    <xf numFmtId="177" fontId="0" fillId="0" borderId="0" xfId="0" applyNumberFormat="1" applyFill="1" applyBorder="1" applyAlignment="1">
      <alignment horizontal="center"/>
    </xf>
    <xf numFmtId="177" fontId="20" fillId="3" borderId="4" xfId="0" applyNumberFormat="1" applyFont="1" applyFill="1" applyBorder="1" applyAlignment="1">
      <alignment horizontal="center" vertical="center"/>
    </xf>
    <xf numFmtId="177" fontId="14" fillId="2" borderId="4" xfId="0" applyNumberFormat="1" applyFont="1" applyFill="1" applyBorder="1" applyAlignment="1">
      <alignment horizontal="center" vertical="center"/>
    </xf>
    <xf numFmtId="177" fontId="32" fillId="2" borderId="4" xfId="0" applyNumberFormat="1" applyFont="1" applyFill="1" applyBorder="1" applyAlignment="1">
      <alignment horizontal="center" vertical="center"/>
    </xf>
    <xf numFmtId="177" fontId="22" fillId="0" borderId="4" xfId="0" applyNumberFormat="1" applyFont="1" applyBorder="1" applyAlignment="1">
      <alignment horizontal="center"/>
    </xf>
    <xf numFmtId="177" fontId="22" fillId="0" borderId="6" xfId="0" applyNumberFormat="1" applyFont="1" applyBorder="1" applyAlignment="1">
      <alignment horizontal="center"/>
    </xf>
    <xf numFmtId="177" fontId="0" fillId="0" borderId="7" xfId="0" applyNumberFormat="1" applyBorder="1" applyAlignment="1">
      <alignment horizontal="center"/>
    </xf>
    <xf numFmtId="177" fontId="0" fillId="0" borderId="8" xfId="0" applyNumberFormat="1" applyBorder="1" applyAlignment="1">
      <alignment horizontal="center"/>
    </xf>
    <xf numFmtId="177" fontId="0" fillId="0" borderId="0" xfId="0" applyNumberFormat="1" applyAlignment="1">
      <alignment horizontal="center"/>
    </xf>
    <xf numFmtId="177" fontId="14" fillId="2" borderId="6" xfId="0" applyNumberFormat="1" applyFont="1" applyFill="1" applyBorder="1" applyAlignment="1">
      <alignment horizontal="center" vertical="center"/>
    </xf>
    <xf numFmtId="177" fontId="32" fillId="2" borderId="6" xfId="0" applyNumberFormat="1" applyFont="1" applyFill="1" applyBorder="1" applyAlignment="1">
      <alignment horizontal="center" vertical="center"/>
    </xf>
    <xf numFmtId="177" fontId="6" fillId="2" borderId="4" xfId="0" applyNumberFormat="1" applyFont="1" applyFill="1" applyBorder="1" applyAlignment="1">
      <alignment horizontal="center" vertical="center"/>
    </xf>
    <xf numFmtId="177" fontId="26" fillId="2" borderId="4" xfId="0" applyNumberFormat="1" applyFont="1" applyFill="1" applyBorder="1" applyAlignment="1">
      <alignment horizontal="center" vertical="center"/>
    </xf>
    <xf numFmtId="177" fontId="0" fillId="0" borderId="6" xfId="0" applyNumberFormat="1" applyBorder="1" applyAlignment="1">
      <alignment horizontal="center"/>
    </xf>
    <xf numFmtId="177" fontId="14" fillId="2" borderId="7" xfId="0" applyNumberFormat="1" applyFont="1" applyFill="1" applyBorder="1" applyAlignment="1">
      <alignment horizontal="center" vertical="center"/>
    </xf>
    <xf numFmtId="177" fontId="32" fillId="2" borderId="7" xfId="0" applyNumberFormat="1" applyFont="1" applyFill="1" applyBorder="1" applyAlignment="1">
      <alignment horizontal="center" vertical="center"/>
    </xf>
    <xf numFmtId="177" fontId="13" fillId="0" borderId="0" xfId="0" applyNumberFormat="1" applyFont="1" applyFill="1" applyBorder="1" applyAlignment="1">
      <alignment horizontal="center" vertical="center"/>
    </xf>
    <xf numFmtId="177" fontId="22" fillId="0" borderId="6" xfId="0" applyNumberFormat="1" applyFont="1" applyBorder="1" applyAlignment="1">
      <alignment horizontal="left" indent="2"/>
    </xf>
    <xf numFmtId="177" fontId="22" fillId="0" borderId="0" xfId="0" applyNumberFormat="1" applyFont="1" applyFill="1" applyBorder="1" applyAlignment="1">
      <alignment horizontal="center"/>
    </xf>
    <xf numFmtId="177" fontId="22" fillId="0" borderId="7" xfId="0" applyNumberFormat="1" applyFont="1" applyBorder="1" applyAlignment="1">
      <alignment horizontal="left" indent="2"/>
    </xf>
    <xf numFmtId="177" fontId="22" fillId="0" borderId="13" xfId="0" applyNumberFormat="1" applyFont="1" applyBorder="1" applyAlignment="1">
      <alignment horizontal="left" indent="2"/>
    </xf>
    <xf numFmtId="177" fontId="6" fillId="0" borderId="0" xfId="0" applyNumberFormat="1" applyFont="1" applyFill="1" applyBorder="1" applyAlignment="1">
      <alignment horizontal="center"/>
    </xf>
    <xf numFmtId="177" fontId="14" fillId="2" borderId="4" xfId="0" applyNumberFormat="1" applyFont="1" applyFill="1" applyBorder="1" applyAlignment="1">
      <alignment horizontal="left" vertical="center" indent="1"/>
    </xf>
    <xf numFmtId="177" fontId="36" fillId="0" borderId="0" xfId="0" applyNumberFormat="1" applyFont="1" applyFill="1" applyBorder="1" applyAlignment="1">
      <alignment horizontal="center" vertical="center"/>
    </xf>
    <xf numFmtId="177" fontId="15" fillId="0" borderId="0" xfId="2" applyNumberFormat="1" applyFont="1" applyFill="1" applyBorder="1" applyAlignment="1">
      <alignment horizontal="center"/>
    </xf>
    <xf numFmtId="177" fontId="22" fillId="0" borderId="0" xfId="2" applyNumberFormat="1" applyFont="1" applyFill="1" applyBorder="1" applyAlignment="1">
      <alignment horizontal="center"/>
    </xf>
    <xf numFmtId="177" fontId="15" fillId="0" borderId="0" xfId="2" applyNumberFormat="1" applyFont="1" applyBorder="1" applyAlignment="1">
      <alignment horizontal="center"/>
    </xf>
    <xf numFmtId="177" fontId="13" fillId="0" borderId="0" xfId="2" applyNumberFormat="1" applyFont="1" applyFill="1" applyBorder="1" applyAlignment="1">
      <alignment horizontal="center" vertical="center"/>
    </xf>
    <xf numFmtId="177" fontId="14" fillId="0" borderId="0" xfId="0" applyNumberFormat="1" applyFont="1" applyFill="1" applyBorder="1" applyAlignment="1">
      <alignment horizontal="center" vertical="center"/>
    </xf>
    <xf numFmtId="177" fontId="0" fillId="0" borderId="7" xfId="0" applyNumberFormat="1" applyFont="1" applyBorder="1" applyAlignment="1">
      <alignment horizontal="center"/>
    </xf>
    <xf numFmtId="177" fontId="0" fillId="0" borderId="8" xfId="0" applyNumberFormat="1" applyFont="1" applyBorder="1" applyAlignment="1">
      <alignment horizontal="center"/>
    </xf>
    <xf numFmtId="177" fontId="0" fillId="0" borderId="0" xfId="0" applyNumberFormat="1"/>
    <xf numFmtId="177" fontId="13" fillId="2" borderId="6" xfId="0" applyNumberFormat="1" applyFont="1" applyFill="1" applyBorder="1" applyAlignment="1">
      <alignment horizontal="center" vertical="center"/>
    </xf>
    <xf numFmtId="0" fontId="14" fillId="5" borderId="2" xfId="6" applyFont="1" applyFill="1" applyBorder="1" applyAlignment="1">
      <alignment horizontal="left" vertical="center" indent="1"/>
    </xf>
    <xf numFmtId="0" fontId="14" fillId="5" borderId="3" xfId="6" applyFont="1" applyFill="1" applyBorder="1" applyAlignment="1">
      <alignment horizontal="left" vertical="center"/>
    </xf>
    <xf numFmtId="0" fontId="0" fillId="0" borderId="13" xfId="0" applyFont="1" applyBorder="1" applyAlignment="1">
      <alignment vertical="center"/>
    </xf>
    <xf numFmtId="165" fontId="0" fillId="0" borderId="0" xfId="0" applyNumberFormat="1" applyFont="1" applyAlignment="1">
      <alignment vertical="center"/>
    </xf>
    <xf numFmtId="0" fontId="0" fillId="0" borderId="15" xfId="0" applyFont="1" applyBorder="1" applyAlignment="1">
      <alignment vertical="center"/>
    </xf>
    <xf numFmtId="0" fontId="41" fillId="0" borderId="0" xfId="0" applyFont="1" applyAlignment="1">
      <alignment vertical="center"/>
    </xf>
    <xf numFmtId="0" fontId="0" fillId="0" borderId="6" xfId="0" applyFont="1" applyBorder="1" applyAlignment="1">
      <alignment horizontal="center" vertical="center"/>
    </xf>
    <xf numFmtId="0" fontId="0" fillId="0" borderId="7" xfId="0" applyFont="1" applyBorder="1" applyAlignment="1">
      <alignment horizontal="center" vertical="center"/>
    </xf>
    <xf numFmtId="0" fontId="0" fillId="0" borderId="8" xfId="0" applyFont="1" applyBorder="1" applyAlignment="1">
      <alignment horizontal="center" vertical="center"/>
    </xf>
    <xf numFmtId="0" fontId="25" fillId="0" borderId="0" xfId="0" applyFont="1" applyAlignment="1">
      <alignment horizontal="left" vertical="center" wrapText="1"/>
    </xf>
    <xf numFmtId="0" fontId="45" fillId="0" borderId="11" xfId="0" applyFont="1" applyBorder="1" applyAlignment="1">
      <alignment horizontal="left" vertical="center" wrapText="1"/>
    </xf>
    <xf numFmtId="166" fontId="16" fillId="0" borderId="19" xfId="1" applyNumberFormat="1" applyFont="1" applyBorder="1" applyAlignment="1">
      <alignment horizontal="center" vertical="center"/>
    </xf>
    <xf numFmtId="165" fontId="0" fillId="0" borderId="7" xfId="2" applyNumberFormat="1" applyFont="1" applyBorder="1" applyAlignment="1">
      <alignment horizontal="center" vertical="center"/>
    </xf>
    <xf numFmtId="165" fontId="0" fillId="0" borderId="8" xfId="2" applyNumberFormat="1" applyFont="1" applyBorder="1" applyAlignment="1">
      <alignment horizontal="center" vertical="center"/>
    </xf>
    <xf numFmtId="165" fontId="0" fillId="0" borderId="6" xfId="2" applyNumberFormat="1" applyFont="1" applyBorder="1" applyAlignment="1">
      <alignment horizontal="center" vertical="center"/>
    </xf>
    <xf numFmtId="0" fontId="29" fillId="0" borderId="0" xfId="0" applyFont="1" applyBorder="1" applyAlignment="1">
      <alignment horizontal="left" vertical="center" wrapText="1"/>
    </xf>
    <xf numFmtId="0" fontId="14" fillId="0" borderId="0" xfId="0" applyNumberFormat="1" applyFont="1" applyAlignment="1">
      <alignment vertical="center"/>
    </xf>
    <xf numFmtId="0" fontId="19" fillId="3" borderId="4" xfId="0" applyNumberFormat="1" applyFont="1" applyFill="1" applyBorder="1" applyAlignment="1">
      <alignment horizontal="center" vertical="center"/>
    </xf>
    <xf numFmtId="0" fontId="20" fillId="3" borderId="4" xfId="0" applyNumberFormat="1" applyFont="1" applyFill="1" applyBorder="1" applyAlignment="1">
      <alignment horizontal="center" vertical="center"/>
    </xf>
    <xf numFmtId="0" fontId="21" fillId="0" borderId="0" xfId="0" applyNumberFormat="1" applyFont="1" applyAlignment="1">
      <alignment vertical="center"/>
    </xf>
    <xf numFmtId="0" fontId="29" fillId="0" borderId="0" xfId="0" applyFont="1" applyBorder="1" applyAlignment="1">
      <alignment horizontal="left" vertical="center"/>
    </xf>
    <xf numFmtId="0" fontId="0" fillId="0" borderId="0" xfId="0" applyAlignment="1">
      <alignment vertical="center" wrapText="1"/>
    </xf>
    <xf numFmtId="171" fontId="20" fillId="3" borderId="0" xfId="0" applyNumberFormat="1" applyFont="1" applyFill="1" applyBorder="1" applyAlignment="1">
      <alignment horizontal="center" vertical="center"/>
    </xf>
    <xf numFmtId="1" fontId="48" fillId="0" borderId="7" xfId="0" applyNumberFormat="1" applyFont="1" applyBorder="1" applyAlignment="1">
      <alignment horizontal="left"/>
    </xf>
    <xf numFmtId="1" fontId="48" fillId="0" borderId="7" xfId="0" applyNumberFormat="1" applyFont="1" applyBorder="1" applyAlignment="1">
      <alignment horizontal="right" indent="1"/>
    </xf>
    <xf numFmtId="1" fontId="19" fillId="3" borderId="4" xfId="0" applyNumberFormat="1" applyFont="1" applyFill="1" applyBorder="1" applyAlignment="1">
      <alignment horizontal="left" vertical="center"/>
    </xf>
    <xf numFmtId="1" fontId="14" fillId="2" borderId="7" xfId="0" applyNumberFormat="1" applyFont="1" applyFill="1" applyBorder="1" applyAlignment="1">
      <alignment horizontal="left" vertical="center" indent="1"/>
    </xf>
    <xf numFmtId="1" fontId="22" fillId="0" borderId="7" xfId="0" applyNumberFormat="1" applyFont="1" applyBorder="1" applyAlignment="1">
      <alignment horizontal="left" indent="2"/>
    </xf>
    <xf numFmtId="1" fontId="22" fillId="0" borderId="6" xfId="0" applyNumberFormat="1" applyFont="1" applyBorder="1" applyAlignment="1">
      <alignment horizontal="left" indent="2"/>
    </xf>
    <xf numFmtId="1" fontId="22" fillId="5" borderId="7" xfId="0" applyNumberFormat="1" applyFont="1" applyFill="1" applyBorder="1" applyAlignment="1">
      <alignment horizontal="left" indent="2"/>
    </xf>
    <xf numFmtId="1" fontId="14" fillId="2" borderId="4" xfId="0" applyNumberFormat="1" applyFont="1" applyFill="1" applyBorder="1" applyAlignment="1">
      <alignment horizontal="left" vertical="center" indent="1"/>
    </xf>
    <xf numFmtId="1" fontId="14" fillId="2" borderId="6" xfId="0" applyNumberFormat="1" applyFont="1" applyFill="1" applyBorder="1" applyAlignment="1">
      <alignment horizontal="left" vertical="center" indent="1"/>
    </xf>
    <xf numFmtId="1" fontId="15" fillId="0" borderId="7" xfId="2" applyNumberFormat="1" applyFont="1" applyBorder="1" applyAlignment="1">
      <alignment horizontal="left"/>
    </xf>
    <xf numFmtId="1" fontId="15" fillId="0" borderId="7" xfId="2" applyNumberFormat="1" applyFont="1" applyBorder="1" applyAlignment="1">
      <alignment horizontal="left" indent="1"/>
    </xf>
    <xf numFmtId="1" fontId="15" fillId="0" borderId="8" xfId="2" applyNumberFormat="1" applyFont="1" applyBorder="1" applyAlignment="1">
      <alignment horizontal="left"/>
    </xf>
    <xf numFmtId="1" fontId="15" fillId="0" borderId="8" xfId="2" applyNumberFormat="1" applyFont="1" applyBorder="1" applyAlignment="1">
      <alignment horizontal="left" indent="1"/>
    </xf>
    <xf numFmtId="1" fontId="15" fillId="0" borderId="7" xfId="2" applyNumberFormat="1" applyFont="1" applyBorder="1" applyAlignment="1">
      <alignment horizontal="left" indent="3"/>
    </xf>
    <xf numFmtId="1" fontId="22" fillId="0" borderId="8" xfId="2" applyNumberFormat="1" applyFont="1" applyBorder="1" applyAlignment="1">
      <alignment horizontal="left" indent="2"/>
    </xf>
    <xf numFmtId="1" fontId="19" fillId="3" borderId="7" xfId="0" applyNumberFormat="1" applyFont="1" applyFill="1" applyBorder="1" applyAlignment="1">
      <alignment horizontal="left" vertical="center"/>
    </xf>
    <xf numFmtId="1" fontId="19" fillId="3" borderId="7" xfId="0" applyNumberFormat="1" applyFont="1" applyFill="1" applyBorder="1" applyAlignment="1">
      <alignment vertical="center"/>
    </xf>
    <xf numFmtId="1" fontId="22" fillId="0" borderId="4" xfId="0" applyNumberFormat="1" applyFont="1" applyBorder="1" applyAlignment="1">
      <alignment horizontal="left" indent="2"/>
    </xf>
    <xf numFmtId="1" fontId="22" fillId="0" borderId="4" xfId="0" applyNumberFormat="1" applyFont="1" applyBorder="1" applyAlignment="1">
      <alignment horizontal="left" indent="3"/>
    </xf>
    <xf numFmtId="1" fontId="22" fillId="0" borderId="6" xfId="0" applyNumberFormat="1" applyFont="1" applyBorder="1" applyAlignment="1">
      <alignment horizontal="left" indent="3"/>
    </xf>
    <xf numFmtId="1" fontId="0" fillId="0" borderId="7" xfId="0" applyNumberFormat="1" applyBorder="1" applyAlignment="1">
      <alignment horizontal="left" indent="3"/>
    </xf>
    <xf numFmtId="1" fontId="0" fillId="0" borderId="7" xfId="0" applyNumberFormat="1" applyBorder="1" applyAlignment="1">
      <alignment horizontal="left" indent="4"/>
    </xf>
    <xf numFmtId="1" fontId="0" fillId="0" borderId="8" xfId="0" applyNumberFormat="1" applyBorder="1" applyAlignment="1">
      <alignment horizontal="left" indent="3"/>
    </xf>
    <xf numFmtId="1" fontId="0" fillId="0" borderId="8" xfId="0" applyNumberFormat="1" applyBorder="1" applyAlignment="1">
      <alignment horizontal="left" indent="4"/>
    </xf>
    <xf numFmtId="1" fontId="0" fillId="0" borderId="0" xfId="0" applyNumberFormat="1" applyAlignment="1">
      <alignment horizontal="left"/>
    </xf>
    <xf numFmtId="177" fontId="22" fillId="0" borderId="0" xfId="0" applyNumberFormat="1" applyFont="1"/>
    <xf numFmtId="0" fontId="22" fillId="0" borderId="6" xfId="0" applyFont="1" applyBorder="1" applyAlignment="1">
      <alignment horizontal="left" indent="2"/>
    </xf>
    <xf numFmtId="172" fontId="33" fillId="0" borderId="7" xfId="0" applyNumberFormat="1" applyFont="1" applyBorder="1" applyAlignment="1">
      <alignment horizontal="left" indent="2"/>
    </xf>
    <xf numFmtId="177" fontId="22" fillId="0" borderId="6" xfId="0" applyNumberFormat="1" applyFont="1" applyBorder="1"/>
    <xf numFmtId="177" fontId="0" fillId="0" borderId="7" xfId="0" applyNumberFormat="1" applyBorder="1"/>
    <xf numFmtId="177" fontId="22" fillId="0" borderId="7" xfId="0" applyNumberFormat="1" applyFont="1" applyBorder="1"/>
    <xf numFmtId="177" fontId="0" fillId="0" borderId="8" xfId="0" applyNumberFormat="1" applyBorder="1"/>
    <xf numFmtId="172" fontId="33" fillId="0" borderId="8" xfId="0" applyNumberFormat="1" applyFont="1" applyBorder="1" applyAlignment="1">
      <alignment horizontal="left" indent="2"/>
    </xf>
    <xf numFmtId="172" fontId="34" fillId="0" borderId="6" xfId="0" applyNumberFormat="1" applyFont="1" applyBorder="1" applyAlignment="1">
      <alignment horizontal="left" indent="2"/>
    </xf>
    <xf numFmtId="0" fontId="5" fillId="0" borderId="7" xfId="0" applyFont="1" applyBorder="1" applyAlignment="1">
      <alignment horizontal="left"/>
    </xf>
    <xf numFmtId="0" fontId="5" fillId="0" borderId="7" xfId="0" applyFont="1" applyBorder="1" applyAlignment="1">
      <alignment horizontal="right" indent="1"/>
    </xf>
    <xf numFmtId="0" fontId="5" fillId="0" borderId="0" xfId="0" applyFont="1"/>
    <xf numFmtId="0" fontId="5" fillId="0" borderId="7" xfId="0" applyFont="1" applyBorder="1" applyAlignment="1">
      <alignment horizontal="center"/>
    </xf>
    <xf numFmtId="0" fontId="5" fillId="0" borderId="0" xfId="0" applyFont="1" applyFill="1" applyBorder="1" applyAlignment="1">
      <alignment horizontal="center"/>
    </xf>
    <xf numFmtId="172" fontId="22" fillId="0" borderId="8" xfId="0" applyNumberFormat="1" applyFont="1" applyBorder="1" applyAlignment="1">
      <alignment horizontal="left" indent="2"/>
    </xf>
    <xf numFmtId="172" fontId="22" fillId="5" borderId="8" xfId="0" applyNumberFormat="1" applyFont="1" applyFill="1" applyBorder="1" applyAlignment="1">
      <alignment horizontal="left" indent="2"/>
    </xf>
    <xf numFmtId="1" fontId="0" fillId="0" borderId="7" xfId="0" applyNumberFormat="1" applyBorder="1" applyAlignment="1">
      <alignment horizontal="left" indent="1"/>
    </xf>
    <xf numFmtId="1" fontId="0" fillId="0" borderId="8" xfId="0" applyNumberFormat="1" applyBorder="1" applyAlignment="1">
      <alignment horizontal="left" indent="1"/>
    </xf>
    <xf numFmtId="165" fontId="0" fillId="0" borderId="7" xfId="0" applyNumberFormat="1" applyFont="1" applyBorder="1" applyAlignment="1">
      <alignment horizontal="left" indent="1"/>
    </xf>
    <xf numFmtId="165" fontId="0" fillId="0" borderId="7" xfId="0" applyNumberFormat="1" applyFont="1" applyBorder="1" applyAlignment="1">
      <alignment horizontal="right"/>
    </xf>
    <xf numFmtId="1" fontId="0" fillId="0" borderId="7" xfId="0" applyNumberFormat="1" applyFont="1" applyBorder="1" applyAlignment="1">
      <alignment horizontal="left" indent="2"/>
    </xf>
    <xf numFmtId="1" fontId="0" fillId="0" borderId="8" xfId="0" applyNumberFormat="1" applyFont="1" applyBorder="1" applyAlignment="1">
      <alignment horizontal="left" indent="2"/>
    </xf>
    <xf numFmtId="165" fontId="0" fillId="0" borderId="8" xfId="0" applyNumberFormat="1" applyFont="1" applyBorder="1" applyAlignment="1">
      <alignment horizontal="right"/>
    </xf>
    <xf numFmtId="165" fontId="0" fillId="0" borderId="7" xfId="0" applyNumberFormat="1" applyFont="1" applyBorder="1" applyAlignment="1">
      <alignment horizontal="right" indent="1"/>
    </xf>
    <xf numFmtId="165" fontId="0" fillId="0" borderId="7" xfId="0" applyNumberFormat="1" applyFont="1" applyBorder="1" applyAlignment="1">
      <alignment horizontal="right" indent="2"/>
    </xf>
    <xf numFmtId="165" fontId="0" fillId="0" borderId="8" xfId="0" applyNumberFormat="1" applyFont="1" applyBorder="1" applyAlignment="1">
      <alignment horizontal="right" indent="2"/>
    </xf>
    <xf numFmtId="165" fontId="0" fillId="0" borderId="7" xfId="0" applyNumberFormat="1" applyBorder="1" applyAlignment="1">
      <alignment horizontal="right" indent="1"/>
    </xf>
    <xf numFmtId="165" fontId="0" fillId="0" borderId="8" xfId="0" applyNumberFormat="1" applyBorder="1" applyAlignment="1">
      <alignment horizontal="right" indent="1"/>
    </xf>
    <xf numFmtId="0" fontId="8" fillId="0" borderId="4" xfId="6" applyBorder="1"/>
    <xf numFmtId="0" fontId="22" fillId="6" borderId="4" xfId="0" applyFont="1" applyFill="1" applyBorder="1" applyAlignment="1">
      <alignment vertical="center"/>
    </xf>
    <xf numFmtId="0" fontId="22" fillId="6" borderId="4" xfId="0" quotePrefix="1" applyFont="1" applyFill="1" applyBorder="1" applyAlignment="1">
      <alignment vertical="center"/>
    </xf>
    <xf numFmtId="0" fontId="22" fillId="6" borderId="4" xfId="0" applyFont="1" applyFill="1" applyBorder="1" applyAlignment="1">
      <alignment horizontal="left" vertical="center"/>
    </xf>
    <xf numFmtId="0" fontId="0" fillId="0" borderId="0" xfId="0" applyFont="1" applyBorder="1" applyAlignment="1">
      <alignment vertical="center"/>
    </xf>
    <xf numFmtId="165" fontId="29" fillId="0" borderId="0" xfId="0" applyNumberFormat="1" applyFont="1" applyBorder="1" applyAlignment="1">
      <alignment horizontal="center" vertical="center"/>
    </xf>
    <xf numFmtId="165" fontId="41" fillId="0" borderId="0" xfId="0" applyNumberFormat="1" applyFont="1" applyBorder="1" applyAlignment="1">
      <alignment horizontal="left" vertical="center"/>
    </xf>
    <xf numFmtId="0" fontId="41" fillId="0" borderId="0" xfId="0" applyFont="1" applyAlignment="1">
      <alignment horizontal="right" vertical="center"/>
    </xf>
    <xf numFmtId="0" fontId="41" fillId="0" borderId="0" xfId="0" applyFont="1" applyAlignment="1">
      <alignment horizontal="left" vertical="center"/>
    </xf>
    <xf numFmtId="0" fontId="41" fillId="0" borderId="0" xfId="0" applyFont="1" applyBorder="1" applyAlignment="1">
      <alignment horizontal="left" vertical="center" wrapText="1"/>
    </xf>
    <xf numFmtId="0" fontId="18" fillId="0" borderId="11" xfId="6" applyFont="1" applyBorder="1" applyAlignment="1">
      <alignment vertical="center"/>
    </xf>
    <xf numFmtId="0" fontId="8" fillId="0" borderId="11" xfId="6" applyBorder="1"/>
    <xf numFmtId="0" fontId="8" fillId="0" borderId="9" xfId="6" applyBorder="1"/>
    <xf numFmtId="0" fontId="8" fillId="0" borderId="9" xfId="6" applyBorder="1" applyAlignment="1">
      <alignment horizontal="left" indent="2"/>
    </xf>
    <xf numFmtId="0" fontId="8" fillId="0" borderId="14" xfId="6" applyBorder="1"/>
    <xf numFmtId="165" fontId="22" fillId="0" borderId="6" xfId="0" applyNumberFormat="1" applyFont="1" applyBorder="1"/>
    <xf numFmtId="0" fontId="0" fillId="0" borderId="7" xfId="0" applyBorder="1" applyAlignment="1">
      <alignment horizontal="left" indent="1"/>
    </xf>
    <xf numFmtId="0" fontId="22" fillId="0" borderId="7" xfId="0" applyFont="1" applyBorder="1" applyAlignment="1">
      <alignment horizontal="left" indent="1"/>
    </xf>
    <xf numFmtId="9" fontId="22" fillId="0" borderId="7" xfId="2" applyFont="1" applyBorder="1"/>
    <xf numFmtId="9" fontId="0" fillId="0" borderId="7" xfId="2" applyFont="1" applyBorder="1"/>
    <xf numFmtId="9" fontId="0" fillId="0" borderId="8" xfId="2" applyFont="1" applyBorder="1"/>
    <xf numFmtId="0" fontId="22" fillId="0" borderId="2" xfId="0" applyFont="1" applyBorder="1"/>
    <xf numFmtId="9" fontId="22" fillId="0" borderId="6" xfId="2" applyFont="1" applyBorder="1" applyAlignment="1">
      <alignment horizontal="center"/>
    </xf>
    <xf numFmtId="9" fontId="0" fillId="0" borderId="7" xfId="2" applyFont="1" applyBorder="1" applyAlignment="1">
      <alignment horizontal="center"/>
    </xf>
    <xf numFmtId="9" fontId="0" fillId="0" borderId="8" xfId="2" applyFont="1" applyBorder="1" applyAlignment="1">
      <alignment horizontal="center"/>
    </xf>
    <xf numFmtId="0" fontId="22" fillId="0" borderId="0" xfId="0" applyFont="1" applyAlignment="1">
      <alignment horizontal="center" vertical="center" wrapText="1"/>
    </xf>
    <xf numFmtId="9" fontId="25" fillId="0" borderId="0" xfId="2" applyFont="1" applyBorder="1" applyAlignment="1">
      <alignment horizontal="center" vertical="center" wrapText="1"/>
    </xf>
    <xf numFmtId="0" fontId="22" fillId="4" borderId="2" xfId="3" applyFont="1" applyFill="1" applyBorder="1" applyAlignment="1">
      <alignment horizontal="center" vertical="center" wrapText="1"/>
    </xf>
    <xf numFmtId="0" fontId="0" fillId="0" borderId="0" xfId="0" applyNumberFormat="1" applyAlignment="1">
      <alignment horizontal="left"/>
    </xf>
    <xf numFmtId="0" fontId="0" fillId="0" borderId="6" xfId="0" applyBorder="1" applyAlignment="1">
      <alignment horizontal="center"/>
    </xf>
    <xf numFmtId="0" fontId="0" fillId="0" borderId="6" xfId="0" applyBorder="1" applyAlignment="1">
      <alignment horizontal="left"/>
    </xf>
    <xf numFmtId="0" fontId="0" fillId="7" borderId="6" xfId="0" applyFill="1" applyBorder="1" applyAlignment="1">
      <alignment horizontal="center"/>
    </xf>
    <xf numFmtId="0" fontId="0" fillId="0" borderId="7" xfId="0" applyBorder="1" applyAlignment="1">
      <alignment horizontal="left"/>
    </xf>
    <xf numFmtId="0" fontId="0" fillId="7" borderId="7" xfId="0" applyFill="1" applyBorder="1" applyAlignment="1">
      <alignment horizontal="center"/>
    </xf>
    <xf numFmtId="0" fontId="0" fillId="0" borderId="8" xfId="0" applyBorder="1" applyAlignment="1">
      <alignment horizontal="center"/>
    </xf>
    <xf numFmtId="0" fontId="0" fillId="0" borderId="8" xfId="0" applyBorder="1" applyAlignment="1">
      <alignment horizontal="left"/>
    </xf>
    <xf numFmtId="0" fontId="0" fillId="7" borderId="8" xfId="0" applyFill="1" applyBorder="1" applyAlignment="1">
      <alignment horizontal="center"/>
    </xf>
    <xf numFmtId="0" fontId="0" fillId="0" borderId="20" xfId="0" applyBorder="1" applyAlignment="1">
      <alignment horizontal="center"/>
    </xf>
    <xf numFmtId="0" fontId="0" fillId="0" borderId="21" xfId="0" applyBorder="1" applyAlignment="1">
      <alignment horizontal="left" vertical="center"/>
    </xf>
    <xf numFmtId="0" fontId="0" fillId="0" borderId="21" xfId="0" applyBorder="1" applyAlignment="1">
      <alignment horizontal="center"/>
    </xf>
    <xf numFmtId="0" fontId="0" fillId="0" borderId="21" xfId="0" applyBorder="1" applyAlignment="1">
      <alignment horizontal="left"/>
    </xf>
    <xf numFmtId="165" fontId="0" fillId="0" borderId="21" xfId="0" applyNumberFormat="1" applyBorder="1" applyAlignment="1">
      <alignment horizontal="center" vertical="center"/>
    </xf>
    <xf numFmtId="0" fontId="0" fillId="7" borderId="22" xfId="0" applyFill="1" applyBorder="1" applyAlignment="1">
      <alignment horizontal="center"/>
    </xf>
    <xf numFmtId="0" fontId="0" fillId="0" borderId="23" xfId="0" applyBorder="1" applyAlignment="1">
      <alignment horizontal="center"/>
    </xf>
    <xf numFmtId="0" fontId="0" fillId="7" borderId="24" xfId="0" applyFill="1" applyBorder="1" applyAlignment="1">
      <alignment horizontal="center"/>
    </xf>
    <xf numFmtId="0" fontId="0" fillId="0" borderId="25" xfId="0" applyBorder="1" applyAlignment="1">
      <alignment horizontal="center"/>
    </xf>
    <xf numFmtId="0" fontId="0" fillId="7" borderId="26" xfId="0" applyFill="1" applyBorder="1" applyAlignment="1">
      <alignment horizontal="center"/>
    </xf>
    <xf numFmtId="0" fontId="0" fillId="0" borderId="27" xfId="0" applyBorder="1" applyAlignment="1">
      <alignment horizontal="center"/>
    </xf>
    <xf numFmtId="0" fontId="0" fillId="7" borderId="28" xfId="0" applyFill="1" applyBorder="1" applyAlignment="1">
      <alignment horizontal="center"/>
    </xf>
    <xf numFmtId="165" fontId="0" fillId="0" borderId="28" xfId="0" applyNumberFormat="1" applyBorder="1" applyAlignment="1">
      <alignment horizontal="center" vertical="center"/>
    </xf>
    <xf numFmtId="165" fontId="0" fillId="0" borderId="24" xfId="0" applyNumberFormat="1" applyBorder="1" applyAlignment="1">
      <alignment horizontal="center" vertical="center"/>
    </xf>
    <xf numFmtId="165" fontId="0" fillId="0" borderId="26" xfId="0" applyNumberFormat="1" applyBorder="1" applyAlignment="1">
      <alignment horizontal="center" vertical="center"/>
    </xf>
    <xf numFmtId="0" fontId="0" fillId="0" borderId="29" xfId="0" applyBorder="1" applyAlignment="1">
      <alignment horizontal="center"/>
    </xf>
    <xf numFmtId="0" fontId="0" fillId="0" borderId="30" xfId="0" applyBorder="1" applyAlignment="1">
      <alignment horizontal="left" vertical="center"/>
    </xf>
    <xf numFmtId="0" fontId="0" fillId="0" borderId="30" xfId="0" applyBorder="1" applyAlignment="1">
      <alignment horizontal="left"/>
    </xf>
    <xf numFmtId="0" fontId="0" fillId="0" borderId="30" xfId="0" applyBorder="1" applyAlignment="1">
      <alignment horizontal="center"/>
    </xf>
    <xf numFmtId="0" fontId="0" fillId="7" borderId="30" xfId="0" applyFill="1" applyBorder="1" applyAlignment="1">
      <alignment horizontal="center"/>
    </xf>
    <xf numFmtId="165" fontId="0" fillId="0" borderId="31" xfId="0" applyNumberFormat="1" applyBorder="1" applyAlignment="1">
      <alignment horizontal="center" vertical="center"/>
    </xf>
    <xf numFmtId="0" fontId="0" fillId="0" borderId="24" xfId="0" applyBorder="1" applyAlignment="1">
      <alignment horizontal="center"/>
    </xf>
    <xf numFmtId="0" fontId="0" fillId="0" borderId="26" xfId="0" applyBorder="1" applyAlignment="1">
      <alignment horizontal="center"/>
    </xf>
    <xf numFmtId="0" fontId="0" fillId="0" borderId="28" xfId="0" applyBorder="1" applyAlignment="1">
      <alignment horizontal="center"/>
    </xf>
    <xf numFmtId="0" fontId="0" fillId="0" borderId="31" xfId="0" applyBorder="1" applyAlignment="1">
      <alignment horizontal="center"/>
    </xf>
    <xf numFmtId="0" fontId="0" fillId="0" borderId="20" xfId="0" applyBorder="1" applyAlignment="1">
      <alignment horizontal="center" vertical="center"/>
    </xf>
    <xf numFmtId="0" fontId="0" fillId="0" borderId="22" xfId="0" applyBorder="1" applyAlignment="1">
      <alignment horizontal="left"/>
    </xf>
    <xf numFmtId="0" fontId="0" fillId="0" borderId="23" xfId="0" applyBorder="1" applyAlignment="1">
      <alignment horizontal="center" vertical="center"/>
    </xf>
    <xf numFmtId="0" fontId="0" fillId="0" borderId="24" xfId="0" applyBorder="1" applyAlignment="1">
      <alignment horizontal="left"/>
    </xf>
    <xf numFmtId="0" fontId="0" fillId="0" borderId="25" xfId="0" applyBorder="1" applyAlignment="1">
      <alignment horizontal="center" vertical="center"/>
    </xf>
    <xf numFmtId="0" fontId="0" fillId="0" borderId="26" xfId="0" applyBorder="1" applyAlignment="1">
      <alignment horizontal="left"/>
    </xf>
    <xf numFmtId="0" fontId="0" fillId="0" borderId="29" xfId="0" applyBorder="1" applyAlignment="1">
      <alignment horizontal="center" vertical="center"/>
    </xf>
    <xf numFmtId="0" fontId="0" fillId="0" borderId="31" xfId="0" applyBorder="1" applyAlignment="1">
      <alignment horizontal="left"/>
    </xf>
    <xf numFmtId="0" fontId="0" fillId="0" borderId="20" xfId="0" applyBorder="1" applyAlignment="1">
      <alignment horizontal="left" vertical="center"/>
    </xf>
    <xf numFmtId="165" fontId="0" fillId="0" borderId="22" xfId="0" applyNumberFormat="1" applyBorder="1" applyAlignment="1">
      <alignment horizontal="left" vertical="center"/>
    </xf>
    <xf numFmtId="0" fontId="0" fillId="0" borderId="23" xfId="0" applyBorder="1" applyAlignment="1">
      <alignment horizontal="left" vertical="center"/>
    </xf>
    <xf numFmtId="165" fontId="0" fillId="0" borderId="24" xfId="0" applyNumberFormat="1" applyBorder="1" applyAlignment="1">
      <alignment horizontal="left" vertical="center"/>
    </xf>
    <xf numFmtId="0" fontId="0" fillId="0" borderId="25" xfId="0" applyBorder="1" applyAlignment="1">
      <alignment horizontal="left" vertical="center"/>
    </xf>
    <xf numFmtId="165" fontId="0" fillId="0" borderId="26" xfId="0" applyNumberFormat="1" applyBorder="1" applyAlignment="1">
      <alignment horizontal="left" vertical="center"/>
    </xf>
    <xf numFmtId="0" fontId="0" fillId="0" borderId="27" xfId="0" applyBorder="1" applyAlignment="1">
      <alignment horizontal="left" vertical="center"/>
    </xf>
    <xf numFmtId="165" fontId="0" fillId="0" borderId="28" xfId="0" applyNumberFormat="1" applyBorder="1" applyAlignment="1">
      <alignment horizontal="left" vertical="center"/>
    </xf>
    <xf numFmtId="0" fontId="0" fillId="0" borderId="29" xfId="0" applyBorder="1" applyAlignment="1">
      <alignment horizontal="left" vertical="center"/>
    </xf>
    <xf numFmtId="165" fontId="0" fillId="0" borderId="31" xfId="0" applyNumberFormat="1" applyBorder="1" applyAlignment="1">
      <alignment horizontal="left" vertical="center"/>
    </xf>
    <xf numFmtId="165" fontId="29" fillId="0" borderId="28" xfId="0" applyNumberFormat="1" applyFont="1" applyBorder="1" applyAlignment="1">
      <alignment horizontal="left" vertical="center"/>
    </xf>
    <xf numFmtId="165" fontId="0" fillId="0" borderId="28" xfId="0" applyNumberFormat="1" applyBorder="1" applyAlignment="1">
      <alignment horizontal="left" vertical="center" wrapText="1"/>
    </xf>
    <xf numFmtId="165" fontId="0" fillId="0" borderId="24" xfId="0" applyNumberFormat="1" applyBorder="1" applyAlignment="1">
      <alignment horizontal="left" vertical="center" wrapText="1"/>
    </xf>
    <xf numFmtId="165" fontId="0" fillId="0" borderId="26" xfId="0" applyNumberFormat="1" applyBorder="1" applyAlignment="1">
      <alignment horizontal="left" vertical="center" wrapText="1"/>
    </xf>
    <xf numFmtId="0" fontId="0" fillId="7" borderId="20" xfId="0" applyFill="1" applyBorder="1" applyAlignment="1">
      <alignment horizontal="center"/>
    </xf>
    <xf numFmtId="0" fontId="0" fillId="7" borderId="23" xfId="0" applyFill="1" applyBorder="1" applyAlignment="1">
      <alignment horizontal="center"/>
    </xf>
    <xf numFmtId="0" fontId="0" fillId="7" borderId="29" xfId="0" applyFill="1" applyBorder="1" applyAlignment="1">
      <alignment horizontal="center"/>
    </xf>
    <xf numFmtId="0" fontId="0" fillId="7" borderId="25" xfId="0" applyFill="1" applyBorder="1" applyAlignment="1">
      <alignment horizontal="center"/>
    </xf>
    <xf numFmtId="0" fontId="0" fillId="7" borderId="27" xfId="0" applyFill="1" applyBorder="1" applyAlignment="1">
      <alignment horizontal="center"/>
    </xf>
    <xf numFmtId="165" fontId="0" fillId="0" borderId="27" xfId="0" applyNumberFormat="1" applyBorder="1" applyAlignment="1">
      <alignment horizontal="center" vertical="center" wrapText="1"/>
    </xf>
    <xf numFmtId="165" fontId="0" fillId="0" borderId="23" xfId="0" applyNumberFormat="1" applyBorder="1" applyAlignment="1">
      <alignment horizontal="center" vertical="center" wrapText="1"/>
    </xf>
    <xf numFmtId="165" fontId="0" fillId="0" borderId="25" xfId="0" applyNumberFormat="1" applyBorder="1" applyAlignment="1">
      <alignment horizontal="center" vertical="center" wrapText="1"/>
    </xf>
    <xf numFmtId="0" fontId="0" fillId="0" borderId="32" xfId="0" applyBorder="1" applyAlignment="1">
      <alignment horizontal="left" vertical="center"/>
    </xf>
    <xf numFmtId="0" fontId="0" fillId="0" borderId="1" xfId="0" applyFont="1" applyBorder="1" applyAlignment="1">
      <alignment horizontal="left" vertical="center"/>
    </xf>
    <xf numFmtId="0" fontId="0" fillId="0" borderId="11" xfId="0" applyFont="1" applyBorder="1" applyAlignment="1">
      <alignment horizontal="left" vertical="center"/>
    </xf>
    <xf numFmtId="0" fontId="0" fillId="0" borderId="28" xfId="0" applyBorder="1" applyAlignment="1">
      <alignment horizontal="left"/>
    </xf>
    <xf numFmtId="0" fontId="0" fillId="0" borderId="27" xfId="0" applyBorder="1" applyAlignment="1">
      <alignment horizontal="center" vertical="center"/>
    </xf>
    <xf numFmtId="0" fontId="22" fillId="4" borderId="20" xfId="0" applyFont="1" applyFill="1" applyBorder="1" applyAlignment="1">
      <alignment horizontal="center" vertical="center" wrapText="1"/>
    </xf>
    <xf numFmtId="0" fontId="14" fillId="4" borderId="32" xfId="0" applyNumberFormat="1" applyFont="1" applyFill="1" applyBorder="1" applyAlignment="1">
      <alignment horizontal="center" vertical="center" wrapText="1"/>
    </xf>
    <xf numFmtId="0" fontId="14" fillId="4" borderId="27" xfId="0" applyFont="1" applyFill="1" applyBorder="1" applyAlignment="1">
      <alignment horizontal="center" vertical="center" wrapText="1"/>
    </xf>
    <xf numFmtId="0" fontId="14" fillId="4" borderId="6" xfId="0" applyFont="1" applyFill="1" applyBorder="1" applyAlignment="1">
      <alignment horizontal="center" vertical="center" wrapText="1"/>
    </xf>
    <xf numFmtId="0" fontId="14" fillId="4" borderId="28" xfId="0" applyFont="1" applyFill="1" applyBorder="1" applyAlignment="1">
      <alignment horizontal="center" vertical="center" wrapText="1"/>
    </xf>
    <xf numFmtId="9" fontId="15" fillId="0" borderId="6" xfId="4" applyFont="1" applyBorder="1" applyAlignment="1">
      <alignment horizontal="center" vertical="center"/>
    </xf>
    <xf numFmtId="9" fontId="15" fillId="0" borderId="7" xfId="4" applyFont="1" applyFill="1" applyBorder="1" applyAlignment="1">
      <alignment horizontal="center" vertical="center"/>
    </xf>
    <xf numFmtId="0" fontId="15" fillId="0" borderId="7" xfId="3" applyBorder="1" applyAlignment="1">
      <alignment horizontal="center" vertical="center"/>
    </xf>
    <xf numFmtId="0" fontId="15" fillId="0" borderId="8" xfId="3" applyBorder="1" applyAlignment="1">
      <alignment horizontal="center" vertical="center"/>
    </xf>
    <xf numFmtId="0" fontId="15" fillId="0" borderId="6" xfId="3" applyBorder="1" applyAlignment="1">
      <alignment horizontal="center" vertical="center"/>
    </xf>
    <xf numFmtId="2" fontId="22" fillId="4" borderId="6" xfId="3" applyNumberFormat="1" applyFont="1" applyFill="1" applyBorder="1" applyAlignment="1">
      <alignment horizontal="center" vertical="center" wrapText="1"/>
    </xf>
    <xf numFmtId="1" fontId="0" fillId="0" borderId="9" xfId="0" applyNumberFormat="1" applyBorder="1"/>
    <xf numFmtId="1" fontId="0" fillId="0" borderId="15" xfId="0" applyNumberFormat="1" applyBorder="1" applyAlignment="1">
      <alignment horizontal="center"/>
    </xf>
    <xf numFmtId="1" fontId="0" fillId="0" borderId="15" xfId="0" applyNumberFormat="1" applyBorder="1" applyAlignment="1">
      <alignment horizontal="left" indent="2"/>
    </xf>
    <xf numFmtId="1" fontId="14" fillId="2" borderId="7" xfId="0" applyNumberFormat="1" applyFont="1" applyFill="1" applyBorder="1" applyAlignment="1">
      <alignment horizontal="left" vertical="center" indent="2"/>
    </xf>
    <xf numFmtId="1" fontId="22" fillId="0" borderId="7" xfId="0" applyNumberFormat="1" applyFont="1" applyBorder="1" applyAlignment="1">
      <alignment horizontal="left" indent="3"/>
    </xf>
    <xf numFmtId="1" fontId="22" fillId="5" borderId="7" xfId="0" applyNumberFormat="1" applyFont="1" applyFill="1" applyBorder="1" applyAlignment="1">
      <alignment horizontal="left" indent="3"/>
    </xf>
    <xf numFmtId="1" fontId="14" fillId="2" borderId="12" xfId="0" applyNumberFormat="1" applyFont="1" applyFill="1" applyBorder="1" applyAlignment="1">
      <alignment horizontal="left" vertical="center" indent="2"/>
    </xf>
    <xf numFmtId="1" fontId="14" fillId="2" borderId="4" xfId="0" applyNumberFormat="1" applyFont="1" applyFill="1" applyBorder="1" applyAlignment="1">
      <alignment horizontal="left" vertical="center" indent="2"/>
    </xf>
    <xf numFmtId="177" fontId="0" fillId="0" borderId="7" xfId="0" applyNumberFormat="1" applyFont="1" applyBorder="1" applyAlignment="1">
      <alignment horizontal="left" indent="2"/>
    </xf>
    <xf numFmtId="0" fontId="14" fillId="2" borderId="7" xfId="0" applyFont="1" applyFill="1" applyBorder="1" applyAlignment="1">
      <alignment horizontal="left" vertical="center" indent="2"/>
    </xf>
    <xf numFmtId="172" fontId="22" fillId="0" borderId="7" xfId="0" applyNumberFormat="1" applyFont="1" applyBorder="1" applyAlignment="1">
      <alignment horizontal="left" indent="3"/>
    </xf>
    <xf numFmtId="172" fontId="22" fillId="0" borderId="6" xfId="0" applyNumberFormat="1" applyFont="1" applyBorder="1" applyAlignment="1">
      <alignment horizontal="left" indent="3"/>
    </xf>
    <xf numFmtId="172" fontId="22" fillId="5" borderId="7" xfId="0" applyNumberFormat="1" applyFont="1" applyFill="1" applyBorder="1" applyAlignment="1">
      <alignment horizontal="left" indent="3"/>
    </xf>
    <xf numFmtId="0" fontId="14" fillId="2" borderId="12" xfId="0" applyFont="1" applyFill="1" applyBorder="1" applyAlignment="1">
      <alignment horizontal="left" vertical="center" indent="2"/>
    </xf>
    <xf numFmtId="172" fontId="22" fillId="0" borderId="13" xfId="0" applyNumberFormat="1" applyFont="1" applyBorder="1" applyAlignment="1">
      <alignment horizontal="left" indent="3"/>
    </xf>
    <xf numFmtId="172" fontId="14" fillId="2" borderId="4" xfId="0" applyNumberFormat="1" applyFont="1" applyFill="1" applyBorder="1" applyAlignment="1">
      <alignment horizontal="left" vertical="center" indent="2"/>
    </xf>
    <xf numFmtId="0" fontId="36" fillId="0" borderId="0" xfId="0" applyFont="1" applyBorder="1" applyAlignment="1">
      <alignment horizontal="center"/>
    </xf>
    <xf numFmtId="165" fontId="15" fillId="0" borderId="6" xfId="3" applyNumberFormat="1" applyBorder="1" applyAlignment="1">
      <alignment horizontal="left" vertical="center"/>
    </xf>
    <xf numFmtId="165" fontId="15" fillId="0" borderId="7" xfId="3" applyNumberFormat="1" applyBorder="1" applyAlignment="1">
      <alignment horizontal="left" vertical="center"/>
    </xf>
    <xf numFmtId="165" fontId="15" fillId="0" borderId="8" xfId="3" applyNumberFormat="1" applyBorder="1" applyAlignment="1">
      <alignment horizontal="left" vertical="center"/>
    </xf>
    <xf numFmtId="165" fontId="15" fillId="0" borderId="7" xfId="3" applyNumberFormat="1" applyFont="1" applyBorder="1" applyAlignment="1">
      <alignment horizontal="left" vertical="center"/>
    </xf>
    <xf numFmtId="0" fontId="15" fillId="0" borderId="6" xfId="3" applyFont="1" applyBorder="1" applyAlignment="1">
      <alignment horizontal="left" vertical="center"/>
    </xf>
    <xf numFmtId="0" fontId="15" fillId="0" borderId="7" xfId="3" applyFont="1" applyBorder="1" applyAlignment="1">
      <alignment horizontal="left" vertical="center"/>
    </xf>
    <xf numFmtId="0" fontId="22" fillId="0" borderId="0" xfId="0" applyFont="1" applyBorder="1" applyAlignment="1">
      <alignment horizontal="center" vertical="center" wrapText="1"/>
    </xf>
    <xf numFmtId="0" fontId="0" fillId="0" borderId="0" xfId="0" applyBorder="1" applyAlignment="1"/>
    <xf numFmtId="0" fontId="0" fillId="0" borderId="0" xfId="0" applyBorder="1" applyAlignment="1">
      <alignment horizontal="center"/>
    </xf>
    <xf numFmtId="0" fontId="0" fillId="0" borderId="0" xfId="0" applyBorder="1" applyAlignment="1">
      <alignment horizontal="left"/>
    </xf>
    <xf numFmtId="0" fontId="0" fillId="0" borderId="0" xfId="0" applyBorder="1"/>
    <xf numFmtId="0" fontId="33" fillId="0" borderId="7" xfId="3" applyFont="1" applyBorder="1" applyAlignment="1">
      <alignment horizontal="left" vertical="center"/>
    </xf>
    <xf numFmtId="165" fontId="33" fillId="0" borderId="7" xfId="3" applyNumberFormat="1" applyFont="1" applyBorder="1" applyAlignment="1">
      <alignment horizontal="left" vertical="center"/>
    </xf>
    <xf numFmtId="165" fontId="15" fillId="0" borderId="6" xfId="3" applyNumberFormat="1" applyFont="1" applyBorder="1" applyAlignment="1">
      <alignment horizontal="left" vertical="center"/>
    </xf>
    <xf numFmtId="9" fontId="33" fillId="0" borderId="7" xfId="4" applyFont="1" applyBorder="1" applyAlignment="1">
      <alignment horizontal="center" vertical="center"/>
    </xf>
    <xf numFmtId="0" fontId="20" fillId="3" borderId="0" xfId="0" applyNumberFormat="1" applyFont="1" applyFill="1" applyAlignment="1">
      <alignment vertical="center"/>
    </xf>
    <xf numFmtId="0" fontId="13" fillId="2" borderId="0" xfId="0" applyNumberFormat="1" applyFont="1" applyFill="1" applyAlignment="1">
      <alignment vertical="center"/>
    </xf>
    <xf numFmtId="0" fontId="22" fillId="4" borderId="2" xfId="0" applyNumberFormat="1" applyFont="1" applyFill="1" applyBorder="1" applyAlignment="1">
      <alignment horizontal="center" vertical="center"/>
    </xf>
    <xf numFmtId="0" fontId="0" fillId="0" borderId="0" xfId="0" applyNumberFormat="1" applyAlignment="1">
      <alignment vertical="center"/>
    </xf>
    <xf numFmtId="0" fontId="22" fillId="0" borderId="0" xfId="0" applyNumberFormat="1" applyFont="1" applyAlignment="1">
      <alignment vertical="center"/>
    </xf>
    <xf numFmtId="0" fontId="0" fillId="0" borderId="0" xfId="0" applyNumberFormat="1" applyBorder="1" applyAlignment="1">
      <alignment horizontal="center" vertical="center"/>
    </xf>
    <xf numFmtId="0" fontId="26" fillId="2" borderId="0" xfId="0" applyNumberFormat="1" applyFont="1" applyFill="1" applyAlignment="1">
      <alignment vertical="center"/>
    </xf>
    <xf numFmtId="0" fontId="14" fillId="0" borderId="0" xfId="0" quotePrefix="1" applyNumberFormat="1" applyFont="1"/>
    <xf numFmtId="0" fontId="14" fillId="2" borderId="0" xfId="0" applyNumberFormat="1" applyFont="1" applyFill="1" applyAlignment="1">
      <alignment vertical="center"/>
    </xf>
    <xf numFmtId="0" fontId="37" fillId="0" borderId="0" xfId="0" applyNumberFormat="1" applyFont="1"/>
    <xf numFmtId="0" fontId="37" fillId="0" borderId="0" xfId="0" applyNumberFormat="1" applyFont="1" applyAlignment="1">
      <alignment vertical="center"/>
    </xf>
    <xf numFmtId="0" fontId="0" fillId="0" borderId="6" xfId="0" applyNumberFormat="1" applyBorder="1" applyAlignment="1">
      <alignment vertical="center"/>
    </xf>
    <xf numFmtId="0" fontId="0" fillId="0" borderId="7" xfId="0" applyNumberFormat="1" applyBorder="1" applyAlignment="1">
      <alignment vertical="center"/>
    </xf>
    <xf numFmtId="0" fontId="0" fillId="0" borderId="8" xfId="0" applyNumberFormat="1" applyBorder="1" applyAlignment="1">
      <alignment vertical="center"/>
    </xf>
    <xf numFmtId="0" fontId="22" fillId="0" borderId="0" xfId="0" applyNumberFormat="1" applyFont="1" applyAlignment="1">
      <alignment horizontal="center" vertical="center"/>
    </xf>
    <xf numFmtId="0" fontId="23" fillId="0" borderId="0" xfId="0" applyNumberFormat="1" applyFont="1" applyAlignment="1">
      <alignment vertical="center"/>
    </xf>
    <xf numFmtId="0" fontId="13" fillId="0" borderId="0" xfId="0" applyNumberFormat="1" applyFont="1" applyAlignment="1">
      <alignment vertical="center"/>
    </xf>
    <xf numFmtId="0" fontId="0" fillId="0" borderId="0" xfId="0" applyNumberFormat="1" applyAlignment="1">
      <alignment horizontal="left" vertical="center"/>
    </xf>
    <xf numFmtId="0" fontId="35" fillId="0" borderId="0" xfId="0" applyNumberFormat="1" applyFont="1" applyAlignment="1">
      <alignment vertical="center"/>
    </xf>
    <xf numFmtId="0" fontId="0" fillId="0" borderId="0" xfId="0" applyNumberFormat="1" applyBorder="1" applyAlignment="1">
      <alignment vertical="center"/>
    </xf>
    <xf numFmtId="0" fontId="0" fillId="0" borderId="0" xfId="0" applyNumberFormat="1" applyBorder="1" applyAlignment="1">
      <alignment horizontal="left" vertical="center"/>
    </xf>
    <xf numFmtId="0" fontId="0" fillId="0" borderId="0" xfId="0" applyNumberFormat="1" applyFont="1" applyAlignment="1">
      <alignment horizontal="center" vertical="center"/>
    </xf>
    <xf numFmtId="0" fontId="0" fillId="0" borderId="0" xfId="0" applyNumberFormat="1" applyFont="1" applyAlignment="1">
      <alignment vertical="center"/>
    </xf>
    <xf numFmtId="0" fontId="22" fillId="0" borderId="0" xfId="0" applyNumberFormat="1" applyFont="1" applyAlignment="1">
      <alignment horizontal="left" vertical="center"/>
    </xf>
    <xf numFmtId="0" fontId="0" fillId="0" borderId="6" xfId="0" applyNumberFormat="1" applyFont="1" applyBorder="1" applyAlignment="1">
      <alignment horizontal="center" vertical="center"/>
    </xf>
    <xf numFmtId="0" fontId="0" fillId="0" borderId="1" xfId="0" applyNumberFormat="1" applyFont="1" applyBorder="1" applyAlignment="1">
      <alignment vertical="center"/>
    </xf>
    <xf numFmtId="0" fontId="0" fillId="0" borderId="6" xfId="0" applyNumberFormat="1" applyFont="1" applyBorder="1" applyAlignment="1">
      <alignment vertical="center"/>
    </xf>
    <xf numFmtId="0" fontId="0" fillId="0" borderId="7" xfId="0" applyNumberFormat="1" applyFont="1" applyBorder="1" applyAlignment="1">
      <alignment horizontal="center" vertical="center"/>
    </xf>
    <xf numFmtId="0" fontId="0" fillId="0" borderId="11" xfId="0" applyNumberFormat="1" applyFont="1" applyBorder="1" applyAlignment="1">
      <alignment vertical="center"/>
    </xf>
    <xf numFmtId="0" fontId="0" fillId="0" borderId="7" xfId="0" applyNumberFormat="1" applyFont="1" applyBorder="1" applyAlignment="1">
      <alignment vertical="center"/>
    </xf>
    <xf numFmtId="0" fontId="0" fillId="0" borderId="8" xfId="0" applyNumberFormat="1" applyFont="1" applyBorder="1" applyAlignment="1">
      <alignment horizontal="center" vertical="center"/>
    </xf>
    <xf numFmtId="0" fontId="0" fillId="0" borderId="14" xfId="0" applyNumberFormat="1" applyFont="1" applyBorder="1" applyAlignment="1">
      <alignment vertical="center"/>
    </xf>
    <xf numFmtId="0" fontId="0" fillId="0" borderId="8" xfId="0" applyNumberFormat="1" applyFont="1" applyBorder="1" applyAlignment="1">
      <alignment vertical="center"/>
    </xf>
    <xf numFmtId="0" fontId="20" fillId="3" borderId="0" xfId="0" applyNumberFormat="1" applyFont="1" applyFill="1" applyAlignment="1">
      <alignment horizontal="left" vertical="center"/>
    </xf>
    <xf numFmtId="0" fontId="9" fillId="2" borderId="0" xfId="0" applyNumberFormat="1" applyFont="1" applyFill="1" applyAlignment="1">
      <alignment vertical="center"/>
    </xf>
    <xf numFmtId="0" fontId="14" fillId="4" borderId="1" xfId="0" applyFont="1" applyFill="1" applyBorder="1" applyAlignment="1">
      <alignment horizontal="center" vertical="center" wrapText="1"/>
    </xf>
    <xf numFmtId="0" fontId="0" fillId="4" borderId="44" xfId="0" applyFont="1" applyFill="1" applyBorder="1" applyAlignment="1">
      <alignment horizontal="center" vertical="center" wrapText="1"/>
    </xf>
    <xf numFmtId="0" fontId="0" fillId="4" borderId="45" xfId="0" applyFont="1" applyFill="1" applyBorder="1" applyAlignment="1">
      <alignment horizontal="center" vertical="center" wrapText="1"/>
    </xf>
    <xf numFmtId="0" fontId="0" fillId="4" borderId="46" xfId="0" applyFont="1" applyFill="1" applyBorder="1" applyAlignment="1">
      <alignment horizontal="center" vertical="center" wrapText="1"/>
    </xf>
    <xf numFmtId="0" fontId="47" fillId="4" borderId="41" xfId="0" applyFont="1" applyFill="1" applyBorder="1" applyAlignment="1">
      <alignment horizontal="center"/>
    </xf>
    <xf numFmtId="0" fontId="47" fillId="4" borderId="42" xfId="0" applyFont="1" applyFill="1" applyBorder="1" applyAlignment="1">
      <alignment horizontal="center"/>
    </xf>
    <xf numFmtId="0" fontId="47" fillId="4" borderId="43" xfId="0" applyFont="1" applyFill="1" applyBorder="1" applyAlignment="1">
      <alignment horizontal="center"/>
    </xf>
    <xf numFmtId="0" fontId="37" fillId="4" borderId="41" xfId="3" applyFont="1" applyFill="1" applyBorder="1" applyAlignment="1">
      <alignment vertical="center" wrapText="1"/>
    </xf>
    <xf numFmtId="0" fontId="37" fillId="4" borderId="43" xfId="3" applyFont="1" applyFill="1" applyBorder="1" applyAlignment="1">
      <alignment vertical="center" wrapText="1"/>
    </xf>
    <xf numFmtId="0" fontId="22" fillId="4" borderId="44" xfId="3" applyFont="1" applyFill="1" applyBorder="1" applyAlignment="1">
      <alignment horizontal="center" vertical="center" wrapText="1"/>
    </xf>
    <xf numFmtId="0" fontId="22" fillId="4" borderId="46" xfId="3" applyFont="1" applyFill="1" applyBorder="1" applyAlignment="1">
      <alignment horizontal="center" vertical="center" wrapText="1"/>
    </xf>
    <xf numFmtId="0" fontId="0" fillId="7" borderId="1" xfId="0" applyFill="1" applyBorder="1" applyAlignment="1">
      <alignment horizontal="center"/>
    </xf>
    <xf numFmtId="0" fontId="0" fillId="7" borderId="11" xfId="0" applyFill="1" applyBorder="1" applyAlignment="1">
      <alignment horizontal="center"/>
    </xf>
    <xf numFmtId="0" fontId="0" fillId="7" borderId="14" xfId="0" applyFill="1" applyBorder="1" applyAlignment="1">
      <alignment horizontal="center"/>
    </xf>
    <xf numFmtId="9" fontId="0" fillId="0" borderId="1" xfId="4" applyFont="1" applyBorder="1" applyAlignment="1">
      <alignment horizontal="center" vertical="center"/>
    </xf>
    <xf numFmtId="9" fontId="0" fillId="0" borderId="11" xfId="4" applyFont="1" applyBorder="1" applyAlignment="1">
      <alignment horizontal="center" vertical="center"/>
    </xf>
    <xf numFmtId="9" fontId="15" fillId="0" borderId="11" xfId="4" applyBorder="1" applyAlignment="1">
      <alignment horizontal="center" vertical="center"/>
    </xf>
    <xf numFmtId="9" fontId="15" fillId="0" borderId="11" xfId="2" applyBorder="1" applyAlignment="1">
      <alignment horizontal="center" vertical="center"/>
    </xf>
    <xf numFmtId="9" fontId="15" fillId="0" borderId="14" xfId="2" applyBorder="1" applyAlignment="1">
      <alignment horizontal="center" vertical="center"/>
    </xf>
    <xf numFmtId="165" fontId="15" fillId="0" borderId="22" xfId="3" applyNumberFormat="1" applyBorder="1" applyAlignment="1">
      <alignment horizontal="center" vertical="center"/>
    </xf>
    <xf numFmtId="165" fontId="15" fillId="0" borderId="24" xfId="3" applyNumberFormat="1" applyBorder="1" applyAlignment="1">
      <alignment horizontal="center" vertical="center"/>
    </xf>
    <xf numFmtId="173" fontId="15" fillId="0" borderId="27" xfId="3" applyNumberFormat="1" applyBorder="1" applyAlignment="1">
      <alignment horizontal="center" vertical="center"/>
    </xf>
    <xf numFmtId="167" fontId="15" fillId="0" borderId="23" xfId="3" applyNumberFormat="1" applyBorder="1" applyAlignment="1">
      <alignment horizontal="center" vertical="center"/>
    </xf>
    <xf numFmtId="173" fontId="15" fillId="0" borderId="23" xfId="3" applyNumberFormat="1" applyBorder="1" applyAlignment="1">
      <alignment horizontal="center" vertical="center"/>
    </xf>
    <xf numFmtId="169" fontId="15" fillId="0" borderId="23" xfId="3" applyNumberFormat="1" applyBorder="1" applyAlignment="1">
      <alignment horizontal="center" vertical="center"/>
    </xf>
    <xf numFmtId="169" fontId="33" fillId="0" borderId="23" xfId="3" applyNumberFormat="1" applyFont="1" applyBorder="1" applyAlignment="1">
      <alignment horizontal="center" vertical="center"/>
    </xf>
    <xf numFmtId="167" fontId="15" fillId="0" borderId="25" xfId="3" applyNumberFormat="1" applyBorder="1" applyAlignment="1">
      <alignment horizontal="center" vertical="center"/>
    </xf>
    <xf numFmtId="0" fontId="0" fillId="7" borderId="31" xfId="0" applyFill="1" applyBorder="1" applyAlignment="1">
      <alignment horizontal="center"/>
    </xf>
    <xf numFmtId="0" fontId="15" fillId="0" borderId="8" xfId="4" applyNumberFormat="1" applyFont="1" applyBorder="1" applyAlignment="1">
      <alignment vertical="center" wrapText="1"/>
    </xf>
    <xf numFmtId="171" fontId="19" fillId="3" borderId="6" xfId="0" applyNumberFormat="1" applyFont="1" applyFill="1" applyBorder="1" applyAlignment="1">
      <alignment horizontal="center" vertical="center"/>
    </xf>
    <xf numFmtId="171" fontId="20" fillId="3" borderId="6" xfId="0" applyNumberFormat="1" applyFont="1" applyFill="1" applyBorder="1" applyAlignment="1">
      <alignment horizontal="center" vertical="center"/>
    </xf>
    <xf numFmtId="177" fontId="22" fillId="0" borderId="4" xfId="0" applyNumberFormat="1" applyFont="1" applyBorder="1"/>
    <xf numFmtId="0" fontId="18" fillId="0" borderId="0" xfId="0" applyFont="1"/>
    <xf numFmtId="175" fontId="0" fillId="0" borderId="0" xfId="2" applyNumberFormat="1" applyFont="1" applyBorder="1"/>
    <xf numFmtId="165" fontId="0" fillId="0" borderId="0" xfId="0" applyNumberFormat="1" applyFont="1" applyBorder="1"/>
    <xf numFmtId="165" fontId="22" fillId="0" borderId="0" xfId="0" applyNumberFormat="1" applyFont="1" applyBorder="1"/>
    <xf numFmtId="9" fontId="22" fillId="0" borderId="0" xfId="2" applyFont="1" applyBorder="1"/>
    <xf numFmtId="165" fontId="0" fillId="0" borderId="7" xfId="0" applyNumberFormat="1" applyFont="1" applyBorder="1"/>
    <xf numFmtId="175" fontId="0" fillId="0" borderId="8" xfId="2" applyNumberFormat="1" applyFont="1" applyBorder="1"/>
    <xf numFmtId="165" fontId="0" fillId="0" borderId="8" xfId="0" applyNumberFormat="1" applyFont="1" applyBorder="1"/>
    <xf numFmtId="0" fontId="0" fillId="0" borderId="1" xfId="0" applyBorder="1"/>
    <xf numFmtId="0" fontId="0" fillId="0" borderId="11" xfId="0" applyBorder="1" applyAlignment="1">
      <alignment horizontal="left" indent="1"/>
    </xf>
    <xf numFmtId="0" fontId="0" fillId="0" borderId="14" xfId="0" applyBorder="1" applyAlignment="1">
      <alignment horizontal="left" indent="1"/>
    </xf>
    <xf numFmtId="0" fontId="22" fillId="0" borderId="2" xfId="0" applyFont="1" applyBorder="1" applyAlignment="1">
      <alignment horizontal="left"/>
    </xf>
    <xf numFmtId="0" fontId="0" fillId="0" borderId="11" xfId="0" applyFont="1" applyBorder="1" applyAlignment="1">
      <alignment horizontal="left" indent="1"/>
    </xf>
    <xf numFmtId="0" fontId="0" fillId="0" borderId="14" xfId="0" applyFont="1" applyBorder="1" applyAlignment="1">
      <alignment horizontal="left" indent="1"/>
    </xf>
    <xf numFmtId="0" fontId="22" fillId="0" borderId="1" xfId="0" applyFont="1" applyBorder="1" applyAlignment="1">
      <alignment horizontal="left"/>
    </xf>
    <xf numFmtId="165" fontId="22" fillId="0" borderId="6" xfId="2" applyNumberFormat="1" applyFont="1" applyBorder="1"/>
    <xf numFmtId="9" fontId="0" fillId="0" borderId="1" xfId="0" applyNumberFormat="1" applyFont="1" applyBorder="1"/>
    <xf numFmtId="9" fontId="15" fillId="0" borderId="6" xfId="2" applyFont="1" applyBorder="1"/>
    <xf numFmtId="9" fontId="0" fillId="0" borderId="14" xfId="0" applyNumberFormat="1" applyFont="1" applyBorder="1"/>
    <xf numFmtId="9" fontId="15" fillId="0" borderId="8" xfId="2" applyFont="1" applyBorder="1"/>
    <xf numFmtId="9" fontId="0" fillId="0" borderId="1" xfId="0" applyNumberFormat="1" applyBorder="1"/>
    <xf numFmtId="175" fontId="0" fillId="0" borderId="6" xfId="2" applyNumberFormat="1" applyFont="1" applyBorder="1"/>
    <xf numFmtId="165" fontId="0" fillId="0" borderId="6" xfId="0" applyNumberFormat="1" applyFont="1" applyBorder="1"/>
    <xf numFmtId="9" fontId="0" fillId="0" borderId="14" xfId="0" applyNumberFormat="1" applyBorder="1"/>
    <xf numFmtId="0" fontId="14" fillId="0" borderId="0" xfId="0" applyFont="1" applyBorder="1" applyAlignment="1">
      <alignment horizontal="center"/>
    </xf>
    <xf numFmtId="9" fontId="0" fillId="0" borderId="1" xfId="0" applyNumberFormat="1" applyBorder="1" applyAlignment="1">
      <alignment horizontal="right"/>
    </xf>
    <xf numFmtId="9" fontId="0" fillId="0" borderId="14" xfId="0" applyNumberFormat="1" applyBorder="1" applyAlignment="1">
      <alignment horizontal="right"/>
    </xf>
    <xf numFmtId="167" fontId="0" fillId="0" borderId="0" xfId="0" applyNumberFormat="1" applyBorder="1" applyAlignment="1">
      <alignment horizontal="center"/>
    </xf>
    <xf numFmtId="9" fontId="0" fillId="0" borderId="11" xfId="2" applyFont="1" applyBorder="1" applyAlignment="1">
      <alignment horizontal="center"/>
    </xf>
    <xf numFmtId="9" fontId="0" fillId="0" borderId="11" xfId="0" applyNumberFormat="1" applyBorder="1" applyAlignment="1">
      <alignment horizontal="left" indent="1"/>
    </xf>
    <xf numFmtId="9" fontId="0" fillId="0" borderId="1" xfId="0" applyNumberFormat="1" applyBorder="1" applyAlignment="1">
      <alignment horizontal="left" indent="1"/>
    </xf>
    <xf numFmtId="9" fontId="0" fillId="0" borderId="14" xfId="0" applyNumberFormat="1" applyBorder="1" applyAlignment="1">
      <alignment horizontal="left" indent="1"/>
    </xf>
    <xf numFmtId="9" fontId="0" fillId="0" borderId="0" xfId="2" applyFont="1" applyFill="1" applyBorder="1" applyAlignment="1">
      <alignment horizontal="left" vertical="center"/>
    </xf>
    <xf numFmtId="9" fontId="0" fillId="0" borderId="0" xfId="2" applyFont="1" applyFill="1" applyBorder="1" applyAlignment="1">
      <alignment horizontal="center" vertical="center"/>
    </xf>
    <xf numFmtId="9" fontId="0" fillId="0" borderId="14" xfId="2" applyFont="1" applyBorder="1" applyAlignment="1">
      <alignment horizontal="center"/>
    </xf>
    <xf numFmtId="165" fontId="0" fillId="0" borderId="0" xfId="0" applyNumberFormat="1" applyFont="1" applyBorder="1" applyAlignment="1">
      <alignment horizontal="left"/>
    </xf>
    <xf numFmtId="170" fontId="0" fillId="0" borderId="11" xfId="1" applyNumberFormat="1" applyFont="1" applyBorder="1" applyAlignment="1">
      <alignment horizontal="center"/>
    </xf>
    <xf numFmtId="170" fontId="0" fillId="0" borderId="14" xfId="1" applyNumberFormat="1" applyFont="1" applyBorder="1" applyAlignment="1">
      <alignment horizontal="center"/>
    </xf>
    <xf numFmtId="0" fontId="0" fillId="0" borderId="0" xfId="0" applyFill="1" applyBorder="1" applyAlignment="1">
      <alignment horizontal="left" indent="2"/>
    </xf>
    <xf numFmtId="0" fontId="50" fillId="0" borderId="0" xfId="0" applyFont="1" applyAlignment="1">
      <alignment horizontal="center" vertical="center"/>
    </xf>
    <xf numFmtId="0" fontId="51" fillId="4" borderId="6" xfId="0" applyNumberFormat="1" applyFont="1" applyFill="1" applyBorder="1" applyAlignment="1">
      <alignment vertical="center"/>
    </xf>
    <xf numFmtId="0" fontId="51" fillId="4" borderId="6" xfId="0" applyNumberFormat="1" applyFont="1" applyFill="1" applyBorder="1" applyAlignment="1">
      <alignment horizontal="center" vertical="center"/>
    </xf>
    <xf numFmtId="0" fontId="51" fillId="4" borderId="6" xfId="0" applyNumberFormat="1" applyFont="1" applyFill="1" applyBorder="1" applyAlignment="1">
      <alignment horizontal="left" vertical="center"/>
    </xf>
    <xf numFmtId="165" fontId="51" fillId="4" borderId="6" xfId="0" applyNumberFormat="1" applyFont="1" applyFill="1" applyBorder="1" applyAlignment="1">
      <alignment horizontal="center" vertical="center"/>
    </xf>
    <xf numFmtId="0" fontId="51" fillId="4" borderId="7" xfId="0" applyNumberFormat="1" applyFont="1" applyFill="1" applyBorder="1" applyAlignment="1">
      <alignment vertical="center"/>
    </xf>
    <xf numFmtId="0" fontId="51" fillId="4" borderId="7" xfId="0" applyNumberFormat="1" applyFont="1" applyFill="1" applyBorder="1" applyAlignment="1">
      <alignment horizontal="center" vertical="center"/>
    </xf>
    <xf numFmtId="0" fontId="51" fillId="4" borderId="7" xfId="0" applyNumberFormat="1" applyFont="1" applyFill="1" applyBorder="1" applyAlignment="1">
      <alignment horizontal="left" vertical="center"/>
    </xf>
    <xf numFmtId="165" fontId="51" fillId="4" borderId="7" xfId="0" applyNumberFormat="1" applyFont="1" applyFill="1" applyBorder="1" applyAlignment="1">
      <alignment horizontal="center" vertical="center"/>
    </xf>
    <xf numFmtId="0" fontId="51" fillId="4" borderId="30" xfId="0" applyNumberFormat="1" applyFont="1" applyFill="1" applyBorder="1" applyAlignment="1">
      <alignment vertical="center"/>
    </xf>
    <xf numFmtId="0" fontId="51" fillId="4" borderId="30" xfId="0" applyNumberFormat="1" applyFont="1" applyFill="1" applyBorder="1" applyAlignment="1">
      <alignment horizontal="center" vertical="center"/>
    </xf>
    <xf numFmtId="0" fontId="51" fillId="4" borderId="30" xfId="0" applyNumberFormat="1" applyFont="1" applyFill="1" applyBorder="1" applyAlignment="1">
      <alignment horizontal="left" vertical="center"/>
    </xf>
    <xf numFmtId="165" fontId="51" fillId="4" borderId="30" xfId="0" applyNumberFormat="1" applyFont="1" applyFill="1" applyBorder="1" applyAlignment="1">
      <alignment horizontal="center" vertical="center"/>
    </xf>
    <xf numFmtId="0" fontId="22" fillId="2" borderId="6" xfId="0" applyNumberFormat="1" applyFont="1" applyFill="1" applyBorder="1" applyAlignment="1">
      <alignment horizontal="center" vertical="center"/>
    </xf>
    <xf numFmtId="0" fontId="22" fillId="2" borderId="2" xfId="0" applyNumberFormat="1" applyFont="1" applyFill="1" applyBorder="1" applyAlignment="1">
      <alignment horizontal="center" vertical="center"/>
    </xf>
    <xf numFmtId="0" fontId="22" fillId="2" borderId="4" xfId="0" applyFont="1" applyFill="1" applyBorder="1" applyAlignment="1">
      <alignment horizontal="center" vertical="center"/>
    </xf>
    <xf numFmtId="0" fontId="51" fillId="4" borderId="8" xfId="0" applyNumberFormat="1" applyFont="1" applyFill="1" applyBorder="1" applyAlignment="1">
      <alignment vertical="center"/>
    </xf>
    <xf numFmtId="0" fontId="51" fillId="4" borderId="8" xfId="0" applyNumberFormat="1" applyFont="1" applyFill="1" applyBorder="1" applyAlignment="1">
      <alignment horizontal="center" vertical="center"/>
    </xf>
    <xf numFmtId="0" fontId="22" fillId="2" borderId="4" xfId="0" applyNumberFormat="1" applyFont="1" applyFill="1" applyBorder="1" applyAlignment="1">
      <alignment horizontal="center" vertical="center"/>
    </xf>
    <xf numFmtId="0" fontId="51" fillId="4" borderId="6" xfId="0" applyFont="1" applyFill="1" applyBorder="1" applyAlignment="1">
      <alignment vertical="center"/>
    </xf>
    <xf numFmtId="0" fontId="51" fillId="4" borderId="12" xfId="0" applyFont="1" applyFill="1" applyBorder="1" applyAlignment="1">
      <alignment horizontal="left" vertical="center" wrapText="1"/>
    </xf>
    <xf numFmtId="0" fontId="51" fillId="4" borderId="0" xfId="0" applyFont="1" applyFill="1" applyAlignment="1">
      <alignment vertical="center"/>
    </xf>
    <xf numFmtId="165" fontId="51" fillId="4" borderId="11" xfId="0" applyNumberFormat="1" applyFont="1" applyFill="1" applyBorder="1" applyAlignment="1">
      <alignment horizontal="center" vertical="center"/>
    </xf>
    <xf numFmtId="0" fontId="51" fillId="4" borderId="7" xfId="0" applyFont="1" applyFill="1" applyBorder="1" applyAlignment="1">
      <alignment vertical="center"/>
    </xf>
    <xf numFmtId="0" fontId="51" fillId="4" borderId="13" xfId="0" applyFont="1" applyFill="1" applyBorder="1" applyAlignment="1">
      <alignment horizontal="left" vertical="center" wrapText="1"/>
    </xf>
    <xf numFmtId="0" fontId="51" fillId="4" borderId="7" xfId="0" applyFont="1" applyFill="1" applyBorder="1" applyAlignment="1">
      <alignment horizontal="left" vertical="center" wrapText="1"/>
    </xf>
    <xf numFmtId="165" fontId="51" fillId="4" borderId="7" xfId="0" applyNumberFormat="1" applyFont="1" applyFill="1" applyBorder="1" applyAlignment="1">
      <alignment horizontal="center" vertical="center" wrapText="1"/>
    </xf>
    <xf numFmtId="165" fontId="51" fillId="4" borderId="8" xfId="0" applyNumberFormat="1" applyFont="1" applyFill="1" applyBorder="1" applyAlignment="1">
      <alignment horizontal="center" vertical="center" wrapText="1"/>
    </xf>
    <xf numFmtId="0" fontId="51" fillId="4" borderId="6" xfId="0" applyFont="1" applyFill="1" applyBorder="1" applyAlignment="1">
      <alignment horizontal="left" vertical="center" wrapText="1"/>
    </xf>
    <xf numFmtId="165" fontId="51" fillId="4" borderId="1" xfId="0" applyNumberFormat="1" applyFont="1" applyFill="1" applyBorder="1" applyAlignment="1">
      <alignment horizontal="center" vertical="center"/>
    </xf>
    <xf numFmtId="165" fontId="51" fillId="4" borderId="6" xfId="0" applyNumberFormat="1" applyFont="1" applyFill="1" applyBorder="1" applyAlignment="1">
      <alignment horizontal="center" vertical="center" wrapText="1"/>
    </xf>
    <xf numFmtId="0" fontId="51" fillId="4" borderId="30" xfId="0" applyFont="1" applyFill="1" applyBorder="1" applyAlignment="1">
      <alignment vertical="center"/>
    </xf>
    <xf numFmtId="0" fontId="51" fillId="4" borderId="30" xfId="0" applyFont="1" applyFill="1" applyBorder="1" applyAlignment="1">
      <alignment horizontal="left" vertical="center" wrapText="1"/>
    </xf>
    <xf numFmtId="165" fontId="51" fillId="4" borderId="33" xfId="0" applyNumberFormat="1" applyFont="1" applyFill="1" applyBorder="1" applyAlignment="1">
      <alignment horizontal="center" vertical="center"/>
    </xf>
    <xf numFmtId="165" fontId="51" fillId="4" borderId="30" xfId="0" applyNumberFormat="1" applyFont="1" applyFill="1" applyBorder="1" applyAlignment="1">
      <alignment horizontal="center" vertical="center" wrapText="1"/>
    </xf>
    <xf numFmtId="0" fontId="51" fillId="4" borderId="8" xfId="0" applyFont="1" applyFill="1" applyBorder="1" applyAlignment="1">
      <alignment vertical="center"/>
    </xf>
    <xf numFmtId="0" fontId="51" fillId="4" borderId="6" xfId="0" applyFont="1" applyFill="1" applyBorder="1" applyAlignment="1">
      <alignment horizontal="center" vertical="center"/>
    </xf>
    <xf numFmtId="0" fontId="51" fillId="4" borderId="7" xfId="0" applyFont="1" applyFill="1" applyBorder="1" applyAlignment="1">
      <alignment horizontal="center" vertical="center"/>
    </xf>
    <xf numFmtId="0" fontId="51" fillId="4" borderId="30" xfId="0" applyFont="1" applyFill="1" applyBorder="1" applyAlignment="1">
      <alignment horizontal="center" vertical="center"/>
    </xf>
    <xf numFmtId="0" fontId="51" fillId="4" borderId="8" xfId="0" applyFont="1" applyFill="1" applyBorder="1" applyAlignment="1">
      <alignment horizontal="center" vertical="center"/>
    </xf>
    <xf numFmtId="0" fontId="50" fillId="0" borderId="0" xfId="0" applyFont="1" applyAlignment="1">
      <alignment horizontal="right" vertical="center"/>
    </xf>
    <xf numFmtId="174" fontId="0" fillId="0" borderId="6" xfId="1" applyNumberFormat="1" applyFont="1" applyBorder="1" applyAlignment="1">
      <alignment horizontal="center" vertical="center"/>
    </xf>
    <xf numFmtId="174" fontId="0" fillId="0" borderId="7" xfId="1" applyNumberFormat="1" applyFont="1" applyBorder="1" applyAlignment="1">
      <alignment horizontal="center" vertical="center"/>
    </xf>
    <xf numFmtId="174" fontId="0" fillId="0" borderId="8" xfId="1" applyNumberFormat="1" applyFont="1" applyBorder="1" applyAlignment="1">
      <alignment horizontal="center" vertical="center"/>
    </xf>
    <xf numFmtId="180" fontId="0" fillId="0" borderId="6" xfId="1" applyNumberFormat="1" applyFont="1" applyBorder="1" applyAlignment="1">
      <alignment horizontal="center" vertical="center"/>
    </xf>
    <xf numFmtId="180" fontId="0" fillId="0" borderId="7" xfId="1" applyNumberFormat="1" applyFont="1" applyBorder="1" applyAlignment="1">
      <alignment horizontal="center" vertical="center"/>
    </xf>
    <xf numFmtId="180" fontId="0" fillId="0" borderId="8" xfId="1" applyNumberFormat="1" applyFont="1" applyBorder="1" applyAlignment="1">
      <alignment horizontal="center" vertical="center"/>
    </xf>
    <xf numFmtId="9" fontId="25" fillId="0" borderId="0" xfId="2" applyFont="1" applyBorder="1" applyAlignment="1">
      <alignment horizontal="center" vertical="center" wrapText="1"/>
    </xf>
    <xf numFmtId="0" fontId="0" fillId="8" borderId="11" xfId="0" applyFill="1" applyBorder="1" applyAlignment="1">
      <alignment horizontal="left" vertical="center"/>
    </xf>
    <xf numFmtId="0" fontId="0" fillId="8" borderId="14" xfId="0" applyFill="1" applyBorder="1" applyAlignment="1">
      <alignment horizontal="left" vertical="center"/>
    </xf>
    <xf numFmtId="0" fontId="0" fillId="8" borderId="26" xfId="0" applyFill="1" applyBorder="1" applyAlignment="1">
      <alignment horizontal="left" vertical="center"/>
    </xf>
    <xf numFmtId="0" fontId="15" fillId="8" borderId="7" xfId="3" applyFill="1" applyBorder="1" applyAlignment="1">
      <alignment horizontal="left" vertical="center"/>
    </xf>
    <xf numFmtId="0" fontId="15" fillId="8" borderId="8" xfId="3" applyFill="1" applyBorder="1" applyAlignment="1">
      <alignment horizontal="left" vertical="center"/>
    </xf>
    <xf numFmtId="166" fontId="0" fillId="0" borderId="21" xfId="1" applyNumberFormat="1" applyFont="1" applyBorder="1" applyAlignment="1">
      <alignment horizontal="center" vertical="center"/>
    </xf>
    <xf numFmtId="166" fontId="0" fillId="0" borderId="30" xfId="1" applyNumberFormat="1" applyFont="1" applyBorder="1" applyAlignment="1">
      <alignment horizontal="center" vertical="center"/>
    </xf>
    <xf numFmtId="166" fontId="0" fillId="0" borderId="54" xfId="1" applyNumberFormat="1" applyFont="1" applyBorder="1" applyAlignment="1">
      <alignment horizontal="center" vertical="center"/>
    </xf>
    <xf numFmtId="166" fontId="0" fillId="0" borderId="47" xfId="1" applyNumberFormat="1" applyFont="1" applyBorder="1" applyAlignment="1">
      <alignment horizontal="center" vertical="center"/>
    </xf>
    <xf numFmtId="166" fontId="0" fillId="0" borderId="50" xfId="1" applyNumberFormat="1" applyFont="1" applyBorder="1" applyAlignment="1">
      <alignment horizontal="center" vertical="center"/>
    </xf>
    <xf numFmtId="0" fontId="0" fillId="0" borderId="0" xfId="0" applyAlignment="1">
      <alignment vertical="center" wrapText="1"/>
    </xf>
    <xf numFmtId="9" fontId="25" fillId="0" borderId="0" xfId="2" applyFont="1" applyBorder="1" applyAlignment="1">
      <alignment horizontal="center" vertical="center" wrapText="1"/>
    </xf>
    <xf numFmtId="0" fontId="45" fillId="0" borderId="0" xfId="0" applyFont="1" applyBorder="1" applyAlignment="1">
      <alignment horizontal="left" vertical="center" wrapText="1"/>
    </xf>
    <xf numFmtId="9" fontId="0" fillId="0" borderId="30" xfId="2" applyFont="1" applyBorder="1" applyAlignment="1">
      <alignment horizontal="center" vertical="center"/>
    </xf>
    <xf numFmtId="0" fontId="0" fillId="0" borderId="4" xfId="0" applyBorder="1" applyAlignment="1">
      <alignment vertical="center"/>
    </xf>
    <xf numFmtId="9" fontId="22" fillId="0" borderId="19" xfId="2" applyFont="1" applyBorder="1" applyAlignment="1">
      <alignment horizontal="center" vertical="center"/>
    </xf>
    <xf numFmtId="0" fontId="51" fillId="4" borderId="0" xfId="0" applyNumberFormat="1" applyFont="1" applyFill="1" applyBorder="1" applyAlignment="1">
      <alignment vertical="center"/>
    </xf>
    <xf numFmtId="0" fontId="51" fillId="4" borderId="0" xfId="0" applyNumberFormat="1" applyFont="1" applyFill="1" applyBorder="1" applyAlignment="1">
      <alignment horizontal="center" vertical="center"/>
    </xf>
    <xf numFmtId="166" fontId="0" fillId="0" borderId="0" xfId="1" applyNumberFormat="1" applyFont="1" applyBorder="1" applyAlignment="1">
      <alignment horizontal="center" vertical="center"/>
    </xf>
    <xf numFmtId="0" fontId="0" fillId="0" borderId="11" xfId="0" applyFont="1" applyBorder="1" applyAlignment="1">
      <alignment vertical="center"/>
    </xf>
    <xf numFmtId="174" fontId="0" fillId="0" borderId="30" xfId="1" applyNumberFormat="1" applyFont="1" applyBorder="1" applyAlignment="1">
      <alignment horizontal="center" vertical="center"/>
    </xf>
    <xf numFmtId="174" fontId="0" fillId="0" borderId="1" xfId="1" applyNumberFormat="1" applyFont="1" applyBorder="1" applyAlignment="1">
      <alignment horizontal="center" vertical="center"/>
    </xf>
    <xf numFmtId="0" fontId="13" fillId="0" borderId="0" xfId="0" applyFont="1" applyBorder="1" applyAlignment="1">
      <alignment vertical="center"/>
    </xf>
    <xf numFmtId="0" fontId="0" fillId="0" borderId="0" xfId="0" applyBorder="1" applyAlignment="1">
      <alignment horizontal="center" vertical="center"/>
    </xf>
    <xf numFmtId="0" fontId="0" fillId="0" borderId="30" xfId="4" applyNumberFormat="1" applyFont="1" applyBorder="1" applyAlignment="1">
      <alignment horizontal="center" vertical="center" wrapText="1"/>
    </xf>
    <xf numFmtId="0" fontId="15" fillId="0" borderId="30" xfId="4" applyNumberFormat="1" applyFont="1" applyBorder="1" applyAlignment="1">
      <alignment vertical="center" wrapText="1"/>
    </xf>
    <xf numFmtId="180" fontId="0" fillId="0" borderId="30" xfId="1" applyNumberFormat="1" applyFont="1" applyBorder="1" applyAlignment="1">
      <alignment horizontal="center" vertical="center"/>
    </xf>
    <xf numFmtId="0" fontId="25" fillId="0" borderId="0" xfId="3" applyFont="1" applyAlignment="1">
      <alignment vertical="center" wrapText="1"/>
    </xf>
    <xf numFmtId="166" fontId="0" fillId="0" borderId="30" xfId="5" applyNumberFormat="1" applyFont="1" applyBorder="1" applyAlignment="1">
      <alignment horizontal="center" vertical="center"/>
    </xf>
    <xf numFmtId="9" fontId="0" fillId="0" borderId="30" xfId="4" applyFont="1" applyBorder="1" applyAlignment="1">
      <alignment horizontal="center" vertical="center"/>
    </xf>
    <xf numFmtId="0" fontId="51" fillId="4" borderId="8" xfId="0" applyNumberFormat="1" applyFont="1" applyFill="1" applyBorder="1" applyAlignment="1">
      <alignment horizontal="left" vertical="center"/>
    </xf>
    <xf numFmtId="0" fontId="51" fillId="4" borderId="13" xfId="0" applyNumberFormat="1" applyFont="1" applyFill="1" applyBorder="1" applyAlignment="1">
      <alignment horizontal="left" vertical="center"/>
    </xf>
    <xf numFmtId="0" fontId="51" fillId="4" borderId="0" xfId="0" applyNumberFormat="1" applyFont="1" applyFill="1" applyAlignment="1">
      <alignment vertical="center"/>
    </xf>
    <xf numFmtId="0" fontId="51" fillId="4" borderId="0" xfId="0" applyFont="1" applyFill="1" applyAlignment="1">
      <alignment horizontal="center"/>
    </xf>
    <xf numFmtId="0" fontId="51" fillId="4" borderId="9" xfId="0" applyNumberFormat="1" applyFont="1" applyFill="1" applyBorder="1" applyAlignment="1">
      <alignment horizontal="left" vertical="center"/>
    </xf>
    <xf numFmtId="165" fontId="51" fillId="4" borderId="9" xfId="0" applyNumberFormat="1" applyFont="1" applyFill="1" applyBorder="1" applyAlignment="1">
      <alignment horizontal="center"/>
    </xf>
    <xf numFmtId="0" fontId="51" fillId="4" borderId="0" xfId="0" applyNumberFormat="1" applyFont="1" applyFill="1" applyAlignment="1">
      <alignment horizontal="left" vertical="center"/>
    </xf>
    <xf numFmtId="165" fontId="51" fillId="4" borderId="10" xfId="0" applyNumberFormat="1" applyFont="1" applyFill="1" applyBorder="1" applyAlignment="1">
      <alignment horizontal="center"/>
    </xf>
    <xf numFmtId="0" fontId="51" fillId="4" borderId="33" xfId="0" applyNumberFormat="1" applyFont="1" applyFill="1" applyBorder="1" applyAlignment="1">
      <alignment horizontal="left" vertical="center"/>
    </xf>
    <xf numFmtId="165" fontId="51" fillId="4" borderId="51" xfId="0" applyNumberFormat="1" applyFont="1" applyFill="1" applyBorder="1" applyAlignment="1">
      <alignment horizontal="center"/>
    </xf>
    <xf numFmtId="0" fontId="51" fillId="4" borderId="0" xfId="0" applyFont="1" applyFill="1" applyAlignment="1">
      <alignment horizontal="left"/>
    </xf>
    <xf numFmtId="165" fontId="51" fillId="4" borderId="9" xfId="0" applyNumberFormat="1" applyFont="1" applyFill="1" applyBorder="1" applyAlignment="1">
      <alignment horizontal="left"/>
    </xf>
    <xf numFmtId="165" fontId="51" fillId="4" borderId="10" xfId="0" applyNumberFormat="1" applyFont="1" applyFill="1" applyBorder="1" applyAlignment="1">
      <alignment horizontal="left"/>
    </xf>
    <xf numFmtId="165" fontId="51" fillId="4" borderId="51" xfId="0" applyNumberFormat="1" applyFont="1" applyFill="1" applyBorder="1" applyAlignment="1">
      <alignment horizontal="left"/>
    </xf>
    <xf numFmtId="0" fontId="51" fillId="4" borderId="7" xfId="0" applyFont="1" applyFill="1" applyBorder="1" applyAlignment="1">
      <alignment horizontal="left" vertical="center"/>
    </xf>
    <xf numFmtId="165" fontId="51" fillId="4" borderId="0" xfId="0" applyNumberFormat="1" applyFont="1" applyFill="1" applyBorder="1" applyAlignment="1">
      <alignment horizontal="center"/>
    </xf>
    <xf numFmtId="0" fontId="51" fillId="4" borderId="8" xfId="0" applyFont="1" applyFill="1" applyBorder="1" applyAlignment="1">
      <alignment horizontal="left" vertical="center"/>
    </xf>
    <xf numFmtId="0" fontId="51" fillId="4" borderId="30" xfId="0" applyFont="1" applyFill="1" applyBorder="1" applyAlignment="1">
      <alignment horizontal="left" vertical="center"/>
    </xf>
    <xf numFmtId="0" fontId="51" fillId="4" borderId="6" xfId="0" applyFont="1" applyFill="1" applyBorder="1" applyAlignment="1">
      <alignment horizontal="center"/>
    </xf>
    <xf numFmtId="165" fontId="51" fillId="4" borderId="7" xfId="0" applyNumberFormat="1" applyFont="1" applyFill="1" applyBorder="1" applyAlignment="1">
      <alignment horizontal="center"/>
    </xf>
    <xf numFmtId="165" fontId="51" fillId="4" borderId="30" xfId="0" applyNumberFormat="1" applyFont="1" applyFill="1" applyBorder="1" applyAlignment="1">
      <alignment horizontal="center"/>
    </xf>
    <xf numFmtId="0" fontId="0" fillId="4" borderId="7" xfId="0" applyFill="1" applyBorder="1" applyAlignment="1">
      <alignment vertical="center"/>
    </xf>
    <xf numFmtId="0" fontId="0" fillId="4" borderId="6" xfId="0" applyFill="1" applyBorder="1" applyAlignment="1">
      <alignment vertical="center"/>
    </xf>
    <xf numFmtId="0" fontId="0" fillId="4" borderId="7" xfId="0" applyFill="1" applyBorder="1" applyAlignment="1">
      <alignment horizontal="left" vertical="center"/>
    </xf>
    <xf numFmtId="0" fontId="0" fillId="4" borderId="8" xfId="0" applyFill="1" applyBorder="1" applyAlignment="1">
      <alignment vertical="center"/>
    </xf>
    <xf numFmtId="0" fontId="0" fillId="4" borderId="8" xfId="0" applyFill="1" applyBorder="1" applyAlignment="1">
      <alignment horizontal="left" vertical="center"/>
    </xf>
    <xf numFmtId="0" fontId="0" fillId="4" borderId="30" xfId="0" applyFill="1" applyBorder="1" applyAlignment="1">
      <alignment vertical="center"/>
    </xf>
    <xf numFmtId="0" fontId="0" fillId="4" borderId="30" xfId="0" applyFill="1" applyBorder="1" applyAlignment="1">
      <alignment horizontal="left" vertical="center"/>
    </xf>
    <xf numFmtId="0" fontId="15" fillId="4" borderId="7" xfId="3" applyFill="1" applyBorder="1" applyAlignment="1">
      <alignment horizontal="left" vertical="center"/>
    </xf>
    <xf numFmtId="0" fontId="51" fillId="4" borderId="6" xfId="3" applyFont="1" applyFill="1" applyBorder="1" applyAlignment="1">
      <alignment vertical="center"/>
    </xf>
    <xf numFmtId="0" fontId="51" fillId="4" borderId="6" xfId="3" applyFont="1" applyFill="1" applyBorder="1" applyAlignment="1">
      <alignment horizontal="left" vertical="center"/>
    </xf>
    <xf numFmtId="0" fontId="51" fillId="4" borderId="7" xfId="3" applyFont="1" applyFill="1" applyBorder="1" applyAlignment="1">
      <alignment vertical="center"/>
    </xf>
    <xf numFmtId="0" fontId="51" fillId="4" borderId="7" xfId="3" applyFont="1" applyFill="1" applyBorder="1" applyAlignment="1">
      <alignment horizontal="left" vertical="center"/>
    </xf>
    <xf numFmtId="0" fontId="51" fillId="4" borderId="8" xfId="3" applyFont="1" applyFill="1" applyBorder="1" applyAlignment="1">
      <alignment vertical="center"/>
    </xf>
    <xf numFmtId="0" fontId="51" fillId="4" borderId="8" xfId="3" applyFont="1" applyFill="1" applyBorder="1" applyAlignment="1">
      <alignment horizontal="left" vertical="center"/>
    </xf>
    <xf numFmtId="0" fontId="51" fillId="4" borderId="1" xfId="3" applyFont="1" applyFill="1" applyBorder="1" applyAlignment="1">
      <alignment horizontal="left" vertical="center" wrapText="1"/>
    </xf>
    <xf numFmtId="0" fontId="51" fillId="4" borderId="6" xfId="3" applyNumberFormat="1" applyFont="1" applyFill="1" applyBorder="1" applyAlignment="1">
      <alignment horizontal="center" vertical="center"/>
    </xf>
    <xf numFmtId="0" fontId="51" fillId="4" borderId="11" xfId="3" applyFont="1" applyFill="1" applyBorder="1" applyAlignment="1">
      <alignment horizontal="left" vertical="center" wrapText="1"/>
    </xf>
    <xf numFmtId="0" fontId="51" fillId="4" borderId="7" xfId="3" applyFont="1" applyFill="1" applyBorder="1" applyAlignment="1">
      <alignment horizontal="left" vertical="center" wrapText="1"/>
    </xf>
    <xf numFmtId="165" fontId="51" fillId="4" borderId="7" xfId="3" applyNumberFormat="1" applyFont="1" applyFill="1" applyBorder="1" applyAlignment="1">
      <alignment horizontal="center" vertical="center"/>
    </xf>
    <xf numFmtId="0" fontId="51" fillId="4" borderId="7" xfId="3" applyNumberFormat="1" applyFont="1" applyFill="1" applyBorder="1" applyAlignment="1">
      <alignment horizontal="center" vertical="center"/>
    </xf>
    <xf numFmtId="0" fontId="51" fillId="4" borderId="30" xfId="3" applyFont="1" applyFill="1" applyBorder="1" applyAlignment="1">
      <alignment horizontal="left" vertical="center"/>
    </xf>
    <xf numFmtId="165" fontId="51" fillId="4" borderId="30" xfId="3" applyNumberFormat="1" applyFont="1" applyFill="1" applyBorder="1" applyAlignment="1">
      <alignment horizontal="center" vertical="center"/>
    </xf>
    <xf numFmtId="0" fontId="51" fillId="4" borderId="30" xfId="3" applyNumberFormat="1" applyFont="1" applyFill="1" applyBorder="1" applyAlignment="1">
      <alignment horizontal="center" vertical="center"/>
    </xf>
    <xf numFmtId="0" fontId="51" fillId="4" borderId="30" xfId="3" applyFont="1" applyFill="1" applyBorder="1" applyAlignment="1">
      <alignment vertical="center"/>
    </xf>
    <xf numFmtId="0" fontId="22" fillId="2" borderId="4" xfId="0" applyFont="1" applyFill="1" applyBorder="1" applyAlignment="1">
      <alignment horizontal="center" vertical="center" wrapText="1"/>
    </xf>
    <xf numFmtId="0" fontId="51" fillId="4" borderId="17" xfId="3" applyFont="1" applyFill="1" applyBorder="1" applyAlignment="1">
      <alignment vertical="center"/>
    </xf>
    <xf numFmtId="0" fontId="51" fillId="4" borderId="16" xfId="3" applyFont="1" applyFill="1" applyBorder="1" applyAlignment="1">
      <alignment vertical="center"/>
    </xf>
    <xf numFmtId="0" fontId="51" fillId="4" borderId="48" xfId="3" applyFont="1" applyFill="1" applyBorder="1" applyAlignment="1">
      <alignment vertical="center"/>
    </xf>
    <xf numFmtId="0" fontId="51" fillId="4" borderId="49" xfId="3" applyFont="1" applyFill="1" applyBorder="1" applyAlignment="1">
      <alignment vertical="center"/>
    </xf>
    <xf numFmtId="179" fontId="51" fillId="4" borderId="16" xfId="3" applyNumberFormat="1" applyFont="1" applyFill="1" applyBorder="1" applyAlignment="1">
      <alignment horizontal="center" vertical="center" wrapText="1"/>
    </xf>
    <xf numFmtId="9" fontId="51" fillId="4" borderId="16" xfId="4" applyFont="1" applyFill="1" applyBorder="1" applyAlignment="1">
      <alignment horizontal="center" vertical="center" wrapText="1"/>
    </xf>
    <xf numFmtId="0" fontId="51" fillId="4" borderId="47" xfId="3" applyNumberFormat="1" applyFont="1" applyFill="1" applyBorder="1" applyAlignment="1">
      <alignment horizontal="left" vertical="center"/>
    </xf>
    <xf numFmtId="0" fontId="51" fillId="4" borderId="16" xfId="3" applyNumberFormat="1" applyFont="1" applyFill="1" applyBorder="1" applyAlignment="1">
      <alignment horizontal="left" vertical="center" wrapText="1"/>
    </xf>
    <xf numFmtId="9" fontId="51" fillId="4" borderId="16" xfId="4" applyFont="1" applyFill="1" applyBorder="1" applyAlignment="1">
      <alignment horizontal="center" vertical="center"/>
    </xf>
    <xf numFmtId="0" fontId="51" fillId="4" borderId="53" xfId="3" applyNumberFormat="1" applyFont="1" applyFill="1" applyBorder="1" applyAlignment="1">
      <alignment horizontal="left" vertical="center" wrapText="1"/>
    </xf>
    <xf numFmtId="179" fontId="51" fillId="4" borderId="53" xfId="3" applyNumberFormat="1" applyFont="1" applyFill="1" applyBorder="1" applyAlignment="1">
      <alignment horizontal="center" vertical="center" wrapText="1"/>
    </xf>
    <xf numFmtId="9" fontId="51" fillId="4" borderId="53" xfId="4" applyFont="1" applyFill="1" applyBorder="1" applyAlignment="1">
      <alignment horizontal="center" vertical="center"/>
    </xf>
    <xf numFmtId="0" fontId="51" fillId="4" borderId="52" xfId="3" applyNumberFormat="1" applyFont="1" applyFill="1" applyBorder="1" applyAlignment="1">
      <alignment horizontal="left" vertical="center"/>
    </xf>
    <xf numFmtId="0" fontId="51" fillId="4" borderId="56" xfId="3" applyFont="1" applyFill="1" applyBorder="1" applyAlignment="1">
      <alignment vertical="center"/>
    </xf>
    <xf numFmtId="0" fontId="51" fillId="4" borderId="53" xfId="3" applyFont="1" applyFill="1" applyBorder="1" applyAlignment="1">
      <alignment vertical="center"/>
    </xf>
    <xf numFmtId="0" fontId="51" fillId="4" borderId="18" xfId="3" applyFont="1" applyFill="1" applyBorder="1" applyAlignment="1">
      <alignment vertical="center"/>
    </xf>
    <xf numFmtId="0" fontId="51" fillId="4" borderId="16" xfId="3" applyNumberFormat="1" applyFont="1" applyFill="1" applyBorder="1" applyAlignment="1">
      <alignment horizontal="left" vertical="center"/>
    </xf>
    <xf numFmtId="0" fontId="51" fillId="4" borderId="53" xfId="3" applyFont="1" applyFill="1" applyBorder="1" applyAlignment="1">
      <alignment horizontal="center" vertical="center" wrapText="1"/>
    </xf>
    <xf numFmtId="0" fontId="51" fillId="4" borderId="53" xfId="3" applyNumberFormat="1" applyFont="1" applyFill="1" applyBorder="1" applyAlignment="1">
      <alignment horizontal="left" vertical="center"/>
    </xf>
    <xf numFmtId="0" fontId="51" fillId="4" borderId="1" xfId="3" applyFont="1" applyFill="1" applyBorder="1" applyAlignment="1">
      <alignment horizontal="left" vertical="center"/>
    </xf>
    <xf numFmtId="0" fontId="51" fillId="4" borderId="11" xfId="3" applyFont="1" applyFill="1" applyBorder="1" applyAlignment="1">
      <alignment horizontal="left" vertical="center"/>
    </xf>
    <xf numFmtId="0" fontId="51" fillId="4" borderId="14" xfId="3" applyFont="1" applyFill="1" applyBorder="1" applyAlignment="1">
      <alignment horizontal="left" vertical="center"/>
    </xf>
    <xf numFmtId="0" fontId="15" fillId="4" borderId="16" xfId="3" applyNumberFormat="1" applyFill="1" applyBorder="1" applyAlignment="1">
      <alignment horizontal="left" vertical="center" wrapText="1"/>
    </xf>
    <xf numFmtId="0" fontId="15" fillId="4" borderId="7" xfId="3" applyFill="1" applyBorder="1" applyAlignment="1">
      <alignment horizontal="left" vertical="center" wrapText="1"/>
    </xf>
    <xf numFmtId="9" fontId="0" fillId="4" borderId="17" xfId="4" applyFont="1" applyFill="1" applyBorder="1" applyAlignment="1">
      <alignment horizontal="center" vertical="center"/>
    </xf>
    <xf numFmtId="0" fontId="15" fillId="4" borderId="7" xfId="3" applyNumberFormat="1" applyFont="1" applyFill="1" applyBorder="1" applyAlignment="1">
      <alignment horizontal="left" vertical="center"/>
    </xf>
    <xf numFmtId="0" fontId="15" fillId="4" borderId="11" xfId="3" applyFill="1" applyBorder="1" applyAlignment="1">
      <alignment horizontal="left" vertical="center" wrapText="1"/>
    </xf>
    <xf numFmtId="0" fontId="15" fillId="4" borderId="11" xfId="3" applyFill="1" applyBorder="1" applyAlignment="1">
      <alignment horizontal="left" vertical="center"/>
    </xf>
    <xf numFmtId="0" fontId="15" fillId="4" borderId="7" xfId="3" applyNumberFormat="1" applyFill="1" applyBorder="1" applyAlignment="1">
      <alignment horizontal="left" vertical="center"/>
    </xf>
    <xf numFmtId="9" fontId="0" fillId="4" borderId="7" xfId="4" applyFont="1" applyFill="1" applyBorder="1" applyAlignment="1">
      <alignment horizontal="center" vertical="center" wrapText="1"/>
    </xf>
    <xf numFmtId="0" fontId="15" fillId="4" borderId="33" xfId="3" applyFill="1" applyBorder="1" applyAlignment="1">
      <alignment horizontal="left" vertical="center" wrapText="1"/>
    </xf>
    <xf numFmtId="0" fontId="15" fillId="4" borderId="30" xfId="3" applyFill="1" applyBorder="1" applyAlignment="1">
      <alignment horizontal="left" vertical="center" wrapText="1"/>
    </xf>
    <xf numFmtId="9" fontId="0" fillId="4" borderId="30" xfId="4" applyFont="1" applyFill="1" applyBorder="1" applyAlignment="1">
      <alignment horizontal="center" vertical="center" wrapText="1"/>
    </xf>
    <xf numFmtId="0" fontId="15" fillId="4" borderId="30" xfId="3" applyNumberFormat="1" applyFill="1" applyBorder="1" applyAlignment="1">
      <alignment horizontal="left" vertical="center"/>
    </xf>
    <xf numFmtId="0" fontId="51" fillId="4" borderId="1" xfId="3" applyFont="1" applyFill="1" applyBorder="1" applyAlignment="1">
      <alignment vertical="center"/>
    </xf>
    <xf numFmtId="0" fontId="51" fillId="4" borderId="11" xfId="3" applyFont="1" applyFill="1" applyBorder="1" applyAlignment="1">
      <alignment vertical="center"/>
    </xf>
    <xf numFmtId="0" fontId="51" fillId="4" borderId="14" xfId="3" applyFont="1" applyFill="1" applyBorder="1" applyAlignment="1">
      <alignment vertical="center"/>
    </xf>
    <xf numFmtId="0" fontId="51" fillId="4" borderId="6" xfId="3" applyFont="1" applyFill="1" applyBorder="1" applyAlignment="1">
      <alignment vertical="center" wrapText="1"/>
    </xf>
    <xf numFmtId="9" fontId="51" fillId="4" borderId="6" xfId="2" applyFont="1" applyFill="1" applyBorder="1" applyAlignment="1">
      <alignment horizontal="center" vertical="center" wrapText="1"/>
    </xf>
    <xf numFmtId="0" fontId="51" fillId="4" borderId="7" xfId="3" applyFont="1" applyFill="1" applyBorder="1" applyAlignment="1">
      <alignment vertical="center" wrapText="1"/>
    </xf>
    <xf numFmtId="0" fontId="51" fillId="4" borderId="7" xfId="3" applyFont="1" applyFill="1" applyBorder="1" applyAlignment="1">
      <alignment horizontal="center" vertical="center" wrapText="1"/>
    </xf>
    <xf numFmtId="9" fontId="51" fillId="4" borderId="7" xfId="4" applyFont="1" applyFill="1" applyBorder="1" applyAlignment="1">
      <alignment horizontal="center" vertical="center" wrapText="1"/>
    </xf>
    <xf numFmtId="0" fontId="51" fillId="4" borderId="33" xfId="3" applyFont="1" applyFill="1" applyBorder="1" applyAlignment="1">
      <alignment vertical="center"/>
    </xf>
    <xf numFmtId="0" fontId="51" fillId="4" borderId="30" xfId="3" applyFont="1" applyFill="1" applyBorder="1" applyAlignment="1">
      <alignment vertical="center" wrapText="1"/>
    </xf>
    <xf numFmtId="0" fontId="51" fillId="4" borderId="30" xfId="3" applyFont="1" applyFill="1" applyBorder="1" applyAlignment="1">
      <alignment horizontal="center" vertical="center" wrapText="1"/>
    </xf>
    <xf numFmtId="9" fontId="51" fillId="4" borderId="30" xfId="4" applyFont="1" applyFill="1" applyBorder="1" applyAlignment="1">
      <alignment horizontal="center" vertical="center" wrapText="1"/>
    </xf>
    <xf numFmtId="0" fontId="51" fillId="4" borderId="30" xfId="3" applyFont="1" applyFill="1" applyBorder="1" applyAlignment="1">
      <alignment horizontal="left" vertical="center" wrapText="1"/>
    </xf>
    <xf numFmtId="0" fontId="51" fillId="4" borderId="7" xfId="0" applyFont="1" applyFill="1" applyBorder="1" applyAlignment="1">
      <alignment horizontal="left" indent="2"/>
    </xf>
    <xf numFmtId="49" fontId="51" fillId="4" borderId="11" xfId="0" applyNumberFormat="1" applyFont="1" applyFill="1" applyBorder="1" applyAlignment="1">
      <alignment horizontal="left" vertical="center"/>
    </xf>
    <xf numFmtId="49" fontId="51" fillId="4" borderId="13" xfId="0" applyNumberFormat="1" applyFont="1" applyFill="1" applyBorder="1" applyAlignment="1">
      <alignment horizontal="left" vertical="center"/>
    </xf>
    <xf numFmtId="0" fontId="51" fillId="4" borderId="30" xfId="0" applyFont="1" applyFill="1" applyBorder="1" applyAlignment="1">
      <alignment horizontal="left" indent="2"/>
    </xf>
    <xf numFmtId="0" fontId="51" fillId="4" borderId="8" xfId="0" applyFont="1" applyFill="1" applyBorder="1" applyAlignment="1">
      <alignment horizontal="left" indent="2"/>
    </xf>
    <xf numFmtId="0" fontId="51" fillId="4" borderId="1" xfId="0" applyFont="1" applyFill="1" applyBorder="1" applyAlignment="1">
      <alignment horizontal="left" indent="2"/>
    </xf>
    <xf numFmtId="0" fontId="51" fillId="4" borderId="11" xfId="0" applyFont="1" applyFill="1" applyBorder="1" applyAlignment="1">
      <alignment horizontal="left" indent="2"/>
    </xf>
    <xf numFmtId="0" fontId="51" fillId="4" borderId="33" xfId="0" applyFont="1" applyFill="1" applyBorder="1" applyAlignment="1">
      <alignment horizontal="left" indent="2"/>
    </xf>
    <xf numFmtId="0" fontId="51" fillId="4" borderId="14" xfId="0" applyFont="1" applyFill="1" applyBorder="1" applyAlignment="1">
      <alignment horizontal="left" indent="2"/>
    </xf>
    <xf numFmtId="2" fontId="22" fillId="2" borderId="4" xfId="3" applyNumberFormat="1" applyFont="1" applyFill="1" applyBorder="1" applyAlignment="1">
      <alignment horizontal="center" vertical="center" wrapText="1"/>
    </xf>
    <xf numFmtId="165" fontId="51" fillId="4" borderId="8" xfId="0" applyNumberFormat="1" applyFont="1" applyFill="1" applyBorder="1" applyAlignment="1">
      <alignment horizontal="center" vertical="center"/>
    </xf>
    <xf numFmtId="0" fontId="17" fillId="0" borderId="0" xfId="0" applyFont="1" applyFill="1" applyAlignment="1">
      <alignment vertical="center"/>
    </xf>
    <xf numFmtId="0" fontId="17" fillId="0" borderId="0" xfId="0" applyNumberFormat="1" applyFont="1" applyFill="1" applyAlignment="1">
      <alignment horizontal="center" vertical="center"/>
    </xf>
    <xf numFmtId="0" fontId="17" fillId="0" borderId="0" xfId="0" applyFont="1" applyFill="1" applyAlignment="1">
      <alignment horizontal="center" vertical="center"/>
    </xf>
    <xf numFmtId="0" fontId="54" fillId="3" borderId="0" xfId="0" applyNumberFormat="1" applyFont="1" applyFill="1" applyAlignment="1">
      <alignment vertical="center"/>
    </xf>
    <xf numFmtId="0" fontId="52" fillId="3" borderId="0" xfId="0" applyNumberFormat="1" applyFont="1" applyFill="1" applyAlignment="1">
      <alignment vertical="center"/>
    </xf>
    <xf numFmtId="0" fontId="0" fillId="0" borderId="1" xfId="0" applyNumberFormat="1" applyBorder="1" applyAlignment="1">
      <alignment vertical="center"/>
    </xf>
    <xf numFmtId="0" fontId="0" fillId="0" borderId="11" xfId="0" applyNumberFormat="1" applyBorder="1" applyAlignment="1">
      <alignment vertical="center"/>
    </xf>
    <xf numFmtId="0" fontId="0" fillId="0" borderId="14" xfId="0" applyNumberFormat="1" applyBorder="1" applyAlignment="1">
      <alignment vertical="center"/>
    </xf>
    <xf numFmtId="171" fontId="22" fillId="0" borderId="6" xfId="1" applyNumberFormat="1" applyFont="1" applyBorder="1" applyAlignment="1">
      <alignment horizontal="left" vertical="center"/>
    </xf>
    <xf numFmtId="0" fontId="22" fillId="0" borderId="7" xfId="1" applyNumberFormat="1" applyFont="1" applyBorder="1" applyAlignment="1">
      <alignment horizontal="left" vertical="center"/>
    </xf>
    <xf numFmtId="0" fontId="22" fillId="0" borderId="8" xfId="1" applyNumberFormat="1" applyFont="1" applyBorder="1" applyAlignment="1">
      <alignment horizontal="left" vertical="center"/>
    </xf>
    <xf numFmtId="0" fontId="16" fillId="0" borderId="0" xfId="0" applyFont="1" applyFill="1" applyAlignment="1">
      <alignment horizontal="left" vertical="center"/>
    </xf>
    <xf numFmtId="0" fontId="36" fillId="0" borderId="0" xfId="0" applyFont="1" applyFill="1" applyAlignment="1">
      <alignment horizontal="left" vertical="center"/>
    </xf>
    <xf numFmtId="0" fontId="60" fillId="2" borderId="0" xfId="0" applyNumberFormat="1" applyFont="1" applyFill="1" applyAlignment="1">
      <alignment vertical="center"/>
    </xf>
    <xf numFmtId="0" fontId="60" fillId="2" borderId="0" xfId="0" applyNumberFormat="1" applyFont="1" applyFill="1" applyAlignment="1">
      <alignment horizontal="left" vertical="center"/>
    </xf>
    <xf numFmtId="0" fontId="62" fillId="4" borderId="6" xfId="0" applyFont="1" applyFill="1" applyBorder="1" applyAlignment="1">
      <alignment horizontal="center" vertical="center"/>
    </xf>
    <xf numFmtId="0" fontId="62" fillId="4" borderId="4" xfId="0" applyFont="1" applyFill="1" applyBorder="1" applyAlignment="1">
      <alignment horizontal="left" vertical="center" wrapText="1"/>
    </xf>
    <xf numFmtId="0" fontId="62" fillId="0" borderId="6" xfId="0" applyFont="1" applyBorder="1" applyAlignment="1">
      <alignment horizontal="center" vertical="center"/>
    </xf>
    <xf numFmtId="0" fontId="62" fillId="4" borderId="2" xfId="0" applyFont="1" applyFill="1" applyBorder="1" applyAlignment="1">
      <alignment horizontal="left" vertical="center" wrapText="1"/>
    </xf>
    <xf numFmtId="0" fontId="62" fillId="4" borderId="4" xfId="0" applyFont="1" applyFill="1" applyBorder="1" applyAlignment="1">
      <alignment horizontal="center" vertical="center"/>
    </xf>
    <xf numFmtId="0" fontId="62" fillId="2" borderId="6" xfId="0" applyFont="1" applyFill="1" applyBorder="1" applyAlignment="1">
      <alignment horizontal="center" vertical="center"/>
    </xf>
    <xf numFmtId="0" fontId="62" fillId="2" borderId="6" xfId="0" applyFont="1" applyFill="1" applyBorder="1" applyAlignment="1">
      <alignment horizontal="left" vertical="center" wrapText="1"/>
    </xf>
    <xf numFmtId="0" fontId="62" fillId="2" borderId="6" xfId="0" applyFont="1" applyFill="1" applyBorder="1" applyAlignment="1">
      <alignment horizontal="center" vertical="center" wrapText="1"/>
    </xf>
    <xf numFmtId="0" fontId="62" fillId="2" borderId="4" xfId="0" applyFont="1" applyFill="1" applyBorder="1" applyAlignment="1">
      <alignment horizontal="center" vertical="center" wrapText="1"/>
    </xf>
    <xf numFmtId="0" fontId="62" fillId="2" borderId="4" xfId="0" applyFont="1" applyFill="1" applyBorder="1" applyAlignment="1">
      <alignment horizontal="center" vertical="center"/>
    </xf>
    <xf numFmtId="0" fontId="62" fillId="2" borderId="2" xfId="0" applyFont="1" applyFill="1" applyBorder="1" applyAlignment="1">
      <alignment horizontal="center" vertical="center"/>
    </xf>
    <xf numFmtId="0" fontId="62" fillId="2" borderId="6" xfId="0" applyFont="1" applyFill="1" applyBorder="1" applyAlignment="1">
      <alignment vertical="center"/>
    </xf>
    <xf numFmtId="0" fontId="56" fillId="0" borderId="0" xfId="0" applyFont="1" applyAlignment="1">
      <alignment vertical="center"/>
    </xf>
    <xf numFmtId="0" fontId="57" fillId="0" borderId="0" xfId="0" applyNumberFormat="1" applyFont="1" applyFill="1" applyBorder="1" applyAlignment="1">
      <alignment horizontal="left" vertical="center"/>
    </xf>
    <xf numFmtId="0" fontId="56" fillId="0" borderId="0" xfId="0" applyFont="1" applyFill="1" applyBorder="1" applyAlignment="1">
      <alignment horizontal="left" vertical="center"/>
    </xf>
    <xf numFmtId="0" fontId="56" fillId="0" borderId="0" xfId="0" applyFont="1" applyFill="1" applyAlignment="1">
      <alignment vertical="center"/>
    </xf>
    <xf numFmtId="0" fontId="16" fillId="0" borderId="0" xfId="0" applyFont="1" applyBorder="1" applyAlignment="1">
      <alignment vertical="center"/>
    </xf>
    <xf numFmtId="0" fontId="63" fillId="4" borderId="4" xfId="0" applyNumberFormat="1" applyFont="1" applyFill="1" applyBorder="1" applyAlignment="1">
      <alignment vertical="center"/>
    </xf>
    <xf numFmtId="0" fontId="60" fillId="0" borderId="0" xfId="0" quotePrefix="1" applyNumberFormat="1" applyFont="1" applyFill="1" applyBorder="1" applyAlignment="1">
      <alignment horizontal="left" vertical="center"/>
    </xf>
    <xf numFmtId="171" fontId="4" fillId="0" borderId="4" xfId="1" applyNumberFormat="1" applyFont="1" applyBorder="1" applyAlignment="1">
      <alignment horizontal="left" vertical="center"/>
    </xf>
    <xf numFmtId="0" fontId="36" fillId="0" borderId="4" xfId="0" applyFont="1" applyBorder="1" applyAlignment="1">
      <alignment horizontal="right" vertical="center"/>
    </xf>
    <xf numFmtId="171" fontId="64" fillId="0" borderId="4" xfId="1" applyNumberFormat="1" applyFont="1" applyBorder="1" applyAlignment="1">
      <alignment horizontal="center" vertical="center"/>
    </xf>
    <xf numFmtId="0" fontId="36" fillId="2" borderId="4" xfId="0" applyFont="1" applyFill="1" applyBorder="1" applyAlignment="1">
      <alignment horizontal="center" vertical="center"/>
    </xf>
    <xf numFmtId="0" fontId="61" fillId="0" borderId="4" xfId="0" quotePrefix="1" applyNumberFormat="1" applyFont="1" applyFill="1" applyBorder="1" applyAlignment="1">
      <alignment horizontal="left" vertical="center"/>
    </xf>
    <xf numFmtId="0" fontId="63" fillId="4" borderId="4" xfId="0" applyNumberFormat="1" applyFont="1" applyFill="1" applyBorder="1" applyAlignment="1">
      <alignment horizontal="left" vertical="center"/>
    </xf>
    <xf numFmtId="0" fontId="60" fillId="0" borderId="4" xfId="0" quotePrefix="1" applyNumberFormat="1" applyFont="1" applyFill="1" applyBorder="1" applyAlignment="1">
      <alignment horizontal="left" vertical="center"/>
    </xf>
    <xf numFmtId="0" fontId="65" fillId="4" borderId="6" xfId="0" applyFont="1" applyFill="1" applyBorder="1" applyAlignment="1">
      <alignment horizontal="center" vertical="center"/>
    </xf>
    <xf numFmtId="168" fontId="65" fillId="4" borderId="10" xfId="0" applyNumberFormat="1" applyFont="1" applyFill="1" applyBorder="1" applyAlignment="1">
      <alignment horizontal="left" vertical="center"/>
    </xf>
    <xf numFmtId="168" fontId="65" fillId="4" borderId="12" xfId="0" applyNumberFormat="1" applyFont="1" applyFill="1" applyBorder="1" applyAlignment="1">
      <alignment horizontal="left" vertical="center"/>
    </xf>
    <xf numFmtId="0" fontId="65" fillId="4" borderId="7" xfId="0" applyFont="1" applyFill="1" applyBorder="1" applyAlignment="1">
      <alignment horizontal="center" vertical="center"/>
    </xf>
    <xf numFmtId="168" fontId="65" fillId="4" borderId="0" xfId="0" applyNumberFormat="1" applyFont="1" applyFill="1" applyAlignment="1">
      <alignment horizontal="left" vertical="center"/>
    </xf>
    <xf numFmtId="168" fontId="65" fillId="4" borderId="13" xfId="0" applyNumberFormat="1" applyFont="1" applyFill="1" applyBorder="1" applyAlignment="1">
      <alignment horizontal="left" vertical="center"/>
    </xf>
    <xf numFmtId="0" fontId="65" fillId="4" borderId="8" xfId="0" applyFont="1" applyFill="1" applyBorder="1" applyAlignment="1">
      <alignment horizontal="center" vertical="center"/>
    </xf>
    <xf numFmtId="168" fontId="65" fillId="4" borderId="9" xfId="0" applyNumberFormat="1" applyFont="1" applyFill="1" applyBorder="1" applyAlignment="1">
      <alignment horizontal="left" vertical="center"/>
    </xf>
    <xf numFmtId="168" fontId="65" fillId="4" borderId="15" xfId="0" applyNumberFormat="1" applyFont="1" applyFill="1" applyBorder="1" applyAlignment="1">
      <alignment horizontal="left" vertical="center"/>
    </xf>
    <xf numFmtId="168" fontId="65" fillId="4" borderId="1" xfId="0" applyNumberFormat="1" applyFont="1" applyFill="1" applyBorder="1" applyAlignment="1">
      <alignment horizontal="left" vertical="center"/>
    </xf>
    <xf numFmtId="168" fontId="65" fillId="4" borderId="11" xfId="0" applyNumberFormat="1" applyFont="1" applyFill="1" applyBorder="1" applyAlignment="1">
      <alignment horizontal="left" vertical="center"/>
    </xf>
    <xf numFmtId="168" fontId="65" fillId="4" borderId="14" xfId="0" applyNumberFormat="1" applyFont="1" applyFill="1" applyBorder="1" applyAlignment="1">
      <alignment horizontal="left" vertical="center"/>
    </xf>
    <xf numFmtId="0" fontId="62" fillId="0" borderId="0" xfId="0" applyFont="1" applyAlignment="1">
      <alignment vertical="center"/>
    </xf>
    <xf numFmtId="0" fontId="58" fillId="0" borderId="0" xfId="0" applyFont="1" applyAlignment="1">
      <alignment vertical="center"/>
    </xf>
    <xf numFmtId="0" fontId="66" fillId="4" borderId="4" xfId="0" applyFont="1" applyFill="1" applyBorder="1" applyAlignment="1">
      <alignment horizontal="left" vertical="center" wrapText="1"/>
    </xf>
    <xf numFmtId="0" fontId="62" fillId="4" borderId="4" xfId="0" applyFont="1" applyFill="1" applyBorder="1" applyAlignment="1">
      <alignment horizontal="center" vertical="center" wrapText="1"/>
    </xf>
    <xf numFmtId="0" fontId="62" fillId="4" borderId="2" xfId="0" applyFont="1" applyFill="1" applyBorder="1" applyAlignment="1">
      <alignment horizontal="center" vertical="center" wrapText="1"/>
    </xf>
    <xf numFmtId="0" fontId="62" fillId="0" borderId="6" xfId="0" applyFont="1" applyBorder="1" applyAlignment="1">
      <alignment horizontal="right" vertical="center"/>
    </xf>
    <xf numFmtId="0" fontId="61" fillId="4" borderId="4" xfId="0" applyFont="1" applyFill="1" applyBorder="1" applyAlignment="1">
      <alignment horizontal="center" vertical="center"/>
    </xf>
    <xf numFmtId="0" fontId="61" fillId="4" borderId="2" xfId="0" applyFont="1" applyFill="1" applyBorder="1" applyAlignment="1">
      <alignment vertical="center"/>
    </xf>
    <xf numFmtId="0" fontId="61" fillId="4" borderId="3" xfId="0" applyFont="1" applyFill="1" applyBorder="1" applyAlignment="1">
      <alignment vertical="center"/>
    </xf>
    <xf numFmtId="0" fontId="61" fillId="4" borderId="4" xfId="0" applyFont="1" applyFill="1" applyBorder="1" applyAlignment="1">
      <alignment horizontal="center" vertical="center" wrapText="1"/>
    </xf>
    <xf numFmtId="0" fontId="62" fillId="4" borderId="6" xfId="0" applyFont="1" applyFill="1" applyBorder="1" applyAlignment="1">
      <alignment horizontal="center" vertical="center" wrapText="1"/>
    </xf>
    <xf numFmtId="0" fontId="62" fillId="4" borderId="1" xfId="0" applyFont="1" applyFill="1" applyBorder="1" applyAlignment="1">
      <alignment horizontal="center" vertical="center" wrapText="1"/>
    </xf>
    <xf numFmtId="0" fontId="61" fillId="4" borderId="6" xfId="0" applyFont="1" applyFill="1" applyBorder="1" applyAlignment="1">
      <alignment horizontal="center" vertical="center" wrapText="1"/>
    </xf>
    <xf numFmtId="0" fontId="62" fillId="0" borderId="12" xfId="0" applyFont="1" applyBorder="1" applyAlignment="1">
      <alignment horizontal="right" vertical="center"/>
    </xf>
    <xf numFmtId="0" fontId="62" fillId="4" borderId="6" xfId="0" applyFont="1" applyFill="1" applyBorder="1" applyAlignment="1">
      <alignment horizontal="left" vertical="center" wrapText="1"/>
    </xf>
    <xf numFmtId="0" fontId="62" fillId="4" borderId="6" xfId="0" applyFont="1" applyFill="1" applyBorder="1" applyAlignment="1">
      <alignment vertical="center" wrapText="1"/>
    </xf>
    <xf numFmtId="0" fontId="62" fillId="4" borderId="6" xfId="3" applyFont="1" applyFill="1" applyBorder="1" applyAlignment="1">
      <alignment horizontal="center" vertical="center" wrapText="1"/>
    </xf>
    <xf numFmtId="0" fontId="62" fillId="4" borderId="6" xfId="3" applyFont="1" applyFill="1" applyBorder="1" applyAlignment="1">
      <alignment horizontal="left" vertical="center" wrapText="1"/>
    </xf>
    <xf numFmtId="0" fontId="62" fillId="4" borderId="4" xfId="3" applyFont="1" applyFill="1" applyBorder="1" applyAlignment="1">
      <alignment horizontal="center" vertical="center" wrapText="1"/>
    </xf>
    <xf numFmtId="0" fontId="61" fillId="4" borderId="4" xfId="3" applyFont="1" applyFill="1" applyBorder="1" applyAlignment="1">
      <alignment vertical="center" wrapText="1"/>
    </xf>
    <xf numFmtId="0" fontId="62" fillId="4" borderId="4" xfId="3" applyFont="1" applyFill="1" applyBorder="1" applyAlignment="1">
      <alignment horizontal="left" vertical="center" wrapText="1"/>
    </xf>
    <xf numFmtId="0" fontId="24" fillId="0" borderId="0" xfId="0" applyFont="1" applyAlignment="1">
      <alignment vertical="center"/>
    </xf>
    <xf numFmtId="0" fontId="60" fillId="0" borderId="0" xfId="0" applyFont="1" applyBorder="1" applyAlignment="1">
      <alignment horizontal="left" vertical="center"/>
    </xf>
    <xf numFmtId="2" fontId="62" fillId="2" borderId="4" xfId="3" applyNumberFormat="1" applyFont="1" applyFill="1" applyBorder="1" applyAlignment="1">
      <alignment horizontal="center" vertical="center" wrapText="1"/>
    </xf>
    <xf numFmtId="0" fontId="58" fillId="0" borderId="0" xfId="0" applyFont="1" applyAlignment="1">
      <alignment horizontal="left" vertical="center"/>
    </xf>
    <xf numFmtId="2" fontId="62" fillId="4" borderId="4" xfId="3" applyNumberFormat="1" applyFont="1" applyFill="1" applyBorder="1" applyAlignment="1">
      <alignment horizontal="center" vertical="center" wrapText="1"/>
    </xf>
    <xf numFmtId="0" fontId="36" fillId="2" borderId="5" xfId="0" applyFont="1" applyFill="1" applyBorder="1" applyAlignment="1">
      <alignment vertical="center"/>
    </xf>
    <xf numFmtId="171" fontId="36" fillId="0" borderId="5" xfId="1" applyNumberFormat="1" applyFont="1" applyBorder="1" applyAlignment="1">
      <alignment vertical="center"/>
    </xf>
    <xf numFmtId="0" fontId="53" fillId="0" borderId="5" xfId="1" applyNumberFormat="1" applyFont="1" applyFill="1" applyBorder="1" applyAlignment="1">
      <alignment vertical="center"/>
    </xf>
    <xf numFmtId="0" fontId="36" fillId="2" borderId="2" xfId="0" applyFont="1" applyFill="1" applyBorder="1" applyAlignment="1">
      <alignment horizontal="left" vertical="center"/>
    </xf>
    <xf numFmtId="0" fontId="36" fillId="2" borderId="2" xfId="0" applyFont="1" applyFill="1" applyBorder="1" applyAlignment="1">
      <alignment vertical="center"/>
    </xf>
    <xf numFmtId="0" fontId="14" fillId="0" borderId="0" xfId="0" applyFont="1" applyFill="1" applyBorder="1" applyAlignment="1">
      <alignment horizontal="left" vertical="center"/>
    </xf>
    <xf numFmtId="0" fontId="14" fillId="0" borderId="0" xfId="0" applyNumberFormat="1" applyFont="1" applyFill="1" applyAlignment="1">
      <alignment horizontal="center" vertical="center"/>
    </xf>
    <xf numFmtId="0" fontId="0" fillId="0" borderId="4" xfId="0" applyBorder="1" applyAlignment="1">
      <alignment horizontal="center"/>
    </xf>
    <xf numFmtId="0" fontId="22" fillId="2" borderId="3" xfId="0" applyNumberFormat="1" applyFont="1" applyFill="1" applyBorder="1" applyAlignment="1">
      <alignment horizontal="center" vertical="center"/>
    </xf>
    <xf numFmtId="9" fontId="22" fillId="0" borderId="7" xfId="2" applyFont="1" applyBorder="1" applyAlignment="1">
      <alignment horizontal="center" vertical="center"/>
    </xf>
    <xf numFmtId="9" fontId="22" fillId="0" borderId="4" xfId="2" applyFont="1" applyBorder="1" applyAlignment="1">
      <alignment horizontal="center" vertical="center"/>
    </xf>
    <xf numFmtId="0" fontId="60" fillId="0" borderId="0" xfId="3" applyFont="1" applyFill="1" applyBorder="1" applyAlignment="1">
      <alignment horizontal="left"/>
    </xf>
    <xf numFmtId="0" fontId="55" fillId="3" borderId="0" xfId="0" applyFont="1" applyFill="1" applyAlignment="1">
      <alignment horizontal="left" vertical="center"/>
    </xf>
    <xf numFmtId="0" fontId="22" fillId="0" borderId="4" xfId="0" applyNumberFormat="1" applyFont="1" applyBorder="1" applyAlignment="1">
      <alignment horizontal="center"/>
    </xf>
    <xf numFmtId="0" fontId="62" fillId="0" borderId="13" xfId="0" applyFont="1" applyFill="1" applyBorder="1" applyAlignment="1">
      <alignment horizontal="left" indent="1"/>
    </xf>
    <xf numFmtId="9" fontId="14" fillId="0" borderId="4" xfId="2" applyFont="1" applyBorder="1" applyAlignment="1">
      <alignment horizontal="right" vertical="center"/>
    </xf>
    <xf numFmtId="0" fontId="60" fillId="2" borderId="0" xfId="0" applyFont="1" applyFill="1" applyAlignment="1">
      <alignment horizontal="left" vertical="center"/>
    </xf>
    <xf numFmtId="0" fontId="65" fillId="0" borderId="0" xfId="0" applyFont="1"/>
    <xf numFmtId="0" fontId="44" fillId="3" borderId="0" xfId="0" applyFont="1" applyFill="1" applyAlignment="1">
      <alignment horizontal="left" vertical="center"/>
    </xf>
    <xf numFmtId="0" fontId="22" fillId="0" borderId="4" xfId="0" applyFont="1" applyBorder="1"/>
    <xf numFmtId="171" fontId="67" fillId="3" borderId="6" xfId="0" applyNumberFormat="1" applyFont="1" applyFill="1" applyBorder="1" applyAlignment="1">
      <alignment horizontal="center" vertical="center"/>
    </xf>
    <xf numFmtId="171" fontId="44" fillId="3" borderId="6" xfId="0" applyNumberFormat="1" applyFont="1" applyFill="1" applyBorder="1" applyAlignment="1">
      <alignment horizontal="left" vertical="center"/>
    </xf>
    <xf numFmtId="0" fontId="14" fillId="0" borderId="1" xfId="0" applyFont="1" applyBorder="1" applyAlignment="1"/>
    <xf numFmtId="0" fontId="14" fillId="0" borderId="14" xfId="0" applyFont="1" applyBorder="1" applyAlignment="1"/>
    <xf numFmtId="0" fontId="14" fillId="0" borderId="11" xfId="0" applyFont="1" applyBorder="1" applyAlignment="1">
      <alignment horizontal="center"/>
    </xf>
    <xf numFmtId="0" fontId="14" fillId="0" borderId="14" xfId="0" applyFont="1" applyBorder="1" applyAlignment="1">
      <alignment horizontal="center"/>
    </xf>
    <xf numFmtId="171" fontId="19" fillId="3" borderId="1" xfId="0" applyNumberFormat="1" applyFont="1" applyFill="1" applyBorder="1" applyAlignment="1">
      <alignment horizontal="center" vertical="center"/>
    </xf>
    <xf numFmtId="9" fontId="0" fillId="0" borderId="1" xfId="2" applyFont="1" applyBorder="1" applyAlignment="1">
      <alignment horizontal="center"/>
    </xf>
    <xf numFmtId="167" fontId="0" fillId="0" borderId="1" xfId="0" applyNumberFormat="1" applyBorder="1" applyAlignment="1">
      <alignment horizontal="center"/>
    </xf>
    <xf numFmtId="167" fontId="0" fillId="0" borderId="14" xfId="0" applyNumberFormat="1" applyBorder="1" applyAlignment="1">
      <alignment horizontal="center"/>
    </xf>
    <xf numFmtId="167" fontId="0" fillId="0" borderId="11" xfId="0" applyNumberFormat="1" applyBorder="1" applyAlignment="1">
      <alignment horizontal="center"/>
    </xf>
    <xf numFmtId="172" fontId="14" fillId="2" borderId="6" xfId="0" applyNumberFormat="1" applyFont="1" applyFill="1" applyBorder="1" applyAlignment="1">
      <alignment vertical="center"/>
    </xf>
    <xf numFmtId="165" fontId="0" fillId="0" borderId="2" xfId="0" applyNumberFormat="1" applyFont="1" applyBorder="1" applyAlignment="1">
      <alignment horizontal="right"/>
    </xf>
    <xf numFmtId="9" fontId="0" fillId="0" borderId="5" xfId="2" applyFont="1" applyBorder="1" applyAlignment="1">
      <alignment horizontal="left"/>
    </xf>
    <xf numFmtId="0" fontId="0" fillId="0" borderId="5" xfId="0" applyNumberFormat="1" applyFont="1" applyBorder="1" applyAlignment="1">
      <alignment horizontal="left"/>
    </xf>
    <xf numFmtId="165" fontId="0" fillId="0" borderId="5" xfId="0" applyNumberFormat="1" applyFont="1" applyBorder="1" applyAlignment="1">
      <alignment horizontal="left"/>
    </xf>
    <xf numFmtId="0" fontId="14" fillId="0" borderId="4" xfId="0" applyFont="1" applyBorder="1" applyAlignment="1">
      <alignment horizontal="center"/>
    </xf>
    <xf numFmtId="0" fontId="14" fillId="0" borderId="4" xfId="0" applyFont="1" applyBorder="1"/>
    <xf numFmtId="0" fontId="14" fillId="0" borderId="4" xfId="0" applyFont="1" applyBorder="1" applyAlignment="1">
      <alignment horizontal="left" indent="1"/>
    </xf>
    <xf numFmtId="0" fontId="0" fillId="0" borderId="0" xfId="0" applyBorder="1" applyAlignment="1">
      <alignment horizontal="right"/>
    </xf>
    <xf numFmtId="0" fontId="68" fillId="0" borderId="0" xfId="0" applyFont="1"/>
    <xf numFmtId="0" fontId="65" fillId="4" borderId="7" xfId="0" applyFont="1" applyFill="1" applyBorder="1" applyAlignment="1">
      <alignment horizontal="left" indent="1"/>
    </xf>
    <xf numFmtId="0" fontId="65" fillId="4" borderId="8" xfId="0" applyFont="1" applyFill="1" applyBorder="1" applyAlignment="1">
      <alignment horizontal="left" indent="1"/>
    </xf>
    <xf numFmtId="0" fontId="62" fillId="4" borderId="6" xfId="0" applyFont="1" applyFill="1" applyBorder="1" applyAlignment="1">
      <alignment horizontal="left" vertical="center"/>
    </xf>
    <xf numFmtId="0" fontId="62" fillId="4" borderId="4" xfId="0" applyFont="1" applyFill="1" applyBorder="1" applyAlignment="1">
      <alignment horizontal="left" vertical="center"/>
    </xf>
    <xf numFmtId="9" fontId="36" fillId="2" borderId="4" xfId="2" applyFont="1" applyFill="1" applyBorder="1" applyAlignment="1">
      <alignment horizontal="center" vertical="center" wrapText="1"/>
    </xf>
    <xf numFmtId="9" fontId="14" fillId="2" borderId="4" xfId="2" applyFont="1" applyFill="1" applyBorder="1" applyAlignment="1">
      <alignment horizontal="left" vertical="center" wrapText="1"/>
    </xf>
    <xf numFmtId="9" fontId="36" fillId="2" borderId="4" xfId="2" applyFont="1" applyFill="1" applyBorder="1" applyAlignment="1">
      <alignment horizontal="left" vertical="center" wrapText="1"/>
    </xf>
    <xf numFmtId="0" fontId="65" fillId="4" borderId="7" xfId="0" applyFont="1" applyFill="1" applyBorder="1" applyAlignment="1">
      <alignment horizontal="left" vertical="center" indent="1"/>
    </xf>
    <xf numFmtId="0" fontId="65" fillId="4" borderId="8" xfId="0" applyFont="1" applyFill="1" applyBorder="1" applyAlignment="1">
      <alignment horizontal="left" vertical="center" indent="1"/>
    </xf>
    <xf numFmtId="9" fontId="14" fillId="2" borderId="4" xfId="2" applyFont="1" applyFill="1" applyBorder="1" applyAlignment="1">
      <alignment horizontal="left" vertical="center" wrapText="1" indent="1"/>
    </xf>
    <xf numFmtId="0" fontId="65" fillId="4" borderId="7" xfId="0" applyFont="1" applyFill="1" applyBorder="1" applyAlignment="1">
      <alignment horizontal="left" indent="2"/>
    </xf>
    <xf numFmtId="0" fontId="62" fillId="4" borderId="7" xfId="0" applyFont="1" applyFill="1" applyBorder="1" applyAlignment="1">
      <alignment horizontal="left" indent="2"/>
    </xf>
    <xf numFmtId="0" fontId="62" fillId="4" borderId="8" xfId="0" applyFont="1" applyFill="1" applyBorder="1" applyAlignment="1">
      <alignment horizontal="left" indent="2"/>
    </xf>
    <xf numFmtId="0" fontId="65" fillId="4" borderId="7" xfId="0" applyFont="1" applyFill="1" applyBorder="1" applyAlignment="1">
      <alignment horizontal="left" indent="3"/>
    </xf>
    <xf numFmtId="0" fontId="65" fillId="4" borderId="4" xfId="0" applyFont="1" applyFill="1" applyBorder="1" applyAlignment="1">
      <alignment horizontal="left" indent="1"/>
    </xf>
    <xf numFmtId="0" fontId="56" fillId="0" borderId="0" xfId="0" applyFont="1"/>
    <xf numFmtId="0" fontId="56" fillId="0" borderId="0" xfId="0" quotePrefix="1" applyFont="1" applyAlignment="1">
      <alignment horizontal="left" indent="1"/>
    </xf>
    <xf numFmtId="0" fontId="0" fillId="0" borderId="0" xfId="0" applyAlignment="1">
      <alignment wrapText="1"/>
    </xf>
    <xf numFmtId="0" fontId="56" fillId="0" borderId="0" xfId="0" applyFont="1" applyAlignment="1">
      <alignment wrapText="1"/>
    </xf>
    <xf numFmtId="0" fontId="3" fillId="0" borderId="4" xfId="0" applyFont="1" applyBorder="1" applyAlignment="1">
      <alignment vertical="center" wrapText="1" shrinkToFit="1"/>
    </xf>
    <xf numFmtId="0" fontId="3" fillId="0" borderId="4" xfId="0" applyFont="1" applyBorder="1" applyAlignment="1">
      <alignment horizontal="left" vertical="center" wrapText="1"/>
    </xf>
    <xf numFmtId="0" fontId="0" fillId="0" borderId="4" xfId="0" applyBorder="1" applyAlignment="1">
      <alignment vertical="center" wrapText="1"/>
    </xf>
    <xf numFmtId="0" fontId="3" fillId="0" borderId="0" xfId="0" applyFont="1" applyBorder="1" applyAlignment="1">
      <alignment vertical="center" wrapText="1" shrinkToFit="1"/>
    </xf>
    <xf numFmtId="0" fontId="36" fillId="8" borderId="4" xfId="0" applyFont="1" applyFill="1" applyBorder="1" applyAlignment="1">
      <alignment horizontal="center" vertical="center" wrapText="1"/>
    </xf>
    <xf numFmtId="0" fontId="21" fillId="6" borderId="4" xfId="0" applyFont="1" applyFill="1" applyBorder="1" applyAlignment="1">
      <alignment horizontal="center" vertical="center" wrapText="1"/>
    </xf>
    <xf numFmtId="0" fontId="21" fillId="6" borderId="4" xfId="0" applyFont="1" applyFill="1" applyBorder="1" applyAlignment="1">
      <alignment horizontal="left" vertical="center" wrapText="1"/>
    </xf>
    <xf numFmtId="0" fontId="2" fillId="0" borderId="4" xfId="0" applyFont="1" applyBorder="1" applyAlignment="1">
      <alignment horizontal="left" vertical="center" wrapText="1"/>
    </xf>
    <xf numFmtId="0" fontId="36" fillId="2" borderId="0" xfId="0" applyFont="1" applyFill="1" applyAlignment="1">
      <alignment horizontal="left" vertical="center"/>
    </xf>
    <xf numFmtId="0" fontId="33" fillId="0" borderId="0" xfId="0" applyFont="1"/>
    <xf numFmtId="0" fontId="69" fillId="9" borderId="0" xfId="0" applyFont="1" applyFill="1" applyAlignment="1">
      <alignment horizontal="left" vertical="center"/>
    </xf>
    <xf numFmtId="0" fontId="70" fillId="9" borderId="0" xfId="0" applyFont="1" applyFill="1" applyAlignment="1">
      <alignment horizontal="center" vertical="center"/>
    </xf>
    <xf numFmtId="0" fontId="14" fillId="2" borderId="0" xfId="0" applyFont="1" applyFill="1" applyAlignment="1">
      <alignment horizontal="left" vertical="center"/>
    </xf>
    <xf numFmtId="181" fontId="51" fillId="4" borderId="6" xfId="3" applyNumberFormat="1" applyFont="1" applyFill="1" applyBorder="1" applyAlignment="1">
      <alignment horizontal="center" vertical="center"/>
    </xf>
    <xf numFmtId="0" fontId="44" fillId="3" borderId="11" xfId="6" applyFont="1" applyFill="1" applyBorder="1" applyAlignment="1">
      <alignment horizontal="center" vertical="center"/>
    </xf>
    <xf numFmtId="0" fontId="44" fillId="3" borderId="0" xfId="6" applyFont="1" applyFill="1" applyBorder="1" applyAlignment="1">
      <alignment horizontal="center" vertical="center"/>
    </xf>
    <xf numFmtId="0" fontId="36" fillId="2" borderId="4" xfId="0" applyFont="1" applyFill="1" applyBorder="1" applyAlignment="1">
      <alignment horizontal="center" vertical="center"/>
    </xf>
    <xf numFmtId="0" fontId="3" fillId="0" borderId="6" xfId="0" applyFont="1" applyBorder="1" applyAlignment="1">
      <alignment horizontal="left" vertical="center" wrapText="1" shrinkToFit="1"/>
    </xf>
    <xf numFmtId="0" fontId="3" fillId="0" borderId="7" xfId="0" applyFont="1" applyBorder="1" applyAlignment="1">
      <alignment horizontal="left" vertical="center" wrapText="1" shrinkToFit="1"/>
    </xf>
    <xf numFmtId="0" fontId="3" fillId="0" borderId="8" xfId="0" applyFont="1" applyBorder="1" applyAlignment="1">
      <alignment horizontal="left" vertical="center" wrapText="1" shrinkToFit="1"/>
    </xf>
    <xf numFmtId="0" fontId="44" fillId="3" borderId="2" xfId="6" applyFont="1" applyFill="1" applyBorder="1" applyAlignment="1">
      <alignment horizontal="center" vertical="center"/>
    </xf>
    <xf numFmtId="0" fontId="44" fillId="3" borderId="5" xfId="6" applyFont="1" applyFill="1" applyBorder="1" applyAlignment="1">
      <alignment horizontal="center" vertical="center"/>
    </xf>
    <xf numFmtId="0" fontId="36" fillId="4" borderId="39" xfId="0" applyFont="1" applyFill="1" applyBorder="1" applyAlignment="1">
      <alignment horizontal="center"/>
    </xf>
    <xf numFmtId="0" fontId="36" fillId="4" borderId="40" xfId="0" applyFont="1" applyFill="1" applyBorder="1" applyAlignment="1">
      <alignment horizontal="center"/>
    </xf>
    <xf numFmtId="0" fontId="36" fillId="4" borderId="38" xfId="0" applyFont="1" applyFill="1" applyBorder="1" applyAlignment="1">
      <alignment horizontal="center"/>
    </xf>
    <xf numFmtId="0" fontId="36" fillId="4" borderId="37" xfId="0" applyFont="1" applyFill="1" applyBorder="1" applyAlignment="1">
      <alignment horizontal="center"/>
    </xf>
    <xf numFmtId="0" fontId="36" fillId="4" borderId="38" xfId="0" applyFont="1" applyFill="1" applyBorder="1" applyAlignment="1">
      <alignment horizontal="center" wrapText="1"/>
    </xf>
    <xf numFmtId="0" fontId="36" fillId="4" borderId="36" xfId="0" applyFont="1" applyFill="1" applyBorder="1" applyAlignment="1">
      <alignment horizontal="center" wrapText="1"/>
    </xf>
    <xf numFmtId="0" fontId="36" fillId="4" borderId="34" xfId="0" applyFont="1" applyFill="1" applyBorder="1" applyAlignment="1">
      <alignment horizontal="center"/>
    </xf>
    <xf numFmtId="0" fontId="36" fillId="4" borderId="35" xfId="0" applyFont="1" applyFill="1" applyBorder="1" applyAlignment="1">
      <alignment horizontal="center"/>
    </xf>
    <xf numFmtId="0" fontId="36" fillId="4" borderId="4" xfId="3" applyFont="1" applyFill="1" applyBorder="1" applyAlignment="1">
      <alignment horizontal="center" vertical="center" wrapText="1"/>
    </xf>
    <xf numFmtId="0" fontId="36" fillId="4" borderId="2" xfId="3" applyFont="1" applyFill="1" applyBorder="1" applyAlignment="1">
      <alignment horizontal="center" vertical="center" wrapText="1"/>
    </xf>
    <xf numFmtId="0" fontId="14" fillId="2" borderId="2" xfId="0" applyFont="1" applyFill="1" applyBorder="1" applyAlignment="1">
      <alignment horizontal="center" vertical="center"/>
    </xf>
    <xf numFmtId="0" fontId="14" fillId="2" borderId="3" xfId="0" applyFont="1" applyFill="1" applyBorder="1" applyAlignment="1">
      <alignment horizontal="center" vertical="center"/>
    </xf>
    <xf numFmtId="0" fontId="14" fillId="2" borderId="5" xfId="0" applyFont="1" applyFill="1" applyBorder="1" applyAlignment="1">
      <alignment horizontal="center" vertical="center"/>
    </xf>
    <xf numFmtId="0" fontId="61" fillId="4" borderId="2" xfId="0" applyFont="1" applyFill="1" applyBorder="1" applyAlignment="1">
      <alignment horizontal="center" vertical="center"/>
    </xf>
    <xf numFmtId="0" fontId="61" fillId="4" borderId="3" xfId="0" applyFont="1" applyFill="1" applyBorder="1" applyAlignment="1">
      <alignment horizontal="center" vertical="center"/>
    </xf>
    <xf numFmtId="0" fontId="61" fillId="4" borderId="5" xfId="0" applyFont="1" applyFill="1" applyBorder="1" applyAlignment="1">
      <alignment horizontal="center" vertical="center"/>
    </xf>
    <xf numFmtId="0" fontId="61" fillId="2" borderId="2" xfId="0" applyFont="1" applyFill="1" applyBorder="1" applyAlignment="1">
      <alignment horizontal="center" vertical="center"/>
    </xf>
    <xf numFmtId="0" fontId="61" fillId="2" borderId="5" xfId="0" applyFont="1" applyFill="1" applyBorder="1" applyAlignment="1">
      <alignment horizontal="center" vertical="center"/>
    </xf>
    <xf numFmtId="0" fontId="60" fillId="0" borderId="11" xfId="0" quotePrefix="1" applyNumberFormat="1" applyFont="1" applyFill="1" applyBorder="1" applyAlignment="1">
      <alignment horizontal="left" vertical="center" wrapText="1"/>
    </xf>
    <xf numFmtId="0" fontId="60" fillId="0" borderId="0" xfId="0" quotePrefix="1" applyNumberFormat="1" applyFont="1" applyFill="1" applyBorder="1" applyAlignment="1">
      <alignment horizontal="left" vertical="center" wrapText="1"/>
    </xf>
    <xf numFmtId="0" fontId="61" fillId="2" borderId="3" xfId="0" applyFont="1" applyFill="1" applyBorder="1" applyAlignment="1">
      <alignment horizontal="center" vertical="center"/>
    </xf>
    <xf numFmtId="0" fontId="59" fillId="4" borderId="2" xfId="0" applyNumberFormat="1" applyFont="1" applyFill="1" applyBorder="1" applyAlignment="1">
      <alignment horizontal="center" vertical="center" wrapText="1"/>
    </xf>
    <xf numFmtId="0" fontId="59" fillId="4" borderId="3" xfId="0" applyNumberFormat="1" applyFont="1" applyFill="1" applyBorder="1" applyAlignment="1">
      <alignment horizontal="center" vertical="center" wrapText="1"/>
    </xf>
    <xf numFmtId="0" fontId="59" fillId="4" borderId="12" xfId="0" applyNumberFormat="1" applyFont="1" applyFill="1" applyBorder="1" applyAlignment="1">
      <alignment horizontal="center" vertical="center" wrapText="1"/>
    </xf>
    <xf numFmtId="0" fontId="22" fillId="4" borderId="2" xfId="3" applyFont="1" applyFill="1" applyBorder="1" applyAlignment="1">
      <alignment horizontal="center" vertical="center" wrapText="1"/>
    </xf>
    <xf numFmtId="0" fontId="22" fillId="4" borderId="3" xfId="3" applyFont="1" applyFill="1" applyBorder="1" applyAlignment="1">
      <alignment horizontal="center" vertical="center" wrapText="1"/>
    </xf>
    <xf numFmtId="0" fontId="22" fillId="4" borderId="5" xfId="3" applyFont="1" applyFill="1" applyBorder="1" applyAlignment="1">
      <alignment horizontal="center" vertical="center" wrapText="1"/>
    </xf>
    <xf numFmtId="0" fontId="17" fillId="4" borderId="0" xfId="0" applyFont="1" applyFill="1" applyAlignment="1">
      <alignment horizontal="center" vertical="center"/>
    </xf>
    <xf numFmtId="0" fontId="61" fillId="4" borderId="4" xfId="0" applyFont="1" applyFill="1" applyBorder="1" applyAlignment="1">
      <alignment horizontal="center" vertical="center"/>
    </xf>
    <xf numFmtId="0" fontId="0" fillId="0" borderId="1" xfId="0" applyBorder="1" applyAlignment="1">
      <alignment vertical="center" wrapText="1"/>
    </xf>
    <xf numFmtId="0" fontId="0" fillId="0" borderId="10" xfId="0" applyBorder="1" applyAlignment="1">
      <alignment vertical="center" wrapText="1"/>
    </xf>
    <xf numFmtId="0" fontId="0" fillId="0" borderId="12" xfId="0" applyBorder="1" applyAlignment="1">
      <alignment vertical="center" wrapText="1"/>
    </xf>
    <xf numFmtId="0" fontId="0" fillId="0" borderId="11" xfId="0" applyBorder="1" applyAlignment="1">
      <alignment vertical="center" wrapText="1"/>
    </xf>
    <xf numFmtId="0" fontId="0" fillId="0" borderId="0" xfId="0"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9" xfId="0" applyBorder="1" applyAlignment="1">
      <alignment vertical="center" wrapText="1"/>
    </xf>
    <xf numFmtId="0" fontId="0" fillId="0" borderId="15" xfId="0" applyBorder="1" applyAlignment="1">
      <alignment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5" xfId="0" applyBorder="1" applyAlignment="1">
      <alignment horizontal="center" vertical="center"/>
    </xf>
    <xf numFmtId="0" fontId="59" fillId="4" borderId="2" xfId="0" applyFont="1" applyFill="1" applyBorder="1" applyAlignment="1">
      <alignment horizontal="center" vertical="center" wrapText="1"/>
    </xf>
    <xf numFmtId="0" fontId="59" fillId="4" borderId="3" xfId="0" applyFont="1" applyFill="1" applyBorder="1" applyAlignment="1">
      <alignment horizontal="center" vertical="center" wrapText="1"/>
    </xf>
    <xf numFmtId="0" fontId="59" fillId="4" borderId="5" xfId="0" applyFont="1" applyFill="1" applyBorder="1" applyAlignment="1">
      <alignment horizontal="center" vertical="center" wrapText="1"/>
    </xf>
    <xf numFmtId="0" fontId="22" fillId="2" borderId="2" xfId="0" applyFont="1" applyFill="1" applyBorder="1" applyAlignment="1">
      <alignment horizontal="center" vertical="center"/>
    </xf>
    <xf numFmtId="0" fontId="22" fillId="2" borderId="3" xfId="0" applyFont="1" applyFill="1" applyBorder="1" applyAlignment="1">
      <alignment horizontal="center" vertical="center"/>
    </xf>
    <xf numFmtId="0" fontId="22" fillId="2" borderId="5" xfId="0" applyFont="1" applyFill="1" applyBorder="1" applyAlignment="1">
      <alignment horizontal="center" vertical="center"/>
    </xf>
    <xf numFmtId="0" fontId="22" fillId="4" borderId="2" xfId="0" applyFont="1" applyFill="1" applyBorder="1" applyAlignment="1">
      <alignment horizontal="center" vertical="center" wrapText="1"/>
    </xf>
    <xf numFmtId="0" fontId="22" fillId="4" borderId="3" xfId="0" applyFont="1" applyFill="1" applyBorder="1" applyAlignment="1">
      <alignment horizontal="center" vertical="center" wrapText="1"/>
    </xf>
    <xf numFmtId="0" fontId="22" fillId="4" borderId="5" xfId="0" applyFont="1" applyFill="1" applyBorder="1" applyAlignment="1">
      <alignment horizontal="center" vertical="center" wrapText="1"/>
    </xf>
    <xf numFmtId="9" fontId="25" fillId="0" borderId="0" xfId="2" applyFont="1" applyBorder="1" applyAlignment="1">
      <alignment horizontal="center" vertical="center" wrapText="1"/>
    </xf>
    <xf numFmtId="165" fontId="14" fillId="4" borderId="2" xfId="3" applyNumberFormat="1" applyFont="1" applyFill="1" applyBorder="1" applyAlignment="1">
      <alignment horizontal="center" vertical="center"/>
    </xf>
    <xf numFmtId="165" fontId="14" fillId="4" borderId="5" xfId="3" applyNumberFormat="1" applyFont="1" applyFill="1" applyBorder="1" applyAlignment="1">
      <alignment horizontal="center" vertical="center"/>
    </xf>
    <xf numFmtId="9" fontId="25" fillId="0" borderId="10" xfId="4" applyFont="1" applyBorder="1" applyAlignment="1">
      <alignment horizontal="center" vertical="center" wrapText="1"/>
    </xf>
    <xf numFmtId="0" fontId="61" fillId="4" borderId="2" xfId="3" applyFont="1" applyFill="1" applyBorder="1" applyAlignment="1">
      <alignment horizontal="center" vertical="center" wrapText="1"/>
    </xf>
    <xf numFmtId="0" fontId="61" fillId="4" borderId="5" xfId="3" applyFont="1" applyFill="1" applyBorder="1" applyAlignment="1">
      <alignment horizontal="center" vertical="center" wrapText="1"/>
    </xf>
    <xf numFmtId="0" fontId="24" fillId="4" borderId="2" xfId="3" applyFont="1" applyFill="1" applyBorder="1" applyAlignment="1">
      <alignment horizontal="center" vertical="center" wrapText="1"/>
    </xf>
    <xf numFmtId="0" fontId="24" fillId="4" borderId="5" xfId="3" applyFont="1" applyFill="1" applyBorder="1" applyAlignment="1">
      <alignment horizontal="center" vertical="center" wrapText="1"/>
    </xf>
    <xf numFmtId="0" fontId="14" fillId="4" borderId="2" xfId="3" applyFont="1" applyFill="1" applyBorder="1" applyAlignment="1">
      <alignment horizontal="center" vertical="center"/>
    </xf>
    <xf numFmtId="0" fontId="14" fillId="4" borderId="5" xfId="3" applyFont="1" applyFill="1" applyBorder="1" applyAlignment="1">
      <alignment horizontal="center" vertical="center"/>
    </xf>
    <xf numFmtId="0" fontId="14" fillId="4" borderId="2" xfId="3" applyFont="1" applyFill="1" applyBorder="1" applyAlignment="1">
      <alignment horizontal="center" vertical="center" wrapText="1"/>
    </xf>
    <xf numFmtId="0" fontId="14" fillId="4" borderId="5" xfId="3" applyFont="1" applyFill="1" applyBorder="1" applyAlignment="1">
      <alignment horizontal="center" vertical="center" wrapText="1"/>
    </xf>
    <xf numFmtId="0" fontId="0" fillId="0" borderId="11" xfId="0" applyBorder="1" applyAlignment="1">
      <alignment horizontal="left" wrapText="1"/>
    </xf>
    <xf numFmtId="0" fontId="0" fillId="0" borderId="13" xfId="0" applyBorder="1" applyAlignment="1">
      <alignment horizontal="left" wrapText="1"/>
    </xf>
    <xf numFmtId="0" fontId="0" fillId="0" borderId="14" xfId="0" applyBorder="1" applyAlignment="1">
      <alignment horizontal="left" wrapText="1"/>
    </xf>
    <xf numFmtId="0" fontId="0" fillId="0" borderId="15" xfId="0" applyBorder="1" applyAlignment="1">
      <alignment horizontal="left" wrapText="1"/>
    </xf>
    <xf numFmtId="0" fontId="51" fillId="4" borderId="33" xfId="0" applyFont="1" applyFill="1" applyBorder="1" applyAlignment="1">
      <alignment horizontal="left" wrapText="1"/>
    </xf>
    <xf numFmtId="0" fontId="51" fillId="4" borderId="55" xfId="0" applyFont="1" applyFill="1" applyBorder="1" applyAlignment="1">
      <alignment horizontal="left" wrapText="1"/>
    </xf>
    <xf numFmtId="49" fontId="0" fillId="0" borderId="14" xfId="0" applyNumberFormat="1" applyBorder="1" applyAlignment="1">
      <alignment horizontal="left" vertical="center"/>
    </xf>
    <xf numFmtId="49" fontId="0" fillId="0" borderId="15" xfId="0" applyNumberFormat="1" applyBorder="1" applyAlignment="1">
      <alignment horizontal="left" vertical="center"/>
    </xf>
    <xf numFmtId="178" fontId="22" fillId="4" borderId="1" xfId="3" applyNumberFormat="1" applyFont="1" applyFill="1" applyBorder="1" applyAlignment="1">
      <alignment horizontal="center" vertical="center" wrapText="1"/>
    </xf>
    <xf numFmtId="178" fontId="22" fillId="4" borderId="12" xfId="3" applyNumberFormat="1" applyFont="1" applyFill="1" applyBorder="1" applyAlignment="1">
      <alignment horizontal="center" vertical="center" wrapText="1"/>
    </xf>
    <xf numFmtId="49" fontId="51" fillId="4" borderId="33" xfId="0" applyNumberFormat="1" applyFont="1" applyFill="1" applyBorder="1" applyAlignment="1">
      <alignment horizontal="left" vertical="center"/>
    </xf>
    <xf numFmtId="49" fontId="51" fillId="4" borderId="55" xfId="0" applyNumberFormat="1" applyFont="1" applyFill="1" applyBorder="1" applyAlignment="1">
      <alignment horizontal="left" vertical="center"/>
    </xf>
    <xf numFmtId="0" fontId="51" fillId="4" borderId="1" xfId="0" applyFont="1" applyFill="1" applyBorder="1" applyAlignment="1">
      <alignment horizontal="left" wrapText="1"/>
    </xf>
    <xf numFmtId="0" fontId="51" fillId="4" borderId="12" xfId="0" applyFont="1" applyFill="1" applyBorder="1" applyAlignment="1">
      <alignment horizontal="left" wrapText="1"/>
    </xf>
    <xf numFmtId="0" fontId="51" fillId="4" borderId="11" xfId="0" applyFont="1" applyFill="1" applyBorder="1" applyAlignment="1">
      <alignment horizontal="left" wrapText="1"/>
    </xf>
    <xf numFmtId="0" fontId="51" fillId="4" borderId="13" xfId="0" applyFont="1" applyFill="1" applyBorder="1" applyAlignment="1">
      <alignment horizontal="left" wrapText="1"/>
    </xf>
    <xf numFmtId="49" fontId="0" fillId="0" borderId="11" xfId="0" applyNumberFormat="1" applyBorder="1" applyAlignment="1">
      <alignment horizontal="left" vertical="center"/>
    </xf>
    <xf numFmtId="49" fontId="0" fillId="0" borderId="13" xfId="0" applyNumberFormat="1" applyBorder="1" applyAlignment="1">
      <alignment horizontal="left" vertical="center"/>
    </xf>
    <xf numFmtId="49" fontId="51" fillId="4" borderId="1" xfId="0" applyNumberFormat="1" applyFont="1" applyFill="1" applyBorder="1" applyAlignment="1">
      <alignment horizontal="left" vertical="center"/>
    </xf>
    <xf numFmtId="49" fontId="51" fillId="4" borderId="12" xfId="0" applyNumberFormat="1" applyFont="1" applyFill="1" applyBorder="1" applyAlignment="1">
      <alignment horizontal="left" vertical="center"/>
    </xf>
    <xf numFmtId="178" fontId="22" fillId="2" borderId="2" xfId="3" applyNumberFormat="1" applyFont="1" applyFill="1" applyBorder="1" applyAlignment="1">
      <alignment horizontal="center" vertical="center" wrapText="1"/>
    </xf>
    <xf numFmtId="178" fontId="22" fillId="2" borderId="5" xfId="3" applyNumberFormat="1" applyFont="1" applyFill="1" applyBorder="1" applyAlignment="1">
      <alignment horizontal="center" vertical="center" wrapText="1"/>
    </xf>
    <xf numFmtId="9" fontId="25" fillId="0" borderId="0" xfId="2" applyFont="1" applyBorder="1" applyAlignment="1">
      <alignment horizontal="left" vertical="center" wrapText="1"/>
    </xf>
    <xf numFmtId="0" fontId="61" fillId="4" borderId="3" xfId="3" applyFont="1" applyFill="1" applyBorder="1" applyAlignment="1">
      <alignment horizontal="center" vertical="center"/>
    </xf>
    <xf numFmtId="0" fontId="61" fillId="4" borderId="5" xfId="3" applyFont="1" applyFill="1" applyBorder="1" applyAlignment="1">
      <alignment horizontal="center" vertical="center"/>
    </xf>
    <xf numFmtId="0" fontId="61" fillId="4" borderId="2" xfId="3" applyFont="1" applyFill="1" applyBorder="1" applyAlignment="1">
      <alignment horizontal="center" vertical="center"/>
    </xf>
    <xf numFmtId="0" fontId="61" fillId="4" borderId="3" xfId="3" applyFont="1" applyFill="1" applyBorder="1" applyAlignment="1">
      <alignment horizontal="center" vertical="center" wrapText="1"/>
    </xf>
    <xf numFmtId="0" fontId="22" fillId="2" borderId="2" xfId="0" applyFont="1" applyFill="1" applyBorder="1" applyAlignment="1">
      <alignment horizontal="center" vertical="center" wrapText="1"/>
    </xf>
    <xf numFmtId="0" fontId="22" fillId="2" borderId="3" xfId="0" applyFont="1" applyFill="1" applyBorder="1" applyAlignment="1">
      <alignment horizontal="center" vertical="center" wrapText="1"/>
    </xf>
    <xf numFmtId="0" fontId="22" fillId="2" borderId="5" xfId="0" applyFont="1" applyFill="1" applyBorder="1" applyAlignment="1">
      <alignment horizontal="center" vertical="center" wrapText="1"/>
    </xf>
    <xf numFmtId="0" fontId="62" fillId="4" borderId="2" xfId="3" applyFont="1" applyFill="1" applyBorder="1" applyAlignment="1">
      <alignment horizontal="center" vertical="center" wrapText="1"/>
    </xf>
    <xf numFmtId="0" fontId="62" fillId="4" borderId="5" xfId="3" applyFont="1" applyFill="1" applyBorder="1" applyAlignment="1">
      <alignment horizontal="center" vertical="center" wrapText="1"/>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55" fillId="3" borderId="0" xfId="0" applyFont="1" applyFill="1" applyAlignment="1">
      <alignment horizontal="left" vertical="center" wrapText="1"/>
    </xf>
    <xf numFmtId="0" fontId="62" fillId="2" borderId="4" xfId="0" applyNumberFormat="1" applyFont="1" applyFill="1" applyBorder="1" applyAlignment="1">
      <alignment horizontal="center" vertical="center"/>
    </xf>
    <xf numFmtId="171" fontId="19" fillId="3" borderId="2" xfId="0" applyNumberFormat="1" applyFont="1" applyFill="1" applyBorder="1" applyAlignment="1">
      <alignment horizontal="center" vertical="center"/>
    </xf>
    <xf numFmtId="171" fontId="19" fillId="3" borderId="5" xfId="0" applyNumberFormat="1" applyFont="1" applyFill="1" applyBorder="1" applyAlignment="1">
      <alignment horizontal="center" vertical="center"/>
    </xf>
    <xf numFmtId="1" fontId="19" fillId="3" borderId="2" xfId="0" applyNumberFormat="1" applyFont="1" applyFill="1" applyBorder="1" applyAlignment="1">
      <alignment horizontal="center" vertical="center"/>
    </xf>
    <xf numFmtId="1" fontId="19" fillId="3" borderId="5" xfId="0" applyNumberFormat="1" applyFont="1" applyFill="1" applyBorder="1" applyAlignment="1">
      <alignment horizontal="center" vertical="center"/>
    </xf>
    <xf numFmtId="171" fontId="19" fillId="3" borderId="0" xfId="0" applyNumberFormat="1" applyFont="1" applyFill="1" applyBorder="1" applyAlignment="1">
      <alignment horizontal="center" vertical="center"/>
    </xf>
    <xf numFmtId="171" fontId="19" fillId="3" borderId="11" xfId="0" applyNumberFormat="1" applyFont="1" applyFill="1" applyBorder="1" applyAlignment="1">
      <alignment horizontal="center" vertical="center"/>
    </xf>
    <xf numFmtId="0" fontId="49" fillId="2" borderId="0" xfId="0" applyFont="1" applyFill="1" applyAlignment="1">
      <alignment horizontal="center" vertical="center"/>
    </xf>
    <xf numFmtId="9" fontId="0" fillId="0" borderId="1" xfId="2" applyFont="1" applyFill="1" applyBorder="1" applyAlignment="1">
      <alignment horizontal="right" vertical="center"/>
    </xf>
    <xf numFmtId="9" fontId="0" fillId="0" borderId="14" xfId="2" applyFont="1" applyFill="1" applyBorder="1" applyAlignment="1">
      <alignment horizontal="right" vertical="center"/>
    </xf>
    <xf numFmtId="9" fontId="0" fillId="0" borderId="12" xfId="2" applyFont="1" applyFill="1" applyBorder="1" applyAlignment="1">
      <alignment horizontal="left" vertical="center"/>
    </xf>
    <xf numFmtId="9" fontId="0" fillId="0" borderId="15" xfId="2" applyFont="1" applyFill="1" applyBorder="1" applyAlignment="1">
      <alignment horizontal="left" vertical="center"/>
    </xf>
    <xf numFmtId="0" fontId="16" fillId="2" borderId="0" xfId="0" applyFont="1" applyFill="1" applyAlignment="1">
      <alignment horizontal="center" vertical="center"/>
    </xf>
    <xf numFmtId="171" fontId="20" fillId="3" borderId="11" xfId="0" applyNumberFormat="1" applyFont="1" applyFill="1" applyBorder="1" applyAlignment="1">
      <alignment horizontal="center" vertical="center"/>
    </xf>
    <xf numFmtId="171" fontId="20" fillId="3" borderId="0" xfId="0" applyNumberFormat="1" applyFont="1" applyFill="1" applyBorder="1" applyAlignment="1">
      <alignment horizontal="center" vertical="center"/>
    </xf>
  </cellXfs>
  <cellStyles count="7">
    <cellStyle name="Milliers" xfId="1" builtinId="3"/>
    <cellStyle name="Milliers 2" xfId="5" xr:uid="{F32198A5-B263-C947-A765-F92E04732EC7}"/>
    <cellStyle name="Normal" xfId="0" builtinId="0"/>
    <cellStyle name="Normal 2" xfId="3" xr:uid="{380E5C06-754C-A34C-8CD6-A1B42FFF8F12}"/>
    <cellStyle name="Normal 3" xfId="6" xr:uid="{4E80A473-796B-4D4D-A2A6-81839626701C}"/>
    <cellStyle name="Pourcentage" xfId="2" builtinId="5"/>
    <cellStyle name="Pourcentage 2" xfId="4" xr:uid="{3C45C5B5-3C3E-3C44-A765-9E181E3EBBA8}"/>
  </cellStyles>
  <dxfs count="347">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ill>
        <patternFill>
          <bgColor theme="7" tint="0.7999816888943144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Risk Reward Impact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'15. Risk Reward Dashboard'!$C$5:$C$7</c:f>
              <c:strCache>
                <c:ptCount val="3"/>
                <c:pt idx="0">
                  <c:v>Risk Reward Net Impact</c:v>
                </c:pt>
                <c:pt idx="1">
                  <c:v>RISK: NTT Discounts to Customer</c:v>
                </c:pt>
                <c:pt idx="2">
                  <c:v>REWARD: Proceeds from Benefits Sharing</c:v>
                </c:pt>
              </c:strCache>
            </c:strRef>
          </c:cat>
          <c:val>
            <c:numRef>
              <c:f>'15. Risk Reward Dashboard'!$D$5:$D$7</c:f>
              <c:numCache>
                <c:formatCode>[$$-409]#,##0_);[Red]\([$$-409]#,##0\)</c:formatCode>
                <c:ptCount val="3"/>
                <c:pt idx="0">
                  <c:v>411381.16529334825</c:v>
                </c:pt>
                <c:pt idx="1">
                  <c:v>-285424.86800000002</c:v>
                </c:pt>
                <c:pt idx="2">
                  <c:v>696806.03329334827</c:v>
                </c:pt>
              </c:numCache>
            </c:numRef>
          </c:val>
          <c:extLst>
            <c:ext xmlns:c16="http://schemas.microsoft.com/office/drawing/2014/chart" uri="{C3380CC4-5D6E-409C-BE32-E72D297353CC}">
              <c16:uniqueId val="{00000000-C022-BC46-9723-EEE13BDF0710}"/>
            </c:ext>
          </c:extLst>
        </c:ser>
        <c:dLbls>
          <c:dLblPos val="inEnd"/>
          <c:showLegendKey val="0"/>
          <c:showVal val="1"/>
          <c:showCatName val="0"/>
          <c:showSerName val="0"/>
          <c:showPercent val="0"/>
          <c:showBubbleSize val="0"/>
        </c:dLbls>
        <c:gapWidth val="65"/>
        <c:axId val="337544543"/>
        <c:axId val="373173695"/>
      </c:barChart>
      <c:catAx>
        <c:axId val="33754454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373173695"/>
        <c:crosses val="autoZero"/>
        <c:auto val="1"/>
        <c:lblAlgn val="ctr"/>
        <c:lblOffset val="100"/>
        <c:noMultiLvlLbl val="0"/>
      </c:catAx>
      <c:valAx>
        <c:axId val="37317369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409]#,##0_);[Red]\([$$-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33754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fr-FR"/>
              <a:t>Ris RewardImpact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fr-FR"/>
        </a:p>
      </c:txPr>
    </c:title>
    <c:autoTitleDeleted val="0"/>
    <c:plotArea>
      <c:layout/>
      <c:lineChart>
        <c:grouping val="standard"/>
        <c:varyColors val="0"/>
        <c:ser>
          <c:idx val="3"/>
          <c:order val="0"/>
          <c:tx>
            <c:strRef>
              <c:f>'15. Risk Reward Dashboard'!$C$5</c:f>
              <c:strCache>
                <c:ptCount val="1"/>
                <c:pt idx="0">
                  <c:v>Risk Reward Net Impact</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'15. Risk Reward Dashboard'!$E$4:$I$4</c:f>
              <c:strCache>
                <c:ptCount val="5"/>
                <c:pt idx="0">
                  <c:v>Year 1</c:v>
                </c:pt>
                <c:pt idx="1">
                  <c:v>Year 2</c:v>
                </c:pt>
                <c:pt idx="2">
                  <c:v>Year 3</c:v>
                </c:pt>
                <c:pt idx="3">
                  <c:v>Year 4</c:v>
                </c:pt>
                <c:pt idx="4">
                  <c:v>Year 5</c:v>
                </c:pt>
              </c:strCache>
            </c:strRef>
          </c:cat>
          <c:val>
            <c:numRef>
              <c:f>'15. Risk Reward Dashboard'!$E$5:$I$5</c:f>
              <c:numCache>
                <c:formatCode>[$$-409]#,##0_);[Red]\([$$-409]#,##0\)</c:formatCode>
                <c:ptCount val="5"/>
                <c:pt idx="0">
                  <c:v>-26675.490681318683</c:v>
                </c:pt>
                <c:pt idx="1">
                  <c:v>205698.29675266152</c:v>
                </c:pt>
                <c:pt idx="2">
                  <c:v>232358.35922200541</c:v>
                </c:pt>
                <c:pt idx="3">
                  <c:v>0</c:v>
                </c:pt>
                <c:pt idx="4">
                  <c:v>0</c:v>
                </c:pt>
              </c:numCache>
            </c:numRef>
          </c:val>
          <c:smooth val="0"/>
          <c:extLst>
            <c:ext xmlns:c16="http://schemas.microsoft.com/office/drawing/2014/chart" uri="{C3380CC4-5D6E-409C-BE32-E72D297353CC}">
              <c16:uniqueId val="{00000003-6C5B-7241-B5AE-6EEB8ABDF7E4}"/>
            </c:ext>
          </c:extLst>
        </c:ser>
        <c:ser>
          <c:idx val="1"/>
          <c:order val="1"/>
          <c:tx>
            <c:strRef>
              <c:f>'15. Risk Reward Dashboard'!$C$8</c:f>
              <c:strCache>
                <c:ptCount val="1"/>
                <c:pt idx="0">
                  <c:v>Cumulated Net Impact </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'15. Risk Reward Dashboard'!$E$4:$I$4</c:f>
              <c:strCache>
                <c:ptCount val="5"/>
                <c:pt idx="0">
                  <c:v>Year 1</c:v>
                </c:pt>
                <c:pt idx="1">
                  <c:v>Year 2</c:v>
                </c:pt>
                <c:pt idx="2">
                  <c:v>Year 3</c:v>
                </c:pt>
                <c:pt idx="3">
                  <c:v>Year 4</c:v>
                </c:pt>
                <c:pt idx="4">
                  <c:v>Year 5</c:v>
                </c:pt>
              </c:strCache>
            </c:strRef>
          </c:cat>
          <c:val>
            <c:numRef>
              <c:f>'15. Risk Reward Dashboard'!$E$8:$I$8</c:f>
              <c:numCache>
                <c:formatCode>[$$-409]#,##0_);[Red]\([$$-409]#,##0\)</c:formatCode>
                <c:ptCount val="5"/>
                <c:pt idx="0">
                  <c:v>-26675.490681318683</c:v>
                </c:pt>
                <c:pt idx="1">
                  <c:v>179022.80607134284</c:v>
                </c:pt>
                <c:pt idx="2">
                  <c:v>411381.16529334825</c:v>
                </c:pt>
                <c:pt idx="3">
                  <c:v>411381.16529334825</c:v>
                </c:pt>
                <c:pt idx="4">
                  <c:v>411381.16529334825</c:v>
                </c:pt>
              </c:numCache>
            </c:numRef>
          </c:val>
          <c:smooth val="0"/>
          <c:extLst>
            <c:ext xmlns:c16="http://schemas.microsoft.com/office/drawing/2014/chart" uri="{C3380CC4-5D6E-409C-BE32-E72D297353CC}">
              <c16:uniqueId val="{00000004-6C5B-7241-B5AE-6EEB8ABDF7E4}"/>
            </c:ext>
          </c:extLst>
        </c:ser>
        <c:dLbls>
          <c:dLblPos val="ctr"/>
          <c:showLegendKey val="0"/>
          <c:showVal val="1"/>
          <c:showCatName val="0"/>
          <c:showSerName val="0"/>
          <c:showPercent val="0"/>
          <c:showBubbleSize val="0"/>
        </c:dLbls>
        <c:marker val="1"/>
        <c:smooth val="0"/>
        <c:axId val="1740034911"/>
        <c:axId val="1330723631"/>
      </c:lineChart>
      <c:catAx>
        <c:axId val="174003491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fr-FR"/>
          </a:p>
        </c:txPr>
        <c:crossAx val="1330723631"/>
        <c:crosses val="autoZero"/>
        <c:auto val="1"/>
        <c:lblAlgn val="ctr"/>
        <c:lblOffset val="100"/>
        <c:noMultiLvlLbl val="0"/>
      </c:catAx>
      <c:valAx>
        <c:axId val="13307236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0_);[Red]\([$$-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fr-FR"/>
          </a:p>
        </c:txPr>
        <c:crossAx val="17400349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fr-FR"/>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Revenue Mix</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1A3-4843-8051-A1FF28591F2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1A3-4843-8051-A1FF28591F2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'16. NTT Dashboard'!$A$6:$A$7</c:f>
              <c:strCache>
                <c:ptCount val="2"/>
                <c:pt idx="0">
                  <c:v>NTT SUMMARY - Revenues Excl. Risk Reward</c:v>
                </c:pt>
                <c:pt idx="1">
                  <c:v>NTT SUMMARY - Risk Reward Proceeds</c:v>
                </c:pt>
              </c:strCache>
            </c:strRef>
          </c:cat>
          <c:val>
            <c:numRef>
              <c:f>'16. NTT Dashboard'!$B$6:$B$7</c:f>
              <c:numCache>
                <c:formatCode>[$$-409]#,##0</c:formatCode>
                <c:ptCount val="2"/>
                <c:pt idx="0">
                  <c:v>3265629.8452933477</c:v>
                </c:pt>
                <c:pt idx="1">
                  <c:v>696806.03329334839</c:v>
                </c:pt>
              </c:numCache>
            </c:numRef>
          </c:val>
          <c:extLst>
            <c:ext xmlns:c16="http://schemas.microsoft.com/office/drawing/2014/chart" uri="{C3380CC4-5D6E-409C-BE32-E72D297353CC}">
              <c16:uniqueId val="{00000000-3C16-F045-A9BB-00A7014A6C5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Cash Position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lineChart>
        <c:grouping val="standard"/>
        <c:varyColors val="0"/>
        <c:ser>
          <c:idx val="0"/>
          <c:order val="0"/>
          <c:tx>
            <c:strRef>
              <c:f>'16. NTT Dashboard'!$A$17</c:f>
              <c:strCache>
                <c:ptCount val="1"/>
                <c:pt idx="0">
                  <c:v>Cum Cash (Excl. Risk Reward)</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'16. NTT Dashboard'!$C$4:$G$4</c:f>
              <c:strCache>
                <c:ptCount val="5"/>
                <c:pt idx="0">
                  <c:v>Year 1</c:v>
                </c:pt>
                <c:pt idx="1">
                  <c:v>Year 2</c:v>
                </c:pt>
                <c:pt idx="2">
                  <c:v>Year 3</c:v>
                </c:pt>
                <c:pt idx="3">
                  <c:v>Year 4</c:v>
                </c:pt>
                <c:pt idx="4">
                  <c:v>Year 5</c:v>
                </c:pt>
              </c:strCache>
            </c:strRef>
          </c:cat>
          <c:val>
            <c:numRef>
              <c:f>'16. NTT Dashboard'!$C$17:$G$17</c:f>
              <c:numCache>
                <c:formatCode>[$$-409]#,##0</c:formatCode>
                <c:ptCount val="5"/>
                <c:pt idx="0">
                  <c:v>374075.62470329675</c:v>
                </c:pt>
                <c:pt idx="1">
                  <c:v>1078471.3060713427</c:v>
                </c:pt>
                <c:pt idx="2">
                  <c:v>1809875.2252933481</c:v>
                </c:pt>
                <c:pt idx="3">
                  <c:v>1809875.2252933481</c:v>
                </c:pt>
                <c:pt idx="4">
                  <c:v>1809875.2252933481</c:v>
                </c:pt>
              </c:numCache>
            </c:numRef>
          </c:val>
          <c:smooth val="0"/>
          <c:extLst>
            <c:ext xmlns:c16="http://schemas.microsoft.com/office/drawing/2014/chart" uri="{C3380CC4-5D6E-409C-BE32-E72D297353CC}">
              <c16:uniqueId val="{00000000-F9DE-C347-B95C-BD82DAFEFEF5}"/>
            </c:ext>
          </c:extLst>
        </c:ser>
        <c:ser>
          <c:idx val="1"/>
          <c:order val="1"/>
          <c:tx>
            <c:strRef>
              <c:f>'16. NTT Dashboard'!$A$18</c:f>
              <c:strCache>
                <c:ptCount val="1"/>
                <c:pt idx="0">
                  <c:v>Cumul Cash  (Incl. Risk Reward)</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'16. NTT Dashboard'!$C$4:$G$4</c:f>
              <c:strCache>
                <c:ptCount val="5"/>
                <c:pt idx="0">
                  <c:v>Year 1</c:v>
                </c:pt>
                <c:pt idx="1">
                  <c:v>Year 2</c:v>
                </c:pt>
                <c:pt idx="2">
                  <c:v>Year 3</c:v>
                </c:pt>
                <c:pt idx="3">
                  <c:v>Year 4</c:v>
                </c:pt>
                <c:pt idx="4">
                  <c:v>Year 5</c:v>
                </c:pt>
              </c:strCache>
            </c:strRef>
          </c:cat>
          <c:val>
            <c:numRef>
              <c:f>'16. NTT Dashboard'!$C$18:$G$18</c:f>
              <c:numCache>
                <c:formatCode>[$$-409]#,##0</c:formatCode>
                <c:ptCount val="5"/>
                <c:pt idx="0">
                  <c:v>437888.59556043957</c:v>
                </c:pt>
                <c:pt idx="1">
                  <c:v>1445597.3121426853</c:v>
                </c:pt>
                <c:pt idx="2">
                  <c:v>2506681.2585866959</c:v>
                </c:pt>
                <c:pt idx="3">
                  <c:v>2506681.2585866959</c:v>
                </c:pt>
                <c:pt idx="4">
                  <c:v>2506681.2585866959</c:v>
                </c:pt>
              </c:numCache>
            </c:numRef>
          </c:val>
          <c:smooth val="0"/>
          <c:extLst>
            <c:ext xmlns:c16="http://schemas.microsoft.com/office/drawing/2014/chart" uri="{C3380CC4-5D6E-409C-BE32-E72D297353CC}">
              <c16:uniqueId val="{00000001-F9DE-C347-B95C-BD82DAFEFEF5}"/>
            </c:ext>
          </c:extLst>
        </c:ser>
        <c:dLbls>
          <c:dLblPos val="ctr"/>
          <c:showLegendKey val="0"/>
          <c:showVal val="1"/>
          <c:showCatName val="0"/>
          <c:showSerName val="0"/>
          <c:showPercent val="0"/>
          <c:showBubbleSize val="0"/>
        </c:dLbls>
        <c:marker val="1"/>
        <c:smooth val="0"/>
        <c:axId val="834181440"/>
        <c:axId val="834272976"/>
      </c:lineChart>
      <c:catAx>
        <c:axId val="8341814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834272976"/>
        <c:crosses val="autoZero"/>
        <c:auto val="1"/>
        <c:lblAlgn val="ctr"/>
        <c:lblOffset val="100"/>
        <c:noMultiLvlLbl val="0"/>
      </c:catAx>
      <c:valAx>
        <c:axId val="83427297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fr-FR"/>
                  <a: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fr-FR"/>
            </a:p>
          </c:txPr>
        </c:title>
        <c:numFmt formatCode="[$$-409]#,##0" sourceLinked="1"/>
        <c:majorTickMark val="none"/>
        <c:minorTickMark val="none"/>
        <c:tickLblPos val="nextTo"/>
        <c:crossAx val="834181440"/>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Operating Margin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'16. NTT Dashboard'!$A$13:$A$14</c:f>
              <c:strCache>
                <c:ptCount val="2"/>
                <c:pt idx="0">
                  <c:v>Operating margin (Excl. Risk Reward)</c:v>
                </c:pt>
                <c:pt idx="1">
                  <c:v>Operating m argin (Incl. Risk Reward)</c:v>
                </c:pt>
              </c:strCache>
            </c:strRef>
          </c:cat>
          <c:val>
            <c:numRef>
              <c:f>'16. NTT Dashboard'!$B$13:$B$14</c:f>
              <c:numCache>
                <c:formatCode>0%</c:formatCode>
                <c:ptCount val="2"/>
                <c:pt idx="0">
                  <c:v>0.55421934237337567</c:v>
                </c:pt>
                <c:pt idx="1">
                  <c:v>0.63261118549147799</c:v>
                </c:pt>
              </c:numCache>
            </c:numRef>
          </c:val>
          <c:extLst>
            <c:ext xmlns:c16="http://schemas.microsoft.com/office/drawing/2014/chart" uri="{C3380CC4-5D6E-409C-BE32-E72D297353CC}">
              <c16:uniqueId val="{00000000-DD3C-3643-BA69-5041211518DC}"/>
            </c:ext>
          </c:extLst>
        </c:ser>
        <c:dLbls>
          <c:dLblPos val="inEnd"/>
          <c:showLegendKey val="0"/>
          <c:showVal val="1"/>
          <c:showCatName val="0"/>
          <c:showSerName val="0"/>
          <c:showPercent val="0"/>
          <c:showBubbleSize val="0"/>
        </c:dLbls>
        <c:gapWidth val="65"/>
        <c:axId val="376106175"/>
        <c:axId val="462222607"/>
      </c:barChart>
      <c:catAx>
        <c:axId val="37610617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462222607"/>
        <c:crosses val="autoZero"/>
        <c:auto val="1"/>
        <c:lblAlgn val="ctr"/>
        <c:lblOffset val="100"/>
        <c:noMultiLvlLbl val="0"/>
      </c:catAx>
      <c:valAx>
        <c:axId val="46222260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37610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ROI</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'16. NTT Dashboard'!$A$26:$A$27</c:f>
              <c:strCache>
                <c:ptCount val="2"/>
                <c:pt idx="0">
                  <c:v>ROI (Excl. Risk Reward)</c:v>
                </c:pt>
                <c:pt idx="1">
                  <c:v>ROI (Incl. Risk Reward)</c:v>
                </c:pt>
              </c:strCache>
            </c:strRef>
          </c:cat>
          <c:val>
            <c:numRef>
              <c:f>'16. NTT Dashboard'!$B$26:$B$27</c:f>
              <c:numCache>
                <c:formatCode>0%</c:formatCode>
                <c:ptCount val="2"/>
                <c:pt idx="0">
                  <c:v>14.769596461201017</c:v>
                </c:pt>
                <c:pt idx="1">
                  <c:v>19.959956851710974</c:v>
                </c:pt>
              </c:numCache>
            </c:numRef>
          </c:val>
          <c:extLst>
            <c:ext xmlns:c16="http://schemas.microsoft.com/office/drawing/2014/chart" uri="{C3380CC4-5D6E-409C-BE32-E72D297353CC}">
              <c16:uniqueId val="{00000000-5F42-EE4D-944A-51A3AEDAB8DB}"/>
            </c:ext>
          </c:extLst>
        </c:ser>
        <c:dLbls>
          <c:dLblPos val="inEnd"/>
          <c:showLegendKey val="0"/>
          <c:showVal val="1"/>
          <c:showCatName val="0"/>
          <c:showSerName val="0"/>
          <c:showPercent val="0"/>
          <c:showBubbleSize val="0"/>
        </c:dLbls>
        <c:gapWidth val="65"/>
        <c:axId val="421540655"/>
        <c:axId val="467540687"/>
      </c:barChart>
      <c:catAx>
        <c:axId val="42154065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467540687"/>
        <c:crosses val="autoZero"/>
        <c:auto val="1"/>
        <c:lblAlgn val="ctr"/>
        <c:lblOffset val="100"/>
        <c:noMultiLvlLbl val="0"/>
      </c:catAx>
      <c:valAx>
        <c:axId val="46754068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42154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NPV</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'16. NTT Dashboard'!$A$32:$A$33</c:f>
              <c:strCache>
                <c:ptCount val="2"/>
                <c:pt idx="0">
                  <c:v>NPV (Excl. Risk Reward)</c:v>
                </c:pt>
                <c:pt idx="1">
                  <c:v>NPV (Incl. Risk Reward)</c:v>
                </c:pt>
              </c:strCache>
            </c:strRef>
          </c:cat>
          <c:val>
            <c:numRef>
              <c:f>'16. NTT Dashboard'!$B$32:$B$33</c:f>
              <c:numCache>
                <c:formatCode>_([$$-409]* #,##0_);_([$$-409]* \(#,##0\);_([$$-409]* "-"_);_(@_)</c:formatCode>
                <c:ptCount val="2"/>
                <c:pt idx="0">
                  <c:v>1626984.3523540334</c:v>
                </c:pt>
                <c:pt idx="1">
                  <c:v>2247662.4774523294</c:v>
                </c:pt>
              </c:numCache>
            </c:numRef>
          </c:val>
          <c:extLst>
            <c:ext xmlns:c16="http://schemas.microsoft.com/office/drawing/2014/chart" uri="{C3380CC4-5D6E-409C-BE32-E72D297353CC}">
              <c16:uniqueId val="{00000000-8A05-3F40-AADB-0BA331D966E8}"/>
            </c:ext>
          </c:extLst>
        </c:ser>
        <c:dLbls>
          <c:dLblPos val="inEnd"/>
          <c:showLegendKey val="0"/>
          <c:showVal val="1"/>
          <c:showCatName val="0"/>
          <c:showSerName val="0"/>
          <c:showPercent val="0"/>
          <c:showBubbleSize val="0"/>
        </c:dLbls>
        <c:gapWidth val="65"/>
        <c:axId val="458076655"/>
        <c:axId val="427422863"/>
      </c:barChart>
      <c:catAx>
        <c:axId val="45807665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427422863"/>
        <c:crosses val="autoZero"/>
        <c:auto val="1"/>
        <c:lblAlgn val="ctr"/>
        <c:lblOffset val="100"/>
        <c:noMultiLvlLbl val="0"/>
      </c:catAx>
      <c:valAx>
        <c:axId val="42742286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458076655"/>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NPV Incl. Contract Renewal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'16. NTT Dashboard'!$A$35:$A$36</c:f>
              <c:strCache>
                <c:ptCount val="2"/>
                <c:pt idx="0">
                  <c:v>NPV incl. Contract Renewal / Excl. Risk Reward</c:v>
                </c:pt>
                <c:pt idx="1">
                  <c:v>NPV incl. Contract Renewal / Incl Risk Reward</c:v>
                </c:pt>
              </c:strCache>
            </c:strRef>
          </c:cat>
          <c:val>
            <c:numRef>
              <c:f>'16. NTT Dashboard'!$B$35:$B$36</c:f>
              <c:numCache>
                <c:formatCode>_([$$-409]* #,##0_);_([$$-409]* \(#,##0\);_([$$-409]* "-"_);_(@_)</c:formatCode>
                <c:ptCount val="2"/>
                <c:pt idx="0">
                  <c:v>2329709.4802469318</c:v>
                </c:pt>
                <c:pt idx="1">
                  <c:v>3218470.1558681931</c:v>
                </c:pt>
              </c:numCache>
            </c:numRef>
          </c:val>
          <c:extLst>
            <c:ext xmlns:c16="http://schemas.microsoft.com/office/drawing/2014/chart" uri="{C3380CC4-5D6E-409C-BE32-E72D297353CC}">
              <c16:uniqueId val="{00000000-2243-7245-8CFB-F99C47ACD637}"/>
            </c:ext>
          </c:extLst>
        </c:ser>
        <c:dLbls>
          <c:dLblPos val="inEnd"/>
          <c:showLegendKey val="0"/>
          <c:showVal val="1"/>
          <c:showCatName val="0"/>
          <c:showSerName val="0"/>
          <c:showPercent val="0"/>
          <c:showBubbleSize val="0"/>
        </c:dLbls>
        <c:gapWidth val="65"/>
        <c:axId val="453111823"/>
        <c:axId val="453113455"/>
      </c:barChart>
      <c:catAx>
        <c:axId val="45311182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453113455"/>
        <c:crosses val="autoZero"/>
        <c:auto val="1"/>
        <c:lblAlgn val="ctr"/>
        <c:lblOffset val="100"/>
        <c:noMultiLvlLbl val="0"/>
      </c:catAx>
      <c:valAx>
        <c:axId val="45311345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453111823"/>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Opportunity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radarChart>
        <c:radarStyle val="marker"/>
        <c:varyColors val="0"/>
        <c:ser>
          <c:idx val="0"/>
          <c:order val="0"/>
          <c:tx>
            <c:strRef>
              <c:f>'16. NTT Dashboard'!$B$41</c:f>
              <c:strCache>
                <c:ptCount val="1"/>
                <c:pt idx="0">
                  <c:v>Rating  w:h Risk Reward</c:v>
                </c:pt>
              </c:strCache>
            </c:strRef>
          </c:tx>
          <c:spPr>
            <a:ln w="28575" cap="rnd">
              <a:solidFill>
                <a:schemeClr val="accent1"/>
              </a:solidFill>
              <a:round/>
            </a:ln>
            <a:effectLst/>
          </c:spPr>
          <c:marker>
            <c:symbol val="none"/>
          </c:marker>
          <c:cat>
            <c:strRef>
              <c:f>'16. NTT Dashboard'!$A$42:$A$46</c:f>
              <c:strCache>
                <c:ptCount val="5"/>
                <c:pt idx="0">
                  <c:v>Operating Margin</c:v>
                </c:pt>
                <c:pt idx="1">
                  <c:v>ROI</c:v>
                </c:pt>
                <c:pt idx="2">
                  <c:v>Payback</c:v>
                </c:pt>
                <c:pt idx="3">
                  <c:v>NPV</c:v>
                </c:pt>
                <c:pt idx="4">
                  <c:v>NPV incl. contract renewal</c:v>
                </c:pt>
              </c:strCache>
            </c:strRef>
          </c:cat>
          <c:val>
            <c:numRef>
              <c:f>'16. NTT Dashboard'!$B$42:$B$46</c:f>
              <c:numCache>
                <c:formatCode>General</c:formatCode>
                <c:ptCount val="5"/>
                <c:pt idx="0">
                  <c:v>3</c:v>
                </c:pt>
                <c:pt idx="1">
                  <c:v>3</c:v>
                </c:pt>
                <c:pt idx="2">
                  <c:v>3</c:v>
                </c:pt>
                <c:pt idx="3">
                  <c:v>3</c:v>
                </c:pt>
                <c:pt idx="4">
                  <c:v>3</c:v>
                </c:pt>
              </c:numCache>
            </c:numRef>
          </c:val>
          <c:extLst>
            <c:ext xmlns:c16="http://schemas.microsoft.com/office/drawing/2014/chart" uri="{C3380CC4-5D6E-409C-BE32-E72D297353CC}">
              <c16:uniqueId val="{00000000-FC1E-EA4B-B710-0D647661E9A8}"/>
            </c:ext>
          </c:extLst>
        </c:ser>
        <c:ser>
          <c:idx val="1"/>
          <c:order val="1"/>
          <c:tx>
            <c:strRef>
              <c:f>'16. NTT Dashboard'!$D$41</c:f>
              <c:strCache>
                <c:ptCount val="1"/>
                <c:pt idx="0">
                  <c:v>RED Zone</c:v>
                </c:pt>
              </c:strCache>
            </c:strRef>
          </c:tx>
          <c:spPr>
            <a:ln w="28575" cap="rnd">
              <a:solidFill>
                <a:schemeClr val="accent2"/>
              </a:solidFill>
              <a:round/>
            </a:ln>
            <a:effectLst/>
          </c:spPr>
          <c:marker>
            <c:symbol val="none"/>
          </c:marker>
          <c:cat>
            <c:strRef>
              <c:f>'16. NTT Dashboard'!$A$42:$A$46</c:f>
              <c:strCache>
                <c:ptCount val="5"/>
                <c:pt idx="0">
                  <c:v>Operating Margin</c:v>
                </c:pt>
                <c:pt idx="1">
                  <c:v>ROI</c:v>
                </c:pt>
                <c:pt idx="2">
                  <c:v>Payback</c:v>
                </c:pt>
                <c:pt idx="3">
                  <c:v>NPV</c:v>
                </c:pt>
                <c:pt idx="4">
                  <c:v>NPV incl. contract renewal</c:v>
                </c:pt>
              </c:strCache>
            </c:strRef>
          </c:cat>
          <c:val>
            <c:numRef>
              <c:f>'16. NTT Dashboard'!$D$42:$D$46</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1-FC1E-EA4B-B710-0D647661E9A8}"/>
            </c:ext>
          </c:extLst>
        </c:ser>
        <c:ser>
          <c:idx val="2"/>
          <c:order val="2"/>
          <c:tx>
            <c:strRef>
              <c:f>'16. NTT Dashboard'!$C$41</c:f>
              <c:strCache>
                <c:ptCount val="1"/>
                <c:pt idx="0">
                  <c:v>Rating  Incl. Risk Reward</c:v>
                </c:pt>
              </c:strCache>
            </c:strRef>
          </c:tx>
          <c:spPr>
            <a:ln w="28575" cap="rnd">
              <a:solidFill>
                <a:schemeClr val="accent3"/>
              </a:solidFill>
              <a:round/>
            </a:ln>
            <a:effectLst/>
          </c:spPr>
          <c:marker>
            <c:symbol val="none"/>
          </c:marker>
          <c:cat>
            <c:strRef>
              <c:f>'16. NTT Dashboard'!$A$42:$A$46</c:f>
              <c:strCache>
                <c:ptCount val="5"/>
                <c:pt idx="0">
                  <c:v>Operating Margin</c:v>
                </c:pt>
                <c:pt idx="1">
                  <c:v>ROI</c:v>
                </c:pt>
                <c:pt idx="2">
                  <c:v>Payback</c:v>
                </c:pt>
                <c:pt idx="3">
                  <c:v>NPV</c:v>
                </c:pt>
                <c:pt idx="4">
                  <c:v>NPV incl. contract renewal</c:v>
                </c:pt>
              </c:strCache>
            </c:strRef>
          </c:cat>
          <c:val>
            <c:numRef>
              <c:f>'16. NTT Dashboard'!$C$42:$C$46</c:f>
              <c:numCache>
                <c:formatCode>General</c:formatCode>
                <c:ptCount val="5"/>
                <c:pt idx="0">
                  <c:v>3</c:v>
                </c:pt>
                <c:pt idx="1">
                  <c:v>3</c:v>
                </c:pt>
                <c:pt idx="2">
                  <c:v>3</c:v>
                </c:pt>
                <c:pt idx="3">
                  <c:v>3</c:v>
                </c:pt>
                <c:pt idx="4">
                  <c:v>3</c:v>
                </c:pt>
              </c:numCache>
            </c:numRef>
          </c:val>
          <c:extLst>
            <c:ext xmlns:c16="http://schemas.microsoft.com/office/drawing/2014/chart" uri="{C3380CC4-5D6E-409C-BE32-E72D297353CC}">
              <c16:uniqueId val="{00000002-FC1E-EA4B-B710-0D647661E9A8}"/>
            </c:ext>
          </c:extLst>
        </c:ser>
        <c:dLbls>
          <c:showLegendKey val="0"/>
          <c:showVal val="0"/>
          <c:showCatName val="0"/>
          <c:showSerName val="0"/>
          <c:showPercent val="0"/>
          <c:showBubbleSize val="0"/>
        </c:dLbls>
        <c:axId val="1592230207"/>
        <c:axId val="1349914895"/>
      </c:radarChart>
      <c:catAx>
        <c:axId val="159223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49914895"/>
        <c:crosses val="autoZero"/>
        <c:auto val="1"/>
        <c:lblAlgn val="ctr"/>
        <c:lblOffset val="100"/>
        <c:noMultiLvlLbl val="0"/>
      </c:catAx>
      <c:valAx>
        <c:axId val="134991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922302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fr-FR"/>
              <a:t>Benefits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'17. Customer Dashboard'!$A$10:$A$12</c:f>
              <c:strCache>
                <c:ptCount val="3"/>
                <c:pt idx="0">
                  <c:v>Customer Summary - UC Revenues</c:v>
                </c:pt>
                <c:pt idx="1">
                  <c:v>Customer Summary - Cash Releasing Benefits</c:v>
                </c:pt>
                <c:pt idx="2">
                  <c:v>Customer Summary - Wider Cash Benefits</c:v>
                </c:pt>
              </c:strCache>
            </c:strRef>
          </c:cat>
          <c:val>
            <c:numRef>
              <c:f>'17. Customer Dashboard'!$B$10:$B$12</c:f>
              <c:numCache>
                <c:formatCode>[$$-409]#,##0</c:formatCode>
                <c:ptCount val="3"/>
                <c:pt idx="0">
                  <c:v>5435721.4285714291</c:v>
                </c:pt>
                <c:pt idx="1">
                  <c:v>1532338.9043620541</c:v>
                </c:pt>
                <c:pt idx="2">
                  <c:v>2950824.125</c:v>
                </c:pt>
              </c:numCache>
            </c:numRef>
          </c:val>
          <c:extLst>
            <c:ext xmlns:c16="http://schemas.microsoft.com/office/drawing/2014/chart" uri="{C3380CC4-5D6E-409C-BE32-E72D297353CC}">
              <c16:uniqueId val="{00000000-6264-A141-8A49-1CE15854ABF1}"/>
            </c:ext>
          </c:extLst>
        </c:ser>
        <c:dLbls>
          <c:dLblPos val="inEnd"/>
          <c:showLegendKey val="0"/>
          <c:showVal val="1"/>
          <c:showCatName val="0"/>
          <c:showSerName val="0"/>
          <c:showPercent val="0"/>
          <c:showBubbleSize val="0"/>
        </c:dLbls>
        <c:gapWidth val="115"/>
        <c:overlap val="-20"/>
        <c:axId val="1062955776"/>
        <c:axId val="1066061616"/>
      </c:barChart>
      <c:catAx>
        <c:axId val="106295577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66061616"/>
        <c:crosses val="autoZero"/>
        <c:auto val="1"/>
        <c:lblAlgn val="ctr"/>
        <c:lblOffset val="100"/>
        <c:noMultiLvlLbl val="0"/>
      </c:catAx>
      <c:valAx>
        <c:axId val="1066061616"/>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6295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oddHeader>&amp;F</c:oddHeader>
      <c:oddFooter>&amp;L&amp;A&amp;C&amp;B Confidentiel&amp;B&amp;RPage &amp;P</c:oddFooter>
    </c:headerFooter>
    <c:pageMargins b="0.75" l="0.7" r="0.7" t="0.75" header="0.3" footer="0.3"/>
    <c:pageSetup paperSize="9" orientation="landscape" horizontalDpi="0" verticalDpi="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Cash Impact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lotArea>
      <c:layout/>
      <c:lineChart>
        <c:grouping val="standard"/>
        <c:varyColors val="0"/>
        <c:ser>
          <c:idx val="12"/>
          <c:order val="0"/>
          <c:tx>
            <c:strRef>
              <c:f>'17. Customer Dashboard'!$A$16</c:f>
              <c:strCache>
                <c:ptCount val="1"/>
                <c:pt idx="0">
                  <c:v>Cumulated Financial Cash</c:v>
                </c:pt>
              </c:strCache>
            </c:strRef>
          </c:tx>
          <c:spPr>
            <a:ln w="31750" cap="rnd">
              <a:solidFill>
                <a:schemeClr val="accent1">
                  <a:lumMod val="80000"/>
                  <a:lumOff val="20000"/>
                </a:schemeClr>
              </a:solidFill>
              <a:round/>
            </a:ln>
            <a:effectLst/>
          </c:spPr>
          <c:marker>
            <c:symbol val="circle"/>
            <c:size val="17"/>
            <c:spPr>
              <a:solidFill>
                <a:schemeClr val="accent1">
                  <a:lumMod val="80000"/>
                  <a:lumOff val="20000"/>
                </a:schemeClr>
              </a:solidFill>
              <a:ln>
                <a:noFill/>
              </a:ln>
              <a:effectLst/>
            </c:spPr>
          </c:marker>
          <c:cat>
            <c:strRef>
              <c:f>'17. Customer Dashboard'!$C$3:$G$3</c:f>
              <c:strCache>
                <c:ptCount val="5"/>
                <c:pt idx="0">
                  <c:v>Year 1</c:v>
                </c:pt>
                <c:pt idx="1">
                  <c:v>Year 2</c:v>
                </c:pt>
                <c:pt idx="2">
                  <c:v>Year 3</c:v>
                </c:pt>
                <c:pt idx="3">
                  <c:v>Year 4</c:v>
                </c:pt>
                <c:pt idx="4">
                  <c:v>Year 5</c:v>
                </c:pt>
              </c:strCache>
            </c:strRef>
          </c:cat>
          <c:val>
            <c:numRef>
              <c:f>'17. Customer Dashboard'!$C$16:$G$16</c:f>
              <c:numCache>
                <c:formatCode>[$$-409]#,##0</c:formatCode>
                <c:ptCount val="5"/>
                <c:pt idx="0">
                  <c:v>-295092.38698901102</c:v>
                </c:pt>
                <c:pt idx="1">
                  <c:v>1336879.2485707432</c:v>
                </c:pt>
                <c:pt idx="2">
                  <c:v>3191034.4543467863</c:v>
                </c:pt>
                <c:pt idx="3">
                  <c:v>3191034.4543467863</c:v>
                </c:pt>
                <c:pt idx="4">
                  <c:v>3191034.4543467863</c:v>
                </c:pt>
              </c:numCache>
            </c:numRef>
          </c:val>
          <c:smooth val="0"/>
          <c:extLst>
            <c:ext xmlns:c16="http://schemas.microsoft.com/office/drawing/2014/chart" uri="{C3380CC4-5D6E-409C-BE32-E72D297353CC}">
              <c16:uniqueId val="{00000015-483E-3E42-84F8-285ADFAD86F7}"/>
            </c:ext>
          </c:extLst>
        </c:ser>
        <c:ser>
          <c:idx val="13"/>
          <c:order val="1"/>
          <c:tx>
            <c:strRef>
              <c:f>'17. Customer Dashboard'!$A$15</c:f>
              <c:strCache>
                <c:ptCount val="1"/>
                <c:pt idx="0">
                  <c:v>Customer Summary - Net Societal Cash</c:v>
                </c:pt>
              </c:strCache>
            </c:strRef>
          </c:tx>
          <c:spPr>
            <a:ln w="31750" cap="rnd">
              <a:solidFill>
                <a:schemeClr val="accent2">
                  <a:lumMod val="80000"/>
                  <a:lumOff val="20000"/>
                </a:schemeClr>
              </a:solidFill>
              <a:round/>
            </a:ln>
            <a:effectLst/>
          </c:spPr>
          <c:marker>
            <c:symbol val="circle"/>
            <c:size val="17"/>
            <c:spPr>
              <a:solidFill>
                <a:schemeClr val="accent2">
                  <a:lumMod val="80000"/>
                  <a:lumOff val="20000"/>
                </a:schemeClr>
              </a:solidFill>
              <a:ln>
                <a:noFill/>
              </a:ln>
              <a:effectLst/>
            </c:spPr>
          </c:marker>
          <c:cat>
            <c:strRef>
              <c:f>'17. Customer Dashboard'!$C$3:$G$3</c:f>
              <c:strCache>
                <c:ptCount val="5"/>
                <c:pt idx="0">
                  <c:v>Year 1</c:v>
                </c:pt>
                <c:pt idx="1">
                  <c:v>Year 2</c:v>
                </c:pt>
                <c:pt idx="2">
                  <c:v>Year 3</c:v>
                </c:pt>
                <c:pt idx="3">
                  <c:v>Year 4</c:v>
                </c:pt>
                <c:pt idx="4">
                  <c:v>Year 5</c:v>
                </c:pt>
              </c:strCache>
            </c:strRef>
          </c:cat>
          <c:val>
            <c:numRef>
              <c:f>'17. Customer Dashboard'!$C$17:$G$17</c:f>
              <c:numCache>
                <c:formatCode>[$$-409]#,##0</c:formatCode>
                <c:ptCount val="5"/>
                <c:pt idx="0">
                  <c:v>402679.61301098898</c:v>
                </c:pt>
                <c:pt idx="1">
                  <c:v>3133681.748570743</c:v>
                </c:pt>
                <c:pt idx="2">
                  <c:v>6141858.5793467872</c:v>
                </c:pt>
                <c:pt idx="3">
                  <c:v>6141858.5793467872</c:v>
                </c:pt>
                <c:pt idx="4">
                  <c:v>6141858.5793467872</c:v>
                </c:pt>
              </c:numCache>
            </c:numRef>
          </c:val>
          <c:smooth val="0"/>
          <c:extLst>
            <c:ext xmlns:c16="http://schemas.microsoft.com/office/drawing/2014/chart" uri="{C3380CC4-5D6E-409C-BE32-E72D297353CC}">
              <c16:uniqueId val="{00000016-483E-3E42-84F8-285ADFAD86F7}"/>
            </c:ext>
          </c:extLst>
        </c:ser>
        <c:dLbls>
          <c:showLegendKey val="0"/>
          <c:showVal val="0"/>
          <c:showCatName val="0"/>
          <c:showSerName val="0"/>
          <c:showPercent val="0"/>
          <c:showBubbleSize val="0"/>
        </c:dLbls>
        <c:marker val="1"/>
        <c:smooth val="0"/>
        <c:axId val="1325857760"/>
        <c:axId val="834400160"/>
      </c:lineChart>
      <c:catAx>
        <c:axId val="132585776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834400160"/>
        <c:crosses val="autoZero"/>
        <c:auto val="1"/>
        <c:lblAlgn val="ctr"/>
        <c:lblOffset val="100"/>
        <c:noMultiLvlLbl val="0"/>
      </c:catAx>
      <c:valAx>
        <c:axId val="83440016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fr-FR"/>
                  <a: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fr-FR"/>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crossAx val="132585776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7</xdr:col>
      <xdr:colOff>177800</xdr:colOff>
      <xdr:row>5</xdr:row>
      <xdr:rowOff>101600</xdr:rowOff>
    </xdr:from>
    <xdr:to>
      <xdr:col>7</xdr:col>
      <xdr:colOff>1485900</xdr:colOff>
      <xdr:row>5</xdr:row>
      <xdr:rowOff>114300</xdr:rowOff>
    </xdr:to>
    <xdr:cxnSp macro="">
      <xdr:nvCxnSpPr>
        <xdr:cNvPr id="19" name="Connecteur droit avec flèche 18">
          <a:extLst>
            <a:ext uri="{FF2B5EF4-FFF2-40B4-BE49-F238E27FC236}">
              <a16:creationId xmlns:a16="http://schemas.microsoft.com/office/drawing/2014/main" id="{359C0589-C2F1-AF42-A318-F970006DE507}"/>
            </a:ext>
          </a:extLst>
        </xdr:cNvPr>
        <xdr:cNvCxnSpPr/>
      </xdr:nvCxnSpPr>
      <xdr:spPr>
        <a:xfrm>
          <a:off x="10350500" y="889000"/>
          <a:ext cx="1308100" cy="127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177800</xdr:colOff>
      <xdr:row>15</xdr:row>
      <xdr:rowOff>139700</xdr:rowOff>
    </xdr:from>
    <xdr:to>
      <xdr:col>7</xdr:col>
      <xdr:colOff>1485900</xdr:colOff>
      <xdr:row>15</xdr:row>
      <xdr:rowOff>152400</xdr:rowOff>
    </xdr:to>
    <xdr:cxnSp macro="">
      <xdr:nvCxnSpPr>
        <xdr:cNvPr id="20" name="Connecteur droit avec flèche 19">
          <a:extLst>
            <a:ext uri="{FF2B5EF4-FFF2-40B4-BE49-F238E27FC236}">
              <a16:creationId xmlns:a16="http://schemas.microsoft.com/office/drawing/2014/main" id="{744523B8-7901-DD48-B9A6-9A2723E82098}"/>
            </a:ext>
          </a:extLst>
        </xdr:cNvPr>
        <xdr:cNvCxnSpPr/>
      </xdr:nvCxnSpPr>
      <xdr:spPr>
        <a:xfrm>
          <a:off x="11328400" y="2870200"/>
          <a:ext cx="1308100" cy="127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88900</xdr:colOff>
      <xdr:row>5</xdr:row>
      <xdr:rowOff>165100</xdr:rowOff>
    </xdr:from>
    <xdr:to>
      <xdr:col>10</xdr:col>
      <xdr:colOff>1244600</xdr:colOff>
      <xdr:row>9</xdr:row>
      <xdr:rowOff>50800</xdr:rowOff>
    </xdr:to>
    <xdr:cxnSp macro="">
      <xdr:nvCxnSpPr>
        <xdr:cNvPr id="21" name="Connecteur droit avec flèche 20">
          <a:extLst>
            <a:ext uri="{FF2B5EF4-FFF2-40B4-BE49-F238E27FC236}">
              <a16:creationId xmlns:a16="http://schemas.microsoft.com/office/drawing/2014/main" id="{3CE8EBCB-5AE7-854F-A663-E1158631DFC8}"/>
            </a:ext>
          </a:extLst>
        </xdr:cNvPr>
        <xdr:cNvCxnSpPr/>
      </xdr:nvCxnSpPr>
      <xdr:spPr>
        <a:xfrm>
          <a:off x="10299700" y="952500"/>
          <a:ext cx="1663700" cy="6604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165100</xdr:colOff>
      <xdr:row>11</xdr:row>
      <xdr:rowOff>0</xdr:rowOff>
    </xdr:from>
    <xdr:to>
      <xdr:col>11</xdr:col>
      <xdr:colOff>12700</xdr:colOff>
      <xdr:row>15</xdr:row>
      <xdr:rowOff>76200</xdr:rowOff>
    </xdr:to>
    <xdr:cxnSp macro="">
      <xdr:nvCxnSpPr>
        <xdr:cNvPr id="29" name="Connecteur droit avec flèche 28">
          <a:extLst>
            <a:ext uri="{FF2B5EF4-FFF2-40B4-BE49-F238E27FC236}">
              <a16:creationId xmlns:a16="http://schemas.microsoft.com/office/drawing/2014/main" id="{B2189C3C-79E7-AA49-AF6C-15A9D10815D6}"/>
            </a:ext>
          </a:extLst>
        </xdr:cNvPr>
        <xdr:cNvCxnSpPr/>
      </xdr:nvCxnSpPr>
      <xdr:spPr>
        <a:xfrm flipV="1">
          <a:off x="10375900" y="2184400"/>
          <a:ext cx="1663700" cy="8382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5</xdr:row>
      <xdr:rowOff>25400</xdr:rowOff>
    </xdr:from>
    <xdr:to>
      <xdr:col>6</xdr:col>
      <xdr:colOff>609600</xdr:colOff>
      <xdr:row>15</xdr:row>
      <xdr:rowOff>38100</xdr:rowOff>
    </xdr:to>
    <xdr:sp macro="" textlink="">
      <xdr:nvSpPr>
        <xdr:cNvPr id="18" name="Accolade fermante 17">
          <a:extLst>
            <a:ext uri="{FF2B5EF4-FFF2-40B4-BE49-F238E27FC236}">
              <a16:creationId xmlns:a16="http://schemas.microsoft.com/office/drawing/2014/main" id="{1C824C48-1BEB-2348-9B24-F9E3909D56AE}"/>
            </a:ext>
          </a:extLst>
        </xdr:cNvPr>
        <xdr:cNvSpPr/>
      </xdr:nvSpPr>
      <xdr:spPr>
        <a:xfrm>
          <a:off x="6223000" y="1574800"/>
          <a:ext cx="2819400" cy="2082800"/>
        </a:xfrm>
        <a:prstGeom prst="rightBrace">
          <a:avLst>
            <a:gd name="adj1" fmla="val 8333"/>
            <a:gd name="adj2" fmla="val 49773"/>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fr-FR" sz="1100"/>
        </a:p>
      </xdr:txBody>
    </xdr:sp>
    <xdr:clientData/>
  </xdr:twoCellAnchor>
  <xdr:twoCellAnchor>
    <xdr:from>
      <xdr:col>6</xdr:col>
      <xdr:colOff>1117600</xdr:colOff>
      <xdr:row>10</xdr:row>
      <xdr:rowOff>127000</xdr:rowOff>
    </xdr:from>
    <xdr:to>
      <xdr:col>7</xdr:col>
      <xdr:colOff>1498600</xdr:colOff>
      <xdr:row>10</xdr:row>
      <xdr:rowOff>139700</xdr:rowOff>
    </xdr:to>
    <xdr:cxnSp macro="">
      <xdr:nvCxnSpPr>
        <xdr:cNvPr id="10" name="Connecteur droit avec flèche 9">
          <a:extLst>
            <a:ext uri="{FF2B5EF4-FFF2-40B4-BE49-F238E27FC236}">
              <a16:creationId xmlns:a16="http://schemas.microsoft.com/office/drawing/2014/main" id="{0C4520A1-9333-B945-9A96-D34DB3A523F2}"/>
            </a:ext>
          </a:extLst>
        </xdr:cNvPr>
        <xdr:cNvCxnSpPr/>
      </xdr:nvCxnSpPr>
      <xdr:spPr>
        <a:xfrm flipV="1">
          <a:off x="10223500" y="1905000"/>
          <a:ext cx="2082800" cy="127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63500</xdr:colOff>
      <xdr:row>10</xdr:row>
      <xdr:rowOff>139700</xdr:rowOff>
    </xdr:from>
    <xdr:to>
      <xdr:col>10</xdr:col>
      <xdr:colOff>1193800</xdr:colOff>
      <xdr:row>10</xdr:row>
      <xdr:rowOff>152400</xdr:rowOff>
    </xdr:to>
    <xdr:cxnSp macro="">
      <xdr:nvCxnSpPr>
        <xdr:cNvPr id="13" name="Connecteur droit avec flèche 12">
          <a:extLst>
            <a:ext uri="{FF2B5EF4-FFF2-40B4-BE49-F238E27FC236}">
              <a16:creationId xmlns:a16="http://schemas.microsoft.com/office/drawing/2014/main" id="{7B954305-0AC8-FA42-8026-6927BD51D101}"/>
            </a:ext>
          </a:extLst>
        </xdr:cNvPr>
        <xdr:cNvCxnSpPr/>
      </xdr:nvCxnSpPr>
      <xdr:spPr>
        <a:xfrm flipV="1">
          <a:off x="10274300" y="1892300"/>
          <a:ext cx="1638300" cy="127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4</xdr:row>
      <xdr:rowOff>101600</xdr:rowOff>
    </xdr:from>
    <xdr:to>
      <xdr:col>2</xdr:col>
      <xdr:colOff>1193800</xdr:colOff>
      <xdr:row>13</xdr:row>
      <xdr:rowOff>139700</xdr:rowOff>
    </xdr:to>
    <xdr:sp macro="" textlink="">
      <xdr:nvSpPr>
        <xdr:cNvPr id="9" name="Accolade fermante 8">
          <a:extLst>
            <a:ext uri="{FF2B5EF4-FFF2-40B4-BE49-F238E27FC236}">
              <a16:creationId xmlns:a16="http://schemas.microsoft.com/office/drawing/2014/main" id="{B2319249-0652-F046-B445-AF49660150BD}"/>
            </a:ext>
          </a:extLst>
        </xdr:cNvPr>
        <xdr:cNvSpPr/>
      </xdr:nvSpPr>
      <xdr:spPr>
        <a:xfrm>
          <a:off x="2438400" y="1460500"/>
          <a:ext cx="1193800" cy="1892300"/>
        </a:xfrm>
        <a:prstGeom prst="rightBrace">
          <a:avLst>
            <a:gd name="adj1" fmla="val 8333"/>
            <a:gd name="adj2" fmla="val 4282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fr-FR" sz="1100">
            <a:solidFill>
              <a:schemeClr val="accent1"/>
            </a:solidFill>
          </a:endParaRPr>
        </a:p>
      </xdr:txBody>
    </xdr:sp>
    <xdr:clientData/>
  </xdr:twoCellAnchor>
  <xdr:twoCellAnchor>
    <xdr:from>
      <xdr:col>6</xdr:col>
      <xdr:colOff>723900</xdr:colOff>
      <xdr:row>6</xdr:row>
      <xdr:rowOff>127000</xdr:rowOff>
    </xdr:from>
    <xdr:to>
      <xdr:col>6</xdr:col>
      <xdr:colOff>736600</xdr:colOff>
      <xdr:row>14</xdr:row>
      <xdr:rowOff>76200</xdr:rowOff>
    </xdr:to>
    <xdr:cxnSp macro="">
      <xdr:nvCxnSpPr>
        <xdr:cNvPr id="2" name="Connecteur droit avec flèche 1">
          <a:extLst>
            <a:ext uri="{FF2B5EF4-FFF2-40B4-BE49-F238E27FC236}">
              <a16:creationId xmlns:a16="http://schemas.microsoft.com/office/drawing/2014/main" id="{EB8E9A2A-3BEC-FA42-B7B3-607287464E67}"/>
            </a:ext>
          </a:extLst>
        </xdr:cNvPr>
        <xdr:cNvCxnSpPr/>
      </xdr:nvCxnSpPr>
      <xdr:spPr>
        <a:xfrm>
          <a:off x="9156700" y="1892300"/>
          <a:ext cx="12700" cy="1612900"/>
        </a:xfrm>
        <a:prstGeom prst="straightConnector1">
          <a:avLst/>
        </a:prstGeom>
        <a:ln w="28575">
          <a:solidFill>
            <a:schemeClr val="accent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1854200</xdr:colOff>
      <xdr:row>5</xdr:row>
      <xdr:rowOff>203200</xdr:rowOff>
    </xdr:from>
    <xdr:to>
      <xdr:col>2</xdr:col>
      <xdr:colOff>1219200</xdr:colOff>
      <xdr:row>19</xdr:row>
      <xdr:rowOff>114300</xdr:rowOff>
    </xdr:to>
    <xdr:cxnSp macro="">
      <xdr:nvCxnSpPr>
        <xdr:cNvPr id="12" name="Connecteur droit avec flèche 11">
          <a:extLst>
            <a:ext uri="{FF2B5EF4-FFF2-40B4-BE49-F238E27FC236}">
              <a16:creationId xmlns:a16="http://schemas.microsoft.com/office/drawing/2014/main" id="{18361135-2C5F-F24E-BA77-CD34F5E83D65}"/>
            </a:ext>
          </a:extLst>
        </xdr:cNvPr>
        <xdr:cNvCxnSpPr/>
      </xdr:nvCxnSpPr>
      <xdr:spPr>
        <a:xfrm flipH="1">
          <a:off x="2362200" y="1752600"/>
          <a:ext cx="1295400" cy="27432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1765300</xdr:colOff>
      <xdr:row>15</xdr:row>
      <xdr:rowOff>63500</xdr:rowOff>
    </xdr:from>
    <xdr:to>
      <xdr:col>5</xdr:col>
      <xdr:colOff>495300</xdr:colOff>
      <xdr:row>20</xdr:row>
      <xdr:rowOff>152400</xdr:rowOff>
    </xdr:to>
    <xdr:cxnSp macro="">
      <xdr:nvCxnSpPr>
        <xdr:cNvPr id="16" name="Connecteur droit avec flèche 15">
          <a:extLst>
            <a:ext uri="{FF2B5EF4-FFF2-40B4-BE49-F238E27FC236}">
              <a16:creationId xmlns:a16="http://schemas.microsoft.com/office/drawing/2014/main" id="{11ACB1CE-6C52-A241-B84D-1375256BCA35}"/>
            </a:ext>
          </a:extLst>
        </xdr:cNvPr>
        <xdr:cNvCxnSpPr/>
      </xdr:nvCxnSpPr>
      <xdr:spPr>
        <a:xfrm>
          <a:off x="5461000" y="3683000"/>
          <a:ext cx="2908300" cy="10414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8</xdr:row>
      <xdr:rowOff>25400</xdr:rowOff>
    </xdr:from>
    <xdr:to>
      <xdr:col>3</xdr:col>
      <xdr:colOff>215900</xdr:colOff>
      <xdr:row>20</xdr:row>
      <xdr:rowOff>0</xdr:rowOff>
    </xdr:to>
    <xdr:cxnSp macro="">
      <xdr:nvCxnSpPr>
        <xdr:cNvPr id="22" name="Connecteur droit avec flèche 21">
          <a:extLst>
            <a:ext uri="{FF2B5EF4-FFF2-40B4-BE49-F238E27FC236}">
              <a16:creationId xmlns:a16="http://schemas.microsoft.com/office/drawing/2014/main" id="{48362E01-2ECD-D646-AA74-92992270388C}"/>
            </a:ext>
          </a:extLst>
        </xdr:cNvPr>
        <xdr:cNvCxnSpPr/>
      </xdr:nvCxnSpPr>
      <xdr:spPr>
        <a:xfrm flipH="1">
          <a:off x="3860800" y="2209800"/>
          <a:ext cx="50800" cy="2362200"/>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92604</xdr:colOff>
      <xdr:row>15</xdr:row>
      <xdr:rowOff>119063</xdr:rowOff>
    </xdr:from>
    <xdr:to>
      <xdr:col>5</xdr:col>
      <xdr:colOff>780521</xdr:colOff>
      <xdr:row>15</xdr:row>
      <xdr:rowOff>119063</xdr:rowOff>
    </xdr:to>
    <xdr:cxnSp macro="">
      <xdr:nvCxnSpPr>
        <xdr:cNvPr id="2" name="Connecteur droit avec flèche 1">
          <a:extLst>
            <a:ext uri="{FF2B5EF4-FFF2-40B4-BE49-F238E27FC236}">
              <a16:creationId xmlns:a16="http://schemas.microsoft.com/office/drawing/2014/main" id="{55E31B00-F12A-5248-9F2E-83F034FD3C0B}"/>
            </a:ext>
          </a:extLst>
        </xdr:cNvPr>
        <xdr:cNvCxnSpPr/>
      </xdr:nvCxnSpPr>
      <xdr:spPr>
        <a:xfrm>
          <a:off x="5225521" y="780521"/>
          <a:ext cx="1508125" cy="0"/>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79375</xdr:colOff>
      <xdr:row>16</xdr:row>
      <xdr:rowOff>119062</xdr:rowOff>
    </xdr:from>
    <xdr:to>
      <xdr:col>5</xdr:col>
      <xdr:colOff>740833</xdr:colOff>
      <xdr:row>18</xdr:row>
      <xdr:rowOff>105833</xdr:rowOff>
    </xdr:to>
    <xdr:cxnSp macro="">
      <xdr:nvCxnSpPr>
        <xdr:cNvPr id="7" name="Connecteur droit avec flèche 6">
          <a:extLst>
            <a:ext uri="{FF2B5EF4-FFF2-40B4-BE49-F238E27FC236}">
              <a16:creationId xmlns:a16="http://schemas.microsoft.com/office/drawing/2014/main" id="{1375C117-1972-5A49-BD09-031D16CCB1E1}"/>
            </a:ext>
          </a:extLst>
        </xdr:cNvPr>
        <xdr:cNvCxnSpPr/>
      </xdr:nvCxnSpPr>
      <xdr:spPr>
        <a:xfrm>
          <a:off x="6720417" y="978958"/>
          <a:ext cx="1481666" cy="383646"/>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52916</xdr:colOff>
      <xdr:row>17</xdr:row>
      <xdr:rowOff>92604</xdr:rowOff>
    </xdr:from>
    <xdr:to>
      <xdr:col>5</xdr:col>
      <xdr:colOff>754063</xdr:colOff>
      <xdr:row>22</xdr:row>
      <xdr:rowOff>105833</xdr:rowOff>
    </xdr:to>
    <xdr:cxnSp macro="">
      <xdr:nvCxnSpPr>
        <xdr:cNvPr id="10" name="Connecteur droit avec flèche 9">
          <a:extLst>
            <a:ext uri="{FF2B5EF4-FFF2-40B4-BE49-F238E27FC236}">
              <a16:creationId xmlns:a16="http://schemas.microsoft.com/office/drawing/2014/main" id="{78225D1A-FC17-384E-A187-BF5554BBD2CF}"/>
            </a:ext>
          </a:extLst>
        </xdr:cNvPr>
        <xdr:cNvCxnSpPr/>
      </xdr:nvCxnSpPr>
      <xdr:spPr>
        <a:xfrm>
          <a:off x="5185833" y="1150937"/>
          <a:ext cx="1521355" cy="1005417"/>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39688</xdr:colOff>
      <xdr:row>51</xdr:row>
      <xdr:rowOff>92604</xdr:rowOff>
    </xdr:from>
    <xdr:to>
      <xdr:col>5</xdr:col>
      <xdr:colOff>793751</xdr:colOff>
      <xdr:row>51</xdr:row>
      <xdr:rowOff>92604</xdr:rowOff>
    </xdr:to>
    <xdr:cxnSp macro="">
      <xdr:nvCxnSpPr>
        <xdr:cNvPr id="12" name="Connecteur droit avec flèche 11">
          <a:extLst>
            <a:ext uri="{FF2B5EF4-FFF2-40B4-BE49-F238E27FC236}">
              <a16:creationId xmlns:a16="http://schemas.microsoft.com/office/drawing/2014/main" id="{FFCDF93B-BA64-B543-A08E-1EC4B74A3559}"/>
            </a:ext>
          </a:extLst>
        </xdr:cNvPr>
        <xdr:cNvCxnSpPr/>
      </xdr:nvCxnSpPr>
      <xdr:spPr>
        <a:xfrm>
          <a:off x="5172605" y="3796771"/>
          <a:ext cx="1574271" cy="0"/>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26459</xdr:colOff>
      <xdr:row>52</xdr:row>
      <xdr:rowOff>132292</xdr:rowOff>
    </xdr:from>
    <xdr:to>
      <xdr:col>5</xdr:col>
      <xdr:colOff>727604</xdr:colOff>
      <xdr:row>55</xdr:row>
      <xdr:rowOff>132291</xdr:rowOff>
    </xdr:to>
    <xdr:cxnSp macro="">
      <xdr:nvCxnSpPr>
        <xdr:cNvPr id="15" name="Connecteur droit avec flèche 14">
          <a:extLst>
            <a:ext uri="{FF2B5EF4-FFF2-40B4-BE49-F238E27FC236}">
              <a16:creationId xmlns:a16="http://schemas.microsoft.com/office/drawing/2014/main" id="{F7B61929-2C88-F247-9E52-EAA89CEF6DBC}"/>
            </a:ext>
          </a:extLst>
        </xdr:cNvPr>
        <xdr:cNvCxnSpPr/>
      </xdr:nvCxnSpPr>
      <xdr:spPr>
        <a:xfrm>
          <a:off x="5159376" y="4034896"/>
          <a:ext cx="1521353" cy="595312"/>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26458</xdr:colOff>
      <xdr:row>53</xdr:row>
      <xdr:rowOff>119062</xdr:rowOff>
    </xdr:from>
    <xdr:to>
      <xdr:col>5</xdr:col>
      <xdr:colOff>740833</xdr:colOff>
      <xdr:row>60</xdr:row>
      <xdr:rowOff>105834</xdr:rowOff>
    </xdr:to>
    <xdr:cxnSp macro="">
      <xdr:nvCxnSpPr>
        <xdr:cNvPr id="17" name="Connecteur droit avec flèche 16">
          <a:extLst>
            <a:ext uri="{FF2B5EF4-FFF2-40B4-BE49-F238E27FC236}">
              <a16:creationId xmlns:a16="http://schemas.microsoft.com/office/drawing/2014/main" id="{EA152C88-5417-6E4B-B36D-5D5C1EE894F0}"/>
            </a:ext>
          </a:extLst>
        </xdr:cNvPr>
        <xdr:cNvCxnSpPr/>
      </xdr:nvCxnSpPr>
      <xdr:spPr>
        <a:xfrm>
          <a:off x="5159375" y="4220104"/>
          <a:ext cx="1534583" cy="1375834"/>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5357812</xdr:colOff>
      <xdr:row>52</xdr:row>
      <xdr:rowOff>92605</xdr:rowOff>
    </xdr:from>
    <xdr:to>
      <xdr:col>5</xdr:col>
      <xdr:colOff>780521</xdr:colOff>
      <xdr:row>54</xdr:row>
      <xdr:rowOff>92604</xdr:rowOff>
    </xdr:to>
    <xdr:cxnSp macro="">
      <xdr:nvCxnSpPr>
        <xdr:cNvPr id="19" name="Connecteur droit avec flèche 18">
          <a:extLst>
            <a:ext uri="{FF2B5EF4-FFF2-40B4-BE49-F238E27FC236}">
              <a16:creationId xmlns:a16="http://schemas.microsoft.com/office/drawing/2014/main" id="{70D99CA3-71EA-8C44-87D6-3143CEA23EB6}"/>
            </a:ext>
          </a:extLst>
        </xdr:cNvPr>
        <xdr:cNvCxnSpPr/>
      </xdr:nvCxnSpPr>
      <xdr:spPr>
        <a:xfrm flipV="1">
          <a:off x="7474479" y="9286876"/>
          <a:ext cx="1957917" cy="396874"/>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55</xdr:row>
      <xdr:rowOff>79376</xdr:rowOff>
    </xdr:from>
    <xdr:to>
      <xdr:col>5</xdr:col>
      <xdr:colOff>793750</xdr:colOff>
      <xdr:row>56</xdr:row>
      <xdr:rowOff>119063</xdr:rowOff>
    </xdr:to>
    <xdr:cxnSp macro="">
      <xdr:nvCxnSpPr>
        <xdr:cNvPr id="21" name="Connecteur droit avec flèche 20">
          <a:extLst>
            <a:ext uri="{FF2B5EF4-FFF2-40B4-BE49-F238E27FC236}">
              <a16:creationId xmlns:a16="http://schemas.microsoft.com/office/drawing/2014/main" id="{6453093D-76AD-664C-B6F9-60F0BD0F51A5}"/>
            </a:ext>
          </a:extLst>
        </xdr:cNvPr>
        <xdr:cNvCxnSpPr/>
      </xdr:nvCxnSpPr>
      <xdr:spPr>
        <a:xfrm>
          <a:off x="5132917" y="4577293"/>
          <a:ext cx="1613958" cy="238124"/>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4176888</xdr:colOff>
      <xdr:row>66</xdr:row>
      <xdr:rowOff>141111</xdr:rowOff>
    </xdr:from>
    <xdr:to>
      <xdr:col>5</xdr:col>
      <xdr:colOff>767293</xdr:colOff>
      <xdr:row>79</xdr:row>
      <xdr:rowOff>119063</xdr:rowOff>
    </xdr:to>
    <xdr:cxnSp macro="">
      <xdr:nvCxnSpPr>
        <xdr:cNvPr id="23" name="Connecteur droit avec flèche 22">
          <a:extLst>
            <a:ext uri="{FF2B5EF4-FFF2-40B4-BE49-F238E27FC236}">
              <a16:creationId xmlns:a16="http://schemas.microsoft.com/office/drawing/2014/main" id="{6F3DEE00-98F8-954E-8FCE-F212EBBA8E59}"/>
            </a:ext>
          </a:extLst>
        </xdr:cNvPr>
        <xdr:cNvCxnSpPr/>
      </xdr:nvCxnSpPr>
      <xdr:spPr>
        <a:xfrm flipH="1" flipV="1">
          <a:off x="6787444" y="13250333"/>
          <a:ext cx="3137960" cy="2546174"/>
        </a:xfrm>
        <a:prstGeom prst="straightConnector1">
          <a:avLst/>
        </a:prstGeom>
        <a:ln w="28575">
          <a:solidFill>
            <a:srgbClr val="00B05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3988152</xdr:colOff>
      <xdr:row>68</xdr:row>
      <xdr:rowOff>143758</xdr:rowOff>
    </xdr:from>
    <xdr:to>
      <xdr:col>4</xdr:col>
      <xdr:colOff>283104</xdr:colOff>
      <xdr:row>70</xdr:row>
      <xdr:rowOff>104071</xdr:rowOff>
    </xdr:to>
    <xdr:sp macro="" textlink="">
      <xdr:nvSpPr>
        <xdr:cNvPr id="27" name="ZoneTexte 26">
          <a:extLst>
            <a:ext uri="{FF2B5EF4-FFF2-40B4-BE49-F238E27FC236}">
              <a16:creationId xmlns:a16="http://schemas.microsoft.com/office/drawing/2014/main" id="{6410CE16-5066-574D-B35D-47081EB9003F}"/>
            </a:ext>
          </a:extLst>
        </xdr:cNvPr>
        <xdr:cNvSpPr txBox="1"/>
      </xdr:nvSpPr>
      <xdr:spPr>
        <a:xfrm>
          <a:off x="6598708" y="13648091"/>
          <a:ext cx="2009952" cy="35542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fr-FR" sz="1100" b="1"/>
            <a:t>Sharing + Probability</a:t>
          </a:r>
        </a:p>
      </xdr:txBody>
    </xdr:sp>
    <xdr:clientData/>
  </xdr:twoCellAnchor>
  <xdr:twoCellAnchor>
    <xdr:from>
      <xdr:col>3</xdr:col>
      <xdr:colOff>4219222</xdr:colOff>
      <xdr:row>65</xdr:row>
      <xdr:rowOff>112889</xdr:rowOff>
    </xdr:from>
    <xdr:to>
      <xdr:col>5</xdr:col>
      <xdr:colOff>818445</xdr:colOff>
      <xdr:row>78</xdr:row>
      <xdr:rowOff>169333</xdr:rowOff>
    </xdr:to>
    <xdr:cxnSp macro="">
      <xdr:nvCxnSpPr>
        <xdr:cNvPr id="28" name="Connecteur droit avec flèche 27">
          <a:extLst>
            <a:ext uri="{FF2B5EF4-FFF2-40B4-BE49-F238E27FC236}">
              <a16:creationId xmlns:a16="http://schemas.microsoft.com/office/drawing/2014/main" id="{C0282EBC-FE4E-4A43-8FA5-8246B36A7808}"/>
            </a:ext>
          </a:extLst>
        </xdr:cNvPr>
        <xdr:cNvCxnSpPr/>
      </xdr:nvCxnSpPr>
      <xdr:spPr>
        <a:xfrm flipH="1" flipV="1">
          <a:off x="6829778" y="13024556"/>
          <a:ext cx="3146778" cy="2624666"/>
        </a:xfrm>
        <a:prstGeom prst="straightConnector1">
          <a:avLst/>
        </a:prstGeom>
        <a:ln w="28575">
          <a:solidFill>
            <a:srgbClr val="00B05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66146</xdr:colOff>
      <xdr:row>32</xdr:row>
      <xdr:rowOff>121707</xdr:rowOff>
    </xdr:from>
    <xdr:to>
      <xdr:col>5</xdr:col>
      <xdr:colOff>767292</xdr:colOff>
      <xdr:row>34</xdr:row>
      <xdr:rowOff>47622</xdr:rowOff>
    </xdr:to>
    <xdr:cxnSp macro="">
      <xdr:nvCxnSpPr>
        <xdr:cNvPr id="30" name="Connecteur droit avec flèche 29">
          <a:extLst>
            <a:ext uri="{FF2B5EF4-FFF2-40B4-BE49-F238E27FC236}">
              <a16:creationId xmlns:a16="http://schemas.microsoft.com/office/drawing/2014/main" id="{AB9DA87D-90F7-DE43-B583-10CB8A1302F7}"/>
            </a:ext>
          </a:extLst>
        </xdr:cNvPr>
        <xdr:cNvCxnSpPr/>
      </xdr:nvCxnSpPr>
      <xdr:spPr>
        <a:xfrm flipV="1">
          <a:off x="8885590" y="6641040"/>
          <a:ext cx="1533702" cy="321026"/>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92604</xdr:colOff>
      <xdr:row>33</xdr:row>
      <xdr:rowOff>192261</xdr:rowOff>
    </xdr:from>
    <xdr:to>
      <xdr:col>5</xdr:col>
      <xdr:colOff>793750</xdr:colOff>
      <xdr:row>35</xdr:row>
      <xdr:rowOff>7935</xdr:rowOff>
    </xdr:to>
    <xdr:cxnSp macro="">
      <xdr:nvCxnSpPr>
        <xdr:cNvPr id="32" name="Connecteur droit avec flèche 31">
          <a:extLst>
            <a:ext uri="{FF2B5EF4-FFF2-40B4-BE49-F238E27FC236}">
              <a16:creationId xmlns:a16="http://schemas.microsoft.com/office/drawing/2014/main" id="{122260FF-0F53-0041-BEB7-2D94567E703A}"/>
            </a:ext>
          </a:extLst>
        </xdr:cNvPr>
        <xdr:cNvCxnSpPr/>
      </xdr:nvCxnSpPr>
      <xdr:spPr>
        <a:xfrm flipV="1">
          <a:off x="8912048" y="6909150"/>
          <a:ext cx="1533702" cy="210785"/>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79375</xdr:colOff>
      <xdr:row>34</xdr:row>
      <xdr:rowOff>179033</xdr:rowOff>
    </xdr:from>
    <xdr:to>
      <xdr:col>5</xdr:col>
      <xdr:colOff>780521</xdr:colOff>
      <xdr:row>35</xdr:row>
      <xdr:rowOff>192260</xdr:rowOff>
    </xdr:to>
    <xdr:cxnSp macro="">
      <xdr:nvCxnSpPr>
        <xdr:cNvPr id="33" name="Connecteur droit avec flèche 32">
          <a:extLst>
            <a:ext uri="{FF2B5EF4-FFF2-40B4-BE49-F238E27FC236}">
              <a16:creationId xmlns:a16="http://schemas.microsoft.com/office/drawing/2014/main" id="{215E1860-4663-3545-8C00-42944A60EA50}"/>
            </a:ext>
          </a:extLst>
        </xdr:cNvPr>
        <xdr:cNvCxnSpPr/>
      </xdr:nvCxnSpPr>
      <xdr:spPr>
        <a:xfrm flipV="1">
          <a:off x="8898819" y="7093477"/>
          <a:ext cx="1533702" cy="210783"/>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2262188</xdr:colOff>
      <xdr:row>64</xdr:row>
      <xdr:rowOff>158749</xdr:rowOff>
    </xdr:from>
    <xdr:to>
      <xdr:col>7</xdr:col>
      <xdr:colOff>2262188</xdr:colOff>
      <xdr:row>79</xdr:row>
      <xdr:rowOff>158749</xdr:rowOff>
    </xdr:to>
    <xdr:cxnSp macro="">
      <xdr:nvCxnSpPr>
        <xdr:cNvPr id="40" name="Connecteur droit avec flèche 39">
          <a:extLst>
            <a:ext uri="{FF2B5EF4-FFF2-40B4-BE49-F238E27FC236}">
              <a16:creationId xmlns:a16="http://schemas.microsoft.com/office/drawing/2014/main" id="{95838952-1F72-DF41-A3C7-F72B705EC2DB}"/>
            </a:ext>
          </a:extLst>
        </xdr:cNvPr>
        <xdr:cNvCxnSpPr/>
      </xdr:nvCxnSpPr>
      <xdr:spPr>
        <a:xfrm>
          <a:off x="11218334" y="11072812"/>
          <a:ext cx="0" cy="2778125"/>
        </a:xfrm>
        <a:prstGeom prst="straightConnector1">
          <a:avLst/>
        </a:prstGeom>
        <a:ln w="28575">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2738436</xdr:colOff>
      <xdr:row>65</xdr:row>
      <xdr:rowOff>158749</xdr:rowOff>
    </xdr:from>
    <xdr:to>
      <xdr:col>7</xdr:col>
      <xdr:colOff>2738436</xdr:colOff>
      <xdr:row>80</xdr:row>
      <xdr:rowOff>158749</xdr:rowOff>
    </xdr:to>
    <xdr:cxnSp macro="">
      <xdr:nvCxnSpPr>
        <xdr:cNvPr id="43" name="Connecteur droit avec flèche 42">
          <a:extLst>
            <a:ext uri="{FF2B5EF4-FFF2-40B4-BE49-F238E27FC236}">
              <a16:creationId xmlns:a16="http://schemas.microsoft.com/office/drawing/2014/main" id="{33EEB532-F9C5-8D41-B8AA-01F6AC24D3B5}"/>
            </a:ext>
          </a:extLst>
        </xdr:cNvPr>
        <xdr:cNvCxnSpPr/>
      </xdr:nvCxnSpPr>
      <xdr:spPr>
        <a:xfrm>
          <a:off x="11694582" y="11271249"/>
          <a:ext cx="0" cy="2778125"/>
        </a:xfrm>
        <a:prstGeom prst="straightConnector1">
          <a:avLst/>
        </a:prstGeom>
        <a:ln w="28575">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5410729</xdr:colOff>
      <xdr:row>56</xdr:row>
      <xdr:rowOff>119062</xdr:rowOff>
    </xdr:from>
    <xdr:to>
      <xdr:col>5</xdr:col>
      <xdr:colOff>793750</xdr:colOff>
      <xdr:row>61</xdr:row>
      <xdr:rowOff>132291</xdr:rowOff>
    </xdr:to>
    <xdr:cxnSp macro="">
      <xdr:nvCxnSpPr>
        <xdr:cNvPr id="18" name="Connecteur droit avec flèche 17">
          <a:extLst>
            <a:ext uri="{FF2B5EF4-FFF2-40B4-BE49-F238E27FC236}">
              <a16:creationId xmlns:a16="http://schemas.microsoft.com/office/drawing/2014/main" id="{D803F264-A45F-2D43-9092-61E144449C24}"/>
            </a:ext>
          </a:extLst>
        </xdr:cNvPr>
        <xdr:cNvCxnSpPr/>
      </xdr:nvCxnSpPr>
      <xdr:spPr>
        <a:xfrm>
          <a:off x="7527396" y="10107083"/>
          <a:ext cx="1918229" cy="1005416"/>
        </a:xfrm>
        <a:prstGeom prst="straightConnector1">
          <a:avLst/>
        </a:prstGeom>
        <a:ln w="28575">
          <a:solidFill>
            <a:srgbClr val="FF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2090208</xdr:colOff>
      <xdr:row>66</xdr:row>
      <xdr:rowOff>145521</xdr:rowOff>
    </xdr:from>
    <xdr:to>
      <xdr:col>7</xdr:col>
      <xdr:colOff>2950900</xdr:colOff>
      <xdr:row>68</xdr:row>
      <xdr:rowOff>92604</xdr:rowOff>
    </xdr:to>
    <xdr:sp macro="" textlink="">
      <xdr:nvSpPr>
        <xdr:cNvPr id="25" name="ZoneTexte 24">
          <a:extLst>
            <a:ext uri="{FF2B5EF4-FFF2-40B4-BE49-F238E27FC236}">
              <a16:creationId xmlns:a16="http://schemas.microsoft.com/office/drawing/2014/main" id="{D5CCE5BE-7BD1-404A-97B8-CCD103C3452B}"/>
            </a:ext>
          </a:extLst>
        </xdr:cNvPr>
        <xdr:cNvSpPr txBox="1"/>
      </xdr:nvSpPr>
      <xdr:spPr>
        <a:xfrm>
          <a:off x="10371666" y="6826250"/>
          <a:ext cx="860692" cy="3439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b="1"/>
            <a:t>% Share</a:t>
          </a:r>
        </a:p>
      </xdr:txBody>
    </xdr:sp>
    <xdr:clientData/>
  </xdr:twoCellAnchor>
  <xdr:twoCellAnchor>
    <xdr:from>
      <xdr:col>0</xdr:col>
      <xdr:colOff>451556</xdr:colOff>
      <xdr:row>14</xdr:row>
      <xdr:rowOff>56446</xdr:rowOff>
    </xdr:from>
    <xdr:to>
      <xdr:col>1</xdr:col>
      <xdr:colOff>496258</xdr:colOff>
      <xdr:row>18</xdr:row>
      <xdr:rowOff>155223</xdr:rowOff>
    </xdr:to>
    <xdr:sp macro="" textlink="">
      <xdr:nvSpPr>
        <xdr:cNvPr id="6" name="Flèche vers la droite 5">
          <a:extLst>
            <a:ext uri="{FF2B5EF4-FFF2-40B4-BE49-F238E27FC236}">
              <a16:creationId xmlns:a16="http://schemas.microsoft.com/office/drawing/2014/main" id="{C0DF26DF-B1A3-7C44-A2FE-2414330AB8FD}"/>
            </a:ext>
          </a:extLst>
        </xdr:cNvPr>
        <xdr:cNvSpPr/>
      </xdr:nvSpPr>
      <xdr:spPr>
        <a:xfrm>
          <a:off x="451556" y="3146779"/>
          <a:ext cx="1371146" cy="889000"/>
        </a:xfrm>
        <a:prstGeom prst="rightArrow">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fr-FR" sz="1200"/>
            <a:t>Cash In</a:t>
          </a:r>
          <a:endParaRPr lang="fr-FR" sz="1100"/>
        </a:p>
      </xdr:txBody>
    </xdr:sp>
    <xdr:clientData/>
  </xdr:twoCellAnchor>
  <xdr:twoCellAnchor>
    <xdr:from>
      <xdr:col>0</xdr:col>
      <xdr:colOff>409222</xdr:colOff>
      <xdr:row>32</xdr:row>
      <xdr:rowOff>70556</xdr:rowOff>
    </xdr:from>
    <xdr:to>
      <xdr:col>1</xdr:col>
      <xdr:colOff>566814</xdr:colOff>
      <xdr:row>36</xdr:row>
      <xdr:rowOff>14111</xdr:rowOff>
    </xdr:to>
    <xdr:sp macro="" textlink="">
      <xdr:nvSpPr>
        <xdr:cNvPr id="24" name="Flèche vers la droite 23">
          <a:extLst>
            <a:ext uri="{FF2B5EF4-FFF2-40B4-BE49-F238E27FC236}">
              <a16:creationId xmlns:a16="http://schemas.microsoft.com/office/drawing/2014/main" id="{9AFEE4D3-9A8E-A046-8C90-8EF670CA11BB}"/>
            </a:ext>
          </a:extLst>
        </xdr:cNvPr>
        <xdr:cNvSpPr/>
      </xdr:nvSpPr>
      <xdr:spPr>
        <a:xfrm>
          <a:off x="409222" y="6589889"/>
          <a:ext cx="1484036" cy="733778"/>
        </a:xfrm>
        <a:prstGeom prst="rightArrow">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fr-FR" sz="1200"/>
            <a:t>Cash In</a:t>
          </a:r>
        </a:p>
      </xdr:txBody>
    </xdr:sp>
    <xdr:clientData/>
  </xdr:twoCellAnchor>
  <xdr:twoCellAnchor>
    <xdr:from>
      <xdr:col>0</xdr:col>
      <xdr:colOff>286907</xdr:colOff>
      <xdr:row>40</xdr:row>
      <xdr:rowOff>98778</xdr:rowOff>
    </xdr:from>
    <xdr:to>
      <xdr:col>1</xdr:col>
      <xdr:colOff>437445</xdr:colOff>
      <xdr:row>45</xdr:row>
      <xdr:rowOff>127000</xdr:rowOff>
    </xdr:to>
    <xdr:sp macro="" textlink="">
      <xdr:nvSpPr>
        <xdr:cNvPr id="8" name="Flèche vers la gauche 7">
          <a:extLst>
            <a:ext uri="{FF2B5EF4-FFF2-40B4-BE49-F238E27FC236}">
              <a16:creationId xmlns:a16="http://schemas.microsoft.com/office/drawing/2014/main" id="{0D2C3F04-120A-A343-A440-8A1265210E33}"/>
            </a:ext>
          </a:extLst>
        </xdr:cNvPr>
        <xdr:cNvSpPr/>
      </xdr:nvSpPr>
      <xdr:spPr>
        <a:xfrm>
          <a:off x="286907" y="8198556"/>
          <a:ext cx="1476982" cy="10160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a:t>Cash-Out</a:t>
          </a:r>
        </a:p>
      </xdr:txBody>
    </xdr:sp>
    <xdr:clientData/>
  </xdr:twoCellAnchor>
  <xdr:twoCellAnchor>
    <xdr:from>
      <xdr:col>0</xdr:col>
      <xdr:colOff>282222</xdr:colOff>
      <xdr:row>51</xdr:row>
      <xdr:rowOff>112889</xdr:rowOff>
    </xdr:from>
    <xdr:to>
      <xdr:col>1</xdr:col>
      <xdr:colOff>439814</xdr:colOff>
      <xdr:row>55</xdr:row>
      <xdr:rowOff>56445</xdr:rowOff>
    </xdr:to>
    <xdr:sp macro="" textlink="">
      <xdr:nvSpPr>
        <xdr:cNvPr id="31" name="Flèche vers la droite 30">
          <a:extLst>
            <a:ext uri="{FF2B5EF4-FFF2-40B4-BE49-F238E27FC236}">
              <a16:creationId xmlns:a16="http://schemas.microsoft.com/office/drawing/2014/main" id="{6C7252AA-9E0B-A044-83E4-5400D8716098}"/>
            </a:ext>
          </a:extLst>
        </xdr:cNvPr>
        <xdr:cNvSpPr/>
      </xdr:nvSpPr>
      <xdr:spPr>
        <a:xfrm>
          <a:off x="282222" y="10258778"/>
          <a:ext cx="1484036" cy="733778"/>
        </a:xfrm>
        <a:prstGeom prst="rightArrow">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fr-FR" sz="1200"/>
            <a:t>Cash In</a:t>
          </a:r>
        </a:p>
      </xdr:txBody>
    </xdr:sp>
    <xdr:clientData/>
  </xdr:twoCellAnchor>
  <xdr:twoCellAnchor>
    <xdr:from>
      <xdr:col>0</xdr:col>
      <xdr:colOff>225778</xdr:colOff>
      <xdr:row>69</xdr:row>
      <xdr:rowOff>98778</xdr:rowOff>
    </xdr:from>
    <xdr:to>
      <xdr:col>1</xdr:col>
      <xdr:colOff>376316</xdr:colOff>
      <xdr:row>74</xdr:row>
      <xdr:rowOff>127000</xdr:rowOff>
    </xdr:to>
    <xdr:sp macro="" textlink="">
      <xdr:nvSpPr>
        <xdr:cNvPr id="34" name="Flèche vers la gauche 33">
          <a:extLst>
            <a:ext uri="{FF2B5EF4-FFF2-40B4-BE49-F238E27FC236}">
              <a16:creationId xmlns:a16="http://schemas.microsoft.com/office/drawing/2014/main" id="{2614A013-6844-7C47-95DD-F97161F59E02}"/>
            </a:ext>
          </a:extLst>
        </xdr:cNvPr>
        <xdr:cNvSpPr/>
      </xdr:nvSpPr>
      <xdr:spPr>
        <a:xfrm>
          <a:off x="225778" y="13800667"/>
          <a:ext cx="1476982" cy="10160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a:t>Cash-Out</a:t>
          </a:r>
        </a:p>
      </xdr:txBody>
    </xdr:sp>
    <xdr:clientData/>
  </xdr:twoCellAnchor>
  <xdr:twoCellAnchor>
    <xdr:from>
      <xdr:col>0</xdr:col>
      <xdr:colOff>324556</xdr:colOff>
      <xdr:row>64</xdr:row>
      <xdr:rowOff>155223</xdr:rowOff>
    </xdr:from>
    <xdr:to>
      <xdr:col>1</xdr:col>
      <xdr:colOff>482148</xdr:colOff>
      <xdr:row>67</xdr:row>
      <xdr:rowOff>70556</xdr:rowOff>
    </xdr:to>
    <xdr:sp macro="" textlink="">
      <xdr:nvSpPr>
        <xdr:cNvPr id="35" name="Flèche vers la droite 34">
          <a:extLst>
            <a:ext uri="{FF2B5EF4-FFF2-40B4-BE49-F238E27FC236}">
              <a16:creationId xmlns:a16="http://schemas.microsoft.com/office/drawing/2014/main" id="{EA1624C5-1F8D-3142-BE43-1ABEF0ED2E0A}"/>
            </a:ext>
          </a:extLst>
        </xdr:cNvPr>
        <xdr:cNvSpPr/>
      </xdr:nvSpPr>
      <xdr:spPr>
        <a:xfrm>
          <a:off x="324556" y="12869334"/>
          <a:ext cx="1484036" cy="508000"/>
        </a:xfrm>
        <a:prstGeom prst="rightArrow">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fr-FR" sz="1200"/>
            <a:t>Cash In</a:t>
          </a:r>
        </a:p>
      </xdr:txBody>
    </xdr:sp>
    <xdr:clientData/>
  </xdr:twoCellAnchor>
  <xdr:twoCellAnchor>
    <xdr:from>
      <xdr:col>0</xdr:col>
      <xdr:colOff>296333</xdr:colOff>
      <xdr:row>22</xdr:row>
      <xdr:rowOff>169333</xdr:rowOff>
    </xdr:from>
    <xdr:to>
      <xdr:col>1</xdr:col>
      <xdr:colOff>446871</xdr:colOff>
      <xdr:row>28</xdr:row>
      <xdr:rowOff>0</xdr:rowOff>
    </xdr:to>
    <xdr:sp macro="" textlink="">
      <xdr:nvSpPr>
        <xdr:cNvPr id="36" name="Flèche vers la gauche 35">
          <a:extLst>
            <a:ext uri="{FF2B5EF4-FFF2-40B4-BE49-F238E27FC236}">
              <a16:creationId xmlns:a16="http://schemas.microsoft.com/office/drawing/2014/main" id="{6C8BE486-2C86-184C-970C-D463E6FBD2C8}"/>
            </a:ext>
          </a:extLst>
        </xdr:cNvPr>
        <xdr:cNvSpPr/>
      </xdr:nvSpPr>
      <xdr:spPr>
        <a:xfrm>
          <a:off x="296333" y="4840111"/>
          <a:ext cx="1476982" cy="10160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a:t>Cash-Out</a:t>
          </a:r>
        </a:p>
      </xdr:txBody>
    </xdr:sp>
    <xdr:clientData/>
  </xdr:twoCellAnchor>
  <xdr:twoCellAnchor>
    <xdr:from>
      <xdr:col>8</xdr:col>
      <xdr:colOff>437444</xdr:colOff>
      <xdr:row>14</xdr:row>
      <xdr:rowOff>169334</xdr:rowOff>
    </xdr:from>
    <xdr:to>
      <xdr:col>10</xdr:col>
      <xdr:colOff>395111</xdr:colOff>
      <xdr:row>22</xdr:row>
      <xdr:rowOff>141111</xdr:rowOff>
    </xdr:to>
    <xdr:sp macro="" textlink="">
      <xdr:nvSpPr>
        <xdr:cNvPr id="37" name="Flèche vers la droite 36">
          <a:extLst>
            <a:ext uri="{FF2B5EF4-FFF2-40B4-BE49-F238E27FC236}">
              <a16:creationId xmlns:a16="http://schemas.microsoft.com/office/drawing/2014/main" id="{FC0111D6-B8CE-4F45-BCD8-AD23AFD997D7}"/>
            </a:ext>
          </a:extLst>
        </xdr:cNvPr>
        <xdr:cNvSpPr/>
      </xdr:nvSpPr>
      <xdr:spPr>
        <a:xfrm>
          <a:off x="17342555" y="3259667"/>
          <a:ext cx="1622778" cy="1552222"/>
        </a:xfrm>
        <a:prstGeom prst="rightArrow">
          <a:avLst/>
        </a:prstGeom>
        <a:solidFill>
          <a:srgbClr val="FF00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fr-FR" sz="1200"/>
            <a:t>Cash</a:t>
          </a:r>
          <a:r>
            <a:rPr lang="fr-FR" sz="1200" baseline="0"/>
            <a:t> Out</a:t>
          </a:r>
          <a:endParaRPr lang="fr-FR" sz="1100"/>
        </a:p>
      </xdr:txBody>
    </xdr:sp>
    <xdr:clientData/>
  </xdr:twoCellAnchor>
  <xdr:twoCellAnchor>
    <xdr:from>
      <xdr:col>8</xdr:col>
      <xdr:colOff>493890</xdr:colOff>
      <xdr:row>30</xdr:row>
      <xdr:rowOff>42333</xdr:rowOff>
    </xdr:from>
    <xdr:to>
      <xdr:col>10</xdr:col>
      <xdr:colOff>451557</xdr:colOff>
      <xdr:row>35</xdr:row>
      <xdr:rowOff>14111</xdr:rowOff>
    </xdr:to>
    <xdr:sp macro="" textlink="">
      <xdr:nvSpPr>
        <xdr:cNvPr id="38" name="Flèche vers la droite 37">
          <a:extLst>
            <a:ext uri="{FF2B5EF4-FFF2-40B4-BE49-F238E27FC236}">
              <a16:creationId xmlns:a16="http://schemas.microsoft.com/office/drawing/2014/main" id="{08957441-7DF3-C44C-977F-868ADA53350D}"/>
            </a:ext>
          </a:extLst>
        </xdr:cNvPr>
        <xdr:cNvSpPr/>
      </xdr:nvSpPr>
      <xdr:spPr>
        <a:xfrm>
          <a:off x="17399001" y="6096000"/>
          <a:ext cx="1622778" cy="1030111"/>
        </a:xfrm>
        <a:prstGeom prst="rightArrow">
          <a:avLst/>
        </a:prstGeom>
        <a:solidFill>
          <a:srgbClr val="FF00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fr-FR" sz="1200"/>
            <a:t>Cash</a:t>
          </a:r>
          <a:r>
            <a:rPr lang="fr-FR" sz="1200" baseline="0"/>
            <a:t> Out</a:t>
          </a:r>
          <a:endParaRPr lang="fr-FR" sz="1100"/>
        </a:p>
      </xdr:txBody>
    </xdr:sp>
    <xdr:clientData/>
  </xdr:twoCellAnchor>
  <xdr:twoCellAnchor>
    <xdr:from>
      <xdr:col>8</xdr:col>
      <xdr:colOff>268112</xdr:colOff>
      <xdr:row>52</xdr:row>
      <xdr:rowOff>56445</xdr:rowOff>
    </xdr:from>
    <xdr:to>
      <xdr:col>10</xdr:col>
      <xdr:colOff>225779</xdr:colOff>
      <xdr:row>62</xdr:row>
      <xdr:rowOff>42333</xdr:rowOff>
    </xdr:to>
    <xdr:sp macro="" textlink="">
      <xdr:nvSpPr>
        <xdr:cNvPr id="39" name="Flèche vers la droite 38">
          <a:extLst>
            <a:ext uri="{FF2B5EF4-FFF2-40B4-BE49-F238E27FC236}">
              <a16:creationId xmlns:a16="http://schemas.microsoft.com/office/drawing/2014/main" id="{27D8E3C6-F251-0A49-826B-C2A83CBEDE00}"/>
            </a:ext>
          </a:extLst>
        </xdr:cNvPr>
        <xdr:cNvSpPr/>
      </xdr:nvSpPr>
      <xdr:spPr>
        <a:xfrm>
          <a:off x="17173223" y="10399889"/>
          <a:ext cx="1622778" cy="1961444"/>
        </a:xfrm>
        <a:prstGeom prst="rightArrow">
          <a:avLst/>
        </a:prstGeom>
        <a:solidFill>
          <a:srgbClr val="FF00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fr-FR" sz="1200"/>
            <a:t>Cash</a:t>
          </a:r>
          <a:r>
            <a:rPr lang="fr-FR" sz="1200" baseline="0"/>
            <a:t> Out</a:t>
          </a:r>
          <a:endParaRPr lang="fr-FR" sz="1100"/>
        </a:p>
      </xdr:txBody>
    </xdr:sp>
    <xdr:clientData/>
  </xdr:twoCellAnchor>
  <xdr:twoCellAnchor>
    <xdr:from>
      <xdr:col>8</xdr:col>
      <xdr:colOff>197556</xdr:colOff>
      <xdr:row>64</xdr:row>
      <xdr:rowOff>98778</xdr:rowOff>
    </xdr:from>
    <xdr:to>
      <xdr:col>10</xdr:col>
      <xdr:colOff>9427</xdr:colOff>
      <xdr:row>73</xdr:row>
      <xdr:rowOff>28222</xdr:rowOff>
    </xdr:to>
    <xdr:sp macro="" textlink="">
      <xdr:nvSpPr>
        <xdr:cNvPr id="41" name="Flèche vers la gauche 40">
          <a:extLst>
            <a:ext uri="{FF2B5EF4-FFF2-40B4-BE49-F238E27FC236}">
              <a16:creationId xmlns:a16="http://schemas.microsoft.com/office/drawing/2014/main" id="{D916E490-7FD2-BE45-A8C8-103C511029AA}"/>
            </a:ext>
          </a:extLst>
        </xdr:cNvPr>
        <xdr:cNvSpPr/>
      </xdr:nvSpPr>
      <xdr:spPr>
        <a:xfrm>
          <a:off x="17102667" y="12812889"/>
          <a:ext cx="1476982" cy="1707444"/>
        </a:xfrm>
        <a:prstGeom prst="leftArrow">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a:t>Cash In</a:t>
          </a:r>
        </a:p>
      </xdr:txBody>
    </xdr:sp>
    <xdr:clientData/>
  </xdr:twoCellAnchor>
  <xdr:twoCellAnchor>
    <xdr:from>
      <xdr:col>8</xdr:col>
      <xdr:colOff>268112</xdr:colOff>
      <xdr:row>76</xdr:row>
      <xdr:rowOff>112889</xdr:rowOff>
    </xdr:from>
    <xdr:to>
      <xdr:col>10</xdr:col>
      <xdr:colOff>225779</xdr:colOff>
      <xdr:row>81</xdr:row>
      <xdr:rowOff>28222</xdr:rowOff>
    </xdr:to>
    <xdr:sp macro="" textlink="">
      <xdr:nvSpPr>
        <xdr:cNvPr id="42" name="Flèche vers la droite 41">
          <a:extLst>
            <a:ext uri="{FF2B5EF4-FFF2-40B4-BE49-F238E27FC236}">
              <a16:creationId xmlns:a16="http://schemas.microsoft.com/office/drawing/2014/main" id="{932BAFCE-3DD5-F142-AA9D-B52108C386D3}"/>
            </a:ext>
          </a:extLst>
        </xdr:cNvPr>
        <xdr:cNvSpPr/>
      </xdr:nvSpPr>
      <xdr:spPr>
        <a:xfrm>
          <a:off x="17173223" y="15197667"/>
          <a:ext cx="1622778" cy="903111"/>
        </a:xfrm>
        <a:prstGeom prst="rightArrow">
          <a:avLst/>
        </a:prstGeom>
        <a:solidFill>
          <a:srgbClr val="FF00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fr-FR" sz="1200"/>
            <a:t>Cash</a:t>
          </a:r>
          <a:r>
            <a:rPr lang="fr-FR" sz="1200" baseline="0"/>
            <a:t> Out</a:t>
          </a:r>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251488</xdr:colOff>
      <xdr:row>25</xdr:row>
      <xdr:rowOff>163468</xdr:rowOff>
    </xdr:from>
    <xdr:to>
      <xdr:col>12</xdr:col>
      <xdr:colOff>767031</xdr:colOff>
      <xdr:row>28</xdr:row>
      <xdr:rowOff>176040</xdr:rowOff>
    </xdr:to>
    <xdr:sp macro="" textlink="">
      <xdr:nvSpPr>
        <xdr:cNvPr id="2" name="Flèche à angle droit 1">
          <a:extLst>
            <a:ext uri="{FF2B5EF4-FFF2-40B4-BE49-F238E27FC236}">
              <a16:creationId xmlns:a16="http://schemas.microsoft.com/office/drawing/2014/main" id="{239EB562-E2F3-B240-B6E7-A9C304BA43E3}"/>
            </a:ext>
          </a:extLst>
        </xdr:cNvPr>
        <xdr:cNvSpPr/>
      </xdr:nvSpPr>
      <xdr:spPr>
        <a:xfrm rot="16200000" flipH="1">
          <a:off x="21121424" y="16491832"/>
          <a:ext cx="584072" cy="515543"/>
        </a:xfrm>
        <a:prstGeom prst="bentUpArrow">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solidFill>
              <a:schemeClr val="accent1"/>
            </a:solidFill>
          </a:endParaRPr>
        </a:p>
      </xdr:txBody>
    </xdr:sp>
    <xdr:clientData/>
  </xdr:twoCellAnchor>
  <xdr:twoCellAnchor>
    <xdr:from>
      <xdr:col>12</xdr:col>
      <xdr:colOff>235187</xdr:colOff>
      <xdr:row>40</xdr:row>
      <xdr:rowOff>164632</xdr:rowOff>
    </xdr:from>
    <xdr:to>
      <xdr:col>12</xdr:col>
      <xdr:colOff>750730</xdr:colOff>
      <xdr:row>43</xdr:row>
      <xdr:rowOff>141925</xdr:rowOff>
    </xdr:to>
    <xdr:sp macro="" textlink="">
      <xdr:nvSpPr>
        <xdr:cNvPr id="3" name="Flèche à angle droit 2">
          <a:extLst>
            <a:ext uri="{FF2B5EF4-FFF2-40B4-BE49-F238E27FC236}">
              <a16:creationId xmlns:a16="http://schemas.microsoft.com/office/drawing/2014/main" id="{67A05C61-B39D-0C4E-85DC-577D1E2E1BAF}"/>
            </a:ext>
          </a:extLst>
        </xdr:cNvPr>
        <xdr:cNvSpPr/>
      </xdr:nvSpPr>
      <xdr:spPr>
        <a:xfrm rot="16200000" flipH="1">
          <a:off x="20065840" y="9238238"/>
          <a:ext cx="577016"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xdr:col>
      <xdr:colOff>235187</xdr:colOff>
      <xdr:row>55</xdr:row>
      <xdr:rowOff>164632</xdr:rowOff>
    </xdr:from>
    <xdr:to>
      <xdr:col>13</xdr:col>
      <xdr:colOff>750730</xdr:colOff>
      <xdr:row>58</xdr:row>
      <xdr:rowOff>141925</xdr:rowOff>
    </xdr:to>
    <xdr:sp macro="" textlink="">
      <xdr:nvSpPr>
        <xdr:cNvPr id="4" name="Flèche à angle droit 3">
          <a:extLst>
            <a:ext uri="{FF2B5EF4-FFF2-40B4-BE49-F238E27FC236}">
              <a16:creationId xmlns:a16="http://schemas.microsoft.com/office/drawing/2014/main" id="{50C82B3C-17D0-A146-8E8F-B9C62C2D4319}"/>
            </a:ext>
          </a:extLst>
        </xdr:cNvPr>
        <xdr:cNvSpPr/>
      </xdr:nvSpPr>
      <xdr:spPr>
        <a:xfrm rot="16200000" flipH="1">
          <a:off x="20065840" y="9238238"/>
          <a:ext cx="577016"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12</xdr:col>
      <xdr:colOff>235188</xdr:colOff>
      <xdr:row>159</xdr:row>
      <xdr:rowOff>164631</xdr:rowOff>
    </xdr:from>
    <xdr:to>
      <xdr:col>12</xdr:col>
      <xdr:colOff>750731</xdr:colOff>
      <xdr:row>164</xdr:row>
      <xdr:rowOff>117595</xdr:rowOff>
    </xdr:to>
    <xdr:sp macro="" textlink="">
      <xdr:nvSpPr>
        <xdr:cNvPr id="5" name="Flèche à angle droit 4">
          <a:extLst>
            <a:ext uri="{FF2B5EF4-FFF2-40B4-BE49-F238E27FC236}">
              <a16:creationId xmlns:a16="http://schemas.microsoft.com/office/drawing/2014/main" id="{8BBFF079-611C-0D47-8D40-1D1361186003}"/>
            </a:ext>
          </a:extLst>
        </xdr:cNvPr>
        <xdr:cNvSpPr/>
      </xdr:nvSpPr>
      <xdr:spPr>
        <a:xfrm rot="16200000" flipH="1">
          <a:off x="19907496" y="33797045"/>
          <a:ext cx="893705"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12</xdr:col>
      <xdr:colOff>235189</xdr:colOff>
      <xdr:row>184</xdr:row>
      <xdr:rowOff>164631</xdr:rowOff>
    </xdr:from>
    <xdr:to>
      <xdr:col>12</xdr:col>
      <xdr:colOff>750732</xdr:colOff>
      <xdr:row>188</xdr:row>
      <xdr:rowOff>58799</xdr:rowOff>
    </xdr:to>
    <xdr:sp macro="" textlink="">
      <xdr:nvSpPr>
        <xdr:cNvPr id="7" name="Flèche à angle droit 6">
          <a:extLst>
            <a:ext uri="{FF2B5EF4-FFF2-40B4-BE49-F238E27FC236}">
              <a16:creationId xmlns:a16="http://schemas.microsoft.com/office/drawing/2014/main" id="{8B654B0F-0B95-EB44-8DCE-EBD9635BA105}"/>
            </a:ext>
          </a:extLst>
        </xdr:cNvPr>
        <xdr:cNvSpPr/>
      </xdr:nvSpPr>
      <xdr:spPr>
        <a:xfrm rot="16200000" flipH="1">
          <a:off x="20030969" y="38424314"/>
          <a:ext cx="646761"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xdr:col>
      <xdr:colOff>235189</xdr:colOff>
      <xdr:row>199</xdr:row>
      <xdr:rowOff>164631</xdr:rowOff>
    </xdr:from>
    <xdr:to>
      <xdr:col>13</xdr:col>
      <xdr:colOff>750732</xdr:colOff>
      <xdr:row>203</xdr:row>
      <xdr:rowOff>58799</xdr:rowOff>
    </xdr:to>
    <xdr:sp macro="" textlink="">
      <xdr:nvSpPr>
        <xdr:cNvPr id="8" name="Flèche à angle droit 7">
          <a:extLst>
            <a:ext uri="{FF2B5EF4-FFF2-40B4-BE49-F238E27FC236}">
              <a16:creationId xmlns:a16="http://schemas.microsoft.com/office/drawing/2014/main" id="{59203F42-CB2B-FF4F-940F-F8D6552A22B3}"/>
            </a:ext>
          </a:extLst>
        </xdr:cNvPr>
        <xdr:cNvSpPr/>
      </xdr:nvSpPr>
      <xdr:spPr>
        <a:xfrm rot="16200000" flipH="1">
          <a:off x="20030969" y="38424314"/>
          <a:ext cx="646761"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566209</xdr:colOff>
      <xdr:row>19</xdr:row>
      <xdr:rowOff>285751</xdr:rowOff>
    </xdr:from>
    <xdr:to>
      <xdr:col>6</xdr:col>
      <xdr:colOff>1182688</xdr:colOff>
      <xdr:row>19</xdr:row>
      <xdr:rowOff>2578342</xdr:rowOff>
    </xdr:to>
    <xdr:pic>
      <xdr:nvPicPr>
        <xdr:cNvPr id="2" name="Image 5">
          <a:extLst>
            <a:ext uri="{FF2B5EF4-FFF2-40B4-BE49-F238E27FC236}">
              <a16:creationId xmlns:a16="http://schemas.microsoft.com/office/drawing/2014/main" id="{C8403D17-D9DE-B642-8394-E07ED07A6A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91809" y="1574800"/>
          <a:ext cx="5175779" cy="0"/>
        </a:xfrm>
        <a:prstGeom prst="rect">
          <a:avLst/>
        </a:prstGeom>
      </xdr:spPr>
    </xdr:pic>
    <xdr:clientData/>
  </xdr:twoCellAnchor>
  <xdr:twoCellAnchor>
    <xdr:from>
      <xdr:col>5</xdr:col>
      <xdr:colOff>1411111</xdr:colOff>
      <xdr:row>67</xdr:row>
      <xdr:rowOff>127001</xdr:rowOff>
    </xdr:from>
    <xdr:to>
      <xdr:col>8</xdr:col>
      <xdr:colOff>592667</xdr:colOff>
      <xdr:row>68</xdr:row>
      <xdr:rowOff>155222</xdr:rowOff>
    </xdr:to>
    <xdr:cxnSp macro="">
      <xdr:nvCxnSpPr>
        <xdr:cNvPr id="3" name="Connecteur droit avec flèche 2">
          <a:extLst>
            <a:ext uri="{FF2B5EF4-FFF2-40B4-BE49-F238E27FC236}">
              <a16:creationId xmlns:a16="http://schemas.microsoft.com/office/drawing/2014/main" id="{7187725A-06F5-F745-927C-DF5739C6EC69}"/>
            </a:ext>
          </a:extLst>
        </xdr:cNvPr>
        <xdr:cNvCxnSpPr/>
      </xdr:nvCxnSpPr>
      <xdr:spPr>
        <a:xfrm flipV="1">
          <a:off x="6533444" y="15254112"/>
          <a:ext cx="5475112" cy="225777"/>
        </a:xfrm>
        <a:prstGeom prst="straightConnector1">
          <a:avLst/>
        </a:prstGeom>
        <a:ln w="28575">
          <a:solidFill>
            <a:schemeClr val="accent1"/>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1436511</xdr:colOff>
      <xdr:row>68</xdr:row>
      <xdr:rowOff>141111</xdr:rowOff>
    </xdr:from>
    <xdr:to>
      <xdr:col>9</xdr:col>
      <xdr:colOff>522111</xdr:colOff>
      <xdr:row>69</xdr:row>
      <xdr:rowOff>124179</xdr:rowOff>
    </xdr:to>
    <xdr:cxnSp macro="">
      <xdr:nvCxnSpPr>
        <xdr:cNvPr id="6" name="Connecteur droit avec flèche 5">
          <a:extLst>
            <a:ext uri="{FF2B5EF4-FFF2-40B4-BE49-F238E27FC236}">
              <a16:creationId xmlns:a16="http://schemas.microsoft.com/office/drawing/2014/main" id="{07AA9349-3B77-6C45-9C38-81B8A8D789CC}"/>
            </a:ext>
          </a:extLst>
        </xdr:cNvPr>
        <xdr:cNvCxnSpPr/>
      </xdr:nvCxnSpPr>
      <xdr:spPr>
        <a:xfrm flipV="1">
          <a:off x="6558844" y="15465778"/>
          <a:ext cx="7058378" cy="180623"/>
        </a:xfrm>
        <a:prstGeom prst="straightConnector1">
          <a:avLst/>
        </a:prstGeom>
        <a:ln w="28575">
          <a:solidFill>
            <a:schemeClr val="accent1"/>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1707445</xdr:colOff>
      <xdr:row>71</xdr:row>
      <xdr:rowOff>112889</xdr:rowOff>
    </xdr:from>
    <xdr:to>
      <xdr:col>9</xdr:col>
      <xdr:colOff>550333</xdr:colOff>
      <xdr:row>71</xdr:row>
      <xdr:rowOff>152401</xdr:rowOff>
    </xdr:to>
    <xdr:cxnSp macro="">
      <xdr:nvCxnSpPr>
        <xdr:cNvPr id="8" name="Connecteur droit avec flèche 7">
          <a:extLst>
            <a:ext uri="{FF2B5EF4-FFF2-40B4-BE49-F238E27FC236}">
              <a16:creationId xmlns:a16="http://schemas.microsoft.com/office/drawing/2014/main" id="{73FE0F7D-E22C-DA44-A543-144F96688D38}"/>
            </a:ext>
          </a:extLst>
        </xdr:cNvPr>
        <xdr:cNvCxnSpPr/>
      </xdr:nvCxnSpPr>
      <xdr:spPr>
        <a:xfrm flipV="1">
          <a:off x="6829778" y="16030222"/>
          <a:ext cx="6815666" cy="39512"/>
        </a:xfrm>
        <a:prstGeom prst="straightConnector1">
          <a:avLst/>
        </a:prstGeom>
        <a:ln w="28575">
          <a:solidFill>
            <a:schemeClr val="accent1"/>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1298222</xdr:colOff>
      <xdr:row>73</xdr:row>
      <xdr:rowOff>124179</xdr:rowOff>
    </xdr:from>
    <xdr:to>
      <xdr:col>9</xdr:col>
      <xdr:colOff>522111</xdr:colOff>
      <xdr:row>74</xdr:row>
      <xdr:rowOff>112889</xdr:rowOff>
    </xdr:to>
    <xdr:cxnSp macro="">
      <xdr:nvCxnSpPr>
        <xdr:cNvPr id="10" name="Connecteur droit avec flèche 9">
          <a:extLst>
            <a:ext uri="{FF2B5EF4-FFF2-40B4-BE49-F238E27FC236}">
              <a16:creationId xmlns:a16="http://schemas.microsoft.com/office/drawing/2014/main" id="{EBF46ECC-9A8E-D54D-8CE7-09581EF2D994}"/>
            </a:ext>
          </a:extLst>
        </xdr:cNvPr>
        <xdr:cNvCxnSpPr/>
      </xdr:nvCxnSpPr>
      <xdr:spPr>
        <a:xfrm>
          <a:off x="6420555" y="16436623"/>
          <a:ext cx="7196667" cy="186266"/>
        </a:xfrm>
        <a:prstGeom prst="straightConnector1">
          <a:avLst/>
        </a:prstGeom>
        <a:ln w="28575">
          <a:solidFill>
            <a:schemeClr val="accent1"/>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1340555</xdr:colOff>
      <xdr:row>74</xdr:row>
      <xdr:rowOff>141110</xdr:rowOff>
    </xdr:from>
    <xdr:to>
      <xdr:col>9</xdr:col>
      <xdr:colOff>564444</xdr:colOff>
      <xdr:row>75</xdr:row>
      <xdr:rowOff>129820</xdr:rowOff>
    </xdr:to>
    <xdr:cxnSp macro="">
      <xdr:nvCxnSpPr>
        <xdr:cNvPr id="12" name="Connecteur droit avec flèche 11">
          <a:extLst>
            <a:ext uri="{FF2B5EF4-FFF2-40B4-BE49-F238E27FC236}">
              <a16:creationId xmlns:a16="http://schemas.microsoft.com/office/drawing/2014/main" id="{55AB534B-E1F5-CA4E-9D7F-01FC7522DA70}"/>
            </a:ext>
          </a:extLst>
        </xdr:cNvPr>
        <xdr:cNvCxnSpPr/>
      </xdr:nvCxnSpPr>
      <xdr:spPr>
        <a:xfrm>
          <a:off x="6462888" y="16651110"/>
          <a:ext cx="7196667" cy="186266"/>
        </a:xfrm>
        <a:prstGeom prst="straightConnector1">
          <a:avLst/>
        </a:prstGeom>
        <a:ln w="28575">
          <a:solidFill>
            <a:schemeClr val="accent1"/>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1254126</xdr:colOff>
      <xdr:row>64</xdr:row>
      <xdr:rowOff>95250</xdr:rowOff>
    </xdr:from>
    <xdr:to>
      <xdr:col>8</xdr:col>
      <xdr:colOff>365125</xdr:colOff>
      <xdr:row>68</xdr:row>
      <xdr:rowOff>79375</xdr:rowOff>
    </xdr:to>
    <xdr:cxnSp macro="">
      <xdr:nvCxnSpPr>
        <xdr:cNvPr id="9" name="Connecteur droit avec flèche 8">
          <a:extLst>
            <a:ext uri="{FF2B5EF4-FFF2-40B4-BE49-F238E27FC236}">
              <a16:creationId xmlns:a16="http://schemas.microsoft.com/office/drawing/2014/main" id="{04A9B82F-3B5E-BA4F-9E06-4327371410F6}"/>
            </a:ext>
          </a:extLst>
        </xdr:cNvPr>
        <xdr:cNvCxnSpPr/>
      </xdr:nvCxnSpPr>
      <xdr:spPr>
        <a:xfrm flipH="1">
          <a:off x="6350001" y="4270375"/>
          <a:ext cx="5397499" cy="809625"/>
        </a:xfrm>
        <a:prstGeom prst="straightConnector1">
          <a:avLst/>
        </a:prstGeom>
        <a:ln w="28575">
          <a:solidFill>
            <a:schemeClr val="accent1"/>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251488</xdr:colOff>
      <xdr:row>86</xdr:row>
      <xdr:rowOff>163468</xdr:rowOff>
    </xdr:from>
    <xdr:to>
      <xdr:col>13</xdr:col>
      <xdr:colOff>767031</xdr:colOff>
      <xdr:row>89</xdr:row>
      <xdr:rowOff>176040</xdr:rowOff>
    </xdr:to>
    <xdr:sp macro="" textlink="">
      <xdr:nvSpPr>
        <xdr:cNvPr id="4" name="Flèche à angle droit 3">
          <a:extLst>
            <a:ext uri="{FF2B5EF4-FFF2-40B4-BE49-F238E27FC236}">
              <a16:creationId xmlns:a16="http://schemas.microsoft.com/office/drawing/2014/main" id="{7F4D5CC5-7561-3D4D-8F9A-72EE2F4599E8}"/>
            </a:ext>
          </a:extLst>
        </xdr:cNvPr>
        <xdr:cNvSpPr/>
      </xdr:nvSpPr>
      <xdr:spPr>
        <a:xfrm rot="16200000" flipH="1">
          <a:off x="19433518" y="16302527"/>
          <a:ext cx="578413"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xdr:col>
      <xdr:colOff>213763</xdr:colOff>
      <xdr:row>101</xdr:row>
      <xdr:rowOff>125743</xdr:rowOff>
    </xdr:from>
    <xdr:to>
      <xdr:col>13</xdr:col>
      <xdr:colOff>729306</xdr:colOff>
      <xdr:row>104</xdr:row>
      <xdr:rowOff>138314</xdr:rowOff>
    </xdr:to>
    <xdr:sp macro="" textlink="">
      <xdr:nvSpPr>
        <xdr:cNvPr id="11" name="Flèche à angle droit 10">
          <a:extLst>
            <a:ext uri="{FF2B5EF4-FFF2-40B4-BE49-F238E27FC236}">
              <a16:creationId xmlns:a16="http://schemas.microsoft.com/office/drawing/2014/main" id="{51E3FDE2-F6BB-1A44-B6B3-584A1D246213}"/>
            </a:ext>
          </a:extLst>
        </xdr:cNvPr>
        <xdr:cNvSpPr/>
      </xdr:nvSpPr>
      <xdr:spPr>
        <a:xfrm rot="16200000" flipH="1">
          <a:off x="19395793" y="19131732"/>
          <a:ext cx="578413"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solidFill>
              <a:schemeClr val="accent1"/>
            </a:solidFill>
          </a:endParaRPr>
        </a:p>
      </xdr:txBody>
    </xdr:sp>
    <xdr:clientData/>
  </xdr:twoCellAnchor>
  <xdr:twoCellAnchor>
    <xdr:from>
      <xdr:col>14</xdr:col>
      <xdr:colOff>176041</xdr:colOff>
      <xdr:row>116</xdr:row>
      <xdr:rowOff>88020</xdr:rowOff>
    </xdr:from>
    <xdr:to>
      <xdr:col>14</xdr:col>
      <xdr:colOff>704159</xdr:colOff>
      <xdr:row>120</xdr:row>
      <xdr:rowOff>138317</xdr:rowOff>
    </xdr:to>
    <xdr:sp macro="" textlink="">
      <xdr:nvSpPr>
        <xdr:cNvPr id="13" name="Flèche à angle droit 12">
          <a:extLst>
            <a:ext uri="{FF2B5EF4-FFF2-40B4-BE49-F238E27FC236}">
              <a16:creationId xmlns:a16="http://schemas.microsoft.com/office/drawing/2014/main" id="{FC20FAF3-3AD1-CE49-A489-15D4199A3B54}"/>
            </a:ext>
          </a:extLst>
        </xdr:cNvPr>
        <xdr:cNvSpPr/>
      </xdr:nvSpPr>
      <xdr:spPr>
        <a:xfrm rot="16200000" flipH="1">
          <a:off x="20571486" y="22269011"/>
          <a:ext cx="1056237" cy="528118"/>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xdr:col>
      <xdr:colOff>238911</xdr:colOff>
      <xdr:row>142</xdr:row>
      <xdr:rowOff>88020</xdr:rowOff>
    </xdr:from>
    <xdr:to>
      <xdr:col>13</xdr:col>
      <xdr:colOff>754454</xdr:colOff>
      <xdr:row>145</xdr:row>
      <xdr:rowOff>100591</xdr:rowOff>
    </xdr:to>
    <xdr:sp macro="" textlink="">
      <xdr:nvSpPr>
        <xdr:cNvPr id="14" name="Flèche à angle droit 13">
          <a:extLst>
            <a:ext uri="{FF2B5EF4-FFF2-40B4-BE49-F238E27FC236}">
              <a16:creationId xmlns:a16="http://schemas.microsoft.com/office/drawing/2014/main" id="{93DDBA72-C078-6B4D-8EDD-67BE3EAA404D}"/>
            </a:ext>
          </a:extLst>
        </xdr:cNvPr>
        <xdr:cNvSpPr/>
      </xdr:nvSpPr>
      <xdr:spPr>
        <a:xfrm rot="16200000" flipH="1">
          <a:off x="19420941" y="27330148"/>
          <a:ext cx="578413"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xdr:col>
      <xdr:colOff>251485</xdr:colOff>
      <xdr:row>157</xdr:row>
      <xdr:rowOff>113168</xdr:rowOff>
    </xdr:from>
    <xdr:to>
      <xdr:col>13</xdr:col>
      <xdr:colOff>767028</xdr:colOff>
      <xdr:row>160</xdr:row>
      <xdr:rowOff>113165</xdr:rowOff>
    </xdr:to>
    <xdr:sp macro="" textlink="">
      <xdr:nvSpPr>
        <xdr:cNvPr id="15" name="Flèche à angle droit 14">
          <a:extLst>
            <a:ext uri="{FF2B5EF4-FFF2-40B4-BE49-F238E27FC236}">
              <a16:creationId xmlns:a16="http://schemas.microsoft.com/office/drawing/2014/main" id="{7F49E691-DB47-134C-AFA3-FF9A9E4D3EA0}"/>
            </a:ext>
          </a:extLst>
        </xdr:cNvPr>
        <xdr:cNvSpPr/>
      </xdr:nvSpPr>
      <xdr:spPr>
        <a:xfrm rot="16200000" flipH="1">
          <a:off x="19433515" y="30222227"/>
          <a:ext cx="578413" cy="515543"/>
        </a:xfrm>
        <a:prstGeom prst="bentUp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14</xdr:col>
      <xdr:colOff>50297</xdr:colOff>
      <xdr:row>174</xdr:row>
      <xdr:rowOff>88019</xdr:rowOff>
    </xdr:from>
    <xdr:to>
      <xdr:col>14</xdr:col>
      <xdr:colOff>704158</xdr:colOff>
      <xdr:row>177</xdr:row>
      <xdr:rowOff>100590</xdr:rowOff>
    </xdr:to>
    <xdr:sp macro="" textlink="">
      <xdr:nvSpPr>
        <xdr:cNvPr id="16" name="Flèche à angle droit 15">
          <a:extLst>
            <a:ext uri="{FF2B5EF4-FFF2-40B4-BE49-F238E27FC236}">
              <a16:creationId xmlns:a16="http://schemas.microsoft.com/office/drawing/2014/main" id="{3845FE42-C443-154F-A52C-62581A970E31}"/>
            </a:ext>
          </a:extLst>
        </xdr:cNvPr>
        <xdr:cNvSpPr/>
      </xdr:nvSpPr>
      <xdr:spPr>
        <a:xfrm rot="16200000" flipH="1">
          <a:off x="20747526" y="33661285"/>
          <a:ext cx="578413" cy="653861"/>
        </a:xfrm>
        <a:prstGeom prst="bentUpArrow">
          <a:avLst>
            <a:gd name="adj1" fmla="val 25000"/>
            <a:gd name="adj2" fmla="val 21739"/>
            <a:gd name="adj3" fmla="val 25000"/>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xdr:col>
      <xdr:colOff>1986961</xdr:colOff>
      <xdr:row>552</xdr:row>
      <xdr:rowOff>230451</xdr:rowOff>
    </xdr:from>
    <xdr:to>
      <xdr:col>6</xdr:col>
      <xdr:colOff>565727</xdr:colOff>
      <xdr:row>553</xdr:row>
      <xdr:rowOff>484909</xdr:rowOff>
    </xdr:to>
    <xdr:cxnSp macro="">
      <xdr:nvCxnSpPr>
        <xdr:cNvPr id="18" name="Connecteur droit avec flèche 17">
          <a:extLst>
            <a:ext uri="{FF2B5EF4-FFF2-40B4-BE49-F238E27FC236}">
              <a16:creationId xmlns:a16="http://schemas.microsoft.com/office/drawing/2014/main" id="{7E39498A-15B6-8D4B-81CD-1A7A9C721EE4}"/>
            </a:ext>
          </a:extLst>
        </xdr:cNvPr>
        <xdr:cNvCxnSpPr/>
      </xdr:nvCxnSpPr>
      <xdr:spPr>
        <a:xfrm>
          <a:off x="9214416" y="120811178"/>
          <a:ext cx="853220" cy="531549"/>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1053745</xdr:colOff>
      <xdr:row>552</xdr:row>
      <xdr:rowOff>265568</xdr:rowOff>
    </xdr:from>
    <xdr:to>
      <xdr:col>7</xdr:col>
      <xdr:colOff>1627909</xdr:colOff>
      <xdr:row>557</xdr:row>
      <xdr:rowOff>11545</xdr:rowOff>
    </xdr:to>
    <xdr:cxnSp macro="">
      <xdr:nvCxnSpPr>
        <xdr:cNvPr id="19" name="Connecteur droit avec flèche 18">
          <a:extLst>
            <a:ext uri="{FF2B5EF4-FFF2-40B4-BE49-F238E27FC236}">
              <a16:creationId xmlns:a16="http://schemas.microsoft.com/office/drawing/2014/main" id="{7A2832C6-97DD-E640-8C4B-0B80C1588F16}"/>
            </a:ext>
          </a:extLst>
        </xdr:cNvPr>
        <xdr:cNvCxnSpPr/>
      </xdr:nvCxnSpPr>
      <xdr:spPr>
        <a:xfrm>
          <a:off x="10555654" y="120846295"/>
          <a:ext cx="2929437" cy="1454705"/>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1985818</xdr:colOff>
      <xdr:row>534</xdr:row>
      <xdr:rowOff>265545</xdr:rowOff>
    </xdr:from>
    <xdr:to>
      <xdr:col>6</xdr:col>
      <xdr:colOff>46182</xdr:colOff>
      <xdr:row>536</xdr:row>
      <xdr:rowOff>207818</xdr:rowOff>
    </xdr:to>
    <xdr:cxnSp macro="">
      <xdr:nvCxnSpPr>
        <xdr:cNvPr id="20" name="Connecteur droit avec flèche 19">
          <a:extLst>
            <a:ext uri="{FF2B5EF4-FFF2-40B4-BE49-F238E27FC236}">
              <a16:creationId xmlns:a16="http://schemas.microsoft.com/office/drawing/2014/main" id="{40EB927F-6C63-5A4F-91B8-3685273B457E}"/>
            </a:ext>
          </a:extLst>
        </xdr:cNvPr>
        <xdr:cNvCxnSpPr/>
      </xdr:nvCxnSpPr>
      <xdr:spPr>
        <a:xfrm>
          <a:off x="7135091" y="116620636"/>
          <a:ext cx="2413000" cy="623455"/>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1202693</xdr:colOff>
      <xdr:row>534</xdr:row>
      <xdr:rowOff>207818</xdr:rowOff>
    </xdr:from>
    <xdr:to>
      <xdr:col>8</xdr:col>
      <xdr:colOff>46182</xdr:colOff>
      <xdr:row>537</xdr:row>
      <xdr:rowOff>173182</xdr:rowOff>
    </xdr:to>
    <xdr:cxnSp macro="">
      <xdr:nvCxnSpPr>
        <xdr:cNvPr id="21" name="Connecteur droit avec flèche 20">
          <a:extLst>
            <a:ext uri="{FF2B5EF4-FFF2-40B4-BE49-F238E27FC236}">
              <a16:creationId xmlns:a16="http://schemas.microsoft.com/office/drawing/2014/main" id="{1D6B1E3A-BD08-F744-A548-1FD550960E65}"/>
            </a:ext>
          </a:extLst>
        </xdr:cNvPr>
        <xdr:cNvCxnSpPr/>
      </xdr:nvCxnSpPr>
      <xdr:spPr>
        <a:xfrm>
          <a:off x="8430148" y="116562909"/>
          <a:ext cx="5135761" cy="1050637"/>
        </a:xfrm>
        <a:prstGeom prst="straightConnector1">
          <a:avLst/>
        </a:prstGeom>
        <a:ln w="28575">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380999</xdr:colOff>
      <xdr:row>3</xdr:row>
      <xdr:rowOff>11546</xdr:rowOff>
    </xdr:from>
    <xdr:to>
      <xdr:col>15</xdr:col>
      <xdr:colOff>808181</xdr:colOff>
      <xdr:row>17</xdr:row>
      <xdr:rowOff>57728</xdr:rowOff>
    </xdr:to>
    <xdr:graphicFrame macro="">
      <xdr:nvGraphicFramePr>
        <xdr:cNvPr id="2" name="Graphique 1">
          <a:extLst>
            <a:ext uri="{FF2B5EF4-FFF2-40B4-BE49-F238E27FC236}">
              <a16:creationId xmlns:a16="http://schemas.microsoft.com/office/drawing/2014/main" id="{E0424679-6772-9A42-9BD3-8E6B232487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329047</xdr:colOff>
      <xdr:row>18</xdr:row>
      <xdr:rowOff>158174</xdr:rowOff>
    </xdr:from>
    <xdr:to>
      <xdr:col>16</xdr:col>
      <xdr:colOff>23092</xdr:colOff>
      <xdr:row>31</xdr:row>
      <xdr:rowOff>103910</xdr:rowOff>
    </xdr:to>
    <xdr:graphicFrame macro="">
      <xdr:nvGraphicFramePr>
        <xdr:cNvPr id="5" name="Graphique 4">
          <a:extLst>
            <a:ext uri="{FF2B5EF4-FFF2-40B4-BE49-F238E27FC236}">
              <a16:creationId xmlns:a16="http://schemas.microsoft.com/office/drawing/2014/main" id="{00814B25-8FD1-E94E-9031-A81346D1B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550333</xdr:colOff>
      <xdr:row>3</xdr:row>
      <xdr:rowOff>0</xdr:rowOff>
    </xdr:from>
    <xdr:to>
      <xdr:col>11</xdr:col>
      <xdr:colOff>832556</xdr:colOff>
      <xdr:row>19</xdr:row>
      <xdr:rowOff>28224</xdr:rowOff>
    </xdr:to>
    <xdr:graphicFrame macro="">
      <xdr:nvGraphicFramePr>
        <xdr:cNvPr id="3" name="Graphique 2">
          <a:extLst>
            <a:ext uri="{FF2B5EF4-FFF2-40B4-BE49-F238E27FC236}">
              <a16:creationId xmlns:a16="http://schemas.microsoft.com/office/drawing/2014/main" id="{E0A41BE6-F45E-694C-8911-A964291C9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578555</xdr:colOff>
      <xdr:row>20</xdr:row>
      <xdr:rowOff>117828</xdr:rowOff>
    </xdr:from>
    <xdr:to>
      <xdr:col>11</xdr:col>
      <xdr:colOff>903111</xdr:colOff>
      <xdr:row>34</xdr:row>
      <xdr:rowOff>9173</xdr:rowOff>
    </xdr:to>
    <xdr:graphicFrame macro="">
      <xdr:nvGraphicFramePr>
        <xdr:cNvPr id="4" name="Graphique 3">
          <a:extLst>
            <a:ext uri="{FF2B5EF4-FFF2-40B4-BE49-F238E27FC236}">
              <a16:creationId xmlns:a16="http://schemas.microsoft.com/office/drawing/2014/main" id="{1217B4CA-27A4-DE41-8577-C2BD73E8B9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592666</xdr:colOff>
      <xdr:row>35</xdr:row>
      <xdr:rowOff>28222</xdr:rowOff>
    </xdr:from>
    <xdr:to>
      <xdr:col>11</xdr:col>
      <xdr:colOff>1157112</xdr:colOff>
      <xdr:row>49</xdr:row>
      <xdr:rowOff>193321</xdr:rowOff>
    </xdr:to>
    <xdr:graphicFrame macro="">
      <xdr:nvGraphicFramePr>
        <xdr:cNvPr id="2" name="Graphique 1">
          <a:extLst>
            <a:ext uri="{FF2B5EF4-FFF2-40B4-BE49-F238E27FC236}">
              <a16:creationId xmlns:a16="http://schemas.microsoft.com/office/drawing/2014/main" id="{F24D0EAE-ED49-CC42-BD35-E4F44379F7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578555</xdr:colOff>
      <xdr:row>51</xdr:row>
      <xdr:rowOff>60679</xdr:rowOff>
    </xdr:from>
    <xdr:to>
      <xdr:col>11</xdr:col>
      <xdr:colOff>1227667</xdr:colOff>
      <xdr:row>66</xdr:row>
      <xdr:rowOff>38100</xdr:rowOff>
    </xdr:to>
    <xdr:graphicFrame macro="">
      <xdr:nvGraphicFramePr>
        <xdr:cNvPr id="7" name="Graphique 6">
          <a:extLst>
            <a:ext uri="{FF2B5EF4-FFF2-40B4-BE49-F238E27FC236}">
              <a16:creationId xmlns:a16="http://schemas.microsoft.com/office/drawing/2014/main" id="{E2C833FA-EF1F-9848-ACC5-89F50903E3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635000</xdr:colOff>
      <xdr:row>67</xdr:row>
      <xdr:rowOff>18344</xdr:rowOff>
    </xdr:from>
    <xdr:to>
      <xdr:col>11</xdr:col>
      <xdr:colOff>1185333</xdr:colOff>
      <xdr:row>80</xdr:row>
      <xdr:rowOff>122766</xdr:rowOff>
    </xdr:to>
    <xdr:graphicFrame macro="">
      <xdr:nvGraphicFramePr>
        <xdr:cNvPr id="9" name="Graphique 8">
          <a:extLst>
            <a:ext uri="{FF2B5EF4-FFF2-40B4-BE49-F238E27FC236}">
              <a16:creationId xmlns:a16="http://schemas.microsoft.com/office/drawing/2014/main" id="{07310148-9447-8C40-B379-F2C1B31E43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606777</xdr:colOff>
      <xdr:row>83</xdr:row>
      <xdr:rowOff>4233</xdr:rowOff>
    </xdr:from>
    <xdr:to>
      <xdr:col>11</xdr:col>
      <xdr:colOff>1241777</xdr:colOff>
      <xdr:row>96</xdr:row>
      <xdr:rowOff>179211</xdr:rowOff>
    </xdr:to>
    <xdr:graphicFrame macro="">
      <xdr:nvGraphicFramePr>
        <xdr:cNvPr id="10" name="Graphique 9">
          <a:extLst>
            <a:ext uri="{FF2B5EF4-FFF2-40B4-BE49-F238E27FC236}">
              <a16:creationId xmlns:a16="http://schemas.microsoft.com/office/drawing/2014/main" id="{6D2021C9-C318-B648-BA13-D5301E9547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317500</xdr:colOff>
      <xdr:row>49</xdr:row>
      <xdr:rowOff>32454</xdr:rowOff>
    </xdr:from>
    <xdr:to>
      <xdr:col>4</xdr:col>
      <xdr:colOff>112889</xdr:colOff>
      <xdr:row>67</xdr:row>
      <xdr:rowOff>98777</xdr:rowOff>
    </xdr:to>
    <xdr:graphicFrame macro="">
      <xdr:nvGraphicFramePr>
        <xdr:cNvPr id="12" name="Graphique 11">
          <a:extLst>
            <a:ext uri="{FF2B5EF4-FFF2-40B4-BE49-F238E27FC236}">
              <a16:creationId xmlns:a16="http://schemas.microsoft.com/office/drawing/2014/main" id="{34E353E5-98C1-624F-BE92-55A8D74D3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488950</xdr:colOff>
      <xdr:row>2</xdr:row>
      <xdr:rowOff>88900</xdr:rowOff>
    </xdr:from>
    <xdr:to>
      <xdr:col>10</xdr:col>
      <xdr:colOff>0</xdr:colOff>
      <xdr:row>14</xdr:row>
      <xdr:rowOff>177800</xdr:rowOff>
    </xdr:to>
    <xdr:graphicFrame macro="">
      <xdr:nvGraphicFramePr>
        <xdr:cNvPr id="4" name="Graphique 3">
          <a:extLst>
            <a:ext uri="{FF2B5EF4-FFF2-40B4-BE49-F238E27FC236}">
              <a16:creationId xmlns:a16="http://schemas.microsoft.com/office/drawing/2014/main" id="{7204AA96-3CA4-2449-817B-8E61FE6B6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254000</xdr:colOff>
      <xdr:row>17</xdr:row>
      <xdr:rowOff>107950</xdr:rowOff>
    </xdr:from>
    <xdr:to>
      <xdr:col>6</xdr:col>
      <xdr:colOff>635000</xdr:colOff>
      <xdr:row>31</xdr:row>
      <xdr:rowOff>82550</xdr:rowOff>
    </xdr:to>
    <xdr:graphicFrame macro="">
      <xdr:nvGraphicFramePr>
        <xdr:cNvPr id="2" name="Graphique 1">
          <a:extLst>
            <a:ext uri="{FF2B5EF4-FFF2-40B4-BE49-F238E27FC236}">
              <a16:creationId xmlns:a16="http://schemas.microsoft.com/office/drawing/2014/main" id="{24A8F3F8-F8E8-2644-98E5-B03EEB8EA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0CE97-4331-5748-A6ED-304B2A038882}">
  <sheetPr>
    <tabColor theme="0" tint="-0.14999847407452621"/>
    <pageSetUpPr fitToPage="1"/>
  </sheetPr>
  <dimension ref="A2:F36"/>
  <sheetViews>
    <sheetView showGridLines="0" topLeftCell="B13" zoomScale="120" zoomScaleNormal="120" workbookViewId="0">
      <selection activeCell="C22" sqref="C22"/>
    </sheetView>
  </sheetViews>
  <sheetFormatPr baseColWidth="10" defaultColWidth="11.5" defaultRowHeight="15" outlineLevelRow="1"/>
  <cols>
    <col min="1" max="1" width="5.1640625" customWidth="1"/>
    <col min="2" max="2" width="20.33203125" customWidth="1"/>
    <col min="3" max="3" width="70.83203125" style="965" customWidth="1"/>
    <col min="5" max="5" width="16.33203125" customWidth="1"/>
    <col min="6" max="6" width="70.83203125" customWidth="1"/>
  </cols>
  <sheetData>
    <row r="2" spans="2:6" ht="26" customHeight="1">
      <c r="B2" s="981" t="s">
        <v>679</v>
      </c>
      <c r="C2" s="982"/>
      <c r="D2" s="982"/>
      <c r="E2" s="982"/>
      <c r="F2" s="982"/>
    </row>
    <row r="5" spans="2:6" s="963" customFormat="1" ht="19">
      <c r="B5" s="963" t="s">
        <v>699</v>
      </c>
      <c r="C5" s="966"/>
    </row>
    <row r="6" spans="2:6" s="963" customFormat="1" ht="19">
      <c r="B6" s="964" t="s">
        <v>685</v>
      </c>
      <c r="C6" s="966"/>
      <c r="E6" s="964"/>
    </row>
    <row r="7" spans="2:6" s="963" customFormat="1" ht="19">
      <c r="B7" s="964" t="s">
        <v>700</v>
      </c>
      <c r="C7" s="966"/>
      <c r="E7" s="964"/>
    </row>
    <row r="8" spans="2:6" s="963" customFormat="1" ht="19">
      <c r="B8" s="964" t="s">
        <v>701</v>
      </c>
      <c r="C8" s="966"/>
      <c r="E8" s="964"/>
    </row>
    <row r="10" spans="2:6" ht="19">
      <c r="B10" s="963" t="s">
        <v>686</v>
      </c>
      <c r="E10" s="963"/>
    </row>
    <row r="11" spans="2:6" ht="19">
      <c r="B11" s="964" t="s">
        <v>702</v>
      </c>
      <c r="E11" s="964"/>
    </row>
    <row r="12" spans="2:6" ht="19">
      <c r="B12" s="964" t="s">
        <v>689</v>
      </c>
      <c r="E12" s="964"/>
    </row>
    <row r="13" spans="2:6" ht="19">
      <c r="B13" s="964" t="s">
        <v>690</v>
      </c>
      <c r="E13" s="964"/>
    </row>
    <row r="14" spans="2:6" ht="19">
      <c r="B14" s="964" t="s">
        <v>688</v>
      </c>
      <c r="E14" s="964"/>
    </row>
    <row r="16" spans="2:6" ht="19">
      <c r="B16" s="975" t="s">
        <v>720</v>
      </c>
      <c r="C16" s="6"/>
      <c r="D16" s="6"/>
      <c r="E16" s="6"/>
      <c r="F16" s="6"/>
    </row>
    <row r="17" spans="1:6" outlineLevel="1"/>
    <row r="18" spans="1:6" ht="43" customHeight="1" outlineLevel="1">
      <c r="B18" s="865" t="s">
        <v>687</v>
      </c>
      <c r="C18" s="967" t="s">
        <v>693</v>
      </c>
      <c r="E18" s="983" t="s">
        <v>692</v>
      </c>
      <c r="F18" s="984" t="s">
        <v>709</v>
      </c>
    </row>
    <row r="19" spans="1:6" ht="15" customHeight="1" outlineLevel="1">
      <c r="E19" s="983"/>
      <c r="F19" s="985"/>
    </row>
    <row r="20" spans="1:6" ht="54" customHeight="1" outlineLevel="1">
      <c r="B20" s="865" t="s">
        <v>691</v>
      </c>
      <c r="C20" s="967" t="s">
        <v>706</v>
      </c>
      <c r="E20" s="983"/>
      <c r="F20" s="985"/>
    </row>
    <row r="21" spans="1:6" ht="19" customHeight="1" outlineLevel="1">
      <c r="C21"/>
      <c r="E21" s="983"/>
      <c r="F21" s="985"/>
    </row>
    <row r="22" spans="1:6" ht="98" customHeight="1" outlineLevel="1">
      <c r="B22" s="865" t="s">
        <v>694</v>
      </c>
      <c r="C22" s="967" t="s">
        <v>707</v>
      </c>
      <c r="E22" s="983"/>
      <c r="F22" s="986"/>
    </row>
    <row r="23" spans="1:6" ht="16">
      <c r="B23" s="970"/>
      <c r="C23" s="970"/>
    </row>
    <row r="24" spans="1:6" ht="19">
      <c r="B24" s="975" t="s">
        <v>721</v>
      </c>
      <c r="C24" s="6"/>
      <c r="D24" s="6"/>
      <c r="E24" s="6"/>
      <c r="F24" s="6"/>
    </row>
    <row r="25" spans="1:6" ht="16" outlineLevel="1">
      <c r="B25" s="970"/>
      <c r="C25" s="970"/>
    </row>
    <row r="26" spans="1:6" ht="204" outlineLevel="1">
      <c r="B26" s="971" t="s">
        <v>695</v>
      </c>
      <c r="C26" s="968" t="s">
        <v>696</v>
      </c>
      <c r="E26" s="971" t="s">
        <v>697</v>
      </c>
      <c r="F26" s="968" t="s">
        <v>704</v>
      </c>
    </row>
    <row r="27" spans="1:6" outlineLevel="1"/>
    <row r="28" spans="1:6" ht="323" outlineLevel="1">
      <c r="B28" s="971" t="s">
        <v>698</v>
      </c>
      <c r="C28" s="968" t="s">
        <v>708</v>
      </c>
      <c r="E28" s="971" t="s">
        <v>705</v>
      </c>
      <c r="F28" s="969" t="s">
        <v>703</v>
      </c>
    </row>
    <row r="30" spans="1:6" ht="19">
      <c r="A30" s="976"/>
      <c r="B30" s="977" t="s">
        <v>722</v>
      </c>
      <c r="C30" s="978"/>
      <c r="D30" s="978"/>
      <c r="E30" s="978"/>
      <c r="F30" s="978"/>
    </row>
    <row r="31" spans="1:6" outlineLevel="1"/>
    <row r="32" spans="1:6" s="13" customFormat="1" ht="136" outlineLevel="1">
      <c r="B32" s="972" t="s">
        <v>711</v>
      </c>
      <c r="C32" s="968" t="s">
        <v>710</v>
      </c>
      <c r="E32" s="972" t="s">
        <v>713</v>
      </c>
      <c r="F32" s="968" t="s">
        <v>712</v>
      </c>
    </row>
    <row r="33" spans="2:6" outlineLevel="1"/>
    <row r="34" spans="2:6" ht="153" outlineLevel="1">
      <c r="B34" s="973" t="s">
        <v>714</v>
      </c>
      <c r="C34" s="968" t="s">
        <v>715</v>
      </c>
      <c r="E34" s="973" t="s">
        <v>716</v>
      </c>
      <c r="F34" s="968" t="s">
        <v>717</v>
      </c>
    </row>
    <row r="35" spans="2:6" outlineLevel="1"/>
    <row r="36" spans="2:6" ht="119" outlineLevel="1">
      <c r="B36" s="973" t="s">
        <v>318</v>
      </c>
      <c r="C36" s="974" t="s">
        <v>718</v>
      </c>
      <c r="E36" s="973" t="s">
        <v>320</v>
      </c>
      <c r="F36" s="974" t="s">
        <v>719</v>
      </c>
    </row>
  </sheetData>
  <mergeCells count="3">
    <mergeCell ref="B2:F2"/>
    <mergeCell ref="E18:E22"/>
    <mergeCell ref="F18:F22"/>
  </mergeCells>
  <pageMargins left="0.7" right="0.7" top="0.75" bottom="0.75" header="0.3" footer="0.3"/>
  <pageSetup paperSize="9" scale="63" fitToHeight="0" orientation="landscape" horizontalDpi="0" verticalDpi="0"/>
  <headerFooter>
    <oddHeader>&amp;F</oddHeader>
    <oddFooter>&amp;L&amp;A&amp;C&amp;B Confidentiel&amp;B&amp;RPage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0EC6F-B101-FD4B-B0CA-19FAD92F1B44}">
  <sheetPr>
    <tabColor theme="0" tint="-0.14999847407452621"/>
    <pageSetUpPr fitToPage="1"/>
  </sheetPr>
  <dimension ref="B1:L38"/>
  <sheetViews>
    <sheetView showGridLines="0" topLeftCell="A3" zoomScale="140" zoomScaleNormal="140" workbookViewId="0">
      <selection activeCell="D11" sqref="D11:D13"/>
    </sheetView>
  </sheetViews>
  <sheetFormatPr baseColWidth="10" defaultColWidth="11.5" defaultRowHeight="15"/>
  <cols>
    <col min="1" max="1" width="6.6640625" customWidth="1"/>
    <col min="2" max="2" width="25.33203125" customWidth="1"/>
    <col min="3" max="3" width="16.5" customWidth="1"/>
    <col min="4" max="4" width="31.83203125" bestFit="1" customWidth="1"/>
    <col min="5" max="5" width="23" bestFit="1" customWidth="1"/>
    <col min="6" max="6" width="7.33203125" customWidth="1"/>
    <col min="7" max="7" width="22.33203125" style="13" customWidth="1"/>
    <col min="8" max="8" width="20.83203125" customWidth="1"/>
    <col min="9" max="9" width="22" style="8" bestFit="1" customWidth="1"/>
    <col min="10" max="10" width="6.6640625" customWidth="1"/>
    <col min="11" max="11" width="17.1640625" customWidth="1"/>
    <col min="12" max="12" width="18.6640625" customWidth="1"/>
  </cols>
  <sheetData>
    <row r="1" spans="2:12" ht="26">
      <c r="D1" s="607" t="s">
        <v>512</v>
      </c>
    </row>
    <row r="2" spans="2:12" ht="26">
      <c r="D2" s="607"/>
    </row>
    <row r="4" spans="2:12" ht="40">
      <c r="B4" s="952" t="s">
        <v>476</v>
      </c>
      <c r="D4" s="952" t="s">
        <v>684</v>
      </c>
      <c r="G4" s="954" t="s">
        <v>518</v>
      </c>
      <c r="I4" s="952" t="s">
        <v>361</v>
      </c>
    </row>
    <row r="6" spans="2:12" ht="17">
      <c r="B6" s="953" t="s">
        <v>513</v>
      </c>
      <c r="D6" s="953" t="s">
        <v>526</v>
      </c>
      <c r="G6" s="403" t="s">
        <v>682</v>
      </c>
      <c r="I6" s="401" t="s">
        <v>533</v>
      </c>
    </row>
    <row r="7" spans="2:12" ht="16" customHeight="1">
      <c r="D7" s="163"/>
      <c r="I7" s="11"/>
    </row>
    <row r="8" spans="2:12" ht="17">
      <c r="B8" s="953" t="s">
        <v>514</v>
      </c>
      <c r="D8" s="953" t="s">
        <v>519</v>
      </c>
    </row>
    <row r="9" spans="2:12">
      <c r="D9" s="948" t="s">
        <v>527</v>
      </c>
    </row>
    <row r="10" spans="2:12" ht="17">
      <c r="B10" s="953" t="s">
        <v>515</v>
      </c>
      <c r="D10" s="948" t="s">
        <v>528</v>
      </c>
    </row>
    <row r="11" spans="2:12" ht="40">
      <c r="B11" s="205"/>
      <c r="D11" s="948" t="s">
        <v>529</v>
      </c>
      <c r="I11" s="401" t="s">
        <v>681</v>
      </c>
      <c r="L11" s="952" t="s">
        <v>434</v>
      </c>
    </row>
    <row r="12" spans="2:12" ht="17">
      <c r="B12" s="953" t="s">
        <v>516</v>
      </c>
      <c r="D12" s="948" t="s">
        <v>530</v>
      </c>
    </row>
    <row r="13" spans="2:12">
      <c r="D13" s="949" t="s">
        <v>531</v>
      </c>
    </row>
    <row r="14" spans="2:12" ht="17">
      <c r="B14" s="953" t="s">
        <v>517</v>
      </c>
      <c r="D14" s="163"/>
    </row>
    <row r="15" spans="2:12" ht="17">
      <c r="D15" s="953" t="s">
        <v>532</v>
      </c>
    </row>
    <row r="16" spans="2:12">
      <c r="G16" s="403" t="s">
        <v>683</v>
      </c>
      <c r="I16" s="401" t="s">
        <v>680</v>
      </c>
    </row>
    <row r="17" spans="2:9">
      <c r="H17" s="13"/>
      <c r="I17" s="13"/>
    </row>
    <row r="18" spans="2:9">
      <c r="H18" s="13"/>
      <c r="I18" s="13"/>
    </row>
    <row r="19" spans="2:9">
      <c r="I19" s="11"/>
    </row>
    <row r="21" spans="2:9" ht="17">
      <c r="B21" s="953" t="s">
        <v>524</v>
      </c>
      <c r="D21" s="953" t="s">
        <v>520</v>
      </c>
      <c r="G21" s="953" t="s">
        <v>525</v>
      </c>
    </row>
    <row r="22" spans="2:9" s="205" customFormat="1" ht="17">
      <c r="B22" s="948" t="s">
        <v>331</v>
      </c>
      <c r="D22" s="957" t="s">
        <v>521</v>
      </c>
      <c r="E22" s="947" t="s">
        <v>337</v>
      </c>
      <c r="G22" s="951" t="s">
        <v>288</v>
      </c>
    </row>
    <row r="23" spans="2:9" s="205" customFormat="1">
      <c r="B23" s="949" t="s">
        <v>97</v>
      </c>
      <c r="D23" s="948" t="s">
        <v>324</v>
      </c>
      <c r="E23"/>
      <c r="G23" s="950" t="s">
        <v>332</v>
      </c>
    </row>
    <row r="24" spans="2:9">
      <c r="D24" s="948" t="s">
        <v>325</v>
      </c>
      <c r="G24" s="955" t="s">
        <v>289</v>
      </c>
    </row>
    <row r="25" spans="2:9" ht="17">
      <c r="D25" s="957" t="s">
        <v>522</v>
      </c>
      <c r="E25" s="947" t="s">
        <v>338</v>
      </c>
      <c r="G25" s="955" t="s">
        <v>294</v>
      </c>
    </row>
    <row r="26" spans="2:9">
      <c r="D26" s="948" t="s">
        <v>330</v>
      </c>
      <c r="G26" s="956" t="s">
        <v>290</v>
      </c>
    </row>
    <row r="27" spans="2:9" ht="17">
      <c r="B27" s="953" t="s">
        <v>535</v>
      </c>
      <c r="D27" s="948" t="s">
        <v>329</v>
      </c>
    </row>
    <row r="28" spans="2:9" ht="17">
      <c r="B28" s="402" t="s">
        <v>536</v>
      </c>
      <c r="D28" s="957" t="s">
        <v>523</v>
      </c>
      <c r="E28" s="947" t="s">
        <v>339</v>
      </c>
    </row>
    <row r="29" spans="2:9">
      <c r="B29" s="962" t="s">
        <v>534</v>
      </c>
      <c r="D29" s="958" t="s">
        <v>313</v>
      </c>
    </row>
    <row r="30" spans="2:9">
      <c r="B30" s="8"/>
      <c r="D30" s="958" t="s">
        <v>326</v>
      </c>
    </row>
    <row r="31" spans="2:9">
      <c r="D31" s="958" t="s">
        <v>327</v>
      </c>
    </row>
    <row r="32" spans="2:9">
      <c r="D32" s="958" t="s">
        <v>277</v>
      </c>
    </row>
    <row r="33" spans="4:5">
      <c r="D33" s="958" t="s">
        <v>328</v>
      </c>
    </row>
    <row r="34" spans="4:5" ht="17">
      <c r="D34" s="957" t="s">
        <v>333</v>
      </c>
    </row>
    <row r="35" spans="4:5">
      <c r="D35" s="959" t="s">
        <v>363</v>
      </c>
      <c r="E35" s="947" t="s">
        <v>337</v>
      </c>
    </row>
    <row r="36" spans="4:5">
      <c r="D36" s="961" t="s">
        <v>313</v>
      </c>
    </row>
    <row r="37" spans="4:5">
      <c r="D37" s="961" t="s">
        <v>326</v>
      </c>
    </row>
    <row r="38" spans="4:5">
      <c r="D38" s="960" t="s">
        <v>362</v>
      </c>
    </row>
  </sheetData>
  <pageMargins left="0.7" right="0.7" top="0.75" bottom="0.75" header="0.3" footer="0.3"/>
  <pageSetup paperSize="9" scale="77" orientation="landscape" horizontalDpi="0" verticalDpi="0"/>
  <headerFooter>
    <oddHeader>&amp;F</oddHeader>
    <oddFooter>&amp;L&amp;A&amp;C&amp;B Confidentiel&amp;B&amp;RPage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2A219-5A3D-3C47-BE15-F30F2E9ABCB1}">
  <sheetPr>
    <tabColor theme="0" tint="-0.14999847407452621"/>
    <pageSetUpPr fitToPage="1"/>
  </sheetPr>
  <dimension ref="B2:I83"/>
  <sheetViews>
    <sheetView showGridLines="0" topLeftCell="A10" zoomScale="90" zoomScaleNormal="90" workbookViewId="0">
      <selection activeCell="D35" sqref="D35"/>
    </sheetView>
  </sheetViews>
  <sheetFormatPr baseColWidth="10" defaultColWidth="10.83203125" defaultRowHeight="16"/>
  <cols>
    <col min="1" max="1" width="17.33203125" style="244" customWidth="1"/>
    <col min="2" max="2" width="8.83203125" style="244" bestFit="1" customWidth="1"/>
    <col min="3" max="3" width="14.5" style="244" bestFit="1" customWidth="1"/>
    <col min="4" max="4" width="75" style="244" bestFit="1" customWidth="1"/>
    <col min="5" max="7" width="10.83203125" style="244"/>
    <col min="8" max="8" width="73.33203125" style="244" bestFit="1" customWidth="1"/>
    <col min="9" max="16384" width="10.83203125" style="244"/>
  </cols>
  <sheetData>
    <row r="2" spans="2:8" ht="26">
      <c r="C2" s="276" t="s">
        <v>382</v>
      </c>
      <c r="D2" s="981" t="s">
        <v>408</v>
      </c>
      <c r="E2" s="982"/>
      <c r="F2" s="982"/>
      <c r="G2" s="982"/>
      <c r="H2" s="982"/>
    </row>
    <row r="3" spans="2:8">
      <c r="C3" s="277" t="str">
        <f>'6. INPUT PROJECT'!C9</f>
        <v>1.1</v>
      </c>
      <c r="D3" s="278" t="str">
        <f>'6. INPUT PROJECT'!D9</f>
        <v>Project Schedule</v>
      </c>
    </row>
    <row r="4" spans="2:8">
      <c r="C4" s="277" t="str">
        <f>'7. INPUT O&amp;N UC'!C62</f>
        <v>1.2 - O&amp;N UC</v>
      </c>
      <c r="D4" s="278" t="str">
        <f>'7. INPUT O&amp;N UC'!D62</f>
        <v>O&amp;N UC Schedule</v>
      </c>
    </row>
    <row r="5" spans="2:8">
      <c r="C5" s="324"/>
      <c r="D5" s="325" t="s">
        <v>413</v>
      </c>
    </row>
    <row r="6" spans="2:8">
      <c r="C6" s="324"/>
      <c r="D6" s="325" t="s">
        <v>410</v>
      </c>
    </row>
    <row r="7" spans="2:8">
      <c r="C7" s="324"/>
      <c r="D7" s="325" t="s">
        <v>411</v>
      </c>
    </row>
    <row r="8" spans="2:8">
      <c r="C8" s="324"/>
      <c r="D8" s="325" t="s">
        <v>412</v>
      </c>
    </row>
    <row r="11" spans="2:8" s="266" customFormat="1" ht="26">
      <c r="B11" s="244"/>
      <c r="C11" s="987" t="s">
        <v>391</v>
      </c>
      <c r="D11" s="988"/>
      <c r="F11" s="410"/>
      <c r="G11" s="987" t="s">
        <v>392</v>
      </c>
      <c r="H11" s="988"/>
    </row>
    <row r="12" spans="2:8">
      <c r="F12" s="411"/>
    </row>
    <row r="13" spans="2:8">
      <c r="F13" s="411"/>
    </row>
    <row r="14" spans="2:8" ht="21">
      <c r="C14" s="250" t="str">
        <f>'13. NTT BC'!B83</f>
        <v>2.</v>
      </c>
      <c r="D14" s="251" t="str">
        <f>'13. NTT BC'!C83</f>
        <v>Project - NTT</v>
      </c>
      <c r="F14" s="411"/>
      <c r="G14" s="250" t="str">
        <f>'14. Cust BC'!B83</f>
        <v>5.</v>
      </c>
      <c r="H14" s="251" t="str">
        <f>'14. Cust BC'!C83</f>
        <v>Project - Customer</v>
      </c>
    </row>
    <row r="15" spans="2:8">
      <c r="C15" s="246" t="str">
        <f>'13. NTT BC'!B84</f>
        <v>2.1</v>
      </c>
      <c r="D15" s="246" t="str">
        <f>'13. NTT BC'!C84</f>
        <v>Project - NTT - Revenues</v>
      </c>
      <c r="F15" s="411"/>
      <c r="G15" s="246" t="str">
        <f>'14. Cust BC'!B84</f>
        <v>5.1</v>
      </c>
      <c r="H15" s="246" t="str">
        <f>'14. Cust BC'!C84</f>
        <v>Project - Customer - Capex</v>
      </c>
    </row>
    <row r="16" spans="2:8">
      <c r="C16" s="252" t="str">
        <f>'13. NTT BC'!B85</f>
        <v>2.1.1</v>
      </c>
      <c r="D16" s="252" t="str">
        <f>'13. NTT BC'!C85</f>
        <v>Project - NTT - Revenues - Equipment</v>
      </c>
      <c r="F16" s="411"/>
      <c r="G16" s="252" t="str">
        <f>'14. Cust BC'!B85</f>
        <v>5.1.1</v>
      </c>
      <c r="H16" s="252" t="str">
        <f>'14. Cust BC'!C85</f>
        <v>Project - Customer - Capex - Procured from NTT</v>
      </c>
    </row>
    <row r="17" spans="3:9">
      <c r="C17" s="252" t="str">
        <f>'13. NTT BC'!B96</f>
        <v>2.1.2</v>
      </c>
      <c r="D17" s="252" t="str">
        <f>'13. NTT BC'!C96</f>
        <v>Project - NTT - Revenues - Deployment &amp; set-up</v>
      </c>
      <c r="F17" s="411"/>
      <c r="G17" s="252" t="str">
        <f>'14. Cust BC'!B86</f>
        <v>5.1.2</v>
      </c>
      <c r="H17" s="252" t="str">
        <f>'14. Cust BC'!C86</f>
        <v>Project - Customer - Capex - Procured from outside NTT</v>
      </c>
    </row>
    <row r="18" spans="3:9">
      <c r="C18" s="252" t="str">
        <f>'13. NTT BC'!B107</f>
        <v>2.1.3</v>
      </c>
      <c r="D18" s="252" t="str">
        <f>'13. NTT BC'!C107</f>
        <v>Project - NTT - Revenues - Operating services</v>
      </c>
      <c r="F18" s="411"/>
      <c r="G18" s="246" t="str">
        <f>'14. Cust BC'!B97</f>
        <v>5.2</v>
      </c>
      <c r="H18" s="246" t="str">
        <f>'14. Cust BC'!C97</f>
        <v>Project - Customer - Deployment &amp; set-up</v>
      </c>
    </row>
    <row r="19" spans="3:9">
      <c r="C19" s="246" t="str">
        <f>'13. NTT BC'!B118</f>
        <v>2.2</v>
      </c>
      <c r="D19" s="246" t="str">
        <f>'13. NTT BC'!C118</f>
        <v>Project - NTT - Price discounts</v>
      </c>
      <c r="E19" s="245"/>
      <c r="F19" s="411"/>
      <c r="G19" s="252" t="str">
        <f>'14. Cust BC'!B98</f>
        <v>5.2.1</v>
      </c>
      <c r="H19" s="252" t="str">
        <f>'14. Cust BC'!C98</f>
        <v>Project - Customer - Deployment &amp; set-up - Procured from NTT</v>
      </c>
      <c r="I19" s="249"/>
    </row>
    <row r="20" spans="3:9">
      <c r="C20" s="252" t="str">
        <f>'13. NTT BC'!B119</f>
        <v>2.2.1</v>
      </c>
      <c r="D20" s="252" t="str">
        <f>'13. NTT BC'!C119</f>
        <v>Discount - Project - NTT - Revenues - Equipment</v>
      </c>
      <c r="F20" s="411"/>
      <c r="G20" s="252" t="str">
        <f>'14. Cust BC'!B99</f>
        <v>5.2.2</v>
      </c>
      <c r="H20" s="252" t="str">
        <f>'14. Cust BC'!C99</f>
        <v>Project - Customer - Deployment &amp; set-up - Procured from outside NTT</v>
      </c>
      <c r="I20" s="249"/>
    </row>
    <row r="21" spans="3:9">
      <c r="C21" s="252" t="str">
        <f>'13. NTT BC'!B130</f>
        <v>2.2.2</v>
      </c>
      <c r="D21" s="252" t="str">
        <f>'13. NTT BC'!C130</f>
        <v>Discount - Project - NTT - Revenues - Deployment &amp; set-up</v>
      </c>
      <c r="F21" s="411"/>
      <c r="G21" s="252" t="str">
        <f>'14. Cust BC'!B110</f>
        <v>5.2.3</v>
      </c>
      <c r="H21" s="252" t="str">
        <f>'14. Cust BC'!C110</f>
        <v>Project - Customer - Deployment &amp; set-up - Internal</v>
      </c>
      <c r="I21" s="249"/>
    </row>
    <row r="22" spans="3:9">
      <c r="C22" s="252" t="str">
        <f>'13. NTT BC'!B141</f>
        <v>2.2.3</v>
      </c>
      <c r="D22" s="252" t="str">
        <f>'13. NTT BC'!C141</f>
        <v>Discount - Project - NTT - Revenues - Operating services</v>
      </c>
      <c r="F22" s="411"/>
      <c r="G22" s="246" t="str">
        <f>'14. Cust BC'!B121</f>
        <v>5.3</v>
      </c>
      <c r="H22" s="246" t="str">
        <f>'14. Cust BC'!C121</f>
        <v>Project - Customer - Opex</v>
      </c>
    </row>
    <row r="23" spans="3:9">
      <c r="C23" s="246" t="str">
        <f>'13. NTT BC'!B152</f>
        <v>2.3</v>
      </c>
      <c r="D23" s="246" t="str">
        <f>'13. NTT BC'!C152</f>
        <v>Project - NTT - Capex</v>
      </c>
      <c r="F23" s="411"/>
      <c r="G23" s="252" t="str">
        <f>'14. Cust BC'!B122</f>
        <v>5.3.1</v>
      </c>
      <c r="H23" s="252" t="str">
        <f>'14. Cust BC'!C122</f>
        <v>Project - Customer - Opex - Procured from NTT</v>
      </c>
    </row>
    <row r="24" spans="3:9">
      <c r="C24" s="246" t="str">
        <f>'13. NTT BC'!B163</f>
        <v>2.4</v>
      </c>
      <c r="D24" s="246" t="str">
        <f>'13. NTT BC'!C163</f>
        <v>Project - NTT - Deployment &amp; set-up cost</v>
      </c>
      <c r="F24" s="411"/>
      <c r="G24" s="252" t="str">
        <f>'14. Cust BC'!B123</f>
        <v>5.3.2</v>
      </c>
      <c r="H24" s="252" t="str">
        <f>'14. Cust BC'!C123</f>
        <v>Project - Customer - Opex - Procured from outside NTT</v>
      </c>
    </row>
    <row r="25" spans="3:9">
      <c r="C25" s="246" t="str">
        <f>'13. NTT BC'!B174</f>
        <v>2.5</v>
      </c>
      <c r="D25" s="246" t="str">
        <f>'13. NTT BC'!C174</f>
        <v>Project - NTT - Opex</v>
      </c>
      <c r="F25" s="411"/>
      <c r="G25" s="252" t="str">
        <f>'14. Cust BC'!B134</f>
        <v>5.3.3</v>
      </c>
      <c r="H25" s="252" t="str">
        <f>'14. Cust BC'!C134</f>
        <v>Project - Customer - Opex - Internal</v>
      </c>
    </row>
    <row r="26" spans="3:9">
      <c r="C26" s="252" t="str">
        <f>'13. NTT BC'!B175</f>
        <v>2.5.1</v>
      </c>
      <c r="D26" s="252" t="str">
        <f>'13. NTT BC'!C175</f>
        <v>Project - NTT - Opex - Purchase cost</v>
      </c>
      <c r="F26" s="411"/>
      <c r="G26" s="253"/>
      <c r="H26" s="253"/>
    </row>
    <row r="27" spans="3:9">
      <c r="C27" s="252" t="str">
        <f>'13. NTT BC'!B186</f>
        <v>2.5.2</v>
      </c>
      <c r="D27" s="252" t="str">
        <f>'13. NTT BC'!C186</f>
        <v>Project - NTT - Opex - Internal cost</v>
      </c>
      <c r="F27" s="411"/>
      <c r="G27" s="253"/>
      <c r="H27" s="253"/>
    </row>
    <row r="28" spans="3:9">
      <c r="C28" s="252" t="str">
        <f>'13. NTT BC'!B197</f>
        <v>2.5.3</v>
      </c>
      <c r="D28" s="252" t="str">
        <f>'13. NTT BC'!C197</f>
        <v>Project - NTT - Opex - Other opex</v>
      </c>
      <c r="F28" s="411"/>
      <c r="G28" s="253"/>
      <c r="H28" s="253"/>
    </row>
    <row r="29" spans="3:9" s="412" customFormat="1">
      <c r="C29" s="413"/>
      <c r="D29" s="413"/>
      <c r="F29" s="414"/>
      <c r="G29" s="413"/>
      <c r="H29" s="413"/>
    </row>
    <row r="30" spans="3:9">
      <c r="C30" s="253"/>
      <c r="D30" s="253"/>
      <c r="F30" s="411"/>
      <c r="G30" s="253"/>
      <c r="H30" s="253"/>
    </row>
    <row r="31" spans="3:9">
      <c r="C31" s="253"/>
      <c r="D31" s="253"/>
      <c r="F31" s="411"/>
      <c r="G31" s="248"/>
      <c r="H31" s="248"/>
    </row>
    <row r="32" spans="3:9" ht="21">
      <c r="C32" s="250" t="str">
        <f>'13. NTT BC'!B209</f>
        <v>3.</v>
      </c>
      <c r="D32" s="251" t="str">
        <f>'13. NTT BC'!C209</f>
        <v>Project Pull-through - NTT</v>
      </c>
      <c r="F32" s="411"/>
      <c r="G32" s="247" t="str">
        <f>'14. Cust BC'!B146</f>
        <v xml:space="preserve">6. </v>
      </c>
      <c r="H32" s="247" t="str">
        <f>'14. Cust BC'!C146</f>
        <v>Project Pull-through - Customer</v>
      </c>
    </row>
    <row r="33" spans="3:8">
      <c r="C33" s="246" t="str">
        <f>'13. NTT BC'!B210</f>
        <v>3.1</v>
      </c>
      <c r="D33" s="246" t="str">
        <f>'13. NTT BC'!C210</f>
        <v>Project Pull-through - NTT - Revenues</v>
      </c>
      <c r="F33" s="411"/>
      <c r="G33" s="246" t="str">
        <f>'14. Cust BC'!B147</f>
        <v>6. 1</v>
      </c>
      <c r="H33" s="246" t="str">
        <f>'14. Cust BC'!C147</f>
        <v>Project Pull-through - Customer - Capex</v>
      </c>
    </row>
    <row r="34" spans="3:8">
      <c r="C34" s="252" t="str">
        <f>'13. NTT BC'!B211</f>
        <v>3.1.1</v>
      </c>
      <c r="D34" s="252" t="str">
        <f>'13. NTT BC'!C211</f>
        <v>Project Pull-through - NTT - Revenues - Equipment</v>
      </c>
      <c r="F34" s="411"/>
      <c r="G34" s="246" t="str">
        <f>'14. Cust BC'!B148</f>
        <v>6. 2</v>
      </c>
      <c r="H34" s="246" t="str">
        <f>'14. Cust BC'!C148</f>
        <v>Project Pull-through - Customer - Deployment &amp; set-up</v>
      </c>
    </row>
    <row r="35" spans="3:8">
      <c r="C35" s="252" t="str">
        <f>'13. NTT BC'!B232</f>
        <v>3.1.2</v>
      </c>
      <c r="D35" s="252" t="str">
        <f>'13. NTT BC'!C232</f>
        <v>Project Pull-through - NTT - Revenues - Deployment &amp; set-up</v>
      </c>
      <c r="F35" s="411"/>
      <c r="G35" s="246" t="str">
        <f>'14. Cust BC'!B149</f>
        <v>6. 3</v>
      </c>
      <c r="H35" s="246" t="str">
        <f>'14. Cust BC'!C149</f>
        <v>Project Pull-through - Customer - Opex</v>
      </c>
    </row>
    <row r="36" spans="3:8">
      <c r="C36" s="252" t="str">
        <f>'13. NTT BC'!B243</f>
        <v>3.1.3</v>
      </c>
      <c r="D36" s="252" t="str">
        <f>'13. NTT BC'!C243</f>
        <v>Project Pull-through - NTT - Revenues - Operating services</v>
      </c>
      <c r="F36" s="411"/>
      <c r="G36" s="248"/>
      <c r="H36" s="248"/>
    </row>
    <row r="37" spans="3:8">
      <c r="C37" s="246" t="str">
        <f>'13. NTT BC'!B254</f>
        <v>3.2</v>
      </c>
      <c r="D37" s="246" t="str">
        <f>'13. NTT BC'!C254</f>
        <v>Project Pull-through - NTT - Price Discounts</v>
      </c>
      <c r="F37" s="411"/>
      <c r="G37" s="248"/>
      <c r="H37" s="248"/>
    </row>
    <row r="38" spans="3:8">
      <c r="C38" s="252" t="str">
        <f>'13. NTT BC'!B119</f>
        <v>2.2.1</v>
      </c>
      <c r="D38" s="252" t="str">
        <f>'13. NTT BC'!C119</f>
        <v>Discount - Project - NTT - Revenues - Equipment</v>
      </c>
      <c r="F38" s="411"/>
    </row>
    <row r="39" spans="3:8">
      <c r="C39" s="252" t="str">
        <f>'13. NTT BC'!B130</f>
        <v>2.2.2</v>
      </c>
      <c r="D39" s="252" t="str">
        <f>'13. NTT BC'!C130</f>
        <v>Discount - Project - NTT - Revenues - Deployment &amp; set-up</v>
      </c>
      <c r="F39" s="411"/>
    </row>
    <row r="40" spans="3:8">
      <c r="C40" s="252" t="str">
        <f>'13. NTT BC'!B141</f>
        <v>2.2.3</v>
      </c>
      <c r="D40" s="252" t="str">
        <f>'13. NTT BC'!C141</f>
        <v>Discount - Project - NTT - Revenues - Operating services</v>
      </c>
      <c r="F40" s="411"/>
    </row>
    <row r="41" spans="3:8">
      <c r="C41" s="246" t="str">
        <f>'13. NTT BC'!B298</f>
        <v>3.3</v>
      </c>
      <c r="D41" s="246" t="str">
        <f>'13. NTT BC'!C298</f>
        <v>Project Pull-through - NTT - Capex</v>
      </c>
      <c r="F41" s="411"/>
    </row>
    <row r="42" spans="3:8">
      <c r="C42" s="246" t="str">
        <f>'13. NTT BC'!B309</f>
        <v>3.4</v>
      </c>
      <c r="D42" s="246" t="str">
        <f>'13. NTT BC'!C309</f>
        <v>Project Pull-through - NTT - Deployment &amp; set-up</v>
      </c>
      <c r="F42" s="411"/>
    </row>
    <row r="43" spans="3:8">
      <c r="C43" s="246" t="str">
        <f>'13. NTT BC'!B320</f>
        <v>3.5</v>
      </c>
      <c r="D43" s="246" t="str">
        <f>'13. NTT BC'!C320</f>
        <v>Project Pull-through - NTT - Opex</v>
      </c>
      <c r="F43" s="411"/>
    </row>
    <row r="44" spans="3:8">
      <c r="C44" s="252" t="str">
        <f>'13. NTT BC'!B321</f>
        <v>3.5.1</v>
      </c>
      <c r="D44" s="252" t="str">
        <f>'13. NTT BC'!C321</f>
        <v>Project - NTT - Opex - Purchase cost</v>
      </c>
      <c r="F44" s="411"/>
    </row>
    <row r="45" spans="3:8">
      <c r="C45" s="252" t="str">
        <f>'13. NTT BC'!B332</f>
        <v>3.5.2</v>
      </c>
      <c r="D45" s="252" t="str">
        <f>'13. NTT BC'!C332</f>
        <v>Project - NTT - Opex - Internal cost</v>
      </c>
      <c r="F45" s="411"/>
    </row>
    <row r="46" spans="3:8">
      <c r="C46" s="252" t="str">
        <f>'13. NTT BC'!B343</f>
        <v>3.5.3</v>
      </c>
      <c r="D46" s="252" t="str">
        <f>'13. NTT BC'!C343</f>
        <v>Project - NTT - Opex - Other</v>
      </c>
      <c r="F46" s="411"/>
    </row>
    <row r="47" spans="3:8">
      <c r="C47" s="253"/>
      <c r="D47" s="253"/>
      <c r="F47" s="411"/>
    </row>
    <row r="48" spans="3:8" s="412" customFormat="1">
      <c r="C48" s="413"/>
      <c r="D48" s="413"/>
      <c r="F48" s="414"/>
      <c r="G48" s="413"/>
      <c r="H48" s="413"/>
    </row>
    <row r="49" spans="3:8">
      <c r="C49" s="253"/>
      <c r="D49" s="253"/>
      <c r="F49" s="411"/>
    </row>
    <row r="50" spans="3:8" ht="21">
      <c r="C50" s="250" t="str">
        <f>'13. NTT BC'!B355</f>
        <v>4. - O&amp;N UC</v>
      </c>
      <c r="D50" s="250" t="str">
        <f>'13. NTT BC'!C355</f>
        <v>O&amp;N UC - NTT</v>
      </c>
      <c r="F50" s="411"/>
      <c r="G50" s="250" t="str">
        <f>'14. Cust BC'!B151</f>
        <v>7. - O&amp;N UC</v>
      </c>
      <c r="H50" s="250" t="str">
        <f>'14. Cust BC'!C151</f>
        <v>O&amp;N UC - Customer</v>
      </c>
    </row>
    <row r="51" spans="3:8">
      <c r="C51" s="246" t="str">
        <f>'13. NTT BC'!B356</f>
        <v>4.1</v>
      </c>
      <c r="D51" s="246" t="str">
        <f>'13. NTT BC'!C356</f>
        <v>O&amp;N UC - NTT - Revenues (Excl. Risk Reward)</v>
      </c>
      <c r="F51" s="411"/>
      <c r="G51" s="246" t="str">
        <f>'14. Cust BC'!B152</f>
        <v>7.1</v>
      </c>
      <c r="H51" s="246" t="str">
        <f>'14. Cust BC'!C152</f>
        <v xml:space="preserve">O&amp;N UC - Customer - Capex </v>
      </c>
    </row>
    <row r="52" spans="3:8">
      <c r="C52" s="252" t="str">
        <f>'13. NTT BC'!B357</f>
        <v>4.1.1</v>
      </c>
      <c r="D52" s="252" t="str">
        <f>'13. NTT BC'!C357</f>
        <v>O&amp;N UC - NTT - Revenues (Excl. Risk Reward) - Equipment</v>
      </c>
      <c r="F52" s="411"/>
      <c r="G52" s="252" t="str">
        <f>'14. Cust BC'!B153</f>
        <v>7.1.1</v>
      </c>
      <c r="H52" s="252" t="str">
        <f>'14. Cust BC'!C153</f>
        <v>O&amp;N UC - Customer - Capex  Excl. Pull Through</v>
      </c>
    </row>
    <row r="53" spans="3:8">
      <c r="C53" s="252" t="str">
        <f>'13. NTT BC'!B368</f>
        <v>4.1.2</v>
      </c>
      <c r="D53" s="252" t="str">
        <f>'13. NTT BC'!C368</f>
        <v>O&amp;N UC - NTT - Revenues (Excl. Risk Reward) - Deployment &amp; set-up</v>
      </c>
      <c r="F53" s="411"/>
      <c r="G53" s="252" t="str">
        <f>'14. Cust BC'!B154</f>
        <v>7.1.2</v>
      </c>
      <c r="H53" s="252" t="str">
        <f>'14. Cust BC'!C154</f>
        <v>O&amp;N UC - Customer - Capex  Incl. Pull Through</v>
      </c>
    </row>
    <row r="54" spans="3:8">
      <c r="C54" s="252" t="str">
        <f>'13. NTT BC'!B379</f>
        <v>4.1.3</v>
      </c>
      <c r="D54" s="252" t="str">
        <f>'13. NTT BC'!C379</f>
        <v>O&amp;N UC - NTT - Revenues (Excl. Risk Reward) - Operating services</v>
      </c>
      <c r="F54" s="411"/>
      <c r="G54" s="252" t="str">
        <f>'14. Cust BC'!B155</f>
        <v>7.1.3</v>
      </c>
      <c r="H54" s="252" t="str">
        <f>'14. Cust BC'!C155</f>
        <v>O&amp;N UC - Customer - Capex  Procured from outside NTT</v>
      </c>
    </row>
    <row r="55" spans="3:8">
      <c r="C55" s="252" t="str">
        <f>'13. NTT BC'!B400</f>
        <v>4.1.4</v>
      </c>
      <c r="D55" s="252" t="str">
        <f>'13. NTT BC'!C400</f>
        <v>O&amp;N UC - NTT - Revenues (Excl. Risk Reward) - Pull-through equipment</v>
      </c>
      <c r="F55" s="411"/>
      <c r="G55" s="246" t="str">
        <f>'14. Cust BC'!B166</f>
        <v>7.2</v>
      </c>
      <c r="H55" s="246" t="str">
        <f>'14. Cust BC'!C166</f>
        <v xml:space="preserve">O&amp;N UC - Customer - Deployment &amp; set-up </v>
      </c>
    </row>
    <row r="56" spans="3:8">
      <c r="C56" s="252" t="str">
        <f>'13. NTT BC'!B411</f>
        <v>4.1.5</v>
      </c>
      <c r="D56" s="252" t="str">
        <f>'13. NTT BC'!C411</f>
        <v>O&amp;N UC - NTT - Revenues (Excl. Risk Reward) - Pull-through Deployment &amp; set-up</v>
      </c>
      <c r="F56" s="411"/>
      <c r="G56" s="252" t="str">
        <f>'14. Cust BC'!B167</f>
        <v>7.2.1</v>
      </c>
      <c r="H56" s="252" t="str">
        <f>'14. Cust BC'!C167</f>
        <v>O&amp;N UC - Customer - Deployment &amp; set-up  Excl. Pull Through</v>
      </c>
    </row>
    <row r="57" spans="3:8">
      <c r="C57" s="252" t="str">
        <f>'7. INPUT O&amp;N UC'!D170</f>
        <v>4.1.6</v>
      </c>
      <c r="D57" s="252" t="str">
        <f>'7. INPUT O&amp;N UC'!E170</f>
        <v>O&amp;N UC - NTT - Revenues (Excl. Risk Reward) - Pull-through Operating services</v>
      </c>
      <c r="F57" s="411"/>
      <c r="G57" s="252" t="str">
        <f>'14. Cust BC'!B168</f>
        <v>7.2.2</v>
      </c>
      <c r="H57" s="252" t="str">
        <f>'14. Cust BC'!C168</f>
        <v>O&amp;N UC - Customer - Deployment &amp; set-up  Incl. Pull Through</v>
      </c>
    </row>
    <row r="58" spans="3:8">
      <c r="C58" s="246" t="str">
        <f>'13. NTT BC'!B433</f>
        <v>4.2</v>
      </c>
      <c r="D58" s="246" t="str">
        <f>'13. NTT BC'!C433</f>
        <v>O&amp;N UC - NTT - Discounts</v>
      </c>
      <c r="F58" s="411"/>
      <c r="G58" s="252" t="str">
        <f>'14. Cust BC'!B169</f>
        <v>7.2.3</v>
      </c>
      <c r="H58" s="252" t="str">
        <f>'14. Cust BC'!C169</f>
        <v>O&amp;N UC - Customer - Deployment &amp; set-up  Procured from outside NTT</v>
      </c>
    </row>
    <row r="59" spans="3:8">
      <c r="C59" s="252" t="str">
        <f>'13. NTT BC'!B434</f>
        <v>4.2.1</v>
      </c>
      <c r="D59" s="400" t="str">
        <f>'13. NTT BC'!C434</f>
        <v>O&amp;N UC - NTT - Discounts - Equipment</v>
      </c>
      <c r="F59" s="411"/>
      <c r="G59" s="252" t="str">
        <f>'14. Cust BC'!B180</f>
        <v>7.2.4</v>
      </c>
      <c r="H59" s="252" t="str">
        <f>'14. Cust BC'!C180</f>
        <v>O&amp;N UC - Customer - Deployment &amp; set-up  Internal</v>
      </c>
    </row>
    <row r="60" spans="3:8">
      <c r="C60" s="252" t="str">
        <f>'13. NTT BC'!B445</f>
        <v>4.2.2</v>
      </c>
      <c r="D60" s="400" t="str">
        <f>'13. NTT BC'!C445</f>
        <v>O&amp;N UC - NTT - Discounts - Deployment &amp; set-up</v>
      </c>
      <c r="F60" s="411"/>
      <c r="G60" s="246" t="str">
        <f>'14. Cust BC'!B191</f>
        <v>7.3</v>
      </c>
      <c r="H60" s="246" t="str">
        <f>'14. Cust BC'!C191</f>
        <v xml:space="preserve">O&amp;N UC - Customer - Opex </v>
      </c>
    </row>
    <row r="61" spans="3:8">
      <c r="C61" s="252" t="str">
        <f>'13. NTT BC'!B456</f>
        <v>4.2.3</v>
      </c>
      <c r="D61" s="400" t="str">
        <f>'13. NTT BC'!C456</f>
        <v>O&amp;N UC - NTT - Discounts - Operating service</v>
      </c>
      <c r="F61" s="411"/>
      <c r="G61" s="252" t="str">
        <f>'14. Cust BC'!B192</f>
        <v>7.3.1</v>
      </c>
      <c r="H61" s="252" t="str">
        <f>'14. Cust BC'!C192</f>
        <v>O&amp;N UC - Customer - Opex  Excl. Pull Through</v>
      </c>
    </row>
    <row r="62" spans="3:8">
      <c r="C62" s="252" t="str">
        <f>'13. NTT BC'!B477</f>
        <v>4.2.4</v>
      </c>
      <c r="D62" s="400" t="str">
        <f>'13. NTT BC'!C477</f>
        <v>O&amp;N UC - NTT - Discounts - Pull-through Equipment</v>
      </c>
      <c r="F62" s="411"/>
      <c r="G62" s="252" t="str">
        <f>'14. Cust BC'!B193</f>
        <v>7.3.2</v>
      </c>
      <c r="H62" s="252" t="str">
        <f>'14. Cust BC'!C193</f>
        <v>O&amp;N UC - Customer - Opex  Incl. Pull Through</v>
      </c>
    </row>
    <row r="63" spans="3:8">
      <c r="C63" s="252" t="str">
        <f>'13. NTT BC'!B488</f>
        <v>4.2.5</v>
      </c>
      <c r="D63" s="400" t="str">
        <f>'13. NTT BC'!C488</f>
        <v>O&amp;N UC - NTT - Discounts - Pull-through Deployment &amp; set-up</v>
      </c>
      <c r="F63" s="411"/>
      <c r="G63" s="252" t="str">
        <f>'14. Cust BC'!B194</f>
        <v>7.3.3</v>
      </c>
      <c r="H63" s="252" t="str">
        <f>'14. Cust BC'!C194</f>
        <v>O&amp;N UC - Customer - Opex  Procured from outside NTT</v>
      </c>
    </row>
    <row r="64" spans="3:8">
      <c r="C64" s="252" t="str">
        <f>'13. NTT BC'!B499</f>
        <v>4.2.6</v>
      </c>
      <c r="D64" s="400" t="str">
        <f>'13. NTT BC'!C499</f>
        <v>O&amp;N UC - NTT - Discounts - Pull-through Operating services</v>
      </c>
      <c r="F64" s="411"/>
      <c r="G64" s="252" t="str">
        <f>'14. Cust BC'!B205</f>
        <v>7.3.4</v>
      </c>
      <c r="H64" s="252" t="str">
        <f>'14. Cust BC'!C205</f>
        <v>O&amp;N UC - Customer - Opex  Internal</v>
      </c>
    </row>
    <row r="65" spans="3:8">
      <c r="C65" s="246" t="str">
        <f>'13. NTT BC'!B510</f>
        <v>4.3</v>
      </c>
      <c r="D65" s="246" t="str">
        <f>'13. NTT BC'!C510</f>
        <v>O&amp;N UC - NTT - Revenues (Risk Reward)</v>
      </c>
      <c r="F65" s="411"/>
      <c r="G65" s="246" t="str">
        <f>'14. Cust BC'!B216</f>
        <v>7.4</v>
      </c>
      <c r="H65" s="246" t="str">
        <f>'14. Cust BC'!C216</f>
        <v xml:space="preserve">O&amp;N UC - Customer - UC Revenues </v>
      </c>
    </row>
    <row r="66" spans="3:8">
      <c r="C66" s="252" t="str">
        <f>'13. NTT BC'!B511</f>
        <v>4.3.1</v>
      </c>
      <c r="D66" s="255" t="str">
        <f>'13. NTT BC'!C511</f>
        <v>O&amp;N UC - NTT - Revenues (Risk Reward) - UC revenues</v>
      </c>
      <c r="F66" s="411"/>
      <c r="G66" s="246" t="str">
        <f>'14. Cust BC'!B227</f>
        <v>7.5</v>
      </c>
      <c r="H66" s="246" t="str">
        <f>'14. Cust BC'!C227</f>
        <v xml:space="preserve">O&amp;N UC - Customer - Cash Releasing Benefits </v>
      </c>
    </row>
    <row r="67" spans="3:8">
      <c r="C67" s="252" t="str">
        <f>'13. NTT BC'!B522</f>
        <v>4.3.2</v>
      </c>
      <c r="D67" s="255" t="str">
        <f>'13. NTT BC'!C522</f>
        <v>O&amp;N UC - NTT - Revenues (Risk Reward) - Cash Releasing Benefits</v>
      </c>
      <c r="F67" s="411"/>
      <c r="G67" s="252" t="str">
        <f>'14. Cust BC'!B228</f>
        <v>7.5.1</v>
      </c>
      <c r="H67" s="252" t="str">
        <f>'14. Cust BC'!C228</f>
        <v>Benefits</v>
      </c>
    </row>
    <row r="68" spans="3:8">
      <c r="C68" s="246" t="str">
        <f>'13. NTT BC'!B533</f>
        <v>4.4</v>
      </c>
      <c r="D68" s="246" t="str">
        <f>'13. NTT BC'!C533</f>
        <v>O&amp;N UC - NTT - Capex</v>
      </c>
      <c r="F68" s="411"/>
      <c r="G68" s="252" t="str">
        <f>'14. Cust BC'!B239</f>
        <v>7.5.2</v>
      </c>
      <c r="H68" s="252" t="str">
        <f>'14. Cust BC'!C239</f>
        <v>Reference baseline</v>
      </c>
    </row>
    <row r="69" spans="3:8">
      <c r="C69" s="252" t="str">
        <f>'13. NTT BC'!B534</f>
        <v>4.4.1</v>
      </c>
      <c r="D69" s="252" t="str">
        <f>'13. NTT BC'!C534</f>
        <v>O&amp;N UC - NTT - Capex, Excl. Pull through</v>
      </c>
      <c r="F69" s="411"/>
      <c r="G69" s="252" t="str">
        <f>'14. Cust BC'!B250</f>
        <v>7.5.3</v>
      </c>
      <c r="H69" s="252" t="str">
        <f>'14. Cust BC'!C250</f>
        <v>Target</v>
      </c>
    </row>
    <row r="70" spans="3:8">
      <c r="C70" s="252" t="str">
        <f>'13. NTT BC'!B545</f>
        <v>4.4.2</v>
      </c>
      <c r="D70" s="252" t="str">
        <f>'13. NTT BC'!C545</f>
        <v>O&amp;N UC - NTT - Capex, Incl. Pull through</v>
      </c>
      <c r="F70" s="411"/>
      <c r="G70" s="246" t="str">
        <f>'14. Cust BC'!B261</f>
        <v>7.6</v>
      </c>
      <c r="H70" s="246" t="str">
        <f>'14. Cust BC'!C261</f>
        <v xml:space="preserve">O&amp;N UC - Customer - Wider Cash Benefits </v>
      </c>
    </row>
    <row r="71" spans="3:8">
      <c r="C71" s="246" t="str">
        <f>'13. NTT BC'!B556</f>
        <v>4.5</v>
      </c>
      <c r="D71" s="246" t="str">
        <f>'13. NTT BC'!C556</f>
        <v>O&amp;N UC - NTT - Deployment &amp; set-up</v>
      </c>
      <c r="F71" s="411"/>
      <c r="G71" s="252" t="str">
        <f>'14. Cust BC'!B262</f>
        <v>7.6.1</v>
      </c>
      <c r="H71" s="252" t="str">
        <f>'14. Cust BC'!C262</f>
        <v>Benefits</v>
      </c>
    </row>
    <row r="72" spans="3:8">
      <c r="C72" s="252" t="str">
        <f>'13. NTT BC'!B557</f>
        <v>4.5.1</v>
      </c>
      <c r="D72" s="252" t="str">
        <f>'13. NTT BC'!C557</f>
        <v>O&amp;N UC - NTT - Deployment &amp; set-up, Excl. Pull through</v>
      </c>
      <c r="F72" s="411"/>
      <c r="G72" s="252" t="str">
        <f>'14. Cust BC'!B283</f>
        <v>7.6.2</v>
      </c>
      <c r="H72" s="252" t="str">
        <f>'14. Cust BC'!C283</f>
        <v>Reference baseline</v>
      </c>
    </row>
    <row r="73" spans="3:8">
      <c r="C73" s="252" t="str">
        <f>'13. NTT BC'!B568</f>
        <v>4.5.2</v>
      </c>
      <c r="D73" s="252" t="str">
        <f>'13. NTT BC'!C568</f>
        <v>O&amp;N UC - NTT - Deployment &amp; set-up, Incl. Pull through</v>
      </c>
      <c r="F73" s="411"/>
      <c r="G73" s="252" t="str">
        <f>'14. Cust BC'!B304</f>
        <v>7.6.3</v>
      </c>
      <c r="H73" s="252" t="str">
        <f>'14. Cust BC'!C304</f>
        <v>Target</v>
      </c>
    </row>
    <row r="74" spans="3:8">
      <c r="C74" s="246" t="str">
        <f>'13. NTT BC'!B579</f>
        <v>4.6</v>
      </c>
      <c r="D74" s="246" t="str">
        <f>'13. NTT BC'!C579</f>
        <v>O&amp;N UC - NTT - Opex</v>
      </c>
      <c r="F74" s="411"/>
      <c r="G74" s="246" t="str">
        <f>'14. Cust BC'!B325</f>
        <v>7.7</v>
      </c>
      <c r="H74" s="246" t="str">
        <f>'14. Cust BC'!C325</f>
        <v xml:space="preserve">O&amp;N UC - Customer - Quantifiable, non-monetizable benefits </v>
      </c>
    </row>
    <row r="75" spans="3:8">
      <c r="C75" s="252" t="str">
        <f>'13. NTT BC'!B580</f>
        <v>4.6.1</v>
      </c>
      <c r="D75" s="252" t="str">
        <f>'13. NTT BC'!C580</f>
        <v>O&amp;N UC - NTT - Opex, Purchase</v>
      </c>
      <c r="F75" s="411"/>
      <c r="G75" s="252" t="str">
        <f>'14. Cust BC'!B326</f>
        <v>7.7.1</v>
      </c>
      <c r="H75" s="252" t="str">
        <f>'14. Cust BC'!C326</f>
        <v>Non monetizable benefits</v>
      </c>
    </row>
    <row r="76" spans="3:8">
      <c r="C76" s="252" t="str">
        <f>'13. NTT BC'!B601</f>
        <v>4.6.2</v>
      </c>
      <c r="D76" s="252" t="str">
        <f>'13. NTT BC'!C601</f>
        <v>O&amp;N UC - NTT - Opex, Internal</v>
      </c>
      <c r="F76" s="411"/>
      <c r="G76" s="272" t="str">
        <f>'14. Cust BC'!B337</f>
        <v>7.7.2</v>
      </c>
      <c r="H76" s="272" t="str">
        <f>'14. Cust BC'!C337</f>
        <v>Reference baseline</v>
      </c>
    </row>
    <row r="77" spans="3:8">
      <c r="C77" s="252" t="str">
        <f>'13. NTT BC'!B612</f>
        <v>4.6.3</v>
      </c>
      <c r="D77" s="252" t="str">
        <f>'13. NTT BC'!C612</f>
        <v>O&amp;N UC - NTT - Opex, Other</v>
      </c>
      <c r="F77" s="411"/>
      <c r="G77" s="272" t="str">
        <f>'14. Cust BC'!B348</f>
        <v>7.7.3</v>
      </c>
      <c r="H77" s="272" t="str">
        <f>'14. Cust BC'!C348</f>
        <v>Target</v>
      </c>
    </row>
    <row r="78" spans="3:8">
      <c r="C78" s="252" t="str">
        <f>'13. NTT BC'!B623</f>
        <v>4.6.4</v>
      </c>
      <c r="D78" s="252" t="str">
        <f>'13. NTT BC'!C623</f>
        <v>O&amp;N UC - NTT - Opex, Pull-Through</v>
      </c>
      <c r="F78" s="411"/>
    </row>
    <row r="79" spans="3:8" ht="21">
      <c r="F79" s="411"/>
      <c r="G79" s="250" t="str">
        <f>'14. Cust BC'!B360</f>
        <v>8..1</v>
      </c>
      <c r="H79" s="250" t="str">
        <f>'14. Cust BC'!C360</f>
        <v>O&amp;N UC - Risk Reward - UC revenues</v>
      </c>
    </row>
    <row r="80" spans="3:8">
      <c r="F80" s="411"/>
      <c r="G80" s="246" t="str">
        <f>'14. Cust BC'!B360</f>
        <v>8..1</v>
      </c>
      <c r="H80" s="246" t="str">
        <f>'14. Cust BC'!C360</f>
        <v>O&amp;N UC - Risk Reward - UC revenues</v>
      </c>
    </row>
    <row r="81" spans="6:8">
      <c r="F81" s="411"/>
      <c r="G81" s="246" t="str">
        <f>'14. Cust BC'!B371</f>
        <v>8..2</v>
      </c>
      <c r="H81" s="246" t="str">
        <f>'14. Cust BC'!C371</f>
        <v>O&amp;N UC - Risk Reward - Cash Releasing Benefits</v>
      </c>
    </row>
    <row r="82" spans="6:8">
      <c r="F82" s="411"/>
      <c r="G82" s="253"/>
      <c r="H82" s="253"/>
    </row>
    <row r="83" spans="6:8">
      <c r="F83" s="411"/>
    </row>
  </sheetData>
  <mergeCells count="3">
    <mergeCell ref="G11:H11"/>
    <mergeCell ref="D2:H2"/>
    <mergeCell ref="C11:D11"/>
  </mergeCells>
  <phoneticPr fontId="30" type="noConversion"/>
  <pageMargins left="0.7" right="0.7" top="0.75" bottom="0.75" header="0.3" footer="0.3"/>
  <pageSetup paperSize="9" scale="32" orientation="portrait" horizontalDpi="0" verticalDpi="0"/>
  <headerFooter>
    <oddHeader>&amp;F</oddHeader>
    <oddFooter>&amp;L&amp;A&amp;C&amp;B Confidentiel&amp;B&amp;RPage &amp;P</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176B6-D212-4D4F-968B-A6F0BECC6D7C}">
  <sheetPr>
    <tabColor theme="0" tint="-0.14999847407452621"/>
  </sheetPr>
  <dimension ref="A1:AP432"/>
  <sheetViews>
    <sheetView showGridLines="0" zoomScaleNormal="100" workbookViewId="0">
      <pane xSplit="2" ySplit="2" topLeftCell="C248" activePane="bottomRight" state="frozen"/>
      <selection pane="topRight" activeCell="C1" sqref="C1"/>
      <selection pane="bottomLeft" activeCell="A3" sqref="A3"/>
      <selection pane="bottomRight" activeCell="B253" sqref="B253"/>
    </sheetView>
  </sheetViews>
  <sheetFormatPr baseColWidth="10" defaultColWidth="11.5" defaultRowHeight="15" outlineLevelRow="2" outlineLevelCol="1"/>
  <cols>
    <col min="1" max="1" width="4.83203125" style="231" customWidth="1"/>
    <col min="2" max="2" width="27.83203125" style="428" bestFit="1" customWidth="1"/>
    <col min="3" max="3" width="8.5" style="231" bestFit="1" customWidth="1"/>
    <col min="4" max="4" width="20.83203125" style="54" customWidth="1" outlineLevel="1"/>
    <col min="5" max="5" width="13" style="231" customWidth="1" outlineLevel="1"/>
    <col min="6" max="6" width="38.6640625" style="54" customWidth="1" outlineLevel="1"/>
    <col min="7" max="7" width="5.1640625" style="231" customWidth="1" outlineLevel="1"/>
    <col min="8" max="8" width="62.33203125" style="54" customWidth="1" outlineLevel="1"/>
    <col min="9" max="9" width="7.83203125" style="54" bestFit="1" customWidth="1"/>
    <col min="10" max="10" width="29.1640625" style="54" customWidth="1" outlineLevel="1"/>
    <col min="11" max="11" width="16.5" style="54" customWidth="1" outlineLevel="1"/>
    <col min="12" max="12" width="34.5" style="54" customWidth="1" outlineLevel="1"/>
    <col min="13" max="15" width="9.5" style="231" bestFit="1" customWidth="1"/>
    <col min="16" max="16" width="9" style="231" customWidth="1" outlineLevel="1"/>
    <col min="17" max="17" width="8.83203125" style="231" customWidth="1" outlineLevel="1"/>
    <col min="18" max="18" width="8.33203125" style="231" customWidth="1" outlineLevel="1"/>
    <col min="19" max="19" width="9" style="231" customWidth="1" outlineLevel="1"/>
    <col min="20" max="20" width="8.83203125" style="231" customWidth="1" outlineLevel="1"/>
    <col min="21" max="21" width="8.33203125" style="231" customWidth="1" outlineLevel="1"/>
    <col min="22" max="22" width="9" style="231" customWidth="1" outlineLevel="1"/>
    <col min="23" max="23" width="8.83203125" style="231" customWidth="1" outlineLevel="1"/>
    <col min="24" max="24" width="8.33203125" style="231" customWidth="1" outlineLevel="1"/>
    <col min="25" max="25" width="9" style="231" customWidth="1" outlineLevel="1"/>
    <col min="26" max="26" width="8.83203125" style="231" customWidth="1" outlineLevel="1"/>
    <col min="27" max="27" width="8.33203125" style="231" customWidth="1" outlineLevel="1"/>
    <col min="28" max="28" width="9" style="231" customWidth="1" outlineLevel="1"/>
    <col min="29" max="29" width="8.83203125" style="231" customWidth="1" outlineLevel="1"/>
    <col min="30" max="30" width="8.33203125" style="231" customWidth="1" outlineLevel="1"/>
    <col min="31" max="31" width="9" style="231" customWidth="1" outlineLevel="1"/>
    <col min="32" max="32" width="8.83203125" style="231" customWidth="1" outlineLevel="1"/>
    <col min="33" max="33" width="8.33203125" style="231" customWidth="1" outlineLevel="1"/>
    <col min="34" max="34" width="9" customWidth="1" outlineLevel="1"/>
    <col min="35" max="35" width="8.83203125" customWidth="1" outlineLevel="1"/>
    <col min="36" max="36" width="8.33203125" customWidth="1" outlineLevel="1"/>
    <col min="37" max="37" width="9" customWidth="1" outlineLevel="1"/>
    <col min="38" max="38" width="8.83203125" customWidth="1" outlineLevel="1"/>
    <col min="39" max="39" width="8.33203125" customWidth="1" outlineLevel="1"/>
    <col min="40" max="40" width="9" customWidth="1" outlineLevel="1"/>
    <col min="41" max="41" width="8.83203125" customWidth="1" outlineLevel="1"/>
    <col min="42" max="42" width="8.33203125" customWidth="1" outlineLevel="1"/>
  </cols>
  <sheetData>
    <row r="1" spans="1:42" s="156" customFormat="1" ht="20" customHeight="1" outlineLevel="1" thickBot="1">
      <c r="A1" s="989" t="s">
        <v>394</v>
      </c>
      <c r="B1" s="990"/>
      <c r="C1" s="995" t="s">
        <v>396</v>
      </c>
      <c r="D1" s="992"/>
      <c r="E1" s="991" t="s">
        <v>479</v>
      </c>
      <c r="F1" s="992"/>
      <c r="G1" s="993" t="s">
        <v>397</v>
      </c>
      <c r="H1" s="994"/>
      <c r="I1" s="995" t="s">
        <v>4</v>
      </c>
      <c r="J1" s="996"/>
      <c r="K1" s="996"/>
      <c r="L1" s="996"/>
      <c r="M1" s="579" t="s">
        <v>481</v>
      </c>
      <c r="N1" s="580" t="s">
        <v>481</v>
      </c>
      <c r="O1" s="581" t="s">
        <v>481</v>
      </c>
      <c r="P1" s="579" t="s">
        <v>485</v>
      </c>
      <c r="Q1" s="580" t="s">
        <v>485</v>
      </c>
      <c r="R1" s="581" t="s">
        <v>485</v>
      </c>
      <c r="S1" s="579" t="s">
        <v>486</v>
      </c>
      <c r="T1" s="580" t="s">
        <v>486</v>
      </c>
      <c r="U1" s="581" t="s">
        <v>486</v>
      </c>
      <c r="V1" s="579" t="s">
        <v>487</v>
      </c>
      <c r="W1" s="580" t="s">
        <v>487</v>
      </c>
      <c r="X1" s="581" t="s">
        <v>487</v>
      </c>
      <c r="Y1" s="579" t="s">
        <v>488</v>
      </c>
      <c r="Z1" s="580" t="s">
        <v>488</v>
      </c>
      <c r="AA1" s="581" t="s">
        <v>488</v>
      </c>
      <c r="AB1" s="579" t="s">
        <v>489</v>
      </c>
      <c r="AC1" s="580" t="s">
        <v>489</v>
      </c>
      <c r="AD1" s="581" t="s">
        <v>489</v>
      </c>
      <c r="AE1" s="579" t="s">
        <v>490</v>
      </c>
      <c r="AF1" s="580" t="s">
        <v>490</v>
      </c>
      <c r="AG1" s="581" t="s">
        <v>490</v>
      </c>
      <c r="AH1" s="579" t="s">
        <v>502</v>
      </c>
      <c r="AI1" s="580" t="s">
        <v>502</v>
      </c>
      <c r="AJ1" s="581" t="s">
        <v>502</v>
      </c>
      <c r="AK1" s="579" t="s">
        <v>503</v>
      </c>
      <c r="AL1" s="580" t="s">
        <v>503</v>
      </c>
      <c r="AM1" s="581" t="s">
        <v>503</v>
      </c>
      <c r="AN1" s="579" t="s">
        <v>504</v>
      </c>
      <c r="AO1" s="580" t="s">
        <v>504</v>
      </c>
      <c r="AP1" s="581" t="s">
        <v>504</v>
      </c>
    </row>
    <row r="2" spans="1:42" s="425" customFormat="1" ht="33" outlineLevel="1" thickBot="1">
      <c r="A2" s="497" t="s">
        <v>395</v>
      </c>
      <c r="B2" s="498" t="s">
        <v>477</v>
      </c>
      <c r="C2" s="499" t="s">
        <v>394</v>
      </c>
      <c r="D2" s="500" t="s">
        <v>478</v>
      </c>
      <c r="E2" s="500" t="s">
        <v>394</v>
      </c>
      <c r="F2" s="500" t="s">
        <v>478</v>
      </c>
      <c r="G2" s="500" t="s">
        <v>394</v>
      </c>
      <c r="H2" s="501" t="s">
        <v>478</v>
      </c>
      <c r="I2" s="499" t="s">
        <v>395</v>
      </c>
      <c r="J2" s="500" t="s">
        <v>478</v>
      </c>
      <c r="K2" s="500" t="s">
        <v>344</v>
      </c>
      <c r="L2" s="575" t="s">
        <v>217</v>
      </c>
      <c r="M2" s="576" t="s">
        <v>484</v>
      </c>
      <c r="N2" s="577" t="s">
        <v>483</v>
      </c>
      <c r="O2" s="578" t="s">
        <v>482</v>
      </c>
      <c r="P2" s="576" t="s">
        <v>484</v>
      </c>
      <c r="Q2" s="577" t="s">
        <v>483</v>
      </c>
      <c r="R2" s="578" t="s">
        <v>482</v>
      </c>
      <c r="S2" s="576" t="s">
        <v>484</v>
      </c>
      <c r="T2" s="577" t="s">
        <v>483</v>
      </c>
      <c r="U2" s="578" t="s">
        <v>482</v>
      </c>
      <c r="V2" s="576" t="s">
        <v>484</v>
      </c>
      <c r="W2" s="577" t="s">
        <v>483</v>
      </c>
      <c r="X2" s="578" t="s">
        <v>482</v>
      </c>
      <c r="Y2" s="576" t="s">
        <v>484</v>
      </c>
      <c r="Z2" s="577" t="s">
        <v>483</v>
      </c>
      <c r="AA2" s="578" t="s">
        <v>482</v>
      </c>
      <c r="AB2" s="576" t="s">
        <v>484</v>
      </c>
      <c r="AC2" s="577" t="s">
        <v>483</v>
      </c>
      <c r="AD2" s="578" t="s">
        <v>482</v>
      </c>
      <c r="AE2" s="576" t="s">
        <v>484</v>
      </c>
      <c r="AF2" s="577" t="s">
        <v>483</v>
      </c>
      <c r="AG2" s="578" t="s">
        <v>482</v>
      </c>
      <c r="AH2" s="576" t="s">
        <v>484</v>
      </c>
      <c r="AI2" s="577" t="s">
        <v>483</v>
      </c>
      <c r="AJ2" s="578" t="s">
        <v>482</v>
      </c>
      <c r="AK2" s="576" t="s">
        <v>484</v>
      </c>
      <c r="AL2" s="577" t="s">
        <v>483</v>
      </c>
      <c r="AM2" s="578" t="s">
        <v>482</v>
      </c>
      <c r="AN2" s="576" t="s">
        <v>484</v>
      </c>
      <c r="AO2" s="577" t="s">
        <v>483</v>
      </c>
      <c r="AP2" s="578" t="s">
        <v>482</v>
      </c>
    </row>
    <row r="3" spans="1:42">
      <c r="A3" s="437">
        <v>1</v>
      </c>
      <c r="B3" s="492" t="str">
        <f>'6. INPUT PROJECT'!D26</f>
        <v>Project-2.1.1-Item #1</v>
      </c>
      <c r="C3" s="437" t="str">
        <f>'6. INPUT PROJECT'!B$18</f>
        <v>2.</v>
      </c>
      <c r="D3" s="440" t="str">
        <f>'6. INPUT PROJECT'!C$18</f>
        <v>Project - NTT</v>
      </c>
      <c r="E3" s="439" t="str">
        <f>'6. INPUT PROJECT'!C$20</f>
        <v>2.1</v>
      </c>
      <c r="F3" s="440" t="str">
        <f>'6. INPUT PROJECT'!D$20</f>
        <v>Project - NTT - Revenues</v>
      </c>
      <c r="G3" s="439" t="str">
        <f>'6. INPUT PROJECT'!D$22</f>
        <v>2.1.1</v>
      </c>
      <c r="H3" s="463" t="str">
        <f>'6. INPUT PROJECT'!E$22</f>
        <v>Project - NTT - Revenues - Equipment</v>
      </c>
      <c r="I3" s="470" t="s">
        <v>9</v>
      </c>
      <c r="J3" s="438" t="s">
        <v>98</v>
      </c>
      <c r="K3" s="438" t="s">
        <v>99</v>
      </c>
      <c r="L3" s="471"/>
      <c r="M3" s="485" t="s">
        <v>480</v>
      </c>
      <c r="N3" s="24"/>
      <c r="O3" s="444" t="s">
        <v>480</v>
      </c>
      <c r="P3" s="484" t="s">
        <v>480</v>
      </c>
      <c r="Q3" s="441"/>
      <c r="R3" s="442" t="s">
        <v>480</v>
      </c>
      <c r="S3" s="484" t="s">
        <v>480</v>
      </c>
      <c r="T3" s="441"/>
      <c r="U3" s="442" t="s">
        <v>480</v>
      </c>
      <c r="V3" s="484" t="s">
        <v>480</v>
      </c>
      <c r="W3" s="441"/>
      <c r="X3" s="442" t="s">
        <v>480</v>
      </c>
      <c r="Y3" s="484" t="s">
        <v>480</v>
      </c>
      <c r="Z3" s="441"/>
      <c r="AA3" s="442" t="s">
        <v>480</v>
      </c>
      <c r="AB3" s="484" t="s">
        <v>480</v>
      </c>
      <c r="AC3" s="441"/>
      <c r="AD3" s="442" t="s">
        <v>480</v>
      </c>
      <c r="AE3" s="484" t="s">
        <v>480</v>
      </c>
      <c r="AF3" s="441"/>
      <c r="AG3" s="442" t="s">
        <v>480</v>
      </c>
      <c r="AH3" s="484" t="s">
        <v>480</v>
      </c>
      <c r="AI3" s="441"/>
      <c r="AJ3" s="442" t="s">
        <v>480</v>
      </c>
      <c r="AK3" s="484" t="s">
        <v>480</v>
      </c>
      <c r="AL3" s="441"/>
      <c r="AM3" s="442" t="s">
        <v>480</v>
      </c>
      <c r="AN3" s="484" t="s">
        <v>480</v>
      </c>
      <c r="AO3" s="441"/>
      <c r="AP3" s="442" t="s">
        <v>480</v>
      </c>
    </row>
    <row r="4" spans="1:42" outlineLevel="2">
      <c r="A4" s="443">
        <v>2</v>
      </c>
      <c r="B4" s="38" t="str">
        <f>'6. INPUT PROJECT'!D27</f>
        <v>Project-2.1.1-Item #2</v>
      </c>
      <c r="C4" s="443" t="str">
        <f>'6. INPUT PROJECT'!B$18</f>
        <v>2.</v>
      </c>
      <c r="D4" s="432" t="str">
        <f>'6. INPUT PROJECT'!C$18</f>
        <v>Project - NTT</v>
      </c>
      <c r="E4" s="139" t="str">
        <f>'6. INPUT PROJECT'!C$20</f>
        <v>2.1</v>
      </c>
      <c r="F4" s="432" t="str">
        <f>'6. INPUT PROJECT'!D$20</f>
        <v>Project - NTT - Revenues</v>
      </c>
      <c r="G4" s="139" t="str">
        <f>'6. INPUT PROJECT'!D$22</f>
        <v>2.1.1</v>
      </c>
      <c r="H4" s="465" t="str">
        <f>'6. INPUT PROJECT'!E$22</f>
        <v>Project - NTT - Revenues - Equipment</v>
      </c>
      <c r="I4" s="472" t="s">
        <v>11</v>
      </c>
      <c r="J4" s="23"/>
      <c r="K4" s="23"/>
      <c r="L4" s="473"/>
      <c r="M4" s="485" t="s">
        <v>480</v>
      </c>
      <c r="N4" s="24"/>
      <c r="O4" s="444" t="s">
        <v>480</v>
      </c>
      <c r="P4" s="485" t="s">
        <v>480</v>
      </c>
      <c r="Q4" s="24"/>
      <c r="R4" s="444" t="s">
        <v>480</v>
      </c>
      <c r="S4" s="485" t="s">
        <v>480</v>
      </c>
      <c r="T4" s="24"/>
      <c r="U4" s="444" t="s">
        <v>480</v>
      </c>
      <c r="V4" s="485" t="s">
        <v>480</v>
      </c>
      <c r="W4" s="24"/>
      <c r="X4" s="444" t="s">
        <v>480</v>
      </c>
      <c r="Y4" s="485" t="s">
        <v>480</v>
      </c>
      <c r="Z4" s="24"/>
      <c r="AA4" s="444" t="s">
        <v>480</v>
      </c>
      <c r="AB4" s="485" t="s">
        <v>480</v>
      </c>
      <c r="AC4" s="24"/>
      <c r="AD4" s="444" t="s">
        <v>480</v>
      </c>
      <c r="AE4" s="485" t="s">
        <v>480</v>
      </c>
      <c r="AF4" s="24"/>
      <c r="AG4" s="444" t="s">
        <v>480</v>
      </c>
      <c r="AH4" s="485" t="s">
        <v>480</v>
      </c>
      <c r="AI4" s="24"/>
      <c r="AJ4" s="444" t="s">
        <v>480</v>
      </c>
      <c r="AK4" s="485" t="s">
        <v>480</v>
      </c>
      <c r="AL4" s="24"/>
      <c r="AM4" s="444" t="s">
        <v>480</v>
      </c>
      <c r="AN4" s="485" t="s">
        <v>480</v>
      </c>
      <c r="AO4" s="24"/>
      <c r="AP4" s="444" t="s">
        <v>480</v>
      </c>
    </row>
    <row r="5" spans="1:42" outlineLevel="2">
      <c r="A5" s="443">
        <v>3</v>
      </c>
      <c r="B5" s="38" t="str">
        <f>'6. INPUT PROJECT'!D28</f>
        <v>Project-2.1.1-Item #3</v>
      </c>
      <c r="C5" s="443" t="str">
        <f>'6. INPUT PROJECT'!B$18</f>
        <v>2.</v>
      </c>
      <c r="D5" s="432" t="str">
        <f>'6. INPUT PROJECT'!C$18</f>
        <v>Project - NTT</v>
      </c>
      <c r="E5" s="139" t="str">
        <f>'6. INPUT PROJECT'!C$20</f>
        <v>2.1</v>
      </c>
      <c r="F5" s="432" t="str">
        <f>'6. INPUT PROJECT'!D$20</f>
        <v>Project - NTT - Revenues</v>
      </c>
      <c r="G5" s="139" t="str">
        <f>'6. INPUT PROJECT'!D$22</f>
        <v>2.1.1</v>
      </c>
      <c r="H5" s="465" t="str">
        <f>'6. INPUT PROJECT'!E$22</f>
        <v>Project - NTT - Revenues - Equipment</v>
      </c>
      <c r="I5" s="472" t="s">
        <v>12</v>
      </c>
      <c r="J5" s="23"/>
      <c r="K5" s="23"/>
      <c r="L5" s="473"/>
      <c r="M5" s="485" t="s">
        <v>480</v>
      </c>
      <c r="N5" s="24"/>
      <c r="O5" s="444" t="s">
        <v>480</v>
      </c>
      <c r="P5" s="485" t="s">
        <v>480</v>
      </c>
      <c r="Q5" s="24"/>
      <c r="R5" s="444" t="s">
        <v>480</v>
      </c>
      <c r="S5" s="485" t="s">
        <v>480</v>
      </c>
      <c r="T5" s="24"/>
      <c r="U5" s="444" t="s">
        <v>480</v>
      </c>
      <c r="V5" s="485" t="s">
        <v>480</v>
      </c>
      <c r="W5" s="24"/>
      <c r="X5" s="444" t="s">
        <v>480</v>
      </c>
      <c r="Y5" s="485" t="s">
        <v>480</v>
      </c>
      <c r="Z5" s="24"/>
      <c r="AA5" s="444" t="s">
        <v>480</v>
      </c>
      <c r="AB5" s="485" t="s">
        <v>480</v>
      </c>
      <c r="AC5" s="24"/>
      <c r="AD5" s="444" t="s">
        <v>480</v>
      </c>
      <c r="AE5" s="485" t="s">
        <v>480</v>
      </c>
      <c r="AF5" s="24"/>
      <c r="AG5" s="444" t="s">
        <v>480</v>
      </c>
      <c r="AH5" s="485" t="s">
        <v>480</v>
      </c>
      <c r="AI5" s="24"/>
      <c r="AJ5" s="444" t="s">
        <v>480</v>
      </c>
      <c r="AK5" s="485" t="s">
        <v>480</v>
      </c>
      <c r="AL5" s="24"/>
      <c r="AM5" s="444" t="s">
        <v>480</v>
      </c>
      <c r="AN5" s="485" t="s">
        <v>480</v>
      </c>
      <c r="AO5" s="24"/>
      <c r="AP5" s="444" t="s">
        <v>480</v>
      </c>
    </row>
    <row r="6" spans="1:42" outlineLevel="2">
      <c r="A6" s="443">
        <v>4</v>
      </c>
      <c r="B6" s="38" t="str">
        <f>'6. INPUT PROJECT'!D29</f>
        <v>Project-2.1.1-Item #4</v>
      </c>
      <c r="C6" s="443" t="str">
        <f>'6. INPUT PROJECT'!B$18</f>
        <v>2.</v>
      </c>
      <c r="D6" s="432" t="str">
        <f>'6. INPUT PROJECT'!C$18</f>
        <v>Project - NTT</v>
      </c>
      <c r="E6" s="139" t="str">
        <f>'6. INPUT PROJECT'!C$20</f>
        <v>2.1</v>
      </c>
      <c r="F6" s="432" t="str">
        <f>'6. INPUT PROJECT'!D$20</f>
        <v>Project - NTT - Revenues</v>
      </c>
      <c r="G6" s="139" t="str">
        <f>'6. INPUT PROJECT'!D$22</f>
        <v>2.1.1</v>
      </c>
      <c r="H6" s="465" t="str">
        <f>'6. INPUT PROJECT'!E$22</f>
        <v>Project - NTT - Revenues - Equipment</v>
      </c>
      <c r="I6" s="472" t="s">
        <v>13</v>
      </c>
      <c r="J6" s="23"/>
      <c r="K6" s="23"/>
      <c r="L6" s="473"/>
      <c r="M6" s="485" t="s">
        <v>480</v>
      </c>
      <c r="N6" s="24"/>
      <c r="O6" s="444" t="s">
        <v>480</v>
      </c>
      <c r="P6" s="485" t="s">
        <v>480</v>
      </c>
      <c r="Q6" s="24"/>
      <c r="R6" s="444" t="s">
        <v>480</v>
      </c>
      <c r="S6" s="485" t="s">
        <v>480</v>
      </c>
      <c r="T6" s="24"/>
      <c r="U6" s="444" t="s">
        <v>480</v>
      </c>
      <c r="V6" s="485" t="s">
        <v>480</v>
      </c>
      <c r="W6" s="24"/>
      <c r="X6" s="444" t="s">
        <v>480</v>
      </c>
      <c r="Y6" s="485" t="s">
        <v>480</v>
      </c>
      <c r="Z6" s="24"/>
      <c r="AA6" s="444" t="s">
        <v>480</v>
      </c>
      <c r="AB6" s="485" t="s">
        <v>480</v>
      </c>
      <c r="AC6" s="24"/>
      <c r="AD6" s="444" t="s">
        <v>480</v>
      </c>
      <c r="AE6" s="485" t="s">
        <v>480</v>
      </c>
      <c r="AF6" s="24"/>
      <c r="AG6" s="444" t="s">
        <v>480</v>
      </c>
      <c r="AH6" s="485" t="s">
        <v>480</v>
      </c>
      <c r="AI6" s="24"/>
      <c r="AJ6" s="444" t="s">
        <v>480</v>
      </c>
      <c r="AK6" s="485" t="s">
        <v>480</v>
      </c>
      <c r="AL6" s="24"/>
      <c r="AM6" s="444" t="s">
        <v>480</v>
      </c>
      <c r="AN6" s="485" t="s">
        <v>480</v>
      </c>
      <c r="AO6" s="24"/>
      <c r="AP6" s="444" t="s">
        <v>480</v>
      </c>
    </row>
    <row r="7" spans="1:42" outlineLevel="2">
      <c r="A7" s="443">
        <v>5</v>
      </c>
      <c r="B7" s="38" t="str">
        <f>'6. INPUT PROJECT'!D30</f>
        <v>Project-2.1.1-Item #5</v>
      </c>
      <c r="C7" s="443" t="str">
        <f>'6. INPUT PROJECT'!B$18</f>
        <v>2.</v>
      </c>
      <c r="D7" s="432" t="str">
        <f>'6. INPUT PROJECT'!C$18</f>
        <v>Project - NTT</v>
      </c>
      <c r="E7" s="139" t="str">
        <f>'6. INPUT PROJECT'!C$20</f>
        <v>2.1</v>
      </c>
      <c r="F7" s="432" t="str">
        <f>'6. INPUT PROJECT'!D$20</f>
        <v>Project - NTT - Revenues</v>
      </c>
      <c r="G7" s="139" t="str">
        <f>'6. INPUT PROJECT'!D$22</f>
        <v>2.1.1</v>
      </c>
      <c r="H7" s="465" t="str">
        <f>'6. INPUT PROJECT'!E$22</f>
        <v>Project - NTT - Revenues - Equipment</v>
      </c>
      <c r="I7" s="472" t="s">
        <v>14</v>
      </c>
      <c r="J7" s="23"/>
      <c r="K7" s="23"/>
      <c r="L7" s="473"/>
      <c r="M7" s="485" t="s">
        <v>480</v>
      </c>
      <c r="N7" s="24"/>
      <c r="O7" s="444" t="s">
        <v>480</v>
      </c>
      <c r="P7" s="485" t="s">
        <v>480</v>
      </c>
      <c r="Q7" s="24"/>
      <c r="R7" s="444" t="s">
        <v>480</v>
      </c>
      <c r="S7" s="485" t="s">
        <v>480</v>
      </c>
      <c r="T7" s="24"/>
      <c r="U7" s="444" t="s">
        <v>480</v>
      </c>
      <c r="V7" s="485" t="s">
        <v>480</v>
      </c>
      <c r="W7" s="24"/>
      <c r="X7" s="444" t="s">
        <v>480</v>
      </c>
      <c r="Y7" s="485" t="s">
        <v>480</v>
      </c>
      <c r="Z7" s="24"/>
      <c r="AA7" s="444" t="s">
        <v>480</v>
      </c>
      <c r="AB7" s="485" t="s">
        <v>480</v>
      </c>
      <c r="AC7" s="24"/>
      <c r="AD7" s="444" t="s">
        <v>480</v>
      </c>
      <c r="AE7" s="485" t="s">
        <v>480</v>
      </c>
      <c r="AF7" s="24"/>
      <c r="AG7" s="444" t="s">
        <v>480</v>
      </c>
      <c r="AH7" s="485" t="s">
        <v>480</v>
      </c>
      <c r="AI7" s="24"/>
      <c r="AJ7" s="444" t="s">
        <v>480</v>
      </c>
      <c r="AK7" s="485" t="s">
        <v>480</v>
      </c>
      <c r="AL7" s="24"/>
      <c r="AM7" s="444" t="s">
        <v>480</v>
      </c>
      <c r="AN7" s="485" t="s">
        <v>480</v>
      </c>
      <c r="AO7" s="24"/>
      <c r="AP7" s="444" t="s">
        <v>480</v>
      </c>
    </row>
    <row r="8" spans="1:42" outlineLevel="2">
      <c r="A8" s="443">
        <v>6</v>
      </c>
      <c r="B8" s="694" t="str">
        <f>'6. INPUT PROJECT'!D31</f>
        <v>Project-2.1.1-Item #6</v>
      </c>
      <c r="C8" s="443" t="str">
        <f>'6. INPUT PROJECT'!B$18</f>
        <v>2.</v>
      </c>
      <c r="D8" s="432" t="str">
        <f>'6. INPUT PROJECT'!C$18</f>
        <v>Project - NTT</v>
      </c>
      <c r="E8" s="139" t="str">
        <f>'6. INPUT PROJECT'!C$20</f>
        <v>2.1</v>
      </c>
      <c r="F8" s="432" t="str">
        <f>'6. INPUT PROJECT'!D$20</f>
        <v>Project - NTT - Revenues</v>
      </c>
      <c r="G8" s="139" t="str">
        <f>'6. INPUT PROJECT'!D$22</f>
        <v>2.1.1</v>
      </c>
      <c r="H8" s="465" t="str">
        <f>'6. INPUT PROJECT'!E$22</f>
        <v>Project - NTT - Revenues - Equipment</v>
      </c>
      <c r="I8" s="472" t="s">
        <v>15</v>
      </c>
      <c r="J8" s="23"/>
      <c r="K8" s="23"/>
      <c r="L8" s="473"/>
      <c r="M8" s="485" t="s">
        <v>480</v>
      </c>
      <c r="N8" s="24"/>
      <c r="O8" s="444" t="s">
        <v>480</v>
      </c>
      <c r="P8" s="485" t="s">
        <v>480</v>
      </c>
      <c r="Q8" s="24"/>
      <c r="R8" s="444" t="s">
        <v>480</v>
      </c>
      <c r="S8" s="485" t="s">
        <v>480</v>
      </c>
      <c r="T8" s="24"/>
      <c r="U8" s="444" t="s">
        <v>480</v>
      </c>
      <c r="V8" s="485" t="s">
        <v>480</v>
      </c>
      <c r="W8" s="24"/>
      <c r="X8" s="444" t="s">
        <v>480</v>
      </c>
      <c r="Y8" s="485" t="s">
        <v>480</v>
      </c>
      <c r="Z8" s="24"/>
      <c r="AA8" s="444" t="s">
        <v>480</v>
      </c>
      <c r="AB8" s="485" t="s">
        <v>480</v>
      </c>
      <c r="AC8" s="24"/>
      <c r="AD8" s="444" t="s">
        <v>480</v>
      </c>
      <c r="AE8" s="485" t="s">
        <v>480</v>
      </c>
      <c r="AF8" s="24"/>
      <c r="AG8" s="444" t="s">
        <v>480</v>
      </c>
      <c r="AH8" s="485" t="s">
        <v>480</v>
      </c>
      <c r="AI8" s="24"/>
      <c r="AJ8" s="444" t="s">
        <v>480</v>
      </c>
      <c r="AK8" s="485" t="s">
        <v>480</v>
      </c>
      <c r="AL8" s="24"/>
      <c r="AM8" s="444" t="s">
        <v>480</v>
      </c>
      <c r="AN8" s="485" t="s">
        <v>480</v>
      </c>
      <c r="AO8" s="24"/>
      <c r="AP8" s="444" t="s">
        <v>480</v>
      </c>
    </row>
    <row r="9" spans="1:42" outlineLevel="2">
      <c r="A9" s="443">
        <v>7</v>
      </c>
      <c r="B9" s="694" t="str">
        <f>'6. INPUT PROJECT'!D32</f>
        <v>Project-2.1.1-Item #7</v>
      </c>
      <c r="C9" s="443" t="str">
        <f>'6. INPUT PROJECT'!B$18</f>
        <v>2.</v>
      </c>
      <c r="D9" s="432" t="str">
        <f>'6. INPUT PROJECT'!C$18</f>
        <v>Project - NTT</v>
      </c>
      <c r="E9" s="139" t="str">
        <f>'6. INPUT PROJECT'!C$20</f>
        <v>2.1</v>
      </c>
      <c r="F9" s="432" t="str">
        <f>'6. INPUT PROJECT'!D$20</f>
        <v>Project - NTT - Revenues</v>
      </c>
      <c r="G9" s="139" t="str">
        <f>'6. INPUT PROJECT'!D$22</f>
        <v>2.1.1</v>
      </c>
      <c r="H9" s="465" t="str">
        <f>'6. INPUT PROJECT'!E$22</f>
        <v>Project - NTT - Revenues - Equipment</v>
      </c>
      <c r="I9" s="472" t="s">
        <v>16</v>
      </c>
      <c r="J9" s="23"/>
      <c r="K9" s="23"/>
      <c r="L9" s="473"/>
      <c r="M9" s="485" t="s">
        <v>480</v>
      </c>
      <c r="N9" s="24"/>
      <c r="O9" s="444" t="s">
        <v>480</v>
      </c>
      <c r="P9" s="485" t="s">
        <v>480</v>
      </c>
      <c r="Q9" s="24"/>
      <c r="R9" s="444" t="s">
        <v>480</v>
      </c>
      <c r="S9" s="485" t="s">
        <v>480</v>
      </c>
      <c r="T9" s="24"/>
      <c r="U9" s="444" t="s">
        <v>480</v>
      </c>
      <c r="V9" s="485" t="s">
        <v>480</v>
      </c>
      <c r="W9" s="24"/>
      <c r="X9" s="444" t="s">
        <v>480</v>
      </c>
      <c r="Y9" s="485" t="s">
        <v>480</v>
      </c>
      <c r="Z9" s="24"/>
      <c r="AA9" s="444" t="s">
        <v>480</v>
      </c>
      <c r="AB9" s="485" t="s">
        <v>480</v>
      </c>
      <c r="AC9" s="24"/>
      <c r="AD9" s="444" t="s">
        <v>480</v>
      </c>
      <c r="AE9" s="485" t="s">
        <v>480</v>
      </c>
      <c r="AF9" s="24"/>
      <c r="AG9" s="444" t="s">
        <v>480</v>
      </c>
      <c r="AH9" s="485" t="s">
        <v>480</v>
      </c>
      <c r="AI9" s="24"/>
      <c r="AJ9" s="444" t="s">
        <v>480</v>
      </c>
      <c r="AK9" s="485" t="s">
        <v>480</v>
      </c>
      <c r="AL9" s="24"/>
      <c r="AM9" s="444" t="s">
        <v>480</v>
      </c>
      <c r="AN9" s="485" t="s">
        <v>480</v>
      </c>
      <c r="AO9" s="24"/>
      <c r="AP9" s="444" t="s">
        <v>480</v>
      </c>
    </row>
    <row r="10" spans="1:42" outlineLevel="2">
      <c r="A10" s="443">
        <v>8</v>
      </c>
      <c r="B10" s="694" t="str">
        <f>'6. INPUT PROJECT'!D33</f>
        <v>Project-2.1.1-Item #8</v>
      </c>
      <c r="C10" s="443" t="str">
        <f>'6. INPUT PROJECT'!B$18</f>
        <v>2.</v>
      </c>
      <c r="D10" s="432" t="str">
        <f>'6. INPUT PROJECT'!C$18</f>
        <v>Project - NTT</v>
      </c>
      <c r="E10" s="139" t="str">
        <f>'6. INPUT PROJECT'!C$20</f>
        <v>2.1</v>
      </c>
      <c r="F10" s="432" t="str">
        <f>'6. INPUT PROJECT'!D$20</f>
        <v>Project - NTT - Revenues</v>
      </c>
      <c r="G10" s="139" t="str">
        <f>'6. INPUT PROJECT'!D$22</f>
        <v>2.1.1</v>
      </c>
      <c r="H10" s="465" t="str">
        <f>'6. INPUT PROJECT'!E$22</f>
        <v>Project - NTT - Revenues - Equipment</v>
      </c>
      <c r="I10" s="472" t="s">
        <v>17</v>
      </c>
      <c r="J10" s="23"/>
      <c r="K10" s="23"/>
      <c r="L10" s="473"/>
      <c r="M10" s="485" t="s">
        <v>480</v>
      </c>
      <c r="N10" s="24"/>
      <c r="O10" s="444" t="s">
        <v>480</v>
      </c>
      <c r="P10" s="485" t="s">
        <v>480</v>
      </c>
      <c r="Q10" s="24"/>
      <c r="R10" s="444" t="s">
        <v>480</v>
      </c>
      <c r="S10" s="485" t="s">
        <v>480</v>
      </c>
      <c r="T10" s="24"/>
      <c r="U10" s="444" t="s">
        <v>480</v>
      </c>
      <c r="V10" s="485" t="s">
        <v>480</v>
      </c>
      <c r="W10" s="24"/>
      <c r="X10" s="444" t="s">
        <v>480</v>
      </c>
      <c r="Y10" s="485" t="s">
        <v>480</v>
      </c>
      <c r="Z10" s="24"/>
      <c r="AA10" s="444" t="s">
        <v>480</v>
      </c>
      <c r="AB10" s="485" t="s">
        <v>480</v>
      </c>
      <c r="AC10" s="24"/>
      <c r="AD10" s="444" t="s">
        <v>480</v>
      </c>
      <c r="AE10" s="485" t="s">
        <v>480</v>
      </c>
      <c r="AF10" s="24"/>
      <c r="AG10" s="444" t="s">
        <v>480</v>
      </c>
      <c r="AH10" s="485" t="s">
        <v>480</v>
      </c>
      <c r="AI10" s="24"/>
      <c r="AJ10" s="444" t="s">
        <v>480</v>
      </c>
      <c r="AK10" s="485" t="s">
        <v>480</v>
      </c>
      <c r="AL10" s="24"/>
      <c r="AM10" s="444" t="s">
        <v>480</v>
      </c>
      <c r="AN10" s="485" t="s">
        <v>480</v>
      </c>
      <c r="AO10" s="24"/>
      <c r="AP10" s="444" t="s">
        <v>480</v>
      </c>
    </row>
    <row r="11" spans="1:42" outlineLevel="2">
      <c r="A11" s="443">
        <v>9</v>
      </c>
      <c r="B11" s="694" t="str">
        <f>'6. INPUT PROJECT'!D34</f>
        <v>Project-2.1.1-Item #9</v>
      </c>
      <c r="C11" s="443" t="str">
        <f>'6. INPUT PROJECT'!B$18</f>
        <v>2.</v>
      </c>
      <c r="D11" s="432" t="str">
        <f>'6. INPUT PROJECT'!C$18</f>
        <v>Project - NTT</v>
      </c>
      <c r="E11" s="139" t="str">
        <f>'6. INPUT PROJECT'!C$20</f>
        <v>2.1</v>
      </c>
      <c r="F11" s="432" t="str">
        <f>'6. INPUT PROJECT'!D$20</f>
        <v>Project - NTT - Revenues</v>
      </c>
      <c r="G11" s="139" t="str">
        <f>'6. INPUT PROJECT'!D$22</f>
        <v>2.1.1</v>
      </c>
      <c r="H11" s="465" t="str">
        <f>'6. INPUT PROJECT'!E$22</f>
        <v>Project - NTT - Revenues - Equipment</v>
      </c>
      <c r="I11" s="472" t="s">
        <v>18</v>
      </c>
      <c r="J11" s="23"/>
      <c r="K11" s="23"/>
      <c r="L11" s="473"/>
      <c r="M11" s="485" t="s">
        <v>480</v>
      </c>
      <c r="N11" s="24"/>
      <c r="O11" s="444" t="s">
        <v>480</v>
      </c>
      <c r="P11" s="485" t="s">
        <v>480</v>
      </c>
      <c r="Q11" s="24"/>
      <c r="R11" s="444" t="s">
        <v>480</v>
      </c>
      <c r="S11" s="485" t="s">
        <v>480</v>
      </c>
      <c r="T11" s="24"/>
      <c r="U11" s="444" t="s">
        <v>480</v>
      </c>
      <c r="V11" s="485" t="s">
        <v>480</v>
      </c>
      <c r="W11" s="24"/>
      <c r="X11" s="444" t="s">
        <v>480</v>
      </c>
      <c r="Y11" s="485" t="s">
        <v>480</v>
      </c>
      <c r="Z11" s="24"/>
      <c r="AA11" s="444" t="s">
        <v>480</v>
      </c>
      <c r="AB11" s="485" t="s">
        <v>480</v>
      </c>
      <c r="AC11" s="24"/>
      <c r="AD11" s="444" t="s">
        <v>480</v>
      </c>
      <c r="AE11" s="485" t="s">
        <v>480</v>
      </c>
      <c r="AF11" s="24"/>
      <c r="AG11" s="444" t="s">
        <v>480</v>
      </c>
      <c r="AH11" s="485" t="s">
        <v>480</v>
      </c>
      <c r="AI11" s="24"/>
      <c r="AJ11" s="444" t="s">
        <v>480</v>
      </c>
      <c r="AK11" s="485" t="s">
        <v>480</v>
      </c>
      <c r="AL11" s="24"/>
      <c r="AM11" s="444" t="s">
        <v>480</v>
      </c>
      <c r="AN11" s="485" t="s">
        <v>480</v>
      </c>
      <c r="AO11" s="24"/>
      <c r="AP11" s="444" t="s">
        <v>480</v>
      </c>
    </row>
    <row r="12" spans="1:42" outlineLevel="2">
      <c r="A12" s="443">
        <v>10</v>
      </c>
      <c r="B12" s="694" t="str">
        <f>'6. INPUT PROJECT'!D35</f>
        <v>Project-2.1.1-Item #10</v>
      </c>
      <c r="C12" s="443" t="str">
        <f>'6. INPUT PROJECT'!B$18</f>
        <v>2.</v>
      </c>
      <c r="D12" s="432" t="str">
        <f>'6. INPUT PROJECT'!C$18</f>
        <v>Project - NTT</v>
      </c>
      <c r="E12" s="139" t="str">
        <f>'6. INPUT PROJECT'!C$20</f>
        <v>2.1</v>
      </c>
      <c r="F12" s="432" t="str">
        <f>'6. INPUT PROJECT'!D$20</f>
        <v>Project - NTT - Revenues</v>
      </c>
      <c r="G12" s="139" t="str">
        <f>'6. INPUT PROJECT'!D$22</f>
        <v>2.1.1</v>
      </c>
      <c r="H12" s="465" t="str">
        <f>'6. INPUT PROJECT'!E$22</f>
        <v>Project - NTT - Revenues - Equipment</v>
      </c>
      <c r="I12" s="472" t="s">
        <v>19</v>
      </c>
      <c r="J12" s="23"/>
      <c r="K12" s="23"/>
      <c r="L12" s="473"/>
      <c r="M12" s="485" t="s">
        <v>480</v>
      </c>
      <c r="N12" s="24"/>
      <c r="O12" s="444" t="s">
        <v>480</v>
      </c>
      <c r="P12" s="485" t="s">
        <v>480</v>
      </c>
      <c r="Q12" s="24"/>
      <c r="R12" s="444" t="s">
        <v>480</v>
      </c>
      <c r="S12" s="485" t="s">
        <v>480</v>
      </c>
      <c r="T12" s="24"/>
      <c r="U12" s="444" t="s">
        <v>480</v>
      </c>
      <c r="V12" s="485" t="s">
        <v>480</v>
      </c>
      <c r="W12" s="24"/>
      <c r="X12" s="444" t="s">
        <v>480</v>
      </c>
      <c r="Y12" s="485" t="s">
        <v>480</v>
      </c>
      <c r="Z12" s="24"/>
      <c r="AA12" s="444" t="s">
        <v>480</v>
      </c>
      <c r="AB12" s="485" t="s">
        <v>480</v>
      </c>
      <c r="AC12" s="24"/>
      <c r="AD12" s="444" t="s">
        <v>480</v>
      </c>
      <c r="AE12" s="485" t="s">
        <v>480</v>
      </c>
      <c r="AF12" s="24"/>
      <c r="AG12" s="444" t="s">
        <v>480</v>
      </c>
      <c r="AH12" s="485" t="s">
        <v>480</v>
      </c>
      <c r="AI12" s="24"/>
      <c r="AJ12" s="444" t="s">
        <v>480</v>
      </c>
      <c r="AK12" s="485" t="s">
        <v>480</v>
      </c>
      <c r="AL12" s="24"/>
      <c r="AM12" s="444" t="s">
        <v>480</v>
      </c>
      <c r="AN12" s="485" t="s">
        <v>480</v>
      </c>
      <c r="AO12" s="24"/>
      <c r="AP12" s="444" t="s">
        <v>480</v>
      </c>
    </row>
    <row r="13" spans="1:42" outlineLevel="2">
      <c r="A13" s="447">
        <v>11</v>
      </c>
      <c r="B13" s="37" t="str">
        <f>'6. INPUT PROJECT'!D41</f>
        <v>Project-2.1.2-Item #1</v>
      </c>
      <c r="C13" s="447" t="str">
        <f>'6. INPUT PROJECT'!B$18</f>
        <v>2.</v>
      </c>
      <c r="D13" s="430" t="str">
        <f>'6. INPUT PROJECT'!C$18</f>
        <v>Project - NTT</v>
      </c>
      <c r="E13" s="429" t="str">
        <f>'6. INPUT PROJECT'!C$20</f>
        <v>2.1</v>
      </c>
      <c r="F13" s="430" t="str">
        <f>'6. INPUT PROJECT'!D$20</f>
        <v>Project - NTT - Revenues</v>
      </c>
      <c r="G13" s="429" t="str">
        <f>'6. INPUT PROJECT'!D$37</f>
        <v>2.1.2</v>
      </c>
      <c r="H13" s="495" t="str">
        <f>'6. INPUT PROJECT'!E$37</f>
        <v>Project - NTT - Revenues - Deployment &amp; set-up</v>
      </c>
      <c r="I13" s="476" t="s">
        <v>9</v>
      </c>
      <c r="J13" s="17" t="s">
        <v>100</v>
      </c>
      <c r="K13" s="17" t="s">
        <v>101</v>
      </c>
      <c r="L13" s="477" t="s">
        <v>236</v>
      </c>
      <c r="M13" s="488" t="s">
        <v>480</v>
      </c>
      <c r="N13" s="18">
        <v>269.23076923076923</v>
      </c>
      <c r="O13" s="448" t="s">
        <v>480</v>
      </c>
      <c r="P13" s="488" t="s">
        <v>480</v>
      </c>
      <c r="Q13" s="18"/>
      <c r="R13" s="448" t="s">
        <v>480</v>
      </c>
      <c r="S13" s="488" t="s">
        <v>480</v>
      </c>
      <c r="T13" s="18"/>
      <c r="U13" s="448" t="s">
        <v>480</v>
      </c>
      <c r="V13" s="488" t="s">
        <v>480</v>
      </c>
      <c r="W13" s="18"/>
      <c r="X13" s="448" t="s">
        <v>480</v>
      </c>
      <c r="Y13" s="488" t="s">
        <v>480</v>
      </c>
      <c r="Z13" s="18"/>
      <c r="AA13" s="448" t="s">
        <v>480</v>
      </c>
      <c r="AB13" s="488" t="s">
        <v>480</v>
      </c>
      <c r="AC13" s="18"/>
      <c r="AD13" s="448" t="s">
        <v>480</v>
      </c>
      <c r="AE13" s="488" t="s">
        <v>480</v>
      </c>
      <c r="AF13" s="18"/>
      <c r="AG13" s="448" t="s">
        <v>480</v>
      </c>
      <c r="AH13" s="488" t="s">
        <v>480</v>
      </c>
      <c r="AI13" s="18"/>
      <c r="AJ13" s="448" t="s">
        <v>480</v>
      </c>
      <c r="AK13" s="488" t="s">
        <v>480</v>
      </c>
      <c r="AL13" s="18"/>
      <c r="AM13" s="448" t="s">
        <v>480</v>
      </c>
      <c r="AN13" s="488" t="s">
        <v>480</v>
      </c>
      <c r="AO13" s="18"/>
      <c r="AP13" s="448" t="s">
        <v>480</v>
      </c>
    </row>
    <row r="14" spans="1:42" outlineLevel="2">
      <c r="A14" s="443">
        <v>12</v>
      </c>
      <c r="B14" s="38" t="str">
        <f>'6. INPUT PROJECT'!D42</f>
        <v>Project-2.1.2-Item #2</v>
      </c>
      <c r="C14" s="443" t="str">
        <f>'6. INPUT PROJECT'!B$18</f>
        <v>2.</v>
      </c>
      <c r="D14" s="432" t="str">
        <f>'6. INPUT PROJECT'!C$18</f>
        <v>Project - NTT</v>
      </c>
      <c r="E14" s="139" t="str">
        <f>'6. INPUT PROJECT'!C$20</f>
        <v>2.1</v>
      </c>
      <c r="F14" s="432" t="str">
        <f>'6. INPUT PROJECT'!D$20</f>
        <v>Project - NTT - Revenues</v>
      </c>
      <c r="G14" s="139" t="str">
        <f>'6. INPUT PROJECT'!D$37</f>
        <v>2.1.2</v>
      </c>
      <c r="H14" s="465" t="str">
        <f>'6. INPUT PROJECT'!E$37</f>
        <v>Project - NTT - Revenues - Deployment &amp; set-up</v>
      </c>
      <c r="I14" s="472" t="s">
        <v>11</v>
      </c>
      <c r="J14" s="23" t="s">
        <v>102</v>
      </c>
      <c r="K14" s="23" t="s">
        <v>52</v>
      </c>
      <c r="L14" s="473"/>
      <c r="M14" s="485" t="s">
        <v>480</v>
      </c>
      <c r="N14" s="24">
        <v>46153.846153846149</v>
      </c>
      <c r="O14" s="444" t="s">
        <v>480</v>
      </c>
      <c r="P14" s="485" t="s">
        <v>480</v>
      </c>
      <c r="Q14" s="24"/>
      <c r="R14" s="444" t="s">
        <v>480</v>
      </c>
      <c r="S14" s="485" t="s">
        <v>480</v>
      </c>
      <c r="T14" s="24"/>
      <c r="U14" s="444" t="s">
        <v>480</v>
      </c>
      <c r="V14" s="485" t="s">
        <v>480</v>
      </c>
      <c r="W14" s="24"/>
      <c r="X14" s="444" t="s">
        <v>480</v>
      </c>
      <c r="Y14" s="485" t="s">
        <v>480</v>
      </c>
      <c r="Z14" s="24"/>
      <c r="AA14" s="444" t="s">
        <v>480</v>
      </c>
      <c r="AB14" s="485" t="s">
        <v>480</v>
      </c>
      <c r="AC14" s="24"/>
      <c r="AD14" s="444" t="s">
        <v>480</v>
      </c>
      <c r="AE14" s="485" t="s">
        <v>480</v>
      </c>
      <c r="AF14" s="24"/>
      <c r="AG14" s="444" t="s">
        <v>480</v>
      </c>
      <c r="AH14" s="485" t="s">
        <v>480</v>
      </c>
      <c r="AI14" s="24"/>
      <c r="AJ14" s="444" t="s">
        <v>480</v>
      </c>
      <c r="AK14" s="485" t="s">
        <v>480</v>
      </c>
      <c r="AL14" s="24"/>
      <c r="AM14" s="444" t="s">
        <v>480</v>
      </c>
      <c r="AN14" s="485" t="s">
        <v>480</v>
      </c>
      <c r="AO14" s="24"/>
      <c r="AP14" s="444" t="s">
        <v>480</v>
      </c>
    </row>
    <row r="15" spans="1:42" outlineLevel="2">
      <c r="A15" s="443">
        <v>13</v>
      </c>
      <c r="B15" s="38" t="str">
        <f>'6. INPUT PROJECT'!D43</f>
        <v>Project-2.1.2-Item #3</v>
      </c>
      <c r="C15" s="443" t="str">
        <f>'6. INPUT PROJECT'!B$18</f>
        <v>2.</v>
      </c>
      <c r="D15" s="432" t="str">
        <f>'6. INPUT PROJECT'!C$18</f>
        <v>Project - NTT</v>
      </c>
      <c r="E15" s="139" t="str">
        <f>'6. INPUT PROJECT'!C$20</f>
        <v>2.1</v>
      </c>
      <c r="F15" s="432" t="str">
        <f>'6. INPUT PROJECT'!D$20</f>
        <v>Project - NTT - Revenues</v>
      </c>
      <c r="G15" s="139" t="str">
        <f>'6. INPUT PROJECT'!D$37</f>
        <v>2.1.2</v>
      </c>
      <c r="H15" s="465" t="str">
        <f>'6. INPUT PROJECT'!E$37</f>
        <v>Project - NTT - Revenues - Deployment &amp; set-up</v>
      </c>
      <c r="I15" s="472" t="s">
        <v>12</v>
      </c>
      <c r="J15" s="23" t="s">
        <v>103</v>
      </c>
      <c r="K15" s="23" t="s">
        <v>52</v>
      </c>
      <c r="L15" s="473"/>
      <c r="M15" s="485" t="s">
        <v>480</v>
      </c>
      <c r="N15" s="24">
        <v>123076.92307692308</v>
      </c>
      <c r="O15" s="444" t="s">
        <v>480</v>
      </c>
      <c r="P15" s="485" t="s">
        <v>480</v>
      </c>
      <c r="Q15" s="24"/>
      <c r="R15" s="444" t="s">
        <v>480</v>
      </c>
      <c r="S15" s="485" t="s">
        <v>480</v>
      </c>
      <c r="T15" s="24"/>
      <c r="U15" s="444" t="s">
        <v>480</v>
      </c>
      <c r="V15" s="485" t="s">
        <v>480</v>
      </c>
      <c r="W15" s="24"/>
      <c r="X15" s="444" t="s">
        <v>480</v>
      </c>
      <c r="Y15" s="485" t="s">
        <v>480</v>
      </c>
      <c r="Z15" s="24"/>
      <c r="AA15" s="444" t="s">
        <v>480</v>
      </c>
      <c r="AB15" s="485" t="s">
        <v>480</v>
      </c>
      <c r="AC15" s="24"/>
      <c r="AD15" s="444" t="s">
        <v>480</v>
      </c>
      <c r="AE15" s="485" t="s">
        <v>480</v>
      </c>
      <c r="AF15" s="24"/>
      <c r="AG15" s="444" t="s">
        <v>480</v>
      </c>
      <c r="AH15" s="485" t="s">
        <v>480</v>
      </c>
      <c r="AI15" s="24"/>
      <c r="AJ15" s="444" t="s">
        <v>480</v>
      </c>
      <c r="AK15" s="485" t="s">
        <v>480</v>
      </c>
      <c r="AL15" s="24"/>
      <c r="AM15" s="444" t="s">
        <v>480</v>
      </c>
      <c r="AN15" s="485" t="s">
        <v>480</v>
      </c>
      <c r="AO15" s="24"/>
      <c r="AP15" s="444" t="s">
        <v>480</v>
      </c>
    </row>
    <row r="16" spans="1:42" outlineLevel="2">
      <c r="A16" s="443">
        <v>14</v>
      </c>
      <c r="B16" s="38" t="str">
        <f>'6. INPUT PROJECT'!D44</f>
        <v>Project-2.1.2-Item #4</v>
      </c>
      <c r="C16" s="443" t="str">
        <f>'6. INPUT PROJECT'!B$18</f>
        <v>2.</v>
      </c>
      <c r="D16" s="432" t="str">
        <f>'6. INPUT PROJECT'!C$18</f>
        <v>Project - NTT</v>
      </c>
      <c r="E16" s="139" t="str">
        <f>'6. INPUT PROJECT'!C$20</f>
        <v>2.1</v>
      </c>
      <c r="F16" s="432" t="str">
        <f>'6. INPUT PROJECT'!D$20</f>
        <v>Project - NTT - Revenues</v>
      </c>
      <c r="G16" s="139" t="str">
        <f>'6. INPUT PROJECT'!D$37</f>
        <v>2.1.2</v>
      </c>
      <c r="H16" s="465" t="str">
        <f>'6. INPUT PROJECT'!E$37</f>
        <v>Project - NTT - Revenues - Deployment &amp; set-up</v>
      </c>
      <c r="I16" s="472" t="s">
        <v>13</v>
      </c>
      <c r="J16" s="23" t="s">
        <v>104</v>
      </c>
      <c r="K16" s="23" t="s">
        <v>52</v>
      </c>
      <c r="L16" s="473"/>
      <c r="M16" s="485" t="s">
        <v>480</v>
      </c>
      <c r="N16" s="24">
        <v>230769.23076923075</v>
      </c>
      <c r="O16" s="444" t="s">
        <v>480</v>
      </c>
      <c r="P16" s="485" t="s">
        <v>480</v>
      </c>
      <c r="Q16" s="24"/>
      <c r="R16" s="444" t="s">
        <v>480</v>
      </c>
      <c r="S16" s="485" t="s">
        <v>480</v>
      </c>
      <c r="T16" s="24"/>
      <c r="U16" s="444" t="s">
        <v>480</v>
      </c>
      <c r="V16" s="485" t="s">
        <v>480</v>
      </c>
      <c r="W16" s="24"/>
      <c r="X16" s="444" t="s">
        <v>480</v>
      </c>
      <c r="Y16" s="485" t="s">
        <v>480</v>
      </c>
      <c r="Z16" s="24"/>
      <c r="AA16" s="444" t="s">
        <v>480</v>
      </c>
      <c r="AB16" s="485" t="s">
        <v>480</v>
      </c>
      <c r="AC16" s="24"/>
      <c r="AD16" s="444" t="s">
        <v>480</v>
      </c>
      <c r="AE16" s="485" t="s">
        <v>480</v>
      </c>
      <c r="AF16" s="24"/>
      <c r="AG16" s="444" t="s">
        <v>480</v>
      </c>
      <c r="AH16" s="485" t="s">
        <v>480</v>
      </c>
      <c r="AI16" s="24"/>
      <c r="AJ16" s="444" t="s">
        <v>480</v>
      </c>
      <c r="AK16" s="485" t="s">
        <v>480</v>
      </c>
      <c r="AL16" s="24"/>
      <c r="AM16" s="444" t="s">
        <v>480</v>
      </c>
      <c r="AN16" s="485" t="s">
        <v>480</v>
      </c>
      <c r="AO16" s="24"/>
      <c r="AP16" s="444" t="s">
        <v>480</v>
      </c>
    </row>
    <row r="17" spans="1:42" outlineLevel="2">
      <c r="A17" s="443">
        <v>15</v>
      </c>
      <c r="B17" s="38" t="str">
        <f>'6. INPUT PROJECT'!D45</f>
        <v>Project-2.1.2-Item #5</v>
      </c>
      <c r="C17" s="443" t="str">
        <f>'6. INPUT PROJECT'!B$18</f>
        <v>2.</v>
      </c>
      <c r="D17" s="432" t="str">
        <f>'6. INPUT PROJECT'!C$18</f>
        <v>Project - NTT</v>
      </c>
      <c r="E17" s="139" t="str">
        <f>'6. INPUT PROJECT'!C$20</f>
        <v>2.1</v>
      </c>
      <c r="F17" s="432" t="str">
        <f>'6. INPUT PROJECT'!D$20</f>
        <v>Project - NTT - Revenues</v>
      </c>
      <c r="G17" s="139" t="str">
        <f>'6. INPUT PROJECT'!D$37</f>
        <v>2.1.2</v>
      </c>
      <c r="H17" s="465" t="str">
        <f>'6. INPUT PROJECT'!E$37</f>
        <v>Project - NTT - Revenues - Deployment &amp; set-up</v>
      </c>
      <c r="I17" s="472" t="s">
        <v>14</v>
      </c>
      <c r="J17" s="23"/>
      <c r="K17" s="23"/>
      <c r="L17" s="473"/>
      <c r="M17" s="485" t="s">
        <v>480</v>
      </c>
      <c r="N17" s="24"/>
      <c r="O17" s="444" t="s">
        <v>480</v>
      </c>
      <c r="P17" s="485" t="s">
        <v>480</v>
      </c>
      <c r="Q17" s="24"/>
      <c r="R17" s="444" t="s">
        <v>480</v>
      </c>
      <c r="S17" s="485" t="s">
        <v>480</v>
      </c>
      <c r="T17" s="24"/>
      <c r="U17" s="444" t="s">
        <v>480</v>
      </c>
      <c r="V17" s="485" t="s">
        <v>480</v>
      </c>
      <c r="W17" s="24"/>
      <c r="X17" s="444" t="s">
        <v>480</v>
      </c>
      <c r="Y17" s="485" t="s">
        <v>480</v>
      </c>
      <c r="Z17" s="24"/>
      <c r="AA17" s="444" t="s">
        <v>480</v>
      </c>
      <c r="AB17" s="485" t="s">
        <v>480</v>
      </c>
      <c r="AC17" s="24"/>
      <c r="AD17" s="444" t="s">
        <v>480</v>
      </c>
      <c r="AE17" s="485" t="s">
        <v>480</v>
      </c>
      <c r="AF17" s="24"/>
      <c r="AG17" s="444" t="s">
        <v>480</v>
      </c>
      <c r="AH17" s="485" t="s">
        <v>480</v>
      </c>
      <c r="AI17" s="24"/>
      <c r="AJ17" s="444" t="s">
        <v>480</v>
      </c>
      <c r="AK17" s="485" t="s">
        <v>480</v>
      </c>
      <c r="AL17" s="24"/>
      <c r="AM17" s="444" t="s">
        <v>480</v>
      </c>
      <c r="AN17" s="485" t="s">
        <v>480</v>
      </c>
      <c r="AO17" s="24"/>
      <c r="AP17" s="444" t="s">
        <v>480</v>
      </c>
    </row>
    <row r="18" spans="1:42" outlineLevel="2">
      <c r="A18" s="443">
        <v>16</v>
      </c>
      <c r="B18" s="694" t="str">
        <f>'6. INPUT PROJECT'!D46</f>
        <v>Project-2.1.2-Item #6</v>
      </c>
      <c r="C18" s="443" t="str">
        <f>'6. INPUT PROJECT'!B$18</f>
        <v>2.</v>
      </c>
      <c r="D18" s="432" t="str">
        <f>'6. INPUT PROJECT'!C$18</f>
        <v>Project - NTT</v>
      </c>
      <c r="E18" s="139" t="str">
        <f>'6. INPUT PROJECT'!C$20</f>
        <v>2.1</v>
      </c>
      <c r="F18" s="432" t="str">
        <f>'6. INPUT PROJECT'!D$20</f>
        <v>Project - NTT - Revenues</v>
      </c>
      <c r="G18" s="139" t="str">
        <f>'6. INPUT PROJECT'!D$37</f>
        <v>2.1.2</v>
      </c>
      <c r="H18" s="465" t="str">
        <f>'6. INPUT PROJECT'!E$37</f>
        <v>Project - NTT - Revenues - Deployment &amp; set-up</v>
      </c>
      <c r="I18" s="472" t="s">
        <v>15</v>
      </c>
      <c r="J18" s="23"/>
      <c r="K18" s="23"/>
      <c r="L18" s="473"/>
      <c r="M18" s="485" t="s">
        <v>480</v>
      </c>
      <c r="N18" s="24"/>
      <c r="O18" s="444" t="s">
        <v>480</v>
      </c>
      <c r="P18" s="485" t="s">
        <v>480</v>
      </c>
      <c r="Q18" s="24"/>
      <c r="R18" s="444" t="s">
        <v>480</v>
      </c>
      <c r="S18" s="485" t="s">
        <v>480</v>
      </c>
      <c r="T18" s="24"/>
      <c r="U18" s="444" t="s">
        <v>480</v>
      </c>
      <c r="V18" s="485" t="s">
        <v>480</v>
      </c>
      <c r="W18" s="24"/>
      <c r="X18" s="444" t="s">
        <v>480</v>
      </c>
      <c r="Y18" s="485" t="s">
        <v>480</v>
      </c>
      <c r="Z18" s="24"/>
      <c r="AA18" s="444" t="s">
        <v>480</v>
      </c>
      <c r="AB18" s="485" t="s">
        <v>480</v>
      </c>
      <c r="AC18" s="24"/>
      <c r="AD18" s="444" t="s">
        <v>480</v>
      </c>
      <c r="AE18" s="485" t="s">
        <v>480</v>
      </c>
      <c r="AF18" s="24"/>
      <c r="AG18" s="444" t="s">
        <v>480</v>
      </c>
      <c r="AH18" s="485" t="s">
        <v>480</v>
      </c>
      <c r="AI18" s="24"/>
      <c r="AJ18" s="444" t="s">
        <v>480</v>
      </c>
      <c r="AK18" s="485" t="s">
        <v>480</v>
      </c>
      <c r="AL18" s="24"/>
      <c r="AM18" s="444" t="s">
        <v>480</v>
      </c>
      <c r="AN18" s="485" t="s">
        <v>480</v>
      </c>
      <c r="AO18" s="24"/>
      <c r="AP18" s="444" t="s">
        <v>480</v>
      </c>
    </row>
    <row r="19" spans="1:42" outlineLevel="2">
      <c r="A19" s="443">
        <v>17</v>
      </c>
      <c r="B19" s="694" t="str">
        <f>'6. INPUT PROJECT'!D47</f>
        <v>Project-2.1.2-Item #7</v>
      </c>
      <c r="C19" s="443" t="str">
        <f>'6. INPUT PROJECT'!B$18</f>
        <v>2.</v>
      </c>
      <c r="D19" s="432" t="str">
        <f>'6. INPUT PROJECT'!C$18</f>
        <v>Project - NTT</v>
      </c>
      <c r="E19" s="139" t="str">
        <f>'6. INPUT PROJECT'!C$20</f>
        <v>2.1</v>
      </c>
      <c r="F19" s="432" t="str">
        <f>'6. INPUT PROJECT'!D$20</f>
        <v>Project - NTT - Revenues</v>
      </c>
      <c r="G19" s="139" t="str">
        <f>'6. INPUT PROJECT'!D$37</f>
        <v>2.1.2</v>
      </c>
      <c r="H19" s="465" t="str">
        <f>'6. INPUT PROJECT'!E$37</f>
        <v>Project - NTT - Revenues - Deployment &amp; set-up</v>
      </c>
      <c r="I19" s="472" t="s">
        <v>16</v>
      </c>
      <c r="J19" s="23"/>
      <c r="K19" s="23"/>
      <c r="L19" s="473"/>
      <c r="M19" s="485" t="s">
        <v>480</v>
      </c>
      <c r="N19" s="24"/>
      <c r="O19" s="444" t="s">
        <v>480</v>
      </c>
      <c r="P19" s="485" t="s">
        <v>480</v>
      </c>
      <c r="Q19" s="24"/>
      <c r="R19" s="444" t="s">
        <v>480</v>
      </c>
      <c r="S19" s="485" t="s">
        <v>480</v>
      </c>
      <c r="T19" s="24"/>
      <c r="U19" s="444" t="s">
        <v>480</v>
      </c>
      <c r="V19" s="485" t="s">
        <v>480</v>
      </c>
      <c r="W19" s="24"/>
      <c r="X19" s="444" t="s">
        <v>480</v>
      </c>
      <c r="Y19" s="485" t="s">
        <v>480</v>
      </c>
      <c r="Z19" s="24"/>
      <c r="AA19" s="444" t="s">
        <v>480</v>
      </c>
      <c r="AB19" s="485" t="s">
        <v>480</v>
      </c>
      <c r="AC19" s="24"/>
      <c r="AD19" s="444" t="s">
        <v>480</v>
      </c>
      <c r="AE19" s="485" t="s">
        <v>480</v>
      </c>
      <c r="AF19" s="24"/>
      <c r="AG19" s="444" t="s">
        <v>480</v>
      </c>
      <c r="AH19" s="485" t="s">
        <v>480</v>
      </c>
      <c r="AI19" s="24"/>
      <c r="AJ19" s="444" t="s">
        <v>480</v>
      </c>
      <c r="AK19" s="485" t="s">
        <v>480</v>
      </c>
      <c r="AL19" s="24"/>
      <c r="AM19" s="444" t="s">
        <v>480</v>
      </c>
      <c r="AN19" s="485" t="s">
        <v>480</v>
      </c>
      <c r="AO19" s="24"/>
      <c r="AP19" s="444" t="s">
        <v>480</v>
      </c>
    </row>
    <row r="20" spans="1:42" outlineLevel="2">
      <c r="A20" s="443">
        <v>18</v>
      </c>
      <c r="B20" s="694" t="str">
        <f>'6. INPUT PROJECT'!D48</f>
        <v>Project-2.1.2-Item #8</v>
      </c>
      <c r="C20" s="443" t="str">
        <f>'6. INPUT PROJECT'!B$18</f>
        <v>2.</v>
      </c>
      <c r="D20" s="432" t="str">
        <f>'6. INPUT PROJECT'!C$18</f>
        <v>Project - NTT</v>
      </c>
      <c r="E20" s="139" t="str">
        <f>'6. INPUT PROJECT'!C$20</f>
        <v>2.1</v>
      </c>
      <c r="F20" s="432" t="str">
        <f>'6. INPUT PROJECT'!D$20</f>
        <v>Project - NTT - Revenues</v>
      </c>
      <c r="G20" s="139" t="str">
        <f>'6. INPUT PROJECT'!D$37</f>
        <v>2.1.2</v>
      </c>
      <c r="H20" s="465" t="str">
        <f>'6. INPUT PROJECT'!E$37</f>
        <v>Project - NTT - Revenues - Deployment &amp; set-up</v>
      </c>
      <c r="I20" s="472" t="s">
        <v>17</v>
      </c>
      <c r="J20" s="23"/>
      <c r="K20" s="23"/>
      <c r="L20" s="473"/>
      <c r="M20" s="485" t="s">
        <v>480</v>
      </c>
      <c r="N20" s="24"/>
      <c r="O20" s="444" t="s">
        <v>480</v>
      </c>
      <c r="P20" s="485" t="s">
        <v>480</v>
      </c>
      <c r="Q20" s="24"/>
      <c r="R20" s="444" t="s">
        <v>480</v>
      </c>
      <c r="S20" s="485" t="s">
        <v>480</v>
      </c>
      <c r="T20" s="24"/>
      <c r="U20" s="444" t="s">
        <v>480</v>
      </c>
      <c r="V20" s="485" t="s">
        <v>480</v>
      </c>
      <c r="W20" s="24"/>
      <c r="X20" s="444" t="s">
        <v>480</v>
      </c>
      <c r="Y20" s="485" t="s">
        <v>480</v>
      </c>
      <c r="Z20" s="24"/>
      <c r="AA20" s="444" t="s">
        <v>480</v>
      </c>
      <c r="AB20" s="485" t="s">
        <v>480</v>
      </c>
      <c r="AC20" s="24"/>
      <c r="AD20" s="444" t="s">
        <v>480</v>
      </c>
      <c r="AE20" s="485" t="s">
        <v>480</v>
      </c>
      <c r="AF20" s="24"/>
      <c r="AG20" s="444" t="s">
        <v>480</v>
      </c>
      <c r="AH20" s="485" t="s">
        <v>480</v>
      </c>
      <c r="AI20" s="24"/>
      <c r="AJ20" s="444" t="s">
        <v>480</v>
      </c>
      <c r="AK20" s="485" t="s">
        <v>480</v>
      </c>
      <c r="AL20" s="24"/>
      <c r="AM20" s="444" t="s">
        <v>480</v>
      </c>
      <c r="AN20" s="485" t="s">
        <v>480</v>
      </c>
      <c r="AO20" s="24"/>
      <c r="AP20" s="444" t="s">
        <v>480</v>
      </c>
    </row>
    <row r="21" spans="1:42" outlineLevel="2">
      <c r="A21" s="443">
        <v>19</v>
      </c>
      <c r="B21" s="694" t="str">
        <f>'6. INPUT PROJECT'!D49</f>
        <v>Project-2.1.2-Item #9</v>
      </c>
      <c r="C21" s="443" t="str">
        <f>'6. INPUT PROJECT'!B$18</f>
        <v>2.</v>
      </c>
      <c r="D21" s="432" t="str">
        <f>'6. INPUT PROJECT'!C$18</f>
        <v>Project - NTT</v>
      </c>
      <c r="E21" s="139" t="str">
        <f>'6. INPUT PROJECT'!C$20</f>
        <v>2.1</v>
      </c>
      <c r="F21" s="432" t="str">
        <f>'6. INPUT PROJECT'!D$20</f>
        <v>Project - NTT - Revenues</v>
      </c>
      <c r="G21" s="139" t="str">
        <f>'6. INPUT PROJECT'!D$37</f>
        <v>2.1.2</v>
      </c>
      <c r="H21" s="465" t="str">
        <f>'6. INPUT PROJECT'!E$37</f>
        <v>Project - NTT - Revenues - Deployment &amp; set-up</v>
      </c>
      <c r="I21" s="472" t="s">
        <v>18</v>
      </c>
      <c r="J21" s="23"/>
      <c r="K21" s="23"/>
      <c r="L21" s="473"/>
      <c r="M21" s="485" t="s">
        <v>480</v>
      </c>
      <c r="N21" s="24"/>
      <c r="O21" s="444" t="s">
        <v>480</v>
      </c>
      <c r="P21" s="485" t="s">
        <v>480</v>
      </c>
      <c r="Q21" s="24"/>
      <c r="R21" s="444" t="s">
        <v>480</v>
      </c>
      <c r="S21" s="485" t="s">
        <v>480</v>
      </c>
      <c r="T21" s="24"/>
      <c r="U21" s="444" t="s">
        <v>480</v>
      </c>
      <c r="V21" s="485" t="s">
        <v>480</v>
      </c>
      <c r="W21" s="24"/>
      <c r="X21" s="444" t="s">
        <v>480</v>
      </c>
      <c r="Y21" s="485" t="s">
        <v>480</v>
      </c>
      <c r="Z21" s="24"/>
      <c r="AA21" s="444" t="s">
        <v>480</v>
      </c>
      <c r="AB21" s="485" t="s">
        <v>480</v>
      </c>
      <c r="AC21" s="24"/>
      <c r="AD21" s="444" t="s">
        <v>480</v>
      </c>
      <c r="AE21" s="485" t="s">
        <v>480</v>
      </c>
      <c r="AF21" s="24"/>
      <c r="AG21" s="444" t="s">
        <v>480</v>
      </c>
      <c r="AH21" s="485" t="s">
        <v>480</v>
      </c>
      <c r="AI21" s="24"/>
      <c r="AJ21" s="444" t="s">
        <v>480</v>
      </c>
      <c r="AK21" s="485" t="s">
        <v>480</v>
      </c>
      <c r="AL21" s="24"/>
      <c r="AM21" s="444" t="s">
        <v>480</v>
      </c>
      <c r="AN21" s="485" t="s">
        <v>480</v>
      </c>
      <c r="AO21" s="24"/>
      <c r="AP21" s="444" t="s">
        <v>480</v>
      </c>
    </row>
    <row r="22" spans="1:42" outlineLevel="2">
      <c r="A22" s="443">
        <v>20</v>
      </c>
      <c r="B22" s="694" t="str">
        <f>'6. INPUT PROJECT'!D50</f>
        <v>Project-2.1.2-Item #10</v>
      </c>
      <c r="C22" s="443" t="str">
        <f>'6. INPUT PROJECT'!B$18</f>
        <v>2.</v>
      </c>
      <c r="D22" s="432" t="str">
        <f>'6. INPUT PROJECT'!C$18</f>
        <v>Project - NTT</v>
      </c>
      <c r="E22" s="139" t="str">
        <f>'6. INPUT PROJECT'!C$20</f>
        <v>2.1</v>
      </c>
      <c r="F22" s="432" t="str">
        <f>'6. INPUT PROJECT'!D$20</f>
        <v>Project - NTT - Revenues</v>
      </c>
      <c r="G22" s="139" t="str">
        <f>'6. INPUT PROJECT'!D$37</f>
        <v>2.1.2</v>
      </c>
      <c r="H22" s="465" t="str">
        <f>'6. INPUT PROJECT'!E$37</f>
        <v>Project - NTT - Revenues - Deployment &amp; set-up</v>
      </c>
      <c r="I22" s="472" t="s">
        <v>19</v>
      </c>
      <c r="J22" s="23"/>
      <c r="K22" s="23"/>
      <c r="L22" s="473"/>
      <c r="M22" s="485" t="s">
        <v>480</v>
      </c>
      <c r="N22" s="24"/>
      <c r="O22" s="444" t="s">
        <v>480</v>
      </c>
      <c r="P22" s="485" t="s">
        <v>480</v>
      </c>
      <c r="Q22" s="24"/>
      <c r="R22" s="444" t="s">
        <v>480</v>
      </c>
      <c r="S22" s="485" t="s">
        <v>480</v>
      </c>
      <c r="T22" s="24"/>
      <c r="U22" s="444" t="s">
        <v>480</v>
      </c>
      <c r="V22" s="485" t="s">
        <v>480</v>
      </c>
      <c r="W22" s="24"/>
      <c r="X22" s="444" t="s">
        <v>480</v>
      </c>
      <c r="Y22" s="485" t="s">
        <v>480</v>
      </c>
      <c r="Z22" s="24"/>
      <c r="AA22" s="444" t="s">
        <v>480</v>
      </c>
      <c r="AB22" s="485" t="s">
        <v>480</v>
      </c>
      <c r="AC22" s="24"/>
      <c r="AD22" s="444" t="s">
        <v>480</v>
      </c>
      <c r="AE22" s="485" t="s">
        <v>480</v>
      </c>
      <c r="AF22" s="24"/>
      <c r="AG22" s="444" t="s">
        <v>480</v>
      </c>
      <c r="AH22" s="485" t="s">
        <v>480</v>
      </c>
      <c r="AI22" s="24"/>
      <c r="AJ22" s="444" t="s">
        <v>480</v>
      </c>
      <c r="AK22" s="485" t="s">
        <v>480</v>
      </c>
      <c r="AL22" s="24"/>
      <c r="AM22" s="444" t="s">
        <v>480</v>
      </c>
      <c r="AN22" s="485" t="s">
        <v>480</v>
      </c>
      <c r="AO22" s="24"/>
      <c r="AP22" s="444" t="s">
        <v>480</v>
      </c>
    </row>
    <row r="23" spans="1:42" outlineLevel="2">
      <c r="A23" s="447">
        <v>21</v>
      </c>
      <c r="B23" s="37" t="str">
        <f>'6. INPUT PROJECT'!D56</f>
        <v>Project-2.1.3-Item #1</v>
      </c>
      <c r="C23" s="496" t="str">
        <f>'6. INPUT PROJECT'!B$18</f>
        <v>2.</v>
      </c>
      <c r="D23" s="430" t="str">
        <f>'6. INPUT PROJECT'!C$18</f>
        <v>Project - NTT</v>
      </c>
      <c r="E23" s="429" t="str">
        <f>'6. INPUT PROJECT'!C$20</f>
        <v>2.1</v>
      </c>
      <c r="F23" s="430" t="str">
        <f>'6. INPUT PROJECT'!D$20</f>
        <v>Project - NTT - Revenues</v>
      </c>
      <c r="G23" s="429" t="str">
        <f>'6. INPUT PROJECT'!D$52</f>
        <v>2.1.3</v>
      </c>
      <c r="H23" s="495" t="str">
        <f>'6. INPUT PROJECT'!E$52</f>
        <v>Project - NTT - Revenues - Operating services</v>
      </c>
      <c r="I23" s="476" t="s">
        <v>9</v>
      </c>
      <c r="J23" s="17" t="s">
        <v>105</v>
      </c>
      <c r="K23" s="17" t="s">
        <v>52</v>
      </c>
      <c r="L23" s="477"/>
      <c r="M23" s="488" t="s">
        <v>480</v>
      </c>
      <c r="N23" s="18">
        <v>46153.846153846149</v>
      </c>
      <c r="O23" s="448" t="s">
        <v>480</v>
      </c>
      <c r="P23" s="488" t="s">
        <v>480</v>
      </c>
      <c r="Q23" s="18"/>
      <c r="R23" s="448" t="s">
        <v>480</v>
      </c>
      <c r="S23" s="488" t="s">
        <v>480</v>
      </c>
      <c r="T23" s="18"/>
      <c r="U23" s="448" t="s">
        <v>480</v>
      </c>
      <c r="V23" s="488" t="s">
        <v>480</v>
      </c>
      <c r="W23" s="18"/>
      <c r="X23" s="448" t="s">
        <v>480</v>
      </c>
      <c r="Y23" s="488" t="s">
        <v>480</v>
      </c>
      <c r="Z23" s="18"/>
      <c r="AA23" s="448" t="s">
        <v>480</v>
      </c>
      <c r="AB23" s="488" t="s">
        <v>480</v>
      </c>
      <c r="AC23" s="18"/>
      <c r="AD23" s="448" t="s">
        <v>480</v>
      </c>
      <c r="AE23" s="488" t="s">
        <v>480</v>
      </c>
      <c r="AF23" s="18"/>
      <c r="AG23" s="448" t="s">
        <v>480</v>
      </c>
      <c r="AH23" s="488" t="s">
        <v>480</v>
      </c>
      <c r="AI23" s="18"/>
      <c r="AJ23" s="448" t="s">
        <v>480</v>
      </c>
      <c r="AK23" s="488" t="s">
        <v>480</v>
      </c>
      <c r="AL23" s="18"/>
      <c r="AM23" s="448" t="s">
        <v>480</v>
      </c>
      <c r="AN23" s="488" t="s">
        <v>480</v>
      </c>
      <c r="AO23" s="18"/>
      <c r="AP23" s="448" t="s">
        <v>480</v>
      </c>
    </row>
    <row r="24" spans="1:42" outlineLevel="2">
      <c r="A24" s="443">
        <v>22</v>
      </c>
      <c r="B24" s="38" t="str">
        <f>'6. INPUT PROJECT'!D57</f>
        <v>Project-2.1.3-Item #2</v>
      </c>
      <c r="C24" s="464" t="str">
        <f>'6. INPUT PROJECT'!B$18</f>
        <v>2.</v>
      </c>
      <c r="D24" s="432" t="str">
        <f>'6. INPUT PROJECT'!C$18</f>
        <v>Project - NTT</v>
      </c>
      <c r="E24" s="139" t="str">
        <f>'6. INPUT PROJECT'!C$20</f>
        <v>2.1</v>
      </c>
      <c r="F24" s="432" t="str">
        <f>'6. INPUT PROJECT'!D$20</f>
        <v>Project - NTT - Revenues</v>
      </c>
      <c r="G24" s="139" t="str">
        <f>'6. INPUT PROJECT'!D$52</f>
        <v>2.1.3</v>
      </c>
      <c r="H24" s="465" t="str">
        <f>'6. INPUT PROJECT'!E$52</f>
        <v>Project - NTT - Revenues - Operating services</v>
      </c>
      <c r="I24" s="472" t="s">
        <v>11</v>
      </c>
      <c r="J24" s="23" t="s">
        <v>106</v>
      </c>
      <c r="K24" s="23" t="s">
        <v>52</v>
      </c>
      <c r="L24" s="473"/>
      <c r="M24" s="485" t="s">
        <v>480</v>
      </c>
      <c r="N24" s="24">
        <v>61538.461538461539</v>
      </c>
      <c r="O24" s="444" t="s">
        <v>480</v>
      </c>
      <c r="P24" s="485" t="s">
        <v>480</v>
      </c>
      <c r="Q24" s="24"/>
      <c r="R24" s="444" t="s">
        <v>480</v>
      </c>
      <c r="S24" s="485" t="s">
        <v>480</v>
      </c>
      <c r="T24" s="24"/>
      <c r="U24" s="444" t="s">
        <v>480</v>
      </c>
      <c r="V24" s="485" t="s">
        <v>480</v>
      </c>
      <c r="W24" s="24"/>
      <c r="X24" s="444" t="s">
        <v>480</v>
      </c>
      <c r="Y24" s="485" t="s">
        <v>480</v>
      </c>
      <c r="Z24" s="24"/>
      <c r="AA24" s="444" t="s">
        <v>480</v>
      </c>
      <c r="AB24" s="485" t="s">
        <v>480</v>
      </c>
      <c r="AC24" s="24"/>
      <c r="AD24" s="444" t="s">
        <v>480</v>
      </c>
      <c r="AE24" s="485" t="s">
        <v>480</v>
      </c>
      <c r="AF24" s="24"/>
      <c r="AG24" s="444" t="s">
        <v>480</v>
      </c>
      <c r="AH24" s="485" t="s">
        <v>480</v>
      </c>
      <c r="AI24" s="24"/>
      <c r="AJ24" s="444" t="s">
        <v>480</v>
      </c>
      <c r="AK24" s="485" t="s">
        <v>480</v>
      </c>
      <c r="AL24" s="24"/>
      <c r="AM24" s="444" t="s">
        <v>480</v>
      </c>
      <c r="AN24" s="485" t="s">
        <v>480</v>
      </c>
      <c r="AO24" s="24"/>
      <c r="AP24" s="444" t="s">
        <v>480</v>
      </c>
    </row>
    <row r="25" spans="1:42" outlineLevel="2">
      <c r="A25" s="443">
        <v>23</v>
      </c>
      <c r="B25" s="38" t="str">
        <f>'6. INPUT PROJECT'!D58</f>
        <v>Project-2.1.3-Item #3</v>
      </c>
      <c r="C25" s="464" t="str">
        <f>'6. INPUT PROJECT'!B$18</f>
        <v>2.</v>
      </c>
      <c r="D25" s="432" t="str">
        <f>'6. INPUT PROJECT'!C$18</f>
        <v>Project - NTT</v>
      </c>
      <c r="E25" s="139" t="str">
        <f>'6. INPUT PROJECT'!C$20</f>
        <v>2.1</v>
      </c>
      <c r="F25" s="432" t="str">
        <f>'6. INPUT PROJECT'!D$20</f>
        <v>Project - NTT - Revenues</v>
      </c>
      <c r="G25" s="139" t="str">
        <f>'6. INPUT PROJECT'!D$52</f>
        <v>2.1.3</v>
      </c>
      <c r="H25" s="465" t="str">
        <f>'6. INPUT PROJECT'!E$52</f>
        <v>Project - NTT - Revenues - Operating services</v>
      </c>
      <c r="I25" s="472" t="s">
        <v>12</v>
      </c>
      <c r="J25" s="23" t="s">
        <v>107</v>
      </c>
      <c r="K25" s="23" t="s">
        <v>52</v>
      </c>
      <c r="L25" s="473"/>
      <c r="M25" s="485" t="s">
        <v>480</v>
      </c>
      <c r="N25" s="24">
        <v>76923.076923076922</v>
      </c>
      <c r="O25" s="444" t="s">
        <v>480</v>
      </c>
      <c r="P25" s="485" t="s">
        <v>480</v>
      </c>
      <c r="Q25" s="24"/>
      <c r="R25" s="444" t="s">
        <v>480</v>
      </c>
      <c r="S25" s="485" t="s">
        <v>480</v>
      </c>
      <c r="T25" s="24"/>
      <c r="U25" s="444" t="s">
        <v>480</v>
      </c>
      <c r="V25" s="485" t="s">
        <v>480</v>
      </c>
      <c r="W25" s="24"/>
      <c r="X25" s="444" t="s">
        <v>480</v>
      </c>
      <c r="Y25" s="485" t="s">
        <v>480</v>
      </c>
      <c r="Z25" s="24"/>
      <c r="AA25" s="444" t="s">
        <v>480</v>
      </c>
      <c r="AB25" s="485" t="s">
        <v>480</v>
      </c>
      <c r="AC25" s="24"/>
      <c r="AD25" s="444" t="s">
        <v>480</v>
      </c>
      <c r="AE25" s="485" t="s">
        <v>480</v>
      </c>
      <c r="AF25" s="24"/>
      <c r="AG25" s="444" t="s">
        <v>480</v>
      </c>
      <c r="AH25" s="485" t="s">
        <v>480</v>
      </c>
      <c r="AI25" s="24"/>
      <c r="AJ25" s="444" t="s">
        <v>480</v>
      </c>
      <c r="AK25" s="485" t="s">
        <v>480</v>
      </c>
      <c r="AL25" s="24"/>
      <c r="AM25" s="444" t="s">
        <v>480</v>
      </c>
      <c r="AN25" s="485" t="s">
        <v>480</v>
      </c>
      <c r="AO25" s="24"/>
      <c r="AP25" s="444" t="s">
        <v>480</v>
      </c>
    </row>
    <row r="26" spans="1:42" outlineLevel="2">
      <c r="A26" s="443">
        <v>24</v>
      </c>
      <c r="B26" s="38" t="str">
        <f>'6. INPUT PROJECT'!D59</f>
        <v>Project-2.1.3-Item #4</v>
      </c>
      <c r="C26" s="464" t="str">
        <f>'6. INPUT PROJECT'!B$18</f>
        <v>2.</v>
      </c>
      <c r="D26" s="432" t="str">
        <f>'6. INPUT PROJECT'!C$18</f>
        <v>Project - NTT</v>
      </c>
      <c r="E26" s="139" t="str">
        <f>'6. INPUT PROJECT'!C$20</f>
        <v>2.1</v>
      </c>
      <c r="F26" s="432" t="str">
        <f>'6. INPUT PROJECT'!D$20</f>
        <v>Project - NTT - Revenues</v>
      </c>
      <c r="G26" s="139" t="str">
        <f>'6. INPUT PROJECT'!D$52</f>
        <v>2.1.3</v>
      </c>
      <c r="H26" s="465" t="str">
        <f>'6. INPUT PROJECT'!E$52</f>
        <v>Project - NTT - Revenues - Operating services</v>
      </c>
      <c r="I26" s="472" t="s">
        <v>13</v>
      </c>
      <c r="J26" s="23"/>
      <c r="K26" s="23"/>
      <c r="L26" s="473"/>
      <c r="M26" s="485" t="s">
        <v>480</v>
      </c>
      <c r="N26" s="24"/>
      <c r="O26" s="444" t="s">
        <v>480</v>
      </c>
      <c r="P26" s="485" t="s">
        <v>480</v>
      </c>
      <c r="Q26" s="24"/>
      <c r="R26" s="444" t="s">
        <v>480</v>
      </c>
      <c r="S26" s="485" t="s">
        <v>480</v>
      </c>
      <c r="T26" s="24"/>
      <c r="U26" s="444" t="s">
        <v>480</v>
      </c>
      <c r="V26" s="485" t="s">
        <v>480</v>
      </c>
      <c r="W26" s="24"/>
      <c r="X26" s="444" t="s">
        <v>480</v>
      </c>
      <c r="Y26" s="485" t="s">
        <v>480</v>
      </c>
      <c r="Z26" s="24"/>
      <c r="AA26" s="444" t="s">
        <v>480</v>
      </c>
      <c r="AB26" s="485" t="s">
        <v>480</v>
      </c>
      <c r="AC26" s="24"/>
      <c r="AD26" s="444" t="s">
        <v>480</v>
      </c>
      <c r="AE26" s="485" t="s">
        <v>480</v>
      </c>
      <c r="AF26" s="24"/>
      <c r="AG26" s="444" t="s">
        <v>480</v>
      </c>
      <c r="AH26" s="485" t="s">
        <v>480</v>
      </c>
      <c r="AI26" s="24"/>
      <c r="AJ26" s="444" t="s">
        <v>480</v>
      </c>
      <c r="AK26" s="485" t="s">
        <v>480</v>
      </c>
      <c r="AL26" s="24"/>
      <c r="AM26" s="444" t="s">
        <v>480</v>
      </c>
      <c r="AN26" s="485" t="s">
        <v>480</v>
      </c>
      <c r="AO26" s="24"/>
      <c r="AP26" s="444" t="s">
        <v>480</v>
      </c>
    </row>
    <row r="27" spans="1:42" outlineLevel="2">
      <c r="A27" s="443">
        <v>25</v>
      </c>
      <c r="B27" s="38" t="str">
        <f>'6. INPUT PROJECT'!D60</f>
        <v>Project-2.1.3-Item #5</v>
      </c>
      <c r="C27" s="464" t="str">
        <f>'6. INPUT PROJECT'!B$18</f>
        <v>2.</v>
      </c>
      <c r="D27" s="432" t="str">
        <f>'6. INPUT PROJECT'!C$18</f>
        <v>Project - NTT</v>
      </c>
      <c r="E27" s="139" t="str">
        <f>'6. INPUT PROJECT'!C$20</f>
        <v>2.1</v>
      </c>
      <c r="F27" s="432" t="str">
        <f>'6. INPUT PROJECT'!D$20</f>
        <v>Project - NTT - Revenues</v>
      </c>
      <c r="G27" s="139" t="str">
        <f>'6. INPUT PROJECT'!D$52</f>
        <v>2.1.3</v>
      </c>
      <c r="H27" s="465" t="str">
        <f>'6. INPUT PROJECT'!E$52</f>
        <v>Project - NTT - Revenues - Operating services</v>
      </c>
      <c r="I27" s="472" t="s">
        <v>14</v>
      </c>
      <c r="J27" s="23"/>
      <c r="K27" s="23"/>
      <c r="L27" s="473"/>
      <c r="M27" s="485" t="s">
        <v>480</v>
      </c>
      <c r="N27" s="24"/>
      <c r="O27" s="444" t="s">
        <v>480</v>
      </c>
      <c r="P27" s="485" t="s">
        <v>480</v>
      </c>
      <c r="Q27" s="24"/>
      <c r="R27" s="444" t="s">
        <v>480</v>
      </c>
      <c r="S27" s="485" t="s">
        <v>480</v>
      </c>
      <c r="T27" s="24"/>
      <c r="U27" s="444" t="s">
        <v>480</v>
      </c>
      <c r="V27" s="485" t="s">
        <v>480</v>
      </c>
      <c r="W27" s="24"/>
      <c r="X27" s="444" t="s">
        <v>480</v>
      </c>
      <c r="Y27" s="485" t="s">
        <v>480</v>
      </c>
      <c r="Z27" s="24"/>
      <c r="AA27" s="444" t="s">
        <v>480</v>
      </c>
      <c r="AB27" s="485" t="s">
        <v>480</v>
      </c>
      <c r="AC27" s="24"/>
      <c r="AD27" s="444" t="s">
        <v>480</v>
      </c>
      <c r="AE27" s="485" t="s">
        <v>480</v>
      </c>
      <c r="AF27" s="24"/>
      <c r="AG27" s="444" t="s">
        <v>480</v>
      </c>
      <c r="AH27" s="485" t="s">
        <v>480</v>
      </c>
      <c r="AI27" s="24"/>
      <c r="AJ27" s="444" t="s">
        <v>480</v>
      </c>
      <c r="AK27" s="485" t="s">
        <v>480</v>
      </c>
      <c r="AL27" s="24"/>
      <c r="AM27" s="444" t="s">
        <v>480</v>
      </c>
      <c r="AN27" s="485" t="s">
        <v>480</v>
      </c>
      <c r="AO27" s="24"/>
      <c r="AP27" s="444" t="s">
        <v>480</v>
      </c>
    </row>
    <row r="28" spans="1:42" outlineLevel="2">
      <c r="A28" s="443">
        <v>26</v>
      </c>
      <c r="B28" s="694" t="str">
        <f>'6. INPUT PROJECT'!D61</f>
        <v>Project-2.1.3-Item #6</v>
      </c>
      <c r="C28" s="464" t="str">
        <f>'6. INPUT PROJECT'!B$18</f>
        <v>2.</v>
      </c>
      <c r="D28" s="432" t="str">
        <f>'6. INPUT PROJECT'!C$18</f>
        <v>Project - NTT</v>
      </c>
      <c r="E28" s="139" t="str">
        <f>'6. INPUT PROJECT'!C$20</f>
        <v>2.1</v>
      </c>
      <c r="F28" s="432" t="str">
        <f>'6. INPUT PROJECT'!D$20</f>
        <v>Project - NTT - Revenues</v>
      </c>
      <c r="G28" s="139" t="str">
        <f>'6. INPUT PROJECT'!D$52</f>
        <v>2.1.3</v>
      </c>
      <c r="H28" s="465" t="str">
        <f>'6. INPUT PROJECT'!E$52</f>
        <v>Project - NTT - Revenues - Operating services</v>
      </c>
      <c r="I28" s="472" t="s">
        <v>15</v>
      </c>
      <c r="J28" s="23"/>
      <c r="K28" s="23"/>
      <c r="L28" s="473"/>
      <c r="M28" s="485" t="s">
        <v>480</v>
      </c>
      <c r="N28" s="24"/>
      <c r="O28" s="444" t="s">
        <v>480</v>
      </c>
      <c r="P28" s="485" t="s">
        <v>480</v>
      </c>
      <c r="Q28" s="24"/>
      <c r="R28" s="444" t="s">
        <v>480</v>
      </c>
      <c r="S28" s="485" t="s">
        <v>480</v>
      </c>
      <c r="T28" s="24"/>
      <c r="U28" s="444" t="s">
        <v>480</v>
      </c>
      <c r="V28" s="485" t="s">
        <v>480</v>
      </c>
      <c r="W28" s="24"/>
      <c r="X28" s="444" t="s">
        <v>480</v>
      </c>
      <c r="Y28" s="485" t="s">
        <v>480</v>
      </c>
      <c r="Z28" s="24"/>
      <c r="AA28" s="444" t="s">
        <v>480</v>
      </c>
      <c r="AB28" s="485" t="s">
        <v>480</v>
      </c>
      <c r="AC28" s="24"/>
      <c r="AD28" s="444" t="s">
        <v>480</v>
      </c>
      <c r="AE28" s="485" t="s">
        <v>480</v>
      </c>
      <c r="AF28" s="24"/>
      <c r="AG28" s="444" t="s">
        <v>480</v>
      </c>
      <c r="AH28" s="485" t="s">
        <v>480</v>
      </c>
      <c r="AI28" s="24"/>
      <c r="AJ28" s="444" t="s">
        <v>480</v>
      </c>
      <c r="AK28" s="485" t="s">
        <v>480</v>
      </c>
      <c r="AL28" s="24"/>
      <c r="AM28" s="444" t="s">
        <v>480</v>
      </c>
      <c r="AN28" s="485" t="s">
        <v>480</v>
      </c>
      <c r="AO28" s="24"/>
      <c r="AP28" s="444" t="s">
        <v>480</v>
      </c>
    </row>
    <row r="29" spans="1:42" outlineLevel="2">
      <c r="A29" s="443">
        <v>27</v>
      </c>
      <c r="B29" s="694" t="str">
        <f>'6. INPUT PROJECT'!D62</f>
        <v>Project-2.1.3-Item #7</v>
      </c>
      <c r="C29" s="464" t="str">
        <f>'6. INPUT PROJECT'!B$18</f>
        <v>2.</v>
      </c>
      <c r="D29" s="432" t="str">
        <f>'6. INPUT PROJECT'!C$18</f>
        <v>Project - NTT</v>
      </c>
      <c r="E29" s="139" t="str">
        <f>'6. INPUT PROJECT'!C$20</f>
        <v>2.1</v>
      </c>
      <c r="F29" s="432" t="str">
        <f>'6. INPUT PROJECT'!D$20</f>
        <v>Project - NTT - Revenues</v>
      </c>
      <c r="G29" s="139" t="str">
        <f>'6. INPUT PROJECT'!D$52</f>
        <v>2.1.3</v>
      </c>
      <c r="H29" s="465" t="str">
        <f>'6. INPUT PROJECT'!E$52</f>
        <v>Project - NTT - Revenues - Operating services</v>
      </c>
      <c r="I29" s="472" t="s">
        <v>16</v>
      </c>
      <c r="J29" s="23"/>
      <c r="K29" s="23"/>
      <c r="L29" s="473"/>
      <c r="M29" s="485" t="s">
        <v>480</v>
      </c>
      <c r="N29" s="24"/>
      <c r="O29" s="444" t="s">
        <v>480</v>
      </c>
      <c r="P29" s="485" t="s">
        <v>480</v>
      </c>
      <c r="Q29" s="24"/>
      <c r="R29" s="444" t="s">
        <v>480</v>
      </c>
      <c r="S29" s="485" t="s">
        <v>480</v>
      </c>
      <c r="T29" s="24"/>
      <c r="U29" s="444" t="s">
        <v>480</v>
      </c>
      <c r="V29" s="485" t="s">
        <v>480</v>
      </c>
      <c r="W29" s="24"/>
      <c r="X29" s="444" t="s">
        <v>480</v>
      </c>
      <c r="Y29" s="485" t="s">
        <v>480</v>
      </c>
      <c r="Z29" s="24"/>
      <c r="AA29" s="444" t="s">
        <v>480</v>
      </c>
      <c r="AB29" s="485" t="s">
        <v>480</v>
      </c>
      <c r="AC29" s="24"/>
      <c r="AD29" s="444" t="s">
        <v>480</v>
      </c>
      <c r="AE29" s="485" t="s">
        <v>480</v>
      </c>
      <c r="AF29" s="24"/>
      <c r="AG29" s="444" t="s">
        <v>480</v>
      </c>
      <c r="AH29" s="485" t="s">
        <v>480</v>
      </c>
      <c r="AI29" s="24"/>
      <c r="AJ29" s="444" t="s">
        <v>480</v>
      </c>
      <c r="AK29" s="485" t="s">
        <v>480</v>
      </c>
      <c r="AL29" s="24"/>
      <c r="AM29" s="444" t="s">
        <v>480</v>
      </c>
      <c r="AN29" s="485" t="s">
        <v>480</v>
      </c>
      <c r="AO29" s="24"/>
      <c r="AP29" s="444" t="s">
        <v>480</v>
      </c>
    </row>
    <row r="30" spans="1:42" outlineLevel="2">
      <c r="A30" s="443">
        <v>28</v>
      </c>
      <c r="B30" s="694" t="str">
        <f>'6. INPUT PROJECT'!D63</f>
        <v>Project-2.1.3-Item #8</v>
      </c>
      <c r="C30" s="464" t="str">
        <f>'6. INPUT PROJECT'!B$18</f>
        <v>2.</v>
      </c>
      <c r="D30" s="432" t="str">
        <f>'6. INPUT PROJECT'!C$18</f>
        <v>Project - NTT</v>
      </c>
      <c r="E30" s="139" t="str">
        <f>'6. INPUT PROJECT'!C$20</f>
        <v>2.1</v>
      </c>
      <c r="F30" s="432" t="str">
        <f>'6. INPUT PROJECT'!D$20</f>
        <v>Project - NTT - Revenues</v>
      </c>
      <c r="G30" s="139" t="str">
        <f>'6. INPUT PROJECT'!D$52</f>
        <v>2.1.3</v>
      </c>
      <c r="H30" s="465" t="str">
        <f>'6. INPUT PROJECT'!E$52</f>
        <v>Project - NTT - Revenues - Operating services</v>
      </c>
      <c r="I30" s="472" t="s">
        <v>17</v>
      </c>
      <c r="J30" s="23"/>
      <c r="K30" s="23"/>
      <c r="L30" s="473"/>
      <c r="M30" s="485" t="s">
        <v>480</v>
      </c>
      <c r="N30" s="24"/>
      <c r="O30" s="444" t="s">
        <v>480</v>
      </c>
      <c r="P30" s="485" t="s">
        <v>480</v>
      </c>
      <c r="Q30" s="24"/>
      <c r="R30" s="444" t="s">
        <v>480</v>
      </c>
      <c r="S30" s="485" t="s">
        <v>480</v>
      </c>
      <c r="T30" s="24"/>
      <c r="U30" s="444" t="s">
        <v>480</v>
      </c>
      <c r="V30" s="485" t="s">
        <v>480</v>
      </c>
      <c r="W30" s="24"/>
      <c r="X30" s="444" t="s">
        <v>480</v>
      </c>
      <c r="Y30" s="485" t="s">
        <v>480</v>
      </c>
      <c r="Z30" s="24"/>
      <c r="AA30" s="444" t="s">
        <v>480</v>
      </c>
      <c r="AB30" s="485" t="s">
        <v>480</v>
      </c>
      <c r="AC30" s="24"/>
      <c r="AD30" s="444" t="s">
        <v>480</v>
      </c>
      <c r="AE30" s="485" t="s">
        <v>480</v>
      </c>
      <c r="AF30" s="24"/>
      <c r="AG30" s="444" t="s">
        <v>480</v>
      </c>
      <c r="AH30" s="485" t="s">
        <v>480</v>
      </c>
      <c r="AI30" s="24"/>
      <c r="AJ30" s="444" t="s">
        <v>480</v>
      </c>
      <c r="AK30" s="485" t="s">
        <v>480</v>
      </c>
      <c r="AL30" s="24"/>
      <c r="AM30" s="444" t="s">
        <v>480</v>
      </c>
      <c r="AN30" s="485" t="s">
        <v>480</v>
      </c>
      <c r="AO30" s="24"/>
      <c r="AP30" s="444" t="s">
        <v>480</v>
      </c>
    </row>
    <row r="31" spans="1:42" outlineLevel="2">
      <c r="A31" s="443">
        <v>29</v>
      </c>
      <c r="B31" s="694" t="str">
        <f>'6. INPUT PROJECT'!D64</f>
        <v>Project-2.1.3-Item #9</v>
      </c>
      <c r="C31" s="464" t="str">
        <f>'6. INPUT PROJECT'!B$18</f>
        <v>2.</v>
      </c>
      <c r="D31" s="432" t="str">
        <f>'6. INPUT PROJECT'!C$18</f>
        <v>Project - NTT</v>
      </c>
      <c r="E31" s="139" t="str">
        <f>'6. INPUT PROJECT'!C$20</f>
        <v>2.1</v>
      </c>
      <c r="F31" s="432" t="str">
        <f>'6. INPUT PROJECT'!D$20</f>
        <v>Project - NTT - Revenues</v>
      </c>
      <c r="G31" s="139" t="str">
        <f>'6. INPUT PROJECT'!D$52</f>
        <v>2.1.3</v>
      </c>
      <c r="H31" s="465" t="str">
        <f>'6. INPUT PROJECT'!E$52</f>
        <v>Project - NTT - Revenues - Operating services</v>
      </c>
      <c r="I31" s="472" t="s">
        <v>18</v>
      </c>
      <c r="J31" s="23"/>
      <c r="K31" s="23"/>
      <c r="L31" s="473"/>
      <c r="M31" s="485" t="s">
        <v>480</v>
      </c>
      <c r="N31" s="24"/>
      <c r="O31" s="444" t="s">
        <v>480</v>
      </c>
      <c r="P31" s="485" t="s">
        <v>480</v>
      </c>
      <c r="Q31" s="24"/>
      <c r="R31" s="444" t="s">
        <v>480</v>
      </c>
      <c r="S31" s="485" t="s">
        <v>480</v>
      </c>
      <c r="T31" s="24"/>
      <c r="U31" s="444" t="s">
        <v>480</v>
      </c>
      <c r="V31" s="485" t="s">
        <v>480</v>
      </c>
      <c r="W31" s="24"/>
      <c r="X31" s="444" t="s">
        <v>480</v>
      </c>
      <c r="Y31" s="485" t="s">
        <v>480</v>
      </c>
      <c r="Z31" s="24"/>
      <c r="AA31" s="444" t="s">
        <v>480</v>
      </c>
      <c r="AB31" s="485" t="s">
        <v>480</v>
      </c>
      <c r="AC31" s="24"/>
      <c r="AD31" s="444" t="s">
        <v>480</v>
      </c>
      <c r="AE31" s="485" t="s">
        <v>480</v>
      </c>
      <c r="AF31" s="24"/>
      <c r="AG31" s="444" t="s">
        <v>480</v>
      </c>
      <c r="AH31" s="485" t="s">
        <v>480</v>
      </c>
      <c r="AI31" s="24"/>
      <c r="AJ31" s="444" t="s">
        <v>480</v>
      </c>
      <c r="AK31" s="485" t="s">
        <v>480</v>
      </c>
      <c r="AL31" s="24"/>
      <c r="AM31" s="444" t="s">
        <v>480</v>
      </c>
      <c r="AN31" s="485" t="s">
        <v>480</v>
      </c>
      <c r="AO31" s="24"/>
      <c r="AP31" s="444" t="s">
        <v>480</v>
      </c>
    </row>
    <row r="32" spans="1:42" outlineLevel="2">
      <c r="A32" s="445">
        <v>30</v>
      </c>
      <c r="B32" s="694" t="str">
        <f>'6. INPUT PROJECT'!D65</f>
        <v>Project-2.1.3-Item #10</v>
      </c>
      <c r="C32" s="466" t="str">
        <f>'6. INPUT PROJECT'!B$18</f>
        <v>2.</v>
      </c>
      <c r="D32" s="435" t="str">
        <f>'6. INPUT PROJECT'!C$18</f>
        <v>Project - NTT</v>
      </c>
      <c r="E32" s="434" t="str">
        <f>'6. INPUT PROJECT'!C$20</f>
        <v>2.1</v>
      </c>
      <c r="F32" s="435" t="str">
        <f>'6. INPUT PROJECT'!D$20</f>
        <v>Project - NTT - Revenues</v>
      </c>
      <c r="G32" s="434" t="str">
        <f>'6. INPUT PROJECT'!D$52</f>
        <v>2.1.3</v>
      </c>
      <c r="H32" s="467" t="str">
        <f>'6. INPUT PROJECT'!E$52</f>
        <v>Project - NTT - Revenues - Operating services</v>
      </c>
      <c r="I32" s="474" t="s">
        <v>19</v>
      </c>
      <c r="J32" s="28"/>
      <c r="K32" s="28"/>
      <c r="L32" s="475"/>
      <c r="M32" s="487" t="s">
        <v>480</v>
      </c>
      <c r="N32" s="29"/>
      <c r="O32" s="446" t="s">
        <v>480</v>
      </c>
      <c r="P32" s="487" t="s">
        <v>480</v>
      </c>
      <c r="Q32" s="29"/>
      <c r="R32" s="446" t="s">
        <v>480</v>
      </c>
      <c r="S32" s="487" t="s">
        <v>480</v>
      </c>
      <c r="T32" s="29"/>
      <c r="U32" s="446" t="s">
        <v>480</v>
      </c>
      <c r="V32" s="487" t="s">
        <v>480</v>
      </c>
      <c r="W32" s="29"/>
      <c r="X32" s="446" t="s">
        <v>480</v>
      </c>
      <c r="Y32" s="487" t="s">
        <v>480</v>
      </c>
      <c r="Z32" s="29"/>
      <c r="AA32" s="446" t="s">
        <v>480</v>
      </c>
      <c r="AB32" s="487" t="s">
        <v>480</v>
      </c>
      <c r="AC32" s="29"/>
      <c r="AD32" s="446" t="s">
        <v>480</v>
      </c>
      <c r="AE32" s="487" t="s">
        <v>480</v>
      </c>
      <c r="AF32" s="29"/>
      <c r="AG32" s="446" t="s">
        <v>480</v>
      </c>
      <c r="AH32" s="487" t="s">
        <v>480</v>
      </c>
      <c r="AI32" s="29"/>
      <c r="AJ32" s="446" t="s">
        <v>480</v>
      </c>
      <c r="AK32" s="487" t="s">
        <v>480</v>
      </c>
      <c r="AL32" s="29"/>
      <c r="AM32" s="446" t="s">
        <v>480</v>
      </c>
      <c r="AN32" s="487" t="s">
        <v>480</v>
      </c>
      <c r="AO32" s="29"/>
      <c r="AP32" s="446" t="s">
        <v>480</v>
      </c>
    </row>
    <row r="33" spans="1:42" outlineLevel="1">
      <c r="A33" s="447">
        <v>31</v>
      </c>
      <c r="B33" s="37" t="str">
        <f>'6. INPUT PROJECT'!D78</f>
        <v>Project-2.3-Item #1</v>
      </c>
      <c r="C33" s="496" t="str">
        <f>'6. INPUT PROJECT'!B$18</f>
        <v>2.</v>
      </c>
      <c r="D33" s="430" t="str">
        <f>'6. INPUT PROJECT'!C$18</f>
        <v>Project - NTT</v>
      </c>
      <c r="E33" s="429" t="str">
        <f>'6. INPUT PROJECT'!C$74</f>
        <v>2.3</v>
      </c>
      <c r="F33" s="430" t="str">
        <f>'6. INPUT PROJECT'!D$74</f>
        <v>Project - NTT - Capex</v>
      </c>
      <c r="G33" s="429" t="s">
        <v>480</v>
      </c>
      <c r="H33" s="495" t="s">
        <v>480</v>
      </c>
      <c r="I33" s="476" t="s">
        <v>9</v>
      </c>
      <c r="J33" s="17" t="s">
        <v>98</v>
      </c>
      <c r="K33" s="17" t="s">
        <v>99</v>
      </c>
      <c r="L33" s="477"/>
      <c r="M33" s="488" t="s">
        <v>480</v>
      </c>
      <c r="N33" s="431" t="s">
        <v>480</v>
      </c>
      <c r="O33" s="449"/>
      <c r="P33" s="488" t="s">
        <v>480</v>
      </c>
      <c r="Q33" s="431" t="s">
        <v>480</v>
      </c>
      <c r="R33" s="449"/>
      <c r="S33" s="488" t="s">
        <v>480</v>
      </c>
      <c r="T33" s="431" t="s">
        <v>480</v>
      </c>
      <c r="U33" s="449"/>
      <c r="V33" s="488" t="s">
        <v>480</v>
      </c>
      <c r="W33" s="431" t="s">
        <v>480</v>
      </c>
      <c r="X33" s="449"/>
      <c r="Y33" s="488" t="s">
        <v>480</v>
      </c>
      <c r="Z33" s="431" t="s">
        <v>480</v>
      </c>
      <c r="AA33" s="449"/>
      <c r="AB33" s="488" t="s">
        <v>480</v>
      </c>
      <c r="AC33" s="431" t="s">
        <v>480</v>
      </c>
      <c r="AD33" s="449"/>
      <c r="AE33" s="488" t="s">
        <v>480</v>
      </c>
      <c r="AF33" s="431" t="s">
        <v>480</v>
      </c>
      <c r="AG33" s="449"/>
      <c r="AH33" s="488" t="s">
        <v>480</v>
      </c>
      <c r="AI33" s="431" t="s">
        <v>480</v>
      </c>
      <c r="AJ33" s="449"/>
      <c r="AK33" s="488" t="s">
        <v>480</v>
      </c>
      <c r="AL33" s="431" t="s">
        <v>480</v>
      </c>
      <c r="AM33" s="449"/>
      <c r="AN33" s="488" t="s">
        <v>480</v>
      </c>
      <c r="AO33" s="431" t="s">
        <v>480</v>
      </c>
      <c r="AP33" s="449"/>
    </row>
    <row r="34" spans="1:42" outlineLevel="2">
      <c r="A34" s="443">
        <v>32</v>
      </c>
      <c r="B34" s="38" t="str">
        <f>'6. INPUT PROJECT'!D79</f>
        <v>Project-2.3-Item #2</v>
      </c>
      <c r="C34" s="464" t="str">
        <f>'6. INPUT PROJECT'!B$18</f>
        <v>2.</v>
      </c>
      <c r="D34" s="432" t="str">
        <f>'6. INPUT PROJECT'!C$18</f>
        <v>Project - NTT</v>
      </c>
      <c r="E34" s="139" t="str">
        <f>'6. INPUT PROJECT'!C$74</f>
        <v>2.3</v>
      </c>
      <c r="F34" s="432" t="str">
        <f>'6. INPUT PROJECT'!D$74</f>
        <v>Project - NTT - Capex</v>
      </c>
      <c r="G34" s="139" t="s">
        <v>480</v>
      </c>
      <c r="H34" s="465" t="s">
        <v>480</v>
      </c>
      <c r="I34" s="472" t="s">
        <v>11</v>
      </c>
      <c r="J34" s="23"/>
      <c r="K34" s="23"/>
      <c r="L34" s="473"/>
      <c r="M34" s="485" t="s">
        <v>480</v>
      </c>
      <c r="N34" s="433" t="s">
        <v>480</v>
      </c>
      <c r="O34" s="450"/>
      <c r="P34" s="485" t="s">
        <v>480</v>
      </c>
      <c r="Q34" s="433" t="s">
        <v>480</v>
      </c>
      <c r="R34" s="450"/>
      <c r="S34" s="485" t="s">
        <v>480</v>
      </c>
      <c r="T34" s="433" t="s">
        <v>480</v>
      </c>
      <c r="U34" s="450"/>
      <c r="V34" s="485" t="s">
        <v>480</v>
      </c>
      <c r="W34" s="433" t="s">
        <v>480</v>
      </c>
      <c r="X34" s="450"/>
      <c r="Y34" s="485" t="s">
        <v>480</v>
      </c>
      <c r="Z34" s="433" t="s">
        <v>480</v>
      </c>
      <c r="AA34" s="450"/>
      <c r="AB34" s="485" t="s">
        <v>480</v>
      </c>
      <c r="AC34" s="433" t="s">
        <v>480</v>
      </c>
      <c r="AD34" s="450"/>
      <c r="AE34" s="485" t="s">
        <v>480</v>
      </c>
      <c r="AF34" s="433" t="s">
        <v>480</v>
      </c>
      <c r="AG34" s="450"/>
      <c r="AH34" s="485" t="s">
        <v>480</v>
      </c>
      <c r="AI34" s="433" t="s">
        <v>480</v>
      </c>
      <c r="AJ34" s="450"/>
      <c r="AK34" s="485" t="s">
        <v>480</v>
      </c>
      <c r="AL34" s="433" t="s">
        <v>480</v>
      </c>
      <c r="AM34" s="450"/>
      <c r="AN34" s="485" t="s">
        <v>480</v>
      </c>
      <c r="AO34" s="433" t="s">
        <v>480</v>
      </c>
      <c r="AP34" s="450"/>
    </row>
    <row r="35" spans="1:42" outlineLevel="2">
      <c r="A35" s="443">
        <v>33</v>
      </c>
      <c r="B35" s="38" t="str">
        <f>'6. INPUT PROJECT'!D80</f>
        <v>Project-2.3-Item #3</v>
      </c>
      <c r="C35" s="464" t="str">
        <f>'6. INPUT PROJECT'!B$18</f>
        <v>2.</v>
      </c>
      <c r="D35" s="432" t="str">
        <f>'6. INPUT PROJECT'!C$18</f>
        <v>Project - NTT</v>
      </c>
      <c r="E35" s="139" t="str">
        <f>'6. INPUT PROJECT'!C$74</f>
        <v>2.3</v>
      </c>
      <c r="F35" s="432" t="str">
        <f>'6. INPUT PROJECT'!D$74</f>
        <v>Project - NTT - Capex</v>
      </c>
      <c r="G35" s="139" t="s">
        <v>480</v>
      </c>
      <c r="H35" s="465" t="s">
        <v>480</v>
      </c>
      <c r="I35" s="472" t="s">
        <v>12</v>
      </c>
      <c r="J35" s="23"/>
      <c r="K35" s="23"/>
      <c r="L35" s="473"/>
      <c r="M35" s="485" t="s">
        <v>480</v>
      </c>
      <c r="N35" s="433" t="s">
        <v>480</v>
      </c>
      <c r="O35" s="450"/>
      <c r="P35" s="485" t="s">
        <v>480</v>
      </c>
      <c r="Q35" s="433" t="s">
        <v>480</v>
      </c>
      <c r="R35" s="450"/>
      <c r="S35" s="485" t="s">
        <v>480</v>
      </c>
      <c r="T35" s="433" t="s">
        <v>480</v>
      </c>
      <c r="U35" s="450"/>
      <c r="V35" s="485" t="s">
        <v>480</v>
      </c>
      <c r="W35" s="433" t="s">
        <v>480</v>
      </c>
      <c r="X35" s="450"/>
      <c r="Y35" s="485" t="s">
        <v>480</v>
      </c>
      <c r="Z35" s="433" t="s">
        <v>480</v>
      </c>
      <c r="AA35" s="450"/>
      <c r="AB35" s="485" t="s">
        <v>480</v>
      </c>
      <c r="AC35" s="433" t="s">
        <v>480</v>
      </c>
      <c r="AD35" s="450"/>
      <c r="AE35" s="485" t="s">
        <v>480</v>
      </c>
      <c r="AF35" s="433" t="s">
        <v>480</v>
      </c>
      <c r="AG35" s="450"/>
      <c r="AH35" s="485" t="s">
        <v>480</v>
      </c>
      <c r="AI35" s="433" t="s">
        <v>480</v>
      </c>
      <c r="AJ35" s="450"/>
      <c r="AK35" s="485" t="s">
        <v>480</v>
      </c>
      <c r="AL35" s="433" t="s">
        <v>480</v>
      </c>
      <c r="AM35" s="450"/>
      <c r="AN35" s="485" t="s">
        <v>480</v>
      </c>
      <c r="AO35" s="433" t="s">
        <v>480</v>
      </c>
      <c r="AP35" s="450"/>
    </row>
    <row r="36" spans="1:42" outlineLevel="2">
      <c r="A36" s="443">
        <v>34</v>
      </c>
      <c r="B36" s="38" t="str">
        <f>'6. INPUT PROJECT'!D81</f>
        <v>Project-2.3-Item #4</v>
      </c>
      <c r="C36" s="464" t="str">
        <f>'6. INPUT PROJECT'!B$18</f>
        <v>2.</v>
      </c>
      <c r="D36" s="432" t="str">
        <f>'6. INPUT PROJECT'!C$18</f>
        <v>Project - NTT</v>
      </c>
      <c r="E36" s="139" t="str">
        <f>'6. INPUT PROJECT'!C$74</f>
        <v>2.3</v>
      </c>
      <c r="F36" s="432" t="str">
        <f>'6. INPUT PROJECT'!D$74</f>
        <v>Project - NTT - Capex</v>
      </c>
      <c r="G36" s="139" t="s">
        <v>480</v>
      </c>
      <c r="H36" s="465" t="s">
        <v>480</v>
      </c>
      <c r="I36" s="472" t="s">
        <v>13</v>
      </c>
      <c r="J36" s="23"/>
      <c r="K36" s="23"/>
      <c r="L36" s="473"/>
      <c r="M36" s="485" t="s">
        <v>480</v>
      </c>
      <c r="N36" s="433" t="s">
        <v>480</v>
      </c>
      <c r="O36" s="450"/>
      <c r="P36" s="485" t="s">
        <v>480</v>
      </c>
      <c r="Q36" s="433" t="s">
        <v>480</v>
      </c>
      <c r="R36" s="450"/>
      <c r="S36" s="485" t="s">
        <v>480</v>
      </c>
      <c r="T36" s="433" t="s">
        <v>480</v>
      </c>
      <c r="U36" s="450"/>
      <c r="V36" s="485" t="s">
        <v>480</v>
      </c>
      <c r="W36" s="433" t="s">
        <v>480</v>
      </c>
      <c r="X36" s="450"/>
      <c r="Y36" s="485" t="s">
        <v>480</v>
      </c>
      <c r="Z36" s="433" t="s">
        <v>480</v>
      </c>
      <c r="AA36" s="450"/>
      <c r="AB36" s="485" t="s">
        <v>480</v>
      </c>
      <c r="AC36" s="433" t="s">
        <v>480</v>
      </c>
      <c r="AD36" s="450"/>
      <c r="AE36" s="485" t="s">
        <v>480</v>
      </c>
      <c r="AF36" s="433" t="s">
        <v>480</v>
      </c>
      <c r="AG36" s="450"/>
      <c r="AH36" s="485" t="s">
        <v>480</v>
      </c>
      <c r="AI36" s="433" t="s">
        <v>480</v>
      </c>
      <c r="AJ36" s="450"/>
      <c r="AK36" s="485" t="s">
        <v>480</v>
      </c>
      <c r="AL36" s="433" t="s">
        <v>480</v>
      </c>
      <c r="AM36" s="450"/>
      <c r="AN36" s="485" t="s">
        <v>480</v>
      </c>
      <c r="AO36" s="433" t="s">
        <v>480</v>
      </c>
      <c r="AP36" s="450"/>
    </row>
    <row r="37" spans="1:42" outlineLevel="2">
      <c r="A37" s="443">
        <v>35</v>
      </c>
      <c r="B37" s="38" t="str">
        <f>'6. INPUT PROJECT'!D82</f>
        <v>Project-2.3-Item #5</v>
      </c>
      <c r="C37" s="464" t="str">
        <f>'6. INPUT PROJECT'!B$18</f>
        <v>2.</v>
      </c>
      <c r="D37" s="432" t="str">
        <f>'6. INPUT PROJECT'!C$18</f>
        <v>Project - NTT</v>
      </c>
      <c r="E37" s="139" t="str">
        <f>'6. INPUT PROJECT'!C$74</f>
        <v>2.3</v>
      </c>
      <c r="F37" s="432" t="str">
        <f>'6. INPUT PROJECT'!D$74</f>
        <v>Project - NTT - Capex</v>
      </c>
      <c r="G37" s="139" t="s">
        <v>480</v>
      </c>
      <c r="H37" s="465" t="s">
        <v>480</v>
      </c>
      <c r="I37" s="472" t="s">
        <v>14</v>
      </c>
      <c r="J37" s="23"/>
      <c r="K37" s="23"/>
      <c r="L37" s="473"/>
      <c r="M37" s="485" t="s">
        <v>480</v>
      </c>
      <c r="N37" s="433" t="s">
        <v>480</v>
      </c>
      <c r="O37" s="450"/>
      <c r="P37" s="485" t="s">
        <v>480</v>
      </c>
      <c r="Q37" s="433" t="s">
        <v>480</v>
      </c>
      <c r="R37" s="450"/>
      <c r="S37" s="485" t="s">
        <v>480</v>
      </c>
      <c r="T37" s="433" t="s">
        <v>480</v>
      </c>
      <c r="U37" s="450"/>
      <c r="V37" s="485" t="s">
        <v>480</v>
      </c>
      <c r="W37" s="433" t="s">
        <v>480</v>
      </c>
      <c r="X37" s="450"/>
      <c r="Y37" s="485" t="s">
        <v>480</v>
      </c>
      <c r="Z37" s="433" t="s">
        <v>480</v>
      </c>
      <c r="AA37" s="450"/>
      <c r="AB37" s="485" t="s">
        <v>480</v>
      </c>
      <c r="AC37" s="433" t="s">
        <v>480</v>
      </c>
      <c r="AD37" s="450"/>
      <c r="AE37" s="485" t="s">
        <v>480</v>
      </c>
      <c r="AF37" s="433" t="s">
        <v>480</v>
      </c>
      <c r="AG37" s="450"/>
      <c r="AH37" s="485" t="s">
        <v>480</v>
      </c>
      <c r="AI37" s="433" t="s">
        <v>480</v>
      </c>
      <c r="AJ37" s="450"/>
      <c r="AK37" s="485" t="s">
        <v>480</v>
      </c>
      <c r="AL37" s="433" t="s">
        <v>480</v>
      </c>
      <c r="AM37" s="450"/>
      <c r="AN37" s="485" t="s">
        <v>480</v>
      </c>
      <c r="AO37" s="433" t="s">
        <v>480</v>
      </c>
      <c r="AP37" s="450"/>
    </row>
    <row r="38" spans="1:42" outlineLevel="2">
      <c r="A38" s="443">
        <v>36</v>
      </c>
      <c r="B38" s="694" t="str">
        <f>'6. INPUT PROJECT'!D83</f>
        <v>Project-2.3-Item #6</v>
      </c>
      <c r="C38" s="464" t="str">
        <f>'6. INPUT PROJECT'!B$18</f>
        <v>2.</v>
      </c>
      <c r="D38" s="432" t="str">
        <f>'6. INPUT PROJECT'!C$18</f>
        <v>Project - NTT</v>
      </c>
      <c r="E38" s="139" t="str">
        <f>'6. INPUT PROJECT'!C$74</f>
        <v>2.3</v>
      </c>
      <c r="F38" s="432" t="str">
        <f>'6. INPUT PROJECT'!D$74</f>
        <v>Project - NTT - Capex</v>
      </c>
      <c r="G38" s="139" t="s">
        <v>480</v>
      </c>
      <c r="H38" s="465" t="s">
        <v>480</v>
      </c>
      <c r="I38" s="472" t="s">
        <v>15</v>
      </c>
      <c r="J38" s="23"/>
      <c r="K38" s="23"/>
      <c r="L38" s="473"/>
      <c r="M38" s="485" t="s">
        <v>480</v>
      </c>
      <c r="N38" s="433" t="s">
        <v>480</v>
      </c>
      <c r="O38" s="450"/>
      <c r="P38" s="485" t="s">
        <v>480</v>
      </c>
      <c r="Q38" s="433" t="s">
        <v>480</v>
      </c>
      <c r="R38" s="450"/>
      <c r="S38" s="485" t="s">
        <v>480</v>
      </c>
      <c r="T38" s="433" t="s">
        <v>480</v>
      </c>
      <c r="U38" s="450"/>
      <c r="V38" s="485" t="s">
        <v>480</v>
      </c>
      <c r="W38" s="433" t="s">
        <v>480</v>
      </c>
      <c r="X38" s="450"/>
      <c r="Y38" s="485" t="s">
        <v>480</v>
      </c>
      <c r="Z38" s="433" t="s">
        <v>480</v>
      </c>
      <c r="AA38" s="450"/>
      <c r="AB38" s="485" t="s">
        <v>480</v>
      </c>
      <c r="AC38" s="433" t="s">
        <v>480</v>
      </c>
      <c r="AD38" s="450"/>
      <c r="AE38" s="485" t="s">
        <v>480</v>
      </c>
      <c r="AF38" s="433" t="s">
        <v>480</v>
      </c>
      <c r="AG38" s="450"/>
      <c r="AH38" s="485" t="s">
        <v>480</v>
      </c>
      <c r="AI38" s="433" t="s">
        <v>480</v>
      </c>
      <c r="AJ38" s="450"/>
      <c r="AK38" s="485" t="s">
        <v>480</v>
      </c>
      <c r="AL38" s="433" t="s">
        <v>480</v>
      </c>
      <c r="AM38" s="450"/>
      <c r="AN38" s="485" t="s">
        <v>480</v>
      </c>
      <c r="AO38" s="433" t="s">
        <v>480</v>
      </c>
      <c r="AP38" s="450"/>
    </row>
    <row r="39" spans="1:42" outlineLevel="2">
      <c r="A39" s="443">
        <v>37</v>
      </c>
      <c r="B39" s="694" t="str">
        <f>'6. INPUT PROJECT'!D84</f>
        <v>Project-2.3-Item #7</v>
      </c>
      <c r="C39" s="464" t="str">
        <f>'6. INPUT PROJECT'!B$18</f>
        <v>2.</v>
      </c>
      <c r="D39" s="432" t="str">
        <f>'6. INPUT PROJECT'!C$18</f>
        <v>Project - NTT</v>
      </c>
      <c r="E39" s="139" t="str">
        <f>'6. INPUT PROJECT'!C$74</f>
        <v>2.3</v>
      </c>
      <c r="F39" s="432" t="str">
        <f>'6. INPUT PROJECT'!D$74</f>
        <v>Project - NTT - Capex</v>
      </c>
      <c r="G39" s="139" t="s">
        <v>480</v>
      </c>
      <c r="H39" s="465" t="s">
        <v>480</v>
      </c>
      <c r="I39" s="472" t="s">
        <v>16</v>
      </c>
      <c r="J39" s="23"/>
      <c r="K39" s="23"/>
      <c r="L39" s="473"/>
      <c r="M39" s="485" t="s">
        <v>480</v>
      </c>
      <c r="N39" s="433" t="s">
        <v>480</v>
      </c>
      <c r="O39" s="450"/>
      <c r="P39" s="485" t="s">
        <v>480</v>
      </c>
      <c r="Q39" s="433" t="s">
        <v>480</v>
      </c>
      <c r="R39" s="450"/>
      <c r="S39" s="485" t="s">
        <v>480</v>
      </c>
      <c r="T39" s="433" t="s">
        <v>480</v>
      </c>
      <c r="U39" s="450"/>
      <c r="V39" s="485" t="s">
        <v>480</v>
      </c>
      <c r="W39" s="433" t="s">
        <v>480</v>
      </c>
      <c r="X39" s="450"/>
      <c r="Y39" s="485" t="s">
        <v>480</v>
      </c>
      <c r="Z39" s="433" t="s">
        <v>480</v>
      </c>
      <c r="AA39" s="450"/>
      <c r="AB39" s="485" t="s">
        <v>480</v>
      </c>
      <c r="AC39" s="433" t="s">
        <v>480</v>
      </c>
      <c r="AD39" s="450"/>
      <c r="AE39" s="485" t="s">
        <v>480</v>
      </c>
      <c r="AF39" s="433" t="s">
        <v>480</v>
      </c>
      <c r="AG39" s="450"/>
      <c r="AH39" s="485" t="s">
        <v>480</v>
      </c>
      <c r="AI39" s="433" t="s">
        <v>480</v>
      </c>
      <c r="AJ39" s="450"/>
      <c r="AK39" s="485" t="s">
        <v>480</v>
      </c>
      <c r="AL39" s="433" t="s">
        <v>480</v>
      </c>
      <c r="AM39" s="450"/>
      <c r="AN39" s="485" t="s">
        <v>480</v>
      </c>
      <c r="AO39" s="433" t="s">
        <v>480</v>
      </c>
      <c r="AP39" s="450"/>
    </row>
    <row r="40" spans="1:42" outlineLevel="2">
      <c r="A40" s="443">
        <v>38</v>
      </c>
      <c r="B40" s="694" t="str">
        <f>'6. INPUT PROJECT'!D85</f>
        <v>Project-2.3-Item #8</v>
      </c>
      <c r="C40" s="464" t="str">
        <f>'6. INPUT PROJECT'!B$18</f>
        <v>2.</v>
      </c>
      <c r="D40" s="432" t="str">
        <f>'6. INPUT PROJECT'!C$18</f>
        <v>Project - NTT</v>
      </c>
      <c r="E40" s="139" t="str">
        <f>'6. INPUT PROJECT'!C$74</f>
        <v>2.3</v>
      </c>
      <c r="F40" s="432" t="str">
        <f>'6. INPUT PROJECT'!D$74</f>
        <v>Project - NTT - Capex</v>
      </c>
      <c r="G40" s="139" t="s">
        <v>480</v>
      </c>
      <c r="H40" s="465" t="s">
        <v>480</v>
      </c>
      <c r="I40" s="472" t="s">
        <v>17</v>
      </c>
      <c r="J40" s="23"/>
      <c r="K40" s="23"/>
      <c r="L40" s="473"/>
      <c r="M40" s="485" t="s">
        <v>480</v>
      </c>
      <c r="N40" s="433" t="s">
        <v>480</v>
      </c>
      <c r="O40" s="450"/>
      <c r="P40" s="485" t="s">
        <v>480</v>
      </c>
      <c r="Q40" s="433" t="s">
        <v>480</v>
      </c>
      <c r="R40" s="450"/>
      <c r="S40" s="485" t="s">
        <v>480</v>
      </c>
      <c r="T40" s="433" t="s">
        <v>480</v>
      </c>
      <c r="U40" s="450"/>
      <c r="V40" s="485" t="s">
        <v>480</v>
      </c>
      <c r="W40" s="433" t="s">
        <v>480</v>
      </c>
      <c r="X40" s="450"/>
      <c r="Y40" s="485" t="s">
        <v>480</v>
      </c>
      <c r="Z40" s="433" t="s">
        <v>480</v>
      </c>
      <c r="AA40" s="450"/>
      <c r="AB40" s="485" t="s">
        <v>480</v>
      </c>
      <c r="AC40" s="433" t="s">
        <v>480</v>
      </c>
      <c r="AD40" s="450"/>
      <c r="AE40" s="485" t="s">
        <v>480</v>
      </c>
      <c r="AF40" s="433" t="s">
        <v>480</v>
      </c>
      <c r="AG40" s="450"/>
      <c r="AH40" s="485" t="s">
        <v>480</v>
      </c>
      <c r="AI40" s="433" t="s">
        <v>480</v>
      </c>
      <c r="AJ40" s="450"/>
      <c r="AK40" s="485" t="s">
        <v>480</v>
      </c>
      <c r="AL40" s="433" t="s">
        <v>480</v>
      </c>
      <c r="AM40" s="450"/>
      <c r="AN40" s="485" t="s">
        <v>480</v>
      </c>
      <c r="AO40" s="433" t="s">
        <v>480</v>
      </c>
      <c r="AP40" s="450"/>
    </row>
    <row r="41" spans="1:42" outlineLevel="2">
      <c r="A41" s="443">
        <v>39</v>
      </c>
      <c r="B41" s="694" t="str">
        <f>'6. INPUT PROJECT'!D86</f>
        <v>Project-2.3-Item #9</v>
      </c>
      <c r="C41" s="464" t="str">
        <f>'6. INPUT PROJECT'!B$18</f>
        <v>2.</v>
      </c>
      <c r="D41" s="432" t="str">
        <f>'6. INPUT PROJECT'!C$18</f>
        <v>Project - NTT</v>
      </c>
      <c r="E41" s="139" t="str">
        <f>'6. INPUT PROJECT'!C$74</f>
        <v>2.3</v>
      </c>
      <c r="F41" s="432" t="str">
        <f>'6. INPUT PROJECT'!D$74</f>
        <v>Project - NTT - Capex</v>
      </c>
      <c r="G41" s="139" t="s">
        <v>480</v>
      </c>
      <c r="H41" s="465" t="s">
        <v>480</v>
      </c>
      <c r="I41" s="472" t="s">
        <v>18</v>
      </c>
      <c r="J41" s="23"/>
      <c r="K41" s="23"/>
      <c r="L41" s="473"/>
      <c r="M41" s="485" t="s">
        <v>480</v>
      </c>
      <c r="N41" s="433" t="s">
        <v>480</v>
      </c>
      <c r="O41" s="450"/>
      <c r="P41" s="485" t="s">
        <v>480</v>
      </c>
      <c r="Q41" s="433" t="s">
        <v>480</v>
      </c>
      <c r="R41" s="450"/>
      <c r="S41" s="485" t="s">
        <v>480</v>
      </c>
      <c r="T41" s="433" t="s">
        <v>480</v>
      </c>
      <c r="U41" s="450"/>
      <c r="V41" s="485" t="s">
        <v>480</v>
      </c>
      <c r="W41" s="433" t="s">
        <v>480</v>
      </c>
      <c r="X41" s="450"/>
      <c r="Y41" s="485" t="s">
        <v>480</v>
      </c>
      <c r="Z41" s="433" t="s">
        <v>480</v>
      </c>
      <c r="AA41" s="450"/>
      <c r="AB41" s="485" t="s">
        <v>480</v>
      </c>
      <c r="AC41" s="433" t="s">
        <v>480</v>
      </c>
      <c r="AD41" s="450"/>
      <c r="AE41" s="485" t="s">
        <v>480</v>
      </c>
      <c r="AF41" s="433" t="s">
        <v>480</v>
      </c>
      <c r="AG41" s="450"/>
      <c r="AH41" s="485" t="s">
        <v>480</v>
      </c>
      <c r="AI41" s="433" t="s">
        <v>480</v>
      </c>
      <c r="AJ41" s="450"/>
      <c r="AK41" s="485" t="s">
        <v>480</v>
      </c>
      <c r="AL41" s="433" t="s">
        <v>480</v>
      </c>
      <c r="AM41" s="450"/>
      <c r="AN41" s="485" t="s">
        <v>480</v>
      </c>
      <c r="AO41" s="433" t="s">
        <v>480</v>
      </c>
      <c r="AP41" s="450"/>
    </row>
    <row r="42" spans="1:42" outlineLevel="2">
      <c r="A42" s="445">
        <v>40</v>
      </c>
      <c r="B42" s="694" t="str">
        <f>'6. INPUT PROJECT'!D87</f>
        <v>Project-2.3-Item #10</v>
      </c>
      <c r="C42" s="466" t="str">
        <f>'6. INPUT PROJECT'!B$18</f>
        <v>2.</v>
      </c>
      <c r="D42" s="435" t="str">
        <f>'6. INPUT PROJECT'!C$18</f>
        <v>Project - NTT</v>
      </c>
      <c r="E42" s="434" t="str">
        <f>'6. INPUT PROJECT'!C$74</f>
        <v>2.3</v>
      </c>
      <c r="F42" s="435" t="str">
        <f>'6. INPUT PROJECT'!D$74</f>
        <v>Project - NTT - Capex</v>
      </c>
      <c r="G42" s="434" t="s">
        <v>480</v>
      </c>
      <c r="H42" s="467" t="s">
        <v>480</v>
      </c>
      <c r="I42" s="474" t="s">
        <v>19</v>
      </c>
      <c r="J42" s="28"/>
      <c r="K42" s="28"/>
      <c r="L42" s="475"/>
      <c r="M42" s="487" t="s">
        <v>480</v>
      </c>
      <c r="N42" s="436" t="s">
        <v>480</v>
      </c>
      <c r="O42" s="451"/>
      <c r="P42" s="487" t="s">
        <v>480</v>
      </c>
      <c r="Q42" s="436" t="s">
        <v>480</v>
      </c>
      <c r="R42" s="451"/>
      <c r="S42" s="487" t="s">
        <v>480</v>
      </c>
      <c r="T42" s="436" t="s">
        <v>480</v>
      </c>
      <c r="U42" s="451"/>
      <c r="V42" s="487" t="s">
        <v>480</v>
      </c>
      <c r="W42" s="436" t="s">
        <v>480</v>
      </c>
      <c r="X42" s="451"/>
      <c r="Y42" s="487" t="s">
        <v>480</v>
      </c>
      <c r="Z42" s="436" t="s">
        <v>480</v>
      </c>
      <c r="AA42" s="451"/>
      <c r="AB42" s="487" t="s">
        <v>480</v>
      </c>
      <c r="AC42" s="436" t="s">
        <v>480</v>
      </c>
      <c r="AD42" s="451"/>
      <c r="AE42" s="487" t="s">
        <v>480</v>
      </c>
      <c r="AF42" s="436" t="s">
        <v>480</v>
      </c>
      <c r="AG42" s="451"/>
      <c r="AH42" s="487" t="s">
        <v>480</v>
      </c>
      <c r="AI42" s="436" t="s">
        <v>480</v>
      </c>
      <c r="AJ42" s="451"/>
      <c r="AK42" s="487" t="s">
        <v>480</v>
      </c>
      <c r="AL42" s="436" t="s">
        <v>480</v>
      </c>
      <c r="AM42" s="451"/>
      <c r="AN42" s="487" t="s">
        <v>480</v>
      </c>
      <c r="AO42" s="436" t="s">
        <v>480</v>
      </c>
      <c r="AP42" s="451"/>
    </row>
    <row r="43" spans="1:42" outlineLevel="1">
      <c r="A43" s="447">
        <v>41</v>
      </c>
      <c r="B43" s="37" t="str">
        <f>'6. INPUT PROJECT'!D93</f>
        <v>Project-2.4-Item #1</v>
      </c>
      <c r="C43" s="496" t="str">
        <f>'6. INPUT PROJECT'!B$18</f>
        <v>2.</v>
      </c>
      <c r="D43" s="430" t="str">
        <f>'6. INPUT PROJECT'!C$18</f>
        <v>Project - NTT</v>
      </c>
      <c r="E43" s="429" t="str">
        <f>'6. INPUT PROJECT'!C$89</f>
        <v>2.4</v>
      </c>
      <c r="F43" s="430" t="str">
        <f>'6. INPUT PROJECT'!D$89</f>
        <v>Project - NTT - Deployment &amp; set-up cost</v>
      </c>
      <c r="G43" s="429" t="s">
        <v>480</v>
      </c>
      <c r="H43" s="495" t="s">
        <v>480</v>
      </c>
      <c r="I43" s="476" t="s">
        <v>9</v>
      </c>
      <c r="J43" s="17" t="s">
        <v>100</v>
      </c>
      <c r="K43" s="17" t="s">
        <v>101</v>
      </c>
      <c r="L43" s="477"/>
      <c r="M43" s="488" t="s">
        <v>480</v>
      </c>
      <c r="N43" s="431" t="s">
        <v>480</v>
      </c>
      <c r="O43" s="449">
        <v>175</v>
      </c>
      <c r="P43" s="488" t="s">
        <v>480</v>
      </c>
      <c r="Q43" s="431" t="s">
        <v>480</v>
      </c>
      <c r="R43" s="449"/>
      <c r="S43" s="488" t="s">
        <v>480</v>
      </c>
      <c r="T43" s="431" t="s">
        <v>480</v>
      </c>
      <c r="U43" s="449"/>
      <c r="V43" s="488" t="s">
        <v>480</v>
      </c>
      <c r="W43" s="431" t="s">
        <v>480</v>
      </c>
      <c r="X43" s="449"/>
      <c r="Y43" s="488" t="s">
        <v>480</v>
      </c>
      <c r="Z43" s="431" t="s">
        <v>480</v>
      </c>
      <c r="AA43" s="449"/>
      <c r="AB43" s="488" t="s">
        <v>480</v>
      </c>
      <c r="AC43" s="431" t="s">
        <v>480</v>
      </c>
      <c r="AD43" s="449"/>
      <c r="AE43" s="488" t="s">
        <v>480</v>
      </c>
      <c r="AF43" s="431" t="s">
        <v>480</v>
      </c>
      <c r="AG43" s="449"/>
      <c r="AH43" s="488" t="s">
        <v>480</v>
      </c>
      <c r="AI43" s="431" t="s">
        <v>480</v>
      </c>
      <c r="AJ43" s="449"/>
      <c r="AK43" s="488" t="s">
        <v>480</v>
      </c>
      <c r="AL43" s="431" t="s">
        <v>480</v>
      </c>
      <c r="AM43" s="449"/>
      <c r="AN43" s="488" t="s">
        <v>480</v>
      </c>
      <c r="AO43" s="431" t="s">
        <v>480</v>
      </c>
      <c r="AP43" s="449"/>
    </row>
    <row r="44" spans="1:42" outlineLevel="2">
      <c r="A44" s="443">
        <v>42</v>
      </c>
      <c r="B44" s="38" t="str">
        <f>'6. INPUT PROJECT'!D94</f>
        <v>Project-2.4-Item #2</v>
      </c>
      <c r="C44" s="464" t="str">
        <f>'6. INPUT PROJECT'!B$18</f>
        <v>2.</v>
      </c>
      <c r="D44" s="432" t="str">
        <f>'6. INPUT PROJECT'!C$18</f>
        <v>Project - NTT</v>
      </c>
      <c r="E44" s="139" t="str">
        <f>'6. INPUT PROJECT'!C$89</f>
        <v>2.4</v>
      </c>
      <c r="F44" s="432" t="str">
        <f>'6. INPUT PROJECT'!D$89</f>
        <v>Project - NTT - Deployment &amp; set-up cost</v>
      </c>
      <c r="G44" s="139" t="s">
        <v>480</v>
      </c>
      <c r="H44" s="465" t="s">
        <v>480</v>
      </c>
      <c r="I44" s="472" t="s">
        <v>11</v>
      </c>
      <c r="J44" s="23" t="s">
        <v>102</v>
      </c>
      <c r="K44" s="23" t="s">
        <v>52</v>
      </c>
      <c r="L44" s="473"/>
      <c r="M44" s="485" t="s">
        <v>480</v>
      </c>
      <c r="N44" s="433" t="s">
        <v>480</v>
      </c>
      <c r="O44" s="450">
        <v>30000</v>
      </c>
      <c r="P44" s="485" t="s">
        <v>480</v>
      </c>
      <c r="Q44" s="433" t="s">
        <v>480</v>
      </c>
      <c r="R44" s="450"/>
      <c r="S44" s="485" t="s">
        <v>480</v>
      </c>
      <c r="T44" s="433" t="s">
        <v>480</v>
      </c>
      <c r="U44" s="450"/>
      <c r="V44" s="485" t="s">
        <v>480</v>
      </c>
      <c r="W44" s="433" t="s">
        <v>480</v>
      </c>
      <c r="X44" s="450"/>
      <c r="Y44" s="485" t="s">
        <v>480</v>
      </c>
      <c r="Z44" s="433" t="s">
        <v>480</v>
      </c>
      <c r="AA44" s="450"/>
      <c r="AB44" s="485" t="s">
        <v>480</v>
      </c>
      <c r="AC44" s="433" t="s">
        <v>480</v>
      </c>
      <c r="AD44" s="450"/>
      <c r="AE44" s="485" t="s">
        <v>480</v>
      </c>
      <c r="AF44" s="433" t="s">
        <v>480</v>
      </c>
      <c r="AG44" s="450"/>
      <c r="AH44" s="485" t="s">
        <v>480</v>
      </c>
      <c r="AI44" s="433" t="s">
        <v>480</v>
      </c>
      <c r="AJ44" s="450"/>
      <c r="AK44" s="485" t="s">
        <v>480</v>
      </c>
      <c r="AL44" s="433" t="s">
        <v>480</v>
      </c>
      <c r="AM44" s="450"/>
      <c r="AN44" s="485" t="s">
        <v>480</v>
      </c>
      <c r="AO44" s="433" t="s">
        <v>480</v>
      </c>
      <c r="AP44" s="450"/>
    </row>
    <row r="45" spans="1:42" outlineLevel="2">
      <c r="A45" s="443">
        <v>43</v>
      </c>
      <c r="B45" s="38" t="str">
        <f>'6. INPUT PROJECT'!D95</f>
        <v>Project-2.4-Item #3</v>
      </c>
      <c r="C45" s="464" t="str">
        <f>'6. INPUT PROJECT'!B$18</f>
        <v>2.</v>
      </c>
      <c r="D45" s="432" t="str">
        <f>'6. INPUT PROJECT'!C$18</f>
        <v>Project - NTT</v>
      </c>
      <c r="E45" s="139" t="str">
        <f>'6. INPUT PROJECT'!C$89</f>
        <v>2.4</v>
      </c>
      <c r="F45" s="432" t="str">
        <f>'6. INPUT PROJECT'!D$89</f>
        <v>Project - NTT - Deployment &amp; set-up cost</v>
      </c>
      <c r="G45" s="139" t="s">
        <v>480</v>
      </c>
      <c r="H45" s="465" t="s">
        <v>480</v>
      </c>
      <c r="I45" s="472" t="s">
        <v>12</v>
      </c>
      <c r="J45" s="23" t="s">
        <v>103</v>
      </c>
      <c r="K45" s="23" t="s">
        <v>52</v>
      </c>
      <c r="L45" s="473"/>
      <c r="M45" s="485" t="s">
        <v>480</v>
      </c>
      <c r="N45" s="433" t="s">
        <v>480</v>
      </c>
      <c r="O45" s="450">
        <v>80000</v>
      </c>
      <c r="P45" s="485" t="s">
        <v>480</v>
      </c>
      <c r="Q45" s="433" t="s">
        <v>480</v>
      </c>
      <c r="R45" s="450"/>
      <c r="S45" s="485" t="s">
        <v>480</v>
      </c>
      <c r="T45" s="433" t="s">
        <v>480</v>
      </c>
      <c r="U45" s="450"/>
      <c r="V45" s="485" t="s">
        <v>480</v>
      </c>
      <c r="W45" s="433" t="s">
        <v>480</v>
      </c>
      <c r="X45" s="450"/>
      <c r="Y45" s="485" t="s">
        <v>480</v>
      </c>
      <c r="Z45" s="433" t="s">
        <v>480</v>
      </c>
      <c r="AA45" s="450"/>
      <c r="AB45" s="485" t="s">
        <v>480</v>
      </c>
      <c r="AC45" s="433" t="s">
        <v>480</v>
      </c>
      <c r="AD45" s="450"/>
      <c r="AE45" s="485" t="s">
        <v>480</v>
      </c>
      <c r="AF45" s="433" t="s">
        <v>480</v>
      </c>
      <c r="AG45" s="450"/>
      <c r="AH45" s="485" t="s">
        <v>480</v>
      </c>
      <c r="AI45" s="433" t="s">
        <v>480</v>
      </c>
      <c r="AJ45" s="450"/>
      <c r="AK45" s="485" t="s">
        <v>480</v>
      </c>
      <c r="AL45" s="433" t="s">
        <v>480</v>
      </c>
      <c r="AM45" s="450"/>
      <c r="AN45" s="485" t="s">
        <v>480</v>
      </c>
      <c r="AO45" s="433" t="s">
        <v>480</v>
      </c>
      <c r="AP45" s="450"/>
    </row>
    <row r="46" spans="1:42" outlineLevel="2">
      <c r="A46" s="443">
        <v>44</v>
      </c>
      <c r="B46" s="38" t="str">
        <f>'6. INPUT PROJECT'!D96</f>
        <v>Project-2.4-Item #4</v>
      </c>
      <c r="C46" s="464" t="str">
        <f>'6. INPUT PROJECT'!B$18</f>
        <v>2.</v>
      </c>
      <c r="D46" s="432" t="str">
        <f>'6. INPUT PROJECT'!C$18</f>
        <v>Project - NTT</v>
      </c>
      <c r="E46" s="139" t="str">
        <f>'6. INPUT PROJECT'!C$89</f>
        <v>2.4</v>
      </c>
      <c r="F46" s="432" t="str">
        <f>'6. INPUT PROJECT'!D$89</f>
        <v>Project - NTT - Deployment &amp; set-up cost</v>
      </c>
      <c r="G46" s="139" t="s">
        <v>480</v>
      </c>
      <c r="H46" s="465" t="s">
        <v>480</v>
      </c>
      <c r="I46" s="472" t="s">
        <v>13</v>
      </c>
      <c r="J46" s="23" t="s">
        <v>104</v>
      </c>
      <c r="K46" s="23" t="s">
        <v>52</v>
      </c>
      <c r="L46" s="473"/>
      <c r="M46" s="485" t="s">
        <v>480</v>
      </c>
      <c r="N46" s="433" t="s">
        <v>480</v>
      </c>
      <c r="O46" s="450">
        <v>150000</v>
      </c>
      <c r="P46" s="485" t="s">
        <v>480</v>
      </c>
      <c r="Q46" s="433" t="s">
        <v>480</v>
      </c>
      <c r="R46" s="450"/>
      <c r="S46" s="485" t="s">
        <v>480</v>
      </c>
      <c r="T46" s="433" t="s">
        <v>480</v>
      </c>
      <c r="U46" s="450"/>
      <c r="V46" s="485" t="s">
        <v>480</v>
      </c>
      <c r="W46" s="433" t="s">
        <v>480</v>
      </c>
      <c r="X46" s="450"/>
      <c r="Y46" s="485" t="s">
        <v>480</v>
      </c>
      <c r="Z46" s="433" t="s">
        <v>480</v>
      </c>
      <c r="AA46" s="450"/>
      <c r="AB46" s="485" t="s">
        <v>480</v>
      </c>
      <c r="AC46" s="433" t="s">
        <v>480</v>
      </c>
      <c r="AD46" s="450"/>
      <c r="AE46" s="485" t="s">
        <v>480</v>
      </c>
      <c r="AF46" s="433" t="s">
        <v>480</v>
      </c>
      <c r="AG46" s="450"/>
      <c r="AH46" s="485" t="s">
        <v>480</v>
      </c>
      <c r="AI46" s="433" t="s">
        <v>480</v>
      </c>
      <c r="AJ46" s="450"/>
      <c r="AK46" s="485" t="s">
        <v>480</v>
      </c>
      <c r="AL46" s="433" t="s">
        <v>480</v>
      </c>
      <c r="AM46" s="450"/>
      <c r="AN46" s="485" t="s">
        <v>480</v>
      </c>
      <c r="AO46" s="433" t="s">
        <v>480</v>
      </c>
      <c r="AP46" s="450"/>
    </row>
    <row r="47" spans="1:42" outlineLevel="2">
      <c r="A47" s="443">
        <v>45</v>
      </c>
      <c r="B47" s="38" t="str">
        <f>'6. INPUT PROJECT'!D97</f>
        <v>Project-2.4-Item #5</v>
      </c>
      <c r="C47" s="464" t="str">
        <f>'6. INPUT PROJECT'!B$18</f>
        <v>2.</v>
      </c>
      <c r="D47" s="432" t="str">
        <f>'6. INPUT PROJECT'!C$18</f>
        <v>Project - NTT</v>
      </c>
      <c r="E47" s="139" t="str">
        <f>'6. INPUT PROJECT'!C$89</f>
        <v>2.4</v>
      </c>
      <c r="F47" s="432" t="str">
        <f>'6. INPUT PROJECT'!D$89</f>
        <v>Project - NTT - Deployment &amp; set-up cost</v>
      </c>
      <c r="G47" s="139" t="s">
        <v>480</v>
      </c>
      <c r="H47" s="465" t="s">
        <v>480</v>
      </c>
      <c r="I47" s="472" t="s">
        <v>14</v>
      </c>
      <c r="J47" s="23"/>
      <c r="K47" s="23"/>
      <c r="L47" s="473"/>
      <c r="M47" s="485" t="s">
        <v>480</v>
      </c>
      <c r="N47" s="433" t="s">
        <v>480</v>
      </c>
      <c r="O47" s="450"/>
      <c r="P47" s="485" t="s">
        <v>480</v>
      </c>
      <c r="Q47" s="433" t="s">
        <v>480</v>
      </c>
      <c r="R47" s="450"/>
      <c r="S47" s="485" t="s">
        <v>480</v>
      </c>
      <c r="T47" s="433" t="s">
        <v>480</v>
      </c>
      <c r="U47" s="450"/>
      <c r="V47" s="485" t="s">
        <v>480</v>
      </c>
      <c r="W47" s="433" t="s">
        <v>480</v>
      </c>
      <c r="X47" s="450"/>
      <c r="Y47" s="485" t="s">
        <v>480</v>
      </c>
      <c r="Z47" s="433" t="s">
        <v>480</v>
      </c>
      <c r="AA47" s="450"/>
      <c r="AB47" s="485" t="s">
        <v>480</v>
      </c>
      <c r="AC47" s="433" t="s">
        <v>480</v>
      </c>
      <c r="AD47" s="450"/>
      <c r="AE47" s="485" t="s">
        <v>480</v>
      </c>
      <c r="AF47" s="433" t="s">
        <v>480</v>
      </c>
      <c r="AG47" s="450"/>
      <c r="AH47" s="485" t="s">
        <v>480</v>
      </c>
      <c r="AI47" s="433" t="s">
        <v>480</v>
      </c>
      <c r="AJ47" s="450"/>
      <c r="AK47" s="485" t="s">
        <v>480</v>
      </c>
      <c r="AL47" s="433" t="s">
        <v>480</v>
      </c>
      <c r="AM47" s="450"/>
      <c r="AN47" s="485" t="s">
        <v>480</v>
      </c>
      <c r="AO47" s="433" t="s">
        <v>480</v>
      </c>
      <c r="AP47" s="450"/>
    </row>
    <row r="48" spans="1:42" outlineLevel="2">
      <c r="A48" s="443">
        <v>46</v>
      </c>
      <c r="B48" s="694" t="str">
        <f>'6. INPUT PROJECT'!D98</f>
        <v>Project-2.4-Item #6</v>
      </c>
      <c r="C48" s="464" t="str">
        <f>'6. INPUT PROJECT'!B$18</f>
        <v>2.</v>
      </c>
      <c r="D48" s="432" t="str">
        <f>'6. INPUT PROJECT'!C$18</f>
        <v>Project - NTT</v>
      </c>
      <c r="E48" s="139" t="str">
        <f>'6. INPUT PROJECT'!C$89</f>
        <v>2.4</v>
      </c>
      <c r="F48" s="432" t="str">
        <f>'6. INPUT PROJECT'!D$89</f>
        <v>Project - NTT - Deployment &amp; set-up cost</v>
      </c>
      <c r="G48" s="139" t="s">
        <v>480</v>
      </c>
      <c r="H48" s="465" t="s">
        <v>480</v>
      </c>
      <c r="I48" s="472" t="s">
        <v>15</v>
      </c>
      <c r="J48" s="23"/>
      <c r="K48" s="23"/>
      <c r="L48" s="473"/>
      <c r="M48" s="485" t="s">
        <v>480</v>
      </c>
      <c r="N48" s="433" t="s">
        <v>480</v>
      </c>
      <c r="O48" s="450"/>
      <c r="P48" s="485" t="s">
        <v>480</v>
      </c>
      <c r="Q48" s="433" t="s">
        <v>480</v>
      </c>
      <c r="R48" s="450"/>
      <c r="S48" s="485" t="s">
        <v>480</v>
      </c>
      <c r="T48" s="433" t="s">
        <v>480</v>
      </c>
      <c r="U48" s="450"/>
      <c r="V48" s="485" t="s">
        <v>480</v>
      </c>
      <c r="W48" s="433" t="s">
        <v>480</v>
      </c>
      <c r="X48" s="450"/>
      <c r="Y48" s="485" t="s">
        <v>480</v>
      </c>
      <c r="Z48" s="433" t="s">
        <v>480</v>
      </c>
      <c r="AA48" s="450"/>
      <c r="AB48" s="485" t="s">
        <v>480</v>
      </c>
      <c r="AC48" s="433" t="s">
        <v>480</v>
      </c>
      <c r="AD48" s="450"/>
      <c r="AE48" s="485" t="s">
        <v>480</v>
      </c>
      <c r="AF48" s="433" t="s">
        <v>480</v>
      </c>
      <c r="AG48" s="450"/>
      <c r="AH48" s="485" t="s">
        <v>480</v>
      </c>
      <c r="AI48" s="433" t="s">
        <v>480</v>
      </c>
      <c r="AJ48" s="450"/>
      <c r="AK48" s="485" t="s">
        <v>480</v>
      </c>
      <c r="AL48" s="433" t="s">
        <v>480</v>
      </c>
      <c r="AM48" s="450"/>
      <c r="AN48" s="485" t="s">
        <v>480</v>
      </c>
      <c r="AO48" s="433" t="s">
        <v>480</v>
      </c>
      <c r="AP48" s="450"/>
    </row>
    <row r="49" spans="1:42" outlineLevel="2">
      <c r="A49" s="443">
        <v>47</v>
      </c>
      <c r="B49" s="694" t="str">
        <f>'6. INPUT PROJECT'!D99</f>
        <v>Project-2.4-Item #7</v>
      </c>
      <c r="C49" s="464" t="str">
        <f>'6. INPUT PROJECT'!B$18</f>
        <v>2.</v>
      </c>
      <c r="D49" s="432" t="str">
        <f>'6. INPUT PROJECT'!C$18</f>
        <v>Project - NTT</v>
      </c>
      <c r="E49" s="139" t="str">
        <f>'6. INPUT PROJECT'!C$89</f>
        <v>2.4</v>
      </c>
      <c r="F49" s="432" t="str">
        <f>'6. INPUT PROJECT'!D$89</f>
        <v>Project - NTT - Deployment &amp; set-up cost</v>
      </c>
      <c r="G49" s="139" t="s">
        <v>480</v>
      </c>
      <c r="H49" s="465" t="s">
        <v>480</v>
      </c>
      <c r="I49" s="472" t="s">
        <v>16</v>
      </c>
      <c r="J49" s="23"/>
      <c r="K49" s="23"/>
      <c r="L49" s="473"/>
      <c r="M49" s="485" t="s">
        <v>480</v>
      </c>
      <c r="N49" s="433" t="s">
        <v>480</v>
      </c>
      <c r="O49" s="450"/>
      <c r="P49" s="485" t="s">
        <v>480</v>
      </c>
      <c r="Q49" s="433" t="s">
        <v>480</v>
      </c>
      <c r="R49" s="450"/>
      <c r="S49" s="485" t="s">
        <v>480</v>
      </c>
      <c r="T49" s="433" t="s">
        <v>480</v>
      </c>
      <c r="U49" s="450"/>
      <c r="V49" s="485" t="s">
        <v>480</v>
      </c>
      <c r="W49" s="433" t="s">
        <v>480</v>
      </c>
      <c r="X49" s="450"/>
      <c r="Y49" s="485" t="s">
        <v>480</v>
      </c>
      <c r="Z49" s="433" t="s">
        <v>480</v>
      </c>
      <c r="AA49" s="450"/>
      <c r="AB49" s="485" t="s">
        <v>480</v>
      </c>
      <c r="AC49" s="433" t="s">
        <v>480</v>
      </c>
      <c r="AD49" s="450"/>
      <c r="AE49" s="485" t="s">
        <v>480</v>
      </c>
      <c r="AF49" s="433" t="s">
        <v>480</v>
      </c>
      <c r="AG49" s="450"/>
      <c r="AH49" s="485" t="s">
        <v>480</v>
      </c>
      <c r="AI49" s="433" t="s">
        <v>480</v>
      </c>
      <c r="AJ49" s="450"/>
      <c r="AK49" s="485" t="s">
        <v>480</v>
      </c>
      <c r="AL49" s="433" t="s">
        <v>480</v>
      </c>
      <c r="AM49" s="450"/>
      <c r="AN49" s="485" t="s">
        <v>480</v>
      </c>
      <c r="AO49" s="433" t="s">
        <v>480</v>
      </c>
      <c r="AP49" s="450"/>
    </row>
    <row r="50" spans="1:42" outlineLevel="2">
      <c r="A50" s="443">
        <v>48</v>
      </c>
      <c r="B50" s="694" t="str">
        <f>'6. INPUT PROJECT'!D100</f>
        <v>Project-2.4-Item #8</v>
      </c>
      <c r="C50" s="464" t="str">
        <f>'6. INPUT PROJECT'!B$18</f>
        <v>2.</v>
      </c>
      <c r="D50" s="432" t="str">
        <f>'6. INPUT PROJECT'!C$18</f>
        <v>Project - NTT</v>
      </c>
      <c r="E50" s="139" t="str">
        <f>'6. INPUT PROJECT'!C$89</f>
        <v>2.4</v>
      </c>
      <c r="F50" s="432" t="str">
        <f>'6. INPUT PROJECT'!D$89</f>
        <v>Project - NTT - Deployment &amp; set-up cost</v>
      </c>
      <c r="G50" s="139" t="s">
        <v>480</v>
      </c>
      <c r="H50" s="465" t="s">
        <v>480</v>
      </c>
      <c r="I50" s="472" t="s">
        <v>17</v>
      </c>
      <c r="J50" s="23"/>
      <c r="K50" s="23"/>
      <c r="L50" s="473"/>
      <c r="M50" s="485" t="s">
        <v>480</v>
      </c>
      <c r="N50" s="433" t="s">
        <v>480</v>
      </c>
      <c r="O50" s="450"/>
      <c r="P50" s="485" t="s">
        <v>480</v>
      </c>
      <c r="Q50" s="433" t="s">
        <v>480</v>
      </c>
      <c r="R50" s="450"/>
      <c r="S50" s="485" t="s">
        <v>480</v>
      </c>
      <c r="T50" s="433" t="s">
        <v>480</v>
      </c>
      <c r="U50" s="450"/>
      <c r="V50" s="485" t="s">
        <v>480</v>
      </c>
      <c r="W50" s="433" t="s">
        <v>480</v>
      </c>
      <c r="X50" s="450"/>
      <c r="Y50" s="485" t="s">
        <v>480</v>
      </c>
      <c r="Z50" s="433" t="s">
        <v>480</v>
      </c>
      <c r="AA50" s="450"/>
      <c r="AB50" s="485" t="s">
        <v>480</v>
      </c>
      <c r="AC50" s="433" t="s">
        <v>480</v>
      </c>
      <c r="AD50" s="450"/>
      <c r="AE50" s="485" t="s">
        <v>480</v>
      </c>
      <c r="AF50" s="433" t="s">
        <v>480</v>
      </c>
      <c r="AG50" s="450"/>
      <c r="AH50" s="485" t="s">
        <v>480</v>
      </c>
      <c r="AI50" s="433" t="s">
        <v>480</v>
      </c>
      <c r="AJ50" s="450"/>
      <c r="AK50" s="485" t="s">
        <v>480</v>
      </c>
      <c r="AL50" s="433" t="s">
        <v>480</v>
      </c>
      <c r="AM50" s="450"/>
      <c r="AN50" s="485" t="s">
        <v>480</v>
      </c>
      <c r="AO50" s="433" t="s">
        <v>480</v>
      </c>
      <c r="AP50" s="450"/>
    </row>
    <row r="51" spans="1:42" outlineLevel="2">
      <c r="A51" s="443">
        <v>49</v>
      </c>
      <c r="B51" s="694" t="str">
        <f>'6. INPUT PROJECT'!D101</f>
        <v>Project-2.4-Item #9</v>
      </c>
      <c r="C51" s="464" t="str">
        <f>'6. INPUT PROJECT'!B$18</f>
        <v>2.</v>
      </c>
      <c r="D51" s="432" t="str">
        <f>'6. INPUT PROJECT'!C$18</f>
        <v>Project - NTT</v>
      </c>
      <c r="E51" s="139" t="str">
        <f>'6. INPUT PROJECT'!C$89</f>
        <v>2.4</v>
      </c>
      <c r="F51" s="432" t="str">
        <f>'6. INPUT PROJECT'!D$89</f>
        <v>Project - NTT - Deployment &amp; set-up cost</v>
      </c>
      <c r="G51" s="139" t="s">
        <v>480</v>
      </c>
      <c r="H51" s="465" t="s">
        <v>480</v>
      </c>
      <c r="I51" s="472" t="s">
        <v>18</v>
      </c>
      <c r="J51" s="23"/>
      <c r="K51" s="23"/>
      <c r="L51" s="473"/>
      <c r="M51" s="485" t="s">
        <v>480</v>
      </c>
      <c r="N51" s="433" t="s">
        <v>480</v>
      </c>
      <c r="O51" s="450"/>
      <c r="P51" s="485" t="s">
        <v>480</v>
      </c>
      <c r="Q51" s="433" t="s">
        <v>480</v>
      </c>
      <c r="R51" s="450"/>
      <c r="S51" s="485" t="s">
        <v>480</v>
      </c>
      <c r="T51" s="433" t="s">
        <v>480</v>
      </c>
      <c r="U51" s="450"/>
      <c r="V51" s="485" t="s">
        <v>480</v>
      </c>
      <c r="W51" s="433" t="s">
        <v>480</v>
      </c>
      <c r="X51" s="450"/>
      <c r="Y51" s="485" t="s">
        <v>480</v>
      </c>
      <c r="Z51" s="433" t="s">
        <v>480</v>
      </c>
      <c r="AA51" s="450"/>
      <c r="AB51" s="485" t="s">
        <v>480</v>
      </c>
      <c r="AC51" s="433" t="s">
        <v>480</v>
      </c>
      <c r="AD51" s="450"/>
      <c r="AE51" s="485" t="s">
        <v>480</v>
      </c>
      <c r="AF51" s="433" t="s">
        <v>480</v>
      </c>
      <c r="AG51" s="450"/>
      <c r="AH51" s="485" t="s">
        <v>480</v>
      </c>
      <c r="AI51" s="433" t="s">
        <v>480</v>
      </c>
      <c r="AJ51" s="450"/>
      <c r="AK51" s="485" t="s">
        <v>480</v>
      </c>
      <c r="AL51" s="433" t="s">
        <v>480</v>
      </c>
      <c r="AM51" s="450"/>
      <c r="AN51" s="485" t="s">
        <v>480</v>
      </c>
      <c r="AO51" s="433" t="s">
        <v>480</v>
      </c>
      <c r="AP51" s="450"/>
    </row>
    <row r="52" spans="1:42" outlineLevel="2">
      <c r="A52" s="445">
        <v>50</v>
      </c>
      <c r="B52" s="694" t="str">
        <f>'6. INPUT PROJECT'!D102</f>
        <v>Project-2.4-Item #10</v>
      </c>
      <c r="C52" s="466" t="str">
        <f>'6. INPUT PROJECT'!B$18</f>
        <v>2.</v>
      </c>
      <c r="D52" s="435" t="str">
        <f>'6. INPUT PROJECT'!C$18</f>
        <v>Project - NTT</v>
      </c>
      <c r="E52" s="434" t="str">
        <f>'6. INPUT PROJECT'!C$89</f>
        <v>2.4</v>
      </c>
      <c r="F52" s="435" t="str">
        <f>'6. INPUT PROJECT'!D$89</f>
        <v>Project - NTT - Deployment &amp; set-up cost</v>
      </c>
      <c r="G52" s="434" t="s">
        <v>480</v>
      </c>
      <c r="H52" s="467" t="s">
        <v>480</v>
      </c>
      <c r="I52" s="474" t="s">
        <v>19</v>
      </c>
      <c r="J52" s="28"/>
      <c r="K52" s="28"/>
      <c r="L52" s="475"/>
      <c r="M52" s="487" t="s">
        <v>480</v>
      </c>
      <c r="N52" s="436" t="s">
        <v>480</v>
      </c>
      <c r="O52" s="451"/>
      <c r="P52" s="487" t="s">
        <v>480</v>
      </c>
      <c r="Q52" s="436" t="s">
        <v>480</v>
      </c>
      <c r="R52" s="451"/>
      <c r="S52" s="487" t="s">
        <v>480</v>
      </c>
      <c r="T52" s="436" t="s">
        <v>480</v>
      </c>
      <c r="U52" s="451"/>
      <c r="V52" s="487" t="s">
        <v>480</v>
      </c>
      <c r="W52" s="436" t="s">
        <v>480</v>
      </c>
      <c r="X52" s="451"/>
      <c r="Y52" s="487" t="s">
        <v>480</v>
      </c>
      <c r="Z52" s="436" t="s">
        <v>480</v>
      </c>
      <c r="AA52" s="451"/>
      <c r="AB52" s="487" t="s">
        <v>480</v>
      </c>
      <c r="AC52" s="436" t="s">
        <v>480</v>
      </c>
      <c r="AD52" s="451"/>
      <c r="AE52" s="487" t="s">
        <v>480</v>
      </c>
      <c r="AF52" s="436" t="s">
        <v>480</v>
      </c>
      <c r="AG52" s="451"/>
      <c r="AH52" s="487" t="s">
        <v>480</v>
      </c>
      <c r="AI52" s="436" t="s">
        <v>480</v>
      </c>
      <c r="AJ52" s="451"/>
      <c r="AK52" s="487" t="s">
        <v>480</v>
      </c>
      <c r="AL52" s="436" t="s">
        <v>480</v>
      </c>
      <c r="AM52" s="451"/>
      <c r="AN52" s="487" t="s">
        <v>480</v>
      </c>
      <c r="AO52" s="436" t="s">
        <v>480</v>
      </c>
      <c r="AP52" s="451"/>
    </row>
    <row r="53" spans="1:42" outlineLevel="1">
      <c r="A53" s="447">
        <v>51</v>
      </c>
      <c r="B53" s="493" t="str">
        <f>'6. INPUT PROJECT'!D110</f>
        <v>Project-2.5.1-Item #1</v>
      </c>
      <c r="C53" s="496" t="str">
        <f>'6. INPUT PROJECT'!B$18</f>
        <v>2.</v>
      </c>
      <c r="D53" s="430" t="str">
        <f>'6. INPUT PROJECT'!C$18</f>
        <v>Project - NTT</v>
      </c>
      <c r="E53" s="429" t="str">
        <f>'6. INPUT PROJECT'!C$104</f>
        <v>2.5</v>
      </c>
      <c r="F53" s="430" t="str">
        <f>'6. INPUT PROJECT'!D$104</f>
        <v>Project - NTT - Opex</v>
      </c>
      <c r="G53" s="429" t="str">
        <f>'6. INPUT PROJECT'!D$106</f>
        <v>2.5.1</v>
      </c>
      <c r="H53" s="495" t="str">
        <f>'6. INPUT PROJECT'!E$106</f>
        <v>Project - NTT - Opex - Purchase cost</v>
      </c>
      <c r="I53" s="476" t="s">
        <v>9</v>
      </c>
      <c r="J53" s="17" t="s">
        <v>105</v>
      </c>
      <c r="K53" s="17" t="s">
        <v>52</v>
      </c>
      <c r="L53" s="477"/>
      <c r="M53" s="488" t="s">
        <v>480</v>
      </c>
      <c r="N53" s="431" t="s">
        <v>480</v>
      </c>
      <c r="O53" s="449">
        <v>12000</v>
      </c>
      <c r="P53" s="488" t="s">
        <v>480</v>
      </c>
      <c r="Q53" s="431" t="s">
        <v>480</v>
      </c>
      <c r="R53" s="449"/>
      <c r="S53" s="488" t="s">
        <v>480</v>
      </c>
      <c r="T53" s="431" t="s">
        <v>480</v>
      </c>
      <c r="U53" s="449"/>
      <c r="V53" s="488" t="s">
        <v>480</v>
      </c>
      <c r="W53" s="431" t="s">
        <v>480</v>
      </c>
      <c r="X53" s="449"/>
      <c r="Y53" s="488" t="s">
        <v>480</v>
      </c>
      <c r="Z53" s="431" t="s">
        <v>480</v>
      </c>
      <c r="AA53" s="449"/>
      <c r="AB53" s="488" t="s">
        <v>480</v>
      </c>
      <c r="AC53" s="431" t="s">
        <v>480</v>
      </c>
      <c r="AD53" s="449"/>
      <c r="AE53" s="488" t="s">
        <v>480</v>
      </c>
      <c r="AF53" s="431" t="s">
        <v>480</v>
      </c>
      <c r="AG53" s="449"/>
      <c r="AH53" s="488" t="s">
        <v>480</v>
      </c>
      <c r="AI53" s="431" t="s">
        <v>480</v>
      </c>
      <c r="AJ53" s="449"/>
      <c r="AK53" s="488" t="s">
        <v>480</v>
      </c>
      <c r="AL53" s="431" t="s">
        <v>480</v>
      </c>
      <c r="AM53" s="449"/>
      <c r="AN53" s="488" t="s">
        <v>480</v>
      </c>
      <c r="AO53" s="431" t="s">
        <v>480</v>
      </c>
      <c r="AP53" s="449"/>
    </row>
    <row r="54" spans="1:42" outlineLevel="2">
      <c r="A54" s="443">
        <v>52</v>
      </c>
      <c r="B54" s="494" t="str">
        <f>'6. INPUT PROJECT'!D111</f>
        <v>Project-2.5.1-Item #2</v>
      </c>
      <c r="C54" s="464" t="str">
        <f>'6. INPUT PROJECT'!B$18</f>
        <v>2.</v>
      </c>
      <c r="D54" s="432" t="str">
        <f>'6. INPUT PROJECT'!C$18</f>
        <v>Project - NTT</v>
      </c>
      <c r="E54" s="139" t="str">
        <f>'6. INPUT PROJECT'!C$104</f>
        <v>2.5</v>
      </c>
      <c r="F54" s="432" t="str">
        <f>'6. INPUT PROJECT'!D$104</f>
        <v>Project - NTT - Opex</v>
      </c>
      <c r="G54" s="139" t="str">
        <f>'6. INPUT PROJECT'!D$106</f>
        <v>2.5.1</v>
      </c>
      <c r="H54" s="465" t="str">
        <f>'6. INPUT PROJECT'!E$106</f>
        <v>Project - NTT - Opex - Purchase cost</v>
      </c>
      <c r="I54" s="472" t="s">
        <v>11</v>
      </c>
      <c r="J54" s="23" t="s">
        <v>106</v>
      </c>
      <c r="K54" s="23" t="s">
        <v>52</v>
      </c>
      <c r="L54" s="473"/>
      <c r="M54" s="485" t="s">
        <v>480</v>
      </c>
      <c r="N54" s="433" t="s">
        <v>480</v>
      </c>
      <c r="O54" s="450">
        <v>40000</v>
      </c>
      <c r="P54" s="485" t="s">
        <v>480</v>
      </c>
      <c r="Q54" s="433" t="s">
        <v>480</v>
      </c>
      <c r="R54" s="450"/>
      <c r="S54" s="485" t="s">
        <v>480</v>
      </c>
      <c r="T54" s="433" t="s">
        <v>480</v>
      </c>
      <c r="U54" s="450"/>
      <c r="V54" s="485" t="s">
        <v>480</v>
      </c>
      <c r="W54" s="433" t="s">
        <v>480</v>
      </c>
      <c r="X54" s="450"/>
      <c r="Y54" s="485" t="s">
        <v>480</v>
      </c>
      <c r="Z54" s="433" t="s">
        <v>480</v>
      </c>
      <c r="AA54" s="450"/>
      <c r="AB54" s="485" t="s">
        <v>480</v>
      </c>
      <c r="AC54" s="433" t="s">
        <v>480</v>
      </c>
      <c r="AD54" s="450"/>
      <c r="AE54" s="485" t="s">
        <v>480</v>
      </c>
      <c r="AF54" s="433" t="s">
        <v>480</v>
      </c>
      <c r="AG54" s="450"/>
      <c r="AH54" s="485" t="s">
        <v>480</v>
      </c>
      <c r="AI54" s="433" t="s">
        <v>480</v>
      </c>
      <c r="AJ54" s="450"/>
      <c r="AK54" s="485" t="s">
        <v>480</v>
      </c>
      <c r="AL54" s="433" t="s">
        <v>480</v>
      </c>
      <c r="AM54" s="450"/>
      <c r="AN54" s="485" t="s">
        <v>480</v>
      </c>
      <c r="AO54" s="433" t="s">
        <v>480</v>
      </c>
      <c r="AP54" s="450"/>
    </row>
    <row r="55" spans="1:42" outlineLevel="2">
      <c r="A55" s="443">
        <v>53</v>
      </c>
      <c r="B55" s="494" t="str">
        <f>'6. INPUT PROJECT'!D112</f>
        <v>Project-2.5.1-Item #3</v>
      </c>
      <c r="C55" s="464" t="str">
        <f>'6. INPUT PROJECT'!B$18</f>
        <v>2.</v>
      </c>
      <c r="D55" s="432" t="str">
        <f>'6. INPUT PROJECT'!C$18</f>
        <v>Project - NTT</v>
      </c>
      <c r="E55" s="139" t="str">
        <f>'6. INPUT PROJECT'!C$104</f>
        <v>2.5</v>
      </c>
      <c r="F55" s="432" t="str">
        <f>'6. INPUT PROJECT'!D$104</f>
        <v>Project - NTT - Opex</v>
      </c>
      <c r="G55" s="139" t="str">
        <f>'6. INPUT PROJECT'!D$106</f>
        <v>2.5.1</v>
      </c>
      <c r="H55" s="465" t="str">
        <f>'6. INPUT PROJECT'!E$106</f>
        <v>Project - NTT - Opex - Purchase cost</v>
      </c>
      <c r="I55" s="472" t="s">
        <v>12</v>
      </c>
      <c r="J55" s="23" t="s">
        <v>107</v>
      </c>
      <c r="K55" s="23" t="s">
        <v>52</v>
      </c>
      <c r="L55" s="473"/>
      <c r="M55" s="485" t="s">
        <v>480</v>
      </c>
      <c r="N55" s="433" t="s">
        <v>480</v>
      </c>
      <c r="O55" s="450">
        <v>50000</v>
      </c>
      <c r="P55" s="485" t="s">
        <v>480</v>
      </c>
      <c r="Q55" s="433" t="s">
        <v>480</v>
      </c>
      <c r="R55" s="450"/>
      <c r="S55" s="485" t="s">
        <v>480</v>
      </c>
      <c r="T55" s="433" t="s">
        <v>480</v>
      </c>
      <c r="U55" s="450"/>
      <c r="V55" s="485" t="s">
        <v>480</v>
      </c>
      <c r="W55" s="433" t="s">
        <v>480</v>
      </c>
      <c r="X55" s="450"/>
      <c r="Y55" s="485" t="s">
        <v>480</v>
      </c>
      <c r="Z55" s="433" t="s">
        <v>480</v>
      </c>
      <c r="AA55" s="450"/>
      <c r="AB55" s="485" t="s">
        <v>480</v>
      </c>
      <c r="AC55" s="433" t="s">
        <v>480</v>
      </c>
      <c r="AD55" s="450"/>
      <c r="AE55" s="485" t="s">
        <v>480</v>
      </c>
      <c r="AF55" s="433" t="s">
        <v>480</v>
      </c>
      <c r="AG55" s="450"/>
      <c r="AH55" s="485" t="s">
        <v>480</v>
      </c>
      <c r="AI55" s="433" t="s">
        <v>480</v>
      </c>
      <c r="AJ55" s="450"/>
      <c r="AK55" s="485" t="s">
        <v>480</v>
      </c>
      <c r="AL55" s="433" t="s">
        <v>480</v>
      </c>
      <c r="AM55" s="450"/>
      <c r="AN55" s="485" t="s">
        <v>480</v>
      </c>
      <c r="AO55" s="433" t="s">
        <v>480</v>
      </c>
      <c r="AP55" s="450"/>
    </row>
    <row r="56" spans="1:42" outlineLevel="2">
      <c r="A56" s="443">
        <v>54</v>
      </c>
      <c r="B56" s="494" t="str">
        <f>'6. INPUT PROJECT'!D113</f>
        <v>Project-2.5.1-Item #4</v>
      </c>
      <c r="C56" s="464" t="str">
        <f>'6. INPUT PROJECT'!B$18</f>
        <v>2.</v>
      </c>
      <c r="D56" s="432" t="str">
        <f>'6. INPUT PROJECT'!C$18</f>
        <v>Project - NTT</v>
      </c>
      <c r="E56" s="139" t="str">
        <f>'6. INPUT PROJECT'!C$104</f>
        <v>2.5</v>
      </c>
      <c r="F56" s="432" t="str">
        <f>'6. INPUT PROJECT'!D$104</f>
        <v>Project - NTT - Opex</v>
      </c>
      <c r="G56" s="139" t="str">
        <f>'6. INPUT PROJECT'!D$106</f>
        <v>2.5.1</v>
      </c>
      <c r="H56" s="465" t="str">
        <f>'6. INPUT PROJECT'!E$106</f>
        <v>Project - NTT - Opex - Purchase cost</v>
      </c>
      <c r="I56" s="472" t="s">
        <v>13</v>
      </c>
      <c r="J56" s="23"/>
      <c r="K56" s="23"/>
      <c r="L56" s="473"/>
      <c r="M56" s="485" t="s">
        <v>480</v>
      </c>
      <c r="N56" s="433" t="s">
        <v>480</v>
      </c>
      <c r="O56" s="450"/>
      <c r="P56" s="485" t="s">
        <v>480</v>
      </c>
      <c r="Q56" s="433" t="s">
        <v>480</v>
      </c>
      <c r="R56" s="450"/>
      <c r="S56" s="485" t="s">
        <v>480</v>
      </c>
      <c r="T56" s="433" t="s">
        <v>480</v>
      </c>
      <c r="U56" s="450"/>
      <c r="V56" s="485" t="s">
        <v>480</v>
      </c>
      <c r="W56" s="433" t="s">
        <v>480</v>
      </c>
      <c r="X56" s="450"/>
      <c r="Y56" s="485" t="s">
        <v>480</v>
      </c>
      <c r="Z56" s="433" t="s">
        <v>480</v>
      </c>
      <c r="AA56" s="450"/>
      <c r="AB56" s="485" t="s">
        <v>480</v>
      </c>
      <c r="AC56" s="433" t="s">
        <v>480</v>
      </c>
      <c r="AD56" s="450"/>
      <c r="AE56" s="485" t="s">
        <v>480</v>
      </c>
      <c r="AF56" s="433" t="s">
        <v>480</v>
      </c>
      <c r="AG56" s="450"/>
      <c r="AH56" s="485" t="s">
        <v>480</v>
      </c>
      <c r="AI56" s="433" t="s">
        <v>480</v>
      </c>
      <c r="AJ56" s="450"/>
      <c r="AK56" s="485" t="s">
        <v>480</v>
      </c>
      <c r="AL56" s="433" t="s">
        <v>480</v>
      </c>
      <c r="AM56" s="450"/>
      <c r="AN56" s="485" t="s">
        <v>480</v>
      </c>
      <c r="AO56" s="433" t="s">
        <v>480</v>
      </c>
      <c r="AP56" s="450"/>
    </row>
    <row r="57" spans="1:42" outlineLevel="2">
      <c r="A57" s="443">
        <v>55</v>
      </c>
      <c r="B57" s="494" t="str">
        <f>'6. INPUT PROJECT'!D114</f>
        <v>Project-2.5.1-Item #5</v>
      </c>
      <c r="C57" s="464" t="str">
        <f>'6. INPUT PROJECT'!B$18</f>
        <v>2.</v>
      </c>
      <c r="D57" s="432" t="str">
        <f>'6. INPUT PROJECT'!C$18</f>
        <v>Project - NTT</v>
      </c>
      <c r="E57" s="139" t="str">
        <f>'6. INPUT PROJECT'!C$104</f>
        <v>2.5</v>
      </c>
      <c r="F57" s="432" t="str">
        <f>'6. INPUT PROJECT'!D$104</f>
        <v>Project - NTT - Opex</v>
      </c>
      <c r="G57" s="139" t="str">
        <f>'6. INPUT PROJECT'!D$106</f>
        <v>2.5.1</v>
      </c>
      <c r="H57" s="465" t="str">
        <f>'6. INPUT PROJECT'!E$106</f>
        <v>Project - NTT - Opex - Purchase cost</v>
      </c>
      <c r="I57" s="472" t="s">
        <v>14</v>
      </c>
      <c r="J57" s="23"/>
      <c r="K57" s="23"/>
      <c r="L57" s="473"/>
      <c r="M57" s="485" t="s">
        <v>480</v>
      </c>
      <c r="N57" s="433" t="s">
        <v>480</v>
      </c>
      <c r="O57" s="450"/>
      <c r="P57" s="485" t="s">
        <v>480</v>
      </c>
      <c r="Q57" s="433" t="s">
        <v>480</v>
      </c>
      <c r="R57" s="450"/>
      <c r="S57" s="485" t="s">
        <v>480</v>
      </c>
      <c r="T57" s="433" t="s">
        <v>480</v>
      </c>
      <c r="U57" s="450"/>
      <c r="V57" s="485" t="s">
        <v>480</v>
      </c>
      <c r="W57" s="433" t="s">
        <v>480</v>
      </c>
      <c r="X57" s="450"/>
      <c r="Y57" s="485" t="s">
        <v>480</v>
      </c>
      <c r="Z57" s="433" t="s">
        <v>480</v>
      </c>
      <c r="AA57" s="450"/>
      <c r="AB57" s="485" t="s">
        <v>480</v>
      </c>
      <c r="AC57" s="433" t="s">
        <v>480</v>
      </c>
      <c r="AD57" s="450"/>
      <c r="AE57" s="485" t="s">
        <v>480</v>
      </c>
      <c r="AF57" s="433" t="s">
        <v>480</v>
      </c>
      <c r="AG57" s="450"/>
      <c r="AH57" s="485" t="s">
        <v>480</v>
      </c>
      <c r="AI57" s="433" t="s">
        <v>480</v>
      </c>
      <c r="AJ57" s="450"/>
      <c r="AK57" s="485" t="s">
        <v>480</v>
      </c>
      <c r="AL57" s="433" t="s">
        <v>480</v>
      </c>
      <c r="AM57" s="450"/>
      <c r="AN57" s="485" t="s">
        <v>480</v>
      </c>
      <c r="AO57" s="433" t="s">
        <v>480</v>
      </c>
      <c r="AP57" s="450"/>
    </row>
    <row r="58" spans="1:42" outlineLevel="2">
      <c r="A58" s="443">
        <v>56</v>
      </c>
      <c r="B58" s="694" t="str">
        <f>'6. INPUT PROJECT'!D115</f>
        <v>Project-2.5.1-Item #6</v>
      </c>
      <c r="C58" s="464" t="str">
        <f>'6. INPUT PROJECT'!B$18</f>
        <v>2.</v>
      </c>
      <c r="D58" s="432" t="str">
        <f>'6. INPUT PROJECT'!C$18</f>
        <v>Project - NTT</v>
      </c>
      <c r="E58" s="139" t="str">
        <f>'6. INPUT PROJECT'!C$104</f>
        <v>2.5</v>
      </c>
      <c r="F58" s="432" t="str">
        <f>'6. INPUT PROJECT'!D$104</f>
        <v>Project - NTT - Opex</v>
      </c>
      <c r="G58" s="139" t="str">
        <f>'6. INPUT PROJECT'!D$106</f>
        <v>2.5.1</v>
      </c>
      <c r="H58" s="465" t="str">
        <f>'6. INPUT PROJECT'!E$106</f>
        <v>Project - NTT - Opex - Purchase cost</v>
      </c>
      <c r="I58" s="472" t="s">
        <v>15</v>
      </c>
      <c r="J58" s="23"/>
      <c r="K58" s="23"/>
      <c r="L58" s="473"/>
      <c r="M58" s="485" t="s">
        <v>480</v>
      </c>
      <c r="N58" s="433" t="s">
        <v>480</v>
      </c>
      <c r="O58" s="450"/>
      <c r="P58" s="485" t="s">
        <v>480</v>
      </c>
      <c r="Q58" s="433" t="s">
        <v>480</v>
      </c>
      <c r="R58" s="450"/>
      <c r="S58" s="485" t="s">
        <v>480</v>
      </c>
      <c r="T58" s="433" t="s">
        <v>480</v>
      </c>
      <c r="U58" s="450"/>
      <c r="V58" s="485" t="s">
        <v>480</v>
      </c>
      <c r="W58" s="433" t="s">
        <v>480</v>
      </c>
      <c r="X58" s="450"/>
      <c r="Y58" s="485" t="s">
        <v>480</v>
      </c>
      <c r="Z58" s="433" t="s">
        <v>480</v>
      </c>
      <c r="AA58" s="450"/>
      <c r="AB58" s="485" t="s">
        <v>480</v>
      </c>
      <c r="AC58" s="433" t="s">
        <v>480</v>
      </c>
      <c r="AD58" s="450"/>
      <c r="AE58" s="485" t="s">
        <v>480</v>
      </c>
      <c r="AF58" s="433" t="s">
        <v>480</v>
      </c>
      <c r="AG58" s="450"/>
      <c r="AH58" s="485" t="s">
        <v>480</v>
      </c>
      <c r="AI58" s="433" t="s">
        <v>480</v>
      </c>
      <c r="AJ58" s="450"/>
      <c r="AK58" s="485" t="s">
        <v>480</v>
      </c>
      <c r="AL58" s="433" t="s">
        <v>480</v>
      </c>
      <c r="AM58" s="450"/>
      <c r="AN58" s="485" t="s">
        <v>480</v>
      </c>
      <c r="AO58" s="433" t="s">
        <v>480</v>
      </c>
      <c r="AP58" s="450"/>
    </row>
    <row r="59" spans="1:42" outlineLevel="2">
      <c r="A59" s="443">
        <v>57</v>
      </c>
      <c r="B59" s="694" t="str">
        <f>'6. INPUT PROJECT'!D116</f>
        <v>Project-2.5.1-Item #7</v>
      </c>
      <c r="C59" s="464" t="str">
        <f>'6. INPUT PROJECT'!B$18</f>
        <v>2.</v>
      </c>
      <c r="D59" s="432" t="str">
        <f>'6. INPUT PROJECT'!C$18</f>
        <v>Project - NTT</v>
      </c>
      <c r="E59" s="139" t="str">
        <f>'6. INPUT PROJECT'!C$104</f>
        <v>2.5</v>
      </c>
      <c r="F59" s="432" t="str">
        <f>'6. INPUT PROJECT'!D$104</f>
        <v>Project - NTT - Opex</v>
      </c>
      <c r="G59" s="139" t="str">
        <f>'6. INPUT PROJECT'!D$106</f>
        <v>2.5.1</v>
      </c>
      <c r="H59" s="465" t="str">
        <f>'6. INPUT PROJECT'!E$106</f>
        <v>Project - NTT - Opex - Purchase cost</v>
      </c>
      <c r="I59" s="472" t="s">
        <v>16</v>
      </c>
      <c r="J59" s="23"/>
      <c r="K59" s="23"/>
      <c r="L59" s="473"/>
      <c r="M59" s="485" t="s">
        <v>480</v>
      </c>
      <c r="N59" s="433" t="s">
        <v>480</v>
      </c>
      <c r="O59" s="450"/>
      <c r="P59" s="485" t="s">
        <v>480</v>
      </c>
      <c r="Q59" s="433" t="s">
        <v>480</v>
      </c>
      <c r="R59" s="450"/>
      <c r="S59" s="485" t="s">
        <v>480</v>
      </c>
      <c r="T59" s="433" t="s">
        <v>480</v>
      </c>
      <c r="U59" s="450"/>
      <c r="V59" s="485" t="s">
        <v>480</v>
      </c>
      <c r="W59" s="433" t="s">
        <v>480</v>
      </c>
      <c r="X59" s="450"/>
      <c r="Y59" s="485" t="s">
        <v>480</v>
      </c>
      <c r="Z59" s="433" t="s">
        <v>480</v>
      </c>
      <c r="AA59" s="450"/>
      <c r="AB59" s="485" t="s">
        <v>480</v>
      </c>
      <c r="AC59" s="433" t="s">
        <v>480</v>
      </c>
      <c r="AD59" s="450"/>
      <c r="AE59" s="485" t="s">
        <v>480</v>
      </c>
      <c r="AF59" s="433" t="s">
        <v>480</v>
      </c>
      <c r="AG59" s="450"/>
      <c r="AH59" s="485" t="s">
        <v>480</v>
      </c>
      <c r="AI59" s="433" t="s">
        <v>480</v>
      </c>
      <c r="AJ59" s="450"/>
      <c r="AK59" s="485" t="s">
        <v>480</v>
      </c>
      <c r="AL59" s="433" t="s">
        <v>480</v>
      </c>
      <c r="AM59" s="450"/>
      <c r="AN59" s="485" t="s">
        <v>480</v>
      </c>
      <c r="AO59" s="433" t="s">
        <v>480</v>
      </c>
      <c r="AP59" s="450"/>
    </row>
    <row r="60" spans="1:42" outlineLevel="2">
      <c r="A60" s="443">
        <v>58</v>
      </c>
      <c r="B60" s="694" t="str">
        <f>'6. INPUT PROJECT'!D117</f>
        <v>Project-2.5.1-Item #8</v>
      </c>
      <c r="C60" s="464" t="str">
        <f>'6. INPUT PROJECT'!B$18</f>
        <v>2.</v>
      </c>
      <c r="D60" s="432" t="str">
        <f>'6. INPUT PROJECT'!C$18</f>
        <v>Project - NTT</v>
      </c>
      <c r="E60" s="139" t="str">
        <f>'6. INPUT PROJECT'!C$104</f>
        <v>2.5</v>
      </c>
      <c r="F60" s="432" t="str">
        <f>'6. INPUT PROJECT'!D$104</f>
        <v>Project - NTT - Opex</v>
      </c>
      <c r="G60" s="139" t="str">
        <f>'6. INPUT PROJECT'!D$106</f>
        <v>2.5.1</v>
      </c>
      <c r="H60" s="465" t="str">
        <f>'6. INPUT PROJECT'!E$106</f>
        <v>Project - NTT - Opex - Purchase cost</v>
      </c>
      <c r="I60" s="472" t="s">
        <v>17</v>
      </c>
      <c r="J60" s="23"/>
      <c r="K60" s="23"/>
      <c r="L60" s="473"/>
      <c r="M60" s="485" t="s">
        <v>480</v>
      </c>
      <c r="N60" s="433" t="s">
        <v>480</v>
      </c>
      <c r="O60" s="450"/>
      <c r="P60" s="485" t="s">
        <v>480</v>
      </c>
      <c r="Q60" s="433" t="s">
        <v>480</v>
      </c>
      <c r="R60" s="450"/>
      <c r="S60" s="485" t="s">
        <v>480</v>
      </c>
      <c r="T60" s="433" t="s">
        <v>480</v>
      </c>
      <c r="U60" s="450"/>
      <c r="V60" s="485" t="s">
        <v>480</v>
      </c>
      <c r="W60" s="433" t="s">
        <v>480</v>
      </c>
      <c r="X60" s="450"/>
      <c r="Y60" s="485" t="s">
        <v>480</v>
      </c>
      <c r="Z60" s="433" t="s">
        <v>480</v>
      </c>
      <c r="AA60" s="450"/>
      <c r="AB60" s="485" t="s">
        <v>480</v>
      </c>
      <c r="AC60" s="433" t="s">
        <v>480</v>
      </c>
      <c r="AD60" s="450"/>
      <c r="AE60" s="485" t="s">
        <v>480</v>
      </c>
      <c r="AF60" s="433" t="s">
        <v>480</v>
      </c>
      <c r="AG60" s="450"/>
      <c r="AH60" s="485" t="s">
        <v>480</v>
      </c>
      <c r="AI60" s="433" t="s">
        <v>480</v>
      </c>
      <c r="AJ60" s="450"/>
      <c r="AK60" s="485" t="s">
        <v>480</v>
      </c>
      <c r="AL60" s="433" t="s">
        <v>480</v>
      </c>
      <c r="AM60" s="450"/>
      <c r="AN60" s="485" t="s">
        <v>480</v>
      </c>
      <c r="AO60" s="433" t="s">
        <v>480</v>
      </c>
      <c r="AP60" s="450"/>
    </row>
    <row r="61" spans="1:42" outlineLevel="2">
      <c r="A61" s="443">
        <v>59</v>
      </c>
      <c r="B61" s="694" t="str">
        <f>'6. INPUT PROJECT'!D118</f>
        <v>Project-2.5.1-Item #9</v>
      </c>
      <c r="C61" s="464" t="str">
        <f>'6. INPUT PROJECT'!B$18</f>
        <v>2.</v>
      </c>
      <c r="D61" s="432" t="str">
        <f>'6. INPUT PROJECT'!C$18</f>
        <v>Project - NTT</v>
      </c>
      <c r="E61" s="139" t="str">
        <f>'6. INPUT PROJECT'!C$104</f>
        <v>2.5</v>
      </c>
      <c r="F61" s="432" t="str">
        <f>'6. INPUT PROJECT'!D$104</f>
        <v>Project - NTT - Opex</v>
      </c>
      <c r="G61" s="139" t="str">
        <f>'6. INPUT PROJECT'!D$106</f>
        <v>2.5.1</v>
      </c>
      <c r="H61" s="465" t="str">
        <f>'6. INPUT PROJECT'!E$106</f>
        <v>Project - NTT - Opex - Purchase cost</v>
      </c>
      <c r="I61" s="472" t="s">
        <v>18</v>
      </c>
      <c r="J61" s="23"/>
      <c r="K61" s="23"/>
      <c r="L61" s="473"/>
      <c r="M61" s="485" t="s">
        <v>480</v>
      </c>
      <c r="N61" s="433" t="s">
        <v>480</v>
      </c>
      <c r="O61" s="450"/>
      <c r="P61" s="485" t="s">
        <v>480</v>
      </c>
      <c r="Q61" s="433" t="s">
        <v>480</v>
      </c>
      <c r="R61" s="450"/>
      <c r="S61" s="485" t="s">
        <v>480</v>
      </c>
      <c r="T61" s="433" t="s">
        <v>480</v>
      </c>
      <c r="U61" s="450"/>
      <c r="V61" s="485" t="s">
        <v>480</v>
      </c>
      <c r="W61" s="433" t="s">
        <v>480</v>
      </c>
      <c r="X61" s="450"/>
      <c r="Y61" s="485" t="s">
        <v>480</v>
      </c>
      <c r="Z61" s="433" t="s">
        <v>480</v>
      </c>
      <c r="AA61" s="450"/>
      <c r="AB61" s="485" t="s">
        <v>480</v>
      </c>
      <c r="AC61" s="433" t="s">
        <v>480</v>
      </c>
      <c r="AD61" s="450"/>
      <c r="AE61" s="485" t="s">
        <v>480</v>
      </c>
      <c r="AF61" s="433" t="s">
        <v>480</v>
      </c>
      <c r="AG61" s="450"/>
      <c r="AH61" s="485" t="s">
        <v>480</v>
      </c>
      <c r="AI61" s="433" t="s">
        <v>480</v>
      </c>
      <c r="AJ61" s="450"/>
      <c r="AK61" s="485" t="s">
        <v>480</v>
      </c>
      <c r="AL61" s="433" t="s">
        <v>480</v>
      </c>
      <c r="AM61" s="450"/>
      <c r="AN61" s="485" t="s">
        <v>480</v>
      </c>
      <c r="AO61" s="433" t="s">
        <v>480</v>
      </c>
      <c r="AP61" s="450"/>
    </row>
    <row r="62" spans="1:42" outlineLevel="2">
      <c r="A62" s="445">
        <v>60</v>
      </c>
      <c r="B62" s="694" t="str">
        <f>'6. INPUT PROJECT'!D119</f>
        <v>Project-2.5.1-Item #10</v>
      </c>
      <c r="C62" s="466" t="str">
        <f>'6. INPUT PROJECT'!B$18</f>
        <v>2.</v>
      </c>
      <c r="D62" s="435" t="str">
        <f>'6. INPUT PROJECT'!C$18</f>
        <v>Project - NTT</v>
      </c>
      <c r="E62" s="434" t="str">
        <f>'6. INPUT PROJECT'!C$104</f>
        <v>2.5</v>
      </c>
      <c r="F62" s="435" t="str">
        <f>'6. INPUT PROJECT'!D$104</f>
        <v>Project - NTT - Opex</v>
      </c>
      <c r="G62" s="434" t="str">
        <f>'6. INPUT PROJECT'!D$106</f>
        <v>2.5.1</v>
      </c>
      <c r="H62" s="467" t="str">
        <f>'6. INPUT PROJECT'!E$106</f>
        <v>Project - NTT - Opex - Purchase cost</v>
      </c>
      <c r="I62" s="474" t="s">
        <v>19</v>
      </c>
      <c r="J62" s="28"/>
      <c r="K62" s="28"/>
      <c r="L62" s="475"/>
      <c r="M62" s="487" t="s">
        <v>480</v>
      </c>
      <c r="N62" s="436" t="s">
        <v>480</v>
      </c>
      <c r="O62" s="451"/>
      <c r="P62" s="487" t="s">
        <v>480</v>
      </c>
      <c r="Q62" s="436" t="s">
        <v>480</v>
      </c>
      <c r="R62" s="451"/>
      <c r="S62" s="487" t="s">
        <v>480</v>
      </c>
      <c r="T62" s="436" t="s">
        <v>480</v>
      </c>
      <c r="U62" s="451"/>
      <c r="V62" s="487" t="s">
        <v>480</v>
      </c>
      <c r="W62" s="436" t="s">
        <v>480</v>
      </c>
      <c r="X62" s="451"/>
      <c r="Y62" s="487" t="s">
        <v>480</v>
      </c>
      <c r="Z62" s="436" t="s">
        <v>480</v>
      </c>
      <c r="AA62" s="451"/>
      <c r="AB62" s="487" t="s">
        <v>480</v>
      </c>
      <c r="AC62" s="436" t="s">
        <v>480</v>
      </c>
      <c r="AD62" s="451"/>
      <c r="AE62" s="487" t="s">
        <v>480</v>
      </c>
      <c r="AF62" s="436" t="s">
        <v>480</v>
      </c>
      <c r="AG62" s="451"/>
      <c r="AH62" s="487" t="s">
        <v>480</v>
      </c>
      <c r="AI62" s="436" t="s">
        <v>480</v>
      </c>
      <c r="AJ62" s="451"/>
      <c r="AK62" s="487" t="s">
        <v>480</v>
      </c>
      <c r="AL62" s="436" t="s">
        <v>480</v>
      </c>
      <c r="AM62" s="451"/>
      <c r="AN62" s="487" t="s">
        <v>480</v>
      </c>
      <c r="AO62" s="436" t="s">
        <v>480</v>
      </c>
      <c r="AP62" s="451"/>
    </row>
    <row r="63" spans="1:42" outlineLevel="2">
      <c r="A63" s="447">
        <v>61</v>
      </c>
      <c r="B63" s="37" t="str">
        <f>'6. INPUT PROJECT'!D125</f>
        <v>Project-2.5.2-Item #1</v>
      </c>
      <c r="C63" s="496" t="str">
        <f>'6. INPUT PROJECT'!B$18</f>
        <v>2.</v>
      </c>
      <c r="D63" s="430" t="str">
        <f>'6. INPUT PROJECT'!C$18</f>
        <v>Project - NTT</v>
      </c>
      <c r="E63" s="429" t="str">
        <f>'6. INPUT PROJECT'!C$104</f>
        <v>2.5</v>
      </c>
      <c r="F63" s="430" t="str">
        <f>'6. INPUT PROJECT'!D$104</f>
        <v>Project - NTT - Opex</v>
      </c>
      <c r="G63" s="429" t="str">
        <f>'6. INPUT PROJECT'!D$121</f>
        <v>2.5.2</v>
      </c>
      <c r="H63" s="495" t="str">
        <f>'6. INPUT PROJECT'!E$121</f>
        <v>Project - NTT - Opex - Internal cost</v>
      </c>
      <c r="I63" s="476" t="s">
        <v>9</v>
      </c>
      <c r="J63" s="17" t="s">
        <v>98</v>
      </c>
      <c r="K63" s="17" t="s">
        <v>99</v>
      </c>
      <c r="L63" s="477"/>
      <c r="M63" s="488" t="s">
        <v>480</v>
      </c>
      <c r="N63" s="431" t="s">
        <v>480</v>
      </c>
      <c r="O63" s="449"/>
      <c r="P63" s="488" t="s">
        <v>480</v>
      </c>
      <c r="Q63" s="431" t="s">
        <v>480</v>
      </c>
      <c r="R63" s="449"/>
      <c r="S63" s="488" t="s">
        <v>480</v>
      </c>
      <c r="T63" s="431" t="s">
        <v>480</v>
      </c>
      <c r="U63" s="449"/>
      <c r="V63" s="488" t="s">
        <v>480</v>
      </c>
      <c r="W63" s="431" t="s">
        <v>480</v>
      </c>
      <c r="X63" s="449"/>
      <c r="Y63" s="488" t="s">
        <v>480</v>
      </c>
      <c r="Z63" s="431" t="s">
        <v>480</v>
      </c>
      <c r="AA63" s="449"/>
      <c r="AB63" s="488" t="s">
        <v>480</v>
      </c>
      <c r="AC63" s="431" t="s">
        <v>480</v>
      </c>
      <c r="AD63" s="449"/>
      <c r="AE63" s="488" t="s">
        <v>480</v>
      </c>
      <c r="AF63" s="431" t="s">
        <v>480</v>
      </c>
      <c r="AG63" s="449"/>
      <c r="AH63" s="488" t="s">
        <v>480</v>
      </c>
      <c r="AI63" s="431" t="s">
        <v>480</v>
      </c>
      <c r="AJ63" s="449"/>
      <c r="AK63" s="488" t="s">
        <v>480</v>
      </c>
      <c r="AL63" s="431" t="s">
        <v>480</v>
      </c>
      <c r="AM63" s="449"/>
      <c r="AN63" s="488" t="s">
        <v>480</v>
      </c>
      <c r="AO63" s="431" t="s">
        <v>480</v>
      </c>
      <c r="AP63" s="449"/>
    </row>
    <row r="64" spans="1:42" outlineLevel="2">
      <c r="A64" s="443">
        <v>62</v>
      </c>
      <c r="B64" s="38" t="str">
        <f>'6. INPUT PROJECT'!D126</f>
        <v>Project-2.5.2-Item #2</v>
      </c>
      <c r="C64" s="464" t="str">
        <f>'6. INPUT PROJECT'!B$18</f>
        <v>2.</v>
      </c>
      <c r="D64" s="432" t="str">
        <f>'6. INPUT PROJECT'!C$18</f>
        <v>Project - NTT</v>
      </c>
      <c r="E64" s="139" t="str">
        <f>'6. INPUT PROJECT'!C$104</f>
        <v>2.5</v>
      </c>
      <c r="F64" s="432" t="str">
        <f>'6. INPUT PROJECT'!D$104</f>
        <v>Project - NTT - Opex</v>
      </c>
      <c r="G64" s="139" t="str">
        <f>'6. INPUT PROJECT'!D$121</f>
        <v>2.5.2</v>
      </c>
      <c r="H64" s="465" t="str">
        <f>'6. INPUT PROJECT'!E$121</f>
        <v>Project - NTT - Opex - Internal cost</v>
      </c>
      <c r="I64" s="472" t="s">
        <v>11</v>
      </c>
      <c r="J64" s="23"/>
      <c r="K64" s="23"/>
      <c r="L64" s="473"/>
      <c r="M64" s="485" t="s">
        <v>480</v>
      </c>
      <c r="N64" s="433" t="s">
        <v>480</v>
      </c>
      <c r="O64" s="450"/>
      <c r="P64" s="485" t="s">
        <v>480</v>
      </c>
      <c r="Q64" s="433" t="s">
        <v>480</v>
      </c>
      <c r="R64" s="450"/>
      <c r="S64" s="485" t="s">
        <v>480</v>
      </c>
      <c r="T64" s="433" t="s">
        <v>480</v>
      </c>
      <c r="U64" s="450"/>
      <c r="V64" s="485" t="s">
        <v>480</v>
      </c>
      <c r="W64" s="433" t="s">
        <v>480</v>
      </c>
      <c r="X64" s="450"/>
      <c r="Y64" s="485" t="s">
        <v>480</v>
      </c>
      <c r="Z64" s="433" t="s">
        <v>480</v>
      </c>
      <c r="AA64" s="450"/>
      <c r="AB64" s="485" t="s">
        <v>480</v>
      </c>
      <c r="AC64" s="433" t="s">
        <v>480</v>
      </c>
      <c r="AD64" s="450"/>
      <c r="AE64" s="485" t="s">
        <v>480</v>
      </c>
      <c r="AF64" s="433" t="s">
        <v>480</v>
      </c>
      <c r="AG64" s="450"/>
      <c r="AH64" s="485" t="s">
        <v>480</v>
      </c>
      <c r="AI64" s="433" t="s">
        <v>480</v>
      </c>
      <c r="AJ64" s="450"/>
      <c r="AK64" s="485" t="s">
        <v>480</v>
      </c>
      <c r="AL64" s="433" t="s">
        <v>480</v>
      </c>
      <c r="AM64" s="450"/>
      <c r="AN64" s="485" t="s">
        <v>480</v>
      </c>
      <c r="AO64" s="433" t="s">
        <v>480</v>
      </c>
      <c r="AP64" s="450"/>
    </row>
    <row r="65" spans="1:42" outlineLevel="2">
      <c r="A65" s="443">
        <v>63</v>
      </c>
      <c r="B65" s="38" t="str">
        <f>'6. INPUT PROJECT'!D127</f>
        <v>Project-2.5.2-Item #3</v>
      </c>
      <c r="C65" s="464" t="str">
        <f>'6. INPUT PROJECT'!B$18</f>
        <v>2.</v>
      </c>
      <c r="D65" s="432" t="str">
        <f>'6. INPUT PROJECT'!C$18</f>
        <v>Project - NTT</v>
      </c>
      <c r="E65" s="139" t="str">
        <f>'6. INPUT PROJECT'!C$104</f>
        <v>2.5</v>
      </c>
      <c r="F65" s="432" t="str">
        <f>'6. INPUT PROJECT'!D$104</f>
        <v>Project - NTT - Opex</v>
      </c>
      <c r="G65" s="139" t="str">
        <f>'6. INPUT PROJECT'!D$121</f>
        <v>2.5.2</v>
      </c>
      <c r="H65" s="465" t="str">
        <f>'6. INPUT PROJECT'!E$121</f>
        <v>Project - NTT - Opex - Internal cost</v>
      </c>
      <c r="I65" s="472" t="s">
        <v>12</v>
      </c>
      <c r="J65" s="23"/>
      <c r="K65" s="23"/>
      <c r="L65" s="473"/>
      <c r="M65" s="485" t="s">
        <v>480</v>
      </c>
      <c r="N65" s="433" t="s">
        <v>480</v>
      </c>
      <c r="O65" s="450"/>
      <c r="P65" s="485" t="s">
        <v>480</v>
      </c>
      <c r="Q65" s="433" t="s">
        <v>480</v>
      </c>
      <c r="R65" s="450"/>
      <c r="S65" s="485" t="s">
        <v>480</v>
      </c>
      <c r="T65" s="433" t="s">
        <v>480</v>
      </c>
      <c r="U65" s="450"/>
      <c r="V65" s="485" t="s">
        <v>480</v>
      </c>
      <c r="W65" s="433" t="s">
        <v>480</v>
      </c>
      <c r="X65" s="450"/>
      <c r="Y65" s="485" t="s">
        <v>480</v>
      </c>
      <c r="Z65" s="433" t="s">
        <v>480</v>
      </c>
      <c r="AA65" s="450"/>
      <c r="AB65" s="485" t="s">
        <v>480</v>
      </c>
      <c r="AC65" s="433" t="s">
        <v>480</v>
      </c>
      <c r="AD65" s="450"/>
      <c r="AE65" s="485" t="s">
        <v>480</v>
      </c>
      <c r="AF65" s="433" t="s">
        <v>480</v>
      </c>
      <c r="AG65" s="450"/>
      <c r="AH65" s="485" t="s">
        <v>480</v>
      </c>
      <c r="AI65" s="433" t="s">
        <v>480</v>
      </c>
      <c r="AJ65" s="450"/>
      <c r="AK65" s="485" t="s">
        <v>480</v>
      </c>
      <c r="AL65" s="433" t="s">
        <v>480</v>
      </c>
      <c r="AM65" s="450"/>
      <c r="AN65" s="485" t="s">
        <v>480</v>
      </c>
      <c r="AO65" s="433" t="s">
        <v>480</v>
      </c>
      <c r="AP65" s="450"/>
    </row>
    <row r="66" spans="1:42" outlineLevel="2">
      <c r="A66" s="443">
        <v>64</v>
      </c>
      <c r="B66" s="38" t="str">
        <f>'6. INPUT PROJECT'!D128</f>
        <v>Project-2.5.2-Item #4</v>
      </c>
      <c r="C66" s="464" t="str">
        <f>'6. INPUT PROJECT'!B$18</f>
        <v>2.</v>
      </c>
      <c r="D66" s="432" t="str">
        <f>'6. INPUT PROJECT'!C$18</f>
        <v>Project - NTT</v>
      </c>
      <c r="E66" s="139" t="str">
        <f>'6. INPUT PROJECT'!C$104</f>
        <v>2.5</v>
      </c>
      <c r="F66" s="432" t="str">
        <f>'6. INPUT PROJECT'!D$104</f>
        <v>Project - NTT - Opex</v>
      </c>
      <c r="G66" s="139" t="str">
        <f>'6. INPUT PROJECT'!D$121</f>
        <v>2.5.2</v>
      </c>
      <c r="H66" s="465" t="str">
        <f>'6. INPUT PROJECT'!E$121</f>
        <v>Project - NTT - Opex - Internal cost</v>
      </c>
      <c r="I66" s="472" t="s">
        <v>13</v>
      </c>
      <c r="J66" s="23"/>
      <c r="K66" s="23"/>
      <c r="L66" s="473"/>
      <c r="M66" s="485" t="s">
        <v>480</v>
      </c>
      <c r="N66" s="433" t="s">
        <v>480</v>
      </c>
      <c r="O66" s="450"/>
      <c r="P66" s="485" t="s">
        <v>480</v>
      </c>
      <c r="Q66" s="433" t="s">
        <v>480</v>
      </c>
      <c r="R66" s="450"/>
      <c r="S66" s="485" t="s">
        <v>480</v>
      </c>
      <c r="T66" s="433" t="s">
        <v>480</v>
      </c>
      <c r="U66" s="450"/>
      <c r="V66" s="485" t="s">
        <v>480</v>
      </c>
      <c r="W66" s="433" t="s">
        <v>480</v>
      </c>
      <c r="X66" s="450"/>
      <c r="Y66" s="485" t="s">
        <v>480</v>
      </c>
      <c r="Z66" s="433" t="s">
        <v>480</v>
      </c>
      <c r="AA66" s="450"/>
      <c r="AB66" s="485" t="s">
        <v>480</v>
      </c>
      <c r="AC66" s="433" t="s">
        <v>480</v>
      </c>
      <c r="AD66" s="450"/>
      <c r="AE66" s="485" t="s">
        <v>480</v>
      </c>
      <c r="AF66" s="433" t="s">
        <v>480</v>
      </c>
      <c r="AG66" s="450"/>
      <c r="AH66" s="485" t="s">
        <v>480</v>
      </c>
      <c r="AI66" s="433" t="s">
        <v>480</v>
      </c>
      <c r="AJ66" s="450"/>
      <c r="AK66" s="485" t="s">
        <v>480</v>
      </c>
      <c r="AL66" s="433" t="s">
        <v>480</v>
      </c>
      <c r="AM66" s="450"/>
      <c r="AN66" s="485" t="s">
        <v>480</v>
      </c>
      <c r="AO66" s="433" t="s">
        <v>480</v>
      </c>
      <c r="AP66" s="450"/>
    </row>
    <row r="67" spans="1:42" outlineLevel="2">
      <c r="A67" s="443">
        <v>65</v>
      </c>
      <c r="B67" s="38" t="str">
        <f>'6. INPUT PROJECT'!D129</f>
        <v>Project-2.5.2-Item #5</v>
      </c>
      <c r="C67" s="464" t="str">
        <f>'6. INPUT PROJECT'!B$18</f>
        <v>2.</v>
      </c>
      <c r="D67" s="432" t="str">
        <f>'6. INPUT PROJECT'!C$18</f>
        <v>Project - NTT</v>
      </c>
      <c r="E67" s="139" t="str">
        <f>'6. INPUT PROJECT'!C$104</f>
        <v>2.5</v>
      </c>
      <c r="F67" s="432" t="str">
        <f>'6. INPUT PROJECT'!D$104</f>
        <v>Project - NTT - Opex</v>
      </c>
      <c r="G67" s="139" t="str">
        <f>'6. INPUT PROJECT'!D$121</f>
        <v>2.5.2</v>
      </c>
      <c r="H67" s="465" t="str">
        <f>'6. INPUT PROJECT'!E$121</f>
        <v>Project - NTT - Opex - Internal cost</v>
      </c>
      <c r="I67" s="472" t="s">
        <v>14</v>
      </c>
      <c r="J67" s="23"/>
      <c r="K67" s="23"/>
      <c r="L67" s="473"/>
      <c r="M67" s="485" t="s">
        <v>480</v>
      </c>
      <c r="N67" s="433" t="s">
        <v>480</v>
      </c>
      <c r="O67" s="450"/>
      <c r="P67" s="485" t="s">
        <v>480</v>
      </c>
      <c r="Q67" s="433" t="s">
        <v>480</v>
      </c>
      <c r="R67" s="450"/>
      <c r="S67" s="485" t="s">
        <v>480</v>
      </c>
      <c r="T67" s="433" t="s">
        <v>480</v>
      </c>
      <c r="U67" s="450"/>
      <c r="V67" s="485" t="s">
        <v>480</v>
      </c>
      <c r="W67" s="433" t="s">
        <v>480</v>
      </c>
      <c r="X67" s="450"/>
      <c r="Y67" s="485" t="s">
        <v>480</v>
      </c>
      <c r="Z67" s="433" t="s">
        <v>480</v>
      </c>
      <c r="AA67" s="450"/>
      <c r="AB67" s="485" t="s">
        <v>480</v>
      </c>
      <c r="AC67" s="433" t="s">
        <v>480</v>
      </c>
      <c r="AD67" s="450"/>
      <c r="AE67" s="485" t="s">
        <v>480</v>
      </c>
      <c r="AF67" s="433" t="s">
        <v>480</v>
      </c>
      <c r="AG67" s="450"/>
      <c r="AH67" s="485" t="s">
        <v>480</v>
      </c>
      <c r="AI67" s="433" t="s">
        <v>480</v>
      </c>
      <c r="AJ67" s="450"/>
      <c r="AK67" s="485" t="s">
        <v>480</v>
      </c>
      <c r="AL67" s="433" t="s">
        <v>480</v>
      </c>
      <c r="AM67" s="450"/>
      <c r="AN67" s="485" t="s">
        <v>480</v>
      </c>
      <c r="AO67" s="433" t="s">
        <v>480</v>
      </c>
      <c r="AP67" s="450"/>
    </row>
    <row r="68" spans="1:42" outlineLevel="2">
      <c r="A68" s="443">
        <v>66</v>
      </c>
      <c r="B68" s="694" t="str">
        <f>'6. INPUT PROJECT'!D130</f>
        <v>Project-2.5.2-Item #6</v>
      </c>
      <c r="C68" s="464" t="str">
        <f>'6. INPUT PROJECT'!B$18</f>
        <v>2.</v>
      </c>
      <c r="D68" s="432" t="str">
        <f>'6. INPUT PROJECT'!C$18</f>
        <v>Project - NTT</v>
      </c>
      <c r="E68" s="139" t="str">
        <f>'6. INPUT PROJECT'!C$104</f>
        <v>2.5</v>
      </c>
      <c r="F68" s="432" t="str">
        <f>'6. INPUT PROJECT'!D$104</f>
        <v>Project - NTT - Opex</v>
      </c>
      <c r="G68" s="139" t="str">
        <f>'6. INPUT PROJECT'!D$121</f>
        <v>2.5.2</v>
      </c>
      <c r="H68" s="465" t="str">
        <f>'6. INPUT PROJECT'!E$121</f>
        <v>Project - NTT - Opex - Internal cost</v>
      </c>
      <c r="I68" s="472" t="s">
        <v>15</v>
      </c>
      <c r="J68" s="23"/>
      <c r="K68" s="23"/>
      <c r="L68" s="473"/>
      <c r="M68" s="485" t="s">
        <v>480</v>
      </c>
      <c r="N68" s="433" t="s">
        <v>480</v>
      </c>
      <c r="O68" s="450"/>
      <c r="P68" s="485" t="s">
        <v>480</v>
      </c>
      <c r="Q68" s="433" t="s">
        <v>480</v>
      </c>
      <c r="R68" s="450"/>
      <c r="S68" s="485" t="s">
        <v>480</v>
      </c>
      <c r="T68" s="433" t="s">
        <v>480</v>
      </c>
      <c r="U68" s="450"/>
      <c r="V68" s="485" t="s">
        <v>480</v>
      </c>
      <c r="W68" s="433" t="s">
        <v>480</v>
      </c>
      <c r="X68" s="450"/>
      <c r="Y68" s="485" t="s">
        <v>480</v>
      </c>
      <c r="Z68" s="433" t="s">
        <v>480</v>
      </c>
      <c r="AA68" s="450"/>
      <c r="AB68" s="485" t="s">
        <v>480</v>
      </c>
      <c r="AC68" s="433" t="s">
        <v>480</v>
      </c>
      <c r="AD68" s="450"/>
      <c r="AE68" s="485" t="s">
        <v>480</v>
      </c>
      <c r="AF68" s="433" t="s">
        <v>480</v>
      </c>
      <c r="AG68" s="450"/>
      <c r="AH68" s="485" t="s">
        <v>480</v>
      </c>
      <c r="AI68" s="433" t="s">
        <v>480</v>
      </c>
      <c r="AJ68" s="450"/>
      <c r="AK68" s="485" t="s">
        <v>480</v>
      </c>
      <c r="AL68" s="433" t="s">
        <v>480</v>
      </c>
      <c r="AM68" s="450"/>
      <c r="AN68" s="485" t="s">
        <v>480</v>
      </c>
      <c r="AO68" s="433" t="s">
        <v>480</v>
      </c>
      <c r="AP68" s="450"/>
    </row>
    <row r="69" spans="1:42" outlineLevel="2">
      <c r="A69" s="443">
        <v>67</v>
      </c>
      <c r="B69" s="694" t="str">
        <f>'6. INPUT PROJECT'!D131</f>
        <v>Project-2.5.2-Item #7</v>
      </c>
      <c r="C69" s="464" t="str">
        <f>'6. INPUT PROJECT'!B$18</f>
        <v>2.</v>
      </c>
      <c r="D69" s="432" t="str">
        <f>'6. INPUT PROJECT'!C$18</f>
        <v>Project - NTT</v>
      </c>
      <c r="E69" s="139" t="str">
        <f>'6. INPUT PROJECT'!C$104</f>
        <v>2.5</v>
      </c>
      <c r="F69" s="432" t="str">
        <f>'6. INPUT PROJECT'!D$104</f>
        <v>Project - NTT - Opex</v>
      </c>
      <c r="G69" s="139" t="str">
        <f>'6. INPUT PROJECT'!D$121</f>
        <v>2.5.2</v>
      </c>
      <c r="H69" s="465" t="str">
        <f>'6. INPUT PROJECT'!E$121</f>
        <v>Project - NTT - Opex - Internal cost</v>
      </c>
      <c r="I69" s="472" t="s">
        <v>16</v>
      </c>
      <c r="J69" s="23"/>
      <c r="K69" s="23"/>
      <c r="L69" s="473"/>
      <c r="M69" s="485" t="s">
        <v>480</v>
      </c>
      <c r="N69" s="433" t="s">
        <v>480</v>
      </c>
      <c r="O69" s="450"/>
      <c r="P69" s="485" t="s">
        <v>480</v>
      </c>
      <c r="Q69" s="433" t="s">
        <v>480</v>
      </c>
      <c r="R69" s="450"/>
      <c r="S69" s="485" t="s">
        <v>480</v>
      </c>
      <c r="T69" s="433" t="s">
        <v>480</v>
      </c>
      <c r="U69" s="450"/>
      <c r="V69" s="485" t="s">
        <v>480</v>
      </c>
      <c r="W69" s="433" t="s">
        <v>480</v>
      </c>
      <c r="X69" s="450"/>
      <c r="Y69" s="485" t="s">
        <v>480</v>
      </c>
      <c r="Z69" s="433" t="s">
        <v>480</v>
      </c>
      <c r="AA69" s="450"/>
      <c r="AB69" s="485" t="s">
        <v>480</v>
      </c>
      <c r="AC69" s="433" t="s">
        <v>480</v>
      </c>
      <c r="AD69" s="450"/>
      <c r="AE69" s="485" t="s">
        <v>480</v>
      </c>
      <c r="AF69" s="433" t="s">
        <v>480</v>
      </c>
      <c r="AG69" s="450"/>
      <c r="AH69" s="485" t="s">
        <v>480</v>
      </c>
      <c r="AI69" s="433" t="s">
        <v>480</v>
      </c>
      <c r="AJ69" s="450"/>
      <c r="AK69" s="485" t="s">
        <v>480</v>
      </c>
      <c r="AL69" s="433" t="s">
        <v>480</v>
      </c>
      <c r="AM69" s="450"/>
      <c r="AN69" s="485" t="s">
        <v>480</v>
      </c>
      <c r="AO69" s="433" t="s">
        <v>480</v>
      </c>
      <c r="AP69" s="450"/>
    </row>
    <row r="70" spans="1:42" outlineLevel="2">
      <c r="A70" s="443">
        <v>68</v>
      </c>
      <c r="B70" s="694" t="str">
        <f>'6. INPUT PROJECT'!D132</f>
        <v>Project-2.5.2-Item #8</v>
      </c>
      <c r="C70" s="464" t="str">
        <f>'6. INPUT PROJECT'!B$18</f>
        <v>2.</v>
      </c>
      <c r="D70" s="432" t="str">
        <f>'6. INPUT PROJECT'!C$18</f>
        <v>Project - NTT</v>
      </c>
      <c r="E70" s="139" t="str">
        <f>'6. INPUT PROJECT'!C$104</f>
        <v>2.5</v>
      </c>
      <c r="F70" s="432" t="str">
        <f>'6. INPUT PROJECT'!D$104</f>
        <v>Project - NTT - Opex</v>
      </c>
      <c r="G70" s="139" t="str">
        <f>'6. INPUT PROJECT'!D$121</f>
        <v>2.5.2</v>
      </c>
      <c r="H70" s="465" t="str">
        <f>'6. INPUT PROJECT'!E$121</f>
        <v>Project - NTT - Opex - Internal cost</v>
      </c>
      <c r="I70" s="472" t="s">
        <v>17</v>
      </c>
      <c r="J70" s="23"/>
      <c r="K70" s="23"/>
      <c r="L70" s="473"/>
      <c r="M70" s="485" t="s">
        <v>480</v>
      </c>
      <c r="N70" s="433" t="s">
        <v>480</v>
      </c>
      <c r="O70" s="450"/>
      <c r="P70" s="485" t="s">
        <v>480</v>
      </c>
      <c r="Q70" s="433" t="s">
        <v>480</v>
      </c>
      <c r="R70" s="450"/>
      <c r="S70" s="485" t="s">
        <v>480</v>
      </c>
      <c r="T70" s="433" t="s">
        <v>480</v>
      </c>
      <c r="U70" s="450"/>
      <c r="V70" s="485" t="s">
        <v>480</v>
      </c>
      <c r="W70" s="433" t="s">
        <v>480</v>
      </c>
      <c r="X70" s="450"/>
      <c r="Y70" s="485" t="s">
        <v>480</v>
      </c>
      <c r="Z70" s="433" t="s">
        <v>480</v>
      </c>
      <c r="AA70" s="450"/>
      <c r="AB70" s="485" t="s">
        <v>480</v>
      </c>
      <c r="AC70" s="433" t="s">
        <v>480</v>
      </c>
      <c r="AD70" s="450"/>
      <c r="AE70" s="485" t="s">
        <v>480</v>
      </c>
      <c r="AF70" s="433" t="s">
        <v>480</v>
      </c>
      <c r="AG70" s="450"/>
      <c r="AH70" s="485" t="s">
        <v>480</v>
      </c>
      <c r="AI70" s="433" t="s">
        <v>480</v>
      </c>
      <c r="AJ70" s="450"/>
      <c r="AK70" s="485" t="s">
        <v>480</v>
      </c>
      <c r="AL70" s="433" t="s">
        <v>480</v>
      </c>
      <c r="AM70" s="450"/>
      <c r="AN70" s="485" t="s">
        <v>480</v>
      </c>
      <c r="AO70" s="433" t="s">
        <v>480</v>
      </c>
      <c r="AP70" s="450"/>
    </row>
    <row r="71" spans="1:42" outlineLevel="2">
      <c r="A71" s="443">
        <v>69</v>
      </c>
      <c r="B71" s="694" t="str">
        <f>'6. INPUT PROJECT'!D133</f>
        <v>Project-2.5.2-Item #9</v>
      </c>
      <c r="C71" s="464" t="str">
        <f>'6. INPUT PROJECT'!B$18</f>
        <v>2.</v>
      </c>
      <c r="D71" s="432" t="str">
        <f>'6. INPUT PROJECT'!C$18</f>
        <v>Project - NTT</v>
      </c>
      <c r="E71" s="139" t="str">
        <f>'6. INPUT PROJECT'!C$104</f>
        <v>2.5</v>
      </c>
      <c r="F71" s="432" t="str">
        <f>'6. INPUT PROJECT'!D$104</f>
        <v>Project - NTT - Opex</v>
      </c>
      <c r="G71" s="139" t="str">
        <f>'6. INPUT PROJECT'!D$121</f>
        <v>2.5.2</v>
      </c>
      <c r="H71" s="465" t="str">
        <f>'6. INPUT PROJECT'!E$121</f>
        <v>Project - NTT - Opex - Internal cost</v>
      </c>
      <c r="I71" s="472" t="s">
        <v>18</v>
      </c>
      <c r="J71" s="23"/>
      <c r="K71" s="23"/>
      <c r="L71" s="473"/>
      <c r="M71" s="485" t="s">
        <v>480</v>
      </c>
      <c r="N71" s="433" t="s">
        <v>480</v>
      </c>
      <c r="O71" s="450"/>
      <c r="P71" s="485" t="s">
        <v>480</v>
      </c>
      <c r="Q71" s="433" t="s">
        <v>480</v>
      </c>
      <c r="R71" s="450"/>
      <c r="S71" s="485" t="s">
        <v>480</v>
      </c>
      <c r="T71" s="433" t="s">
        <v>480</v>
      </c>
      <c r="U71" s="450"/>
      <c r="V71" s="485" t="s">
        <v>480</v>
      </c>
      <c r="W71" s="433" t="s">
        <v>480</v>
      </c>
      <c r="X71" s="450"/>
      <c r="Y71" s="485" t="s">
        <v>480</v>
      </c>
      <c r="Z71" s="433" t="s">
        <v>480</v>
      </c>
      <c r="AA71" s="450"/>
      <c r="AB71" s="485" t="s">
        <v>480</v>
      </c>
      <c r="AC71" s="433" t="s">
        <v>480</v>
      </c>
      <c r="AD71" s="450"/>
      <c r="AE71" s="485" t="s">
        <v>480</v>
      </c>
      <c r="AF71" s="433" t="s">
        <v>480</v>
      </c>
      <c r="AG71" s="450"/>
      <c r="AH71" s="485" t="s">
        <v>480</v>
      </c>
      <c r="AI71" s="433" t="s">
        <v>480</v>
      </c>
      <c r="AJ71" s="450"/>
      <c r="AK71" s="485" t="s">
        <v>480</v>
      </c>
      <c r="AL71" s="433" t="s">
        <v>480</v>
      </c>
      <c r="AM71" s="450"/>
      <c r="AN71" s="485" t="s">
        <v>480</v>
      </c>
      <c r="AO71" s="433" t="s">
        <v>480</v>
      </c>
      <c r="AP71" s="450"/>
    </row>
    <row r="72" spans="1:42" outlineLevel="2">
      <c r="A72" s="445">
        <v>70</v>
      </c>
      <c r="B72" s="694" t="str">
        <f>'6. INPUT PROJECT'!D134</f>
        <v>Project-2.5.2-Item #10</v>
      </c>
      <c r="C72" s="466" t="str">
        <f>'6. INPUT PROJECT'!B$18</f>
        <v>2.</v>
      </c>
      <c r="D72" s="435" t="str">
        <f>'6. INPUT PROJECT'!C$18</f>
        <v>Project - NTT</v>
      </c>
      <c r="E72" s="434" t="str">
        <f>'6. INPUT PROJECT'!C$104</f>
        <v>2.5</v>
      </c>
      <c r="F72" s="435" t="str">
        <f>'6. INPUT PROJECT'!D$104</f>
        <v>Project - NTT - Opex</v>
      </c>
      <c r="G72" s="434" t="str">
        <f>'6. INPUT PROJECT'!D$121</f>
        <v>2.5.2</v>
      </c>
      <c r="H72" s="467" t="str">
        <f>'6. INPUT PROJECT'!E$121</f>
        <v>Project - NTT - Opex - Internal cost</v>
      </c>
      <c r="I72" s="474" t="s">
        <v>19</v>
      </c>
      <c r="J72" s="28"/>
      <c r="K72" s="28"/>
      <c r="L72" s="475"/>
      <c r="M72" s="487" t="s">
        <v>480</v>
      </c>
      <c r="N72" s="436" t="s">
        <v>480</v>
      </c>
      <c r="O72" s="451"/>
      <c r="P72" s="487" t="s">
        <v>480</v>
      </c>
      <c r="Q72" s="436" t="s">
        <v>480</v>
      </c>
      <c r="R72" s="451"/>
      <c r="S72" s="487" t="s">
        <v>480</v>
      </c>
      <c r="T72" s="436" t="s">
        <v>480</v>
      </c>
      <c r="U72" s="451"/>
      <c r="V72" s="487" t="s">
        <v>480</v>
      </c>
      <c r="W72" s="436" t="s">
        <v>480</v>
      </c>
      <c r="X72" s="451"/>
      <c r="Y72" s="487" t="s">
        <v>480</v>
      </c>
      <c r="Z72" s="436" t="s">
        <v>480</v>
      </c>
      <c r="AA72" s="451"/>
      <c r="AB72" s="487" t="s">
        <v>480</v>
      </c>
      <c r="AC72" s="436" t="s">
        <v>480</v>
      </c>
      <c r="AD72" s="451"/>
      <c r="AE72" s="487" t="s">
        <v>480</v>
      </c>
      <c r="AF72" s="436" t="s">
        <v>480</v>
      </c>
      <c r="AG72" s="451"/>
      <c r="AH72" s="487" t="s">
        <v>480</v>
      </c>
      <c r="AI72" s="436" t="s">
        <v>480</v>
      </c>
      <c r="AJ72" s="451"/>
      <c r="AK72" s="487" t="s">
        <v>480</v>
      </c>
      <c r="AL72" s="436" t="s">
        <v>480</v>
      </c>
      <c r="AM72" s="451"/>
      <c r="AN72" s="487" t="s">
        <v>480</v>
      </c>
      <c r="AO72" s="436" t="s">
        <v>480</v>
      </c>
      <c r="AP72" s="451"/>
    </row>
    <row r="73" spans="1:42" outlineLevel="2">
      <c r="A73" s="447">
        <v>71</v>
      </c>
      <c r="B73" s="37" t="str">
        <f>'6. INPUT PROJECT'!D140</f>
        <v>Project-2.5.3-Item #1</v>
      </c>
      <c r="C73" s="496" t="str">
        <f>'6. INPUT PROJECT'!B$18</f>
        <v>2.</v>
      </c>
      <c r="D73" s="430" t="str">
        <f>'6. INPUT PROJECT'!C$18</f>
        <v>Project - NTT</v>
      </c>
      <c r="E73" s="429" t="str">
        <f>'6. INPUT PROJECT'!C$104</f>
        <v>2.5</v>
      </c>
      <c r="F73" s="430" t="str">
        <f>'6. INPUT PROJECT'!D$104</f>
        <v>Project - NTT - Opex</v>
      </c>
      <c r="G73" s="429" t="str">
        <f>'6. INPUT PROJECT'!D$136</f>
        <v>2.5.3</v>
      </c>
      <c r="H73" s="495" t="str">
        <f>'6. INPUT PROJECT'!E$136</f>
        <v>Project - NTT - Opex - Other opex</v>
      </c>
      <c r="I73" s="476" t="s">
        <v>9</v>
      </c>
      <c r="J73" s="17" t="s">
        <v>98</v>
      </c>
      <c r="K73" s="17" t="s">
        <v>99</v>
      </c>
      <c r="L73" s="477"/>
      <c r="M73" s="488" t="s">
        <v>480</v>
      </c>
      <c r="N73" s="431" t="s">
        <v>480</v>
      </c>
      <c r="O73" s="449"/>
      <c r="P73" s="488" t="s">
        <v>480</v>
      </c>
      <c r="Q73" s="431" t="s">
        <v>480</v>
      </c>
      <c r="R73" s="449"/>
      <c r="S73" s="488" t="s">
        <v>480</v>
      </c>
      <c r="T73" s="431" t="s">
        <v>480</v>
      </c>
      <c r="U73" s="449"/>
      <c r="V73" s="488" t="s">
        <v>480</v>
      </c>
      <c r="W73" s="431" t="s">
        <v>480</v>
      </c>
      <c r="X73" s="449"/>
      <c r="Y73" s="488" t="s">
        <v>480</v>
      </c>
      <c r="Z73" s="431" t="s">
        <v>480</v>
      </c>
      <c r="AA73" s="449"/>
      <c r="AB73" s="488" t="s">
        <v>480</v>
      </c>
      <c r="AC73" s="431" t="s">
        <v>480</v>
      </c>
      <c r="AD73" s="449"/>
      <c r="AE73" s="488" t="s">
        <v>480</v>
      </c>
      <c r="AF73" s="431" t="s">
        <v>480</v>
      </c>
      <c r="AG73" s="449"/>
      <c r="AH73" s="488" t="s">
        <v>480</v>
      </c>
      <c r="AI73" s="431" t="s">
        <v>480</v>
      </c>
      <c r="AJ73" s="449"/>
      <c r="AK73" s="488" t="s">
        <v>480</v>
      </c>
      <c r="AL73" s="431" t="s">
        <v>480</v>
      </c>
      <c r="AM73" s="449"/>
      <c r="AN73" s="488" t="s">
        <v>480</v>
      </c>
      <c r="AO73" s="431" t="s">
        <v>480</v>
      </c>
      <c r="AP73" s="449"/>
    </row>
    <row r="74" spans="1:42" outlineLevel="2">
      <c r="A74" s="443">
        <v>72</v>
      </c>
      <c r="B74" s="38" t="str">
        <f>'6. INPUT PROJECT'!D141</f>
        <v>Project-2.5.3-Item #2</v>
      </c>
      <c r="C74" s="464" t="str">
        <f>'6. INPUT PROJECT'!B$18</f>
        <v>2.</v>
      </c>
      <c r="D74" s="432" t="str">
        <f>'6. INPUT PROJECT'!C$18</f>
        <v>Project - NTT</v>
      </c>
      <c r="E74" s="139" t="str">
        <f>'6. INPUT PROJECT'!C$104</f>
        <v>2.5</v>
      </c>
      <c r="F74" s="432" t="str">
        <f>'6. INPUT PROJECT'!D$104</f>
        <v>Project - NTT - Opex</v>
      </c>
      <c r="G74" s="139" t="str">
        <f>'6. INPUT PROJECT'!D$136</f>
        <v>2.5.3</v>
      </c>
      <c r="H74" s="465" t="str">
        <f>'6. INPUT PROJECT'!E$136</f>
        <v>Project - NTT - Opex - Other opex</v>
      </c>
      <c r="I74" s="472" t="s">
        <v>11</v>
      </c>
      <c r="J74" s="23"/>
      <c r="K74" s="23"/>
      <c r="L74" s="473"/>
      <c r="M74" s="485" t="s">
        <v>480</v>
      </c>
      <c r="N74" s="433" t="s">
        <v>480</v>
      </c>
      <c r="O74" s="450"/>
      <c r="P74" s="485" t="s">
        <v>480</v>
      </c>
      <c r="Q74" s="433" t="s">
        <v>480</v>
      </c>
      <c r="R74" s="450"/>
      <c r="S74" s="485" t="s">
        <v>480</v>
      </c>
      <c r="T74" s="433" t="s">
        <v>480</v>
      </c>
      <c r="U74" s="450"/>
      <c r="V74" s="485" t="s">
        <v>480</v>
      </c>
      <c r="W74" s="433" t="s">
        <v>480</v>
      </c>
      <c r="X74" s="450"/>
      <c r="Y74" s="485" t="s">
        <v>480</v>
      </c>
      <c r="Z74" s="433" t="s">
        <v>480</v>
      </c>
      <c r="AA74" s="450"/>
      <c r="AB74" s="485" t="s">
        <v>480</v>
      </c>
      <c r="AC74" s="433" t="s">
        <v>480</v>
      </c>
      <c r="AD74" s="450"/>
      <c r="AE74" s="485" t="s">
        <v>480</v>
      </c>
      <c r="AF74" s="433" t="s">
        <v>480</v>
      </c>
      <c r="AG74" s="450"/>
      <c r="AH74" s="485" t="s">
        <v>480</v>
      </c>
      <c r="AI74" s="433" t="s">
        <v>480</v>
      </c>
      <c r="AJ74" s="450"/>
      <c r="AK74" s="485" t="s">
        <v>480</v>
      </c>
      <c r="AL74" s="433" t="s">
        <v>480</v>
      </c>
      <c r="AM74" s="450"/>
      <c r="AN74" s="485" t="s">
        <v>480</v>
      </c>
      <c r="AO74" s="433" t="s">
        <v>480</v>
      </c>
      <c r="AP74" s="450"/>
    </row>
    <row r="75" spans="1:42" outlineLevel="2">
      <c r="A75" s="443">
        <v>73</v>
      </c>
      <c r="B75" s="38" t="str">
        <f>'6. INPUT PROJECT'!D142</f>
        <v>Project-2.5.3-Item #3</v>
      </c>
      <c r="C75" s="464" t="str">
        <f>'6. INPUT PROJECT'!B$18</f>
        <v>2.</v>
      </c>
      <c r="D75" s="432" t="str">
        <f>'6. INPUT PROJECT'!C$18</f>
        <v>Project - NTT</v>
      </c>
      <c r="E75" s="139" t="str">
        <f>'6. INPUT PROJECT'!C$104</f>
        <v>2.5</v>
      </c>
      <c r="F75" s="432" t="str">
        <f>'6. INPUT PROJECT'!D$104</f>
        <v>Project - NTT - Opex</v>
      </c>
      <c r="G75" s="139" t="str">
        <f>'6. INPUT PROJECT'!D$136</f>
        <v>2.5.3</v>
      </c>
      <c r="H75" s="465" t="str">
        <f>'6. INPUT PROJECT'!E$136</f>
        <v>Project - NTT - Opex - Other opex</v>
      </c>
      <c r="I75" s="472" t="s">
        <v>12</v>
      </c>
      <c r="J75" s="23"/>
      <c r="K75" s="23"/>
      <c r="L75" s="473"/>
      <c r="M75" s="485" t="s">
        <v>480</v>
      </c>
      <c r="N75" s="433" t="s">
        <v>480</v>
      </c>
      <c r="O75" s="450"/>
      <c r="P75" s="485" t="s">
        <v>480</v>
      </c>
      <c r="Q75" s="433" t="s">
        <v>480</v>
      </c>
      <c r="R75" s="450"/>
      <c r="S75" s="485" t="s">
        <v>480</v>
      </c>
      <c r="T75" s="433" t="s">
        <v>480</v>
      </c>
      <c r="U75" s="450"/>
      <c r="V75" s="485" t="s">
        <v>480</v>
      </c>
      <c r="W75" s="433" t="s">
        <v>480</v>
      </c>
      <c r="X75" s="450"/>
      <c r="Y75" s="485" t="s">
        <v>480</v>
      </c>
      <c r="Z75" s="433" t="s">
        <v>480</v>
      </c>
      <c r="AA75" s="450"/>
      <c r="AB75" s="485" t="s">
        <v>480</v>
      </c>
      <c r="AC75" s="433" t="s">
        <v>480</v>
      </c>
      <c r="AD75" s="450"/>
      <c r="AE75" s="485" t="s">
        <v>480</v>
      </c>
      <c r="AF75" s="433" t="s">
        <v>480</v>
      </c>
      <c r="AG75" s="450"/>
      <c r="AH75" s="485" t="s">
        <v>480</v>
      </c>
      <c r="AI75" s="433" t="s">
        <v>480</v>
      </c>
      <c r="AJ75" s="450"/>
      <c r="AK75" s="485" t="s">
        <v>480</v>
      </c>
      <c r="AL75" s="433" t="s">
        <v>480</v>
      </c>
      <c r="AM75" s="450"/>
      <c r="AN75" s="485" t="s">
        <v>480</v>
      </c>
      <c r="AO75" s="433" t="s">
        <v>480</v>
      </c>
      <c r="AP75" s="450"/>
    </row>
    <row r="76" spans="1:42" outlineLevel="2">
      <c r="A76" s="443">
        <v>74</v>
      </c>
      <c r="B76" s="38" t="str">
        <f>'6. INPUT PROJECT'!D143</f>
        <v>Project-2.5.3-Item #4</v>
      </c>
      <c r="C76" s="464" t="str">
        <f>'6. INPUT PROJECT'!B$18</f>
        <v>2.</v>
      </c>
      <c r="D76" s="432" t="str">
        <f>'6. INPUT PROJECT'!C$18</f>
        <v>Project - NTT</v>
      </c>
      <c r="E76" s="139" t="str">
        <f>'6. INPUT PROJECT'!C$104</f>
        <v>2.5</v>
      </c>
      <c r="F76" s="432" t="str">
        <f>'6. INPUT PROJECT'!D$104</f>
        <v>Project - NTT - Opex</v>
      </c>
      <c r="G76" s="139" t="str">
        <f>'6. INPUT PROJECT'!D$136</f>
        <v>2.5.3</v>
      </c>
      <c r="H76" s="465" t="str">
        <f>'6. INPUT PROJECT'!E$136</f>
        <v>Project - NTT - Opex - Other opex</v>
      </c>
      <c r="I76" s="472" t="s">
        <v>13</v>
      </c>
      <c r="J76" s="23"/>
      <c r="K76" s="23"/>
      <c r="L76" s="473"/>
      <c r="M76" s="485" t="s">
        <v>480</v>
      </c>
      <c r="N76" s="433" t="s">
        <v>480</v>
      </c>
      <c r="O76" s="450"/>
      <c r="P76" s="485" t="s">
        <v>480</v>
      </c>
      <c r="Q76" s="433" t="s">
        <v>480</v>
      </c>
      <c r="R76" s="450"/>
      <c r="S76" s="485" t="s">
        <v>480</v>
      </c>
      <c r="T76" s="433" t="s">
        <v>480</v>
      </c>
      <c r="U76" s="450"/>
      <c r="V76" s="485" t="s">
        <v>480</v>
      </c>
      <c r="W76" s="433" t="s">
        <v>480</v>
      </c>
      <c r="X76" s="450"/>
      <c r="Y76" s="485" t="s">
        <v>480</v>
      </c>
      <c r="Z76" s="433" t="s">
        <v>480</v>
      </c>
      <c r="AA76" s="450"/>
      <c r="AB76" s="485" t="s">
        <v>480</v>
      </c>
      <c r="AC76" s="433" t="s">
        <v>480</v>
      </c>
      <c r="AD76" s="450"/>
      <c r="AE76" s="485" t="s">
        <v>480</v>
      </c>
      <c r="AF76" s="433" t="s">
        <v>480</v>
      </c>
      <c r="AG76" s="450"/>
      <c r="AH76" s="485" t="s">
        <v>480</v>
      </c>
      <c r="AI76" s="433" t="s">
        <v>480</v>
      </c>
      <c r="AJ76" s="450"/>
      <c r="AK76" s="485" t="s">
        <v>480</v>
      </c>
      <c r="AL76" s="433" t="s">
        <v>480</v>
      </c>
      <c r="AM76" s="450"/>
      <c r="AN76" s="485" t="s">
        <v>480</v>
      </c>
      <c r="AO76" s="433" t="s">
        <v>480</v>
      </c>
      <c r="AP76" s="450"/>
    </row>
    <row r="77" spans="1:42" outlineLevel="2">
      <c r="A77" s="443">
        <v>75</v>
      </c>
      <c r="B77" s="38" t="str">
        <f>'6. INPUT PROJECT'!D144</f>
        <v>Project-2.5.3-Item #5</v>
      </c>
      <c r="C77" s="464" t="str">
        <f>'6. INPUT PROJECT'!B$18</f>
        <v>2.</v>
      </c>
      <c r="D77" s="432" t="str">
        <f>'6. INPUT PROJECT'!C$18</f>
        <v>Project - NTT</v>
      </c>
      <c r="E77" s="139" t="str">
        <f>'6. INPUT PROJECT'!C$104</f>
        <v>2.5</v>
      </c>
      <c r="F77" s="432" t="str">
        <f>'6. INPUT PROJECT'!D$104</f>
        <v>Project - NTT - Opex</v>
      </c>
      <c r="G77" s="139" t="str">
        <f>'6. INPUT PROJECT'!D$136</f>
        <v>2.5.3</v>
      </c>
      <c r="H77" s="465" t="str">
        <f>'6. INPUT PROJECT'!E$136</f>
        <v>Project - NTT - Opex - Other opex</v>
      </c>
      <c r="I77" s="472" t="s">
        <v>14</v>
      </c>
      <c r="J77" s="23"/>
      <c r="K77" s="23"/>
      <c r="L77" s="473"/>
      <c r="M77" s="485" t="s">
        <v>480</v>
      </c>
      <c r="N77" s="433" t="s">
        <v>480</v>
      </c>
      <c r="O77" s="450"/>
      <c r="P77" s="485" t="s">
        <v>480</v>
      </c>
      <c r="Q77" s="433" t="s">
        <v>480</v>
      </c>
      <c r="R77" s="450"/>
      <c r="S77" s="485" t="s">
        <v>480</v>
      </c>
      <c r="T77" s="433" t="s">
        <v>480</v>
      </c>
      <c r="U77" s="450"/>
      <c r="V77" s="485" t="s">
        <v>480</v>
      </c>
      <c r="W77" s="433" t="s">
        <v>480</v>
      </c>
      <c r="X77" s="450"/>
      <c r="Y77" s="485" t="s">
        <v>480</v>
      </c>
      <c r="Z77" s="433" t="s">
        <v>480</v>
      </c>
      <c r="AA77" s="450"/>
      <c r="AB77" s="485" t="s">
        <v>480</v>
      </c>
      <c r="AC77" s="433" t="s">
        <v>480</v>
      </c>
      <c r="AD77" s="450"/>
      <c r="AE77" s="485" t="s">
        <v>480</v>
      </c>
      <c r="AF77" s="433" t="s">
        <v>480</v>
      </c>
      <c r="AG77" s="450"/>
      <c r="AH77" s="485" t="s">
        <v>480</v>
      </c>
      <c r="AI77" s="433" t="s">
        <v>480</v>
      </c>
      <c r="AJ77" s="450"/>
      <c r="AK77" s="485" t="s">
        <v>480</v>
      </c>
      <c r="AL77" s="433" t="s">
        <v>480</v>
      </c>
      <c r="AM77" s="450"/>
      <c r="AN77" s="485" t="s">
        <v>480</v>
      </c>
      <c r="AO77" s="433" t="s">
        <v>480</v>
      </c>
      <c r="AP77" s="450"/>
    </row>
    <row r="78" spans="1:42" outlineLevel="2">
      <c r="A78" s="443">
        <v>76</v>
      </c>
      <c r="B78" s="694" t="str">
        <f>'6. INPUT PROJECT'!D145</f>
        <v>Project-2.5.3-Item #6</v>
      </c>
      <c r="C78" s="464" t="str">
        <f>'6. INPUT PROJECT'!B$18</f>
        <v>2.</v>
      </c>
      <c r="D78" s="432" t="str">
        <f>'6. INPUT PROJECT'!C$18</f>
        <v>Project - NTT</v>
      </c>
      <c r="E78" s="139" t="str">
        <f>'6. INPUT PROJECT'!C$104</f>
        <v>2.5</v>
      </c>
      <c r="F78" s="432" t="str">
        <f>'6. INPUT PROJECT'!D$104</f>
        <v>Project - NTT - Opex</v>
      </c>
      <c r="G78" s="139" t="str">
        <f>'6. INPUT PROJECT'!D$136</f>
        <v>2.5.3</v>
      </c>
      <c r="H78" s="465" t="str">
        <f>'6. INPUT PROJECT'!E$136</f>
        <v>Project - NTT - Opex - Other opex</v>
      </c>
      <c r="I78" s="472" t="s">
        <v>15</v>
      </c>
      <c r="J78" s="23"/>
      <c r="K78" s="23"/>
      <c r="L78" s="473"/>
      <c r="M78" s="485" t="s">
        <v>480</v>
      </c>
      <c r="N78" s="433" t="s">
        <v>480</v>
      </c>
      <c r="O78" s="450"/>
      <c r="P78" s="485" t="s">
        <v>480</v>
      </c>
      <c r="Q78" s="433" t="s">
        <v>480</v>
      </c>
      <c r="R78" s="450"/>
      <c r="S78" s="485" t="s">
        <v>480</v>
      </c>
      <c r="T78" s="433" t="s">
        <v>480</v>
      </c>
      <c r="U78" s="450"/>
      <c r="V78" s="485" t="s">
        <v>480</v>
      </c>
      <c r="W78" s="433" t="s">
        <v>480</v>
      </c>
      <c r="X78" s="450"/>
      <c r="Y78" s="485" t="s">
        <v>480</v>
      </c>
      <c r="Z78" s="433" t="s">
        <v>480</v>
      </c>
      <c r="AA78" s="450"/>
      <c r="AB78" s="485" t="s">
        <v>480</v>
      </c>
      <c r="AC78" s="433" t="s">
        <v>480</v>
      </c>
      <c r="AD78" s="450"/>
      <c r="AE78" s="485" t="s">
        <v>480</v>
      </c>
      <c r="AF78" s="433" t="s">
        <v>480</v>
      </c>
      <c r="AG78" s="450"/>
      <c r="AH78" s="485" t="s">
        <v>480</v>
      </c>
      <c r="AI78" s="433" t="s">
        <v>480</v>
      </c>
      <c r="AJ78" s="450"/>
      <c r="AK78" s="485" t="s">
        <v>480</v>
      </c>
      <c r="AL78" s="433" t="s">
        <v>480</v>
      </c>
      <c r="AM78" s="450"/>
      <c r="AN78" s="485" t="s">
        <v>480</v>
      </c>
      <c r="AO78" s="433" t="s">
        <v>480</v>
      </c>
      <c r="AP78" s="450"/>
    </row>
    <row r="79" spans="1:42" outlineLevel="2">
      <c r="A79" s="443">
        <v>77</v>
      </c>
      <c r="B79" s="694" t="str">
        <f>'6. INPUT PROJECT'!D146</f>
        <v>Project-2.5.3-Item #7</v>
      </c>
      <c r="C79" s="464" t="str">
        <f>'6. INPUT PROJECT'!B$18</f>
        <v>2.</v>
      </c>
      <c r="D79" s="432" t="str">
        <f>'6. INPUT PROJECT'!C$18</f>
        <v>Project - NTT</v>
      </c>
      <c r="E79" s="139" t="str">
        <f>'6. INPUT PROJECT'!C$104</f>
        <v>2.5</v>
      </c>
      <c r="F79" s="432" t="str">
        <f>'6. INPUT PROJECT'!D$104</f>
        <v>Project - NTT - Opex</v>
      </c>
      <c r="G79" s="139" t="str">
        <f>'6. INPUT PROJECT'!D$136</f>
        <v>2.5.3</v>
      </c>
      <c r="H79" s="465" t="str">
        <f>'6. INPUT PROJECT'!E$136</f>
        <v>Project - NTT - Opex - Other opex</v>
      </c>
      <c r="I79" s="472" t="s">
        <v>16</v>
      </c>
      <c r="J79" s="23"/>
      <c r="K79" s="23"/>
      <c r="L79" s="473"/>
      <c r="M79" s="485" t="s">
        <v>480</v>
      </c>
      <c r="N79" s="433" t="s">
        <v>480</v>
      </c>
      <c r="O79" s="450"/>
      <c r="P79" s="485" t="s">
        <v>480</v>
      </c>
      <c r="Q79" s="433" t="s">
        <v>480</v>
      </c>
      <c r="R79" s="450"/>
      <c r="S79" s="485" t="s">
        <v>480</v>
      </c>
      <c r="T79" s="433" t="s">
        <v>480</v>
      </c>
      <c r="U79" s="450"/>
      <c r="V79" s="485" t="s">
        <v>480</v>
      </c>
      <c r="W79" s="433" t="s">
        <v>480</v>
      </c>
      <c r="X79" s="450"/>
      <c r="Y79" s="485" t="s">
        <v>480</v>
      </c>
      <c r="Z79" s="433" t="s">
        <v>480</v>
      </c>
      <c r="AA79" s="450"/>
      <c r="AB79" s="485" t="s">
        <v>480</v>
      </c>
      <c r="AC79" s="433" t="s">
        <v>480</v>
      </c>
      <c r="AD79" s="450"/>
      <c r="AE79" s="485" t="s">
        <v>480</v>
      </c>
      <c r="AF79" s="433" t="s">
        <v>480</v>
      </c>
      <c r="AG79" s="450"/>
      <c r="AH79" s="485" t="s">
        <v>480</v>
      </c>
      <c r="AI79" s="433" t="s">
        <v>480</v>
      </c>
      <c r="AJ79" s="450"/>
      <c r="AK79" s="485" t="s">
        <v>480</v>
      </c>
      <c r="AL79" s="433" t="s">
        <v>480</v>
      </c>
      <c r="AM79" s="450"/>
      <c r="AN79" s="485" t="s">
        <v>480</v>
      </c>
      <c r="AO79" s="433" t="s">
        <v>480</v>
      </c>
      <c r="AP79" s="450"/>
    </row>
    <row r="80" spans="1:42" outlineLevel="2">
      <c r="A80" s="443">
        <v>78</v>
      </c>
      <c r="B80" s="694" t="str">
        <f>'6. INPUT PROJECT'!D147</f>
        <v>Project-2.5.3-Item #8</v>
      </c>
      <c r="C80" s="464" t="str">
        <f>'6. INPUT PROJECT'!B$18</f>
        <v>2.</v>
      </c>
      <c r="D80" s="432" t="str">
        <f>'6. INPUT PROJECT'!C$18</f>
        <v>Project - NTT</v>
      </c>
      <c r="E80" s="139" t="str">
        <f>'6. INPUT PROJECT'!C$104</f>
        <v>2.5</v>
      </c>
      <c r="F80" s="432" t="str">
        <f>'6. INPUT PROJECT'!D$104</f>
        <v>Project - NTT - Opex</v>
      </c>
      <c r="G80" s="139" t="str">
        <f>'6. INPUT PROJECT'!D$136</f>
        <v>2.5.3</v>
      </c>
      <c r="H80" s="465" t="str">
        <f>'6. INPUT PROJECT'!E$136</f>
        <v>Project - NTT - Opex - Other opex</v>
      </c>
      <c r="I80" s="472" t="s">
        <v>17</v>
      </c>
      <c r="J80" s="23"/>
      <c r="K80" s="23"/>
      <c r="L80" s="473"/>
      <c r="M80" s="485" t="s">
        <v>480</v>
      </c>
      <c r="N80" s="433" t="s">
        <v>480</v>
      </c>
      <c r="O80" s="450"/>
      <c r="P80" s="485" t="s">
        <v>480</v>
      </c>
      <c r="Q80" s="433" t="s">
        <v>480</v>
      </c>
      <c r="R80" s="450"/>
      <c r="S80" s="485" t="s">
        <v>480</v>
      </c>
      <c r="T80" s="433" t="s">
        <v>480</v>
      </c>
      <c r="U80" s="450"/>
      <c r="V80" s="485" t="s">
        <v>480</v>
      </c>
      <c r="W80" s="433" t="s">
        <v>480</v>
      </c>
      <c r="X80" s="450"/>
      <c r="Y80" s="485" t="s">
        <v>480</v>
      </c>
      <c r="Z80" s="433" t="s">
        <v>480</v>
      </c>
      <c r="AA80" s="450"/>
      <c r="AB80" s="485" t="s">
        <v>480</v>
      </c>
      <c r="AC80" s="433" t="s">
        <v>480</v>
      </c>
      <c r="AD80" s="450"/>
      <c r="AE80" s="485" t="s">
        <v>480</v>
      </c>
      <c r="AF80" s="433" t="s">
        <v>480</v>
      </c>
      <c r="AG80" s="450"/>
      <c r="AH80" s="485" t="s">
        <v>480</v>
      </c>
      <c r="AI80" s="433" t="s">
        <v>480</v>
      </c>
      <c r="AJ80" s="450"/>
      <c r="AK80" s="485" t="s">
        <v>480</v>
      </c>
      <c r="AL80" s="433" t="s">
        <v>480</v>
      </c>
      <c r="AM80" s="450"/>
      <c r="AN80" s="485" t="s">
        <v>480</v>
      </c>
      <c r="AO80" s="433" t="s">
        <v>480</v>
      </c>
      <c r="AP80" s="450"/>
    </row>
    <row r="81" spans="1:42" outlineLevel="2">
      <c r="A81" s="443">
        <v>79</v>
      </c>
      <c r="B81" s="694" t="str">
        <f>'6. INPUT PROJECT'!D148</f>
        <v>Project-2.5.3-Item #9</v>
      </c>
      <c r="C81" s="464" t="str">
        <f>'6. INPUT PROJECT'!B$18</f>
        <v>2.</v>
      </c>
      <c r="D81" s="432" t="str">
        <f>'6. INPUT PROJECT'!C$18</f>
        <v>Project - NTT</v>
      </c>
      <c r="E81" s="139" t="str">
        <f>'6. INPUT PROJECT'!C$104</f>
        <v>2.5</v>
      </c>
      <c r="F81" s="432" t="str">
        <f>'6. INPUT PROJECT'!D$104</f>
        <v>Project - NTT - Opex</v>
      </c>
      <c r="G81" s="139" t="str">
        <f>'6. INPUT PROJECT'!D$136</f>
        <v>2.5.3</v>
      </c>
      <c r="H81" s="465" t="str">
        <f>'6. INPUT PROJECT'!E$136</f>
        <v>Project - NTT - Opex - Other opex</v>
      </c>
      <c r="I81" s="472" t="s">
        <v>18</v>
      </c>
      <c r="J81" s="23"/>
      <c r="K81" s="23"/>
      <c r="L81" s="473"/>
      <c r="M81" s="485" t="s">
        <v>480</v>
      </c>
      <c r="N81" s="433" t="s">
        <v>480</v>
      </c>
      <c r="O81" s="450"/>
      <c r="P81" s="485" t="s">
        <v>480</v>
      </c>
      <c r="Q81" s="433" t="s">
        <v>480</v>
      </c>
      <c r="R81" s="450"/>
      <c r="S81" s="485" t="s">
        <v>480</v>
      </c>
      <c r="T81" s="433" t="s">
        <v>480</v>
      </c>
      <c r="U81" s="450"/>
      <c r="V81" s="485" t="s">
        <v>480</v>
      </c>
      <c r="W81" s="433" t="s">
        <v>480</v>
      </c>
      <c r="X81" s="450"/>
      <c r="Y81" s="485" t="s">
        <v>480</v>
      </c>
      <c r="Z81" s="433" t="s">
        <v>480</v>
      </c>
      <c r="AA81" s="450"/>
      <c r="AB81" s="485" t="s">
        <v>480</v>
      </c>
      <c r="AC81" s="433" t="s">
        <v>480</v>
      </c>
      <c r="AD81" s="450"/>
      <c r="AE81" s="485" t="s">
        <v>480</v>
      </c>
      <c r="AF81" s="433" t="s">
        <v>480</v>
      </c>
      <c r="AG81" s="450"/>
      <c r="AH81" s="485" t="s">
        <v>480</v>
      </c>
      <c r="AI81" s="433" t="s">
        <v>480</v>
      </c>
      <c r="AJ81" s="450"/>
      <c r="AK81" s="485" t="s">
        <v>480</v>
      </c>
      <c r="AL81" s="433" t="s">
        <v>480</v>
      </c>
      <c r="AM81" s="450"/>
      <c r="AN81" s="485" t="s">
        <v>480</v>
      </c>
      <c r="AO81" s="433" t="s">
        <v>480</v>
      </c>
      <c r="AP81" s="450"/>
    </row>
    <row r="82" spans="1:42" outlineLevel="2">
      <c r="A82" s="445">
        <v>80</v>
      </c>
      <c r="B82" s="694" t="str">
        <f>'6. INPUT PROJECT'!D149</f>
        <v>Project-2.5.3-Item #10</v>
      </c>
      <c r="C82" s="466" t="str">
        <f>'6. INPUT PROJECT'!B$18</f>
        <v>2.</v>
      </c>
      <c r="D82" s="435" t="str">
        <f>'6. INPUT PROJECT'!C$18</f>
        <v>Project - NTT</v>
      </c>
      <c r="E82" s="434" t="str">
        <f>'6. INPUT PROJECT'!C$104</f>
        <v>2.5</v>
      </c>
      <c r="F82" s="435" t="str">
        <f>'6. INPUT PROJECT'!D$104</f>
        <v>Project - NTT - Opex</v>
      </c>
      <c r="G82" s="434" t="str">
        <f>'6. INPUT PROJECT'!D$136</f>
        <v>2.5.3</v>
      </c>
      <c r="H82" s="467" t="str">
        <f>'6. INPUT PROJECT'!E$136</f>
        <v>Project - NTT - Opex - Other opex</v>
      </c>
      <c r="I82" s="474" t="s">
        <v>19</v>
      </c>
      <c r="J82" s="28"/>
      <c r="K82" s="28"/>
      <c r="L82" s="475"/>
      <c r="M82" s="487" t="s">
        <v>480</v>
      </c>
      <c r="N82" s="436" t="s">
        <v>480</v>
      </c>
      <c r="O82" s="451"/>
      <c r="P82" s="487" t="s">
        <v>480</v>
      </c>
      <c r="Q82" s="436" t="s">
        <v>480</v>
      </c>
      <c r="R82" s="451"/>
      <c r="S82" s="487" t="s">
        <v>480</v>
      </c>
      <c r="T82" s="436" t="s">
        <v>480</v>
      </c>
      <c r="U82" s="451"/>
      <c r="V82" s="487" t="s">
        <v>480</v>
      </c>
      <c r="W82" s="436" t="s">
        <v>480</v>
      </c>
      <c r="X82" s="451"/>
      <c r="Y82" s="487" t="s">
        <v>480</v>
      </c>
      <c r="Z82" s="436" t="s">
        <v>480</v>
      </c>
      <c r="AA82" s="451"/>
      <c r="AB82" s="487" t="s">
        <v>480</v>
      </c>
      <c r="AC82" s="436" t="s">
        <v>480</v>
      </c>
      <c r="AD82" s="451"/>
      <c r="AE82" s="487" t="s">
        <v>480</v>
      </c>
      <c r="AF82" s="436" t="s">
        <v>480</v>
      </c>
      <c r="AG82" s="451"/>
      <c r="AH82" s="487" t="s">
        <v>480</v>
      </c>
      <c r="AI82" s="436" t="s">
        <v>480</v>
      </c>
      <c r="AJ82" s="451"/>
      <c r="AK82" s="487" t="s">
        <v>480</v>
      </c>
      <c r="AL82" s="436" t="s">
        <v>480</v>
      </c>
      <c r="AM82" s="451"/>
      <c r="AN82" s="487" t="s">
        <v>480</v>
      </c>
      <c r="AO82" s="436" t="s">
        <v>480</v>
      </c>
      <c r="AP82" s="451"/>
    </row>
    <row r="83" spans="1:42">
      <c r="A83" s="447">
        <v>81</v>
      </c>
      <c r="B83" s="37" t="str">
        <f>'6. INPUT PROJECT'!D160</f>
        <v>Project-3.1.1-Item #1</v>
      </c>
      <c r="C83" s="496" t="str">
        <f>'6. INPUT PROJECT'!B$152</f>
        <v>3.</v>
      </c>
      <c r="D83" s="430" t="str">
        <f>'6. INPUT PROJECT'!C$152</f>
        <v>Project Pull-through - NTT</v>
      </c>
      <c r="E83" s="429" t="str">
        <f>'6. INPUT PROJECT'!C$154</f>
        <v>3.1</v>
      </c>
      <c r="F83" s="430" t="str">
        <f>'6. INPUT PROJECT'!D$154</f>
        <v>Project Pull-through - NTT - Revenues</v>
      </c>
      <c r="G83" s="429" t="str">
        <f>'6. INPUT PROJECT'!D$156</f>
        <v>3.1.1</v>
      </c>
      <c r="H83" s="495" t="str">
        <f>'6. INPUT PROJECT'!E$156</f>
        <v>Project Pull-through - NTT - Revenues - Equipment</v>
      </c>
      <c r="I83" s="476" t="s">
        <v>9</v>
      </c>
      <c r="J83" s="17" t="s">
        <v>453</v>
      </c>
      <c r="K83" s="17" t="s">
        <v>23</v>
      </c>
      <c r="L83" s="477" t="s">
        <v>454</v>
      </c>
      <c r="M83" s="488" t="s">
        <v>480</v>
      </c>
      <c r="N83" s="431"/>
      <c r="O83" s="449" t="s">
        <v>480</v>
      </c>
      <c r="P83" s="488" t="s">
        <v>480</v>
      </c>
      <c r="Q83" s="431"/>
      <c r="R83" s="449" t="s">
        <v>480</v>
      </c>
      <c r="S83" s="488" t="s">
        <v>480</v>
      </c>
      <c r="T83" s="431"/>
      <c r="U83" s="449" t="s">
        <v>480</v>
      </c>
      <c r="V83" s="488" t="s">
        <v>480</v>
      </c>
      <c r="W83" s="431"/>
      <c r="X83" s="449" t="s">
        <v>480</v>
      </c>
      <c r="Y83" s="488" t="s">
        <v>480</v>
      </c>
      <c r="Z83" s="431"/>
      <c r="AA83" s="449" t="s">
        <v>480</v>
      </c>
      <c r="AB83" s="488" t="s">
        <v>480</v>
      </c>
      <c r="AC83" s="431"/>
      <c r="AD83" s="449" t="s">
        <v>480</v>
      </c>
      <c r="AE83" s="488" t="s">
        <v>480</v>
      </c>
      <c r="AF83" s="431"/>
      <c r="AG83" s="449" t="s">
        <v>480</v>
      </c>
      <c r="AH83" s="488" t="s">
        <v>480</v>
      </c>
      <c r="AI83" s="431"/>
      <c r="AJ83" s="449" t="s">
        <v>480</v>
      </c>
      <c r="AK83" s="488" t="s">
        <v>480</v>
      </c>
      <c r="AL83" s="431"/>
      <c r="AM83" s="449" t="s">
        <v>480</v>
      </c>
      <c r="AN83" s="488" t="s">
        <v>480</v>
      </c>
      <c r="AO83" s="431"/>
      <c r="AP83" s="449" t="s">
        <v>480</v>
      </c>
    </row>
    <row r="84" spans="1:42" outlineLevel="2">
      <c r="A84" s="443">
        <v>82</v>
      </c>
      <c r="B84" s="38" t="str">
        <f>'6. INPUT PROJECT'!D161</f>
        <v>Project-3.1.1-Item #2</v>
      </c>
      <c r="C84" s="464" t="str">
        <f>'6. INPUT PROJECT'!B$152</f>
        <v>3.</v>
      </c>
      <c r="D84" s="432" t="str">
        <f>'6. INPUT PROJECT'!C$152</f>
        <v>Project Pull-through - NTT</v>
      </c>
      <c r="E84" s="139" t="str">
        <f>'6. INPUT PROJECT'!C$154</f>
        <v>3.1</v>
      </c>
      <c r="F84" s="432" t="str">
        <f>'6. INPUT PROJECT'!D$154</f>
        <v>Project Pull-through - NTT - Revenues</v>
      </c>
      <c r="G84" s="139" t="str">
        <f>'6. INPUT PROJECT'!D$156</f>
        <v>3.1.1</v>
      </c>
      <c r="H84" s="465" t="str">
        <f>'6. INPUT PROJECT'!E$156</f>
        <v>Project Pull-through - NTT - Revenues - Equipment</v>
      </c>
      <c r="I84" s="472" t="s">
        <v>11</v>
      </c>
      <c r="J84" s="23" t="s">
        <v>455</v>
      </c>
      <c r="K84" s="23" t="s">
        <v>23</v>
      </c>
      <c r="L84" s="473" t="s">
        <v>454</v>
      </c>
      <c r="M84" s="485" t="s">
        <v>480</v>
      </c>
      <c r="N84" s="218"/>
      <c r="O84" s="444" t="s">
        <v>480</v>
      </c>
      <c r="P84" s="485" t="s">
        <v>480</v>
      </c>
      <c r="Q84" s="218"/>
      <c r="R84" s="444" t="s">
        <v>480</v>
      </c>
      <c r="S84" s="485" t="s">
        <v>480</v>
      </c>
      <c r="T84" s="218"/>
      <c r="U84" s="444" t="s">
        <v>480</v>
      </c>
      <c r="V84" s="485" t="s">
        <v>480</v>
      </c>
      <c r="W84" s="218"/>
      <c r="X84" s="444" t="s">
        <v>480</v>
      </c>
      <c r="Y84" s="485" t="s">
        <v>480</v>
      </c>
      <c r="Z84" s="218"/>
      <c r="AA84" s="444" t="s">
        <v>480</v>
      </c>
      <c r="AB84" s="485" t="s">
        <v>480</v>
      </c>
      <c r="AC84" s="218"/>
      <c r="AD84" s="444" t="s">
        <v>480</v>
      </c>
      <c r="AE84" s="485" t="s">
        <v>480</v>
      </c>
      <c r="AF84" s="218"/>
      <c r="AG84" s="444" t="s">
        <v>480</v>
      </c>
      <c r="AH84" s="485" t="s">
        <v>480</v>
      </c>
      <c r="AI84" s="218"/>
      <c r="AJ84" s="444" t="s">
        <v>480</v>
      </c>
      <c r="AK84" s="485" t="s">
        <v>480</v>
      </c>
      <c r="AL84" s="218"/>
      <c r="AM84" s="444" t="s">
        <v>480</v>
      </c>
      <c r="AN84" s="485" t="s">
        <v>480</v>
      </c>
      <c r="AO84" s="218"/>
      <c r="AP84" s="444" t="s">
        <v>480</v>
      </c>
    </row>
    <row r="85" spans="1:42" outlineLevel="2">
      <c r="A85" s="443">
        <v>83</v>
      </c>
      <c r="B85" s="38" t="str">
        <f>'6. INPUT PROJECT'!D162</f>
        <v>Project-3.1.1-Item #3</v>
      </c>
      <c r="C85" s="464" t="str">
        <f>'6. INPUT PROJECT'!B$152</f>
        <v>3.</v>
      </c>
      <c r="D85" s="432" t="str">
        <f>'6. INPUT PROJECT'!C$152</f>
        <v>Project Pull-through - NTT</v>
      </c>
      <c r="E85" s="139" t="str">
        <f>'6. INPUT PROJECT'!C$154</f>
        <v>3.1</v>
      </c>
      <c r="F85" s="432" t="str">
        <f>'6. INPUT PROJECT'!D$154</f>
        <v>Project Pull-through - NTT - Revenues</v>
      </c>
      <c r="G85" s="139" t="str">
        <f>'6. INPUT PROJECT'!D$156</f>
        <v>3.1.1</v>
      </c>
      <c r="H85" s="465" t="str">
        <f>'6. INPUT PROJECT'!E$156</f>
        <v>Project Pull-through - NTT - Revenues - Equipment</v>
      </c>
      <c r="I85" s="472" t="s">
        <v>12</v>
      </c>
      <c r="J85" s="23" t="s">
        <v>456</v>
      </c>
      <c r="K85" s="23" t="s">
        <v>23</v>
      </c>
      <c r="L85" s="473" t="s">
        <v>454</v>
      </c>
      <c r="M85" s="485" t="s">
        <v>480</v>
      </c>
      <c r="N85" s="218"/>
      <c r="O85" s="444" t="s">
        <v>480</v>
      </c>
      <c r="P85" s="485" t="s">
        <v>480</v>
      </c>
      <c r="Q85" s="218"/>
      <c r="R85" s="444" t="s">
        <v>480</v>
      </c>
      <c r="S85" s="485" t="s">
        <v>480</v>
      </c>
      <c r="T85" s="218"/>
      <c r="U85" s="444" t="s">
        <v>480</v>
      </c>
      <c r="V85" s="485" t="s">
        <v>480</v>
      </c>
      <c r="W85" s="218"/>
      <c r="X85" s="444" t="s">
        <v>480</v>
      </c>
      <c r="Y85" s="485" t="s">
        <v>480</v>
      </c>
      <c r="Z85" s="218"/>
      <c r="AA85" s="444" t="s">
        <v>480</v>
      </c>
      <c r="AB85" s="485" t="s">
        <v>480</v>
      </c>
      <c r="AC85" s="218"/>
      <c r="AD85" s="444" t="s">
        <v>480</v>
      </c>
      <c r="AE85" s="485" t="s">
        <v>480</v>
      </c>
      <c r="AF85" s="218"/>
      <c r="AG85" s="444" t="s">
        <v>480</v>
      </c>
      <c r="AH85" s="485" t="s">
        <v>480</v>
      </c>
      <c r="AI85" s="218"/>
      <c r="AJ85" s="444" t="s">
        <v>480</v>
      </c>
      <c r="AK85" s="485" t="s">
        <v>480</v>
      </c>
      <c r="AL85" s="218"/>
      <c r="AM85" s="444" t="s">
        <v>480</v>
      </c>
      <c r="AN85" s="485" t="s">
        <v>480</v>
      </c>
      <c r="AO85" s="218"/>
      <c r="AP85" s="444" t="s">
        <v>480</v>
      </c>
    </row>
    <row r="86" spans="1:42" outlineLevel="2">
      <c r="A86" s="443">
        <v>84</v>
      </c>
      <c r="B86" s="38" t="str">
        <f>'6. INPUT PROJECT'!D163</f>
        <v>Project-3.1.1-Item #4</v>
      </c>
      <c r="C86" s="464" t="str">
        <f>'6. INPUT PROJECT'!B$152</f>
        <v>3.</v>
      </c>
      <c r="D86" s="432" t="str">
        <f>'6. INPUT PROJECT'!C$152</f>
        <v>Project Pull-through - NTT</v>
      </c>
      <c r="E86" s="139" t="str">
        <f>'6. INPUT PROJECT'!C$154</f>
        <v>3.1</v>
      </c>
      <c r="F86" s="432" t="str">
        <f>'6. INPUT PROJECT'!D$154</f>
        <v>Project Pull-through - NTT - Revenues</v>
      </c>
      <c r="G86" s="139" t="str">
        <f>'6. INPUT PROJECT'!D$156</f>
        <v>3.1.1</v>
      </c>
      <c r="H86" s="465" t="str">
        <f>'6. INPUT PROJECT'!E$156</f>
        <v>Project Pull-through - NTT - Revenues - Equipment</v>
      </c>
      <c r="I86" s="472" t="s">
        <v>13</v>
      </c>
      <c r="J86" s="23" t="s">
        <v>457</v>
      </c>
      <c r="K86" s="23" t="s">
        <v>23</v>
      </c>
      <c r="L86" s="473" t="s">
        <v>454</v>
      </c>
      <c r="M86" s="485" t="s">
        <v>480</v>
      </c>
      <c r="N86" s="218"/>
      <c r="O86" s="444" t="s">
        <v>480</v>
      </c>
      <c r="P86" s="485" t="s">
        <v>480</v>
      </c>
      <c r="Q86" s="218"/>
      <c r="R86" s="444" t="s">
        <v>480</v>
      </c>
      <c r="S86" s="485" t="s">
        <v>480</v>
      </c>
      <c r="T86" s="218"/>
      <c r="U86" s="444" t="s">
        <v>480</v>
      </c>
      <c r="V86" s="485" t="s">
        <v>480</v>
      </c>
      <c r="W86" s="218"/>
      <c r="X86" s="444" t="s">
        <v>480</v>
      </c>
      <c r="Y86" s="485" t="s">
        <v>480</v>
      </c>
      <c r="Z86" s="218"/>
      <c r="AA86" s="444" t="s">
        <v>480</v>
      </c>
      <c r="AB86" s="485" t="s">
        <v>480</v>
      </c>
      <c r="AC86" s="218"/>
      <c r="AD86" s="444" t="s">
        <v>480</v>
      </c>
      <c r="AE86" s="485" t="s">
        <v>480</v>
      </c>
      <c r="AF86" s="218"/>
      <c r="AG86" s="444" t="s">
        <v>480</v>
      </c>
      <c r="AH86" s="485" t="s">
        <v>480</v>
      </c>
      <c r="AI86" s="218"/>
      <c r="AJ86" s="444" t="s">
        <v>480</v>
      </c>
      <c r="AK86" s="485" t="s">
        <v>480</v>
      </c>
      <c r="AL86" s="218"/>
      <c r="AM86" s="444" t="s">
        <v>480</v>
      </c>
      <c r="AN86" s="485" t="s">
        <v>480</v>
      </c>
      <c r="AO86" s="218"/>
      <c r="AP86" s="444" t="s">
        <v>480</v>
      </c>
    </row>
    <row r="87" spans="1:42" outlineLevel="2">
      <c r="A87" s="443">
        <v>85</v>
      </c>
      <c r="B87" s="38" t="str">
        <f>'6. INPUT PROJECT'!D164</f>
        <v>Project-3.1.1-Item #5</v>
      </c>
      <c r="C87" s="464" t="str">
        <f>'6. INPUT PROJECT'!B$152</f>
        <v>3.</v>
      </c>
      <c r="D87" s="432" t="str">
        <f>'6. INPUT PROJECT'!C$152</f>
        <v>Project Pull-through - NTT</v>
      </c>
      <c r="E87" s="139" t="str">
        <f>'6. INPUT PROJECT'!C$154</f>
        <v>3.1</v>
      </c>
      <c r="F87" s="432" t="str">
        <f>'6. INPUT PROJECT'!D$154</f>
        <v>Project Pull-through - NTT - Revenues</v>
      </c>
      <c r="G87" s="139" t="str">
        <f>'6. INPUT PROJECT'!D$156</f>
        <v>3.1.1</v>
      </c>
      <c r="H87" s="465" t="str">
        <f>'6. INPUT PROJECT'!E$156</f>
        <v>Project Pull-through - NTT - Revenues - Equipment</v>
      </c>
      <c r="I87" s="472" t="s">
        <v>14</v>
      </c>
      <c r="J87" s="23" t="s">
        <v>458</v>
      </c>
      <c r="K87" s="23" t="s">
        <v>23</v>
      </c>
      <c r="L87" s="473" t="s">
        <v>454</v>
      </c>
      <c r="M87" s="485" t="s">
        <v>480</v>
      </c>
      <c r="N87" s="218"/>
      <c r="O87" s="444" t="s">
        <v>480</v>
      </c>
      <c r="P87" s="485" t="s">
        <v>480</v>
      </c>
      <c r="Q87" s="218"/>
      <c r="R87" s="444" t="s">
        <v>480</v>
      </c>
      <c r="S87" s="485" t="s">
        <v>480</v>
      </c>
      <c r="T87" s="218"/>
      <c r="U87" s="444" t="s">
        <v>480</v>
      </c>
      <c r="V87" s="485" t="s">
        <v>480</v>
      </c>
      <c r="W87" s="218"/>
      <c r="X87" s="444" t="s">
        <v>480</v>
      </c>
      <c r="Y87" s="485" t="s">
        <v>480</v>
      </c>
      <c r="Z87" s="218"/>
      <c r="AA87" s="444" t="s">
        <v>480</v>
      </c>
      <c r="AB87" s="485" t="s">
        <v>480</v>
      </c>
      <c r="AC87" s="218"/>
      <c r="AD87" s="444" t="s">
        <v>480</v>
      </c>
      <c r="AE87" s="485" t="s">
        <v>480</v>
      </c>
      <c r="AF87" s="218"/>
      <c r="AG87" s="444" t="s">
        <v>480</v>
      </c>
      <c r="AH87" s="485" t="s">
        <v>480</v>
      </c>
      <c r="AI87" s="218"/>
      <c r="AJ87" s="444" t="s">
        <v>480</v>
      </c>
      <c r="AK87" s="485" t="s">
        <v>480</v>
      </c>
      <c r="AL87" s="218"/>
      <c r="AM87" s="444" t="s">
        <v>480</v>
      </c>
      <c r="AN87" s="485" t="s">
        <v>480</v>
      </c>
      <c r="AO87" s="218"/>
      <c r="AP87" s="444" t="s">
        <v>480</v>
      </c>
    </row>
    <row r="88" spans="1:42" outlineLevel="2">
      <c r="A88" s="443">
        <v>86</v>
      </c>
      <c r="B88" s="38" t="str">
        <f>'6. INPUT PROJECT'!D165</f>
        <v>Project-3.1.1-Item #6</v>
      </c>
      <c r="C88" s="464" t="str">
        <f>'6. INPUT PROJECT'!B$152</f>
        <v>3.</v>
      </c>
      <c r="D88" s="432" t="str">
        <f>'6. INPUT PROJECT'!C$152</f>
        <v>Project Pull-through - NTT</v>
      </c>
      <c r="E88" s="139" t="str">
        <f>'6. INPUT PROJECT'!C$154</f>
        <v>3.1</v>
      </c>
      <c r="F88" s="432" t="str">
        <f>'6. INPUT PROJECT'!D$154</f>
        <v>Project Pull-through - NTT - Revenues</v>
      </c>
      <c r="G88" s="139" t="str">
        <f>'6. INPUT PROJECT'!D$156</f>
        <v>3.1.1</v>
      </c>
      <c r="H88" s="465" t="str">
        <f>'6. INPUT PROJECT'!E$156</f>
        <v>Project Pull-through - NTT - Revenues - Equipment</v>
      </c>
      <c r="I88" s="472" t="s">
        <v>15</v>
      </c>
      <c r="J88" s="23" t="s">
        <v>116</v>
      </c>
      <c r="K88" s="23" t="s">
        <v>23</v>
      </c>
      <c r="L88" s="473" t="s">
        <v>454</v>
      </c>
      <c r="M88" s="485" t="s">
        <v>480</v>
      </c>
      <c r="N88" s="218"/>
      <c r="O88" s="444" t="s">
        <v>480</v>
      </c>
      <c r="P88" s="485" t="s">
        <v>480</v>
      </c>
      <c r="Q88" s="218"/>
      <c r="R88" s="444" t="s">
        <v>480</v>
      </c>
      <c r="S88" s="485" t="s">
        <v>480</v>
      </c>
      <c r="T88" s="218"/>
      <c r="U88" s="444" t="s">
        <v>480</v>
      </c>
      <c r="V88" s="485" t="s">
        <v>480</v>
      </c>
      <c r="W88" s="218"/>
      <c r="X88" s="444" t="s">
        <v>480</v>
      </c>
      <c r="Y88" s="485" t="s">
        <v>480</v>
      </c>
      <c r="Z88" s="218"/>
      <c r="AA88" s="444" t="s">
        <v>480</v>
      </c>
      <c r="AB88" s="485" t="s">
        <v>480</v>
      </c>
      <c r="AC88" s="218"/>
      <c r="AD88" s="444" t="s">
        <v>480</v>
      </c>
      <c r="AE88" s="485" t="s">
        <v>480</v>
      </c>
      <c r="AF88" s="218"/>
      <c r="AG88" s="444" t="s">
        <v>480</v>
      </c>
      <c r="AH88" s="485" t="s">
        <v>480</v>
      </c>
      <c r="AI88" s="218"/>
      <c r="AJ88" s="444" t="s">
        <v>480</v>
      </c>
      <c r="AK88" s="485" t="s">
        <v>480</v>
      </c>
      <c r="AL88" s="218"/>
      <c r="AM88" s="444" t="s">
        <v>480</v>
      </c>
      <c r="AN88" s="485" t="s">
        <v>480</v>
      </c>
      <c r="AO88" s="218"/>
      <c r="AP88" s="444" t="s">
        <v>480</v>
      </c>
    </row>
    <row r="89" spans="1:42" outlineLevel="2">
      <c r="A89" s="443">
        <v>87</v>
      </c>
      <c r="B89" s="38" t="str">
        <f>'6. INPUT PROJECT'!D166</f>
        <v>Project-3.1.1-Item #7</v>
      </c>
      <c r="C89" s="464" t="str">
        <f>'6. INPUT PROJECT'!B$152</f>
        <v>3.</v>
      </c>
      <c r="D89" s="432" t="str">
        <f>'6. INPUT PROJECT'!C$152</f>
        <v>Project Pull-through - NTT</v>
      </c>
      <c r="E89" s="139" t="str">
        <f>'6. INPUT PROJECT'!C$154</f>
        <v>3.1</v>
      </c>
      <c r="F89" s="432" t="str">
        <f>'6. INPUT PROJECT'!D$154</f>
        <v>Project Pull-through - NTT - Revenues</v>
      </c>
      <c r="G89" s="139" t="str">
        <f>'6. INPUT PROJECT'!D$156</f>
        <v>3.1.1</v>
      </c>
      <c r="H89" s="465" t="str">
        <f>'6. INPUT PROJECT'!E$156</f>
        <v>Project Pull-through - NTT - Revenues - Equipment</v>
      </c>
      <c r="I89" s="472" t="s">
        <v>16</v>
      </c>
      <c r="J89" s="23" t="s">
        <v>115</v>
      </c>
      <c r="K89" s="23" t="s">
        <v>23</v>
      </c>
      <c r="L89" s="473" t="s">
        <v>454</v>
      </c>
      <c r="M89" s="485" t="s">
        <v>480</v>
      </c>
      <c r="N89" s="218"/>
      <c r="O89" s="444" t="s">
        <v>480</v>
      </c>
      <c r="P89" s="485" t="s">
        <v>480</v>
      </c>
      <c r="Q89" s="218"/>
      <c r="R89" s="444" t="s">
        <v>480</v>
      </c>
      <c r="S89" s="485" t="s">
        <v>480</v>
      </c>
      <c r="T89" s="218"/>
      <c r="U89" s="444" t="s">
        <v>480</v>
      </c>
      <c r="V89" s="485" t="s">
        <v>480</v>
      </c>
      <c r="W89" s="218"/>
      <c r="X89" s="444" t="s">
        <v>480</v>
      </c>
      <c r="Y89" s="485" t="s">
        <v>480</v>
      </c>
      <c r="Z89" s="218"/>
      <c r="AA89" s="444" t="s">
        <v>480</v>
      </c>
      <c r="AB89" s="485" t="s">
        <v>480</v>
      </c>
      <c r="AC89" s="218"/>
      <c r="AD89" s="444" t="s">
        <v>480</v>
      </c>
      <c r="AE89" s="485" t="s">
        <v>480</v>
      </c>
      <c r="AF89" s="218"/>
      <c r="AG89" s="444" t="s">
        <v>480</v>
      </c>
      <c r="AH89" s="485" t="s">
        <v>480</v>
      </c>
      <c r="AI89" s="218"/>
      <c r="AJ89" s="444" t="s">
        <v>480</v>
      </c>
      <c r="AK89" s="485" t="s">
        <v>480</v>
      </c>
      <c r="AL89" s="218"/>
      <c r="AM89" s="444" t="s">
        <v>480</v>
      </c>
      <c r="AN89" s="485" t="s">
        <v>480</v>
      </c>
      <c r="AO89" s="218"/>
      <c r="AP89" s="444" t="s">
        <v>480</v>
      </c>
    </row>
    <row r="90" spans="1:42" outlineLevel="2">
      <c r="A90" s="443">
        <v>88</v>
      </c>
      <c r="B90" s="38" t="str">
        <f>'6. INPUT PROJECT'!D167</f>
        <v>Project-3.1.1-Item #8</v>
      </c>
      <c r="C90" s="464" t="str">
        <f>'6. INPUT PROJECT'!B$152</f>
        <v>3.</v>
      </c>
      <c r="D90" s="432" t="str">
        <f>'6. INPUT PROJECT'!C$152</f>
        <v>Project Pull-through - NTT</v>
      </c>
      <c r="E90" s="139" t="str">
        <f>'6. INPUT PROJECT'!C$154</f>
        <v>3.1</v>
      </c>
      <c r="F90" s="432" t="str">
        <f>'6. INPUT PROJECT'!D$154</f>
        <v>Project Pull-through - NTT - Revenues</v>
      </c>
      <c r="G90" s="139" t="str">
        <f>'6. INPUT PROJECT'!D$156</f>
        <v>3.1.1</v>
      </c>
      <c r="H90" s="465" t="str">
        <f>'6. INPUT PROJECT'!E$156</f>
        <v>Project Pull-through - NTT - Revenues - Equipment</v>
      </c>
      <c r="I90" s="472" t="s">
        <v>17</v>
      </c>
      <c r="J90" s="23" t="s">
        <v>242</v>
      </c>
      <c r="K90" s="23" t="s">
        <v>23</v>
      </c>
      <c r="L90" s="473" t="s">
        <v>454</v>
      </c>
      <c r="M90" s="485" t="s">
        <v>480</v>
      </c>
      <c r="N90" s="218"/>
      <c r="O90" s="444" t="s">
        <v>480</v>
      </c>
      <c r="P90" s="485" t="s">
        <v>480</v>
      </c>
      <c r="Q90" s="218"/>
      <c r="R90" s="444" t="s">
        <v>480</v>
      </c>
      <c r="S90" s="485" t="s">
        <v>480</v>
      </c>
      <c r="T90" s="218"/>
      <c r="U90" s="444" t="s">
        <v>480</v>
      </c>
      <c r="V90" s="485" t="s">
        <v>480</v>
      </c>
      <c r="W90" s="218"/>
      <c r="X90" s="444" t="s">
        <v>480</v>
      </c>
      <c r="Y90" s="485" t="s">
        <v>480</v>
      </c>
      <c r="Z90" s="218"/>
      <c r="AA90" s="444" t="s">
        <v>480</v>
      </c>
      <c r="AB90" s="485" t="s">
        <v>480</v>
      </c>
      <c r="AC90" s="218"/>
      <c r="AD90" s="444" t="s">
        <v>480</v>
      </c>
      <c r="AE90" s="485" t="s">
        <v>480</v>
      </c>
      <c r="AF90" s="218"/>
      <c r="AG90" s="444" t="s">
        <v>480</v>
      </c>
      <c r="AH90" s="485" t="s">
        <v>480</v>
      </c>
      <c r="AI90" s="218"/>
      <c r="AJ90" s="444" t="s">
        <v>480</v>
      </c>
      <c r="AK90" s="485" t="s">
        <v>480</v>
      </c>
      <c r="AL90" s="218"/>
      <c r="AM90" s="444" t="s">
        <v>480</v>
      </c>
      <c r="AN90" s="485" t="s">
        <v>480</v>
      </c>
      <c r="AO90" s="218"/>
      <c r="AP90" s="444" t="s">
        <v>480</v>
      </c>
    </row>
    <row r="91" spans="1:42" outlineLevel="2">
      <c r="A91" s="443">
        <v>89</v>
      </c>
      <c r="B91" s="38" t="str">
        <f>'6. INPUT PROJECT'!D168</f>
        <v>Project-3.1.1-Item #9</v>
      </c>
      <c r="C91" s="464" t="str">
        <f>'6. INPUT PROJECT'!B$152</f>
        <v>3.</v>
      </c>
      <c r="D91" s="432" t="str">
        <f>'6. INPUT PROJECT'!C$152</f>
        <v>Project Pull-through - NTT</v>
      </c>
      <c r="E91" s="139" t="str">
        <f>'6. INPUT PROJECT'!C$154</f>
        <v>3.1</v>
      </c>
      <c r="F91" s="432" t="str">
        <f>'6. INPUT PROJECT'!D$154</f>
        <v>Project Pull-through - NTT - Revenues</v>
      </c>
      <c r="G91" s="139" t="str">
        <f>'6. INPUT PROJECT'!D$156</f>
        <v>3.1.1</v>
      </c>
      <c r="H91" s="465" t="str">
        <f>'6. INPUT PROJECT'!E$156</f>
        <v>Project Pull-through - NTT - Revenues - Equipment</v>
      </c>
      <c r="I91" s="472" t="s">
        <v>18</v>
      </c>
      <c r="J91" s="23" t="s">
        <v>459</v>
      </c>
      <c r="K91" s="23" t="s">
        <v>23</v>
      </c>
      <c r="L91" s="473" t="s">
        <v>454</v>
      </c>
      <c r="M91" s="485" t="s">
        <v>480</v>
      </c>
      <c r="N91" s="218"/>
      <c r="O91" s="444" t="s">
        <v>480</v>
      </c>
      <c r="P91" s="485" t="s">
        <v>480</v>
      </c>
      <c r="Q91" s="218"/>
      <c r="R91" s="444" t="s">
        <v>480</v>
      </c>
      <c r="S91" s="485" t="s">
        <v>480</v>
      </c>
      <c r="T91" s="218"/>
      <c r="U91" s="444" t="s">
        <v>480</v>
      </c>
      <c r="V91" s="485" t="s">
        <v>480</v>
      </c>
      <c r="W91" s="218"/>
      <c r="X91" s="444" t="s">
        <v>480</v>
      </c>
      <c r="Y91" s="485" t="s">
        <v>480</v>
      </c>
      <c r="Z91" s="218"/>
      <c r="AA91" s="444" t="s">
        <v>480</v>
      </c>
      <c r="AB91" s="485" t="s">
        <v>480</v>
      </c>
      <c r="AC91" s="218"/>
      <c r="AD91" s="444" t="s">
        <v>480</v>
      </c>
      <c r="AE91" s="485" t="s">
        <v>480</v>
      </c>
      <c r="AF91" s="218"/>
      <c r="AG91" s="444" t="s">
        <v>480</v>
      </c>
      <c r="AH91" s="485" t="s">
        <v>480</v>
      </c>
      <c r="AI91" s="218"/>
      <c r="AJ91" s="444" t="s">
        <v>480</v>
      </c>
      <c r="AK91" s="485" t="s">
        <v>480</v>
      </c>
      <c r="AL91" s="218"/>
      <c r="AM91" s="444" t="s">
        <v>480</v>
      </c>
      <c r="AN91" s="485" t="s">
        <v>480</v>
      </c>
      <c r="AO91" s="218"/>
      <c r="AP91" s="444" t="s">
        <v>480</v>
      </c>
    </row>
    <row r="92" spans="1:42" outlineLevel="2">
      <c r="A92" s="443">
        <v>90</v>
      </c>
      <c r="B92" s="694" t="str">
        <f>'6. INPUT PROJECT'!D169</f>
        <v>Project-3.1.1-Item #10</v>
      </c>
      <c r="C92" s="464" t="str">
        <f>'6. INPUT PROJECT'!B$152</f>
        <v>3.</v>
      </c>
      <c r="D92" s="432" t="str">
        <f>'6. INPUT PROJECT'!C$152</f>
        <v>Project Pull-through - NTT</v>
      </c>
      <c r="E92" s="139" t="str">
        <f>'6. INPUT PROJECT'!C$154</f>
        <v>3.1</v>
      </c>
      <c r="F92" s="432" t="str">
        <f>'6. INPUT PROJECT'!D$154</f>
        <v>Project Pull-through - NTT - Revenues</v>
      </c>
      <c r="G92" s="139" t="str">
        <f>'6. INPUT PROJECT'!D$156</f>
        <v>3.1.1</v>
      </c>
      <c r="H92" s="465" t="str">
        <f>'6. INPUT PROJECT'!E$156</f>
        <v>Project Pull-through - NTT - Revenues - Equipment</v>
      </c>
      <c r="I92" s="472" t="s">
        <v>19</v>
      </c>
      <c r="J92" s="23"/>
      <c r="K92" s="23"/>
      <c r="L92" s="473"/>
      <c r="M92" s="485" t="s">
        <v>480</v>
      </c>
      <c r="N92" s="218"/>
      <c r="O92" s="444" t="s">
        <v>480</v>
      </c>
      <c r="P92" s="485" t="s">
        <v>480</v>
      </c>
      <c r="Q92" s="218"/>
      <c r="R92" s="444" t="s">
        <v>480</v>
      </c>
      <c r="S92" s="485" t="s">
        <v>480</v>
      </c>
      <c r="T92" s="218"/>
      <c r="U92" s="444" t="s">
        <v>480</v>
      </c>
      <c r="V92" s="485" t="s">
        <v>480</v>
      </c>
      <c r="W92" s="218"/>
      <c r="X92" s="444" t="s">
        <v>480</v>
      </c>
      <c r="Y92" s="485" t="s">
        <v>480</v>
      </c>
      <c r="Z92" s="218"/>
      <c r="AA92" s="444" t="s">
        <v>480</v>
      </c>
      <c r="AB92" s="485" t="s">
        <v>480</v>
      </c>
      <c r="AC92" s="218"/>
      <c r="AD92" s="444" t="s">
        <v>480</v>
      </c>
      <c r="AE92" s="485" t="s">
        <v>480</v>
      </c>
      <c r="AF92" s="218"/>
      <c r="AG92" s="444" t="s">
        <v>480</v>
      </c>
      <c r="AH92" s="485" t="s">
        <v>480</v>
      </c>
      <c r="AI92" s="218"/>
      <c r="AJ92" s="444" t="s">
        <v>480</v>
      </c>
      <c r="AK92" s="485" t="s">
        <v>480</v>
      </c>
      <c r="AL92" s="218"/>
      <c r="AM92" s="444" t="s">
        <v>480</v>
      </c>
      <c r="AN92" s="485" t="s">
        <v>480</v>
      </c>
      <c r="AO92" s="218"/>
      <c r="AP92" s="444" t="s">
        <v>480</v>
      </c>
    </row>
    <row r="93" spans="1:42" outlineLevel="2">
      <c r="A93" s="443">
        <v>91</v>
      </c>
      <c r="B93" s="694" t="str">
        <f>'6. INPUT PROJECT'!D170</f>
        <v>Project-3.1.1-Item #11</v>
      </c>
      <c r="C93" s="464" t="str">
        <f>'6. INPUT PROJECT'!B$152</f>
        <v>3.</v>
      </c>
      <c r="D93" s="432" t="str">
        <f>'6. INPUT PROJECT'!C$152</f>
        <v>Project Pull-through - NTT</v>
      </c>
      <c r="E93" s="139" t="str">
        <f>'6. INPUT PROJECT'!C$154</f>
        <v>3.1</v>
      </c>
      <c r="F93" s="432" t="str">
        <f>'6. INPUT PROJECT'!D$154</f>
        <v>Project Pull-through - NTT - Revenues</v>
      </c>
      <c r="G93" s="139" t="str">
        <f>'6. INPUT PROJECT'!D$156</f>
        <v>3.1.1</v>
      </c>
      <c r="H93" s="465" t="str">
        <f>'6. INPUT PROJECT'!E$156</f>
        <v>Project Pull-through - NTT - Revenues - Equipment</v>
      </c>
      <c r="I93" s="472" t="s">
        <v>108</v>
      </c>
      <c r="J93" s="23"/>
      <c r="K93" s="23"/>
      <c r="L93" s="473"/>
      <c r="M93" s="485" t="s">
        <v>480</v>
      </c>
      <c r="N93" s="218"/>
      <c r="O93" s="444" t="s">
        <v>480</v>
      </c>
      <c r="P93" s="485" t="s">
        <v>480</v>
      </c>
      <c r="Q93" s="218"/>
      <c r="R93" s="444" t="s">
        <v>480</v>
      </c>
      <c r="S93" s="485" t="s">
        <v>480</v>
      </c>
      <c r="T93" s="218"/>
      <c r="U93" s="444" t="s">
        <v>480</v>
      </c>
      <c r="V93" s="485" t="s">
        <v>480</v>
      </c>
      <c r="W93" s="218"/>
      <c r="X93" s="444" t="s">
        <v>480</v>
      </c>
      <c r="Y93" s="485" t="s">
        <v>480</v>
      </c>
      <c r="Z93" s="218"/>
      <c r="AA93" s="444" t="s">
        <v>480</v>
      </c>
      <c r="AB93" s="485" t="s">
        <v>480</v>
      </c>
      <c r="AC93" s="218"/>
      <c r="AD93" s="444" t="s">
        <v>480</v>
      </c>
      <c r="AE93" s="485" t="s">
        <v>480</v>
      </c>
      <c r="AF93" s="218"/>
      <c r="AG93" s="444" t="s">
        <v>480</v>
      </c>
      <c r="AH93" s="485" t="s">
        <v>480</v>
      </c>
      <c r="AI93" s="218"/>
      <c r="AJ93" s="444" t="s">
        <v>480</v>
      </c>
      <c r="AK93" s="485" t="s">
        <v>480</v>
      </c>
      <c r="AL93" s="218"/>
      <c r="AM93" s="444" t="s">
        <v>480</v>
      </c>
      <c r="AN93" s="485" t="s">
        <v>480</v>
      </c>
      <c r="AO93" s="218"/>
      <c r="AP93" s="444" t="s">
        <v>480</v>
      </c>
    </row>
    <row r="94" spans="1:42" outlineLevel="2">
      <c r="A94" s="443">
        <v>92</v>
      </c>
      <c r="B94" s="694" t="str">
        <f>'6. INPUT PROJECT'!D171</f>
        <v>Project-3.1.1-Item #12</v>
      </c>
      <c r="C94" s="464" t="str">
        <f>'6. INPUT PROJECT'!B$152</f>
        <v>3.</v>
      </c>
      <c r="D94" s="432" t="str">
        <f>'6. INPUT PROJECT'!C$152</f>
        <v>Project Pull-through - NTT</v>
      </c>
      <c r="E94" s="139" t="str">
        <f>'6. INPUT PROJECT'!C$154</f>
        <v>3.1</v>
      </c>
      <c r="F94" s="432" t="str">
        <f>'6. INPUT PROJECT'!D$154</f>
        <v>Project Pull-through - NTT - Revenues</v>
      </c>
      <c r="G94" s="139" t="str">
        <f>'6. INPUT PROJECT'!D$156</f>
        <v>3.1.1</v>
      </c>
      <c r="H94" s="465" t="str">
        <f>'6. INPUT PROJECT'!E$156</f>
        <v>Project Pull-through - NTT - Revenues - Equipment</v>
      </c>
      <c r="I94" s="472" t="s">
        <v>109</v>
      </c>
      <c r="J94" s="23"/>
      <c r="K94" s="23"/>
      <c r="L94" s="473"/>
      <c r="M94" s="485" t="s">
        <v>480</v>
      </c>
      <c r="N94" s="218"/>
      <c r="O94" s="444" t="s">
        <v>480</v>
      </c>
      <c r="P94" s="485" t="s">
        <v>480</v>
      </c>
      <c r="Q94" s="218"/>
      <c r="R94" s="444" t="s">
        <v>480</v>
      </c>
      <c r="S94" s="485" t="s">
        <v>480</v>
      </c>
      <c r="T94" s="218"/>
      <c r="U94" s="444" t="s">
        <v>480</v>
      </c>
      <c r="V94" s="485" t="s">
        <v>480</v>
      </c>
      <c r="W94" s="218"/>
      <c r="X94" s="444" t="s">
        <v>480</v>
      </c>
      <c r="Y94" s="485" t="s">
        <v>480</v>
      </c>
      <c r="Z94" s="218"/>
      <c r="AA94" s="444" t="s">
        <v>480</v>
      </c>
      <c r="AB94" s="485" t="s">
        <v>480</v>
      </c>
      <c r="AC94" s="218"/>
      <c r="AD94" s="444" t="s">
        <v>480</v>
      </c>
      <c r="AE94" s="485" t="s">
        <v>480</v>
      </c>
      <c r="AF94" s="218"/>
      <c r="AG94" s="444" t="s">
        <v>480</v>
      </c>
      <c r="AH94" s="485" t="s">
        <v>480</v>
      </c>
      <c r="AI94" s="218"/>
      <c r="AJ94" s="444" t="s">
        <v>480</v>
      </c>
      <c r="AK94" s="485" t="s">
        <v>480</v>
      </c>
      <c r="AL94" s="218"/>
      <c r="AM94" s="444" t="s">
        <v>480</v>
      </c>
      <c r="AN94" s="485" t="s">
        <v>480</v>
      </c>
      <c r="AO94" s="218"/>
      <c r="AP94" s="444" t="s">
        <v>480</v>
      </c>
    </row>
    <row r="95" spans="1:42" outlineLevel="2">
      <c r="A95" s="443">
        <v>93</v>
      </c>
      <c r="B95" s="694" t="str">
        <f>'6. INPUT PROJECT'!D172</f>
        <v>Project-3.1.1-Item #13</v>
      </c>
      <c r="C95" s="464" t="str">
        <f>'6. INPUT PROJECT'!B$152</f>
        <v>3.</v>
      </c>
      <c r="D95" s="432" t="str">
        <f>'6. INPUT PROJECT'!C$152</f>
        <v>Project Pull-through - NTT</v>
      </c>
      <c r="E95" s="139" t="str">
        <f>'6. INPUT PROJECT'!C$154</f>
        <v>3.1</v>
      </c>
      <c r="F95" s="432" t="str">
        <f>'6. INPUT PROJECT'!D$154</f>
        <v>Project Pull-through - NTT - Revenues</v>
      </c>
      <c r="G95" s="139" t="str">
        <f>'6. INPUT PROJECT'!D$156</f>
        <v>3.1.1</v>
      </c>
      <c r="H95" s="465" t="str">
        <f>'6. INPUT PROJECT'!E$156</f>
        <v>Project Pull-through - NTT - Revenues - Equipment</v>
      </c>
      <c r="I95" s="472" t="s">
        <v>110</v>
      </c>
      <c r="J95" s="23"/>
      <c r="K95" s="23"/>
      <c r="L95" s="473"/>
      <c r="M95" s="485" t="s">
        <v>480</v>
      </c>
      <c r="N95" s="218"/>
      <c r="O95" s="444" t="s">
        <v>480</v>
      </c>
      <c r="P95" s="485" t="s">
        <v>480</v>
      </c>
      <c r="Q95" s="218"/>
      <c r="R95" s="444" t="s">
        <v>480</v>
      </c>
      <c r="S95" s="485" t="s">
        <v>480</v>
      </c>
      <c r="T95" s="218"/>
      <c r="U95" s="444" t="s">
        <v>480</v>
      </c>
      <c r="V95" s="485" t="s">
        <v>480</v>
      </c>
      <c r="W95" s="218"/>
      <c r="X95" s="444" t="s">
        <v>480</v>
      </c>
      <c r="Y95" s="485" t="s">
        <v>480</v>
      </c>
      <c r="Z95" s="218"/>
      <c r="AA95" s="444" t="s">
        <v>480</v>
      </c>
      <c r="AB95" s="485" t="s">
        <v>480</v>
      </c>
      <c r="AC95" s="218"/>
      <c r="AD95" s="444" t="s">
        <v>480</v>
      </c>
      <c r="AE95" s="485" t="s">
        <v>480</v>
      </c>
      <c r="AF95" s="218"/>
      <c r="AG95" s="444" t="s">
        <v>480</v>
      </c>
      <c r="AH95" s="485" t="s">
        <v>480</v>
      </c>
      <c r="AI95" s="218"/>
      <c r="AJ95" s="444" t="s">
        <v>480</v>
      </c>
      <c r="AK95" s="485" t="s">
        <v>480</v>
      </c>
      <c r="AL95" s="218"/>
      <c r="AM95" s="444" t="s">
        <v>480</v>
      </c>
      <c r="AN95" s="485" t="s">
        <v>480</v>
      </c>
      <c r="AO95" s="218"/>
      <c r="AP95" s="444" t="s">
        <v>480</v>
      </c>
    </row>
    <row r="96" spans="1:42" outlineLevel="2">
      <c r="A96" s="443">
        <v>94</v>
      </c>
      <c r="B96" s="694" t="str">
        <f>'6. INPUT PROJECT'!D173</f>
        <v>Project-3.1.1-Item #14</v>
      </c>
      <c r="C96" s="464" t="str">
        <f>'6. INPUT PROJECT'!B$152</f>
        <v>3.</v>
      </c>
      <c r="D96" s="432" t="str">
        <f>'6. INPUT PROJECT'!C$152</f>
        <v>Project Pull-through - NTT</v>
      </c>
      <c r="E96" s="139" t="str">
        <f>'6. INPUT PROJECT'!C$154</f>
        <v>3.1</v>
      </c>
      <c r="F96" s="432" t="str">
        <f>'6. INPUT PROJECT'!D$154</f>
        <v>Project Pull-through - NTT - Revenues</v>
      </c>
      <c r="G96" s="139" t="str">
        <f>'6. INPUT PROJECT'!D$156</f>
        <v>3.1.1</v>
      </c>
      <c r="H96" s="465" t="str">
        <f>'6. INPUT PROJECT'!E$156</f>
        <v>Project Pull-through - NTT - Revenues - Equipment</v>
      </c>
      <c r="I96" s="472" t="s">
        <v>111</v>
      </c>
      <c r="J96" s="23"/>
      <c r="K96" s="23"/>
      <c r="L96" s="473"/>
      <c r="M96" s="485" t="s">
        <v>480</v>
      </c>
      <c r="N96" s="218"/>
      <c r="O96" s="444" t="s">
        <v>480</v>
      </c>
      <c r="P96" s="485" t="s">
        <v>480</v>
      </c>
      <c r="Q96" s="218"/>
      <c r="R96" s="444" t="s">
        <v>480</v>
      </c>
      <c r="S96" s="485" t="s">
        <v>480</v>
      </c>
      <c r="T96" s="218"/>
      <c r="U96" s="444" t="s">
        <v>480</v>
      </c>
      <c r="V96" s="485" t="s">
        <v>480</v>
      </c>
      <c r="W96" s="218"/>
      <c r="X96" s="444" t="s">
        <v>480</v>
      </c>
      <c r="Y96" s="485" t="s">
        <v>480</v>
      </c>
      <c r="Z96" s="218"/>
      <c r="AA96" s="444" t="s">
        <v>480</v>
      </c>
      <c r="AB96" s="485" t="s">
        <v>480</v>
      </c>
      <c r="AC96" s="218"/>
      <c r="AD96" s="444" t="s">
        <v>480</v>
      </c>
      <c r="AE96" s="485" t="s">
        <v>480</v>
      </c>
      <c r="AF96" s="218"/>
      <c r="AG96" s="444" t="s">
        <v>480</v>
      </c>
      <c r="AH96" s="485" t="s">
        <v>480</v>
      </c>
      <c r="AI96" s="218"/>
      <c r="AJ96" s="444" t="s">
        <v>480</v>
      </c>
      <c r="AK96" s="485" t="s">
        <v>480</v>
      </c>
      <c r="AL96" s="218"/>
      <c r="AM96" s="444" t="s">
        <v>480</v>
      </c>
      <c r="AN96" s="485" t="s">
        <v>480</v>
      </c>
      <c r="AO96" s="218"/>
      <c r="AP96" s="444" t="s">
        <v>480</v>
      </c>
    </row>
    <row r="97" spans="1:42" outlineLevel="2">
      <c r="A97" s="443">
        <v>95</v>
      </c>
      <c r="B97" s="694" t="str">
        <f>'6. INPUT PROJECT'!D174</f>
        <v>Project-3.1.1-Item #15</v>
      </c>
      <c r="C97" s="464" t="str">
        <f>'6. INPUT PROJECT'!B$152</f>
        <v>3.</v>
      </c>
      <c r="D97" s="432" t="str">
        <f>'6. INPUT PROJECT'!C$152</f>
        <v>Project Pull-through - NTT</v>
      </c>
      <c r="E97" s="139" t="str">
        <f>'6. INPUT PROJECT'!C$154</f>
        <v>3.1</v>
      </c>
      <c r="F97" s="432" t="str">
        <f>'6. INPUT PROJECT'!D$154</f>
        <v>Project Pull-through - NTT - Revenues</v>
      </c>
      <c r="G97" s="139" t="str">
        <f>'6. INPUT PROJECT'!D$156</f>
        <v>3.1.1</v>
      </c>
      <c r="H97" s="465" t="str">
        <f>'6. INPUT PROJECT'!E$156</f>
        <v>Project Pull-through - NTT - Revenues - Equipment</v>
      </c>
      <c r="I97" s="472" t="s">
        <v>112</v>
      </c>
      <c r="J97" s="23"/>
      <c r="K97" s="23"/>
      <c r="L97" s="473"/>
      <c r="M97" s="485" t="s">
        <v>480</v>
      </c>
      <c r="N97" s="218"/>
      <c r="O97" s="444" t="s">
        <v>480</v>
      </c>
      <c r="P97" s="485" t="s">
        <v>480</v>
      </c>
      <c r="Q97" s="218"/>
      <c r="R97" s="444" t="s">
        <v>480</v>
      </c>
      <c r="S97" s="485" t="s">
        <v>480</v>
      </c>
      <c r="T97" s="218"/>
      <c r="U97" s="444" t="s">
        <v>480</v>
      </c>
      <c r="V97" s="485" t="s">
        <v>480</v>
      </c>
      <c r="W97" s="218"/>
      <c r="X97" s="444" t="s">
        <v>480</v>
      </c>
      <c r="Y97" s="485" t="s">
        <v>480</v>
      </c>
      <c r="Z97" s="218"/>
      <c r="AA97" s="444" t="s">
        <v>480</v>
      </c>
      <c r="AB97" s="485" t="s">
        <v>480</v>
      </c>
      <c r="AC97" s="218"/>
      <c r="AD97" s="444" t="s">
        <v>480</v>
      </c>
      <c r="AE97" s="485" t="s">
        <v>480</v>
      </c>
      <c r="AF97" s="218"/>
      <c r="AG97" s="444" t="s">
        <v>480</v>
      </c>
      <c r="AH97" s="485" t="s">
        <v>480</v>
      </c>
      <c r="AI97" s="218"/>
      <c r="AJ97" s="444" t="s">
        <v>480</v>
      </c>
      <c r="AK97" s="485" t="s">
        <v>480</v>
      </c>
      <c r="AL97" s="218"/>
      <c r="AM97" s="444" t="s">
        <v>480</v>
      </c>
      <c r="AN97" s="485" t="s">
        <v>480</v>
      </c>
      <c r="AO97" s="218"/>
      <c r="AP97" s="444" t="s">
        <v>480</v>
      </c>
    </row>
    <row r="98" spans="1:42" outlineLevel="2">
      <c r="A98" s="443">
        <v>96</v>
      </c>
      <c r="B98" s="694" t="str">
        <f>'6. INPUT PROJECT'!D175</f>
        <v>Project-3.1.1-Item #16</v>
      </c>
      <c r="C98" s="464" t="str">
        <f>'6. INPUT PROJECT'!B$152</f>
        <v>3.</v>
      </c>
      <c r="D98" s="432" t="str">
        <f>'6. INPUT PROJECT'!C$152</f>
        <v>Project Pull-through - NTT</v>
      </c>
      <c r="E98" s="139" t="str">
        <f>'6. INPUT PROJECT'!C$154</f>
        <v>3.1</v>
      </c>
      <c r="F98" s="432" t="str">
        <f>'6. INPUT PROJECT'!D$154</f>
        <v>Project Pull-through - NTT - Revenues</v>
      </c>
      <c r="G98" s="139" t="str">
        <f>'6. INPUT PROJECT'!D$156</f>
        <v>3.1.1</v>
      </c>
      <c r="H98" s="465" t="str">
        <f>'6. INPUT PROJECT'!E$156</f>
        <v>Project Pull-through - NTT - Revenues - Equipment</v>
      </c>
      <c r="I98" s="472" t="s">
        <v>113</v>
      </c>
      <c r="J98" s="23"/>
      <c r="K98" s="23"/>
      <c r="L98" s="473"/>
      <c r="M98" s="485" t="s">
        <v>480</v>
      </c>
      <c r="N98" s="218"/>
      <c r="O98" s="444" t="s">
        <v>480</v>
      </c>
      <c r="P98" s="485" t="s">
        <v>480</v>
      </c>
      <c r="Q98" s="218"/>
      <c r="R98" s="444" t="s">
        <v>480</v>
      </c>
      <c r="S98" s="485" t="s">
        <v>480</v>
      </c>
      <c r="T98" s="218"/>
      <c r="U98" s="444" t="s">
        <v>480</v>
      </c>
      <c r="V98" s="485" t="s">
        <v>480</v>
      </c>
      <c r="W98" s="218"/>
      <c r="X98" s="444" t="s">
        <v>480</v>
      </c>
      <c r="Y98" s="485" t="s">
        <v>480</v>
      </c>
      <c r="Z98" s="218"/>
      <c r="AA98" s="444" t="s">
        <v>480</v>
      </c>
      <c r="AB98" s="485" t="s">
        <v>480</v>
      </c>
      <c r="AC98" s="218"/>
      <c r="AD98" s="444" t="s">
        <v>480</v>
      </c>
      <c r="AE98" s="485" t="s">
        <v>480</v>
      </c>
      <c r="AF98" s="218"/>
      <c r="AG98" s="444" t="s">
        <v>480</v>
      </c>
      <c r="AH98" s="485" t="s">
        <v>480</v>
      </c>
      <c r="AI98" s="218"/>
      <c r="AJ98" s="444" t="s">
        <v>480</v>
      </c>
      <c r="AK98" s="485" t="s">
        <v>480</v>
      </c>
      <c r="AL98" s="218"/>
      <c r="AM98" s="444" t="s">
        <v>480</v>
      </c>
      <c r="AN98" s="485" t="s">
        <v>480</v>
      </c>
      <c r="AO98" s="218"/>
      <c r="AP98" s="444" t="s">
        <v>480</v>
      </c>
    </row>
    <row r="99" spans="1:42" outlineLevel="2">
      <c r="A99" s="443">
        <v>97</v>
      </c>
      <c r="B99" s="694" t="str">
        <f>'6. INPUT PROJECT'!D176</f>
        <v>Project-3.1.1-Item #17</v>
      </c>
      <c r="C99" s="464" t="str">
        <f>'6. INPUT PROJECT'!B$152</f>
        <v>3.</v>
      </c>
      <c r="D99" s="432" t="str">
        <f>'6. INPUT PROJECT'!C$152</f>
        <v>Project Pull-through - NTT</v>
      </c>
      <c r="E99" s="139" t="str">
        <f>'6. INPUT PROJECT'!C$154</f>
        <v>3.1</v>
      </c>
      <c r="F99" s="432" t="str">
        <f>'6. INPUT PROJECT'!D$154</f>
        <v>Project Pull-through - NTT - Revenues</v>
      </c>
      <c r="G99" s="139" t="str">
        <f>'6. INPUT PROJECT'!D$156</f>
        <v>3.1.1</v>
      </c>
      <c r="H99" s="465" t="str">
        <f>'6. INPUT PROJECT'!E$156</f>
        <v>Project Pull-through - NTT - Revenues - Equipment</v>
      </c>
      <c r="I99" s="472" t="s">
        <v>114</v>
      </c>
      <c r="J99" s="23"/>
      <c r="K99" s="23"/>
      <c r="L99" s="473"/>
      <c r="M99" s="485" t="s">
        <v>480</v>
      </c>
      <c r="N99" s="24"/>
      <c r="O99" s="444" t="s">
        <v>480</v>
      </c>
      <c r="P99" s="485" t="s">
        <v>480</v>
      </c>
      <c r="Q99" s="24"/>
      <c r="R99" s="444" t="s">
        <v>480</v>
      </c>
      <c r="S99" s="485" t="s">
        <v>480</v>
      </c>
      <c r="T99" s="24"/>
      <c r="U99" s="444" t="s">
        <v>480</v>
      </c>
      <c r="V99" s="485" t="s">
        <v>480</v>
      </c>
      <c r="W99" s="24"/>
      <c r="X99" s="444" t="s">
        <v>480</v>
      </c>
      <c r="Y99" s="485" t="s">
        <v>480</v>
      </c>
      <c r="Z99" s="24"/>
      <c r="AA99" s="444" t="s">
        <v>480</v>
      </c>
      <c r="AB99" s="485" t="s">
        <v>480</v>
      </c>
      <c r="AC99" s="24"/>
      <c r="AD99" s="444" t="s">
        <v>480</v>
      </c>
      <c r="AE99" s="485" t="s">
        <v>480</v>
      </c>
      <c r="AF99" s="24"/>
      <c r="AG99" s="444" t="s">
        <v>480</v>
      </c>
      <c r="AH99" s="485" t="s">
        <v>480</v>
      </c>
      <c r="AI99" s="24"/>
      <c r="AJ99" s="444" t="s">
        <v>480</v>
      </c>
      <c r="AK99" s="485" t="s">
        <v>480</v>
      </c>
      <c r="AL99" s="24"/>
      <c r="AM99" s="444" t="s">
        <v>480</v>
      </c>
      <c r="AN99" s="485" t="s">
        <v>480</v>
      </c>
      <c r="AO99" s="24"/>
      <c r="AP99" s="444" t="s">
        <v>480</v>
      </c>
    </row>
    <row r="100" spans="1:42" outlineLevel="2">
      <c r="A100" s="443">
        <v>98</v>
      </c>
      <c r="B100" s="694" t="str">
        <f>'6. INPUT PROJECT'!D177</f>
        <v>Project-3.1.1-Item #18</v>
      </c>
      <c r="C100" s="464" t="str">
        <f>'6. INPUT PROJECT'!B$152</f>
        <v>3.</v>
      </c>
      <c r="D100" s="432" t="str">
        <f>'6. INPUT PROJECT'!C$152</f>
        <v>Project Pull-through - NTT</v>
      </c>
      <c r="E100" s="139" t="str">
        <f>'6. INPUT PROJECT'!C$154</f>
        <v>3.1</v>
      </c>
      <c r="F100" s="432" t="str">
        <f>'6. INPUT PROJECT'!D$154</f>
        <v>Project Pull-through - NTT - Revenues</v>
      </c>
      <c r="G100" s="139" t="str">
        <f>'6. INPUT PROJECT'!D$156</f>
        <v>3.1.1</v>
      </c>
      <c r="H100" s="465" t="str">
        <f>'6. INPUT PROJECT'!E$156</f>
        <v>Project Pull-through - NTT - Revenues - Equipment</v>
      </c>
      <c r="I100" s="472" t="s">
        <v>223</v>
      </c>
      <c r="J100" s="23"/>
      <c r="K100" s="23"/>
      <c r="L100" s="473"/>
      <c r="M100" s="485" t="s">
        <v>480</v>
      </c>
      <c r="N100" s="24"/>
      <c r="O100" s="444" t="s">
        <v>480</v>
      </c>
      <c r="P100" s="485" t="s">
        <v>480</v>
      </c>
      <c r="Q100" s="24"/>
      <c r="R100" s="444" t="s">
        <v>480</v>
      </c>
      <c r="S100" s="485" t="s">
        <v>480</v>
      </c>
      <c r="T100" s="24"/>
      <c r="U100" s="444" t="s">
        <v>480</v>
      </c>
      <c r="V100" s="485" t="s">
        <v>480</v>
      </c>
      <c r="W100" s="24"/>
      <c r="X100" s="444" t="s">
        <v>480</v>
      </c>
      <c r="Y100" s="485" t="s">
        <v>480</v>
      </c>
      <c r="Z100" s="24"/>
      <c r="AA100" s="444" t="s">
        <v>480</v>
      </c>
      <c r="AB100" s="485" t="s">
        <v>480</v>
      </c>
      <c r="AC100" s="24"/>
      <c r="AD100" s="444" t="s">
        <v>480</v>
      </c>
      <c r="AE100" s="485" t="s">
        <v>480</v>
      </c>
      <c r="AF100" s="24"/>
      <c r="AG100" s="444" t="s">
        <v>480</v>
      </c>
      <c r="AH100" s="485" t="s">
        <v>480</v>
      </c>
      <c r="AI100" s="24"/>
      <c r="AJ100" s="444" t="s">
        <v>480</v>
      </c>
      <c r="AK100" s="485" t="s">
        <v>480</v>
      </c>
      <c r="AL100" s="24"/>
      <c r="AM100" s="444" t="s">
        <v>480</v>
      </c>
      <c r="AN100" s="485" t="s">
        <v>480</v>
      </c>
      <c r="AO100" s="24"/>
      <c r="AP100" s="444" t="s">
        <v>480</v>
      </c>
    </row>
    <row r="101" spans="1:42" outlineLevel="2">
      <c r="A101" s="443">
        <v>99</v>
      </c>
      <c r="B101" s="694" t="str">
        <f>'6. INPUT PROJECT'!D178</f>
        <v>Project-3.1.1-Item #19</v>
      </c>
      <c r="C101" s="464" t="str">
        <f>'6. INPUT PROJECT'!B$152</f>
        <v>3.</v>
      </c>
      <c r="D101" s="432" t="str">
        <f>'6. INPUT PROJECT'!C$152</f>
        <v>Project Pull-through - NTT</v>
      </c>
      <c r="E101" s="139" t="str">
        <f>'6. INPUT PROJECT'!C$154</f>
        <v>3.1</v>
      </c>
      <c r="F101" s="432" t="str">
        <f>'6. INPUT PROJECT'!D$154</f>
        <v>Project Pull-through - NTT - Revenues</v>
      </c>
      <c r="G101" s="139" t="str">
        <f>'6. INPUT PROJECT'!D$156</f>
        <v>3.1.1</v>
      </c>
      <c r="H101" s="465" t="str">
        <f>'6. INPUT PROJECT'!E$156</f>
        <v>Project Pull-through - NTT - Revenues - Equipment</v>
      </c>
      <c r="I101" s="472" t="s">
        <v>224</v>
      </c>
      <c r="J101" s="23"/>
      <c r="K101" s="23"/>
      <c r="L101" s="473"/>
      <c r="M101" s="485" t="s">
        <v>480</v>
      </c>
      <c r="N101" s="24"/>
      <c r="O101" s="444" t="s">
        <v>480</v>
      </c>
      <c r="P101" s="485" t="s">
        <v>480</v>
      </c>
      <c r="Q101" s="24"/>
      <c r="R101" s="444" t="s">
        <v>480</v>
      </c>
      <c r="S101" s="485" t="s">
        <v>480</v>
      </c>
      <c r="T101" s="24"/>
      <c r="U101" s="444" t="s">
        <v>480</v>
      </c>
      <c r="V101" s="485" t="s">
        <v>480</v>
      </c>
      <c r="W101" s="24"/>
      <c r="X101" s="444" t="s">
        <v>480</v>
      </c>
      <c r="Y101" s="485" t="s">
        <v>480</v>
      </c>
      <c r="Z101" s="24"/>
      <c r="AA101" s="444" t="s">
        <v>480</v>
      </c>
      <c r="AB101" s="485" t="s">
        <v>480</v>
      </c>
      <c r="AC101" s="24"/>
      <c r="AD101" s="444" t="s">
        <v>480</v>
      </c>
      <c r="AE101" s="485" t="s">
        <v>480</v>
      </c>
      <c r="AF101" s="24"/>
      <c r="AG101" s="444" t="s">
        <v>480</v>
      </c>
      <c r="AH101" s="485" t="s">
        <v>480</v>
      </c>
      <c r="AI101" s="24"/>
      <c r="AJ101" s="444" t="s">
        <v>480</v>
      </c>
      <c r="AK101" s="485" t="s">
        <v>480</v>
      </c>
      <c r="AL101" s="24"/>
      <c r="AM101" s="444" t="s">
        <v>480</v>
      </c>
      <c r="AN101" s="485" t="s">
        <v>480</v>
      </c>
      <c r="AO101" s="24"/>
      <c r="AP101" s="444" t="s">
        <v>480</v>
      </c>
    </row>
    <row r="102" spans="1:42" outlineLevel="2">
      <c r="A102" s="445">
        <v>100</v>
      </c>
      <c r="B102" s="695" t="str">
        <f>'6. INPUT PROJECT'!D179</f>
        <v>Project-3.1.1-Item #20</v>
      </c>
      <c r="C102" s="466" t="str">
        <f>'6. INPUT PROJECT'!B$152</f>
        <v>3.</v>
      </c>
      <c r="D102" s="435" t="str">
        <f>'6. INPUT PROJECT'!C$152</f>
        <v>Project Pull-through - NTT</v>
      </c>
      <c r="E102" s="434" t="str">
        <f>'6. INPUT PROJECT'!C$154</f>
        <v>3.1</v>
      </c>
      <c r="F102" s="435" t="str">
        <f>'6. INPUT PROJECT'!D$154</f>
        <v>Project Pull-through - NTT - Revenues</v>
      </c>
      <c r="G102" s="434" t="str">
        <f>'6. INPUT PROJECT'!D$156</f>
        <v>3.1.1</v>
      </c>
      <c r="H102" s="467" t="str">
        <f>'6. INPUT PROJECT'!E$156</f>
        <v>Project Pull-through - NTT - Revenues - Equipment</v>
      </c>
      <c r="I102" s="474" t="s">
        <v>225</v>
      </c>
      <c r="J102" s="28"/>
      <c r="K102" s="28"/>
      <c r="L102" s="475"/>
      <c r="M102" s="487" t="s">
        <v>480</v>
      </c>
      <c r="N102" s="29"/>
      <c r="O102" s="446" t="s">
        <v>480</v>
      </c>
      <c r="P102" s="487" t="s">
        <v>480</v>
      </c>
      <c r="Q102" s="29"/>
      <c r="R102" s="446" t="s">
        <v>480</v>
      </c>
      <c r="S102" s="487" t="s">
        <v>480</v>
      </c>
      <c r="T102" s="29"/>
      <c r="U102" s="446" t="s">
        <v>480</v>
      </c>
      <c r="V102" s="487" t="s">
        <v>480</v>
      </c>
      <c r="W102" s="29"/>
      <c r="X102" s="446" t="s">
        <v>480</v>
      </c>
      <c r="Y102" s="487" t="s">
        <v>480</v>
      </c>
      <c r="Z102" s="29"/>
      <c r="AA102" s="446" t="s">
        <v>480</v>
      </c>
      <c r="AB102" s="487" t="s">
        <v>480</v>
      </c>
      <c r="AC102" s="29"/>
      <c r="AD102" s="446" t="s">
        <v>480</v>
      </c>
      <c r="AE102" s="487" t="s">
        <v>480</v>
      </c>
      <c r="AF102" s="29"/>
      <c r="AG102" s="446" t="s">
        <v>480</v>
      </c>
      <c r="AH102" s="487" t="s">
        <v>480</v>
      </c>
      <c r="AI102" s="29"/>
      <c r="AJ102" s="446" t="s">
        <v>480</v>
      </c>
      <c r="AK102" s="487" t="s">
        <v>480</v>
      </c>
      <c r="AL102" s="29"/>
      <c r="AM102" s="446" t="s">
        <v>480</v>
      </c>
      <c r="AN102" s="487" t="s">
        <v>480</v>
      </c>
      <c r="AO102" s="29"/>
      <c r="AP102" s="446" t="s">
        <v>480</v>
      </c>
    </row>
    <row r="103" spans="1:42" outlineLevel="2">
      <c r="A103" s="447">
        <v>101</v>
      </c>
      <c r="B103" s="37" t="str">
        <f>'6. INPUT PROJECT'!D185</f>
        <v>Project-3.1.2-Item #1</v>
      </c>
      <c r="C103" s="496" t="str">
        <f>'6. INPUT PROJECT'!B$152</f>
        <v>3.</v>
      </c>
      <c r="D103" s="430" t="str">
        <f>'6. INPUT PROJECT'!C$152</f>
        <v>Project Pull-through - NTT</v>
      </c>
      <c r="E103" s="429" t="str">
        <f>'6. INPUT PROJECT'!C$154</f>
        <v>3.1</v>
      </c>
      <c r="F103" s="430" t="str">
        <f>'6. INPUT PROJECT'!D$154</f>
        <v>Project Pull-through - NTT - Revenues</v>
      </c>
      <c r="G103" s="429" t="str">
        <f>'6. INPUT PROJECT'!D$181</f>
        <v>3.1.2</v>
      </c>
      <c r="H103" s="495" t="str">
        <f>'6. INPUT PROJECT'!E$181</f>
        <v>Project Pull-through - NTT - Revenues - Deployment &amp; set-up</v>
      </c>
      <c r="I103" s="476" t="s">
        <v>9</v>
      </c>
      <c r="J103" s="17" t="s">
        <v>237</v>
      </c>
      <c r="K103" s="17" t="s">
        <v>238</v>
      </c>
      <c r="L103" s="480" t="s">
        <v>239</v>
      </c>
      <c r="M103" s="488" t="s">
        <v>480</v>
      </c>
      <c r="N103" s="18">
        <f>'4. Metrics DB'!O133/(1-35%)</f>
        <v>307.69230769230768</v>
      </c>
      <c r="O103" s="448" t="s">
        <v>480</v>
      </c>
      <c r="P103" s="488" t="s">
        <v>480</v>
      </c>
      <c r="Q103" s="18"/>
      <c r="R103" s="448" t="s">
        <v>480</v>
      </c>
      <c r="S103" s="488" t="s">
        <v>480</v>
      </c>
      <c r="T103" s="18"/>
      <c r="U103" s="448" t="s">
        <v>480</v>
      </c>
      <c r="V103" s="488" t="s">
        <v>480</v>
      </c>
      <c r="W103" s="18"/>
      <c r="X103" s="448" t="s">
        <v>480</v>
      </c>
      <c r="Y103" s="488" t="s">
        <v>480</v>
      </c>
      <c r="Z103" s="18"/>
      <c r="AA103" s="448" t="s">
        <v>480</v>
      </c>
      <c r="AB103" s="488" t="s">
        <v>480</v>
      </c>
      <c r="AC103" s="18"/>
      <c r="AD103" s="448" t="s">
        <v>480</v>
      </c>
      <c r="AE103" s="488" t="s">
        <v>480</v>
      </c>
      <c r="AF103" s="18"/>
      <c r="AG103" s="448" t="s">
        <v>480</v>
      </c>
      <c r="AH103" s="488" t="s">
        <v>480</v>
      </c>
      <c r="AI103" s="18"/>
      <c r="AJ103" s="448" t="s">
        <v>480</v>
      </c>
      <c r="AK103" s="488" t="s">
        <v>480</v>
      </c>
      <c r="AL103" s="18"/>
      <c r="AM103" s="448" t="s">
        <v>480</v>
      </c>
      <c r="AN103" s="488" t="s">
        <v>480</v>
      </c>
      <c r="AO103" s="18"/>
      <c r="AP103" s="448" t="s">
        <v>480</v>
      </c>
    </row>
    <row r="104" spans="1:42" outlineLevel="2">
      <c r="A104" s="443">
        <v>102</v>
      </c>
      <c r="B104" s="38" t="str">
        <f>'6. INPUT PROJECT'!D186</f>
        <v>Project-3.1.2-Item #2</v>
      </c>
      <c r="C104" s="464" t="str">
        <f>'6. INPUT PROJECT'!B$152</f>
        <v>3.</v>
      </c>
      <c r="D104" s="432" t="str">
        <f>'6. INPUT PROJECT'!C$152</f>
        <v>Project Pull-through - NTT</v>
      </c>
      <c r="E104" s="139" t="str">
        <f>'6. INPUT PROJECT'!C$154</f>
        <v>3.1</v>
      </c>
      <c r="F104" s="432" t="str">
        <f>'6. INPUT PROJECT'!D$154</f>
        <v>Project Pull-through - NTT - Revenues</v>
      </c>
      <c r="G104" s="139" t="str">
        <f>'6. INPUT PROJECT'!D$181</f>
        <v>3.1.2</v>
      </c>
      <c r="H104" s="465" t="str">
        <f>'6. INPUT PROJECT'!E$181</f>
        <v>Project Pull-through - NTT - Revenues - Deployment &amp; set-up</v>
      </c>
      <c r="I104" s="472" t="s">
        <v>11</v>
      </c>
      <c r="J104" s="23"/>
      <c r="K104" s="23"/>
      <c r="L104" s="473"/>
      <c r="M104" s="485" t="s">
        <v>480</v>
      </c>
      <c r="N104" s="24"/>
      <c r="O104" s="444" t="s">
        <v>480</v>
      </c>
      <c r="P104" s="485" t="s">
        <v>480</v>
      </c>
      <c r="Q104" s="24"/>
      <c r="R104" s="444" t="s">
        <v>480</v>
      </c>
      <c r="S104" s="485" t="s">
        <v>480</v>
      </c>
      <c r="T104" s="24"/>
      <c r="U104" s="444" t="s">
        <v>480</v>
      </c>
      <c r="V104" s="485" t="s">
        <v>480</v>
      </c>
      <c r="W104" s="24"/>
      <c r="X104" s="444" t="s">
        <v>480</v>
      </c>
      <c r="Y104" s="485" t="s">
        <v>480</v>
      </c>
      <c r="Z104" s="24"/>
      <c r="AA104" s="444" t="s">
        <v>480</v>
      </c>
      <c r="AB104" s="485" t="s">
        <v>480</v>
      </c>
      <c r="AC104" s="24"/>
      <c r="AD104" s="444" t="s">
        <v>480</v>
      </c>
      <c r="AE104" s="485" t="s">
        <v>480</v>
      </c>
      <c r="AF104" s="24"/>
      <c r="AG104" s="444" t="s">
        <v>480</v>
      </c>
      <c r="AH104" s="485" t="s">
        <v>480</v>
      </c>
      <c r="AI104" s="24"/>
      <c r="AJ104" s="444" t="s">
        <v>480</v>
      </c>
      <c r="AK104" s="485" t="s">
        <v>480</v>
      </c>
      <c r="AL104" s="24"/>
      <c r="AM104" s="444" t="s">
        <v>480</v>
      </c>
      <c r="AN104" s="485" t="s">
        <v>480</v>
      </c>
      <c r="AO104" s="24"/>
      <c r="AP104" s="444" t="s">
        <v>480</v>
      </c>
    </row>
    <row r="105" spans="1:42" outlineLevel="2">
      <c r="A105" s="443">
        <v>103</v>
      </c>
      <c r="B105" s="38" t="str">
        <f>'6. INPUT PROJECT'!D187</f>
        <v>Project-3.1.2-Item #3</v>
      </c>
      <c r="C105" s="464" t="str">
        <f>'6. INPUT PROJECT'!B$152</f>
        <v>3.</v>
      </c>
      <c r="D105" s="432" t="str">
        <f>'6. INPUT PROJECT'!C$152</f>
        <v>Project Pull-through - NTT</v>
      </c>
      <c r="E105" s="139" t="str">
        <f>'6. INPUT PROJECT'!C$154</f>
        <v>3.1</v>
      </c>
      <c r="F105" s="432" t="str">
        <f>'6. INPUT PROJECT'!D$154</f>
        <v>Project Pull-through - NTT - Revenues</v>
      </c>
      <c r="G105" s="139" t="str">
        <f>'6. INPUT PROJECT'!D$181</f>
        <v>3.1.2</v>
      </c>
      <c r="H105" s="465" t="str">
        <f>'6. INPUT PROJECT'!E$181</f>
        <v>Project Pull-through - NTT - Revenues - Deployment &amp; set-up</v>
      </c>
      <c r="I105" s="472" t="s">
        <v>12</v>
      </c>
      <c r="J105" s="23"/>
      <c r="K105" s="23"/>
      <c r="L105" s="473"/>
      <c r="M105" s="485" t="s">
        <v>480</v>
      </c>
      <c r="N105" s="24"/>
      <c r="O105" s="444" t="s">
        <v>480</v>
      </c>
      <c r="P105" s="485" t="s">
        <v>480</v>
      </c>
      <c r="Q105" s="24"/>
      <c r="R105" s="444" t="s">
        <v>480</v>
      </c>
      <c r="S105" s="485" t="s">
        <v>480</v>
      </c>
      <c r="T105" s="24"/>
      <c r="U105" s="444" t="s">
        <v>480</v>
      </c>
      <c r="V105" s="485" t="s">
        <v>480</v>
      </c>
      <c r="W105" s="24"/>
      <c r="X105" s="444" t="s">
        <v>480</v>
      </c>
      <c r="Y105" s="485" t="s">
        <v>480</v>
      </c>
      <c r="Z105" s="24"/>
      <c r="AA105" s="444" t="s">
        <v>480</v>
      </c>
      <c r="AB105" s="485" t="s">
        <v>480</v>
      </c>
      <c r="AC105" s="24"/>
      <c r="AD105" s="444" t="s">
        <v>480</v>
      </c>
      <c r="AE105" s="485" t="s">
        <v>480</v>
      </c>
      <c r="AF105" s="24"/>
      <c r="AG105" s="444" t="s">
        <v>480</v>
      </c>
      <c r="AH105" s="485" t="s">
        <v>480</v>
      </c>
      <c r="AI105" s="24"/>
      <c r="AJ105" s="444" t="s">
        <v>480</v>
      </c>
      <c r="AK105" s="485" t="s">
        <v>480</v>
      </c>
      <c r="AL105" s="24"/>
      <c r="AM105" s="444" t="s">
        <v>480</v>
      </c>
      <c r="AN105" s="485" t="s">
        <v>480</v>
      </c>
      <c r="AO105" s="24"/>
      <c r="AP105" s="444" t="s">
        <v>480</v>
      </c>
    </row>
    <row r="106" spans="1:42" outlineLevel="2">
      <c r="A106" s="443">
        <v>104</v>
      </c>
      <c r="B106" s="38" t="str">
        <f>'6. INPUT PROJECT'!D188</f>
        <v>Project-3.1.2-Item #4</v>
      </c>
      <c r="C106" s="464" t="str">
        <f>'6. INPUT PROJECT'!B$152</f>
        <v>3.</v>
      </c>
      <c r="D106" s="432" t="str">
        <f>'6. INPUT PROJECT'!C$152</f>
        <v>Project Pull-through - NTT</v>
      </c>
      <c r="E106" s="139" t="str">
        <f>'6. INPUT PROJECT'!C$154</f>
        <v>3.1</v>
      </c>
      <c r="F106" s="432" t="str">
        <f>'6. INPUT PROJECT'!D$154</f>
        <v>Project Pull-through - NTT - Revenues</v>
      </c>
      <c r="G106" s="139" t="str">
        <f>'6. INPUT PROJECT'!D$181</f>
        <v>3.1.2</v>
      </c>
      <c r="H106" s="465" t="str">
        <f>'6. INPUT PROJECT'!E$181</f>
        <v>Project Pull-through - NTT - Revenues - Deployment &amp; set-up</v>
      </c>
      <c r="I106" s="472" t="s">
        <v>13</v>
      </c>
      <c r="J106" s="23"/>
      <c r="K106" s="23"/>
      <c r="L106" s="473"/>
      <c r="M106" s="485" t="s">
        <v>480</v>
      </c>
      <c r="N106" s="24"/>
      <c r="O106" s="444" t="s">
        <v>480</v>
      </c>
      <c r="P106" s="485" t="s">
        <v>480</v>
      </c>
      <c r="Q106" s="24"/>
      <c r="R106" s="444" t="s">
        <v>480</v>
      </c>
      <c r="S106" s="485" t="s">
        <v>480</v>
      </c>
      <c r="T106" s="24"/>
      <c r="U106" s="444" t="s">
        <v>480</v>
      </c>
      <c r="V106" s="485" t="s">
        <v>480</v>
      </c>
      <c r="W106" s="24"/>
      <c r="X106" s="444" t="s">
        <v>480</v>
      </c>
      <c r="Y106" s="485" t="s">
        <v>480</v>
      </c>
      <c r="Z106" s="24"/>
      <c r="AA106" s="444" t="s">
        <v>480</v>
      </c>
      <c r="AB106" s="485" t="s">
        <v>480</v>
      </c>
      <c r="AC106" s="24"/>
      <c r="AD106" s="444" t="s">
        <v>480</v>
      </c>
      <c r="AE106" s="485" t="s">
        <v>480</v>
      </c>
      <c r="AF106" s="24"/>
      <c r="AG106" s="444" t="s">
        <v>480</v>
      </c>
      <c r="AH106" s="485" t="s">
        <v>480</v>
      </c>
      <c r="AI106" s="24"/>
      <c r="AJ106" s="444" t="s">
        <v>480</v>
      </c>
      <c r="AK106" s="485" t="s">
        <v>480</v>
      </c>
      <c r="AL106" s="24"/>
      <c r="AM106" s="444" t="s">
        <v>480</v>
      </c>
      <c r="AN106" s="485" t="s">
        <v>480</v>
      </c>
      <c r="AO106" s="24"/>
      <c r="AP106" s="444" t="s">
        <v>480</v>
      </c>
    </row>
    <row r="107" spans="1:42" outlineLevel="2">
      <c r="A107" s="443">
        <v>105</v>
      </c>
      <c r="B107" s="38" t="str">
        <f>'6. INPUT PROJECT'!D189</f>
        <v>Project-3.1.2-Item #5</v>
      </c>
      <c r="C107" s="464" t="str">
        <f>'6. INPUT PROJECT'!B$152</f>
        <v>3.</v>
      </c>
      <c r="D107" s="432" t="str">
        <f>'6. INPUT PROJECT'!C$152</f>
        <v>Project Pull-through - NTT</v>
      </c>
      <c r="E107" s="139" t="str">
        <f>'6. INPUT PROJECT'!C$154</f>
        <v>3.1</v>
      </c>
      <c r="F107" s="432" t="str">
        <f>'6. INPUT PROJECT'!D$154</f>
        <v>Project Pull-through - NTT - Revenues</v>
      </c>
      <c r="G107" s="139" t="str">
        <f>'6. INPUT PROJECT'!D$181</f>
        <v>3.1.2</v>
      </c>
      <c r="H107" s="465" t="str">
        <f>'6. INPUT PROJECT'!E$181</f>
        <v>Project Pull-through - NTT - Revenues - Deployment &amp; set-up</v>
      </c>
      <c r="I107" s="472" t="s">
        <v>14</v>
      </c>
      <c r="J107" s="23"/>
      <c r="K107" s="23"/>
      <c r="L107" s="473"/>
      <c r="M107" s="485" t="s">
        <v>480</v>
      </c>
      <c r="N107" s="24"/>
      <c r="O107" s="444" t="s">
        <v>480</v>
      </c>
      <c r="P107" s="485" t="s">
        <v>480</v>
      </c>
      <c r="Q107" s="24"/>
      <c r="R107" s="444" t="s">
        <v>480</v>
      </c>
      <c r="S107" s="485" t="s">
        <v>480</v>
      </c>
      <c r="T107" s="24"/>
      <c r="U107" s="444" t="s">
        <v>480</v>
      </c>
      <c r="V107" s="485" t="s">
        <v>480</v>
      </c>
      <c r="W107" s="24"/>
      <c r="X107" s="444" t="s">
        <v>480</v>
      </c>
      <c r="Y107" s="485" t="s">
        <v>480</v>
      </c>
      <c r="Z107" s="24"/>
      <c r="AA107" s="444" t="s">
        <v>480</v>
      </c>
      <c r="AB107" s="485" t="s">
        <v>480</v>
      </c>
      <c r="AC107" s="24"/>
      <c r="AD107" s="444" t="s">
        <v>480</v>
      </c>
      <c r="AE107" s="485" t="s">
        <v>480</v>
      </c>
      <c r="AF107" s="24"/>
      <c r="AG107" s="444" t="s">
        <v>480</v>
      </c>
      <c r="AH107" s="485" t="s">
        <v>480</v>
      </c>
      <c r="AI107" s="24"/>
      <c r="AJ107" s="444" t="s">
        <v>480</v>
      </c>
      <c r="AK107" s="485" t="s">
        <v>480</v>
      </c>
      <c r="AL107" s="24"/>
      <c r="AM107" s="444" t="s">
        <v>480</v>
      </c>
      <c r="AN107" s="485" t="s">
        <v>480</v>
      </c>
      <c r="AO107" s="24"/>
      <c r="AP107" s="444" t="s">
        <v>480</v>
      </c>
    </row>
    <row r="108" spans="1:42" outlineLevel="2">
      <c r="A108" s="443">
        <v>106</v>
      </c>
      <c r="B108" s="694" t="str">
        <f>'6. INPUT PROJECT'!D190</f>
        <v>Project-3.1.2-Item #6</v>
      </c>
      <c r="C108" s="464" t="str">
        <f>'6. INPUT PROJECT'!B$152</f>
        <v>3.</v>
      </c>
      <c r="D108" s="432" t="str">
        <f>'6. INPUT PROJECT'!C$152</f>
        <v>Project Pull-through - NTT</v>
      </c>
      <c r="E108" s="139" t="str">
        <f>'6. INPUT PROJECT'!C$154</f>
        <v>3.1</v>
      </c>
      <c r="F108" s="432" t="str">
        <f>'6. INPUT PROJECT'!D$154</f>
        <v>Project Pull-through - NTT - Revenues</v>
      </c>
      <c r="G108" s="139" t="str">
        <f>'6. INPUT PROJECT'!D$181</f>
        <v>3.1.2</v>
      </c>
      <c r="H108" s="465" t="str">
        <f>'6. INPUT PROJECT'!E$181</f>
        <v>Project Pull-through - NTT - Revenues - Deployment &amp; set-up</v>
      </c>
      <c r="I108" s="472" t="s">
        <v>15</v>
      </c>
      <c r="J108" s="23"/>
      <c r="K108" s="23"/>
      <c r="L108" s="473"/>
      <c r="M108" s="485" t="s">
        <v>480</v>
      </c>
      <c r="N108" s="24"/>
      <c r="O108" s="444" t="s">
        <v>480</v>
      </c>
      <c r="P108" s="485" t="s">
        <v>480</v>
      </c>
      <c r="Q108" s="24"/>
      <c r="R108" s="444" t="s">
        <v>480</v>
      </c>
      <c r="S108" s="485" t="s">
        <v>480</v>
      </c>
      <c r="T108" s="24"/>
      <c r="U108" s="444" t="s">
        <v>480</v>
      </c>
      <c r="V108" s="485" t="s">
        <v>480</v>
      </c>
      <c r="W108" s="24"/>
      <c r="X108" s="444" t="s">
        <v>480</v>
      </c>
      <c r="Y108" s="485" t="s">
        <v>480</v>
      </c>
      <c r="Z108" s="24"/>
      <c r="AA108" s="444" t="s">
        <v>480</v>
      </c>
      <c r="AB108" s="485" t="s">
        <v>480</v>
      </c>
      <c r="AC108" s="24"/>
      <c r="AD108" s="444" t="s">
        <v>480</v>
      </c>
      <c r="AE108" s="485" t="s">
        <v>480</v>
      </c>
      <c r="AF108" s="24"/>
      <c r="AG108" s="444" t="s">
        <v>480</v>
      </c>
      <c r="AH108" s="485" t="s">
        <v>480</v>
      </c>
      <c r="AI108" s="24"/>
      <c r="AJ108" s="444" t="s">
        <v>480</v>
      </c>
      <c r="AK108" s="485" t="s">
        <v>480</v>
      </c>
      <c r="AL108" s="24"/>
      <c r="AM108" s="444" t="s">
        <v>480</v>
      </c>
      <c r="AN108" s="485" t="s">
        <v>480</v>
      </c>
      <c r="AO108" s="24"/>
      <c r="AP108" s="444" t="s">
        <v>480</v>
      </c>
    </row>
    <row r="109" spans="1:42" outlineLevel="2">
      <c r="A109" s="443">
        <v>107</v>
      </c>
      <c r="B109" s="694" t="str">
        <f>'6. INPUT PROJECT'!D191</f>
        <v>Project-3.1.2-Item #7</v>
      </c>
      <c r="C109" s="464" t="str">
        <f>'6. INPUT PROJECT'!B$152</f>
        <v>3.</v>
      </c>
      <c r="D109" s="432" t="str">
        <f>'6. INPUT PROJECT'!C$152</f>
        <v>Project Pull-through - NTT</v>
      </c>
      <c r="E109" s="139" t="str">
        <f>'6. INPUT PROJECT'!C$154</f>
        <v>3.1</v>
      </c>
      <c r="F109" s="432" t="str">
        <f>'6. INPUT PROJECT'!D$154</f>
        <v>Project Pull-through - NTT - Revenues</v>
      </c>
      <c r="G109" s="139" t="str">
        <f>'6. INPUT PROJECT'!D$181</f>
        <v>3.1.2</v>
      </c>
      <c r="H109" s="465" t="str">
        <f>'6. INPUT PROJECT'!E$181</f>
        <v>Project Pull-through - NTT - Revenues - Deployment &amp; set-up</v>
      </c>
      <c r="I109" s="472" t="s">
        <v>16</v>
      </c>
      <c r="J109" s="23"/>
      <c r="K109" s="23"/>
      <c r="L109" s="473"/>
      <c r="M109" s="485" t="s">
        <v>480</v>
      </c>
      <c r="N109" s="24"/>
      <c r="O109" s="444" t="s">
        <v>480</v>
      </c>
      <c r="P109" s="485" t="s">
        <v>480</v>
      </c>
      <c r="Q109" s="24"/>
      <c r="R109" s="444" t="s">
        <v>480</v>
      </c>
      <c r="S109" s="485" t="s">
        <v>480</v>
      </c>
      <c r="T109" s="24"/>
      <c r="U109" s="444" t="s">
        <v>480</v>
      </c>
      <c r="V109" s="485" t="s">
        <v>480</v>
      </c>
      <c r="W109" s="24"/>
      <c r="X109" s="444" t="s">
        <v>480</v>
      </c>
      <c r="Y109" s="485" t="s">
        <v>480</v>
      </c>
      <c r="Z109" s="24"/>
      <c r="AA109" s="444" t="s">
        <v>480</v>
      </c>
      <c r="AB109" s="485" t="s">
        <v>480</v>
      </c>
      <c r="AC109" s="24"/>
      <c r="AD109" s="444" t="s">
        <v>480</v>
      </c>
      <c r="AE109" s="485" t="s">
        <v>480</v>
      </c>
      <c r="AF109" s="24"/>
      <c r="AG109" s="444" t="s">
        <v>480</v>
      </c>
      <c r="AH109" s="485" t="s">
        <v>480</v>
      </c>
      <c r="AI109" s="24"/>
      <c r="AJ109" s="444" t="s">
        <v>480</v>
      </c>
      <c r="AK109" s="485" t="s">
        <v>480</v>
      </c>
      <c r="AL109" s="24"/>
      <c r="AM109" s="444" t="s">
        <v>480</v>
      </c>
      <c r="AN109" s="485" t="s">
        <v>480</v>
      </c>
      <c r="AO109" s="24"/>
      <c r="AP109" s="444" t="s">
        <v>480</v>
      </c>
    </row>
    <row r="110" spans="1:42" outlineLevel="2">
      <c r="A110" s="443">
        <v>108</v>
      </c>
      <c r="B110" s="694" t="str">
        <f>'6. INPUT PROJECT'!D192</f>
        <v>Project-3.1.2-Item #8</v>
      </c>
      <c r="C110" s="464" t="str">
        <f>'6. INPUT PROJECT'!B$152</f>
        <v>3.</v>
      </c>
      <c r="D110" s="432" t="str">
        <f>'6. INPUT PROJECT'!C$152</f>
        <v>Project Pull-through - NTT</v>
      </c>
      <c r="E110" s="139" t="str">
        <f>'6. INPUT PROJECT'!C$154</f>
        <v>3.1</v>
      </c>
      <c r="F110" s="432" t="str">
        <f>'6. INPUT PROJECT'!D$154</f>
        <v>Project Pull-through - NTT - Revenues</v>
      </c>
      <c r="G110" s="139" t="str">
        <f>'6. INPUT PROJECT'!D$181</f>
        <v>3.1.2</v>
      </c>
      <c r="H110" s="465" t="str">
        <f>'6. INPUT PROJECT'!E$181</f>
        <v>Project Pull-through - NTT - Revenues - Deployment &amp; set-up</v>
      </c>
      <c r="I110" s="472" t="s">
        <v>17</v>
      </c>
      <c r="J110" s="23"/>
      <c r="K110" s="23"/>
      <c r="L110" s="473"/>
      <c r="M110" s="485" t="s">
        <v>480</v>
      </c>
      <c r="N110" s="24"/>
      <c r="O110" s="444" t="s">
        <v>480</v>
      </c>
      <c r="P110" s="485" t="s">
        <v>480</v>
      </c>
      <c r="Q110" s="24"/>
      <c r="R110" s="444" t="s">
        <v>480</v>
      </c>
      <c r="S110" s="485" t="s">
        <v>480</v>
      </c>
      <c r="T110" s="24"/>
      <c r="U110" s="444" t="s">
        <v>480</v>
      </c>
      <c r="V110" s="485" t="s">
        <v>480</v>
      </c>
      <c r="W110" s="24"/>
      <c r="X110" s="444" t="s">
        <v>480</v>
      </c>
      <c r="Y110" s="485" t="s">
        <v>480</v>
      </c>
      <c r="Z110" s="24"/>
      <c r="AA110" s="444" t="s">
        <v>480</v>
      </c>
      <c r="AB110" s="485" t="s">
        <v>480</v>
      </c>
      <c r="AC110" s="24"/>
      <c r="AD110" s="444" t="s">
        <v>480</v>
      </c>
      <c r="AE110" s="485" t="s">
        <v>480</v>
      </c>
      <c r="AF110" s="24"/>
      <c r="AG110" s="444" t="s">
        <v>480</v>
      </c>
      <c r="AH110" s="485" t="s">
        <v>480</v>
      </c>
      <c r="AI110" s="24"/>
      <c r="AJ110" s="444" t="s">
        <v>480</v>
      </c>
      <c r="AK110" s="485" t="s">
        <v>480</v>
      </c>
      <c r="AL110" s="24"/>
      <c r="AM110" s="444" t="s">
        <v>480</v>
      </c>
      <c r="AN110" s="485" t="s">
        <v>480</v>
      </c>
      <c r="AO110" s="24"/>
      <c r="AP110" s="444" t="s">
        <v>480</v>
      </c>
    </row>
    <row r="111" spans="1:42" outlineLevel="2">
      <c r="A111" s="443">
        <v>109</v>
      </c>
      <c r="B111" s="694" t="str">
        <f>'6. INPUT PROJECT'!D193</f>
        <v>Project-3.1.2-Item #9</v>
      </c>
      <c r="C111" s="464" t="str">
        <f>'6. INPUT PROJECT'!B$152</f>
        <v>3.</v>
      </c>
      <c r="D111" s="432" t="str">
        <f>'6. INPUT PROJECT'!C$152</f>
        <v>Project Pull-through - NTT</v>
      </c>
      <c r="E111" s="139" t="str">
        <f>'6. INPUT PROJECT'!C$154</f>
        <v>3.1</v>
      </c>
      <c r="F111" s="432" t="str">
        <f>'6. INPUT PROJECT'!D$154</f>
        <v>Project Pull-through - NTT - Revenues</v>
      </c>
      <c r="G111" s="139" t="str">
        <f>'6. INPUT PROJECT'!D$181</f>
        <v>3.1.2</v>
      </c>
      <c r="H111" s="465" t="str">
        <f>'6. INPUT PROJECT'!E$181</f>
        <v>Project Pull-through - NTT - Revenues - Deployment &amp; set-up</v>
      </c>
      <c r="I111" s="472" t="s">
        <v>18</v>
      </c>
      <c r="J111" s="23"/>
      <c r="K111" s="23"/>
      <c r="L111" s="473"/>
      <c r="M111" s="485" t="s">
        <v>480</v>
      </c>
      <c r="N111" s="24"/>
      <c r="O111" s="444" t="s">
        <v>480</v>
      </c>
      <c r="P111" s="485" t="s">
        <v>480</v>
      </c>
      <c r="Q111" s="24"/>
      <c r="R111" s="444" t="s">
        <v>480</v>
      </c>
      <c r="S111" s="485" t="s">
        <v>480</v>
      </c>
      <c r="T111" s="24"/>
      <c r="U111" s="444" t="s">
        <v>480</v>
      </c>
      <c r="V111" s="485" t="s">
        <v>480</v>
      </c>
      <c r="W111" s="24"/>
      <c r="X111" s="444" t="s">
        <v>480</v>
      </c>
      <c r="Y111" s="485" t="s">
        <v>480</v>
      </c>
      <c r="Z111" s="24"/>
      <c r="AA111" s="444" t="s">
        <v>480</v>
      </c>
      <c r="AB111" s="485" t="s">
        <v>480</v>
      </c>
      <c r="AC111" s="24"/>
      <c r="AD111" s="444" t="s">
        <v>480</v>
      </c>
      <c r="AE111" s="485" t="s">
        <v>480</v>
      </c>
      <c r="AF111" s="24"/>
      <c r="AG111" s="444" t="s">
        <v>480</v>
      </c>
      <c r="AH111" s="485" t="s">
        <v>480</v>
      </c>
      <c r="AI111" s="24"/>
      <c r="AJ111" s="444" t="s">
        <v>480</v>
      </c>
      <c r="AK111" s="485" t="s">
        <v>480</v>
      </c>
      <c r="AL111" s="24"/>
      <c r="AM111" s="444" t="s">
        <v>480</v>
      </c>
      <c r="AN111" s="485" t="s">
        <v>480</v>
      </c>
      <c r="AO111" s="24"/>
      <c r="AP111" s="444" t="s">
        <v>480</v>
      </c>
    </row>
    <row r="112" spans="1:42" outlineLevel="2">
      <c r="A112" s="445">
        <v>110</v>
      </c>
      <c r="B112" s="695" t="str">
        <f>'6. INPUT PROJECT'!D194</f>
        <v>Project-3.1.2-Item #10</v>
      </c>
      <c r="C112" s="466" t="str">
        <f>'6. INPUT PROJECT'!B$152</f>
        <v>3.</v>
      </c>
      <c r="D112" s="435" t="str">
        <f>'6. INPUT PROJECT'!C$152</f>
        <v>Project Pull-through - NTT</v>
      </c>
      <c r="E112" s="434" t="str">
        <f>'6. INPUT PROJECT'!C$154</f>
        <v>3.1</v>
      </c>
      <c r="F112" s="435" t="str">
        <f>'6. INPUT PROJECT'!D$154</f>
        <v>Project Pull-through - NTT - Revenues</v>
      </c>
      <c r="G112" s="434" t="str">
        <f>'6. INPUT PROJECT'!D$181</f>
        <v>3.1.2</v>
      </c>
      <c r="H112" s="467" t="str">
        <f>'6. INPUT PROJECT'!E$181</f>
        <v>Project Pull-through - NTT - Revenues - Deployment &amp; set-up</v>
      </c>
      <c r="I112" s="474" t="s">
        <v>19</v>
      </c>
      <c r="J112" s="28"/>
      <c r="K112" s="28"/>
      <c r="L112" s="475"/>
      <c r="M112" s="487" t="s">
        <v>480</v>
      </c>
      <c r="N112" s="29"/>
      <c r="O112" s="446" t="s">
        <v>480</v>
      </c>
      <c r="P112" s="487" t="s">
        <v>480</v>
      </c>
      <c r="Q112" s="29"/>
      <c r="R112" s="446" t="s">
        <v>480</v>
      </c>
      <c r="S112" s="487" t="s">
        <v>480</v>
      </c>
      <c r="T112" s="29"/>
      <c r="U112" s="446" t="s">
        <v>480</v>
      </c>
      <c r="V112" s="487" t="s">
        <v>480</v>
      </c>
      <c r="W112" s="29"/>
      <c r="X112" s="446" t="s">
        <v>480</v>
      </c>
      <c r="Y112" s="487" t="s">
        <v>480</v>
      </c>
      <c r="Z112" s="29"/>
      <c r="AA112" s="446" t="s">
        <v>480</v>
      </c>
      <c r="AB112" s="487" t="s">
        <v>480</v>
      </c>
      <c r="AC112" s="29"/>
      <c r="AD112" s="446" t="s">
        <v>480</v>
      </c>
      <c r="AE112" s="487" t="s">
        <v>480</v>
      </c>
      <c r="AF112" s="29"/>
      <c r="AG112" s="446" t="s">
        <v>480</v>
      </c>
      <c r="AH112" s="487" t="s">
        <v>480</v>
      </c>
      <c r="AI112" s="29"/>
      <c r="AJ112" s="446" t="s">
        <v>480</v>
      </c>
      <c r="AK112" s="487" t="s">
        <v>480</v>
      </c>
      <c r="AL112" s="29"/>
      <c r="AM112" s="446" t="s">
        <v>480</v>
      </c>
      <c r="AN112" s="487" t="s">
        <v>480</v>
      </c>
      <c r="AO112" s="29"/>
      <c r="AP112" s="446" t="s">
        <v>480</v>
      </c>
    </row>
    <row r="113" spans="1:42" outlineLevel="2">
      <c r="A113" s="447">
        <v>111</v>
      </c>
      <c r="B113" s="37" t="str">
        <f>'6. INPUT PROJECT'!D200</f>
        <v>Project-3.1.3-Item #1</v>
      </c>
      <c r="C113" s="496" t="str">
        <f>'6. INPUT PROJECT'!B$152</f>
        <v>3.</v>
      </c>
      <c r="D113" s="430" t="str">
        <f>'6. INPUT PROJECT'!C$152</f>
        <v>Project Pull-through - NTT</v>
      </c>
      <c r="E113" s="429" t="str">
        <f>'6. INPUT PROJECT'!C$154</f>
        <v>3.1</v>
      </c>
      <c r="F113" s="430" t="str">
        <f>'6. INPUT PROJECT'!D$154</f>
        <v>Project Pull-through - NTT - Revenues</v>
      </c>
      <c r="G113" s="429" t="str">
        <f>'6. INPUT PROJECT'!D$196</f>
        <v>3.1.3</v>
      </c>
      <c r="H113" s="495" t="str">
        <f>'6. INPUT PROJECT'!E$196</f>
        <v>Project Pull-through - NTT - Revenues - Operating services</v>
      </c>
      <c r="I113" s="476" t="s">
        <v>9</v>
      </c>
      <c r="J113" s="17" t="s">
        <v>460</v>
      </c>
      <c r="K113" s="17"/>
      <c r="L113" s="477"/>
      <c r="M113" s="488" t="s">
        <v>480</v>
      </c>
      <c r="N113" s="18"/>
      <c r="O113" s="448" t="s">
        <v>480</v>
      </c>
      <c r="P113" s="488" t="s">
        <v>480</v>
      </c>
      <c r="Q113" s="18"/>
      <c r="R113" s="448" t="s">
        <v>480</v>
      </c>
      <c r="S113" s="488" t="s">
        <v>480</v>
      </c>
      <c r="T113" s="18"/>
      <c r="U113" s="448" t="s">
        <v>480</v>
      </c>
      <c r="V113" s="488" t="s">
        <v>480</v>
      </c>
      <c r="W113" s="18"/>
      <c r="X113" s="448" t="s">
        <v>480</v>
      </c>
      <c r="Y113" s="488" t="s">
        <v>480</v>
      </c>
      <c r="Z113" s="18"/>
      <c r="AA113" s="448" t="s">
        <v>480</v>
      </c>
      <c r="AB113" s="488" t="s">
        <v>480</v>
      </c>
      <c r="AC113" s="18"/>
      <c r="AD113" s="448" t="s">
        <v>480</v>
      </c>
      <c r="AE113" s="488" t="s">
        <v>480</v>
      </c>
      <c r="AF113" s="18"/>
      <c r="AG113" s="448" t="s">
        <v>480</v>
      </c>
      <c r="AH113" s="488" t="s">
        <v>480</v>
      </c>
      <c r="AI113" s="18"/>
      <c r="AJ113" s="448" t="s">
        <v>480</v>
      </c>
      <c r="AK113" s="488" t="s">
        <v>480</v>
      </c>
      <c r="AL113" s="18"/>
      <c r="AM113" s="448" t="s">
        <v>480</v>
      </c>
      <c r="AN113" s="488" t="s">
        <v>480</v>
      </c>
      <c r="AO113" s="18"/>
      <c r="AP113" s="448" t="s">
        <v>480</v>
      </c>
    </row>
    <row r="114" spans="1:42" outlineLevel="2">
      <c r="A114" s="443">
        <v>112</v>
      </c>
      <c r="B114" s="38" t="str">
        <f>'6. INPUT PROJECT'!D201</f>
        <v>Project-3.1.3-Item #2</v>
      </c>
      <c r="C114" s="464" t="str">
        <f>'6. INPUT PROJECT'!B$152</f>
        <v>3.</v>
      </c>
      <c r="D114" s="432" t="str">
        <f>'6. INPUT PROJECT'!C$152</f>
        <v>Project Pull-through - NTT</v>
      </c>
      <c r="E114" s="139" t="str">
        <f>'6. INPUT PROJECT'!C$154</f>
        <v>3.1</v>
      </c>
      <c r="F114" s="432" t="str">
        <f>'6. INPUT PROJECT'!D$154</f>
        <v>Project Pull-through - NTT - Revenues</v>
      </c>
      <c r="G114" s="139" t="str">
        <f>'6. INPUT PROJECT'!D$196</f>
        <v>3.1.3</v>
      </c>
      <c r="H114" s="465" t="str">
        <f>'6. INPUT PROJECT'!E$196</f>
        <v>Project Pull-through - NTT - Revenues - Operating services</v>
      </c>
      <c r="I114" s="472" t="s">
        <v>11</v>
      </c>
      <c r="J114" s="23" t="s">
        <v>244</v>
      </c>
      <c r="K114" s="23"/>
      <c r="L114" s="473"/>
      <c r="M114" s="485" t="s">
        <v>480</v>
      </c>
      <c r="N114" s="24"/>
      <c r="O114" s="444" t="s">
        <v>480</v>
      </c>
      <c r="P114" s="485" t="s">
        <v>480</v>
      </c>
      <c r="Q114" s="24"/>
      <c r="R114" s="444" t="s">
        <v>480</v>
      </c>
      <c r="S114" s="485" t="s">
        <v>480</v>
      </c>
      <c r="T114" s="24"/>
      <c r="U114" s="444" t="s">
        <v>480</v>
      </c>
      <c r="V114" s="485" t="s">
        <v>480</v>
      </c>
      <c r="W114" s="24"/>
      <c r="X114" s="444" t="s">
        <v>480</v>
      </c>
      <c r="Y114" s="485" t="s">
        <v>480</v>
      </c>
      <c r="Z114" s="24"/>
      <c r="AA114" s="444" t="s">
        <v>480</v>
      </c>
      <c r="AB114" s="485" t="s">
        <v>480</v>
      </c>
      <c r="AC114" s="24"/>
      <c r="AD114" s="444" t="s">
        <v>480</v>
      </c>
      <c r="AE114" s="485" t="s">
        <v>480</v>
      </c>
      <c r="AF114" s="24"/>
      <c r="AG114" s="444" t="s">
        <v>480</v>
      </c>
      <c r="AH114" s="485" t="s">
        <v>480</v>
      </c>
      <c r="AI114" s="24"/>
      <c r="AJ114" s="444" t="s">
        <v>480</v>
      </c>
      <c r="AK114" s="485" t="s">
        <v>480</v>
      </c>
      <c r="AL114" s="24"/>
      <c r="AM114" s="444" t="s">
        <v>480</v>
      </c>
      <c r="AN114" s="485" t="s">
        <v>480</v>
      </c>
      <c r="AO114" s="24"/>
      <c r="AP114" s="444" t="s">
        <v>480</v>
      </c>
    </row>
    <row r="115" spans="1:42" outlineLevel="2">
      <c r="A115" s="443">
        <v>113</v>
      </c>
      <c r="B115" s="38" t="str">
        <f>'6. INPUT PROJECT'!D202</f>
        <v>Project-3.1.3-Item #3</v>
      </c>
      <c r="C115" s="464" t="str">
        <f>'6. INPUT PROJECT'!B$152</f>
        <v>3.</v>
      </c>
      <c r="D115" s="432" t="str">
        <f>'6. INPUT PROJECT'!C$152</f>
        <v>Project Pull-through - NTT</v>
      </c>
      <c r="E115" s="139" t="str">
        <f>'6. INPUT PROJECT'!C$154</f>
        <v>3.1</v>
      </c>
      <c r="F115" s="432" t="str">
        <f>'6. INPUT PROJECT'!D$154</f>
        <v>Project Pull-through - NTT - Revenues</v>
      </c>
      <c r="G115" s="139" t="str">
        <f>'6. INPUT PROJECT'!D$196</f>
        <v>3.1.3</v>
      </c>
      <c r="H115" s="465" t="str">
        <f>'6. INPUT PROJECT'!E$196</f>
        <v>Project Pull-through - NTT - Revenues - Operating services</v>
      </c>
      <c r="I115" s="472" t="s">
        <v>12</v>
      </c>
      <c r="J115" s="23" t="s">
        <v>461</v>
      </c>
      <c r="K115" s="23"/>
      <c r="L115" s="473"/>
      <c r="M115" s="485" t="s">
        <v>480</v>
      </c>
      <c r="N115" s="24"/>
      <c r="O115" s="444" t="s">
        <v>480</v>
      </c>
      <c r="P115" s="485" t="s">
        <v>480</v>
      </c>
      <c r="Q115" s="24"/>
      <c r="R115" s="444" t="s">
        <v>480</v>
      </c>
      <c r="S115" s="485" t="s">
        <v>480</v>
      </c>
      <c r="T115" s="24"/>
      <c r="U115" s="444" t="s">
        <v>480</v>
      </c>
      <c r="V115" s="485" t="s">
        <v>480</v>
      </c>
      <c r="W115" s="24"/>
      <c r="X115" s="444" t="s">
        <v>480</v>
      </c>
      <c r="Y115" s="485" t="s">
        <v>480</v>
      </c>
      <c r="Z115" s="24"/>
      <c r="AA115" s="444" t="s">
        <v>480</v>
      </c>
      <c r="AB115" s="485" t="s">
        <v>480</v>
      </c>
      <c r="AC115" s="24"/>
      <c r="AD115" s="444" t="s">
        <v>480</v>
      </c>
      <c r="AE115" s="485" t="s">
        <v>480</v>
      </c>
      <c r="AF115" s="24"/>
      <c r="AG115" s="444" t="s">
        <v>480</v>
      </c>
      <c r="AH115" s="485" t="s">
        <v>480</v>
      </c>
      <c r="AI115" s="24"/>
      <c r="AJ115" s="444" t="s">
        <v>480</v>
      </c>
      <c r="AK115" s="485" t="s">
        <v>480</v>
      </c>
      <c r="AL115" s="24"/>
      <c r="AM115" s="444" t="s">
        <v>480</v>
      </c>
      <c r="AN115" s="485" t="s">
        <v>480</v>
      </c>
      <c r="AO115" s="24"/>
      <c r="AP115" s="444" t="s">
        <v>480</v>
      </c>
    </row>
    <row r="116" spans="1:42" outlineLevel="2">
      <c r="A116" s="443">
        <v>114</v>
      </c>
      <c r="B116" s="38" t="str">
        <f>'6. INPUT PROJECT'!D203</f>
        <v>Project-3.1.3-Item #4</v>
      </c>
      <c r="C116" s="464" t="str">
        <f>'6. INPUT PROJECT'!B$152</f>
        <v>3.</v>
      </c>
      <c r="D116" s="432" t="str">
        <f>'6. INPUT PROJECT'!C$152</f>
        <v>Project Pull-through - NTT</v>
      </c>
      <c r="E116" s="139" t="str">
        <f>'6. INPUT PROJECT'!C$154</f>
        <v>3.1</v>
      </c>
      <c r="F116" s="432" t="str">
        <f>'6. INPUT PROJECT'!D$154</f>
        <v>Project Pull-through - NTT - Revenues</v>
      </c>
      <c r="G116" s="139" t="str">
        <f>'6. INPUT PROJECT'!D$196</f>
        <v>3.1.3</v>
      </c>
      <c r="H116" s="465" t="str">
        <f>'6. INPUT PROJECT'!E$196</f>
        <v>Project Pull-through - NTT - Revenues - Operating services</v>
      </c>
      <c r="I116" s="472" t="s">
        <v>13</v>
      </c>
      <c r="J116" s="23" t="s">
        <v>462</v>
      </c>
      <c r="K116" s="23"/>
      <c r="L116" s="473"/>
      <c r="M116" s="485" t="s">
        <v>480</v>
      </c>
      <c r="N116" s="24"/>
      <c r="O116" s="444" t="s">
        <v>480</v>
      </c>
      <c r="P116" s="485" t="s">
        <v>480</v>
      </c>
      <c r="Q116" s="24"/>
      <c r="R116" s="444" t="s">
        <v>480</v>
      </c>
      <c r="S116" s="485" t="s">
        <v>480</v>
      </c>
      <c r="T116" s="24"/>
      <c r="U116" s="444" t="s">
        <v>480</v>
      </c>
      <c r="V116" s="485" t="s">
        <v>480</v>
      </c>
      <c r="W116" s="24"/>
      <c r="X116" s="444" t="s">
        <v>480</v>
      </c>
      <c r="Y116" s="485" t="s">
        <v>480</v>
      </c>
      <c r="Z116" s="24"/>
      <c r="AA116" s="444" t="s">
        <v>480</v>
      </c>
      <c r="AB116" s="485" t="s">
        <v>480</v>
      </c>
      <c r="AC116" s="24"/>
      <c r="AD116" s="444" t="s">
        <v>480</v>
      </c>
      <c r="AE116" s="485" t="s">
        <v>480</v>
      </c>
      <c r="AF116" s="24"/>
      <c r="AG116" s="444" t="s">
        <v>480</v>
      </c>
      <c r="AH116" s="485" t="s">
        <v>480</v>
      </c>
      <c r="AI116" s="24"/>
      <c r="AJ116" s="444" t="s">
        <v>480</v>
      </c>
      <c r="AK116" s="485" t="s">
        <v>480</v>
      </c>
      <c r="AL116" s="24"/>
      <c r="AM116" s="444" t="s">
        <v>480</v>
      </c>
      <c r="AN116" s="485" t="s">
        <v>480</v>
      </c>
      <c r="AO116" s="24"/>
      <c r="AP116" s="444" t="s">
        <v>480</v>
      </c>
    </row>
    <row r="117" spans="1:42" outlineLevel="2">
      <c r="A117" s="443">
        <v>115</v>
      </c>
      <c r="B117" s="38" t="str">
        <f>'6. INPUT PROJECT'!D204</f>
        <v>Project-3.1.3-Item #5</v>
      </c>
      <c r="C117" s="464" t="str">
        <f>'6. INPUT PROJECT'!B$152</f>
        <v>3.</v>
      </c>
      <c r="D117" s="432" t="str">
        <f>'6. INPUT PROJECT'!C$152</f>
        <v>Project Pull-through - NTT</v>
      </c>
      <c r="E117" s="139" t="str">
        <f>'6. INPUT PROJECT'!C$154</f>
        <v>3.1</v>
      </c>
      <c r="F117" s="432" t="str">
        <f>'6. INPUT PROJECT'!D$154</f>
        <v>Project Pull-through - NTT - Revenues</v>
      </c>
      <c r="G117" s="139" t="str">
        <f>'6. INPUT PROJECT'!D$196</f>
        <v>3.1.3</v>
      </c>
      <c r="H117" s="465" t="str">
        <f>'6. INPUT PROJECT'!E$196</f>
        <v>Project Pull-through - NTT - Revenues - Operating services</v>
      </c>
      <c r="I117" s="472" t="s">
        <v>14</v>
      </c>
      <c r="J117" s="23"/>
      <c r="K117" s="23"/>
      <c r="L117" s="473"/>
      <c r="M117" s="485" t="s">
        <v>480</v>
      </c>
      <c r="N117" s="24"/>
      <c r="O117" s="444" t="s">
        <v>480</v>
      </c>
      <c r="P117" s="485" t="s">
        <v>480</v>
      </c>
      <c r="Q117" s="24"/>
      <c r="R117" s="444" t="s">
        <v>480</v>
      </c>
      <c r="S117" s="485" t="s">
        <v>480</v>
      </c>
      <c r="T117" s="24"/>
      <c r="U117" s="444" t="s">
        <v>480</v>
      </c>
      <c r="V117" s="485" t="s">
        <v>480</v>
      </c>
      <c r="W117" s="24"/>
      <c r="X117" s="444" t="s">
        <v>480</v>
      </c>
      <c r="Y117" s="485" t="s">
        <v>480</v>
      </c>
      <c r="Z117" s="24"/>
      <c r="AA117" s="444" t="s">
        <v>480</v>
      </c>
      <c r="AB117" s="485" t="s">
        <v>480</v>
      </c>
      <c r="AC117" s="24"/>
      <c r="AD117" s="444" t="s">
        <v>480</v>
      </c>
      <c r="AE117" s="485" t="s">
        <v>480</v>
      </c>
      <c r="AF117" s="24"/>
      <c r="AG117" s="444" t="s">
        <v>480</v>
      </c>
      <c r="AH117" s="485" t="s">
        <v>480</v>
      </c>
      <c r="AI117" s="24"/>
      <c r="AJ117" s="444" t="s">
        <v>480</v>
      </c>
      <c r="AK117" s="485" t="s">
        <v>480</v>
      </c>
      <c r="AL117" s="24"/>
      <c r="AM117" s="444" t="s">
        <v>480</v>
      </c>
      <c r="AN117" s="485" t="s">
        <v>480</v>
      </c>
      <c r="AO117" s="24"/>
      <c r="AP117" s="444" t="s">
        <v>480</v>
      </c>
    </row>
    <row r="118" spans="1:42" outlineLevel="2">
      <c r="A118" s="443">
        <v>116</v>
      </c>
      <c r="B118" s="694" t="str">
        <f>'6. INPUT PROJECT'!D205</f>
        <v>Project-3.1.3-Item #6</v>
      </c>
      <c r="C118" s="464" t="str">
        <f>'6. INPUT PROJECT'!B$152</f>
        <v>3.</v>
      </c>
      <c r="D118" s="432" t="str">
        <f>'6. INPUT PROJECT'!C$152</f>
        <v>Project Pull-through - NTT</v>
      </c>
      <c r="E118" s="139" t="str">
        <f>'6. INPUT PROJECT'!C$154</f>
        <v>3.1</v>
      </c>
      <c r="F118" s="432" t="str">
        <f>'6. INPUT PROJECT'!D$154</f>
        <v>Project Pull-through - NTT - Revenues</v>
      </c>
      <c r="G118" s="139" t="str">
        <f>'6. INPUT PROJECT'!D$196</f>
        <v>3.1.3</v>
      </c>
      <c r="H118" s="465" t="str">
        <f>'6. INPUT PROJECT'!E$196</f>
        <v>Project Pull-through - NTT - Revenues - Operating services</v>
      </c>
      <c r="I118" s="472" t="s">
        <v>15</v>
      </c>
      <c r="J118" s="23"/>
      <c r="K118" s="23"/>
      <c r="L118" s="473"/>
      <c r="M118" s="485" t="s">
        <v>480</v>
      </c>
      <c r="N118" s="24"/>
      <c r="O118" s="444" t="s">
        <v>480</v>
      </c>
      <c r="P118" s="485" t="s">
        <v>480</v>
      </c>
      <c r="Q118" s="24"/>
      <c r="R118" s="444" t="s">
        <v>480</v>
      </c>
      <c r="S118" s="485" t="s">
        <v>480</v>
      </c>
      <c r="T118" s="24"/>
      <c r="U118" s="444" t="s">
        <v>480</v>
      </c>
      <c r="V118" s="485" t="s">
        <v>480</v>
      </c>
      <c r="W118" s="24"/>
      <c r="X118" s="444" t="s">
        <v>480</v>
      </c>
      <c r="Y118" s="485" t="s">
        <v>480</v>
      </c>
      <c r="Z118" s="24"/>
      <c r="AA118" s="444" t="s">
        <v>480</v>
      </c>
      <c r="AB118" s="485" t="s">
        <v>480</v>
      </c>
      <c r="AC118" s="24"/>
      <c r="AD118" s="444" t="s">
        <v>480</v>
      </c>
      <c r="AE118" s="485" t="s">
        <v>480</v>
      </c>
      <c r="AF118" s="24"/>
      <c r="AG118" s="444" t="s">
        <v>480</v>
      </c>
      <c r="AH118" s="485" t="s">
        <v>480</v>
      </c>
      <c r="AI118" s="24"/>
      <c r="AJ118" s="444" t="s">
        <v>480</v>
      </c>
      <c r="AK118" s="485" t="s">
        <v>480</v>
      </c>
      <c r="AL118" s="24"/>
      <c r="AM118" s="444" t="s">
        <v>480</v>
      </c>
      <c r="AN118" s="485" t="s">
        <v>480</v>
      </c>
      <c r="AO118" s="24"/>
      <c r="AP118" s="444" t="s">
        <v>480</v>
      </c>
    </row>
    <row r="119" spans="1:42" outlineLevel="2">
      <c r="A119" s="443">
        <v>117</v>
      </c>
      <c r="B119" s="694" t="str">
        <f>'6. INPUT PROJECT'!D206</f>
        <v>Project-3.1.3-Item #7</v>
      </c>
      <c r="C119" s="464" t="str">
        <f>'6. INPUT PROJECT'!B$152</f>
        <v>3.</v>
      </c>
      <c r="D119" s="432" t="str">
        <f>'6. INPUT PROJECT'!C$152</f>
        <v>Project Pull-through - NTT</v>
      </c>
      <c r="E119" s="139" t="str">
        <f>'6. INPUT PROJECT'!C$154</f>
        <v>3.1</v>
      </c>
      <c r="F119" s="432" t="str">
        <f>'6. INPUT PROJECT'!D$154</f>
        <v>Project Pull-through - NTT - Revenues</v>
      </c>
      <c r="G119" s="139" t="str">
        <f>'6. INPUT PROJECT'!D$196</f>
        <v>3.1.3</v>
      </c>
      <c r="H119" s="465" t="str">
        <f>'6. INPUT PROJECT'!E$196</f>
        <v>Project Pull-through - NTT - Revenues - Operating services</v>
      </c>
      <c r="I119" s="472" t="s">
        <v>16</v>
      </c>
      <c r="J119" s="23"/>
      <c r="K119" s="23"/>
      <c r="L119" s="473"/>
      <c r="M119" s="485" t="s">
        <v>480</v>
      </c>
      <c r="N119" s="24"/>
      <c r="O119" s="444" t="s">
        <v>480</v>
      </c>
      <c r="P119" s="485" t="s">
        <v>480</v>
      </c>
      <c r="Q119" s="24"/>
      <c r="R119" s="444" t="s">
        <v>480</v>
      </c>
      <c r="S119" s="485" t="s">
        <v>480</v>
      </c>
      <c r="T119" s="24"/>
      <c r="U119" s="444" t="s">
        <v>480</v>
      </c>
      <c r="V119" s="485" t="s">
        <v>480</v>
      </c>
      <c r="W119" s="24"/>
      <c r="X119" s="444" t="s">
        <v>480</v>
      </c>
      <c r="Y119" s="485" t="s">
        <v>480</v>
      </c>
      <c r="Z119" s="24"/>
      <c r="AA119" s="444" t="s">
        <v>480</v>
      </c>
      <c r="AB119" s="485" t="s">
        <v>480</v>
      </c>
      <c r="AC119" s="24"/>
      <c r="AD119" s="444" t="s">
        <v>480</v>
      </c>
      <c r="AE119" s="485" t="s">
        <v>480</v>
      </c>
      <c r="AF119" s="24"/>
      <c r="AG119" s="444" t="s">
        <v>480</v>
      </c>
      <c r="AH119" s="485" t="s">
        <v>480</v>
      </c>
      <c r="AI119" s="24"/>
      <c r="AJ119" s="444" t="s">
        <v>480</v>
      </c>
      <c r="AK119" s="485" t="s">
        <v>480</v>
      </c>
      <c r="AL119" s="24"/>
      <c r="AM119" s="444" t="s">
        <v>480</v>
      </c>
      <c r="AN119" s="485" t="s">
        <v>480</v>
      </c>
      <c r="AO119" s="24"/>
      <c r="AP119" s="444" t="s">
        <v>480</v>
      </c>
    </row>
    <row r="120" spans="1:42" outlineLevel="2">
      <c r="A120" s="443">
        <v>118</v>
      </c>
      <c r="B120" s="694" t="str">
        <f>'6. INPUT PROJECT'!D207</f>
        <v>Project-3.1.3-Item #8</v>
      </c>
      <c r="C120" s="464" t="str">
        <f>'6. INPUT PROJECT'!B$152</f>
        <v>3.</v>
      </c>
      <c r="D120" s="432" t="str">
        <f>'6. INPUT PROJECT'!C$152</f>
        <v>Project Pull-through - NTT</v>
      </c>
      <c r="E120" s="139" t="str">
        <f>'6. INPUT PROJECT'!C$154</f>
        <v>3.1</v>
      </c>
      <c r="F120" s="432" t="str">
        <f>'6. INPUT PROJECT'!D$154</f>
        <v>Project Pull-through - NTT - Revenues</v>
      </c>
      <c r="G120" s="139" t="str">
        <f>'6. INPUT PROJECT'!D$196</f>
        <v>3.1.3</v>
      </c>
      <c r="H120" s="465" t="str">
        <f>'6. INPUT PROJECT'!E$196</f>
        <v>Project Pull-through - NTT - Revenues - Operating services</v>
      </c>
      <c r="I120" s="472" t="s">
        <v>17</v>
      </c>
      <c r="J120" s="23"/>
      <c r="K120" s="23"/>
      <c r="L120" s="473"/>
      <c r="M120" s="485" t="s">
        <v>480</v>
      </c>
      <c r="N120" s="24"/>
      <c r="O120" s="444" t="s">
        <v>480</v>
      </c>
      <c r="P120" s="485" t="s">
        <v>480</v>
      </c>
      <c r="Q120" s="24"/>
      <c r="R120" s="444" t="s">
        <v>480</v>
      </c>
      <c r="S120" s="485" t="s">
        <v>480</v>
      </c>
      <c r="T120" s="24"/>
      <c r="U120" s="444" t="s">
        <v>480</v>
      </c>
      <c r="V120" s="485" t="s">
        <v>480</v>
      </c>
      <c r="W120" s="24"/>
      <c r="X120" s="444" t="s">
        <v>480</v>
      </c>
      <c r="Y120" s="485" t="s">
        <v>480</v>
      </c>
      <c r="Z120" s="24"/>
      <c r="AA120" s="444" t="s">
        <v>480</v>
      </c>
      <c r="AB120" s="485" t="s">
        <v>480</v>
      </c>
      <c r="AC120" s="24"/>
      <c r="AD120" s="444" t="s">
        <v>480</v>
      </c>
      <c r="AE120" s="485" t="s">
        <v>480</v>
      </c>
      <c r="AF120" s="24"/>
      <c r="AG120" s="444" t="s">
        <v>480</v>
      </c>
      <c r="AH120" s="485" t="s">
        <v>480</v>
      </c>
      <c r="AI120" s="24"/>
      <c r="AJ120" s="444" t="s">
        <v>480</v>
      </c>
      <c r="AK120" s="485" t="s">
        <v>480</v>
      </c>
      <c r="AL120" s="24"/>
      <c r="AM120" s="444" t="s">
        <v>480</v>
      </c>
      <c r="AN120" s="485" t="s">
        <v>480</v>
      </c>
      <c r="AO120" s="24"/>
      <c r="AP120" s="444" t="s">
        <v>480</v>
      </c>
    </row>
    <row r="121" spans="1:42" outlineLevel="2">
      <c r="A121" s="443">
        <v>119</v>
      </c>
      <c r="B121" s="694" t="str">
        <f>'6. INPUT PROJECT'!D208</f>
        <v>Project-3.1.3-Item #9</v>
      </c>
      <c r="C121" s="464" t="str">
        <f>'6. INPUT PROJECT'!B$152</f>
        <v>3.</v>
      </c>
      <c r="D121" s="432" t="str">
        <f>'6. INPUT PROJECT'!C$152</f>
        <v>Project Pull-through - NTT</v>
      </c>
      <c r="E121" s="139" t="str">
        <f>'6. INPUT PROJECT'!C$154</f>
        <v>3.1</v>
      </c>
      <c r="F121" s="432" t="str">
        <f>'6. INPUT PROJECT'!D$154</f>
        <v>Project Pull-through - NTT - Revenues</v>
      </c>
      <c r="G121" s="139" t="str">
        <f>'6. INPUT PROJECT'!D$196</f>
        <v>3.1.3</v>
      </c>
      <c r="H121" s="465" t="str">
        <f>'6. INPUT PROJECT'!E$196</f>
        <v>Project Pull-through - NTT - Revenues - Operating services</v>
      </c>
      <c r="I121" s="472" t="s">
        <v>18</v>
      </c>
      <c r="J121" s="23"/>
      <c r="K121" s="23"/>
      <c r="L121" s="473"/>
      <c r="M121" s="485" t="s">
        <v>480</v>
      </c>
      <c r="N121" s="24"/>
      <c r="O121" s="444" t="s">
        <v>480</v>
      </c>
      <c r="P121" s="485" t="s">
        <v>480</v>
      </c>
      <c r="Q121" s="24"/>
      <c r="R121" s="444" t="s">
        <v>480</v>
      </c>
      <c r="S121" s="485" t="s">
        <v>480</v>
      </c>
      <c r="T121" s="24"/>
      <c r="U121" s="444" t="s">
        <v>480</v>
      </c>
      <c r="V121" s="485" t="s">
        <v>480</v>
      </c>
      <c r="W121" s="24"/>
      <c r="X121" s="444" t="s">
        <v>480</v>
      </c>
      <c r="Y121" s="485" t="s">
        <v>480</v>
      </c>
      <c r="Z121" s="24"/>
      <c r="AA121" s="444" t="s">
        <v>480</v>
      </c>
      <c r="AB121" s="485" t="s">
        <v>480</v>
      </c>
      <c r="AC121" s="24"/>
      <c r="AD121" s="444" t="s">
        <v>480</v>
      </c>
      <c r="AE121" s="485" t="s">
        <v>480</v>
      </c>
      <c r="AF121" s="24"/>
      <c r="AG121" s="444" t="s">
        <v>480</v>
      </c>
      <c r="AH121" s="485" t="s">
        <v>480</v>
      </c>
      <c r="AI121" s="24"/>
      <c r="AJ121" s="444" t="s">
        <v>480</v>
      </c>
      <c r="AK121" s="485" t="s">
        <v>480</v>
      </c>
      <c r="AL121" s="24"/>
      <c r="AM121" s="444" t="s">
        <v>480</v>
      </c>
      <c r="AN121" s="485" t="s">
        <v>480</v>
      </c>
      <c r="AO121" s="24"/>
      <c r="AP121" s="444" t="s">
        <v>480</v>
      </c>
    </row>
    <row r="122" spans="1:42" outlineLevel="2">
      <c r="A122" s="445">
        <v>120</v>
      </c>
      <c r="B122" s="695" t="str">
        <f>'6. INPUT PROJECT'!D209</f>
        <v>Project-3.1.3-Item #10</v>
      </c>
      <c r="C122" s="466" t="str">
        <f>'6. INPUT PROJECT'!B$152</f>
        <v>3.</v>
      </c>
      <c r="D122" s="435" t="str">
        <f>'6. INPUT PROJECT'!C$152</f>
        <v>Project Pull-through - NTT</v>
      </c>
      <c r="E122" s="434" t="str">
        <f>'6. INPUT PROJECT'!C$154</f>
        <v>3.1</v>
      </c>
      <c r="F122" s="435" t="str">
        <f>'6. INPUT PROJECT'!D$154</f>
        <v>Project Pull-through - NTT - Revenues</v>
      </c>
      <c r="G122" s="434" t="str">
        <f>'6. INPUT PROJECT'!D$196</f>
        <v>3.1.3</v>
      </c>
      <c r="H122" s="467" t="str">
        <f>'6. INPUT PROJECT'!E$196</f>
        <v>Project Pull-through - NTT - Revenues - Operating services</v>
      </c>
      <c r="I122" s="474" t="s">
        <v>19</v>
      </c>
      <c r="J122" s="28"/>
      <c r="K122" s="28"/>
      <c r="L122" s="475"/>
      <c r="M122" s="487" t="s">
        <v>480</v>
      </c>
      <c r="N122" s="29"/>
      <c r="O122" s="446" t="s">
        <v>480</v>
      </c>
      <c r="P122" s="487" t="s">
        <v>480</v>
      </c>
      <c r="Q122" s="29"/>
      <c r="R122" s="446" t="s">
        <v>480</v>
      </c>
      <c r="S122" s="487" t="s">
        <v>480</v>
      </c>
      <c r="T122" s="29"/>
      <c r="U122" s="446" t="s">
        <v>480</v>
      </c>
      <c r="V122" s="487" t="s">
        <v>480</v>
      </c>
      <c r="W122" s="29"/>
      <c r="X122" s="446" t="s">
        <v>480</v>
      </c>
      <c r="Y122" s="487" t="s">
        <v>480</v>
      </c>
      <c r="Z122" s="29"/>
      <c r="AA122" s="446" t="s">
        <v>480</v>
      </c>
      <c r="AB122" s="487" t="s">
        <v>480</v>
      </c>
      <c r="AC122" s="29"/>
      <c r="AD122" s="446" t="s">
        <v>480</v>
      </c>
      <c r="AE122" s="487" t="s">
        <v>480</v>
      </c>
      <c r="AF122" s="29"/>
      <c r="AG122" s="446" t="s">
        <v>480</v>
      </c>
      <c r="AH122" s="487" t="s">
        <v>480</v>
      </c>
      <c r="AI122" s="29"/>
      <c r="AJ122" s="446" t="s">
        <v>480</v>
      </c>
      <c r="AK122" s="487" t="s">
        <v>480</v>
      </c>
      <c r="AL122" s="29"/>
      <c r="AM122" s="446" t="s">
        <v>480</v>
      </c>
      <c r="AN122" s="487" t="s">
        <v>480</v>
      </c>
      <c r="AO122" s="29"/>
      <c r="AP122" s="446" t="s">
        <v>480</v>
      </c>
    </row>
    <row r="123" spans="1:42" outlineLevel="1">
      <c r="A123" s="447">
        <v>121</v>
      </c>
      <c r="B123" s="37" t="str">
        <f>'6. INPUT PROJECT'!D222</f>
        <v>Project-3.3-Item #1</v>
      </c>
      <c r="C123" s="496" t="str">
        <f>'6. INPUT PROJECT'!B$152</f>
        <v>3.</v>
      </c>
      <c r="D123" s="430" t="str">
        <f>'6. INPUT PROJECT'!C$152</f>
        <v>Project Pull-through - NTT</v>
      </c>
      <c r="E123" s="429" t="str">
        <f>'6. INPUT PROJECT'!C$218</f>
        <v>3.3</v>
      </c>
      <c r="F123" s="430" t="str">
        <f>'6. INPUT PROJECT'!D$218</f>
        <v>Project Pull-through - NTT - Capex</v>
      </c>
      <c r="G123" s="429" t="s">
        <v>480</v>
      </c>
      <c r="H123" s="495" t="s">
        <v>480</v>
      </c>
      <c r="I123" s="476" t="s">
        <v>9</v>
      </c>
      <c r="J123" s="17" t="s">
        <v>98</v>
      </c>
      <c r="K123" s="17" t="s">
        <v>99</v>
      </c>
      <c r="L123" s="477"/>
      <c r="M123" s="488" t="s">
        <v>480</v>
      </c>
      <c r="N123" s="431" t="s">
        <v>480</v>
      </c>
      <c r="O123" s="449"/>
      <c r="P123" s="488" t="s">
        <v>480</v>
      </c>
      <c r="Q123" s="431" t="s">
        <v>480</v>
      </c>
      <c r="R123" s="449"/>
      <c r="S123" s="488" t="s">
        <v>480</v>
      </c>
      <c r="T123" s="431" t="s">
        <v>480</v>
      </c>
      <c r="U123" s="449"/>
      <c r="V123" s="488" t="s">
        <v>480</v>
      </c>
      <c r="W123" s="431" t="s">
        <v>480</v>
      </c>
      <c r="X123" s="449"/>
      <c r="Y123" s="488" t="s">
        <v>480</v>
      </c>
      <c r="Z123" s="431" t="s">
        <v>480</v>
      </c>
      <c r="AA123" s="449"/>
      <c r="AB123" s="488" t="s">
        <v>480</v>
      </c>
      <c r="AC123" s="431" t="s">
        <v>480</v>
      </c>
      <c r="AD123" s="449"/>
      <c r="AE123" s="488" t="s">
        <v>480</v>
      </c>
      <c r="AF123" s="431" t="s">
        <v>480</v>
      </c>
      <c r="AG123" s="449"/>
      <c r="AH123" s="488" t="s">
        <v>480</v>
      </c>
      <c r="AI123" s="431" t="s">
        <v>480</v>
      </c>
      <c r="AJ123" s="449"/>
      <c r="AK123" s="488" t="s">
        <v>480</v>
      </c>
      <c r="AL123" s="431" t="s">
        <v>480</v>
      </c>
      <c r="AM123" s="449"/>
      <c r="AN123" s="488" t="s">
        <v>480</v>
      </c>
      <c r="AO123" s="431" t="s">
        <v>480</v>
      </c>
      <c r="AP123" s="449"/>
    </row>
    <row r="124" spans="1:42" outlineLevel="2">
      <c r="A124" s="443">
        <v>122</v>
      </c>
      <c r="B124" s="38" t="str">
        <f>'6. INPUT PROJECT'!D223</f>
        <v>Project-3.3-Item #2</v>
      </c>
      <c r="C124" s="464" t="str">
        <f>'6. INPUT PROJECT'!B$152</f>
        <v>3.</v>
      </c>
      <c r="D124" s="432" t="str">
        <f>'6. INPUT PROJECT'!C$152</f>
        <v>Project Pull-through - NTT</v>
      </c>
      <c r="E124" s="139" t="str">
        <f>'6. INPUT PROJECT'!C$218</f>
        <v>3.3</v>
      </c>
      <c r="F124" s="432" t="str">
        <f>'6. INPUT PROJECT'!D$218</f>
        <v>Project Pull-through - NTT - Capex</v>
      </c>
      <c r="G124" s="139" t="s">
        <v>480</v>
      </c>
      <c r="H124" s="465" t="s">
        <v>480</v>
      </c>
      <c r="I124" s="472" t="s">
        <v>11</v>
      </c>
      <c r="J124" s="23"/>
      <c r="K124" s="23"/>
      <c r="L124" s="473"/>
      <c r="M124" s="485" t="s">
        <v>480</v>
      </c>
      <c r="N124" s="433" t="s">
        <v>480</v>
      </c>
      <c r="O124" s="450"/>
      <c r="P124" s="485" t="s">
        <v>480</v>
      </c>
      <c r="Q124" s="433" t="s">
        <v>480</v>
      </c>
      <c r="R124" s="450"/>
      <c r="S124" s="485" t="s">
        <v>480</v>
      </c>
      <c r="T124" s="433" t="s">
        <v>480</v>
      </c>
      <c r="U124" s="450"/>
      <c r="V124" s="485" t="s">
        <v>480</v>
      </c>
      <c r="W124" s="433" t="s">
        <v>480</v>
      </c>
      <c r="X124" s="450"/>
      <c r="Y124" s="485" t="s">
        <v>480</v>
      </c>
      <c r="Z124" s="433" t="s">
        <v>480</v>
      </c>
      <c r="AA124" s="450"/>
      <c r="AB124" s="485" t="s">
        <v>480</v>
      </c>
      <c r="AC124" s="433" t="s">
        <v>480</v>
      </c>
      <c r="AD124" s="450"/>
      <c r="AE124" s="485" t="s">
        <v>480</v>
      </c>
      <c r="AF124" s="433" t="s">
        <v>480</v>
      </c>
      <c r="AG124" s="450"/>
      <c r="AH124" s="485" t="s">
        <v>480</v>
      </c>
      <c r="AI124" s="433" t="s">
        <v>480</v>
      </c>
      <c r="AJ124" s="450"/>
      <c r="AK124" s="485" t="s">
        <v>480</v>
      </c>
      <c r="AL124" s="433" t="s">
        <v>480</v>
      </c>
      <c r="AM124" s="450"/>
      <c r="AN124" s="485" t="s">
        <v>480</v>
      </c>
      <c r="AO124" s="433" t="s">
        <v>480</v>
      </c>
      <c r="AP124" s="450"/>
    </row>
    <row r="125" spans="1:42" outlineLevel="2">
      <c r="A125" s="443">
        <v>123</v>
      </c>
      <c r="B125" s="38" t="str">
        <f>'6. INPUT PROJECT'!D224</f>
        <v>Project-3.3-Item #3</v>
      </c>
      <c r="C125" s="464" t="str">
        <f>'6. INPUT PROJECT'!B$152</f>
        <v>3.</v>
      </c>
      <c r="D125" s="432" t="str">
        <f>'6. INPUT PROJECT'!C$152</f>
        <v>Project Pull-through - NTT</v>
      </c>
      <c r="E125" s="139" t="str">
        <f>'6. INPUT PROJECT'!C$218</f>
        <v>3.3</v>
      </c>
      <c r="F125" s="432" t="str">
        <f>'6. INPUT PROJECT'!D$218</f>
        <v>Project Pull-through - NTT - Capex</v>
      </c>
      <c r="G125" s="139" t="s">
        <v>480</v>
      </c>
      <c r="H125" s="465" t="s">
        <v>480</v>
      </c>
      <c r="I125" s="472" t="s">
        <v>12</v>
      </c>
      <c r="J125" s="23"/>
      <c r="K125" s="23"/>
      <c r="L125" s="473"/>
      <c r="M125" s="485" t="s">
        <v>480</v>
      </c>
      <c r="N125" s="433" t="s">
        <v>480</v>
      </c>
      <c r="O125" s="450"/>
      <c r="P125" s="485" t="s">
        <v>480</v>
      </c>
      <c r="Q125" s="433" t="s">
        <v>480</v>
      </c>
      <c r="R125" s="450"/>
      <c r="S125" s="485" t="s">
        <v>480</v>
      </c>
      <c r="T125" s="433" t="s">
        <v>480</v>
      </c>
      <c r="U125" s="450"/>
      <c r="V125" s="485" t="s">
        <v>480</v>
      </c>
      <c r="W125" s="433" t="s">
        <v>480</v>
      </c>
      <c r="X125" s="450"/>
      <c r="Y125" s="485" t="s">
        <v>480</v>
      </c>
      <c r="Z125" s="433" t="s">
        <v>480</v>
      </c>
      <c r="AA125" s="450"/>
      <c r="AB125" s="485" t="s">
        <v>480</v>
      </c>
      <c r="AC125" s="433" t="s">
        <v>480</v>
      </c>
      <c r="AD125" s="450"/>
      <c r="AE125" s="485" t="s">
        <v>480</v>
      </c>
      <c r="AF125" s="433" t="s">
        <v>480</v>
      </c>
      <c r="AG125" s="450"/>
      <c r="AH125" s="485" t="s">
        <v>480</v>
      </c>
      <c r="AI125" s="433" t="s">
        <v>480</v>
      </c>
      <c r="AJ125" s="450"/>
      <c r="AK125" s="485" t="s">
        <v>480</v>
      </c>
      <c r="AL125" s="433" t="s">
        <v>480</v>
      </c>
      <c r="AM125" s="450"/>
      <c r="AN125" s="485" t="s">
        <v>480</v>
      </c>
      <c r="AO125" s="433" t="s">
        <v>480</v>
      </c>
      <c r="AP125" s="450"/>
    </row>
    <row r="126" spans="1:42" outlineLevel="2">
      <c r="A126" s="443">
        <v>124</v>
      </c>
      <c r="B126" s="38" t="str">
        <f>'6. INPUT PROJECT'!D225</f>
        <v>Project-3.3-Item #4</v>
      </c>
      <c r="C126" s="464" t="str">
        <f>'6. INPUT PROJECT'!B$152</f>
        <v>3.</v>
      </c>
      <c r="D126" s="432" t="str">
        <f>'6. INPUT PROJECT'!C$152</f>
        <v>Project Pull-through - NTT</v>
      </c>
      <c r="E126" s="139" t="str">
        <f>'6. INPUT PROJECT'!C$218</f>
        <v>3.3</v>
      </c>
      <c r="F126" s="432" t="str">
        <f>'6. INPUT PROJECT'!D$218</f>
        <v>Project Pull-through - NTT - Capex</v>
      </c>
      <c r="G126" s="139" t="s">
        <v>480</v>
      </c>
      <c r="H126" s="465" t="s">
        <v>480</v>
      </c>
      <c r="I126" s="472" t="s">
        <v>13</v>
      </c>
      <c r="J126" s="23"/>
      <c r="K126" s="23"/>
      <c r="L126" s="473"/>
      <c r="M126" s="485" t="s">
        <v>480</v>
      </c>
      <c r="N126" s="433" t="s">
        <v>480</v>
      </c>
      <c r="O126" s="450"/>
      <c r="P126" s="485" t="s">
        <v>480</v>
      </c>
      <c r="Q126" s="433" t="s">
        <v>480</v>
      </c>
      <c r="R126" s="450"/>
      <c r="S126" s="485" t="s">
        <v>480</v>
      </c>
      <c r="T126" s="433" t="s">
        <v>480</v>
      </c>
      <c r="U126" s="450"/>
      <c r="V126" s="485" t="s">
        <v>480</v>
      </c>
      <c r="W126" s="433" t="s">
        <v>480</v>
      </c>
      <c r="X126" s="450"/>
      <c r="Y126" s="485" t="s">
        <v>480</v>
      </c>
      <c r="Z126" s="433" t="s">
        <v>480</v>
      </c>
      <c r="AA126" s="450"/>
      <c r="AB126" s="485" t="s">
        <v>480</v>
      </c>
      <c r="AC126" s="433" t="s">
        <v>480</v>
      </c>
      <c r="AD126" s="450"/>
      <c r="AE126" s="485" t="s">
        <v>480</v>
      </c>
      <c r="AF126" s="433" t="s">
        <v>480</v>
      </c>
      <c r="AG126" s="450"/>
      <c r="AH126" s="485" t="s">
        <v>480</v>
      </c>
      <c r="AI126" s="433" t="s">
        <v>480</v>
      </c>
      <c r="AJ126" s="450"/>
      <c r="AK126" s="485" t="s">
        <v>480</v>
      </c>
      <c r="AL126" s="433" t="s">
        <v>480</v>
      </c>
      <c r="AM126" s="450"/>
      <c r="AN126" s="485" t="s">
        <v>480</v>
      </c>
      <c r="AO126" s="433" t="s">
        <v>480</v>
      </c>
      <c r="AP126" s="450"/>
    </row>
    <row r="127" spans="1:42" outlineLevel="2">
      <c r="A127" s="443">
        <v>125</v>
      </c>
      <c r="B127" s="38" t="str">
        <f>'6. INPUT PROJECT'!D226</f>
        <v>Project-3.3-Item #5</v>
      </c>
      <c r="C127" s="464" t="str">
        <f>'6. INPUT PROJECT'!B$152</f>
        <v>3.</v>
      </c>
      <c r="D127" s="432" t="str">
        <f>'6. INPUT PROJECT'!C$152</f>
        <v>Project Pull-through - NTT</v>
      </c>
      <c r="E127" s="139" t="str">
        <f>'6. INPUT PROJECT'!C$218</f>
        <v>3.3</v>
      </c>
      <c r="F127" s="432" t="str">
        <f>'6. INPUT PROJECT'!D$218</f>
        <v>Project Pull-through - NTT - Capex</v>
      </c>
      <c r="G127" s="139" t="s">
        <v>480</v>
      </c>
      <c r="H127" s="465" t="s">
        <v>480</v>
      </c>
      <c r="I127" s="472" t="s">
        <v>14</v>
      </c>
      <c r="J127" s="23"/>
      <c r="K127" s="23"/>
      <c r="L127" s="473"/>
      <c r="M127" s="485" t="s">
        <v>480</v>
      </c>
      <c r="N127" s="433" t="s">
        <v>480</v>
      </c>
      <c r="O127" s="450"/>
      <c r="P127" s="485" t="s">
        <v>480</v>
      </c>
      <c r="Q127" s="433" t="s">
        <v>480</v>
      </c>
      <c r="R127" s="450"/>
      <c r="S127" s="485" t="s">
        <v>480</v>
      </c>
      <c r="T127" s="433" t="s">
        <v>480</v>
      </c>
      <c r="U127" s="450"/>
      <c r="V127" s="485" t="s">
        <v>480</v>
      </c>
      <c r="W127" s="433" t="s">
        <v>480</v>
      </c>
      <c r="X127" s="450"/>
      <c r="Y127" s="485" t="s">
        <v>480</v>
      </c>
      <c r="Z127" s="433" t="s">
        <v>480</v>
      </c>
      <c r="AA127" s="450"/>
      <c r="AB127" s="485" t="s">
        <v>480</v>
      </c>
      <c r="AC127" s="433" t="s">
        <v>480</v>
      </c>
      <c r="AD127" s="450"/>
      <c r="AE127" s="485" t="s">
        <v>480</v>
      </c>
      <c r="AF127" s="433" t="s">
        <v>480</v>
      </c>
      <c r="AG127" s="450"/>
      <c r="AH127" s="485" t="s">
        <v>480</v>
      </c>
      <c r="AI127" s="433" t="s">
        <v>480</v>
      </c>
      <c r="AJ127" s="450"/>
      <c r="AK127" s="485" t="s">
        <v>480</v>
      </c>
      <c r="AL127" s="433" t="s">
        <v>480</v>
      </c>
      <c r="AM127" s="450"/>
      <c r="AN127" s="485" t="s">
        <v>480</v>
      </c>
      <c r="AO127" s="433" t="s">
        <v>480</v>
      </c>
      <c r="AP127" s="450"/>
    </row>
    <row r="128" spans="1:42" outlineLevel="2">
      <c r="A128" s="443">
        <v>126</v>
      </c>
      <c r="B128" s="694" t="str">
        <f>'6. INPUT PROJECT'!D227</f>
        <v>Project-3.3-Item #6</v>
      </c>
      <c r="C128" s="464" t="str">
        <f>'6. INPUT PROJECT'!B$152</f>
        <v>3.</v>
      </c>
      <c r="D128" s="432" t="str">
        <f>'6. INPUT PROJECT'!C$152</f>
        <v>Project Pull-through - NTT</v>
      </c>
      <c r="E128" s="139" t="str">
        <f>'6. INPUT PROJECT'!C$218</f>
        <v>3.3</v>
      </c>
      <c r="F128" s="432" t="str">
        <f>'6. INPUT PROJECT'!D$218</f>
        <v>Project Pull-through - NTT - Capex</v>
      </c>
      <c r="G128" s="139" t="s">
        <v>480</v>
      </c>
      <c r="H128" s="465" t="s">
        <v>480</v>
      </c>
      <c r="I128" s="472" t="s">
        <v>15</v>
      </c>
      <c r="J128" s="23"/>
      <c r="K128" s="23"/>
      <c r="L128" s="473"/>
      <c r="M128" s="485" t="s">
        <v>480</v>
      </c>
      <c r="N128" s="433" t="s">
        <v>480</v>
      </c>
      <c r="O128" s="450"/>
      <c r="P128" s="485" t="s">
        <v>480</v>
      </c>
      <c r="Q128" s="433" t="s">
        <v>480</v>
      </c>
      <c r="R128" s="450"/>
      <c r="S128" s="485" t="s">
        <v>480</v>
      </c>
      <c r="T128" s="433" t="s">
        <v>480</v>
      </c>
      <c r="U128" s="450"/>
      <c r="V128" s="485" t="s">
        <v>480</v>
      </c>
      <c r="W128" s="433" t="s">
        <v>480</v>
      </c>
      <c r="X128" s="450"/>
      <c r="Y128" s="485" t="s">
        <v>480</v>
      </c>
      <c r="Z128" s="433" t="s">
        <v>480</v>
      </c>
      <c r="AA128" s="450"/>
      <c r="AB128" s="485" t="s">
        <v>480</v>
      </c>
      <c r="AC128" s="433" t="s">
        <v>480</v>
      </c>
      <c r="AD128" s="450"/>
      <c r="AE128" s="485" t="s">
        <v>480</v>
      </c>
      <c r="AF128" s="433" t="s">
        <v>480</v>
      </c>
      <c r="AG128" s="450"/>
      <c r="AH128" s="485" t="s">
        <v>480</v>
      </c>
      <c r="AI128" s="433" t="s">
        <v>480</v>
      </c>
      <c r="AJ128" s="450"/>
      <c r="AK128" s="485" t="s">
        <v>480</v>
      </c>
      <c r="AL128" s="433" t="s">
        <v>480</v>
      </c>
      <c r="AM128" s="450"/>
      <c r="AN128" s="485" t="s">
        <v>480</v>
      </c>
      <c r="AO128" s="433" t="s">
        <v>480</v>
      </c>
      <c r="AP128" s="450"/>
    </row>
    <row r="129" spans="1:42" outlineLevel="2">
      <c r="A129" s="443">
        <v>127</v>
      </c>
      <c r="B129" s="694" t="str">
        <f>'6. INPUT PROJECT'!D228</f>
        <v>Project-3.3-Item #7</v>
      </c>
      <c r="C129" s="464" t="str">
        <f>'6. INPUT PROJECT'!B$152</f>
        <v>3.</v>
      </c>
      <c r="D129" s="432" t="str">
        <f>'6. INPUT PROJECT'!C$152</f>
        <v>Project Pull-through - NTT</v>
      </c>
      <c r="E129" s="139" t="str">
        <f>'6. INPUT PROJECT'!C$218</f>
        <v>3.3</v>
      </c>
      <c r="F129" s="432" t="str">
        <f>'6. INPUT PROJECT'!D$218</f>
        <v>Project Pull-through - NTT - Capex</v>
      </c>
      <c r="G129" s="139" t="s">
        <v>480</v>
      </c>
      <c r="H129" s="465" t="s">
        <v>480</v>
      </c>
      <c r="I129" s="472" t="s">
        <v>16</v>
      </c>
      <c r="J129" s="23"/>
      <c r="K129" s="23"/>
      <c r="L129" s="473"/>
      <c r="M129" s="485" t="s">
        <v>480</v>
      </c>
      <c r="N129" s="433" t="s">
        <v>480</v>
      </c>
      <c r="O129" s="450"/>
      <c r="P129" s="485" t="s">
        <v>480</v>
      </c>
      <c r="Q129" s="433" t="s">
        <v>480</v>
      </c>
      <c r="R129" s="450"/>
      <c r="S129" s="485" t="s">
        <v>480</v>
      </c>
      <c r="T129" s="433" t="s">
        <v>480</v>
      </c>
      <c r="U129" s="450"/>
      <c r="V129" s="485" t="s">
        <v>480</v>
      </c>
      <c r="W129" s="433" t="s">
        <v>480</v>
      </c>
      <c r="X129" s="450"/>
      <c r="Y129" s="485" t="s">
        <v>480</v>
      </c>
      <c r="Z129" s="433" t="s">
        <v>480</v>
      </c>
      <c r="AA129" s="450"/>
      <c r="AB129" s="485" t="s">
        <v>480</v>
      </c>
      <c r="AC129" s="433" t="s">
        <v>480</v>
      </c>
      <c r="AD129" s="450"/>
      <c r="AE129" s="485" t="s">
        <v>480</v>
      </c>
      <c r="AF129" s="433" t="s">
        <v>480</v>
      </c>
      <c r="AG129" s="450"/>
      <c r="AH129" s="485" t="s">
        <v>480</v>
      </c>
      <c r="AI129" s="433" t="s">
        <v>480</v>
      </c>
      <c r="AJ129" s="450"/>
      <c r="AK129" s="485" t="s">
        <v>480</v>
      </c>
      <c r="AL129" s="433" t="s">
        <v>480</v>
      </c>
      <c r="AM129" s="450"/>
      <c r="AN129" s="485" t="s">
        <v>480</v>
      </c>
      <c r="AO129" s="433" t="s">
        <v>480</v>
      </c>
      <c r="AP129" s="450"/>
    </row>
    <row r="130" spans="1:42" outlineLevel="2">
      <c r="A130" s="443">
        <v>128</v>
      </c>
      <c r="B130" s="694" t="str">
        <f>'6. INPUT PROJECT'!D229</f>
        <v>Project-3.3-Item #8</v>
      </c>
      <c r="C130" s="464" t="str">
        <f>'6. INPUT PROJECT'!B$152</f>
        <v>3.</v>
      </c>
      <c r="D130" s="432" t="str">
        <f>'6. INPUT PROJECT'!C$152</f>
        <v>Project Pull-through - NTT</v>
      </c>
      <c r="E130" s="139" t="str">
        <f>'6. INPUT PROJECT'!C$218</f>
        <v>3.3</v>
      </c>
      <c r="F130" s="432" t="str">
        <f>'6. INPUT PROJECT'!D$218</f>
        <v>Project Pull-through - NTT - Capex</v>
      </c>
      <c r="G130" s="139" t="s">
        <v>480</v>
      </c>
      <c r="H130" s="465" t="s">
        <v>480</v>
      </c>
      <c r="I130" s="472" t="s">
        <v>17</v>
      </c>
      <c r="J130" s="23"/>
      <c r="K130" s="23"/>
      <c r="L130" s="473"/>
      <c r="M130" s="485" t="s">
        <v>480</v>
      </c>
      <c r="N130" s="433" t="s">
        <v>480</v>
      </c>
      <c r="O130" s="450"/>
      <c r="P130" s="485" t="s">
        <v>480</v>
      </c>
      <c r="Q130" s="433" t="s">
        <v>480</v>
      </c>
      <c r="R130" s="450"/>
      <c r="S130" s="485" t="s">
        <v>480</v>
      </c>
      <c r="T130" s="433" t="s">
        <v>480</v>
      </c>
      <c r="U130" s="450"/>
      <c r="V130" s="485" t="s">
        <v>480</v>
      </c>
      <c r="W130" s="433" t="s">
        <v>480</v>
      </c>
      <c r="X130" s="450"/>
      <c r="Y130" s="485" t="s">
        <v>480</v>
      </c>
      <c r="Z130" s="433" t="s">
        <v>480</v>
      </c>
      <c r="AA130" s="450"/>
      <c r="AB130" s="485" t="s">
        <v>480</v>
      </c>
      <c r="AC130" s="433" t="s">
        <v>480</v>
      </c>
      <c r="AD130" s="450"/>
      <c r="AE130" s="485" t="s">
        <v>480</v>
      </c>
      <c r="AF130" s="433" t="s">
        <v>480</v>
      </c>
      <c r="AG130" s="450"/>
      <c r="AH130" s="485" t="s">
        <v>480</v>
      </c>
      <c r="AI130" s="433" t="s">
        <v>480</v>
      </c>
      <c r="AJ130" s="450"/>
      <c r="AK130" s="485" t="s">
        <v>480</v>
      </c>
      <c r="AL130" s="433" t="s">
        <v>480</v>
      </c>
      <c r="AM130" s="450"/>
      <c r="AN130" s="485" t="s">
        <v>480</v>
      </c>
      <c r="AO130" s="433" t="s">
        <v>480</v>
      </c>
      <c r="AP130" s="450"/>
    </row>
    <row r="131" spans="1:42" outlineLevel="2">
      <c r="A131" s="443">
        <v>129</v>
      </c>
      <c r="B131" s="694" t="str">
        <f>'6. INPUT PROJECT'!D230</f>
        <v>Project-3.3-Item #9</v>
      </c>
      <c r="C131" s="464" t="str">
        <f>'6. INPUT PROJECT'!B$152</f>
        <v>3.</v>
      </c>
      <c r="D131" s="432" t="str">
        <f>'6. INPUT PROJECT'!C$152</f>
        <v>Project Pull-through - NTT</v>
      </c>
      <c r="E131" s="139" t="str">
        <f>'6. INPUT PROJECT'!C$218</f>
        <v>3.3</v>
      </c>
      <c r="F131" s="432" t="str">
        <f>'6. INPUT PROJECT'!D$218</f>
        <v>Project Pull-through - NTT - Capex</v>
      </c>
      <c r="G131" s="139" t="s">
        <v>480</v>
      </c>
      <c r="H131" s="465" t="s">
        <v>480</v>
      </c>
      <c r="I131" s="472" t="s">
        <v>18</v>
      </c>
      <c r="J131" s="23"/>
      <c r="K131" s="23"/>
      <c r="L131" s="473"/>
      <c r="M131" s="485" t="s">
        <v>480</v>
      </c>
      <c r="N131" s="433" t="s">
        <v>480</v>
      </c>
      <c r="O131" s="450"/>
      <c r="P131" s="485" t="s">
        <v>480</v>
      </c>
      <c r="Q131" s="433" t="s">
        <v>480</v>
      </c>
      <c r="R131" s="450"/>
      <c r="S131" s="485" t="s">
        <v>480</v>
      </c>
      <c r="T131" s="433" t="s">
        <v>480</v>
      </c>
      <c r="U131" s="450"/>
      <c r="V131" s="485" t="s">
        <v>480</v>
      </c>
      <c r="W131" s="433" t="s">
        <v>480</v>
      </c>
      <c r="X131" s="450"/>
      <c r="Y131" s="485" t="s">
        <v>480</v>
      </c>
      <c r="Z131" s="433" t="s">
        <v>480</v>
      </c>
      <c r="AA131" s="450"/>
      <c r="AB131" s="485" t="s">
        <v>480</v>
      </c>
      <c r="AC131" s="433" t="s">
        <v>480</v>
      </c>
      <c r="AD131" s="450"/>
      <c r="AE131" s="485" t="s">
        <v>480</v>
      </c>
      <c r="AF131" s="433" t="s">
        <v>480</v>
      </c>
      <c r="AG131" s="450"/>
      <c r="AH131" s="485" t="s">
        <v>480</v>
      </c>
      <c r="AI131" s="433" t="s">
        <v>480</v>
      </c>
      <c r="AJ131" s="450"/>
      <c r="AK131" s="485" t="s">
        <v>480</v>
      </c>
      <c r="AL131" s="433" t="s">
        <v>480</v>
      </c>
      <c r="AM131" s="450"/>
      <c r="AN131" s="485" t="s">
        <v>480</v>
      </c>
      <c r="AO131" s="433" t="s">
        <v>480</v>
      </c>
      <c r="AP131" s="450"/>
    </row>
    <row r="132" spans="1:42" outlineLevel="2">
      <c r="A132" s="445">
        <v>130</v>
      </c>
      <c r="B132" s="695" t="str">
        <f>'6. INPUT PROJECT'!D231</f>
        <v>Project-3.3-Item #10</v>
      </c>
      <c r="C132" s="466" t="str">
        <f>'6. INPUT PROJECT'!B$152</f>
        <v>3.</v>
      </c>
      <c r="D132" s="435" t="str">
        <f>'6. INPUT PROJECT'!C$152</f>
        <v>Project Pull-through - NTT</v>
      </c>
      <c r="E132" s="434" t="str">
        <f>'6. INPUT PROJECT'!C$218</f>
        <v>3.3</v>
      </c>
      <c r="F132" s="435" t="str">
        <f>'6. INPUT PROJECT'!D$218</f>
        <v>Project Pull-through - NTT - Capex</v>
      </c>
      <c r="G132" s="434" t="s">
        <v>480</v>
      </c>
      <c r="H132" s="467" t="s">
        <v>480</v>
      </c>
      <c r="I132" s="474" t="s">
        <v>19</v>
      </c>
      <c r="J132" s="28"/>
      <c r="K132" s="28"/>
      <c r="L132" s="475"/>
      <c r="M132" s="487" t="s">
        <v>480</v>
      </c>
      <c r="N132" s="436" t="s">
        <v>480</v>
      </c>
      <c r="O132" s="451"/>
      <c r="P132" s="487" t="s">
        <v>480</v>
      </c>
      <c r="Q132" s="436" t="s">
        <v>480</v>
      </c>
      <c r="R132" s="451"/>
      <c r="S132" s="487" t="s">
        <v>480</v>
      </c>
      <c r="T132" s="436" t="s">
        <v>480</v>
      </c>
      <c r="U132" s="451"/>
      <c r="V132" s="487" t="s">
        <v>480</v>
      </c>
      <c r="W132" s="436" t="s">
        <v>480</v>
      </c>
      <c r="X132" s="451"/>
      <c r="Y132" s="487" t="s">
        <v>480</v>
      </c>
      <c r="Z132" s="436" t="s">
        <v>480</v>
      </c>
      <c r="AA132" s="451"/>
      <c r="AB132" s="487" t="s">
        <v>480</v>
      </c>
      <c r="AC132" s="436" t="s">
        <v>480</v>
      </c>
      <c r="AD132" s="451"/>
      <c r="AE132" s="487" t="s">
        <v>480</v>
      </c>
      <c r="AF132" s="436" t="s">
        <v>480</v>
      </c>
      <c r="AG132" s="451"/>
      <c r="AH132" s="487" t="s">
        <v>480</v>
      </c>
      <c r="AI132" s="436" t="s">
        <v>480</v>
      </c>
      <c r="AJ132" s="451"/>
      <c r="AK132" s="487" t="s">
        <v>480</v>
      </c>
      <c r="AL132" s="436" t="s">
        <v>480</v>
      </c>
      <c r="AM132" s="451"/>
      <c r="AN132" s="487" t="s">
        <v>480</v>
      </c>
      <c r="AO132" s="436" t="s">
        <v>480</v>
      </c>
      <c r="AP132" s="451"/>
    </row>
    <row r="133" spans="1:42" outlineLevel="1">
      <c r="A133" s="447">
        <v>131</v>
      </c>
      <c r="B133" s="37" t="str">
        <f>'6. INPUT PROJECT'!D237</f>
        <v>Project-3.4-Item #1</v>
      </c>
      <c r="C133" s="496" t="str">
        <f>'6. INPUT PROJECT'!B$152</f>
        <v>3.</v>
      </c>
      <c r="D133" s="430" t="str">
        <f>'6. INPUT PROJECT'!C$152</f>
        <v>Project Pull-through - NTT</v>
      </c>
      <c r="E133" s="429" t="str">
        <f>'6. INPUT PROJECT'!C$233</f>
        <v>3.4</v>
      </c>
      <c r="F133" s="430" t="str">
        <f>'6. INPUT PROJECT'!D$233</f>
        <v>Project Pull-through - NTT - Deployment &amp; set-up</v>
      </c>
      <c r="G133" s="429" t="s">
        <v>480</v>
      </c>
      <c r="H133" s="495" t="s">
        <v>480</v>
      </c>
      <c r="I133" s="476" t="s">
        <v>9</v>
      </c>
      <c r="J133" s="17" t="s">
        <v>237</v>
      </c>
      <c r="K133" s="17" t="s">
        <v>238</v>
      </c>
      <c r="L133" s="477" t="s">
        <v>240</v>
      </c>
      <c r="M133" s="488" t="s">
        <v>480</v>
      </c>
      <c r="N133" s="431" t="s">
        <v>480</v>
      </c>
      <c r="O133" s="449">
        <v>200</v>
      </c>
      <c r="P133" s="488" t="s">
        <v>480</v>
      </c>
      <c r="Q133" s="431" t="s">
        <v>480</v>
      </c>
      <c r="R133" s="449"/>
      <c r="S133" s="488" t="s">
        <v>480</v>
      </c>
      <c r="T133" s="431" t="s">
        <v>480</v>
      </c>
      <c r="U133" s="449"/>
      <c r="V133" s="488" t="s">
        <v>480</v>
      </c>
      <c r="W133" s="431" t="s">
        <v>480</v>
      </c>
      <c r="X133" s="449"/>
      <c r="Y133" s="488" t="s">
        <v>480</v>
      </c>
      <c r="Z133" s="431" t="s">
        <v>480</v>
      </c>
      <c r="AA133" s="449"/>
      <c r="AB133" s="488" t="s">
        <v>480</v>
      </c>
      <c r="AC133" s="431" t="s">
        <v>480</v>
      </c>
      <c r="AD133" s="449"/>
      <c r="AE133" s="488" t="s">
        <v>480</v>
      </c>
      <c r="AF133" s="431" t="s">
        <v>480</v>
      </c>
      <c r="AG133" s="449"/>
      <c r="AH133" s="488" t="s">
        <v>480</v>
      </c>
      <c r="AI133" s="431" t="s">
        <v>480</v>
      </c>
      <c r="AJ133" s="449"/>
      <c r="AK133" s="488" t="s">
        <v>480</v>
      </c>
      <c r="AL133" s="431" t="s">
        <v>480</v>
      </c>
      <c r="AM133" s="449"/>
      <c r="AN133" s="488" t="s">
        <v>480</v>
      </c>
      <c r="AO133" s="431" t="s">
        <v>480</v>
      </c>
      <c r="AP133" s="449"/>
    </row>
    <row r="134" spans="1:42" outlineLevel="2">
      <c r="A134" s="443">
        <v>132</v>
      </c>
      <c r="B134" s="38" t="str">
        <f>'6. INPUT PROJECT'!D238</f>
        <v>Project-3.4-Item #2</v>
      </c>
      <c r="C134" s="464" t="str">
        <f>'6. INPUT PROJECT'!B$152</f>
        <v>3.</v>
      </c>
      <c r="D134" s="432" t="str">
        <f>'6. INPUT PROJECT'!C$152</f>
        <v>Project Pull-through - NTT</v>
      </c>
      <c r="E134" s="139" t="str">
        <f>'6. INPUT PROJECT'!C$233</f>
        <v>3.4</v>
      </c>
      <c r="F134" s="432" t="str">
        <f>'6. INPUT PROJECT'!D$233</f>
        <v>Project Pull-through - NTT - Deployment &amp; set-up</v>
      </c>
      <c r="G134" s="139" t="s">
        <v>480</v>
      </c>
      <c r="H134" s="465" t="s">
        <v>480</v>
      </c>
      <c r="I134" s="472" t="s">
        <v>11</v>
      </c>
      <c r="J134" s="23"/>
      <c r="K134" s="23"/>
      <c r="L134" s="473"/>
      <c r="M134" s="485" t="s">
        <v>480</v>
      </c>
      <c r="N134" s="433" t="s">
        <v>480</v>
      </c>
      <c r="O134" s="450"/>
      <c r="P134" s="485" t="s">
        <v>480</v>
      </c>
      <c r="Q134" s="433" t="s">
        <v>480</v>
      </c>
      <c r="R134" s="450"/>
      <c r="S134" s="485" t="s">
        <v>480</v>
      </c>
      <c r="T134" s="433" t="s">
        <v>480</v>
      </c>
      <c r="U134" s="450"/>
      <c r="V134" s="485" t="s">
        <v>480</v>
      </c>
      <c r="W134" s="433" t="s">
        <v>480</v>
      </c>
      <c r="X134" s="450"/>
      <c r="Y134" s="485" t="s">
        <v>480</v>
      </c>
      <c r="Z134" s="433" t="s">
        <v>480</v>
      </c>
      <c r="AA134" s="450"/>
      <c r="AB134" s="485" t="s">
        <v>480</v>
      </c>
      <c r="AC134" s="433" t="s">
        <v>480</v>
      </c>
      <c r="AD134" s="450"/>
      <c r="AE134" s="485" t="s">
        <v>480</v>
      </c>
      <c r="AF134" s="433" t="s">
        <v>480</v>
      </c>
      <c r="AG134" s="450"/>
      <c r="AH134" s="485" t="s">
        <v>480</v>
      </c>
      <c r="AI134" s="433" t="s">
        <v>480</v>
      </c>
      <c r="AJ134" s="450"/>
      <c r="AK134" s="485" t="s">
        <v>480</v>
      </c>
      <c r="AL134" s="433" t="s">
        <v>480</v>
      </c>
      <c r="AM134" s="450"/>
      <c r="AN134" s="485" t="s">
        <v>480</v>
      </c>
      <c r="AO134" s="433" t="s">
        <v>480</v>
      </c>
      <c r="AP134" s="450"/>
    </row>
    <row r="135" spans="1:42" outlineLevel="2">
      <c r="A135" s="443">
        <v>133</v>
      </c>
      <c r="B135" s="38" t="str">
        <f>'6. INPUT PROJECT'!D239</f>
        <v>Project-3.4-Item #3</v>
      </c>
      <c r="C135" s="464" t="str">
        <f>'6. INPUT PROJECT'!B$152</f>
        <v>3.</v>
      </c>
      <c r="D135" s="432" t="str">
        <f>'6. INPUT PROJECT'!C$152</f>
        <v>Project Pull-through - NTT</v>
      </c>
      <c r="E135" s="139" t="str">
        <f>'6. INPUT PROJECT'!C$233</f>
        <v>3.4</v>
      </c>
      <c r="F135" s="432" t="str">
        <f>'6. INPUT PROJECT'!D$233</f>
        <v>Project Pull-through - NTT - Deployment &amp; set-up</v>
      </c>
      <c r="G135" s="139" t="s">
        <v>480</v>
      </c>
      <c r="H135" s="465" t="s">
        <v>480</v>
      </c>
      <c r="I135" s="472" t="s">
        <v>12</v>
      </c>
      <c r="J135" s="23"/>
      <c r="K135" s="23"/>
      <c r="L135" s="473"/>
      <c r="M135" s="485" t="s">
        <v>480</v>
      </c>
      <c r="N135" s="433" t="s">
        <v>480</v>
      </c>
      <c r="O135" s="450"/>
      <c r="P135" s="485" t="s">
        <v>480</v>
      </c>
      <c r="Q135" s="433" t="s">
        <v>480</v>
      </c>
      <c r="R135" s="450"/>
      <c r="S135" s="485" t="s">
        <v>480</v>
      </c>
      <c r="T135" s="433" t="s">
        <v>480</v>
      </c>
      <c r="U135" s="450"/>
      <c r="V135" s="485" t="s">
        <v>480</v>
      </c>
      <c r="W135" s="433" t="s">
        <v>480</v>
      </c>
      <c r="X135" s="450"/>
      <c r="Y135" s="485" t="s">
        <v>480</v>
      </c>
      <c r="Z135" s="433" t="s">
        <v>480</v>
      </c>
      <c r="AA135" s="450"/>
      <c r="AB135" s="485" t="s">
        <v>480</v>
      </c>
      <c r="AC135" s="433" t="s">
        <v>480</v>
      </c>
      <c r="AD135" s="450"/>
      <c r="AE135" s="485" t="s">
        <v>480</v>
      </c>
      <c r="AF135" s="433" t="s">
        <v>480</v>
      </c>
      <c r="AG135" s="450"/>
      <c r="AH135" s="485" t="s">
        <v>480</v>
      </c>
      <c r="AI135" s="433" t="s">
        <v>480</v>
      </c>
      <c r="AJ135" s="450"/>
      <c r="AK135" s="485" t="s">
        <v>480</v>
      </c>
      <c r="AL135" s="433" t="s">
        <v>480</v>
      </c>
      <c r="AM135" s="450"/>
      <c r="AN135" s="485" t="s">
        <v>480</v>
      </c>
      <c r="AO135" s="433" t="s">
        <v>480</v>
      </c>
      <c r="AP135" s="450"/>
    </row>
    <row r="136" spans="1:42" outlineLevel="2">
      <c r="A136" s="443">
        <v>134</v>
      </c>
      <c r="B136" s="38" t="str">
        <f>'6. INPUT PROJECT'!D240</f>
        <v>Project-3.4-Item #4</v>
      </c>
      <c r="C136" s="464" t="str">
        <f>'6. INPUT PROJECT'!B$152</f>
        <v>3.</v>
      </c>
      <c r="D136" s="432" t="str">
        <f>'6. INPUT PROJECT'!C$152</f>
        <v>Project Pull-through - NTT</v>
      </c>
      <c r="E136" s="139" t="str">
        <f>'6. INPUT PROJECT'!C$233</f>
        <v>3.4</v>
      </c>
      <c r="F136" s="432" t="str">
        <f>'6. INPUT PROJECT'!D$233</f>
        <v>Project Pull-through - NTT - Deployment &amp; set-up</v>
      </c>
      <c r="G136" s="139" t="s">
        <v>480</v>
      </c>
      <c r="H136" s="465" t="s">
        <v>480</v>
      </c>
      <c r="I136" s="472" t="s">
        <v>13</v>
      </c>
      <c r="J136" s="23"/>
      <c r="K136" s="23"/>
      <c r="L136" s="473"/>
      <c r="M136" s="485" t="s">
        <v>480</v>
      </c>
      <c r="N136" s="433" t="s">
        <v>480</v>
      </c>
      <c r="O136" s="450"/>
      <c r="P136" s="485" t="s">
        <v>480</v>
      </c>
      <c r="Q136" s="433" t="s">
        <v>480</v>
      </c>
      <c r="R136" s="450"/>
      <c r="S136" s="485" t="s">
        <v>480</v>
      </c>
      <c r="T136" s="433" t="s">
        <v>480</v>
      </c>
      <c r="U136" s="450"/>
      <c r="V136" s="485" t="s">
        <v>480</v>
      </c>
      <c r="W136" s="433" t="s">
        <v>480</v>
      </c>
      <c r="X136" s="450"/>
      <c r="Y136" s="485" t="s">
        <v>480</v>
      </c>
      <c r="Z136" s="433" t="s">
        <v>480</v>
      </c>
      <c r="AA136" s="450"/>
      <c r="AB136" s="485" t="s">
        <v>480</v>
      </c>
      <c r="AC136" s="433" t="s">
        <v>480</v>
      </c>
      <c r="AD136" s="450"/>
      <c r="AE136" s="485" t="s">
        <v>480</v>
      </c>
      <c r="AF136" s="433" t="s">
        <v>480</v>
      </c>
      <c r="AG136" s="450"/>
      <c r="AH136" s="485" t="s">
        <v>480</v>
      </c>
      <c r="AI136" s="433" t="s">
        <v>480</v>
      </c>
      <c r="AJ136" s="450"/>
      <c r="AK136" s="485" t="s">
        <v>480</v>
      </c>
      <c r="AL136" s="433" t="s">
        <v>480</v>
      </c>
      <c r="AM136" s="450"/>
      <c r="AN136" s="485" t="s">
        <v>480</v>
      </c>
      <c r="AO136" s="433" t="s">
        <v>480</v>
      </c>
      <c r="AP136" s="450"/>
    </row>
    <row r="137" spans="1:42" outlineLevel="2">
      <c r="A137" s="443">
        <v>135</v>
      </c>
      <c r="B137" s="38" t="str">
        <f>'6. INPUT PROJECT'!D241</f>
        <v>Project-3.4-Item #5</v>
      </c>
      <c r="C137" s="464" t="str">
        <f>'6. INPUT PROJECT'!B$152</f>
        <v>3.</v>
      </c>
      <c r="D137" s="432" t="str">
        <f>'6. INPUT PROJECT'!C$152</f>
        <v>Project Pull-through - NTT</v>
      </c>
      <c r="E137" s="139" t="str">
        <f>'6. INPUT PROJECT'!C$233</f>
        <v>3.4</v>
      </c>
      <c r="F137" s="432" t="str">
        <f>'6. INPUT PROJECT'!D$233</f>
        <v>Project Pull-through - NTT - Deployment &amp; set-up</v>
      </c>
      <c r="G137" s="139" t="s">
        <v>480</v>
      </c>
      <c r="H137" s="465" t="s">
        <v>480</v>
      </c>
      <c r="I137" s="472" t="s">
        <v>14</v>
      </c>
      <c r="J137" s="23"/>
      <c r="K137" s="23"/>
      <c r="L137" s="473"/>
      <c r="M137" s="485" t="s">
        <v>480</v>
      </c>
      <c r="N137" s="433" t="s">
        <v>480</v>
      </c>
      <c r="O137" s="450"/>
      <c r="P137" s="485" t="s">
        <v>480</v>
      </c>
      <c r="Q137" s="433" t="s">
        <v>480</v>
      </c>
      <c r="R137" s="450"/>
      <c r="S137" s="485" t="s">
        <v>480</v>
      </c>
      <c r="T137" s="433" t="s">
        <v>480</v>
      </c>
      <c r="U137" s="450"/>
      <c r="V137" s="485" t="s">
        <v>480</v>
      </c>
      <c r="W137" s="433" t="s">
        <v>480</v>
      </c>
      <c r="X137" s="450"/>
      <c r="Y137" s="485" t="s">
        <v>480</v>
      </c>
      <c r="Z137" s="433" t="s">
        <v>480</v>
      </c>
      <c r="AA137" s="450"/>
      <c r="AB137" s="485" t="s">
        <v>480</v>
      </c>
      <c r="AC137" s="433" t="s">
        <v>480</v>
      </c>
      <c r="AD137" s="450"/>
      <c r="AE137" s="485" t="s">
        <v>480</v>
      </c>
      <c r="AF137" s="433" t="s">
        <v>480</v>
      </c>
      <c r="AG137" s="450"/>
      <c r="AH137" s="485" t="s">
        <v>480</v>
      </c>
      <c r="AI137" s="433" t="s">
        <v>480</v>
      </c>
      <c r="AJ137" s="450"/>
      <c r="AK137" s="485" t="s">
        <v>480</v>
      </c>
      <c r="AL137" s="433" t="s">
        <v>480</v>
      </c>
      <c r="AM137" s="450"/>
      <c r="AN137" s="485" t="s">
        <v>480</v>
      </c>
      <c r="AO137" s="433" t="s">
        <v>480</v>
      </c>
      <c r="AP137" s="450"/>
    </row>
    <row r="138" spans="1:42" outlineLevel="2">
      <c r="A138" s="443">
        <v>136</v>
      </c>
      <c r="B138" s="694" t="str">
        <f>'6. INPUT PROJECT'!D242</f>
        <v>Project-3.4-Item #6</v>
      </c>
      <c r="C138" s="464" t="str">
        <f>'6. INPUT PROJECT'!B$152</f>
        <v>3.</v>
      </c>
      <c r="D138" s="432" t="str">
        <f>'6. INPUT PROJECT'!C$152</f>
        <v>Project Pull-through - NTT</v>
      </c>
      <c r="E138" s="139" t="str">
        <f>'6. INPUT PROJECT'!C$233</f>
        <v>3.4</v>
      </c>
      <c r="F138" s="432" t="str">
        <f>'6. INPUT PROJECT'!D$233</f>
        <v>Project Pull-through - NTT - Deployment &amp; set-up</v>
      </c>
      <c r="G138" s="139" t="s">
        <v>480</v>
      </c>
      <c r="H138" s="465" t="s">
        <v>480</v>
      </c>
      <c r="I138" s="472" t="s">
        <v>15</v>
      </c>
      <c r="J138" s="23"/>
      <c r="K138" s="23"/>
      <c r="L138" s="473"/>
      <c r="M138" s="485" t="s">
        <v>480</v>
      </c>
      <c r="N138" s="433" t="s">
        <v>480</v>
      </c>
      <c r="O138" s="450"/>
      <c r="P138" s="485" t="s">
        <v>480</v>
      </c>
      <c r="Q138" s="433" t="s">
        <v>480</v>
      </c>
      <c r="R138" s="450"/>
      <c r="S138" s="485" t="s">
        <v>480</v>
      </c>
      <c r="T138" s="433" t="s">
        <v>480</v>
      </c>
      <c r="U138" s="450"/>
      <c r="V138" s="485" t="s">
        <v>480</v>
      </c>
      <c r="W138" s="433" t="s">
        <v>480</v>
      </c>
      <c r="X138" s="450"/>
      <c r="Y138" s="485" t="s">
        <v>480</v>
      </c>
      <c r="Z138" s="433" t="s">
        <v>480</v>
      </c>
      <c r="AA138" s="450"/>
      <c r="AB138" s="485" t="s">
        <v>480</v>
      </c>
      <c r="AC138" s="433" t="s">
        <v>480</v>
      </c>
      <c r="AD138" s="450"/>
      <c r="AE138" s="485" t="s">
        <v>480</v>
      </c>
      <c r="AF138" s="433" t="s">
        <v>480</v>
      </c>
      <c r="AG138" s="450"/>
      <c r="AH138" s="485" t="s">
        <v>480</v>
      </c>
      <c r="AI138" s="433" t="s">
        <v>480</v>
      </c>
      <c r="AJ138" s="450"/>
      <c r="AK138" s="485" t="s">
        <v>480</v>
      </c>
      <c r="AL138" s="433" t="s">
        <v>480</v>
      </c>
      <c r="AM138" s="450"/>
      <c r="AN138" s="485" t="s">
        <v>480</v>
      </c>
      <c r="AO138" s="433" t="s">
        <v>480</v>
      </c>
      <c r="AP138" s="450"/>
    </row>
    <row r="139" spans="1:42" outlineLevel="2">
      <c r="A139" s="443">
        <v>137</v>
      </c>
      <c r="B139" s="694" t="str">
        <f>'6. INPUT PROJECT'!D243</f>
        <v>Project-3.4-Item #7</v>
      </c>
      <c r="C139" s="464" t="str">
        <f>'6. INPUT PROJECT'!B$152</f>
        <v>3.</v>
      </c>
      <c r="D139" s="432" t="str">
        <f>'6. INPUT PROJECT'!C$152</f>
        <v>Project Pull-through - NTT</v>
      </c>
      <c r="E139" s="139" t="str">
        <f>'6. INPUT PROJECT'!C$233</f>
        <v>3.4</v>
      </c>
      <c r="F139" s="432" t="str">
        <f>'6. INPUT PROJECT'!D$233</f>
        <v>Project Pull-through - NTT - Deployment &amp; set-up</v>
      </c>
      <c r="G139" s="139" t="s">
        <v>480</v>
      </c>
      <c r="H139" s="465" t="s">
        <v>480</v>
      </c>
      <c r="I139" s="472" t="s">
        <v>16</v>
      </c>
      <c r="J139" s="23"/>
      <c r="K139" s="23"/>
      <c r="L139" s="473"/>
      <c r="M139" s="485" t="s">
        <v>480</v>
      </c>
      <c r="N139" s="433" t="s">
        <v>480</v>
      </c>
      <c r="O139" s="450"/>
      <c r="P139" s="485" t="s">
        <v>480</v>
      </c>
      <c r="Q139" s="433" t="s">
        <v>480</v>
      </c>
      <c r="R139" s="450"/>
      <c r="S139" s="485" t="s">
        <v>480</v>
      </c>
      <c r="T139" s="433" t="s">
        <v>480</v>
      </c>
      <c r="U139" s="450"/>
      <c r="V139" s="485" t="s">
        <v>480</v>
      </c>
      <c r="W139" s="433" t="s">
        <v>480</v>
      </c>
      <c r="X139" s="450"/>
      <c r="Y139" s="485" t="s">
        <v>480</v>
      </c>
      <c r="Z139" s="433" t="s">
        <v>480</v>
      </c>
      <c r="AA139" s="450"/>
      <c r="AB139" s="485" t="s">
        <v>480</v>
      </c>
      <c r="AC139" s="433" t="s">
        <v>480</v>
      </c>
      <c r="AD139" s="450"/>
      <c r="AE139" s="485" t="s">
        <v>480</v>
      </c>
      <c r="AF139" s="433" t="s">
        <v>480</v>
      </c>
      <c r="AG139" s="450"/>
      <c r="AH139" s="485" t="s">
        <v>480</v>
      </c>
      <c r="AI139" s="433" t="s">
        <v>480</v>
      </c>
      <c r="AJ139" s="450"/>
      <c r="AK139" s="485" t="s">
        <v>480</v>
      </c>
      <c r="AL139" s="433" t="s">
        <v>480</v>
      </c>
      <c r="AM139" s="450"/>
      <c r="AN139" s="485" t="s">
        <v>480</v>
      </c>
      <c r="AO139" s="433" t="s">
        <v>480</v>
      </c>
      <c r="AP139" s="450"/>
    </row>
    <row r="140" spans="1:42" outlineLevel="2">
      <c r="A140" s="443">
        <v>138</v>
      </c>
      <c r="B140" s="694" t="str">
        <f>'6. INPUT PROJECT'!D244</f>
        <v>Project-3.4-Item #8</v>
      </c>
      <c r="C140" s="464" t="str">
        <f>'6. INPUT PROJECT'!B$152</f>
        <v>3.</v>
      </c>
      <c r="D140" s="432" t="str">
        <f>'6. INPUT PROJECT'!C$152</f>
        <v>Project Pull-through - NTT</v>
      </c>
      <c r="E140" s="139" t="str">
        <f>'6. INPUT PROJECT'!C$233</f>
        <v>3.4</v>
      </c>
      <c r="F140" s="432" t="str">
        <f>'6. INPUT PROJECT'!D$233</f>
        <v>Project Pull-through - NTT - Deployment &amp; set-up</v>
      </c>
      <c r="G140" s="139" t="s">
        <v>480</v>
      </c>
      <c r="H140" s="465" t="s">
        <v>480</v>
      </c>
      <c r="I140" s="472" t="s">
        <v>17</v>
      </c>
      <c r="J140" s="23"/>
      <c r="K140" s="23"/>
      <c r="L140" s="473"/>
      <c r="M140" s="485" t="s">
        <v>480</v>
      </c>
      <c r="N140" s="433" t="s">
        <v>480</v>
      </c>
      <c r="O140" s="450"/>
      <c r="P140" s="485" t="s">
        <v>480</v>
      </c>
      <c r="Q140" s="433" t="s">
        <v>480</v>
      </c>
      <c r="R140" s="450"/>
      <c r="S140" s="485" t="s">
        <v>480</v>
      </c>
      <c r="T140" s="433" t="s">
        <v>480</v>
      </c>
      <c r="U140" s="450"/>
      <c r="V140" s="485" t="s">
        <v>480</v>
      </c>
      <c r="W140" s="433" t="s">
        <v>480</v>
      </c>
      <c r="X140" s="450"/>
      <c r="Y140" s="485" t="s">
        <v>480</v>
      </c>
      <c r="Z140" s="433" t="s">
        <v>480</v>
      </c>
      <c r="AA140" s="450"/>
      <c r="AB140" s="485" t="s">
        <v>480</v>
      </c>
      <c r="AC140" s="433" t="s">
        <v>480</v>
      </c>
      <c r="AD140" s="450"/>
      <c r="AE140" s="485" t="s">
        <v>480</v>
      </c>
      <c r="AF140" s="433" t="s">
        <v>480</v>
      </c>
      <c r="AG140" s="450"/>
      <c r="AH140" s="485" t="s">
        <v>480</v>
      </c>
      <c r="AI140" s="433" t="s">
        <v>480</v>
      </c>
      <c r="AJ140" s="450"/>
      <c r="AK140" s="485" t="s">
        <v>480</v>
      </c>
      <c r="AL140" s="433" t="s">
        <v>480</v>
      </c>
      <c r="AM140" s="450"/>
      <c r="AN140" s="485" t="s">
        <v>480</v>
      </c>
      <c r="AO140" s="433" t="s">
        <v>480</v>
      </c>
      <c r="AP140" s="450"/>
    </row>
    <row r="141" spans="1:42" outlineLevel="2">
      <c r="A141" s="443">
        <v>139</v>
      </c>
      <c r="B141" s="694" t="str">
        <f>'6. INPUT PROJECT'!D245</f>
        <v>Project-3.4-Item #9</v>
      </c>
      <c r="C141" s="464" t="str">
        <f>'6. INPUT PROJECT'!B$152</f>
        <v>3.</v>
      </c>
      <c r="D141" s="432" t="str">
        <f>'6. INPUT PROJECT'!C$152</f>
        <v>Project Pull-through - NTT</v>
      </c>
      <c r="E141" s="139" t="str">
        <f>'6. INPUT PROJECT'!C$233</f>
        <v>3.4</v>
      </c>
      <c r="F141" s="432" t="str">
        <f>'6. INPUT PROJECT'!D$233</f>
        <v>Project Pull-through - NTT - Deployment &amp; set-up</v>
      </c>
      <c r="G141" s="139" t="s">
        <v>480</v>
      </c>
      <c r="H141" s="465" t="s">
        <v>480</v>
      </c>
      <c r="I141" s="472" t="s">
        <v>18</v>
      </c>
      <c r="J141" s="23"/>
      <c r="K141" s="23"/>
      <c r="L141" s="473"/>
      <c r="M141" s="485" t="s">
        <v>480</v>
      </c>
      <c r="N141" s="433" t="s">
        <v>480</v>
      </c>
      <c r="O141" s="450"/>
      <c r="P141" s="485" t="s">
        <v>480</v>
      </c>
      <c r="Q141" s="433" t="s">
        <v>480</v>
      </c>
      <c r="R141" s="450"/>
      <c r="S141" s="485" t="s">
        <v>480</v>
      </c>
      <c r="T141" s="433" t="s">
        <v>480</v>
      </c>
      <c r="U141" s="450"/>
      <c r="V141" s="485" t="s">
        <v>480</v>
      </c>
      <c r="W141" s="433" t="s">
        <v>480</v>
      </c>
      <c r="X141" s="450"/>
      <c r="Y141" s="485" t="s">
        <v>480</v>
      </c>
      <c r="Z141" s="433" t="s">
        <v>480</v>
      </c>
      <c r="AA141" s="450"/>
      <c r="AB141" s="485" t="s">
        <v>480</v>
      </c>
      <c r="AC141" s="433" t="s">
        <v>480</v>
      </c>
      <c r="AD141" s="450"/>
      <c r="AE141" s="485" t="s">
        <v>480</v>
      </c>
      <c r="AF141" s="433" t="s">
        <v>480</v>
      </c>
      <c r="AG141" s="450"/>
      <c r="AH141" s="485" t="s">
        <v>480</v>
      </c>
      <c r="AI141" s="433" t="s">
        <v>480</v>
      </c>
      <c r="AJ141" s="450"/>
      <c r="AK141" s="485" t="s">
        <v>480</v>
      </c>
      <c r="AL141" s="433" t="s">
        <v>480</v>
      </c>
      <c r="AM141" s="450"/>
      <c r="AN141" s="485" t="s">
        <v>480</v>
      </c>
      <c r="AO141" s="433" t="s">
        <v>480</v>
      </c>
      <c r="AP141" s="450"/>
    </row>
    <row r="142" spans="1:42" outlineLevel="2">
      <c r="A142" s="445">
        <v>140</v>
      </c>
      <c r="B142" s="695" t="str">
        <f>'6. INPUT PROJECT'!D246</f>
        <v>Project-3.4-Item #10</v>
      </c>
      <c r="C142" s="466" t="str">
        <f>'6. INPUT PROJECT'!B$152</f>
        <v>3.</v>
      </c>
      <c r="D142" s="435" t="str">
        <f>'6. INPUT PROJECT'!C$152</f>
        <v>Project Pull-through - NTT</v>
      </c>
      <c r="E142" s="434" t="str">
        <f>'6. INPUT PROJECT'!C$233</f>
        <v>3.4</v>
      </c>
      <c r="F142" s="435" t="str">
        <f>'6. INPUT PROJECT'!D$233</f>
        <v>Project Pull-through - NTT - Deployment &amp; set-up</v>
      </c>
      <c r="G142" s="434" t="s">
        <v>480</v>
      </c>
      <c r="H142" s="467" t="s">
        <v>480</v>
      </c>
      <c r="I142" s="474" t="s">
        <v>19</v>
      </c>
      <c r="J142" s="28"/>
      <c r="K142" s="28"/>
      <c r="L142" s="475"/>
      <c r="M142" s="487" t="s">
        <v>480</v>
      </c>
      <c r="N142" s="436" t="s">
        <v>480</v>
      </c>
      <c r="O142" s="451"/>
      <c r="P142" s="487" t="s">
        <v>480</v>
      </c>
      <c r="Q142" s="436" t="s">
        <v>480</v>
      </c>
      <c r="R142" s="451"/>
      <c r="S142" s="487" t="s">
        <v>480</v>
      </c>
      <c r="T142" s="436" t="s">
        <v>480</v>
      </c>
      <c r="U142" s="451"/>
      <c r="V142" s="487" t="s">
        <v>480</v>
      </c>
      <c r="W142" s="436" t="s">
        <v>480</v>
      </c>
      <c r="X142" s="451"/>
      <c r="Y142" s="487" t="s">
        <v>480</v>
      </c>
      <c r="Z142" s="436" t="s">
        <v>480</v>
      </c>
      <c r="AA142" s="451"/>
      <c r="AB142" s="487" t="s">
        <v>480</v>
      </c>
      <c r="AC142" s="436" t="s">
        <v>480</v>
      </c>
      <c r="AD142" s="451"/>
      <c r="AE142" s="487" t="s">
        <v>480</v>
      </c>
      <c r="AF142" s="436" t="s">
        <v>480</v>
      </c>
      <c r="AG142" s="451"/>
      <c r="AH142" s="487" t="s">
        <v>480</v>
      </c>
      <c r="AI142" s="436" t="s">
        <v>480</v>
      </c>
      <c r="AJ142" s="451"/>
      <c r="AK142" s="487" t="s">
        <v>480</v>
      </c>
      <c r="AL142" s="436" t="s">
        <v>480</v>
      </c>
      <c r="AM142" s="451"/>
      <c r="AN142" s="487" t="s">
        <v>480</v>
      </c>
      <c r="AO142" s="436" t="s">
        <v>480</v>
      </c>
      <c r="AP142" s="451"/>
    </row>
    <row r="143" spans="1:42" outlineLevel="1">
      <c r="A143" s="447">
        <v>141</v>
      </c>
      <c r="B143" s="493" t="str">
        <f>'6. INPUT PROJECT'!D254</f>
        <v>Project-3.5.1-Item #1</v>
      </c>
      <c r="C143" s="496" t="str">
        <f>'6. INPUT PROJECT'!B$152</f>
        <v>3.</v>
      </c>
      <c r="D143" s="430" t="str">
        <f>'6. INPUT PROJECT'!C$152</f>
        <v>Project Pull-through - NTT</v>
      </c>
      <c r="E143" s="429" t="str">
        <f>'6. INPUT PROJECT'!C$248</f>
        <v>3.5</v>
      </c>
      <c r="F143" s="430" t="str">
        <f>'6. INPUT PROJECT'!D$248</f>
        <v>Project Pull-through - NTT - Opex</v>
      </c>
      <c r="G143" s="429" t="str">
        <f>'6. INPUT PROJECT'!D$250</f>
        <v>3.5.1</v>
      </c>
      <c r="H143" s="495" t="str">
        <f>'6. INPUT PROJECT'!E$250</f>
        <v>Project - NTT - Opex - Purchase cost</v>
      </c>
      <c r="I143" s="476" t="s">
        <v>9</v>
      </c>
      <c r="J143" s="17" t="s">
        <v>98</v>
      </c>
      <c r="K143" s="17" t="s">
        <v>99</v>
      </c>
      <c r="L143" s="477"/>
      <c r="M143" s="488" t="s">
        <v>480</v>
      </c>
      <c r="N143" s="431" t="s">
        <v>480</v>
      </c>
      <c r="O143" s="449"/>
      <c r="P143" s="488" t="s">
        <v>480</v>
      </c>
      <c r="Q143" s="431" t="s">
        <v>480</v>
      </c>
      <c r="R143" s="449"/>
      <c r="S143" s="488" t="s">
        <v>480</v>
      </c>
      <c r="T143" s="431" t="s">
        <v>480</v>
      </c>
      <c r="U143" s="449"/>
      <c r="V143" s="488" t="s">
        <v>480</v>
      </c>
      <c r="W143" s="431" t="s">
        <v>480</v>
      </c>
      <c r="X143" s="449"/>
      <c r="Y143" s="488" t="s">
        <v>480</v>
      </c>
      <c r="Z143" s="431" t="s">
        <v>480</v>
      </c>
      <c r="AA143" s="449"/>
      <c r="AB143" s="488" t="s">
        <v>480</v>
      </c>
      <c r="AC143" s="431" t="s">
        <v>480</v>
      </c>
      <c r="AD143" s="449"/>
      <c r="AE143" s="488" t="s">
        <v>480</v>
      </c>
      <c r="AF143" s="431" t="s">
        <v>480</v>
      </c>
      <c r="AG143" s="449"/>
      <c r="AH143" s="488" t="s">
        <v>480</v>
      </c>
      <c r="AI143" s="431" t="s">
        <v>480</v>
      </c>
      <c r="AJ143" s="449"/>
      <c r="AK143" s="488" t="s">
        <v>480</v>
      </c>
      <c r="AL143" s="431" t="s">
        <v>480</v>
      </c>
      <c r="AM143" s="449"/>
      <c r="AN143" s="488" t="s">
        <v>480</v>
      </c>
      <c r="AO143" s="431" t="s">
        <v>480</v>
      </c>
      <c r="AP143" s="449"/>
    </row>
    <row r="144" spans="1:42" outlineLevel="2">
      <c r="A144" s="443">
        <v>142</v>
      </c>
      <c r="B144" s="494" t="str">
        <f>'6. INPUT PROJECT'!D255</f>
        <v>Project-3.5.1-Item #2</v>
      </c>
      <c r="C144" s="464" t="str">
        <f>'6. INPUT PROJECT'!B$152</f>
        <v>3.</v>
      </c>
      <c r="D144" s="432" t="str">
        <f>'6. INPUT PROJECT'!C$152</f>
        <v>Project Pull-through - NTT</v>
      </c>
      <c r="E144" s="139" t="str">
        <f>'6. INPUT PROJECT'!C$248</f>
        <v>3.5</v>
      </c>
      <c r="F144" s="432" t="str">
        <f>'6. INPUT PROJECT'!D$248</f>
        <v>Project Pull-through - NTT - Opex</v>
      </c>
      <c r="G144" s="139" t="str">
        <f>'6. INPUT PROJECT'!D$250</f>
        <v>3.5.1</v>
      </c>
      <c r="H144" s="465" t="str">
        <f>'6. INPUT PROJECT'!E$250</f>
        <v>Project - NTT - Opex - Purchase cost</v>
      </c>
      <c r="I144" s="472" t="s">
        <v>11</v>
      </c>
      <c r="J144" s="23"/>
      <c r="K144" s="23"/>
      <c r="L144" s="473"/>
      <c r="M144" s="485" t="s">
        <v>480</v>
      </c>
      <c r="N144" s="433" t="s">
        <v>480</v>
      </c>
      <c r="O144" s="450"/>
      <c r="P144" s="485" t="s">
        <v>480</v>
      </c>
      <c r="Q144" s="433" t="s">
        <v>480</v>
      </c>
      <c r="R144" s="450"/>
      <c r="S144" s="485" t="s">
        <v>480</v>
      </c>
      <c r="T144" s="433" t="s">
        <v>480</v>
      </c>
      <c r="U144" s="450"/>
      <c r="V144" s="485" t="s">
        <v>480</v>
      </c>
      <c r="W144" s="433" t="s">
        <v>480</v>
      </c>
      <c r="X144" s="450"/>
      <c r="Y144" s="485" t="s">
        <v>480</v>
      </c>
      <c r="Z144" s="433" t="s">
        <v>480</v>
      </c>
      <c r="AA144" s="450"/>
      <c r="AB144" s="485" t="s">
        <v>480</v>
      </c>
      <c r="AC144" s="433" t="s">
        <v>480</v>
      </c>
      <c r="AD144" s="450"/>
      <c r="AE144" s="485" t="s">
        <v>480</v>
      </c>
      <c r="AF144" s="433" t="s">
        <v>480</v>
      </c>
      <c r="AG144" s="450"/>
      <c r="AH144" s="485" t="s">
        <v>480</v>
      </c>
      <c r="AI144" s="433" t="s">
        <v>480</v>
      </c>
      <c r="AJ144" s="450"/>
      <c r="AK144" s="485" t="s">
        <v>480</v>
      </c>
      <c r="AL144" s="433" t="s">
        <v>480</v>
      </c>
      <c r="AM144" s="450"/>
      <c r="AN144" s="485" t="s">
        <v>480</v>
      </c>
      <c r="AO144" s="433" t="s">
        <v>480</v>
      </c>
      <c r="AP144" s="450"/>
    </row>
    <row r="145" spans="1:42" outlineLevel="2">
      <c r="A145" s="443">
        <v>143</v>
      </c>
      <c r="B145" s="494" t="str">
        <f>'6. INPUT PROJECT'!D256</f>
        <v>Project-3.5.1-Item #3</v>
      </c>
      <c r="C145" s="464" t="str">
        <f>'6. INPUT PROJECT'!B$152</f>
        <v>3.</v>
      </c>
      <c r="D145" s="432" t="str">
        <f>'6. INPUT PROJECT'!C$152</f>
        <v>Project Pull-through - NTT</v>
      </c>
      <c r="E145" s="139" t="str">
        <f>'6. INPUT PROJECT'!C$248</f>
        <v>3.5</v>
      </c>
      <c r="F145" s="432" t="str">
        <f>'6. INPUT PROJECT'!D$248</f>
        <v>Project Pull-through - NTT - Opex</v>
      </c>
      <c r="G145" s="139" t="str">
        <f>'6. INPUT PROJECT'!D$250</f>
        <v>3.5.1</v>
      </c>
      <c r="H145" s="465" t="str">
        <f>'6. INPUT PROJECT'!E$250</f>
        <v>Project - NTT - Opex - Purchase cost</v>
      </c>
      <c r="I145" s="472" t="s">
        <v>12</v>
      </c>
      <c r="J145" s="23"/>
      <c r="K145" s="23"/>
      <c r="L145" s="473"/>
      <c r="M145" s="485" t="s">
        <v>480</v>
      </c>
      <c r="N145" s="433" t="s">
        <v>480</v>
      </c>
      <c r="O145" s="450"/>
      <c r="P145" s="485" t="s">
        <v>480</v>
      </c>
      <c r="Q145" s="433" t="s">
        <v>480</v>
      </c>
      <c r="R145" s="450"/>
      <c r="S145" s="485" t="s">
        <v>480</v>
      </c>
      <c r="T145" s="433" t="s">
        <v>480</v>
      </c>
      <c r="U145" s="450"/>
      <c r="V145" s="485" t="s">
        <v>480</v>
      </c>
      <c r="W145" s="433" t="s">
        <v>480</v>
      </c>
      <c r="X145" s="450"/>
      <c r="Y145" s="485" t="s">
        <v>480</v>
      </c>
      <c r="Z145" s="433" t="s">
        <v>480</v>
      </c>
      <c r="AA145" s="450"/>
      <c r="AB145" s="485" t="s">
        <v>480</v>
      </c>
      <c r="AC145" s="433" t="s">
        <v>480</v>
      </c>
      <c r="AD145" s="450"/>
      <c r="AE145" s="485" t="s">
        <v>480</v>
      </c>
      <c r="AF145" s="433" t="s">
        <v>480</v>
      </c>
      <c r="AG145" s="450"/>
      <c r="AH145" s="485" t="s">
        <v>480</v>
      </c>
      <c r="AI145" s="433" t="s">
        <v>480</v>
      </c>
      <c r="AJ145" s="450"/>
      <c r="AK145" s="485" t="s">
        <v>480</v>
      </c>
      <c r="AL145" s="433" t="s">
        <v>480</v>
      </c>
      <c r="AM145" s="450"/>
      <c r="AN145" s="485" t="s">
        <v>480</v>
      </c>
      <c r="AO145" s="433" t="s">
        <v>480</v>
      </c>
      <c r="AP145" s="450"/>
    </row>
    <row r="146" spans="1:42" outlineLevel="2">
      <c r="A146" s="443">
        <v>144</v>
      </c>
      <c r="B146" s="494" t="str">
        <f>'6. INPUT PROJECT'!D257</f>
        <v>Project-3.5.1-Item #4</v>
      </c>
      <c r="C146" s="464" t="str">
        <f>'6. INPUT PROJECT'!B$152</f>
        <v>3.</v>
      </c>
      <c r="D146" s="432" t="str">
        <f>'6. INPUT PROJECT'!C$152</f>
        <v>Project Pull-through - NTT</v>
      </c>
      <c r="E146" s="139" t="str">
        <f>'6. INPUT PROJECT'!C$248</f>
        <v>3.5</v>
      </c>
      <c r="F146" s="432" t="str">
        <f>'6. INPUT PROJECT'!D$248</f>
        <v>Project Pull-through - NTT - Opex</v>
      </c>
      <c r="G146" s="139" t="str">
        <f>'6. INPUT PROJECT'!D$250</f>
        <v>3.5.1</v>
      </c>
      <c r="H146" s="465" t="str">
        <f>'6. INPUT PROJECT'!E$250</f>
        <v>Project - NTT - Opex - Purchase cost</v>
      </c>
      <c r="I146" s="472" t="s">
        <v>13</v>
      </c>
      <c r="J146" s="23"/>
      <c r="K146" s="23"/>
      <c r="L146" s="473"/>
      <c r="M146" s="485" t="s">
        <v>480</v>
      </c>
      <c r="N146" s="433" t="s">
        <v>480</v>
      </c>
      <c r="O146" s="450"/>
      <c r="P146" s="485" t="s">
        <v>480</v>
      </c>
      <c r="Q146" s="433" t="s">
        <v>480</v>
      </c>
      <c r="R146" s="450"/>
      <c r="S146" s="485" t="s">
        <v>480</v>
      </c>
      <c r="T146" s="433" t="s">
        <v>480</v>
      </c>
      <c r="U146" s="450"/>
      <c r="V146" s="485" t="s">
        <v>480</v>
      </c>
      <c r="W146" s="433" t="s">
        <v>480</v>
      </c>
      <c r="X146" s="450"/>
      <c r="Y146" s="485" t="s">
        <v>480</v>
      </c>
      <c r="Z146" s="433" t="s">
        <v>480</v>
      </c>
      <c r="AA146" s="450"/>
      <c r="AB146" s="485" t="s">
        <v>480</v>
      </c>
      <c r="AC146" s="433" t="s">
        <v>480</v>
      </c>
      <c r="AD146" s="450"/>
      <c r="AE146" s="485" t="s">
        <v>480</v>
      </c>
      <c r="AF146" s="433" t="s">
        <v>480</v>
      </c>
      <c r="AG146" s="450"/>
      <c r="AH146" s="485" t="s">
        <v>480</v>
      </c>
      <c r="AI146" s="433" t="s">
        <v>480</v>
      </c>
      <c r="AJ146" s="450"/>
      <c r="AK146" s="485" t="s">
        <v>480</v>
      </c>
      <c r="AL146" s="433" t="s">
        <v>480</v>
      </c>
      <c r="AM146" s="450"/>
      <c r="AN146" s="485" t="s">
        <v>480</v>
      </c>
      <c r="AO146" s="433" t="s">
        <v>480</v>
      </c>
      <c r="AP146" s="450"/>
    </row>
    <row r="147" spans="1:42" outlineLevel="2">
      <c r="A147" s="443">
        <v>145</v>
      </c>
      <c r="B147" s="494" t="str">
        <f>'6. INPUT PROJECT'!D258</f>
        <v>Project-3.5.1-Item #5</v>
      </c>
      <c r="C147" s="464" t="str">
        <f>'6. INPUT PROJECT'!B$152</f>
        <v>3.</v>
      </c>
      <c r="D147" s="432" t="str">
        <f>'6. INPUT PROJECT'!C$152</f>
        <v>Project Pull-through - NTT</v>
      </c>
      <c r="E147" s="139" t="str">
        <f>'6. INPUT PROJECT'!C$248</f>
        <v>3.5</v>
      </c>
      <c r="F147" s="432" t="str">
        <f>'6. INPUT PROJECT'!D$248</f>
        <v>Project Pull-through - NTT - Opex</v>
      </c>
      <c r="G147" s="139" t="str">
        <f>'6. INPUT PROJECT'!D$250</f>
        <v>3.5.1</v>
      </c>
      <c r="H147" s="465" t="str">
        <f>'6. INPUT PROJECT'!E$250</f>
        <v>Project - NTT - Opex - Purchase cost</v>
      </c>
      <c r="I147" s="472" t="s">
        <v>14</v>
      </c>
      <c r="J147" s="23"/>
      <c r="K147" s="23"/>
      <c r="L147" s="473"/>
      <c r="M147" s="485" t="s">
        <v>480</v>
      </c>
      <c r="N147" s="433" t="s">
        <v>480</v>
      </c>
      <c r="O147" s="450"/>
      <c r="P147" s="485" t="s">
        <v>480</v>
      </c>
      <c r="Q147" s="433" t="s">
        <v>480</v>
      </c>
      <c r="R147" s="450"/>
      <c r="S147" s="485" t="s">
        <v>480</v>
      </c>
      <c r="T147" s="433" t="s">
        <v>480</v>
      </c>
      <c r="U147" s="450"/>
      <c r="V147" s="485" t="s">
        <v>480</v>
      </c>
      <c r="W147" s="433" t="s">
        <v>480</v>
      </c>
      <c r="X147" s="450"/>
      <c r="Y147" s="485" t="s">
        <v>480</v>
      </c>
      <c r="Z147" s="433" t="s">
        <v>480</v>
      </c>
      <c r="AA147" s="450"/>
      <c r="AB147" s="485" t="s">
        <v>480</v>
      </c>
      <c r="AC147" s="433" t="s">
        <v>480</v>
      </c>
      <c r="AD147" s="450"/>
      <c r="AE147" s="485" t="s">
        <v>480</v>
      </c>
      <c r="AF147" s="433" t="s">
        <v>480</v>
      </c>
      <c r="AG147" s="450"/>
      <c r="AH147" s="485" t="s">
        <v>480</v>
      </c>
      <c r="AI147" s="433" t="s">
        <v>480</v>
      </c>
      <c r="AJ147" s="450"/>
      <c r="AK147" s="485" t="s">
        <v>480</v>
      </c>
      <c r="AL147" s="433" t="s">
        <v>480</v>
      </c>
      <c r="AM147" s="450"/>
      <c r="AN147" s="485" t="s">
        <v>480</v>
      </c>
      <c r="AO147" s="433" t="s">
        <v>480</v>
      </c>
      <c r="AP147" s="450"/>
    </row>
    <row r="148" spans="1:42" outlineLevel="2">
      <c r="A148" s="443">
        <v>146</v>
      </c>
      <c r="B148" s="694" t="str">
        <f>'6. INPUT PROJECT'!D259</f>
        <v>Project-3.5.1-Item #6</v>
      </c>
      <c r="C148" s="464" t="str">
        <f>'6. INPUT PROJECT'!B$152</f>
        <v>3.</v>
      </c>
      <c r="D148" s="432" t="str">
        <f>'6. INPUT PROJECT'!C$152</f>
        <v>Project Pull-through - NTT</v>
      </c>
      <c r="E148" s="139" t="str">
        <f>'6. INPUT PROJECT'!C$248</f>
        <v>3.5</v>
      </c>
      <c r="F148" s="432" t="str">
        <f>'6. INPUT PROJECT'!D$248</f>
        <v>Project Pull-through - NTT - Opex</v>
      </c>
      <c r="G148" s="139" t="str">
        <f>'6. INPUT PROJECT'!D$250</f>
        <v>3.5.1</v>
      </c>
      <c r="H148" s="465" t="str">
        <f>'6. INPUT PROJECT'!E$250</f>
        <v>Project - NTT - Opex - Purchase cost</v>
      </c>
      <c r="I148" s="472" t="s">
        <v>15</v>
      </c>
      <c r="J148" s="23"/>
      <c r="K148" s="23"/>
      <c r="L148" s="473"/>
      <c r="M148" s="485" t="s">
        <v>480</v>
      </c>
      <c r="N148" s="433" t="s">
        <v>480</v>
      </c>
      <c r="O148" s="450"/>
      <c r="P148" s="485" t="s">
        <v>480</v>
      </c>
      <c r="Q148" s="433" t="s">
        <v>480</v>
      </c>
      <c r="R148" s="450"/>
      <c r="S148" s="485" t="s">
        <v>480</v>
      </c>
      <c r="T148" s="433" t="s">
        <v>480</v>
      </c>
      <c r="U148" s="450"/>
      <c r="V148" s="485" t="s">
        <v>480</v>
      </c>
      <c r="W148" s="433" t="s">
        <v>480</v>
      </c>
      <c r="X148" s="450"/>
      <c r="Y148" s="485" t="s">
        <v>480</v>
      </c>
      <c r="Z148" s="433" t="s">
        <v>480</v>
      </c>
      <c r="AA148" s="450"/>
      <c r="AB148" s="485" t="s">
        <v>480</v>
      </c>
      <c r="AC148" s="433" t="s">
        <v>480</v>
      </c>
      <c r="AD148" s="450"/>
      <c r="AE148" s="485" t="s">
        <v>480</v>
      </c>
      <c r="AF148" s="433" t="s">
        <v>480</v>
      </c>
      <c r="AG148" s="450"/>
      <c r="AH148" s="485" t="s">
        <v>480</v>
      </c>
      <c r="AI148" s="433" t="s">
        <v>480</v>
      </c>
      <c r="AJ148" s="450"/>
      <c r="AK148" s="485" t="s">
        <v>480</v>
      </c>
      <c r="AL148" s="433" t="s">
        <v>480</v>
      </c>
      <c r="AM148" s="450"/>
      <c r="AN148" s="485" t="s">
        <v>480</v>
      </c>
      <c r="AO148" s="433" t="s">
        <v>480</v>
      </c>
      <c r="AP148" s="450"/>
    </row>
    <row r="149" spans="1:42" outlineLevel="2">
      <c r="A149" s="443">
        <v>147</v>
      </c>
      <c r="B149" s="694" t="str">
        <f>'6. INPUT PROJECT'!D260</f>
        <v>Project-3.5.1-Item #7</v>
      </c>
      <c r="C149" s="464" t="str">
        <f>'6. INPUT PROJECT'!B$152</f>
        <v>3.</v>
      </c>
      <c r="D149" s="432" t="str">
        <f>'6. INPUT PROJECT'!C$152</f>
        <v>Project Pull-through - NTT</v>
      </c>
      <c r="E149" s="139" t="str">
        <f>'6. INPUT PROJECT'!C$248</f>
        <v>3.5</v>
      </c>
      <c r="F149" s="432" t="str">
        <f>'6. INPUT PROJECT'!D$248</f>
        <v>Project Pull-through - NTT - Opex</v>
      </c>
      <c r="G149" s="139" t="str">
        <f>'6. INPUT PROJECT'!D$250</f>
        <v>3.5.1</v>
      </c>
      <c r="H149" s="465" t="str">
        <f>'6. INPUT PROJECT'!E$250</f>
        <v>Project - NTT - Opex - Purchase cost</v>
      </c>
      <c r="I149" s="472" t="s">
        <v>16</v>
      </c>
      <c r="J149" s="23"/>
      <c r="K149" s="23"/>
      <c r="L149" s="473"/>
      <c r="M149" s="485" t="s">
        <v>480</v>
      </c>
      <c r="N149" s="433" t="s">
        <v>480</v>
      </c>
      <c r="O149" s="450"/>
      <c r="P149" s="485" t="s">
        <v>480</v>
      </c>
      <c r="Q149" s="433" t="s">
        <v>480</v>
      </c>
      <c r="R149" s="450"/>
      <c r="S149" s="485" t="s">
        <v>480</v>
      </c>
      <c r="T149" s="433" t="s">
        <v>480</v>
      </c>
      <c r="U149" s="450"/>
      <c r="V149" s="485" t="s">
        <v>480</v>
      </c>
      <c r="W149" s="433" t="s">
        <v>480</v>
      </c>
      <c r="X149" s="450"/>
      <c r="Y149" s="485" t="s">
        <v>480</v>
      </c>
      <c r="Z149" s="433" t="s">
        <v>480</v>
      </c>
      <c r="AA149" s="450"/>
      <c r="AB149" s="485" t="s">
        <v>480</v>
      </c>
      <c r="AC149" s="433" t="s">
        <v>480</v>
      </c>
      <c r="AD149" s="450"/>
      <c r="AE149" s="485" t="s">
        <v>480</v>
      </c>
      <c r="AF149" s="433" t="s">
        <v>480</v>
      </c>
      <c r="AG149" s="450"/>
      <c r="AH149" s="485" t="s">
        <v>480</v>
      </c>
      <c r="AI149" s="433" t="s">
        <v>480</v>
      </c>
      <c r="AJ149" s="450"/>
      <c r="AK149" s="485" t="s">
        <v>480</v>
      </c>
      <c r="AL149" s="433" t="s">
        <v>480</v>
      </c>
      <c r="AM149" s="450"/>
      <c r="AN149" s="485" t="s">
        <v>480</v>
      </c>
      <c r="AO149" s="433" t="s">
        <v>480</v>
      </c>
      <c r="AP149" s="450"/>
    </row>
    <row r="150" spans="1:42" outlineLevel="2">
      <c r="A150" s="443">
        <v>148</v>
      </c>
      <c r="B150" s="694" t="str">
        <f>'6. INPUT PROJECT'!D261</f>
        <v>Project-3.5.1-Item #8</v>
      </c>
      <c r="C150" s="464" t="str">
        <f>'6. INPUT PROJECT'!B$152</f>
        <v>3.</v>
      </c>
      <c r="D150" s="432" t="str">
        <f>'6. INPUT PROJECT'!C$152</f>
        <v>Project Pull-through - NTT</v>
      </c>
      <c r="E150" s="139" t="str">
        <f>'6. INPUT PROJECT'!C$248</f>
        <v>3.5</v>
      </c>
      <c r="F150" s="432" t="str">
        <f>'6. INPUT PROJECT'!D$248</f>
        <v>Project Pull-through - NTT - Opex</v>
      </c>
      <c r="G150" s="139" t="str">
        <f>'6. INPUT PROJECT'!D$250</f>
        <v>3.5.1</v>
      </c>
      <c r="H150" s="465" t="str">
        <f>'6. INPUT PROJECT'!E$250</f>
        <v>Project - NTT - Opex - Purchase cost</v>
      </c>
      <c r="I150" s="472" t="s">
        <v>17</v>
      </c>
      <c r="J150" s="23"/>
      <c r="K150" s="23"/>
      <c r="L150" s="473"/>
      <c r="M150" s="485" t="s">
        <v>480</v>
      </c>
      <c r="N150" s="433" t="s">
        <v>480</v>
      </c>
      <c r="O150" s="450"/>
      <c r="P150" s="485" t="s">
        <v>480</v>
      </c>
      <c r="Q150" s="433" t="s">
        <v>480</v>
      </c>
      <c r="R150" s="450"/>
      <c r="S150" s="485" t="s">
        <v>480</v>
      </c>
      <c r="T150" s="433" t="s">
        <v>480</v>
      </c>
      <c r="U150" s="450"/>
      <c r="V150" s="485" t="s">
        <v>480</v>
      </c>
      <c r="W150" s="433" t="s">
        <v>480</v>
      </c>
      <c r="X150" s="450"/>
      <c r="Y150" s="485" t="s">
        <v>480</v>
      </c>
      <c r="Z150" s="433" t="s">
        <v>480</v>
      </c>
      <c r="AA150" s="450"/>
      <c r="AB150" s="485" t="s">
        <v>480</v>
      </c>
      <c r="AC150" s="433" t="s">
        <v>480</v>
      </c>
      <c r="AD150" s="450"/>
      <c r="AE150" s="485" t="s">
        <v>480</v>
      </c>
      <c r="AF150" s="433" t="s">
        <v>480</v>
      </c>
      <c r="AG150" s="450"/>
      <c r="AH150" s="485" t="s">
        <v>480</v>
      </c>
      <c r="AI150" s="433" t="s">
        <v>480</v>
      </c>
      <c r="AJ150" s="450"/>
      <c r="AK150" s="485" t="s">
        <v>480</v>
      </c>
      <c r="AL150" s="433" t="s">
        <v>480</v>
      </c>
      <c r="AM150" s="450"/>
      <c r="AN150" s="485" t="s">
        <v>480</v>
      </c>
      <c r="AO150" s="433" t="s">
        <v>480</v>
      </c>
      <c r="AP150" s="450"/>
    </row>
    <row r="151" spans="1:42" outlineLevel="2">
      <c r="A151" s="443">
        <v>149</v>
      </c>
      <c r="B151" s="694" t="str">
        <f>'6. INPUT PROJECT'!D262</f>
        <v>Project-3.5.1-Item #9</v>
      </c>
      <c r="C151" s="464" t="str">
        <f>'6. INPUT PROJECT'!B$152</f>
        <v>3.</v>
      </c>
      <c r="D151" s="432" t="str">
        <f>'6. INPUT PROJECT'!C$152</f>
        <v>Project Pull-through - NTT</v>
      </c>
      <c r="E151" s="139" t="str">
        <f>'6. INPUT PROJECT'!C$248</f>
        <v>3.5</v>
      </c>
      <c r="F151" s="432" t="str">
        <f>'6. INPUT PROJECT'!D$248</f>
        <v>Project Pull-through - NTT - Opex</v>
      </c>
      <c r="G151" s="139" t="str">
        <f>'6. INPUT PROJECT'!D$250</f>
        <v>3.5.1</v>
      </c>
      <c r="H151" s="465" t="str">
        <f>'6. INPUT PROJECT'!E$250</f>
        <v>Project - NTT - Opex - Purchase cost</v>
      </c>
      <c r="I151" s="472" t="s">
        <v>18</v>
      </c>
      <c r="J151" s="23"/>
      <c r="K151" s="23"/>
      <c r="L151" s="473"/>
      <c r="M151" s="485" t="s">
        <v>480</v>
      </c>
      <c r="N151" s="433" t="s">
        <v>480</v>
      </c>
      <c r="O151" s="450"/>
      <c r="P151" s="485" t="s">
        <v>480</v>
      </c>
      <c r="Q151" s="433" t="s">
        <v>480</v>
      </c>
      <c r="R151" s="450"/>
      <c r="S151" s="485" t="s">
        <v>480</v>
      </c>
      <c r="T151" s="433" t="s">
        <v>480</v>
      </c>
      <c r="U151" s="450"/>
      <c r="V151" s="485" t="s">
        <v>480</v>
      </c>
      <c r="W151" s="433" t="s">
        <v>480</v>
      </c>
      <c r="X151" s="450"/>
      <c r="Y151" s="485" t="s">
        <v>480</v>
      </c>
      <c r="Z151" s="433" t="s">
        <v>480</v>
      </c>
      <c r="AA151" s="450"/>
      <c r="AB151" s="485" t="s">
        <v>480</v>
      </c>
      <c r="AC151" s="433" t="s">
        <v>480</v>
      </c>
      <c r="AD151" s="450"/>
      <c r="AE151" s="485" t="s">
        <v>480</v>
      </c>
      <c r="AF151" s="433" t="s">
        <v>480</v>
      </c>
      <c r="AG151" s="450"/>
      <c r="AH151" s="485" t="s">
        <v>480</v>
      </c>
      <c r="AI151" s="433" t="s">
        <v>480</v>
      </c>
      <c r="AJ151" s="450"/>
      <c r="AK151" s="485" t="s">
        <v>480</v>
      </c>
      <c r="AL151" s="433" t="s">
        <v>480</v>
      </c>
      <c r="AM151" s="450"/>
      <c r="AN151" s="485" t="s">
        <v>480</v>
      </c>
      <c r="AO151" s="433" t="s">
        <v>480</v>
      </c>
      <c r="AP151" s="450"/>
    </row>
    <row r="152" spans="1:42" outlineLevel="2">
      <c r="A152" s="445">
        <v>150</v>
      </c>
      <c r="B152" s="695" t="str">
        <f>'6. INPUT PROJECT'!D263</f>
        <v>Project-3.5.1-Item #10</v>
      </c>
      <c r="C152" s="466" t="str">
        <f>'6. INPUT PROJECT'!B$152</f>
        <v>3.</v>
      </c>
      <c r="D152" s="435" t="str">
        <f>'6. INPUT PROJECT'!C$152</f>
        <v>Project Pull-through - NTT</v>
      </c>
      <c r="E152" s="434" t="str">
        <f>'6. INPUT PROJECT'!C$248</f>
        <v>3.5</v>
      </c>
      <c r="F152" s="435" t="str">
        <f>'6. INPUT PROJECT'!D$248</f>
        <v>Project Pull-through - NTT - Opex</v>
      </c>
      <c r="G152" s="434" t="str">
        <f>'6. INPUT PROJECT'!D$250</f>
        <v>3.5.1</v>
      </c>
      <c r="H152" s="467" t="str">
        <f>'6. INPUT PROJECT'!E$250</f>
        <v>Project - NTT - Opex - Purchase cost</v>
      </c>
      <c r="I152" s="474" t="s">
        <v>19</v>
      </c>
      <c r="J152" s="28"/>
      <c r="K152" s="28"/>
      <c r="L152" s="475"/>
      <c r="M152" s="487" t="s">
        <v>480</v>
      </c>
      <c r="N152" s="436" t="s">
        <v>480</v>
      </c>
      <c r="O152" s="451"/>
      <c r="P152" s="487" t="s">
        <v>480</v>
      </c>
      <c r="Q152" s="436" t="s">
        <v>480</v>
      </c>
      <c r="R152" s="451"/>
      <c r="S152" s="487" t="s">
        <v>480</v>
      </c>
      <c r="T152" s="436" t="s">
        <v>480</v>
      </c>
      <c r="U152" s="451"/>
      <c r="V152" s="487" t="s">
        <v>480</v>
      </c>
      <c r="W152" s="436" t="s">
        <v>480</v>
      </c>
      <c r="X152" s="451"/>
      <c r="Y152" s="487" t="s">
        <v>480</v>
      </c>
      <c r="Z152" s="436" t="s">
        <v>480</v>
      </c>
      <c r="AA152" s="451"/>
      <c r="AB152" s="487" t="s">
        <v>480</v>
      </c>
      <c r="AC152" s="436" t="s">
        <v>480</v>
      </c>
      <c r="AD152" s="451"/>
      <c r="AE152" s="487" t="s">
        <v>480</v>
      </c>
      <c r="AF152" s="436" t="s">
        <v>480</v>
      </c>
      <c r="AG152" s="451"/>
      <c r="AH152" s="487" t="s">
        <v>480</v>
      </c>
      <c r="AI152" s="436" t="s">
        <v>480</v>
      </c>
      <c r="AJ152" s="451"/>
      <c r="AK152" s="487" t="s">
        <v>480</v>
      </c>
      <c r="AL152" s="436" t="s">
        <v>480</v>
      </c>
      <c r="AM152" s="451"/>
      <c r="AN152" s="487" t="s">
        <v>480</v>
      </c>
      <c r="AO152" s="436" t="s">
        <v>480</v>
      </c>
      <c r="AP152" s="451"/>
    </row>
    <row r="153" spans="1:42" outlineLevel="2">
      <c r="A153" s="447">
        <v>151</v>
      </c>
      <c r="B153" s="493" t="str">
        <f>'6. INPUT PROJECT'!D269</f>
        <v>Project-3.5.2-Item #1</v>
      </c>
      <c r="C153" s="496" t="str">
        <f>'6. INPUT PROJECT'!B$152</f>
        <v>3.</v>
      </c>
      <c r="D153" s="430" t="str">
        <f>'6. INPUT PROJECT'!C$152</f>
        <v>Project Pull-through - NTT</v>
      </c>
      <c r="E153" s="429" t="str">
        <f>'6. INPUT PROJECT'!C$248</f>
        <v>3.5</v>
      </c>
      <c r="F153" s="430" t="str">
        <f>'6. INPUT PROJECT'!D$248</f>
        <v>Project Pull-through - NTT - Opex</v>
      </c>
      <c r="G153" s="429" t="str">
        <f>'6. INPUT PROJECT'!D$265</f>
        <v>3.5.2</v>
      </c>
      <c r="H153" s="495" t="str">
        <f>'6. INPUT PROJECT'!E$265</f>
        <v>Project - NTT - Opex - Internal cost</v>
      </c>
      <c r="I153" s="476" t="s">
        <v>9</v>
      </c>
      <c r="J153" s="17" t="s">
        <v>98</v>
      </c>
      <c r="K153" s="17" t="s">
        <v>99</v>
      </c>
      <c r="L153" s="477"/>
      <c r="M153" s="488" t="s">
        <v>480</v>
      </c>
      <c r="N153" s="431" t="s">
        <v>480</v>
      </c>
      <c r="O153" s="449"/>
      <c r="P153" s="488" t="s">
        <v>480</v>
      </c>
      <c r="Q153" s="431" t="s">
        <v>480</v>
      </c>
      <c r="R153" s="449"/>
      <c r="S153" s="488" t="s">
        <v>480</v>
      </c>
      <c r="T153" s="431" t="s">
        <v>480</v>
      </c>
      <c r="U153" s="449"/>
      <c r="V153" s="488" t="s">
        <v>480</v>
      </c>
      <c r="W153" s="431" t="s">
        <v>480</v>
      </c>
      <c r="X153" s="449"/>
      <c r="Y153" s="488" t="s">
        <v>480</v>
      </c>
      <c r="Z153" s="431" t="s">
        <v>480</v>
      </c>
      <c r="AA153" s="449"/>
      <c r="AB153" s="488" t="s">
        <v>480</v>
      </c>
      <c r="AC153" s="431" t="s">
        <v>480</v>
      </c>
      <c r="AD153" s="449"/>
      <c r="AE153" s="488" t="s">
        <v>480</v>
      </c>
      <c r="AF153" s="431" t="s">
        <v>480</v>
      </c>
      <c r="AG153" s="449"/>
      <c r="AH153" s="488" t="s">
        <v>480</v>
      </c>
      <c r="AI153" s="431" t="s">
        <v>480</v>
      </c>
      <c r="AJ153" s="449"/>
      <c r="AK153" s="488" t="s">
        <v>480</v>
      </c>
      <c r="AL153" s="431" t="s">
        <v>480</v>
      </c>
      <c r="AM153" s="449"/>
      <c r="AN153" s="488" t="s">
        <v>480</v>
      </c>
      <c r="AO153" s="431" t="s">
        <v>480</v>
      </c>
      <c r="AP153" s="449"/>
    </row>
    <row r="154" spans="1:42" outlineLevel="2">
      <c r="A154" s="443">
        <v>152</v>
      </c>
      <c r="B154" s="494" t="str">
        <f>'6. INPUT PROJECT'!D270</f>
        <v>Project-3.5.2-Item #2</v>
      </c>
      <c r="C154" s="464" t="str">
        <f>'6. INPUT PROJECT'!B$152</f>
        <v>3.</v>
      </c>
      <c r="D154" s="432" t="str">
        <f>'6. INPUT PROJECT'!C$152</f>
        <v>Project Pull-through - NTT</v>
      </c>
      <c r="E154" s="139" t="str">
        <f>'6. INPUT PROJECT'!C$248</f>
        <v>3.5</v>
      </c>
      <c r="F154" s="432" t="str">
        <f>'6. INPUT PROJECT'!D$248</f>
        <v>Project Pull-through - NTT - Opex</v>
      </c>
      <c r="G154" s="139" t="str">
        <f>'6. INPUT PROJECT'!D$265</f>
        <v>3.5.2</v>
      </c>
      <c r="H154" s="465" t="str">
        <f>'6. INPUT PROJECT'!E$265</f>
        <v>Project - NTT - Opex - Internal cost</v>
      </c>
      <c r="I154" s="472" t="s">
        <v>11</v>
      </c>
      <c r="J154" s="23"/>
      <c r="K154" s="23"/>
      <c r="L154" s="473"/>
      <c r="M154" s="485" t="s">
        <v>480</v>
      </c>
      <c r="N154" s="433" t="s">
        <v>480</v>
      </c>
      <c r="O154" s="450"/>
      <c r="P154" s="485" t="s">
        <v>480</v>
      </c>
      <c r="Q154" s="433" t="s">
        <v>480</v>
      </c>
      <c r="R154" s="450"/>
      <c r="S154" s="485" t="s">
        <v>480</v>
      </c>
      <c r="T154" s="433" t="s">
        <v>480</v>
      </c>
      <c r="U154" s="450"/>
      <c r="V154" s="485" t="s">
        <v>480</v>
      </c>
      <c r="W154" s="433" t="s">
        <v>480</v>
      </c>
      <c r="X154" s="450"/>
      <c r="Y154" s="485" t="s">
        <v>480</v>
      </c>
      <c r="Z154" s="433" t="s">
        <v>480</v>
      </c>
      <c r="AA154" s="450"/>
      <c r="AB154" s="485" t="s">
        <v>480</v>
      </c>
      <c r="AC154" s="433" t="s">
        <v>480</v>
      </c>
      <c r="AD154" s="450"/>
      <c r="AE154" s="485" t="s">
        <v>480</v>
      </c>
      <c r="AF154" s="433" t="s">
        <v>480</v>
      </c>
      <c r="AG154" s="450"/>
      <c r="AH154" s="485" t="s">
        <v>480</v>
      </c>
      <c r="AI154" s="433" t="s">
        <v>480</v>
      </c>
      <c r="AJ154" s="450"/>
      <c r="AK154" s="485" t="s">
        <v>480</v>
      </c>
      <c r="AL154" s="433" t="s">
        <v>480</v>
      </c>
      <c r="AM154" s="450"/>
      <c r="AN154" s="485" t="s">
        <v>480</v>
      </c>
      <c r="AO154" s="433" t="s">
        <v>480</v>
      </c>
      <c r="AP154" s="450"/>
    </row>
    <row r="155" spans="1:42" outlineLevel="2">
      <c r="A155" s="443">
        <v>153</v>
      </c>
      <c r="B155" s="494" t="str">
        <f>'6. INPUT PROJECT'!D271</f>
        <v>Project-3.5.2-Item #3</v>
      </c>
      <c r="C155" s="464" t="str">
        <f>'6. INPUT PROJECT'!B$152</f>
        <v>3.</v>
      </c>
      <c r="D155" s="432" t="str">
        <f>'6. INPUT PROJECT'!C$152</f>
        <v>Project Pull-through - NTT</v>
      </c>
      <c r="E155" s="139" t="str">
        <f>'6. INPUT PROJECT'!C$248</f>
        <v>3.5</v>
      </c>
      <c r="F155" s="432" t="str">
        <f>'6. INPUT PROJECT'!D$248</f>
        <v>Project Pull-through - NTT - Opex</v>
      </c>
      <c r="G155" s="139" t="str">
        <f>'6. INPUT PROJECT'!D$265</f>
        <v>3.5.2</v>
      </c>
      <c r="H155" s="465" t="str">
        <f>'6. INPUT PROJECT'!E$265</f>
        <v>Project - NTT - Opex - Internal cost</v>
      </c>
      <c r="I155" s="472" t="s">
        <v>12</v>
      </c>
      <c r="J155" s="23"/>
      <c r="K155" s="23"/>
      <c r="L155" s="473"/>
      <c r="M155" s="485" t="s">
        <v>480</v>
      </c>
      <c r="N155" s="433" t="s">
        <v>480</v>
      </c>
      <c r="O155" s="450"/>
      <c r="P155" s="485" t="s">
        <v>480</v>
      </c>
      <c r="Q155" s="433" t="s">
        <v>480</v>
      </c>
      <c r="R155" s="450"/>
      <c r="S155" s="485" t="s">
        <v>480</v>
      </c>
      <c r="T155" s="433" t="s">
        <v>480</v>
      </c>
      <c r="U155" s="450"/>
      <c r="V155" s="485" t="s">
        <v>480</v>
      </c>
      <c r="W155" s="433" t="s">
        <v>480</v>
      </c>
      <c r="X155" s="450"/>
      <c r="Y155" s="485" t="s">
        <v>480</v>
      </c>
      <c r="Z155" s="433" t="s">
        <v>480</v>
      </c>
      <c r="AA155" s="450"/>
      <c r="AB155" s="485" t="s">
        <v>480</v>
      </c>
      <c r="AC155" s="433" t="s">
        <v>480</v>
      </c>
      <c r="AD155" s="450"/>
      <c r="AE155" s="485" t="s">
        <v>480</v>
      </c>
      <c r="AF155" s="433" t="s">
        <v>480</v>
      </c>
      <c r="AG155" s="450"/>
      <c r="AH155" s="485" t="s">
        <v>480</v>
      </c>
      <c r="AI155" s="433" t="s">
        <v>480</v>
      </c>
      <c r="AJ155" s="450"/>
      <c r="AK155" s="485" t="s">
        <v>480</v>
      </c>
      <c r="AL155" s="433" t="s">
        <v>480</v>
      </c>
      <c r="AM155" s="450"/>
      <c r="AN155" s="485" t="s">
        <v>480</v>
      </c>
      <c r="AO155" s="433" t="s">
        <v>480</v>
      </c>
      <c r="AP155" s="450"/>
    </row>
    <row r="156" spans="1:42" outlineLevel="2">
      <c r="A156" s="443">
        <v>154</v>
      </c>
      <c r="B156" s="494" t="str">
        <f>'6. INPUT PROJECT'!D272</f>
        <v>Project-3.5.2-Item #4</v>
      </c>
      <c r="C156" s="464" t="str">
        <f>'6. INPUT PROJECT'!B$152</f>
        <v>3.</v>
      </c>
      <c r="D156" s="432" t="str">
        <f>'6. INPUT PROJECT'!C$152</f>
        <v>Project Pull-through - NTT</v>
      </c>
      <c r="E156" s="139" t="str">
        <f>'6. INPUT PROJECT'!C$248</f>
        <v>3.5</v>
      </c>
      <c r="F156" s="432" t="str">
        <f>'6. INPUT PROJECT'!D$248</f>
        <v>Project Pull-through - NTT - Opex</v>
      </c>
      <c r="G156" s="139" t="str">
        <f>'6. INPUT PROJECT'!D$265</f>
        <v>3.5.2</v>
      </c>
      <c r="H156" s="465" t="str">
        <f>'6. INPUT PROJECT'!E$265</f>
        <v>Project - NTT - Opex - Internal cost</v>
      </c>
      <c r="I156" s="472" t="s">
        <v>13</v>
      </c>
      <c r="J156" s="23"/>
      <c r="K156" s="23"/>
      <c r="L156" s="473"/>
      <c r="M156" s="485" t="s">
        <v>480</v>
      </c>
      <c r="N156" s="433" t="s">
        <v>480</v>
      </c>
      <c r="O156" s="450"/>
      <c r="P156" s="485" t="s">
        <v>480</v>
      </c>
      <c r="Q156" s="433" t="s">
        <v>480</v>
      </c>
      <c r="R156" s="450"/>
      <c r="S156" s="485" t="s">
        <v>480</v>
      </c>
      <c r="T156" s="433" t="s">
        <v>480</v>
      </c>
      <c r="U156" s="450"/>
      <c r="V156" s="485" t="s">
        <v>480</v>
      </c>
      <c r="W156" s="433" t="s">
        <v>480</v>
      </c>
      <c r="X156" s="450"/>
      <c r="Y156" s="485" t="s">
        <v>480</v>
      </c>
      <c r="Z156" s="433" t="s">
        <v>480</v>
      </c>
      <c r="AA156" s="450"/>
      <c r="AB156" s="485" t="s">
        <v>480</v>
      </c>
      <c r="AC156" s="433" t="s">
        <v>480</v>
      </c>
      <c r="AD156" s="450"/>
      <c r="AE156" s="485" t="s">
        <v>480</v>
      </c>
      <c r="AF156" s="433" t="s">
        <v>480</v>
      </c>
      <c r="AG156" s="450"/>
      <c r="AH156" s="485" t="s">
        <v>480</v>
      </c>
      <c r="AI156" s="433" t="s">
        <v>480</v>
      </c>
      <c r="AJ156" s="450"/>
      <c r="AK156" s="485" t="s">
        <v>480</v>
      </c>
      <c r="AL156" s="433" t="s">
        <v>480</v>
      </c>
      <c r="AM156" s="450"/>
      <c r="AN156" s="485" t="s">
        <v>480</v>
      </c>
      <c r="AO156" s="433" t="s">
        <v>480</v>
      </c>
      <c r="AP156" s="450"/>
    </row>
    <row r="157" spans="1:42" outlineLevel="2">
      <c r="A157" s="443">
        <v>155</v>
      </c>
      <c r="B157" s="494" t="str">
        <f>'6. INPUT PROJECT'!D273</f>
        <v>Project-3.5.2-Item #5</v>
      </c>
      <c r="C157" s="464" t="str">
        <f>'6. INPUT PROJECT'!B$152</f>
        <v>3.</v>
      </c>
      <c r="D157" s="432" t="str">
        <f>'6. INPUT PROJECT'!C$152</f>
        <v>Project Pull-through - NTT</v>
      </c>
      <c r="E157" s="139" t="str">
        <f>'6. INPUT PROJECT'!C$248</f>
        <v>3.5</v>
      </c>
      <c r="F157" s="432" t="str">
        <f>'6. INPUT PROJECT'!D$248</f>
        <v>Project Pull-through - NTT - Opex</v>
      </c>
      <c r="G157" s="139" t="str">
        <f>'6. INPUT PROJECT'!D$265</f>
        <v>3.5.2</v>
      </c>
      <c r="H157" s="465" t="str">
        <f>'6. INPUT PROJECT'!E$265</f>
        <v>Project - NTT - Opex - Internal cost</v>
      </c>
      <c r="I157" s="472" t="s">
        <v>14</v>
      </c>
      <c r="J157" s="23"/>
      <c r="K157" s="23"/>
      <c r="L157" s="473"/>
      <c r="M157" s="485" t="s">
        <v>480</v>
      </c>
      <c r="N157" s="433" t="s">
        <v>480</v>
      </c>
      <c r="O157" s="450"/>
      <c r="P157" s="485" t="s">
        <v>480</v>
      </c>
      <c r="Q157" s="433" t="s">
        <v>480</v>
      </c>
      <c r="R157" s="450"/>
      <c r="S157" s="485" t="s">
        <v>480</v>
      </c>
      <c r="T157" s="433" t="s">
        <v>480</v>
      </c>
      <c r="U157" s="450"/>
      <c r="V157" s="485" t="s">
        <v>480</v>
      </c>
      <c r="W157" s="433" t="s">
        <v>480</v>
      </c>
      <c r="X157" s="450"/>
      <c r="Y157" s="485" t="s">
        <v>480</v>
      </c>
      <c r="Z157" s="433" t="s">
        <v>480</v>
      </c>
      <c r="AA157" s="450"/>
      <c r="AB157" s="485" t="s">
        <v>480</v>
      </c>
      <c r="AC157" s="433" t="s">
        <v>480</v>
      </c>
      <c r="AD157" s="450"/>
      <c r="AE157" s="485" t="s">
        <v>480</v>
      </c>
      <c r="AF157" s="433" t="s">
        <v>480</v>
      </c>
      <c r="AG157" s="450"/>
      <c r="AH157" s="485" t="s">
        <v>480</v>
      </c>
      <c r="AI157" s="433" t="s">
        <v>480</v>
      </c>
      <c r="AJ157" s="450"/>
      <c r="AK157" s="485" t="s">
        <v>480</v>
      </c>
      <c r="AL157" s="433" t="s">
        <v>480</v>
      </c>
      <c r="AM157" s="450"/>
      <c r="AN157" s="485" t="s">
        <v>480</v>
      </c>
      <c r="AO157" s="433" t="s">
        <v>480</v>
      </c>
      <c r="AP157" s="450"/>
    </row>
    <row r="158" spans="1:42" outlineLevel="2">
      <c r="A158" s="443">
        <v>156</v>
      </c>
      <c r="B158" s="694" t="str">
        <f>'6. INPUT PROJECT'!D274</f>
        <v>Project-3.5.2-Item #6</v>
      </c>
      <c r="C158" s="464" t="str">
        <f>'6. INPUT PROJECT'!B$152</f>
        <v>3.</v>
      </c>
      <c r="D158" s="432" t="str">
        <f>'6. INPUT PROJECT'!C$152</f>
        <v>Project Pull-through - NTT</v>
      </c>
      <c r="E158" s="139" t="str">
        <f>'6. INPUT PROJECT'!C$248</f>
        <v>3.5</v>
      </c>
      <c r="F158" s="432" t="str">
        <f>'6. INPUT PROJECT'!D$248</f>
        <v>Project Pull-through - NTT - Opex</v>
      </c>
      <c r="G158" s="139" t="str">
        <f>'6. INPUT PROJECT'!D$265</f>
        <v>3.5.2</v>
      </c>
      <c r="H158" s="465" t="str">
        <f>'6. INPUT PROJECT'!E$265</f>
        <v>Project - NTT - Opex - Internal cost</v>
      </c>
      <c r="I158" s="472" t="s">
        <v>15</v>
      </c>
      <c r="J158" s="23"/>
      <c r="K158" s="23"/>
      <c r="L158" s="473"/>
      <c r="M158" s="485" t="s">
        <v>480</v>
      </c>
      <c r="N158" s="433" t="s">
        <v>480</v>
      </c>
      <c r="O158" s="450"/>
      <c r="P158" s="485" t="s">
        <v>480</v>
      </c>
      <c r="Q158" s="433" t="s">
        <v>480</v>
      </c>
      <c r="R158" s="450"/>
      <c r="S158" s="485" t="s">
        <v>480</v>
      </c>
      <c r="T158" s="433" t="s">
        <v>480</v>
      </c>
      <c r="U158" s="450"/>
      <c r="V158" s="485" t="s">
        <v>480</v>
      </c>
      <c r="W158" s="433" t="s">
        <v>480</v>
      </c>
      <c r="X158" s="450"/>
      <c r="Y158" s="485" t="s">
        <v>480</v>
      </c>
      <c r="Z158" s="433" t="s">
        <v>480</v>
      </c>
      <c r="AA158" s="450"/>
      <c r="AB158" s="485" t="s">
        <v>480</v>
      </c>
      <c r="AC158" s="433" t="s">
        <v>480</v>
      </c>
      <c r="AD158" s="450"/>
      <c r="AE158" s="485" t="s">
        <v>480</v>
      </c>
      <c r="AF158" s="433" t="s">
        <v>480</v>
      </c>
      <c r="AG158" s="450"/>
      <c r="AH158" s="485" t="s">
        <v>480</v>
      </c>
      <c r="AI158" s="433" t="s">
        <v>480</v>
      </c>
      <c r="AJ158" s="450"/>
      <c r="AK158" s="485" t="s">
        <v>480</v>
      </c>
      <c r="AL158" s="433" t="s">
        <v>480</v>
      </c>
      <c r="AM158" s="450"/>
      <c r="AN158" s="485" t="s">
        <v>480</v>
      </c>
      <c r="AO158" s="433" t="s">
        <v>480</v>
      </c>
      <c r="AP158" s="450"/>
    </row>
    <row r="159" spans="1:42" outlineLevel="2">
      <c r="A159" s="443">
        <v>157</v>
      </c>
      <c r="B159" s="694" t="str">
        <f>'6. INPUT PROJECT'!D275</f>
        <v>Project-3.5.2-Item #7</v>
      </c>
      <c r="C159" s="464" t="str">
        <f>'6. INPUT PROJECT'!B$152</f>
        <v>3.</v>
      </c>
      <c r="D159" s="432" t="str">
        <f>'6. INPUT PROJECT'!C$152</f>
        <v>Project Pull-through - NTT</v>
      </c>
      <c r="E159" s="139" t="str">
        <f>'6. INPUT PROJECT'!C$248</f>
        <v>3.5</v>
      </c>
      <c r="F159" s="432" t="str">
        <f>'6. INPUT PROJECT'!D$248</f>
        <v>Project Pull-through - NTT - Opex</v>
      </c>
      <c r="G159" s="139" t="str">
        <f>'6. INPUT PROJECT'!D$265</f>
        <v>3.5.2</v>
      </c>
      <c r="H159" s="465" t="str">
        <f>'6. INPUT PROJECT'!E$265</f>
        <v>Project - NTT - Opex - Internal cost</v>
      </c>
      <c r="I159" s="472" t="s">
        <v>16</v>
      </c>
      <c r="J159" s="23"/>
      <c r="K159" s="23"/>
      <c r="L159" s="473"/>
      <c r="M159" s="485" t="s">
        <v>480</v>
      </c>
      <c r="N159" s="433" t="s">
        <v>480</v>
      </c>
      <c r="O159" s="450"/>
      <c r="P159" s="485" t="s">
        <v>480</v>
      </c>
      <c r="Q159" s="433" t="s">
        <v>480</v>
      </c>
      <c r="R159" s="450"/>
      <c r="S159" s="485" t="s">
        <v>480</v>
      </c>
      <c r="T159" s="433" t="s">
        <v>480</v>
      </c>
      <c r="U159" s="450"/>
      <c r="V159" s="485" t="s">
        <v>480</v>
      </c>
      <c r="W159" s="433" t="s">
        <v>480</v>
      </c>
      <c r="X159" s="450"/>
      <c r="Y159" s="485" t="s">
        <v>480</v>
      </c>
      <c r="Z159" s="433" t="s">
        <v>480</v>
      </c>
      <c r="AA159" s="450"/>
      <c r="AB159" s="485" t="s">
        <v>480</v>
      </c>
      <c r="AC159" s="433" t="s">
        <v>480</v>
      </c>
      <c r="AD159" s="450"/>
      <c r="AE159" s="485" t="s">
        <v>480</v>
      </c>
      <c r="AF159" s="433" t="s">
        <v>480</v>
      </c>
      <c r="AG159" s="450"/>
      <c r="AH159" s="485" t="s">
        <v>480</v>
      </c>
      <c r="AI159" s="433" t="s">
        <v>480</v>
      </c>
      <c r="AJ159" s="450"/>
      <c r="AK159" s="485" t="s">
        <v>480</v>
      </c>
      <c r="AL159" s="433" t="s">
        <v>480</v>
      </c>
      <c r="AM159" s="450"/>
      <c r="AN159" s="485" t="s">
        <v>480</v>
      </c>
      <c r="AO159" s="433" t="s">
        <v>480</v>
      </c>
      <c r="AP159" s="450"/>
    </row>
    <row r="160" spans="1:42" outlineLevel="2">
      <c r="A160" s="443">
        <v>158</v>
      </c>
      <c r="B160" s="694" t="str">
        <f>'6. INPUT PROJECT'!D276</f>
        <v>Project-3.5.2-Item #8</v>
      </c>
      <c r="C160" s="464" t="str">
        <f>'6. INPUT PROJECT'!B$152</f>
        <v>3.</v>
      </c>
      <c r="D160" s="432" t="str">
        <f>'6. INPUT PROJECT'!C$152</f>
        <v>Project Pull-through - NTT</v>
      </c>
      <c r="E160" s="139" t="str">
        <f>'6. INPUT PROJECT'!C$248</f>
        <v>3.5</v>
      </c>
      <c r="F160" s="432" t="str">
        <f>'6. INPUT PROJECT'!D$248</f>
        <v>Project Pull-through - NTT - Opex</v>
      </c>
      <c r="G160" s="139" t="str">
        <f>'6. INPUT PROJECT'!D$265</f>
        <v>3.5.2</v>
      </c>
      <c r="H160" s="465" t="str">
        <f>'6. INPUT PROJECT'!E$265</f>
        <v>Project - NTT - Opex - Internal cost</v>
      </c>
      <c r="I160" s="472" t="s">
        <v>17</v>
      </c>
      <c r="J160" s="23"/>
      <c r="K160" s="23"/>
      <c r="L160" s="473"/>
      <c r="M160" s="485" t="s">
        <v>480</v>
      </c>
      <c r="N160" s="433" t="s">
        <v>480</v>
      </c>
      <c r="O160" s="450"/>
      <c r="P160" s="485" t="s">
        <v>480</v>
      </c>
      <c r="Q160" s="433" t="s">
        <v>480</v>
      </c>
      <c r="R160" s="450"/>
      <c r="S160" s="485" t="s">
        <v>480</v>
      </c>
      <c r="T160" s="433" t="s">
        <v>480</v>
      </c>
      <c r="U160" s="450"/>
      <c r="V160" s="485" t="s">
        <v>480</v>
      </c>
      <c r="W160" s="433" t="s">
        <v>480</v>
      </c>
      <c r="X160" s="450"/>
      <c r="Y160" s="485" t="s">
        <v>480</v>
      </c>
      <c r="Z160" s="433" t="s">
        <v>480</v>
      </c>
      <c r="AA160" s="450"/>
      <c r="AB160" s="485" t="s">
        <v>480</v>
      </c>
      <c r="AC160" s="433" t="s">
        <v>480</v>
      </c>
      <c r="AD160" s="450"/>
      <c r="AE160" s="485" t="s">
        <v>480</v>
      </c>
      <c r="AF160" s="433" t="s">
        <v>480</v>
      </c>
      <c r="AG160" s="450"/>
      <c r="AH160" s="485" t="s">
        <v>480</v>
      </c>
      <c r="AI160" s="433" t="s">
        <v>480</v>
      </c>
      <c r="AJ160" s="450"/>
      <c r="AK160" s="485" t="s">
        <v>480</v>
      </c>
      <c r="AL160" s="433" t="s">
        <v>480</v>
      </c>
      <c r="AM160" s="450"/>
      <c r="AN160" s="485" t="s">
        <v>480</v>
      </c>
      <c r="AO160" s="433" t="s">
        <v>480</v>
      </c>
      <c r="AP160" s="450"/>
    </row>
    <row r="161" spans="1:42" outlineLevel="2">
      <c r="A161" s="443">
        <v>159</v>
      </c>
      <c r="B161" s="694" t="str">
        <f>'6. INPUT PROJECT'!D277</f>
        <v>Project-3.5.2-Item #9</v>
      </c>
      <c r="C161" s="464" t="str">
        <f>'6. INPUT PROJECT'!B$152</f>
        <v>3.</v>
      </c>
      <c r="D161" s="432" t="str">
        <f>'6. INPUT PROJECT'!C$152</f>
        <v>Project Pull-through - NTT</v>
      </c>
      <c r="E161" s="139" t="str">
        <f>'6. INPUT PROJECT'!C$248</f>
        <v>3.5</v>
      </c>
      <c r="F161" s="432" t="str">
        <f>'6. INPUT PROJECT'!D$248</f>
        <v>Project Pull-through - NTT - Opex</v>
      </c>
      <c r="G161" s="139" t="str">
        <f>'6. INPUT PROJECT'!D$265</f>
        <v>3.5.2</v>
      </c>
      <c r="H161" s="465" t="str">
        <f>'6. INPUT PROJECT'!E$265</f>
        <v>Project - NTT - Opex - Internal cost</v>
      </c>
      <c r="I161" s="472" t="s">
        <v>18</v>
      </c>
      <c r="J161" s="23"/>
      <c r="K161" s="23"/>
      <c r="L161" s="473"/>
      <c r="M161" s="485" t="s">
        <v>480</v>
      </c>
      <c r="N161" s="433" t="s">
        <v>480</v>
      </c>
      <c r="O161" s="450"/>
      <c r="P161" s="485" t="s">
        <v>480</v>
      </c>
      <c r="Q161" s="433" t="s">
        <v>480</v>
      </c>
      <c r="R161" s="450"/>
      <c r="S161" s="485" t="s">
        <v>480</v>
      </c>
      <c r="T161" s="433" t="s">
        <v>480</v>
      </c>
      <c r="U161" s="450"/>
      <c r="V161" s="485" t="s">
        <v>480</v>
      </c>
      <c r="W161" s="433" t="s">
        <v>480</v>
      </c>
      <c r="X161" s="450"/>
      <c r="Y161" s="485" t="s">
        <v>480</v>
      </c>
      <c r="Z161" s="433" t="s">
        <v>480</v>
      </c>
      <c r="AA161" s="450"/>
      <c r="AB161" s="485" t="s">
        <v>480</v>
      </c>
      <c r="AC161" s="433" t="s">
        <v>480</v>
      </c>
      <c r="AD161" s="450"/>
      <c r="AE161" s="485" t="s">
        <v>480</v>
      </c>
      <c r="AF161" s="433" t="s">
        <v>480</v>
      </c>
      <c r="AG161" s="450"/>
      <c r="AH161" s="485" t="s">
        <v>480</v>
      </c>
      <c r="AI161" s="433" t="s">
        <v>480</v>
      </c>
      <c r="AJ161" s="450"/>
      <c r="AK161" s="485" t="s">
        <v>480</v>
      </c>
      <c r="AL161" s="433" t="s">
        <v>480</v>
      </c>
      <c r="AM161" s="450"/>
      <c r="AN161" s="485" t="s">
        <v>480</v>
      </c>
      <c r="AO161" s="433" t="s">
        <v>480</v>
      </c>
      <c r="AP161" s="450"/>
    </row>
    <row r="162" spans="1:42" outlineLevel="2">
      <c r="A162" s="445">
        <v>160</v>
      </c>
      <c r="B162" s="695" t="str">
        <f>'6. INPUT PROJECT'!D278</f>
        <v>Project-3.5.2-Item #10</v>
      </c>
      <c r="C162" s="466" t="str">
        <f>'6. INPUT PROJECT'!B$152</f>
        <v>3.</v>
      </c>
      <c r="D162" s="435" t="str">
        <f>'6. INPUT PROJECT'!C$152</f>
        <v>Project Pull-through - NTT</v>
      </c>
      <c r="E162" s="434" t="str">
        <f>'6. INPUT PROJECT'!C$248</f>
        <v>3.5</v>
      </c>
      <c r="F162" s="435" t="str">
        <f>'6. INPUT PROJECT'!D$248</f>
        <v>Project Pull-through - NTT - Opex</v>
      </c>
      <c r="G162" s="434" t="str">
        <f>'6. INPUT PROJECT'!D$265</f>
        <v>3.5.2</v>
      </c>
      <c r="H162" s="467" t="str">
        <f>'6. INPUT PROJECT'!E$265</f>
        <v>Project - NTT - Opex - Internal cost</v>
      </c>
      <c r="I162" s="474" t="s">
        <v>19</v>
      </c>
      <c r="J162" s="28"/>
      <c r="K162" s="28"/>
      <c r="L162" s="475"/>
      <c r="M162" s="487" t="s">
        <v>480</v>
      </c>
      <c r="N162" s="436" t="s">
        <v>480</v>
      </c>
      <c r="O162" s="451"/>
      <c r="P162" s="487" t="s">
        <v>480</v>
      </c>
      <c r="Q162" s="436" t="s">
        <v>480</v>
      </c>
      <c r="R162" s="451"/>
      <c r="S162" s="487" t="s">
        <v>480</v>
      </c>
      <c r="T162" s="436" t="s">
        <v>480</v>
      </c>
      <c r="U162" s="451"/>
      <c r="V162" s="487" t="s">
        <v>480</v>
      </c>
      <c r="W162" s="436" t="s">
        <v>480</v>
      </c>
      <c r="X162" s="451"/>
      <c r="Y162" s="487" t="s">
        <v>480</v>
      </c>
      <c r="Z162" s="436" t="s">
        <v>480</v>
      </c>
      <c r="AA162" s="451"/>
      <c r="AB162" s="487" t="s">
        <v>480</v>
      </c>
      <c r="AC162" s="436" t="s">
        <v>480</v>
      </c>
      <c r="AD162" s="451"/>
      <c r="AE162" s="487" t="s">
        <v>480</v>
      </c>
      <c r="AF162" s="436" t="s">
        <v>480</v>
      </c>
      <c r="AG162" s="451"/>
      <c r="AH162" s="487" t="s">
        <v>480</v>
      </c>
      <c r="AI162" s="436" t="s">
        <v>480</v>
      </c>
      <c r="AJ162" s="451"/>
      <c r="AK162" s="487" t="s">
        <v>480</v>
      </c>
      <c r="AL162" s="436" t="s">
        <v>480</v>
      </c>
      <c r="AM162" s="451"/>
      <c r="AN162" s="487" t="s">
        <v>480</v>
      </c>
      <c r="AO162" s="436" t="s">
        <v>480</v>
      </c>
      <c r="AP162" s="451"/>
    </row>
    <row r="163" spans="1:42" outlineLevel="2">
      <c r="A163" s="447">
        <v>161</v>
      </c>
      <c r="B163" s="37" t="str">
        <f>'6. INPUT PROJECT'!D284</f>
        <v>Project-3.5.3-Item #1</v>
      </c>
      <c r="C163" s="496" t="str">
        <f>'6. INPUT PROJECT'!B$152</f>
        <v>3.</v>
      </c>
      <c r="D163" s="430" t="str">
        <f>'6. INPUT PROJECT'!C$152</f>
        <v>Project Pull-through - NTT</v>
      </c>
      <c r="E163" s="429" t="str">
        <f>'6. INPUT PROJECT'!C$248</f>
        <v>3.5</v>
      </c>
      <c r="F163" s="430" t="str">
        <f>'6. INPUT PROJECT'!D$248</f>
        <v>Project Pull-through - NTT - Opex</v>
      </c>
      <c r="G163" s="429" t="str">
        <f>'6. INPUT PROJECT'!D$280</f>
        <v>3.5.3</v>
      </c>
      <c r="H163" s="495" t="str">
        <f>'6. INPUT PROJECT'!E$280</f>
        <v>Project - NTT - Opex - Other</v>
      </c>
      <c r="I163" s="476" t="s">
        <v>9</v>
      </c>
      <c r="J163" s="17" t="s">
        <v>98</v>
      </c>
      <c r="K163" s="17" t="s">
        <v>99</v>
      </c>
      <c r="L163" s="477"/>
      <c r="M163" s="488" t="s">
        <v>480</v>
      </c>
      <c r="N163" s="431" t="s">
        <v>480</v>
      </c>
      <c r="O163" s="449"/>
      <c r="P163" s="488" t="s">
        <v>480</v>
      </c>
      <c r="Q163" s="431" t="s">
        <v>480</v>
      </c>
      <c r="R163" s="449"/>
      <c r="S163" s="488" t="s">
        <v>480</v>
      </c>
      <c r="T163" s="431" t="s">
        <v>480</v>
      </c>
      <c r="U163" s="449"/>
      <c r="V163" s="488" t="s">
        <v>480</v>
      </c>
      <c r="W163" s="431" t="s">
        <v>480</v>
      </c>
      <c r="X163" s="449"/>
      <c r="Y163" s="488" t="s">
        <v>480</v>
      </c>
      <c r="Z163" s="431" t="s">
        <v>480</v>
      </c>
      <c r="AA163" s="449"/>
      <c r="AB163" s="488" t="s">
        <v>480</v>
      </c>
      <c r="AC163" s="431" t="s">
        <v>480</v>
      </c>
      <c r="AD163" s="449"/>
      <c r="AE163" s="488" t="s">
        <v>480</v>
      </c>
      <c r="AF163" s="431" t="s">
        <v>480</v>
      </c>
      <c r="AG163" s="449"/>
      <c r="AH163" s="488" t="s">
        <v>480</v>
      </c>
      <c r="AI163" s="431" t="s">
        <v>480</v>
      </c>
      <c r="AJ163" s="449"/>
      <c r="AK163" s="488" t="s">
        <v>480</v>
      </c>
      <c r="AL163" s="431" t="s">
        <v>480</v>
      </c>
      <c r="AM163" s="449"/>
      <c r="AN163" s="488" t="s">
        <v>480</v>
      </c>
      <c r="AO163" s="431" t="s">
        <v>480</v>
      </c>
      <c r="AP163" s="449"/>
    </row>
    <row r="164" spans="1:42" outlineLevel="2">
      <c r="A164" s="443">
        <v>162</v>
      </c>
      <c r="B164" s="38" t="str">
        <f>'6. INPUT PROJECT'!D285</f>
        <v>Project-3.5.3-Item #2</v>
      </c>
      <c r="C164" s="464" t="str">
        <f>'6. INPUT PROJECT'!B$152</f>
        <v>3.</v>
      </c>
      <c r="D164" s="432" t="str">
        <f>'6. INPUT PROJECT'!C$152</f>
        <v>Project Pull-through - NTT</v>
      </c>
      <c r="E164" s="139" t="str">
        <f>'6. INPUT PROJECT'!C$248</f>
        <v>3.5</v>
      </c>
      <c r="F164" s="432" t="str">
        <f>'6. INPUT PROJECT'!D$248</f>
        <v>Project Pull-through - NTT - Opex</v>
      </c>
      <c r="G164" s="139" t="str">
        <f>'6. INPUT PROJECT'!D$280</f>
        <v>3.5.3</v>
      </c>
      <c r="H164" s="465" t="str">
        <f>'6. INPUT PROJECT'!E$280</f>
        <v>Project - NTT - Opex - Other</v>
      </c>
      <c r="I164" s="472" t="s">
        <v>11</v>
      </c>
      <c r="J164" s="23"/>
      <c r="K164" s="23"/>
      <c r="L164" s="473"/>
      <c r="M164" s="485" t="s">
        <v>480</v>
      </c>
      <c r="N164" s="433" t="s">
        <v>480</v>
      </c>
      <c r="O164" s="450"/>
      <c r="P164" s="485" t="s">
        <v>480</v>
      </c>
      <c r="Q164" s="433" t="s">
        <v>480</v>
      </c>
      <c r="R164" s="450"/>
      <c r="S164" s="485" t="s">
        <v>480</v>
      </c>
      <c r="T164" s="433" t="s">
        <v>480</v>
      </c>
      <c r="U164" s="450"/>
      <c r="V164" s="485" t="s">
        <v>480</v>
      </c>
      <c r="W164" s="433" t="s">
        <v>480</v>
      </c>
      <c r="X164" s="450"/>
      <c r="Y164" s="485" t="s">
        <v>480</v>
      </c>
      <c r="Z164" s="433" t="s">
        <v>480</v>
      </c>
      <c r="AA164" s="450"/>
      <c r="AB164" s="485" t="s">
        <v>480</v>
      </c>
      <c r="AC164" s="433" t="s">
        <v>480</v>
      </c>
      <c r="AD164" s="450"/>
      <c r="AE164" s="485" t="s">
        <v>480</v>
      </c>
      <c r="AF164" s="433" t="s">
        <v>480</v>
      </c>
      <c r="AG164" s="450"/>
      <c r="AH164" s="485" t="s">
        <v>480</v>
      </c>
      <c r="AI164" s="433" t="s">
        <v>480</v>
      </c>
      <c r="AJ164" s="450"/>
      <c r="AK164" s="485" t="s">
        <v>480</v>
      </c>
      <c r="AL164" s="433" t="s">
        <v>480</v>
      </c>
      <c r="AM164" s="450"/>
      <c r="AN164" s="485" t="s">
        <v>480</v>
      </c>
      <c r="AO164" s="433" t="s">
        <v>480</v>
      </c>
      <c r="AP164" s="450"/>
    </row>
    <row r="165" spans="1:42" outlineLevel="2">
      <c r="A165" s="443">
        <v>163</v>
      </c>
      <c r="B165" s="38" t="str">
        <f>'6. INPUT PROJECT'!D286</f>
        <v>Project-3.5.3-Item #3</v>
      </c>
      <c r="C165" s="464" t="str">
        <f>'6. INPUT PROJECT'!B$152</f>
        <v>3.</v>
      </c>
      <c r="D165" s="432" t="str">
        <f>'6. INPUT PROJECT'!C$152</f>
        <v>Project Pull-through - NTT</v>
      </c>
      <c r="E165" s="139" t="str">
        <f>'6. INPUT PROJECT'!C$248</f>
        <v>3.5</v>
      </c>
      <c r="F165" s="432" t="str">
        <f>'6. INPUT PROJECT'!D$248</f>
        <v>Project Pull-through - NTT - Opex</v>
      </c>
      <c r="G165" s="139" t="str">
        <f>'6. INPUT PROJECT'!D$280</f>
        <v>3.5.3</v>
      </c>
      <c r="H165" s="465" t="str">
        <f>'6. INPUT PROJECT'!E$280</f>
        <v>Project - NTT - Opex - Other</v>
      </c>
      <c r="I165" s="472" t="s">
        <v>12</v>
      </c>
      <c r="J165" s="23"/>
      <c r="K165" s="23"/>
      <c r="L165" s="473"/>
      <c r="M165" s="485" t="s">
        <v>480</v>
      </c>
      <c r="N165" s="433" t="s">
        <v>480</v>
      </c>
      <c r="O165" s="450"/>
      <c r="P165" s="485" t="s">
        <v>480</v>
      </c>
      <c r="Q165" s="433" t="s">
        <v>480</v>
      </c>
      <c r="R165" s="450"/>
      <c r="S165" s="485" t="s">
        <v>480</v>
      </c>
      <c r="T165" s="433" t="s">
        <v>480</v>
      </c>
      <c r="U165" s="450"/>
      <c r="V165" s="485" t="s">
        <v>480</v>
      </c>
      <c r="W165" s="433" t="s">
        <v>480</v>
      </c>
      <c r="X165" s="450"/>
      <c r="Y165" s="485" t="s">
        <v>480</v>
      </c>
      <c r="Z165" s="433" t="s">
        <v>480</v>
      </c>
      <c r="AA165" s="450"/>
      <c r="AB165" s="485" t="s">
        <v>480</v>
      </c>
      <c r="AC165" s="433" t="s">
        <v>480</v>
      </c>
      <c r="AD165" s="450"/>
      <c r="AE165" s="485" t="s">
        <v>480</v>
      </c>
      <c r="AF165" s="433" t="s">
        <v>480</v>
      </c>
      <c r="AG165" s="450"/>
      <c r="AH165" s="485" t="s">
        <v>480</v>
      </c>
      <c r="AI165" s="433" t="s">
        <v>480</v>
      </c>
      <c r="AJ165" s="450"/>
      <c r="AK165" s="485" t="s">
        <v>480</v>
      </c>
      <c r="AL165" s="433" t="s">
        <v>480</v>
      </c>
      <c r="AM165" s="450"/>
      <c r="AN165" s="485" t="s">
        <v>480</v>
      </c>
      <c r="AO165" s="433" t="s">
        <v>480</v>
      </c>
      <c r="AP165" s="450"/>
    </row>
    <row r="166" spans="1:42" outlineLevel="2">
      <c r="A166" s="443">
        <v>164</v>
      </c>
      <c r="B166" s="38" t="str">
        <f>'6. INPUT PROJECT'!D287</f>
        <v>Project-3.5.3-Item #4</v>
      </c>
      <c r="C166" s="464" t="str">
        <f>'6. INPUT PROJECT'!B$152</f>
        <v>3.</v>
      </c>
      <c r="D166" s="432" t="str">
        <f>'6. INPUT PROJECT'!C$152</f>
        <v>Project Pull-through - NTT</v>
      </c>
      <c r="E166" s="139" t="str">
        <f>'6. INPUT PROJECT'!C$248</f>
        <v>3.5</v>
      </c>
      <c r="F166" s="432" t="str">
        <f>'6. INPUT PROJECT'!D$248</f>
        <v>Project Pull-through - NTT - Opex</v>
      </c>
      <c r="G166" s="139" t="str">
        <f>'6. INPUT PROJECT'!D$280</f>
        <v>3.5.3</v>
      </c>
      <c r="H166" s="465" t="str">
        <f>'6. INPUT PROJECT'!E$280</f>
        <v>Project - NTT - Opex - Other</v>
      </c>
      <c r="I166" s="472" t="s">
        <v>13</v>
      </c>
      <c r="J166" s="23"/>
      <c r="K166" s="23"/>
      <c r="L166" s="473"/>
      <c r="M166" s="485" t="s">
        <v>480</v>
      </c>
      <c r="N166" s="433" t="s">
        <v>480</v>
      </c>
      <c r="O166" s="450"/>
      <c r="P166" s="485" t="s">
        <v>480</v>
      </c>
      <c r="Q166" s="433" t="s">
        <v>480</v>
      </c>
      <c r="R166" s="450"/>
      <c r="S166" s="485" t="s">
        <v>480</v>
      </c>
      <c r="T166" s="433" t="s">
        <v>480</v>
      </c>
      <c r="U166" s="450"/>
      <c r="V166" s="485" t="s">
        <v>480</v>
      </c>
      <c r="W166" s="433" t="s">
        <v>480</v>
      </c>
      <c r="X166" s="450"/>
      <c r="Y166" s="485" t="s">
        <v>480</v>
      </c>
      <c r="Z166" s="433" t="s">
        <v>480</v>
      </c>
      <c r="AA166" s="450"/>
      <c r="AB166" s="485" t="s">
        <v>480</v>
      </c>
      <c r="AC166" s="433" t="s">
        <v>480</v>
      </c>
      <c r="AD166" s="450"/>
      <c r="AE166" s="485" t="s">
        <v>480</v>
      </c>
      <c r="AF166" s="433" t="s">
        <v>480</v>
      </c>
      <c r="AG166" s="450"/>
      <c r="AH166" s="485" t="s">
        <v>480</v>
      </c>
      <c r="AI166" s="433" t="s">
        <v>480</v>
      </c>
      <c r="AJ166" s="450"/>
      <c r="AK166" s="485" t="s">
        <v>480</v>
      </c>
      <c r="AL166" s="433" t="s">
        <v>480</v>
      </c>
      <c r="AM166" s="450"/>
      <c r="AN166" s="485" t="s">
        <v>480</v>
      </c>
      <c r="AO166" s="433" t="s">
        <v>480</v>
      </c>
      <c r="AP166" s="450"/>
    </row>
    <row r="167" spans="1:42" outlineLevel="2">
      <c r="A167" s="443">
        <v>165</v>
      </c>
      <c r="B167" s="38" t="str">
        <f>'6. INPUT PROJECT'!D288</f>
        <v>Project-3.5.3-Item #5</v>
      </c>
      <c r="C167" s="464" t="str">
        <f>'6. INPUT PROJECT'!B$152</f>
        <v>3.</v>
      </c>
      <c r="D167" s="432" t="str">
        <f>'6. INPUT PROJECT'!C$152</f>
        <v>Project Pull-through - NTT</v>
      </c>
      <c r="E167" s="139" t="str">
        <f>'6. INPUT PROJECT'!C$248</f>
        <v>3.5</v>
      </c>
      <c r="F167" s="432" t="str">
        <f>'6. INPUT PROJECT'!D$248</f>
        <v>Project Pull-through - NTT - Opex</v>
      </c>
      <c r="G167" s="139" t="str">
        <f>'6. INPUT PROJECT'!D$280</f>
        <v>3.5.3</v>
      </c>
      <c r="H167" s="465" t="str">
        <f>'6. INPUT PROJECT'!E$280</f>
        <v>Project - NTT - Opex - Other</v>
      </c>
      <c r="I167" s="472" t="s">
        <v>14</v>
      </c>
      <c r="J167" s="23"/>
      <c r="K167" s="23"/>
      <c r="L167" s="473"/>
      <c r="M167" s="485" t="s">
        <v>480</v>
      </c>
      <c r="N167" s="433" t="s">
        <v>480</v>
      </c>
      <c r="O167" s="450"/>
      <c r="P167" s="485" t="s">
        <v>480</v>
      </c>
      <c r="Q167" s="433" t="s">
        <v>480</v>
      </c>
      <c r="R167" s="450"/>
      <c r="S167" s="485" t="s">
        <v>480</v>
      </c>
      <c r="T167" s="433" t="s">
        <v>480</v>
      </c>
      <c r="U167" s="450"/>
      <c r="V167" s="485" t="s">
        <v>480</v>
      </c>
      <c r="W167" s="433" t="s">
        <v>480</v>
      </c>
      <c r="X167" s="450"/>
      <c r="Y167" s="485" t="s">
        <v>480</v>
      </c>
      <c r="Z167" s="433" t="s">
        <v>480</v>
      </c>
      <c r="AA167" s="450"/>
      <c r="AB167" s="485" t="s">
        <v>480</v>
      </c>
      <c r="AC167" s="433" t="s">
        <v>480</v>
      </c>
      <c r="AD167" s="450"/>
      <c r="AE167" s="485" t="s">
        <v>480</v>
      </c>
      <c r="AF167" s="433" t="s">
        <v>480</v>
      </c>
      <c r="AG167" s="450"/>
      <c r="AH167" s="485" t="s">
        <v>480</v>
      </c>
      <c r="AI167" s="433" t="s">
        <v>480</v>
      </c>
      <c r="AJ167" s="450"/>
      <c r="AK167" s="485" t="s">
        <v>480</v>
      </c>
      <c r="AL167" s="433" t="s">
        <v>480</v>
      </c>
      <c r="AM167" s="450"/>
      <c r="AN167" s="485" t="s">
        <v>480</v>
      </c>
      <c r="AO167" s="433" t="s">
        <v>480</v>
      </c>
      <c r="AP167" s="450"/>
    </row>
    <row r="168" spans="1:42" outlineLevel="2">
      <c r="A168" s="443">
        <v>166</v>
      </c>
      <c r="B168" s="694" t="str">
        <f>'6. INPUT PROJECT'!D289</f>
        <v>Project-3.5.3-Item #6</v>
      </c>
      <c r="C168" s="464" t="str">
        <f>'6. INPUT PROJECT'!B$152</f>
        <v>3.</v>
      </c>
      <c r="D168" s="432" t="str">
        <f>'6. INPUT PROJECT'!C$152</f>
        <v>Project Pull-through - NTT</v>
      </c>
      <c r="E168" s="139" t="str">
        <f>'6. INPUT PROJECT'!C$248</f>
        <v>3.5</v>
      </c>
      <c r="F168" s="432" t="str">
        <f>'6. INPUT PROJECT'!D$248</f>
        <v>Project Pull-through - NTT - Opex</v>
      </c>
      <c r="G168" s="139" t="str">
        <f>'6. INPUT PROJECT'!D$280</f>
        <v>3.5.3</v>
      </c>
      <c r="H168" s="465" t="str">
        <f>'6. INPUT PROJECT'!E$280</f>
        <v>Project - NTT - Opex - Other</v>
      </c>
      <c r="I168" s="472" t="s">
        <v>15</v>
      </c>
      <c r="J168" s="23"/>
      <c r="K168" s="23"/>
      <c r="L168" s="473"/>
      <c r="M168" s="485" t="s">
        <v>480</v>
      </c>
      <c r="N168" s="433" t="s">
        <v>480</v>
      </c>
      <c r="O168" s="450"/>
      <c r="P168" s="485" t="s">
        <v>480</v>
      </c>
      <c r="Q168" s="433" t="s">
        <v>480</v>
      </c>
      <c r="R168" s="450"/>
      <c r="S168" s="485" t="s">
        <v>480</v>
      </c>
      <c r="T168" s="433" t="s">
        <v>480</v>
      </c>
      <c r="U168" s="450"/>
      <c r="V168" s="485" t="s">
        <v>480</v>
      </c>
      <c r="W168" s="433" t="s">
        <v>480</v>
      </c>
      <c r="X168" s="450"/>
      <c r="Y168" s="485" t="s">
        <v>480</v>
      </c>
      <c r="Z168" s="433" t="s">
        <v>480</v>
      </c>
      <c r="AA168" s="450"/>
      <c r="AB168" s="485" t="s">
        <v>480</v>
      </c>
      <c r="AC168" s="433" t="s">
        <v>480</v>
      </c>
      <c r="AD168" s="450"/>
      <c r="AE168" s="485" t="s">
        <v>480</v>
      </c>
      <c r="AF168" s="433" t="s">
        <v>480</v>
      </c>
      <c r="AG168" s="450"/>
      <c r="AH168" s="485" t="s">
        <v>480</v>
      </c>
      <c r="AI168" s="433" t="s">
        <v>480</v>
      </c>
      <c r="AJ168" s="450"/>
      <c r="AK168" s="485" t="s">
        <v>480</v>
      </c>
      <c r="AL168" s="433" t="s">
        <v>480</v>
      </c>
      <c r="AM168" s="450"/>
      <c r="AN168" s="485" t="s">
        <v>480</v>
      </c>
      <c r="AO168" s="433" t="s">
        <v>480</v>
      </c>
      <c r="AP168" s="450"/>
    </row>
    <row r="169" spans="1:42" outlineLevel="2">
      <c r="A169" s="443">
        <v>167</v>
      </c>
      <c r="B169" s="694" t="str">
        <f>'6. INPUT PROJECT'!D290</f>
        <v>Project-3.5.3-Item #7</v>
      </c>
      <c r="C169" s="464" t="str">
        <f>'6. INPUT PROJECT'!B$152</f>
        <v>3.</v>
      </c>
      <c r="D169" s="432" t="str">
        <f>'6. INPUT PROJECT'!C$152</f>
        <v>Project Pull-through - NTT</v>
      </c>
      <c r="E169" s="139" t="str">
        <f>'6. INPUT PROJECT'!C$248</f>
        <v>3.5</v>
      </c>
      <c r="F169" s="432" t="str">
        <f>'6. INPUT PROJECT'!D$248</f>
        <v>Project Pull-through - NTT - Opex</v>
      </c>
      <c r="G169" s="139" t="str">
        <f>'6. INPUT PROJECT'!D$280</f>
        <v>3.5.3</v>
      </c>
      <c r="H169" s="465" t="str">
        <f>'6. INPUT PROJECT'!E$280</f>
        <v>Project - NTT - Opex - Other</v>
      </c>
      <c r="I169" s="472" t="s">
        <v>16</v>
      </c>
      <c r="J169" s="23"/>
      <c r="K169" s="23"/>
      <c r="L169" s="473"/>
      <c r="M169" s="485" t="s">
        <v>480</v>
      </c>
      <c r="N169" s="433" t="s">
        <v>480</v>
      </c>
      <c r="O169" s="450"/>
      <c r="P169" s="485" t="s">
        <v>480</v>
      </c>
      <c r="Q169" s="433" t="s">
        <v>480</v>
      </c>
      <c r="R169" s="450"/>
      <c r="S169" s="485" t="s">
        <v>480</v>
      </c>
      <c r="T169" s="433" t="s">
        <v>480</v>
      </c>
      <c r="U169" s="450"/>
      <c r="V169" s="485" t="s">
        <v>480</v>
      </c>
      <c r="W169" s="433" t="s">
        <v>480</v>
      </c>
      <c r="X169" s="450"/>
      <c r="Y169" s="485" t="s">
        <v>480</v>
      </c>
      <c r="Z169" s="433" t="s">
        <v>480</v>
      </c>
      <c r="AA169" s="450"/>
      <c r="AB169" s="485" t="s">
        <v>480</v>
      </c>
      <c r="AC169" s="433" t="s">
        <v>480</v>
      </c>
      <c r="AD169" s="450"/>
      <c r="AE169" s="485" t="s">
        <v>480</v>
      </c>
      <c r="AF169" s="433" t="s">
        <v>480</v>
      </c>
      <c r="AG169" s="450"/>
      <c r="AH169" s="485" t="s">
        <v>480</v>
      </c>
      <c r="AI169" s="433" t="s">
        <v>480</v>
      </c>
      <c r="AJ169" s="450"/>
      <c r="AK169" s="485" t="s">
        <v>480</v>
      </c>
      <c r="AL169" s="433" t="s">
        <v>480</v>
      </c>
      <c r="AM169" s="450"/>
      <c r="AN169" s="485" t="s">
        <v>480</v>
      </c>
      <c r="AO169" s="433" t="s">
        <v>480</v>
      </c>
      <c r="AP169" s="450"/>
    </row>
    <row r="170" spans="1:42" outlineLevel="2">
      <c r="A170" s="443">
        <v>168</v>
      </c>
      <c r="B170" s="694" t="str">
        <f>'6. INPUT PROJECT'!D291</f>
        <v>Project-3.5.3-Item #8</v>
      </c>
      <c r="C170" s="464" t="str">
        <f>'6. INPUT PROJECT'!B$152</f>
        <v>3.</v>
      </c>
      <c r="D170" s="432" t="str">
        <f>'6. INPUT PROJECT'!C$152</f>
        <v>Project Pull-through - NTT</v>
      </c>
      <c r="E170" s="139" t="str">
        <f>'6. INPUT PROJECT'!C$248</f>
        <v>3.5</v>
      </c>
      <c r="F170" s="432" t="str">
        <f>'6. INPUT PROJECT'!D$248</f>
        <v>Project Pull-through - NTT - Opex</v>
      </c>
      <c r="G170" s="139" t="str">
        <f>'6. INPUT PROJECT'!D$280</f>
        <v>3.5.3</v>
      </c>
      <c r="H170" s="465" t="str">
        <f>'6. INPUT PROJECT'!E$280</f>
        <v>Project - NTT - Opex - Other</v>
      </c>
      <c r="I170" s="472" t="s">
        <v>17</v>
      </c>
      <c r="J170" s="23"/>
      <c r="K170" s="23"/>
      <c r="L170" s="473"/>
      <c r="M170" s="485" t="s">
        <v>480</v>
      </c>
      <c r="N170" s="433" t="s">
        <v>480</v>
      </c>
      <c r="O170" s="450"/>
      <c r="P170" s="485" t="s">
        <v>480</v>
      </c>
      <c r="Q170" s="433" t="s">
        <v>480</v>
      </c>
      <c r="R170" s="450"/>
      <c r="S170" s="485" t="s">
        <v>480</v>
      </c>
      <c r="T170" s="433" t="s">
        <v>480</v>
      </c>
      <c r="U170" s="450"/>
      <c r="V170" s="485" t="s">
        <v>480</v>
      </c>
      <c r="W170" s="433" t="s">
        <v>480</v>
      </c>
      <c r="X170" s="450"/>
      <c r="Y170" s="485" t="s">
        <v>480</v>
      </c>
      <c r="Z170" s="433" t="s">
        <v>480</v>
      </c>
      <c r="AA170" s="450"/>
      <c r="AB170" s="485" t="s">
        <v>480</v>
      </c>
      <c r="AC170" s="433" t="s">
        <v>480</v>
      </c>
      <c r="AD170" s="450"/>
      <c r="AE170" s="485" t="s">
        <v>480</v>
      </c>
      <c r="AF170" s="433" t="s">
        <v>480</v>
      </c>
      <c r="AG170" s="450"/>
      <c r="AH170" s="485" t="s">
        <v>480</v>
      </c>
      <c r="AI170" s="433" t="s">
        <v>480</v>
      </c>
      <c r="AJ170" s="450"/>
      <c r="AK170" s="485" t="s">
        <v>480</v>
      </c>
      <c r="AL170" s="433" t="s">
        <v>480</v>
      </c>
      <c r="AM170" s="450"/>
      <c r="AN170" s="485" t="s">
        <v>480</v>
      </c>
      <c r="AO170" s="433" t="s">
        <v>480</v>
      </c>
      <c r="AP170" s="450"/>
    </row>
    <row r="171" spans="1:42" outlineLevel="2">
      <c r="A171" s="443">
        <v>169</v>
      </c>
      <c r="B171" s="694" t="str">
        <f>'6. INPUT PROJECT'!D292</f>
        <v>Project-3.5.3-Item #9</v>
      </c>
      <c r="C171" s="464" t="str">
        <f>'6. INPUT PROJECT'!B$152</f>
        <v>3.</v>
      </c>
      <c r="D171" s="432" t="str">
        <f>'6. INPUT PROJECT'!C$152</f>
        <v>Project Pull-through - NTT</v>
      </c>
      <c r="E171" s="139" t="str">
        <f>'6. INPUT PROJECT'!C$248</f>
        <v>3.5</v>
      </c>
      <c r="F171" s="432" t="str">
        <f>'6. INPUT PROJECT'!D$248</f>
        <v>Project Pull-through - NTT - Opex</v>
      </c>
      <c r="G171" s="139" t="str">
        <f>'6. INPUT PROJECT'!D$280</f>
        <v>3.5.3</v>
      </c>
      <c r="H171" s="465" t="str">
        <f>'6. INPUT PROJECT'!E$280</f>
        <v>Project - NTT - Opex - Other</v>
      </c>
      <c r="I171" s="472" t="s">
        <v>18</v>
      </c>
      <c r="J171" s="23"/>
      <c r="K171" s="23"/>
      <c r="L171" s="473"/>
      <c r="M171" s="485" t="s">
        <v>480</v>
      </c>
      <c r="N171" s="433" t="s">
        <v>480</v>
      </c>
      <c r="O171" s="450"/>
      <c r="P171" s="485" t="s">
        <v>480</v>
      </c>
      <c r="Q171" s="433" t="s">
        <v>480</v>
      </c>
      <c r="R171" s="450"/>
      <c r="S171" s="485" t="s">
        <v>480</v>
      </c>
      <c r="T171" s="433" t="s">
        <v>480</v>
      </c>
      <c r="U171" s="450"/>
      <c r="V171" s="485" t="s">
        <v>480</v>
      </c>
      <c r="W171" s="433" t="s">
        <v>480</v>
      </c>
      <c r="X171" s="450"/>
      <c r="Y171" s="485" t="s">
        <v>480</v>
      </c>
      <c r="Z171" s="433" t="s">
        <v>480</v>
      </c>
      <c r="AA171" s="450"/>
      <c r="AB171" s="485" t="s">
        <v>480</v>
      </c>
      <c r="AC171" s="433" t="s">
        <v>480</v>
      </c>
      <c r="AD171" s="450"/>
      <c r="AE171" s="485" t="s">
        <v>480</v>
      </c>
      <c r="AF171" s="433" t="s">
        <v>480</v>
      </c>
      <c r="AG171" s="450"/>
      <c r="AH171" s="485" t="s">
        <v>480</v>
      </c>
      <c r="AI171" s="433" t="s">
        <v>480</v>
      </c>
      <c r="AJ171" s="450"/>
      <c r="AK171" s="485" t="s">
        <v>480</v>
      </c>
      <c r="AL171" s="433" t="s">
        <v>480</v>
      </c>
      <c r="AM171" s="450"/>
      <c r="AN171" s="485" t="s">
        <v>480</v>
      </c>
      <c r="AO171" s="433" t="s">
        <v>480</v>
      </c>
      <c r="AP171" s="450"/>
    </row>
    <row r="172" spans="1:42" outlineLevel="2">
      <c r="A172" s="445">
        <v>170</v>
      </c>
      <c r="B172" s="695" t="str">
        <f>'6. INPUT PROJECT'!D293</f>
        <v>Project-3.5.3-Item #10</v>
      </c>
      <c r="C172" s="466" t="str">
        <f>'6. INPUT PROJECT'!B$152</f>
        <v>3.</v>
      </c>
      <c r="D172" s="435" t="str">
        <f>'6. INPUT PROJECT'!C$152</f>
        <v>Project Pull-through - NTT</v>
      </c>
      <c r="E172" s="434" t="str">
        <f>'6. INPUT PROJECT'!C$248</f>
        <v>3.5</v>
      </c>
      <c r="F172" s="435" t="str">
        <f>'6. INPUT PROJECT'!D$248</f>
        <v>Project Pull-through - NTT - Opex</v>
      </c>
      <c r="G172" s="434" t="str">
        <f>'6. INPUT PROJECT'!D$280</f>
        <v>3.5.3</v>
      </c>
      <c r="H172" s="467" t="str">
        <f>'6. INPUT PROJECT'!E$280</f>
        <v>Project - NTT - Opex - Other</v>
      </c>
      <c r="I172" s="474" t="s">
        <v>19</v>
      </c>
      <c r="J172" s="28"/>
      <c r="K172" s="28"/>
      <c r="L172" s="475"/>
      <c r="M172" s="487" t="s">
        <v>480</v>
      </c>
      <c r="N172" s="436" t="s">
        <v>480</v>
      </c>
      <c r="O172" s="451"/>
      <c r="P172" s="487" t="s">
        <v>480</v>
      </c>
      <c r="Q172" s="436" t="s">
        <v>480</v>
      </c>
      <c r="R172" s="451"/>
      <c r="S172" s="487" t="s">
        <v>480</v>
      </c>
      <c r="T172" s="436" t="s">
        <v>480</v>
      </c>
      <c r="U172" s="451"/>
      <c r="V172" s="487" t="s">
        <v>480</v>
      </c>
      <c r="W172" s="436" t="s">
        <v>480</v>
      </c>
      <c r="X172" s="451"/>
      <c r="Y172" s="487" t="s">
        <v>480</v>
      </c>
      <c r="Z172" s="436" t="s">
        <v>480</v>
      </c>
      <c r="AA172" s="451"/>
      <c r="AB172" s="487" t="s">
        <v>480</v>
      </c>
      <c r="AC172" s="436" t="s">
        <v>480</v>
      </c>
      <c r="AD172" s="451"/>
      <c r="AE172" s="487" t="s">
        <v>480</v>
      </c>
      <c r="AF172" s="436" t="s">
        <v>480</v>
      </c>
      <c r="AG172" s="451"/>
      <c r="AH172" s="487" t="s">
        <v>480</v>
      </c>
      <c r="AI172" s="436" t="s">
        <v>480</v>
      </c>
      <c r="AJ172" s="451"/>
      <c r="AK172" s="487" t="s">
        <v>480</v>
      </c>
      <c r="AL172" s="436" t="s">
        <v>480</v>
      </c>
      <c r="AM172" s="451"/>
      <c r="AN172" s="487" t="s">
        <v>480</v>
      </c>
      <c r="AO172" s="436" t="s">
        <v>480</v>
      </c>
      <c r="AP172" s="451"/>
    </row>
    <row r="173" spans="1:42">
      <c r="A173" s="447">
        <v>171</v>
      </c>
      <c r="B173" s="37" t="str">
        <f>'6. INPUT PROJECT'!D306</f>
        <v>Project-5.1.2-Item #1</v>
      </c>
      <c r="C173" s="496" t="str">
        <f>'6. INPUT PROJECT'!B$296</f>
        <v>5.</v>
      </c>
      <c r="D173" s="430" t="str">
        <f>'6. INPUT PROJECT'!C$296</f>
        <v>Project - Customer</v>
      </c>
      <c r="E173" s="429" t="str">
        <f>'6. INPUT PROJECT'!C$298</f>
        <v>5.1</v>
      </c>
      <c r="F173" s="430" t="str">
        <f>'6. INPUT PROJECT'!D$298</f>
        <v>Project - Customer - Capex</v>
      </c>
      <c r="G173" s="429" t="str">
        <f>'6. INPUT PROJECT'!D$302</f>
        <v>5.1.2</v>
      </c>
      <c r="H173" s="495" t="str">
        <f>'6. INPUT PROJECT'!E$302</f>
        <v>Project - Customer - Capex - Procured from outside NTT</v>
      </c>
      <c r="I173" s="476" t="s">
        <v>9</v>
      </c>
      <c r="J173" s="17" t="s">
        <v>116</v>
      </c>
      <c r="K173" s="17"/>
      <c r="L173" s="477" t="s">
        <v>241</v>
      </c>
      <c r="M173" s="488" t="s">
        <v>480</v>
      </c>
      <c r="N173" s="431" t="s">
        <v>480</v>
      </c>
      <c r="O173" s="449"/>
      <c r="P173" s="488" t="s">
        <v>480</v>
      </c>
      <c r="Q173" s="431" t="s">
        <v>480</v>
      </c>
      <c r="R173" s="449"/>
      <c r="S173" s="488" t="s">
        <v>480</v>
      </c>
      <c r="T173" s="431" t="s">
        <v>480</v>
      </c>
      <c r="U173" s="449"/>
      <c r="V173" s="488" t="s">
        <v>480</v>
      </c>
      <c r="W173" s="431" t="s">
        <v>480</v>
      </c>
      <c r="X173" s="449"/>
      <c r="Y173" s="488" t="s">
        <v>480</v>
      </c>
      <c r="Z173" s="431" t="s">
        <v>480</v>
      </c>
      <c r="AA173" s="449"/>
      <c r="AB173" s="488" t="s">
        <v>480</v>
      </c>
      <c r="AC173" s="431" t="s">
        <v>480</v>
      </c>
      <c r="AD173" s="449"/>
      <c r="AE173" s="488" t="s">
        <v>480</v>
      </c>
      <c r="AF173" s="431" t="s">
        <v>480</v>
      </c>
      <c r="AG173" s="449"/>
      <c r="AH173" s="488" t="s">
        <v>480</v>
      </c>
      <c r="AI173" s="431" t="s">
        <v>480</v>
      </c>
      <c r="AJ173" s="449"/>
      <c r="AK173" s="488" t="s">
        <v>480</v>
      </c>
      <c r="AL173" s="431" t="s">
        <v>480</v>
      </c>
      <c r="AM173" s="449"/>
      <c r="AN173" s="488" t="s">
        <v>480</v>
      </c>
      <c r="AO173" s="431" t="s">
        <v>480</v>
      </c>
      <c r="AP173" s="449"/>
    </row>
    <row r="174" spans="1:42" outlineLevel="2">
      <c r="A174" s="443">
        <v>172</v>
      </c>
      <c r="B174" s="38" t="str">
        <f>'6. INPUT PROJECT'!D307</f>
        <v>Project-5.1.2-Item #2</v>
      </c>
      <c r="C174" s="464" t="str">
        <f>'6. INPUT PROJECT'!B$296</f>
        <v>5.</v>
      </c>
      <c r="D174" s="432" t="str">
        <f>'6. INPUT PROJECT'!C$296</f>
        <v>Project - Customer</v>
      </c>
      <c r="E174" s="139" t="str">
        <f>'6. INPUT PROJECT'!C$298</f>
        <v>5.1</v>
      </c>
      <c r="F174" s="432" t="str">
        <f>'6. INPUT PROJECT'!D$298</f>
        <v>Project - Customer - Capex</v>
      </c>
      <c r="G174" s="139" t="str">
        <f>'6. INPUT PROJECT'!D$302</f>
        <v>5.1.2</v>
      </c>
      <c r="H174" s="465" t="str">
        <f>'6. INPUT PROJECT'!E$302</f>
        <v>Project - Customer - Capex - Procured from outside NTT</v>
      </c>
      <c r="I174" s="472" t="s">
        <v>11</v>
      </c>
      <c r="J174" s="23" t="s">
        <v>115</v>
      </c>
      <c r="K174" s="23"/>
      <c r="L174" s="473"/>
      <c r="M174" s="485" t="s">
        <v>480</v>
      </c>
      <c r="N174" s="433" t="s">
        <v>480</v>
      </c>
      <c r="O174" s="458"/>
      <c r="P174" s="485" t="s">
        <v>480</v>
      </c>
      <c r="Q174" s="433" t="s">
        <v>480</v>
      </c>
      <c r="R174" s="458"/>
      <c r="S174" s="485" t="s">
        <v>480</v>
      </c>
      <c r="T174" s="433" t="s">
        <v>480</v>
      </c>
      <c r="U174" s="458"/>
      <c r="V174" s="485" t="s">
        <v>480</v>
      </c>
      <c r="W174" s="433" t="s">
        <v>480</v>
      </c>
      <c r="X174" s="458"/>
      <c r="Y174" s="485" t="s">
        <v>480</v>
      </c>
      <c r="Z174" s="433" t="s">
        <v>480</v>
      </c>
      <c r="AA174" s="458"/>
      <c r="AB174" s="485" t="s">
        <v>480</v>
      </c>
      <c r="AC174" s="433" t="s">
        <v>480</v>
      </c>
      <c r="AD174" s="458"/>
      <c r="AE174" s="485" t="s">
        <v>480</v>
      </c>
      <c r="AF174" s="433" t="s">
        <v>480</v>
      </c>
      <c r="AG174" s="458"/>
      <c r="AH174" s="485" t="s">
        <v>480</v>
      </c>
      <c r="AI174" s="433" t="s">
        <v>480</v>
      </c>
      <c r="AJ174" s="458"/>
      <c r="AK174" s="485" t="s">
        <v>480</v>
      </c>
      <c r="AL174" s="433" t="s">
        <v>480</v>
      </c>
      <c r="AM174" s="458"/>
      <c r="AN174" s="485" t="s">
        <v>480</v>
      </c>
      <c r="AO174" s="433" t="s">
        <v>480</v>
      </c>
      <c r="AP174" s="458"/>
    </row>
    <row r="175" spans="1:42" outlineLevel="2">
      <c r="A175" s="443">
        <v>173</v>
      </c>
      <c r="B175" s="38" t="str">
        <f>'6. INPUT PROJECT'!D308</f>
        <v>Project-5.1.2-Item #3</v>
      </c>
      <c r="C175" s="464" t="str">
        <f>'6. INPUT PROJECT'!B$296</f>
        <v>5.</v>
      </c>
      <c r="D175" s="432" t="str">
        <f>'6. INPUT PROJECT'!C$296</f>
        <v>Project - Customer</v>
      </c>
      <c r="E175" s="139" t="str">
        <f>'6. INPUT PROJECT'!C$298</f>
        <v>5.1</v>
      </c>
      <c r="F175" s="432" t="str">
        <f>'6. INPUT PROJECT'!D$298</f>
        <v>Project - Customer - Capex</v>
      </c>
      <c r="G175" s="139" t="str">
        <f>'6. INPUT PROJECT'!D$302</f>
        <v>5.1.2</v>
      </c>
      <c r="H175" s="465" t="str">
        <f>'6. INPUT PROJECT'!E$302</f>
        <v>Project - Customer - Capex - Procured from outside NTT</v>
      </c>
      <c r="I175" s="472" t="s">
        <v>12</v>
      </c>
      <c r="J175" s="23" t="s">
        <v>242</v>
      </c>
      <c r="K175" s="23"/>
      <c r="L175" s="473"/>
      <c r="M175" s="485" t="s">
        <v>480</v>
      </c>
      <c r="N175" s="433" t="s">
        <v>480</v>
      </c>
      <c r="O175" s="458"/>
      <c r="P175" s="485" t="s">
        <v>480</v>
      </c>
      <c r="Q175" s="433" t="s">
        <v>480</v>
      </c>
      <c r="R175" s="458"/>
      <c r="S175" s="485" t="s">
        <v>480</v>
      </c>
      <c r="T175" s="433" t="s">
        <v>480</v>
      </c>
      <c r="U175" s="458"/>
      <c r="V175" s="485" t="s">
        <v>480</v>
      </c>
      <c r="W175" s="433" t="s">
        <v>480</v>
      </c>
      <c r="X175" s="458"/>
      <c r="Y175" s="485" t="s">
        <v>480</v>
      </c>
      <c r="Z175" s="433" t="s">
        <v>480</v>
      </c>
      <c r="AA175" s="458"/>
      <c r="AB175" s="485" t="s">
        <v>480</v>
      </c>
      <c r="AC175" s="433" t="s">
        <v>480</v>
      </c>
      <c r="AD175" s="458"/>
      <c r="AE175" s="485" t="s">
        <v>480</v>
      </c>
      <c r="AF175" s="433" t="s">
        <v>480</v>
      </c>
      <c r="AG175" s="458"/>
      <c r="AH175" s="485" t="s">
        <v>480</v>
      </c>
      <c r="AI175" s="433" t="s">
        <v>480</v>
      </c>
      <c r="AJ175" s="458"/>
      <c r="AK175" s="485" t="s">
        <v>480</v>
      </c>
      <c r="AL175" s="433" t="s">
        <v>480</v>
      </c>
      <c r="AM175" s="458"/>
      <c r="AN175" s="485" t="s">
        <v>480</v>
      </c>
      <c r="AO175" s="433" t="s">
        <v>480</v>
      </c>
      <c r="AP175" s="458"/>
    </row>
    <row r="176" spans="1:42" outlineLevel="2">
      <c r="A176" s="443">
        <v>174</v>
      </c>
      <c r="B176" s="38" t="str">
        <f>'6. INPUT PROJECT'!D309</f>
        <v>Project-5.1.2-Item #4</v>
      </c>
      <c r="C176" s="464" t="str">
        <f>'6. INPUT PROJECT'!B$296</f>
        <v>5.</v>
      </c>
      <c r="D176" s="432" t="str">
        <f>'6. INPUT PROJECT'!C$296</f>
        <v>Project - Customer</v>
      </c>
      <c r="E176" s="139" t="str">
        <f>'6. INPUT PROJECT'!C$298</f>
        <v>5.1</v>
      </c>
      <c r="F176" s="432" t="str">
        <f>'6. INPUT PROJECT'!D$298</f>
        <v>Project - Customer - Capex</v>
      </c>
      <c r="G176" s="139" t="str">
        <f>'6. INPUT PROJECT'!D$302</f>
        <v>5.1.2</v>
      </c>
      <c r="H176" s="465" t="str">
        <f>'6. INPUT PROJECT'!E$302</f>
        <v>Project - Customer - Capex - Procured from outside NTT</v>
      </c>
      <c r="I176" s="472" t="s">
        <v>13</v>
      </c>
      <c r="J176" s="23" t="s">
        <v>463</v>
      </c>
      <c r="K176" s="23"/>
      <c r="L176" s="473"/>
      <c r="M176" s="485" t="s">
        <v>480</v>
      </c>
      <c r="N176" s="433" t="s">
        <v>480</v>
      </c>
      <c r="O176" s="458"/>
      <c r="P176" s="485" t="s">
        <v>480</v>
      </c>
      <c r="Q176" s="433" t="s">
        <v>480</v>
      </c>
      <c r="R176" s="458"/>
      <c r="S176" s="485" t="s">
        <v>480</v>
      </c>
      <c r="T176" s="433" t="s">
        <v>480</v>
      </c>
      <c r="U176" s="458"/>
      <c r="V176" s="485" t="s">
        <v>480</v>
      </c>
      <c r="W176" s="433" t="s">
        <v>480</v>
      </c>
      <c r="X176" s="458"/>
      <c r="Y176" s="485" t="s">
        <v>480</v>
      </c>
      <c r="Z176" s="433" t="s">
        <v>480</v>
      </c>
      <c r="AA176" s="458"/>
      <c r="AB176" s="485" t="s">
        <v>480</v>
      </c>
      <c r="AC176" s="433" t="s">
        <v>480</v>
      </c>
      <c r="AD176" s="458"/>
      <c r="AE176" s="485" t="s">
        <v>480</v>
      </c>
      <c r="AF176" s="433" t="s">
        <v>480</v>
      </c>
      <c r="AG176" s="458"/>
      <c r="AH176" s="485" t="s">
        <v>480</v>
      </c>
      <c r="AI176" s="433" t="s">
        <v>480</v>
      </c>
      <c r="AJ176" s="458"/>
      <c r="AK176" s="485" t="s">
        <v>480</v>
      </c>
      <c r="AL176" s="433" t="s">
        <v>480</v>
      </c>
      <c r="AM176" s="458"/>
      <c r="AN176" s="485" t="s">
        <v>480</v>
      </c>
      <c r="AO176" s="433" t="s">
        <v>480</v>
      </c>
      <c r="AP176" s="458"/>
    </row>
    <row r="177" spans="1:42" outlineLevel="2">
      <c r="A177" s="443">
        <v>175</v>
      </c>
      <c r="B177" s="38" t="str">
        <f>'6. INPUT PROJECT'!D310</f>
        <v>Project-5.1.2-Item #5</v>
      </c>
      <c r="C177" s="464" t="str">
        <f>'6. INPUT PROJECT'!B$296</f>
        <v>5.</v>
      </c>
      <c r="D177" s="432" t="str">
        <f>'6. INPUT PROJECT'!C$296</f>
        <v>Project - Customer</v>
      </c>
      <c r="E177" s="139" t="str">
        <f>'6. INPUT PROJECT'!C$298</f>
        <v>5.1</v>
      </c>
      <c r="F177" s="432" t="str">
        <f>'6. INPUT PROJECT'!D$298</f>
        <v>Project - Customer - Capex</v>
      </c>
      <c r="G177" s="139" t="str">
        <f>'6. INPUT PROJECT'!D$302</f>
        <v>5.1.2</v>
      </c>
      <c r="H177" s="465" t="str">
        <f>'6. INPUT PROJECT'!E$302</f>
        <v>Project - Customer - Capex - Procured from outside NTT</v>
      </c>
      <c r="I177" s="472" t="s">
        <v>14</v>
      </c>
      <c r="J177" s="23" t="s">
        <v>464</v>
      </c>
      <c r="K177" s="23"/>
      <c r="L177" s="473"/>
      <c r="M177" s="485" t="s">
        <v>480</v>
      </c>
      <c r="N177" s="433" t="s">
        <v>480</v>
      </c>
      <c r="O177" s="458"/>
      <c r="P177" s="485" t="s">
        <v>480</v>
      </c>
      <c r="Q177" s="433" t="s">
        <v>480</v>
      </c>
      <c r="R177" s="458"/>
      <c r="S177" s="485" t="s">
        <v>480</v>
      </c>
      <c r="T177" s="433" t="s">
        <v>480</v>
      </c>
      <c r="U177" s="458"/>
      <c r="V177" s="485" t="s">
        <v>480</v>
      </c>
      <c r="W177" s="433" t="s">
        <v>480</v>
      </c>
      <c r="X177" s="458"/>
      <c r="Y177" s="485" t="s">
        <v>480</v>
      </c>
      <c r="Z177" s="433" t="s">
        <v>480</v>
      </c>
      <c r="AA177" s="458"/>
      <c r="AB177" s="485" t="s">
        <v>480</v>
      </c>
      <c r="AC177" s="433" t="s">
        <v>480</v>
      </c>
      <c r="AD177" s="458"/>
      <c r="AE177" s="485" t="s">
        <v>480</v>
      </c>
      <c r="AF177" s="433" t="s">
        <v>480</v>
      </c>
      <c r="AG177" s="458"/>
      <c r="AH177" s="485" t="s">
        <v>480</v>
      </c>
      <c r="AI177" s="433" t="s">
        <v>480</v>
      </c>
      <c r="AJ177" s="458"/>
      <c r="AK177" s="485" t="s">
        <v>480</v>
      </c>
      <c r="AL177" s="433" t="s">
        <v>480</v>
      </c>
      <c r="AM177" s="458"/>
      <c r="AN177" s="485" t="s">
        <v>480</v>
      </c>
      <c r="AO177" s="433" t="s">
        <v>480</v>
      </c>
      <c r="AP177" s="458"/>
    </row>
    <row r="178" spans="1:42" outlineLevel="2">
      <c r="A178" s="443">
        <v>176</v>
      </c>
      <c r="B178" s="694" t="str">
        <f>'6. INPUT PROJECT'!D311</f>
        <v>Project-5.1.2-Item #6</v>
      </c>
      <c r="C178" s="464" t="str">
        <f>'6. INPUT PROJECT'!B$296</f>
        <v>5.</v>
      </c>
      <c r="D178" s="432" t="str">
        <f>'6. INPUT PROJECT'!C$296</f>
        <v>Project - Customer</v>
      </c>
      <c r="E178" s="139" t="str">
        <f>'6. INPUT PROJECT'!C$298</f>
        <v>5.1</v>
      </c>
      <c r="F178" s="432" t="str">
        <f>'6. INPUT PROJECT'!D$298</f>
        <v>Project - Customer - Capex</v>
      </c>
      <c r="G178" s="139" t="str">
        <f>'6. INPUT PROJECT'!D$302</f>
        <v>5.1.2</v>
      </c>
      <c r="H178" s="465" t="str">
        <f>'6. INPUT PROJECT'!E$302</f>
        <v>Project - Customer - Capex - Procured from outside NTT</v>
      </c>
      <c r="I178" s="472" t="s">
        <v>15</v>
      </c>
      <c r="J178" s="23" t="s">
        <v>465</v>
      </c>
      <c r="K178" s="23"/>
      <c r="L178" s="473"/>
      <c r="M178" s="485" t="s">
        <v>480</v>
      </c>
      <c r="N178" s="433" t="s">
        <v>480</v>
      </c>
      <c r="O178" s="458"/>
      <c r="P178" s="485" t="s">
        <v>480</v>
      </c>
      <c r="Q178" s="433" t="s">
        <v>480</v>
      </c>
      <c r="R178" s="458"/>
      <c r="S178" s="485" t="s">
        <v>480</v>
      </c>
      <c r="T178" s="433" t="s">
        <v>480</v>
      </c>
      <c r="U178" s="458"/>
      <c r="V178" s="485" t="s">
        <v>480</v>
      </c>
      <c r="W178" s="433" t="s">
        <v>480</v>
      </c>
      <c r="X178" s="458"/>
      <c r="Y178" s="485" t="s">
        <v>480</v>
      </c>
      <c r="Z178" s="433" t="s">
        <v>480</v>
      </c>
      <c r="AA178" s="458"/>
      <c r="AB178" s="485" t="s">
        <v>480</v>
      </c>
      <c r="AC178" s="433" t="s">
        <v>480</v>
      </c>
      <c r="AD178" s="458"/>
      <c r="AE178" s="485" t="s">
        <v>480</v>
      </c>
      <c r="AF178" s="433" t="s">
        <v>480</v>
      </c>
      <c r="AG178" s="458"/>
      <c r="AH178" s="485" t="s">
        <v>480</v>
      </c>
      <c r="AI178" s="433" t="s">
        <v>480</v>
      </c>
      <c r="AJ178" s="458"/>
      <c r="AK178" s="485" t="s">
        <v>480</v>
      </c>
      <c r="AL178" s="433" t="s">
        <v>480</v>
      </c>
      <c r="AM178" s="458"/>
      <c r="AN178" s="485" t="s">
        <v>480</v>
      </c>
      <c r="AO178" s="433" t="s">
        <v>480</v>
      </c>
      <c r="AP178" s="458"/>
    </row>
    <row r="179" spans="1:42" outlineLevel="2">
      <c r="A179" s="443">
        <v>177</v>
      </c>
      <c r="B179" s="694" t="str">
        <f>'6. INPUT PROJECT'!D312</f>
        <v>Project-5.1.2-Item #7</v>
      </c>
      <c r="C179" s="464" t="str">
        <f>'6. INPUT PROJECT'!B$296</f>
        <v>5.</v>
      </c>
      <c r="D179" s="432" t="str">
        <f>'6. INPUT PROJECT'!C$296</f>
        <v>Project - Customer</v>
      </c>
      <c r="E179" s="139" t="str">
        <f>'6. INPUT PROJECT'!C$298</f>
        <v>5.1</v>
      </c>
      <c r="F179" s="432" t="str">
        <f>'6. INPUT PROJECT'!D$298</f>
        <v>Project - Customer - Capex</v>
      </c>
      <c r="G179" s="139" t="str">
        <f>'6. INPUT PROJECT'!D$302</f>
        <v>5.1.2</v>
      </c>
      <c r="H179" s="465" t="str">
        <f>'6. INPUT PROJECT'!E$302</f>
        <v>Project - Customer - Capex - Procured from outside NTT</v>
      </c>
      <c r="I179" s="472" t="s">
        <v>16</v>
      </c>
      <c r="J179" s="23" t="s">
        <v>466</v>
      </c>
      <c r="K179" s="23"/>
      <c r="L179" s="473"/>
      <c r="M179" s="485" t="s">
        <v>480</v>
      </c>
      <c r="N179" s="433" t="s">
        <v>480</v>
      </c>
      <c r="O179" s="458"/>
      <c r="P179" s="485" t="s">
        <v>480</v>
      </c>
      <c r="Q179" s="433" t="s">
        <v>480</v>
      </c>
      <c r="R179" s="458"/>
      <c r="S179" s="485" t="s">
        <v>480</v>
      </c>
      <c r="T179" s="433" t="s">
        <v>480</v>
      </c>
      <c r="U179" s="458"/>
      <c r="V179" s="485" t="s">
        <v>480</v>
      </c>
      <c r="W179" s="433" t="s">
        <v>480</v>
      </c>
      <c r="X179" s="458"/>
      <c r="Y179" s="485" t="s">
        <v>480</v>
      </c>
      <c r="Z179" s="433" t="s">
        <v>480</v>
      </c>
      <c r="AA179" s="458"/>
      <c r="AB179" s="485" t="s">
        <v>480</v>
      </c>
      <c r="AC179" s="433" t="s">
        <v>480</v>
      </c>
      <c r="AD179" s="458"/>
      <c r="AE179" s="485" t="s">
        <v>480</v>
      </c>
      <c r="AF179" s="433" t="s">
        <v>480</v>
      </c>
      <c r="AG179" s="458"/>
      <c r="AH179" s="485" t="s">
        <v>480</v>
      </c>
      <c r="AI179" s="433" t="s">
        <v>480</v>
      </c>
      <c r="AJ179" s="458"/>
      <c r="AK179" s="485" t="s">
        <v>480</v>
      </c>
      <c r="AL179" s="433" t="s">
        <v>480</v>
      </c>
      <c r="AM179" s="458"/>
      <c r="AN179" s="485" t="s">
        <v>480</v>
      </c>
      <c r="AO179" s="433" t="s">
        <v>480</v>
      </c>
      <c r="AP179" s="458"/>
    </row>
    <row r="180" spans="1:42" outlineLevel="2">
      <c r="A180" s="443">
        <v>178</v>
      </c>
      <c r="B180" s="694" t="str">
        <f>'6. INPUT PROJECT'!D313</f>
        <v>Project-5.1.2-Item #8</v>
      </c>
      <c r="C180" s="464" t="str">
        <f>'6. INPUT PROJECT'!B$296</f>
        <v>5.</v>
      </c>
      <c r="D180" s="432" t="str">
        <f>'6. INPUT PROJECT'!C$296</f>
        <v>Project - Customer</v>
      </c>
      <c r="E180" s="139" t="str">
        <f>'6. INPUT PROJECT'!C$298</f>
        <v>5.1</v>
      </c>
      <c r="F180" s="432" t="str">
        <f>'6. INPUT PROJECT'!D$298</f>
        <v>Project - Customer - Capex</v>
      </c>
      <c r="G180" s="139" t="str">
        <f>'6. INPUT PROJECT'!D$302</f>
        <v>5.1.2</v>
      </c>
      <c r="H180" s="465" t="str">
        <f>'6. INPUT PROJECT'!E$302</f>
        <v>Project - Customer - Capex - Procured from outside NTT</v>
      </c>
      <c r="I180" s="472" t="s">
        <v>17</v>
      </c>
      <c r="J180" s="23" t="s">
        <v>51</v>
      </c>
      <c r="K180" s="23"/>
      <c r="L180" s="473"/>
      <c r="M180" s="485" t="s">
        <v>480</v>
      </c>
      <c r="N180" s="433" t="s">
        <v>480</v>
      </c>
      <c r="O180" s="458"/>
      <c r="P180" s="485" t="s">
        <v>480</v>
      </c>
      <c r="Q180" s="433" t="s">
        <v>480</v>
      </c>
      <c r="R180" s="458"/>
      <c r="S180" s="485" t="s">
        <v>480</v>
      </c>
      <c r="T180" s="433" t="s">
        <v>480</v>
      </c>
      <c r="U180" s="458"/>
      <c r="V180" s="485" t="s">
        <v>480</v>
      </c>
      <c r="W180" s="433" t="s">
        <v>480</v>
      </c>
      <c r="X180" s="458"/>
      <c r="Y180" s="485" t="s">
        <v>480</v>
      </c>
      <c r="Z180" s="433" t="s">
        <v>480</v>
      </c>
      <c r="AA180" s="458"/>
      <c r="AB180" s="485" t="s">
        <v>480</v>
      </c>
      <c r="AC180" s="433" t="s">
        <v>480</v>
      </c>
      <c r="AD180" s="458"/>
      <c r="AE180" s="485" t="s">
        <v>480</v>
      </c>
      <c r="AF180" s="433" t="s">
        <v>480</v>
      </c>
      <c r="AG180" s="458"/>
      <c r="AH180" s="485" t="s">
        <v>480</v>
      </c>
      <c r="AI180" s="433" t="s">
        <v>480</v>
      </c>
      <c r="AJ180" s="458"/>
      <c r="AK180" s="485" t="s">
        <v>480</v>
      </c>
      <c r="AL180" s="433" t="s">
        <v>480</v>
      </c>
      <c r="AM180" s="458"/>
      <c r="AN180" s="485" t="s">
        <v>480</v>
      </c>
      <c r="AO180" s="433" t="s">
        <v>480</v>
      </c>
      <c r="AP180" s="458"/>
    </row>
    <row r="181" spans="1:42" outlineLevel="2">
      <c r="A181" s="443">
        <v>179</v>
      </c>
      <c r="B181" s="694" t="str">
        <f>'6. INPUT PROJECT'!D314</f>
        <v>Project-5.1.2-Item #9</v>
      </c>
      <c r="C181" s="464" t="str">
        <f>'6. INPUT PROJECT'!B$296</f>
        <v>5.</v>
      </c>
      <c r="D181" s="432" t="str">
        <f>'6. INPUT PROJECT'!C$296</f>
        <v>Project - Customer</v>
      </c>
      <c r="E181" s="139" t="str">
        <f>'6. INPUT PROJECT'!C$298</f>
        <v>5.1</v>
      </c>
      <c r="F181" s="432" t="str">
        <f>'6. INPUT PROJECT'!D$298</f>
        <v>Project - Customer - Capex</v>
      </c>
      <c r="G181" s="139" t="str">
        <f>'6. INPUT PROJECT'!D$302</f>
        <v>5.1.2</v>
      </c>
      <c r="H181" s="465" t="str">
        <f>'6. INPUT PROJECT'!E$302</f>
        <v>Project - Customer - Capex - Procured from outside NTT</v>
      </c>
      <c r="I181" s="472" t="s">
        <v>18</v>
      </c>
      <c r="J181" s="23" t="s">
        <v>48</v>
      </c>
      <c r="K181" s="23"/>
      <c r="L181" s="473"/>
      <c r="M181" s="485" t="s">
        <v>480</v>
      </c>
      <c r="N181" s="433" t="s">
        <v>480</v>
      </c>
      <c r="O181" s="458"/>
      <c r="P181" s="485" t="s">
        <v>480</v>
      </c>
      <c r="Q181" s="433" t="s">
        <v>480</v>
      </c>
      <c r="R181" s="458"/>
      <c r="S181" s="485" t="s">
        <v>480</v>
      </c>
      <c r="T181" s="433" t="s">
        <v>480</v>
      </c>
      <c r="U181" s="458"/>
      <c r="V181" s="485" t="s">
        <v>480</v>
      </c>
      <c r="W181" s="433" t="s">
        <v>480</v>
      </c>
      <c r="X181" s="458"/>
      <c r="Y181" s="485" t="s">
        <v>480</v>
      </c>
      <c r="Z181" s="433" t="s">
        <v>480</v>
      </c>
      <c r="AA181" s="458"/>
      <c r="AB181" s="485" t="s">
        <v>480</v>
      </c>
      <c r="AC181" s="433" t="s">
        <v>480</v>
      </c>
      <c r="AD181" s="458"/>
      <c r="AE181" s="485" t="s">
        <v>480</v>
      </c>
      <c r="AF181" s="433" t="s">
        <v>480</v>
      </c>
      <c r="AG181" s="458"/>
      <c r="AH181" s="485" t="s">
        <v>480</v>
      </c>
      <c r="AI181" s="433" t="s">
        <v>480</v>
      </c>
      <c r="AJ181" s="458"/>
      <c r="AK181" s="485" t="s">
        <v>480</v>
      </c>
      <c r="AL181" s="433" t="s">
        <v>480</v>
      </c>
      <c r="AM181" s="458"/>
      <c r="AN181" s="485" t="s">
        <v>480</v>
      </c>
      <c r="AO181" s="433" t="s">
        <v>480</v>
      </c>
      <c r="AP181" s="458"/>
    </row>
    <row r="182" spans="1:42" outlineLevel="2">
      <c r="A182" s="445">
        <v>180</v>
      </c>
      <c r="B182" s="695" t="str">
        <f>'6. INPUT PROJECT'!D315</f>
        <v>Project-5.1.2-Item #10</v>
      </c>
      <c r="C182" s="466" t="str">
        <f>'6. INPUT PROJECT'!B$296</f>
        <v>5.</v>
      </c>
      <c r="D182" s="435" t="str">
        <f>'6. INPUT PROJECT'!C$296</f>
        <v>Project - Customer</v>
      </c>
      <c r="E182" s="434" t="str">
        <f>'6. INPUT PROJECT'!C$298</f>
        <v>5.1</v>
      </c>
      <c r="F182" s="435" t="str">
        <f>'6. INPUT PROJECT'!D$298</f>
        <v>Project - Customer - Capex</v>
      </c>
      <c r="G182" s="434" t="str">
        <f>'6. INPUT PROJECT'!D$302</f>
        <v>5.1.2</v>
      </c>
      <c r="H182" s="467" t="str">
        <f>'6. INPUT PROJECT'!E$302</f>
        <v>Project - Customer - Capex - Procured from outside NTT</v>
      </c>
      <c r="I182" s="474" t="s">
        <v>19</v>
      </c>
      <c r="J182" s="28" t="s">
        <v>467</v>
      </c>
      <c r="K182" s="28"/>
      <c r="L182" s="475"/>
      <c r="M182" s="487" t="s">
        <v>480</v>
      </c>
      <c r="N182" s="436" t="s">
        <v>480</v>
      </c>
      <c r="O182" s="459"/>
      <c r="P182" s="487" t="s">
        <v>480</v>
      </c>
      <c r="Q182" s="436" t="s">
        <v>480</v>
      </c>
      <c r="R182" s="459"/>
      <c r="S182" s="487" t="s">
        <v>480</v>
      </c>
      <c r="T182" s="436" t="s">
        <v>480</v>
      </c>
      <c r="U182" s="459"/>
      <c r="V182" s="487" t="s">
        <v>480</v>
      </c>
      <c r="W182" s="436" t="s">
        <v>480</v>
      </c>
      <c r="X182" s="459"/>
      <c r="Y182" s="487" t="s">
        <v>480</v>
      </c>
      <c r="Z182" s="436" t="s">
        <v>480</v>
      </c>
      <c r="AA182" s="459"/>
      <c r="AB182" s="487" t="s">
        <v>480</v>
      </c>
      <c r="AC182" s="436" t="s">
        <v>480</v>
      </c>
      <c r="AD182" s="459"/>
      <c r="AE182" s="487" t="s">
        <v>480</v>
      </c>
      <c r="AF182" s="436" t="s">
        <v>480</v>
      </c>
      <c r="AG182" s="459"/>
      <c r="AH182" s="487" t="s">
        <v>480</v>
      </c>
      <c r="AI182" s="436" t="s">
        <v>480</v>
      </c>
      <c r="AJ182" s="459"/>
      <c r="AK182" s="487" t="s">
        <v>480</v>
      </c>
      <c r="AL182" s="436" t="s">
        <v>480</v>
      </c>
      <c r="AM182" s="459"/>
      <c r="AN182" s="487" t="s">
        <v>480</v>
      </c>
      <c r="AO182" s="436" t="s">
        <v>480</v>
      </c>
      <c r="AP182" s="459"/>
    </row>
    <row r="183" spans="1:42" outlineLevel="1">
      <c r="A183" s="447">
        <v>181</v>
      </c>
      <c r="B183" s="37" t="str">
        <f>'6. INPUT PROJECT'!D325</f>
        <v>Project-5.2.2-Item #1</v>
      </c>
      <c r="C183" s="496" t="str">
        <f>'6. INPUT PROJECT'!B$296</f>
        <v>5.</v>
      </c>
      <c r="D183" s="430" t="str">
        <f>'6. INPUT PROJECT'!C$296</f>
        <v>Project - Customer</v>
      </c>
      <c r="E183" s="429" t="str">
        <f>'6. INPUT PROJECT'!C$317</f>
        <v>5.2</v>
      </c>
      <c r="F183" s="430" t="str">
        <f>'6. INPUT PROJECT'!D$317</f>
        <v>Project - Customer - Deployment &amp; set-up</v>
      </c>
      <c r="G183" s="429" t="str">
        <f>'6. INPUT PROJECT'!D$321</f>
        <v>5.2.2</v>
      </c>
      <c r="H183" s="495" t="str">
        <f>'6. INPUT PROJECT'!E$321</f>
        <v>Project - Customer - Deployment &amp; set-up - Procured from outside NTT</v>
      </c>
      <c r="I183" s="476" t="s">
        <v>9</v>
      </c>
      <c r="J183" s="17" t="s">
        <v>243</v>
      </c>
      <c r="K183" s="17" t="s">
        <v>238</v>
      </c>
      <c r="L183" s="477" t="s">
        <v>240</v>
      </c>
      <c r="M183" s="488" t="s">
        <v>480</v>
      </c>
      <c r="N183" s="431" t="s">
        <v>480</v>
      </c>
      <c r="O183" s="460"/>
      <c r="P183" s="488" t="s">
        <v>480</v>
      </c>
      <c r="Q183" s="431" t="s">
        <v>480</v>
      </c>
      <c r="R183" s="460"/>
      <c r="S183" s="488" t="s">
        <v>480</v>
      </c>
      <c r="T183" s="431" t="s">
        <v>480</v>
      </c>
      <c r="U183" s="460"/>
      <c r="V183" s="488" t="s">
        <v>480</v>
      </c>
      <c r="W183" s="431" t="s">
        <v>480</v>
      </c>
      <c r="X183" s="460"/>
      <c r="Y183" s="488" t="s">
        <v>480</v>
      </c>
      <c r="Z183" s="431" t="s">
        <v>480</v>
      </c>
      <c r="AA183" s="460"/>
      <c r="AB183" s="488" t="s">
        <v>480</v>
      </c>
      <c r="AC183" s="431" t="s">
        <v>480</v>
      </c>
      <c r="AD183" s="460"/>
      <c r="AE183" s="488" t="s">
        <v>480</v>
      </c>
      <c r="AF183" s="431" t="s">
        <v>480</v>
      </c>
      <c r="AG183" s="460"/>
      <c r="AH183" s="488" t="s">
        <v>480</v>
      </c>
      <c r="AI183" s="431" t="s">
        <v>480</v>
      </c>
      <c r="AJ183" s="460"/>
      <c r="AK183" s="488" t="s">
        <v>480</v>
      </c>
      <c r="AL183" s="431" t="s">
        <v>480</v>
      </c>
      <c r="AM183" s="460"/>
      <c r="AN183" s="488" t="s">
        <v>480</v>
      </c>
      <c r="AO183" s="431" t="s">
        <v>480</v>
      </c>
      <c r="AP183" s="460"/>
    </row>
    <row r="184" spans="1:42" outlineLevel="2">
      <c r="A184" s="443">
        <v>182</v>
      </c>
      <c r="B184" s="38" t="str">
        <f>'6. INPUT PROJECT'!D326</f>
        <v>Project-5.2.2-Item #2</v>
      </c>
      <c r="C184" s="464" t="str">
        <f>'6. INPUT PROJECT'!B$296</f>
        <v>5.</v>
      </c>
      <c r="D184" s="432" t="str">
        <f>'6. INPUT PROJECT'!C$296</f>
        <v>Project - Customer</v>
      </c>
      <c r="E184" s="139" t="str">
        <f>'6. INPUT PROJECT'!C$317</f>
        <v>5.2</v>
      </c>
      <c r="F184" s="432" t="str">
        <f>'6. INPUT PROJECT'!D$317</f>
        <v>Project - Customer - Deployment &amp; set-up</v>
      </c>
      <c r="G184" s="139" t="str">
        <f>'6. INPUT PROJECT'!D$321</f>
        <v>5.2.2</v>
      </c>
      <c r="H184" s="465" t="str">
        <f>'6. INPUT PROJECT'!E$321</f>
        <v>Project - Customer - Deployment &amp; set-up - Procured from outside NTT</v>
      </c>
      <c r="I184" s="472" t="s">
        <v>11</v>
      </c>
      <c r="J184" s="23"/>
      <c r="K184" s="23"/>
      <c r="L184" s="473"/>
      <c r="M184" s="485" t="s">
        <v>480</v>
      </c>
      <c r="N184" s="433" t="s">
        <v>480</v>
      </c>
      <c r="O184" s="458"/>
      <c r="P184" s="485" t="s">
        <v>480</v>
      </c>
      <c r="Q184" s="433" t="s">
        <v>480</v>
      </c>
      <c r="R184" s="458"/>
      <c r="S184" s="485" t="s">
        <v>480</v>
      </c>
      <c r="T184" s="433" t="s">
        <v>480</v>
      </c>
      <c r="U184" s="458"/>
      <c r="V184" s="485" t="s">
        <v>480</v>
      </c>
      <c r="W184" s="433" t="s">
        <v>480</v>
      </c>
      <c r="X184" s="458"/>
      <c r="Y184" s="485" t="s">
        <v>480</v>
      </c>
      <c r="Z184" s="433" t="s">
        <v>480</v>
      </c>
      <c r="AA184" s="458"/>
      <c r="AB184" s="485" t="s">
        <v>480</v>
      </c>
      <c r="AC184" s="433" t="s">
        <v>480</v>
      </c>
      <c r="AD184" s="458"/>
      <c r="AE184" s="485" t="s">
        <v>480</v>
      </c>
      <c r="AF184" s="433" t="s">
        <v>480</v>
      </c>
      <c r="AG184" s="458"/>
      <c r="AH184" s="485" t="s">
        <v>480</v>
      </c>
      <c r="AI184" s="433" t="s">
        <v>480</v>
      </c>
      <c r="AJ184" s="458"/>
      <c r="AK184" s="485" t="s">
        <v>480</v>
      </c>
      <c r="AL184" s="433" t="s">
        <v>480</v>
      </c>
      <c r="AM184" s="458"/>
      <c r="AN184" s="485" t="s">
        <v>480</v>
      </c>
      <c r="AO184" s="433" t="s">
        <v>480</v>
      </c>
      <c r="AP184" s="458"/>
    </row>
    <row r="185" spans="1:42" outlineLevel="2">
      <c r="A185" s="443">
        <v>183</v>
      </c>
      <c r="B185" s="38" t="str">
        <f>'6. INPUT PROJECT'!D327</f>
        <v>Project-5.2.2-Item #3</v>
      </c>
      <c r="C185" s="464" t="str">
        <f>'6. INPUT PROJECT'!B$296</f>
        <v>5.</v>
      </c>
      <c r="D185" s="432" t="str">
        <f>'6. INPUT PROJECT'!C$296</f>
        <v>Project - Customer</v>
      </c>
      <c r="E185" s="139" t="str">
        <f>'6. INPUT PROJECT'!C$317</f>
        <v>5.2</v>
      </c>
      <c r="F185" s="432" t="str">
        <f>'6. INPUT PROJECT'!D$317</f>
        <v>Project - Customer - Deployment &amp; set-up</v>
      </c>
      <c r="G185" s="139" t="str">
        <f>'6. INPUT PROJECT'!D$321</f>
        <v>5.2.2</v>
      </c>
      <c r="H185" s="465" t="str">
        <f>'6. INPUT PROJECT'!E$321</f>
        <v>Project - Customer - Deployment &amp; set-up - Procured from outside NTT</v>
      </c>
      <c r="I185" s="472" t="s">
        <v>12</v>
      </c>
      <c r="J185" s="23"/>
      <c r="K185" s="23"/>
      <c r="L185" s="473"/>
      <c r="M185" s="485" t="s">
        <v>480</v>
      </c>
      <c r="N185" s="433" t="s">
        <v>480</v>
      </c>
      <c r="O185" s="458"/>
      <c r="P185" s="485" t="s">
        <v>480</v>
      </c>
      <c r="Q185" s="433" t="s">
        <v>480</v>
      </c>
      <c r="R185" s="458"/>
      <c r="S185" s="485" t="s">
        <v>480</v>
      </c>
      <c r="T185" s="433" t="s">
        <v>480</v>
      </c>
      <c r="U185" s="458"/>
      <c r="V185" s="485" t="s">
        <v>480</v>
      </c>
      <c r="W185" s="433" t="s">
        <v>480</v>
      </c>
      <c r="X185" s="458"/>
      <c r="Y185" s="485" t="s">
        <v>480</v>
      </c>
      <c r="Z185" s="433" t="s">
        <v>480</v>
      </c>
      <c r="AA185" s="458"/>
      <c r="AB185" s="485" t="s">
        <v>480</v>
      </c>
      <c r="AC185" s="433" t="s">
        <v>480</v>
      </c>
      <c r="AD185" s="458"/>
      <c r="AE185" s="485" t="s">
        <v>480</v>
      </c>
      <c r="AF185" s="433" t="s">
        <v>480</v>
      </c>
      <c r="AG185" s="458"/>
      <c r="AH185" s="485" t="s">
        <v>480</v>
      </c>
      <c r="AI185" s="433" t="s">
        <v>480</v>
      </c>
      <c r="AJ185" s="458"/>
      <c r="AK185" s="485" t="s">
        <v>480</v>
      </c>
      <c r="AL185" s="433" t="s">
        <v>480</v>
      </c>
      <c r="AM185" s="458"/>
      <c r="AN185" s="485" t="s">
        <v>480</v>
      </c>
      <c r="AO185" s="433" t="s">
        <v>480</v>
      </c>
      <c r="AP185" s="458"/>
    </row>
    <row r="186" spans="1:42" outlineLevel="2">
      <c r="A186" s="443">
        <v>184</v>
      </c>
      <c r="B186" s="38" t="str">
        <f>'6. INPUT PROJECT'!D328</f>
        <v>Project-5.2.2-Item #4</v>
      </c>
      <c r="C186" s="464" t="str">
        <f>'6. INPUT PROJECT'!B$296</f>
        <v>5.</v>
      </c>
      <c r="D186" s="432" t="str">
        <f>'6. INPUT PROJECT'!C$296</f>
        <v>Project - Customer</v>
      </c>
      <c r="E186" s="139" t="str">
        <f>'6. INPUT PROJECT'!C$317</f>
        <v>5.2</v>
      </c>
      <c r="F186" s="432" t="str">
        <f>'6. INPUT PROJECT'!D$317</f>
        <v>Project - Customer - Deployment &amp; set-up</v>
      </c>
      <c r="G186" s="139" t="str">
        <f>'6. INPUT PROJECT'!D$321</f>
        <v>5.2.2</v>
      </c>
      <c r="H186" s="465" t="str">
        <f>'6. INPUT PROJECT'!E$321</f>
        <v>Project - Customer - Deployment &amp; set-up - Procured from outside NTT</v>
      </c>
      <c r="I186" s="472" t="s">
        <v>13</v>
      </c>
      <c r="J186" s="23"/>
      <c r="K186" s="23"/>
      <c r="L186" s="473"/>
      <c r="M186" s="485" t="s">
        <v>480</v>
      </c>
      <c r="N186" s="433" t="s">
        <v>480</v>
      </c>
      <c r="O186" s="458"/>
      <c r="P186" s="485" t="s">
        <v>480</v>
      </c>
      <c r="Q186" s="433" t="s">
        <v>480</v>
      </c>
      <c r="R186" s="458"/>
      <c r="S186" s="485" t="s">
        <v>480</v>
      </c>
      <c r="T186" s="433" t="s">
        <v>480</v>
      </c>
      <c r="U186" s="458"/>
      <c r="V186" s="485" t="s">
        <v>480</v>
      </c>
      <c r="W186" s="433" t="s">
        <v>480</v>
      </c>
      <c r="X186" s="458"/>
      <c r="Y186" s="485" t="s">
        <v>480</v>
      </c>
      <c r="Z186" s="433" t="s">
        <v>480</v>
      </c>
      <c r="AA186" s="458"/>
      <c r="AB186" s="485" t="s">
        <v>480</v>
      </c>
      <c r="AC186" s="433" t="s">
        <v>480</v>
      </c>
      <c r="AD186" s="458"/>
      <c r="AE186" s="485" t="s">
        <v>480</v>
      </c>
      <c r="AF186" s="433" t="s">
        <v>480</v>
      </c>
      <c r="AG186" s="458"/>
      <c r="AH186" s="485" t="s">
        <v>480</v>
      </c>
      <c r="AI186" s="433" t="s">
        <v>480</v>
      </c>
      <c r="AJ186" s="458"/>
      <c r="AK186" s="485" t="s">
        <v>480</v>
      </c>
      <c r="AL186" s="433" t="s">
        <v>480</v>
      </c>
      <c r="AM186" s="458"/>
      <c r="AN186" s="485" t="s">
        <v>480</v>
      </c>
      <c r="AO186" s="433" t="s">
        <v>480</v>
      </c>
      <c r="AP186" s="458"/>
    </row>
    <row r="187" spans="1:42" outlineLevel="2">
      <c r="A187" s="443">
        <v>185</v>
      </c>
      <c r="B187" s="38" t="str">
        <f>'6. INPUT PROJECT'!D329</f>
        <v>Project-5.2.2-Item #5</v>
      </c>
      <c r="C187" s="464" t="str">
        <f>'6. INPUT PROJECT'!B$296</f>
        <v>5.</v>
      </c>
      <c r="D187" s="432" t="str">
        <f>'6. INPUT PROJECT'!C$296</f>
        <v>Project - Customer</v>
      </c>
      <c r="E187" s="139" t="str">
        <f>'6. INPUT PROJECT'!C$317</f>
        <v>5.2</v>
      </c>
      <c r="F187" s="432" t="str">
        <f>'6. INPUT PROJECT'!D$317</f>
        <v>Project - Customer - Deployment &amp; set-up</v>
      </c>
      <c r="G187" s="139" t="str">
        <f>'6. INPUT PROJECT'!D$321</f>
        <v>5.2.2</v>
      </c>
      <c r="H187" s="465" t="str">
        <f>'6. INPUT PROJECT'!E$321</f>
        <v>Project - Customer - Deployment &amp; set-up - Procured from outside NTT</v>
      </c>
      <c r="I187" s="472" t="s">
        <v>14</v>
      </c>
      <c r="J187" s="23"/>
      <c r="K187" s="23"/>
      <c r="L187" s="473"/>
      <c r="M187" s="485" t="s">
        <v>480</v>
      </c>
      <c r="N187" s="433" t="s">
        <v>480</v>
      </c>
      <c r="O187" s="458"/>
      <c r="P187" s="485" t="s">
        <v>480</v>
      </c>
      <c r="Q187" s="433" t="s">
        <v>480</v>
      </c>
      <c r="R187" s="458"/>
      <c r="S187" s="485" t="s">
        <v>480</v>
      </c>
      <c r="T187" s="433" t="s">
        <v>480</v>
      </c>
      <c r="U187" s="458"/>
      <c r="V187" s="485" t="s">
        <v>480</v>
      </c>
      <c r="W187" s="433" t="s">
        <v>480</v>
      </c>
      <c r="X187" s="458"/>
      <c r="Y187" s="485" t="s">
        <v>480</v>
      </c>
      <c r="Z187" s="433" t="s">
        <v>480</v>
      </c>
      <c r="AA187" s="458"/>
      <c r="AB187" s="485" t="s">
        <v>480</v>
      </c>
      <c r="AC187" s="433" t="s">
        <v>480</v>
      </c>
      <c r="AD187" s="458"/>
      <c r="AE187" s="485" t="s">
        <v>480</v>
      </c>
      <c r="AF187" s="433" t="s">
        <v>480</v>
      </c>
      <c r="AG187" s="458"/>
      <c r="AH187" s="485" t="s">
        <v>480</v>
      </c>
      <c r="AI187" s="433" t="s">
        <v>480</v>
      </c>
      <c r="AJ187" s="458"/>
      <c r="AK187" s="485" t="s">
        <v>480</v>
      </c>
      <c r="AL187" s="433" t="s">
        <v>480</v>
      </c>
      <c r="AM187" s="458"/>
      <c r="AN187" s="485" t="s">
        <v>480</v>
      </c>
      <c r="AO187" s="433" t="s">
        <v>480</v>
      </c>
      <c r="AP187" s="458"/>
    </row>
    <row r="188" spans="1:42" outlineLevel="2">
      <c r="A188" s="443">
        <v>186</v>
      </c>
      <c r="B188" s="694" t="str">
        <f>'6. INPUT PROJECT'!D330</f>
        <v>Project-5.2.2-Item #6</v>
      </c>
      <c r="C188" s="464" t="str">
        <f>'6. INPUT PROJECT'!B$296</f>
        <v>5.</v>
      </c>
      <c r="D188" s="432" t="str">
        <f>'6. INPUT PROJECT'!C$296</f>
        <v>Project - Customer</v>
      </c>
      <c r="E188" s="139" t="str">
        <f>'6. INPUT PROJECT'!C$317</f>
        <v>5.2</v>
      </c>
      <c r="F188" s="432" t="str">
        <f>'6. INPUT PROJECT'!D$317</f>
        <v>Project - Customer - Deployment &amp; set-up</v>
      </c>
      <c r="G188" s="139" t="str">
        <f>'6. INPUT PROJECT'!D$321</f>
        <v>5.2.2</v>
      </c>
      <c r="H188" s="465" t="str">
        <f>'6. INPUT PROJECT'!E$321</f>
        <v>Project - Customer - Deployment &amp; set-up - Procured from outside NTT</v>
      </c>
      <c r="I188" s="472" t="s">
        <v>15</v>
      </c>
      <c r="J188" s="23"/>
      <c r="K188" s="23"/>
      <c r="L188" s="473"/>
      <c r="M188" s="485" t="s">
        <v>480</v>
      </c>
      <c r="N188" s="433" t="s">
        <v>480</v>
      </c>
      <c r="O188" s="458"/>
      <c r="P188" s="485" t="s">
        <v>480</v>
      </c>
      <c r="Q188" s="433" t="s">
        <v>480</v>
      </c>
      <c r="R188" s="458"/>
      <c r="S188" s="485" t="s">
        <v>480</v>
      </c>
      <c r="T188" s="433" t="s">
        <v>480</v>
      </c>
      <c r="U188" s="458"/>
      <c r="V188" s="485" t="s">
        <v>480</v>
      </c>
      <c r="W188" s="433" t="s">
        <v>480</v>
      </c>
      <c r="X188" s="458"/>
      <c r="Y188" s="485" t="s">
        <v>480</v>
      </c>
      <c r="Z188" s="433" t="s">
        <v>480</v>
      </c>
      <c r="AA188" s="458"/>
      <c r="AB188" s="485" t="s">
        <v>480</v>
      </c>
      <c r="AC188" s="433" t="s">
        <v>480</v>
      </c>
      <c r="AD188" s="458"/>
      <c r="AE188" s="485" t="s">
        <v>480</v>
      </c>
      <c r="AF188" s="433" t="s">
        <v>480</v>
      </c>
      <c r="AG188" s="458"/>
      <c r="AH188" s="485" t="s">
        <v>480</v>
      </c>
      <c r="AI188" s="433" t="s">
        <v>480</v>
      </c>
      <c r="AJ188" s="458"/>
      <c r="AK188" s="485" t="s">
        <v>480</v>
      </c>
      <c r="AL188" s="433" t="s">
        <v>480</v>
      </c>
      <c r="AM188" s="458"/>
      <c r="AN188" s="485" t="s">
        <v>480</v>
      </c>
      <c r="AO188" s="433" t="s">
        <v>480</v>
      </c>
      <c r="AP188" s="458"/>
    </row>
    <row r="189" spans="1:42" outlineLevel="2">
      <c r="A189" s="443">
        <v>187</v>
      </c>
      <c r="B189" s="694" t="str">
        <f>'6. INPUT PROJECT'!D331</f>
        <v>Project-5.2.2-Item #7</v>
      </c>
      <c r="C189" s="464" t="str">
        <f>'6. INPUT PROJECT'!B$296</f>
        <v>5.</v>
      </c>
      <c r="D189" s="432" t="str">
        <f>'6. INPUT PROJECT'!C$296</f>
        <v>Project - Customer</v>
      </c>
      <c r="E189" s="139" t="str">
        <f>'6. INPUT PROJECT'!C$317</f>
        <v>5.2</v>
      </c>
      <c r="F189" s="432" t="str">
        <f>'6. INPUT PROJECT'!D$317</f>
        <v>Project - Customer - Deployment &amp; set-up</v>
      </c>
      <c r="G189" s="139" t="str">
        <f>'6. INPUT PROJECT'!D$321</f>
        <v>5.2.2</v>
      </c>
      <c r="H189" s="465" t="str">
        <f>'6. INPUT PROJECT'!E$321</f>
        <v>Project - Customer - Deployment &amp; set-up - Procured from outside NTT</v>
      </c>
      <c r="I189" s="472" t="s">
        <v>16</v>
      </c>
      <c r="J189" s="23"/>
      <c r="K189" s="23"/>
      <c r="L189" s="473"/>
      <c r="M189" s="485" t="s">
        <v>480</v>
      </c>
      <c r="N189" s="433" t="s">
        <v>480</v>
      </c>
      <c r="O189" s="458"/>
      <c r="P189" s="485" t="s">
        <v>480</v>
      </c>
      <c r="Q189" s="433" t="s">
        <v>480</v>
      </c>
      <c r="R189" s="458"/>
      <c r="S189" s="485" t="s">
        <v>480</v>
      </c>
      <c r="T189" s="433" t="s">
        <v>480</v>
      </c>
      <c r="U189" s="458"/>
      <c r="V189" s="485" t="s">
        <v>480</v>
      </c>
      <c r="W189" s="433" t="s">
        <v>480</v>
      </c>
      <c r="X189" s="458"/>
      <c r="Y189" s="485" t="s">
        <v>480</v>
      </c>
      <c r="Z189" s="433" t="s">
        <v>480</v>
      </c>
      <c r="AA189" s="458"/>
      <c r="AB189" s="485" t="s">
        <v>480</v>
      </c>
      <c r="AC189" s="433" t="s">
        <v>480</v>
      </c>
      <c r="AD189" s="458"/>
      <c r="AE189" s="485" t="s">
        <v>480</v>
      </c>
      <c r="AF189" s="433" t="s">
        <v>480</v>
      </c>
      <c r="AG189" s="458"/>
      <c r="AH189" s="485" t="s">
        <v>480</v>
      </c>
      <c r="AI189" s="433" t="s">
        <v>480</v>
      </c>
      <c r="AJ189" s="458"/>
      <c r="AK189" s="485" t="s">
        <v>480</v>
      </c>
      <c r="AL189" s="433" t="s">
        <v>480</v>
      </c>
      <c r="AM189" s="458"/>
      <c r="AN189" s="485" t="s">
        <v>480</v>
      </c>
      <c r="AO189" s="433" t="s">
        <v>480</v>
      </c>
      <c r="AP189" s="458"/>
    </row>
    <row r="190" spans="1:42" outlineLevel="2">
      <c r="A190" s="443">
        <v>188</v>
      </c>
      <c r="B190" s="694" t="str">
        <f>'6. INPUT PROJECT'!D332</f>
        <v>Project-5.2.2-Item #8</v>
      </c>
      <c r="C190" s="464" t="str">
        <f>'6. INPUT PROJECT'!B$296</f>
        <v>5.</v>
      </c>
      <c r="D190" s="432" t="str">
        <f>'6. INPUT PROJECT'!C$296</f>
        <v>Project - Customer</v>
      </c>
      <c r="E190" s="139" t="str">
        <f>'6. INPUT PROJECT'!C$317</f>
        <v>5.2</v>
      </c>
      <c r="F190" s="432" t="str">
        <f>'6. INPUT PROJECT'!D$317</f>
        <v>Project - Customer - Deployment &amp; set-up</v>
      </c>
      <c r="G190" s="139" t="str">
        <f>'6. INPUT PROJECT'!D$321</f>
        <v>5.2.2</v>
      </c>
      <c r="H190" s="465" t="str">
        <f>'6. INPUT PROJECT'!E$321</f>
        <v>Project - Customer - Deployment &amp; set-up - Procured from outside NTT</v>
      </c>
      <c r="I190" s="472" t="s">
        <v>17</v>
      </c>
      <c r="J190" s="23"/>
      <c r="K190" s="23"/>
      <c r="L190" s="473"/>
      <c r="M190" s="485" t="s">
        <v>480</v>
      </c>
      <c r="N190" s="433" t="s">
        <v>480</v>
      </c>
      <c r="O190" s="458"/>
      <c r="P190" s="485" t="s">
        <v>480</v>
      </c>
      <c r="Q190" s="433" t="s">
        <v>480</v>
      </c>
      <c r="R190" s="458"/>
      <c r="S190" s="485" t="s">
        <v>480</v>
      </c>
      <c r="T190" s="433" t="s">
        <v>480</v>
      </c>
      <c r="U190" s="458"/>
      <c r="V190" s="485" t="s">
        <v>480</v>
      </c>
      <c r="W190" s="433" t="s">
        <v>480</v>
      </c>
      <c r="X190" s="458"/>
      <c r="Y190" s="485" t="s">
        <v>480</v>
      </c>
      <c r="Z190" s="433" t="s">
        <v>480</v>
      </c>
      <c r="AA190" s="458"/>
      <c r="AB190" s="485" t="s">
        <v>480</v>
      </c>
      <c r="AC190" s="433" t="s">
        <v>480</v>
      </c>
      <c r="AD190" s="458"/>
      <c r="AE190" s="485" t="s">
        <v>480</v>
      </c>
      <c r="AF190" s="433" t="s">
        <v>480</v>
      </c>
      <c r="AG190" s="458"/>
      <c r="AH190" s="485" t="s">
        <v>480</v>
      </c>
      <c r="AI190" s="433" t="s">
        <v>480</v>
      </c>
      <c r="AJ190" s="458"/>
      <c r="AK190" s="485" t="s">
        <v>480</v>
      </c>
      <c r="AL190" s="433" t="s">
        <v>480</v>
      </c>
      <c r="AM190" s="458"/>
      <c r="AN190" s="485" t="s">
        <v>480</v>
      </c>
      <c r="AO190" s="433" t="s">
        <v>480</v>
      </c>
      <c r="AP190" s="458"/>
    </row>
    <row r="191" spans="1:42" outlineLevel="2">
      <c r="A191" s="443">
        <v>189</v>
      </c>
      <c r="B191" s="694" t="str">
        <f>'6. INPUT PROJECT'!D333</f>
        <v>Project-5.2.2-Item #9</v>
      </c>
      <c r="C191" s="464" t="str">
        <f>'6. INPUT PROJECT'!B$296</f>
        <v>5.</v>
      </c>
      <c r="D191" s="432" t="str">
        <f>'6. INPUT PROJECT'!C$296</f>
        <v>Project - Customer</v>
      </c>
      <c r="E191" s="139" t="str">
        <f>'6. INPUT PROJECT'!C$317</f>
        <v>5.2</v>
      </c>
      <c r="F191" s="432" t="str">
        <f>'6. INPUT PROJECT'!D$317</f>
        <v>Project - Customer - Deployment &amp; set-up</v>
      </c>
      <c r="G191" s="139" t="str">
        <f>'6. INPUT PROJECT'!D$321</f>
        <v>5.2.2</v>
      </c>
      <c r="H191" s="465" t="str">
        <f>'6. INPUT PROJECT'!E$321</f>
        <v>Project - Customer - Deployment &amp; set-up - Procured from outside NTT</v>
      </c>
      <c r="I191" s="472" t="s">
        <v>18</v>
      </c>
      <c r="J191" s="23"/>
      <c r="K191" s="23"/>
      <c r="L191" s="473"/>
      <c r="M191" s="485" t="s">
        <v>480</v>
      </c>
      <c r="N191" s="433" t="s">
        <v>480</v>
      </c>
      <c r="O191" s="458"/>
      <c r="P191" s="485" t="s">
        <v>480</v>
      </c>
      <c r="Q191" s="433" t="s">
        <v>480</v>
      </c>
      <c r="R191" s="458"/>
      <c r="S191" s="485" t="s">
        <v>480</v>
      </c>
      <c r="T191" s="433" t="s">
        <v>480</v>
      </c>
      <c r="U191" s="458"/>
      <c r="V191" s="485" t="s">
        <v>480</v>
      </c>
      <c r="W191" s="433" t="s">
        <v>480</v>
      </c>
      <c r="X191" s="458"/>
      <c r="Y191" s="485" t="s">
        <v>480</v>
      </c>
      <c r="Z191" s="433" t="s">
        <v>480</v>
      </c>
      <c r="AA191" s="458"/>
      <c r="AB191" s="485" t="s">
        <v>480</v>
      </c>
      <c r="AC191" s="433" t="s">
        <v>480</v>
      </c>
      <c r="AD191" s="458"/>
      <c r="AE191" s="485" t="s">
        <v>480</v>
      </c>
      <c r="AF191" s="433" t="s">
        <v>480</v>
      </c>
      <c r="AG191" s="458"/>
      <c r="AH191" s="485" t="s">
        <v>480</v>
      </c>
      <c r="AI191" s="433" t="s">
        <v>480</v>
      </c>
      <c r="AJ191" s="458"/>
      <c r="AK191" s="485" t="s">
        <v>480</v>
      </c>
      <c r="AL191" s="433" t="s">
        <v>480</v>
      </c>
      <c r="AM191" s="458"/>
      <c r="AN191" s="485" t="s">
        <v>480</v>
      </c>
      <c r="AO191" s="433" t="s">
        <v>480</v>
      </c>
      <c r="AP191" s="458"/>
    </row>
    <row r="192" spans="1:42" outlineLevel="2">
      <c r="A192" s="445">
        <v>190</v>
      </c>
      <c r="B192" s="695" t="str">
        <f>'6. INPUT PROJECT'!D334</f>
        <v>Project-5.2.2-Item #10</v>
      </c>
      <c r="C192" s="466" t="str">
        <f>'6. INPUT PROJECT'!B$296</f>
        <v>5.</v>
      </c>
      <c r="D192" s="435" t="str">
        <f>'6. INPUT PROJECT'!C$296</f>
        <v>Project - Customer</v>
      </c>
      <c r="E192" s="434" t="str">
        <f>'6. INPUT PROJECT'!C$317</f>
        <v>5.2</v>
      </c>
      <c r="F192" s="435" t="str">
        <f>'6. INPUT PROJECT'!D$317</f>
        <v>Project - Customer - Deployment &amp; set-up</v>
      </c>
      <c r="G192" s="434" t="str">
        <f>'6. INPUT PROJECT'!D$321</f>
        <v>5.2.2</v>
      </c>
      <c r="H192" s="467" t="str">
        <f>'6. INPUT PROJECT'!E$321</f>
        <v>Project - Customer - Deployment &amp; set-up - Procured from outside NTT</v>
      </c>
      <c r="I192" s="474" t="s">
        <v>19</v>
      </c>
      <c r="J192" s="28"/>
      <c r="K192" s="28"/>
      <c r="L192" s="475"/>
      <c r="M192" s="487" t="s">
        <v>480</v>
      </c>
      <c r="N192" s="436" t="s">
        <v>480</v>
      </c>
      <c r="O192" s="459"/>
      <c r="P192" s="487" t="s">
        <v>480</v>
      </c>
      <c r="Q192" s="436" t="s">
        <v>480</v>
      </c>
      <c r="R192" s="459"/>
      <c r="S192" s="487" t="s">
        <v>480</v>
      </c>
      <c r="T192" s="436" t="s">
        <v>480</v>
      </c>
      <c r="U192" s="459"/>
      <c r="V192" s="487" t="s">
        <v>480</v>
      </c>
      <c r="W192" s="436" t="s">
        <v>480</v>
      </c>
      <c r="X192" s="459"/>
      <c r="Y192" s="487" t="s">
        <v>480</v>
      </c>
      <c r="Z192" s="436" t="s">
        <v>480</v>
      </c>
      <c r="AA192" s="459"/>
      <c r="AB192" s="487" t="s">
        <v>480</v>
      </c>
      <c r="AC192" s="436" t="s">
        <v>480</v>
      </c>
      <c r="AD192" s="459"/>
      <c r="AE192" s="487" t="s">
        <v>480</v>
      </c>
      <c r="AF192" s="436" t="s">
        <v>480</v>
      </c>
      <c r="AG192" s="459"/>
      <c r="AH192" s="487" t="s">
        <v>480</v>
      </c>
      <c r="AI192" s="436" t="s">
        <v>480</v>
      </c>
      <c r="AJ192" s="459"/>
      <c r="AK192" s="487" t="s">
        <v>480</v>
      </c>
      <c r="AL192" s="436" t="s">
        <v>480</v>
      </c>
      <c r="AM192" s="459"/>
      <c r="AN192" s="487" t="s">
        <v>480</v>
      </c>
      <c r="AO192" s="436" t="s">
        <v>480</v>
      </c>
      <c r="AP192" s="459"/>
    </row>
    <row r="193" spans="1:42" outlineLevel="2">
      <c r="A193" s="447">
        <v>191</v>
      </c>
      <c r="B193" s="37" t="str">
        <f>'6. INPUT PROJECT'!D340</f>
        <v>Project-5.2.3-Item #1</v>
      </c>
      <c r="C193" s="496" t="str">
        <f>'6. INPUT PROJECT'!B$296</f>
        <v>5.</v>
      </c>
      <c r="D193" s="430" t="str">
        <f>'6. INPUT PROJECT'!C$296</f>
        <v>Project - Customer</v>
      </c>
      <c r="E193" s="429" t="str">
        <f>'6. INPUT PROJECT'!C$317</f>
        <v>5.2</v>
      </c>
      <c r="F193" s="430" t="str">
        <f>'6. INPUT PROJECT'!D$317</f>
        <v>Project - Customer - Deployment &amp; set-up</v>
      </c>
      <c r="G193" s="429" t="str">
        <f>'6. INPUT PROJECT'!D$336</f>
        <v>5.2.3</v>
      </c>
      <c r="H193" s="495" t="str">
        <f>'6. INPUT PROJECT'!E$336</f>
        <v>Project - Customer - Deployment &amp; set-up - Internal</v>
      </c>
      <c r="I193" s="476" t="s">
        <v>9</v>
      </c>
      <c r="J193" s="17" t="s">
        <v>117</v>
      </c>
      <c r="K193" s="17" t="s">
        <v>118</v>
      </c>
      <c r="L193" s="477"/>
      <c r="M193" s="488" t="s">
        <v>480</v>
      </c>
      <c r="N193" s="431" t="s">
        <v>480</v>
      </c>
      <c r="O193" s="460"/>
      <c r="P193" s="488" t="s">
        <v>480</v>
      </c>
      <c r="Q193" s="431" t="s">
        <v>480</v>
      </c>
      <c r="R193" s="460"/>
      <c r="S193" s="488" t="s">
        <v>480</v>
      </c>
      <c r="T193" s="431" t="s">
        <v>480</v>
      </c>
      <c r="U193" s="460"/>
      <c r="V193" s="488" t="s">
        <v>480</v>
      </c>
      <c r="W193" s="431" t="s">
        <v>480</v>
      </c>
      <c r="X193" s="460"/>
      <c r="Y193" s="488" t="s">
        <v>480</v>
      </c>
      <c r="Z193" s="431" t="s">
        <v>480</v>
      </c>
      <c r="AA193" s="460"/>
      <c r="AB193" s="488" t="s">
        <v>480</v>
      </c>
      <c r="AC193" s="431" t="s">
        <v>480</v>
      </c>
      <c r="AD193" s="460"/>
      <c r="AE193" s="488" t="s">
        <v>480</v>
      </c>
      <c r="AF193" s="431" t="s">
        <v>480</v>
      </c>
      <c r="AG193" s="460"/>
      <c r="AH193" s="488" t="s">
        <v>480</v>
      </c>
      <c r="AI193" s="431" t="s">
        <v>480</v>
      </c>
      <c r="AJ193" s="460"/>
      <c r="AK193" s="488" t="s">
        <v>480</v>
      </c>
      <c r="AL193" s="431" t="s">
        <v>480</v>
      </c>
      <c r="AM193" s="460"/>
      <c r="AN193" s="488" t="s">
        <v>480</v>
      </c>
      <c r="AO193" s="431" t="s">
        <v>480</v>
      </c>
      <c r="AP193" s="460"/>
    </row>
    <row r="194" spans="1:42" outlineLevel="2">
      <c r="A194" s="443">
        <v>192</v>
      </c>
      <c r="B194" s="38" t="str">
        <f>'6. INPUT PROJECT'!D341</f>
        <v>Project-5.2.3-Item #2</v>
      </c>
      <c r="C194" s="464" t="str">
        <f>'6. INPUT PROJECT'!B$296</f>
        <v>5.</v>
      </c>
      <c r="D194" s="432" t="str">
        <f>'6. INPUT PROJECT'!C$296</f>
        <v>Project - Customer</v>
      </c>
      <c r="E194" s="139" t="str">
        <f>'6. INPUT PROJECT'!C$317</f>
        <v>5.2</v>
      </c>
      <c r="F194" s="432" t="str">
        <f>'6. INPUT PROJECT'!D$317</f>
        <v>Project - Customer - Deployment &amp; set-up</v>
      </c>
      <c r="G194" s="139" t="str">
        <f>'6. INPUT PROJECT'!D$336</f>
        <v>5.2.3</v>
      </c>
      <c r="H194" s="465" t="str">
        <f>'6. INPUT PROJECT'!E$336</f>
        <v>Project - Customer - Deployment &amp; set-up - Internal</v>
      </c>
      <c r="I194" s="472" t="s">
        <v>11</v>
      </c>
      <c r="J194" s="23" t="s">
        <v>24</v>
      </c>
      <c r="K194" s="23" t="s">
        <v>118</v>
      </c>
      <c r="L194" s="473"/>
      <c r="M194" s="485" t="s">
        <v>480</v>
      </c>
      <c r="N194" s="433" t="s">
        <v>480</v>
      </c>
      <c r="O194" s="458"/>
      <c r="P194" s="485" t="s">
        <v>480</v>
      </c>
      <c r="Q194" s="433" t="s">
        <v>480</v>
      </c>
      <c r="R194" s="458"/>
      <c r="S194" s="485" t="s">
        <v>480</v>
      </c>
      <c r="T194" s="433" t="s">
        <v>480</v>
      </c>
      <c r="U194" s="458"/>
      <c r="V194" s="485" t="s">
        <v>480</v>
      </c>
      <c r="W194" s="433" t="s">
        <v>480</v>
      </c>
      <c r="X194" s="458"/>
      <c r="Y194" s="485" t="s">
        <v>480</v>
      </c>
      <c r="Z194" s="433" t="s">
        <v>480</v>
      </c>
      <c r="AA194" s="458"/>
      <c r="AB194" s="485" t="s">
        <v>480</v>
      </c>
      <c r="AC194" s="433" t="s">
        <v>480</v>
      </c>
      <c r="AD194" s="458"/>
      <c r="AE194" s="485" t="s">
        <v>480</v>
      </c>
      <c r="AF194" s="433" t="s">
        <v>480</v>
      </c>
      <c r="AG194" s="458"/>
      <c r="AH194" s="485" t="s">
        <v>480</v>
      </c>
      <c r="AI194" s="433" t="s">
        <v>480</v>
      </c>
      <c r="AJ194" s="458"/>
      <c r="AK194" s="485" t="s">
        <v>480</v>
      </c>
      <c r="AL194" s="433" t="s">
        <v>480</v>
      </c>
      <c r="AM194" s="458"/>
      <c r="AN194" s="485" t="s">
        <v>480</v>
      </c>
      <c r="AO194" s="433" t="s">
        <v>480</v>
      </c>
      <c r="AP194" s="458"/>
    </row>
    <row r="195" spans="1:42" outlineLevel="2">
      <c r="A195" s="443">
        <v>193</v>
      </c>
      <c r="B195" s="38" t="str">
        <f>'6. INPUT PROJECT'!D342</f>
        <v>Project-5.2.3-Item #3</v>
      </c>
      <c r="C195" s="464" t="str">
        <f>'6. INPUT PROJECT'!B$296</f>
        <v>5.</v>
      </c>
      <c r="D195" s="432" t="str">
        <f>'6. INPUT PROJECT'!C$296</f>
        <v>Project - Customer</v>
      </c>
      <c r="E195" s="139" t="str">
        <f>'6. INPUT PROJECT'!C$317</f>
        <v>5.2</v>
      </c>
      <c r="F195" s="432" t="str">
        <f>'6. INPUT PROJECT'!D$317</f>
        <v>Project - Customer - Deployment &amp; set-up</v>
      </c>
      <c r="G195" s="139" t="str">
        <f>'6. INPUT PROJECT'!D$336</f>
        <v>5.2.3</v>
      </c>
      <c r="H195" s="465" t="str">
        <f>'6. INPUT PROJECT'!E$336</f>
        <v>Project - Customer - Deployment &amp; set-up - Internal</v>
      </c>
      <c r="I195" s="472" t="s">
        <v>12</v>
      </c>
      <c r="J195" s="23" t="s">
        <v>468</v>
      </c>
      <c r="K195" s="23"/>
      <c r="L195" s="473"/>
      <c r="M195" s="485" t="s">
        <v>480</v>
      </c>
      <c r="N195" s="433" t="s">
        <v>480</v>
      </c>
      <c r="O195" s="458"/>
      <c r="P195" s="485" t="s">
        <v>480</v>
      </c>
      <c r="Q195" s="433" t="s">
        <v>480</v>
      </c>
      <c r="R195" s="458"/>
      <c r="S195" s="485" t="s">
        <v>480</v>
      </c>
      <c r="T195" s="433" t="s">
        <v>480</v>
      </c>
      <c r="U195" s="458"/>
      <c r="V195" s="485" t="s">
        <v>480</v>
      </c>
      <c r="W195" s="433" t="s">
        <v>480</v>
      </c>
      <c r="X195" s="458"/>
      <c r="Y195" s="485" t="s">
        <v>480</v>
      </c>
      <c r="Z195" s="433" t="s">
        <v>480</v>
      </c>
      <c r="AA195" s="458"/>
      <c r="AB195" s="485" t="s">
        <v>480</v>
      </c>
      <c r="AC195" s="433" t="s">
        <v>480</v>
      </c>
      <c r="AD195" s="458"/>
      <c r="AE195" s="485" t="s">
        <v>480</v>
      </c>
      <c r="AF195" s="433" t="s">
        <v>480</v>
      </c>
      <c r="AG195" s="458"/>
      <c r="AH195" s="485" t="s">
        <v>480</v>
      </c>
      <c r="AI195" s="433" t="s">
        <v>480</v>
      </c>
      <c r="AJ195" s="458"/>
      <c r="AK195" s="485" t="s">
        <v>480</v>
      </c>
      <c r="AL195" s="433" t="s">
        <v>480</v>
      </c>
      <c r="AM195" s="458"/>
      <c r="AN195" s="485" t="s">
        <v>480</v>
      </c>
      <c r="AO195" s="433" t="s">
        <v>480</v>
      </c>
      <c r="AP195" s="458"/>
    </row>
    <row r="196" spans="1:42" outlineLevel="2">
      <c r="A196" s="443">
        <v>194</v>
      </c>
      <c r="B196" s="38" t="str">
        <f>'6. INPUT PROJECT'!D343</f>
        <v>Project-5.2.3-Item #4</v>
      </c>
      <c r="C196" s="464" t="str">
        <f>'6. INPUT PROJECT'!B$296</f>
        <v>5.</v>
      </c>
      <c r="D196" s="432" t="str">
        <f>'6. INPUT PROJECT'!C$296</f>
        <v>Project - Customer</v>
      </c>
      <c r="E196" s="139" t="str">
        <f>'6. INPUT PROJECT'!C$317</f>
        <v>5.2</v>
      </c>
      <c r="F196" s="432" t="str">
        <f>'6. INPUT PROJECT'!D$317</f>
        <v>Project - Customer - Deployment &amp; set-up</v>
      </c>
      <c r="G196" s="139" t="str">
        <f>'6. INPUT PROJECT'!D$336</f>
        <v>5.2.3</v>
      </c>
      <c r="H196" s="465" t="str">
        <f>'6. INPUT PROJECT'!E$336</f>
        <v>Project - Customer - Deployment &amp; set-up - Internal</v>
      </c>
      <c r="I196" s="472" t="s">
        <v>13</v>
      </c>
      <c r="J196" s="23"/>
      <c r="K196" s="23"/>
      <c r="L196" s="473"/>
      <c r="M196" s="485" t="s">
        <v>480</v>
      </c>
      <c r="N196" s="433" t="s">
        <v>480</v>
      </c>
      <c r="O196" s="458"/>
      <c r="P196" s="485" t="s">
        <v>480</v>
      </c>
      <c r="Q196" s="433" t="s">
        <v>480</v>
      </c>
      <c r="R196" s="458"/>
      <c r="S196" s="485" t="s">
        <v>480</v>
      </c>
      <c r="T196" s="433" t="s">
        <v>480</v>
      </c>
      <c r="U196" s="458"/>
      <c r="V196" s="485" t="s">
        <v>480</v>
      </c>
      <c r="W196" s="433" t="s">
        <v>480</v>
      </c>
      <c r="X196" s="458"/>
      <c r="Y196" s="485" t="s">
        <v>480</v>
      </c>
      <c r="Z196" s="433" t="s">
        <v>480</v>
      </c>
      <c r="AA196" s="458"/>
      <c r="AB196" s="485" t="s">
        <v>480</v>
      </c>
      <c r="AC196" s="433" t="s">
        <v>480</v>
      </c>
      <c r="AD196" s="458"/>
      <c r="AE196" s="485" t="s">
        <v>480</v>
      </c>
      <c r="AF196" s="433" t="s">
        <v>480</v>
      </c>
      <c r="AG196" s="458"/>
      <c r="AH196" s="485" t="s">
        <v>480</v>
      </c>
      <c r="AI196" s="433" t="s">
        <v>480</v>
      </c>
      <c r="AJ196" s="458"/>
      <c r="AK196" s="485" t="s">
        <v>480</v>
      </c>
      <c r="AL196" s="433" t="s">
        <v>480</v>
      </c>
      <c r="AM196" s="458"/>
      <c r="AN196" s="485" t="s">
        <v>480</v>
      </c>
      <c r="AO196" s="433" t="s">
        <v>480</v>
      </c>
      <c r="AP196" s="458"/>
    </row>
    <row r="197" spans="1:42" outlineLevel="2">
      <c r="A197" s="443">
        <v>195</v>
      </c>
      <c r="B197" s="38" t="str">
        <f>'6. INPUT PROJECT'!D344</f>
        <v>Project-5.2.3-Item #5</v>
      </c>
      <c r="C197" s="464" t="str">
        <f>'6. INPUT PROJECT'!B$296</f>
        <v>5.</v>
      </c>
      <c r="D197" s="432" t="str">
        <f>'6. INPUT PROJECT'!C$296</f>
        <v>Project - Customer</v>
      </c>
      <c r="E197" s="139" t="str">
        <f>'6. INPUT PROJECT'!C$317</f>
        <v>5.2</v>
      </c>
      <c r="F197" s="432" t="str">
        <f>'6. INPUT PROJECT'!D$317</f>
        <v>Project - Customer - Deployment &amp; set-up</v>
      </c>
      <c r="G197" s="139" t="str">
        <f>'6. INPUT PROJECT'!D$336</f>
        <v>5.2.3</v>
      </c>
      <c r="H197" s="465" t="str">
        <f>'6. INPUT PROJECT'!E$336</f>
        <v>Project - Customer - Deployment &amp; set-up - Internal</v>
      </c>
      <c r="I197" s="472" t="s">
        <v>14</v>
      </c>
      <c r="J197" s="23"/>
      <c r="K197" s="23"/>
      <c r="L197" s="473"/>
      <c r="M197" s="485" t="s">
        <v>480</v>
      </c>
      <c r="N197" s="433" t="s">
        <v>480</v>
      </c>
      <c r="O197" s="458"/>
      <c r="P197" s="485" t="s">
        <v>480</v>
      </c>
      <c r="Q197" s="433" t="s">
        <v>480</v>
      </c>
      <c r="R197" s="458"/>
      <c r="S197" s="485" t="s">
        <v>480</v>
      </c>
      <c r="T197" s="433" t="s">
        <v>480</v>
      </c>
      <c r="U197" s="458"/>
      <c r="V197" s="485" t="s">
        <v>480</v>
      </c>
      <c r="W197" s="433" t="s">
        <v>480</v>
      </c>
      <c r="X197" s="458"/>
      <c r="Y197" s="485" t="s">
        <v>480</v>
      </c>
      <c r="Z197" s="433" t="s">
        <v>480</v>
      </c>
      <c r="AA197" s="458"/>
      <c r="AB197" s="485" t="s">
        <v>480</v>
      </c>
      <c r="AC197" s="433" t="s">
        <v>480</v>
      </c>
      <c r="AD197" s="458"/>
      <c r="AE197" s="485" t="s">
        <v>480</v>
      </c>
      <c r="AF197" s="433" t="s">
        <v>480</v>
      </c>
      <c r="AG197" s="458"/>
      <c r="AH197" s="485" t="s">
        <v>480</v>
      </c>
      <c r="AI197" s="433" t="s">
        <v>480</v>
      </c>
      <c r="AJ197" s="458"/>
      <c r="AK197" s="485" t="s">
        <v>480</v>
      </c>
      <c r="AL197" s="433" t="s">
        <v>480</v>
      </c>
      <c r="AM197" s="458"/>
      <c r="AN197" s="485" t="s">
        <v>480</v>
      </c>
      <c r="AO197" s="433" t="s">
        <v>480</v>
      </c>
      <c r="AP197" s="458"/>
    </row>
    <row r="198" spans="1:42" outlineLevel="2">
      <c r="A198" s="443">
        <v>196</v>
      </c>
      <c r="B198" s="694" t="str">
        <f>'6. INPUT PROJECT'!D345</f>
        <v>Project-5.2.3-Item #6</v>
      </c>
      <c r="C198" s="464" t="str">
        <f>'6. INPUT PROJECT'!B$296</f>
        <v>5.</v>
      </c>
      <c r="D198" s="432" t="str">
        <f>'6. INPUT PROJECT'!C$296</f>
        <v>Project - Customer</v>
      </c>
      <c r="E198" s="139" t="str">
        <f>'6. INPUT PROJECT'!C$317</f>
        <v>5.2</v>
      </c>
      <c r="F198" s="432" t="str">
        <f>'6. INPUT PROJECT'!D$317</f>
        <v>Project - Customer - Deployment &amp; set-up</v>
      </c>
      <c r="G198" s="139" t="str">
        <f>'6. INPUT PROJECT'!D$336</f>
        <v>5.2.3</v>
      </c>
      <c r="H198" s="465" t="str">
        <f>'6. INPUT PROJECT'!E$336</f>
        <v>Project - Customer - Deployment &amp; set-up - Internal</v>
      </c>
      <c r="I198" s="472" t="s">
        <v>15</v>
      </c>
      <c r="J198" s="23"/>
      <c r="K198" s="23"/>
      <c r="L198" s="473"/>
      <c r="M198" s="485" t="s">
        <v>480</v>
      </c>
      <c r="N198" s="433" t="s">
        <v>480</v>
      </c>
      <c r="O198" s="458"/>
      <c r="P198" s="485" t="s">
        <v>480</v>
      </c>
      <c r="Q198" s="433" t="s">
        <v>480</v>
      </c>
      <c r="R198" s="458"/>
      <c r="S198" s="485" t="s">
        <v>480</v>
      </c>
      <c r="T198" s="433" t="s">
        <v>480</v>
      </c>
      <c r="U198" s="458"/>
      <c r="V198" s="485" t="s">
        <v>480</v>
      </c>
      <c r="W198" s="433" t="s">
        <v>480</v>
      </c>
      <c r="X198" s="458"/>
      <c r="Y198" s="485" t="s">
        <v>480</v>
      </c>
      <c r="Z198" s="433" t="s">
        <v>480</v>
      </c>
      <c r="AA198" s="458"/>
      <c r="AB198" s="485" t="s">
        <v>480</v>
      </c>
      <c r="AC198" s="433" t="s">
        <v>480</v>
      </c>
      <c r="AD198" s="458"/>
      <c r="AE198" s="485" t="s">
        <v>480</v>
      </c>
      <c r="AF198" s="433" t="s">
        <v>480</v>
      </c>
      <c r="AG198" s="458"/>
      <c r="AH198" s="485" t="s">
        <v>480</v>
      </c>
      <c r="AI198" s="433" t="s">
        <v>480</v>
      </c>
      <c r="AJ198" s="458"/>
      <c r="AK198" s="485" t="s">
        <v>480</v>
      </c>
      <c r="AL198" s="433" t="s">
        <v>480</v>
      </c>
      <c r="AM198" s="458"/>
      <c r="AN198" s="485" t="s">
        <v>480</v>
      </c>
      <c r="AO198" s="433" t="s">
        <v>480</v>
      </c>
      <c r="AP198" s="458"/>
    </row>
    <row r="199" spans="1:42" outlineLevel="2">
      <c r="A199" s="443">
        <v>197</v>
      </c>
      <c r="B199" s="694" t="str">
        <f>'6. INPUT PROJECT'!D346</f>
        <v>Project-5.2.3-Item #7</v>
      </c>
      <c r="C199" s="464" t="str">
        <f>'6. INPUT PROJECT'!B$296</f>
        <v>5.</v>
      </c>
      <c r="D199" s="432" t="str">
        <f>'6. INPUT PROJECT'!C$296</f>
        <v>Project - Customer</v>
      </c>
      <c r="E199" s="139" t="str">
        <f>'6. INPUT PROJECT'!C$317</f>
        <v>5.2</v>
      </c>
      <c r="F199" s="432" t="str">
        <f>'6. INPUT PROJECT'!D$317</f>
        <v>Project - Customer - Deployment &amp; set-up</v>
      </c>
      <c r="G199" s="139" t="str">
        <f>'6. INPUT PROJECT'!D$336</f>
        <v>5.2.3</v>
      </c>
      <c r="H199" s="465" t="str">
        <f>'6. INPUT PROJECT'!E$336</f>
        <v>Project - Customer - Deployment &amp; set-up - Internal</v>
      </c>
      <c r="I199" s="472" t="s">
        <v>16</v>
      </c>
      <c r="J199" s="23"/>
      <c r="K199" s="23"/>
      <c r="L199" s="473"/>
      <c r="M199" s="485" t="s">
        <v>480</v>
      </c>
      <c r="N199" s="433" t="s">
        <v>480</v>
      </c>
      <c r="O199" s="458"/>
      <c r="P199" s="485" t="s">
        <v>480</v>
      </c>
      <c r="Q199" s="433" t="s">
        <v>480</v>
      </c>
      <c r="R199" s="458"/>
      <c r="S199" s="485" t="s">
        <v>480</v>
      </c>
      <c r="T199" s="433" t="s">
        <v>480</v>
      </c>
      <c r="U199" s="458"/>
      <c r="V199" s="485" t="s">
        <v>480</v>
      </c>
      <c r="W199" s="433" t="s">
        <v>480</v>
      </c>
      <c r="X199" s="458"/>
      <c r="Y199" s="485" t="s">
        <v>480</v>
      </c>
      <c r="Z199" s="433" t="s">
        <v>480</v>
      </c>
      <c r="AA199" s="458"/>
      <c r="AB199" s="485" t="s">
        <v>480</v>
      </c>
      <c r="AC199" s="433" t="s">
        <v>480</v>
      </c>
      <c r="AD199" s="458"/>
      <c r="AE199" s="485" t="s">
        <v>480</v>
      </c>
      <c r="AF199" s="433" t="s">
        <v>480</v>
      </c>
      <c r="AG199" s="458"/>
      <c r="AH199" s="485" t="s">
        <v>480</v>
      </c>
      <c r="AI199" s="433" t="s">
        <v>480</v>
      </c>
      <c r="AJ199" s="458"/>
      <c r="AK199" s="485" t="s">
        <v>480</v>
      </c>
      <c r="AL199" s="433" t="s">
        <v>480</v>
      </c>
      <c r="AM199" s="458"/>
      <c r="AN199" s="485" t="s">
        <v>480</v>
      </c>
      <c r="AO199" s="433" t="s">
        <v>480</v>
      </c>
      <c r="AP199" s="458"/>
    </row>
    <row r="200" spans="1:42" outlineLevel="2">
      <c r="A200" s="443">
        <v>198</v>
      </c>
      <c r="B200" s="694" t="str">
        <f>'6. INPUT PROJECT'!D347</f>
        <v>Project-5.2.3-Item #8</v>
      </c>
      <c r="C200" s="464" t="str">
        <f>'6. INPUT PROJECT'!B$296</f>
        <v>5.</v>
      </c>
      <c r="D200" s="432" t="str">
        <f>'6. INPUT PROJECT'!C$296</f>
        <v>Project - Customer</v>
      </c>
      <c r="E200" s="139" t="str">
        <f>'6. INPUT PROJECT'!C$317</f>
        <v>5.2</v>
      </c>
      <c r="F200" s="432" t="str">
        <f>'6. INPUT PROJECT'!D$317</f>
        <v>Project - Customer - Deployment &amp; set-up</v>
      </c>
      <c r="G200" s="139" t="str">
        <f>'6. INPUT PROJECT'!D$336</f>
        <v>5.2.3</v>
      </c>
      <c r="H200" s="465" t="str">
        <f>'6. INPUT PROJECT'!E$336</f>
        <v>Project - Customer - Deployment &amp; set-up - Internal</v>
      </c>
      <c r="I200" s="472" t="s">
        <v>17</v>
      </c>
      <c r="J200" s="23"/>
      <c r="K200" s="23"/>
      <c r="L200" s="473"/>
      <c r="M200" s="485" t="s">
        <v>480</v>
      </c>
      <c r="N200" s="433" t="s">
        <v>480</v>
      </c>
      <c r="O200" s="458"/>
      <c r="P200" s="485" t="s">
        <v>480</v>
      </c>
      <c r="Q200" s="433" t="s">
        <v>480</v>
      </c>
      <c r="R200" s="458"/>
      <c r="S200" s="485" t="s">
        <v>480</v>
      </c>
      <c r="T200" s="433" t="s">
        <v>480</v>
      </c>
      <c r="U200" s="458"/>
      <c r="V200" s="485" t="s">
        <v>480</v>
      </c>
      <c r="W200" s="433" t="s">
        <v>480</v>
      </c>
      <c r="X200" s="458"/>
      <c r="Y200" s="485" t="s">
        <v>480</v>
      </c>
      <c r="Z200" s="433" t="s">
        <v>480</v>
      </c>
      <c r="AA200" s="458"/>
      <c r="AB200" s="485" t="s">
        <v>480</v>
      </c>
      <c r="AC200" s="433" t="s">
        <v>480</v>
      </c>
      <c r="AD200" s="458"/>
      <c r="AE200" s="485" t="s">
        <v>480</v>
      </c>
      <c r="AF200" s="433" t="s">
        <v>480</v>
      </c>
      <c r="AG200" s="458"/>
      <c r="AH200" s="485" t="s">
        <v>480</v>
      </c>
      <c r="AI200" s="433" t="s">
        <v>480</v>
      </c>
      <c r="AJ200" s="458"/>
      <c r="AK200" s="485" t="s">
        <v>480</v>
      </c>
      <c r="AL200" s="433" t="s">
        <v>480</v>
      </c>
      <c r="AM200" s="458"/>
      <c r="AN200" s="485" t="s">
        <v>480</v>
      </c>
      <c r="AO200" s="433" t="s">
        <v>480</v>
      </c>
      <c r="AP200" s="458"/>
    </row>
    <row r="201" spans="1:42" outlineLevel="2">
      <c r="A201" s="443">
        <v>199</v>
      </c>
      <c r="B201" s="694" t="str">
        <f>'6. INPUT PROJECT'!D348</f>
        <v>Project-5.2.3-Item #9</v>
      </c>
      <c r="C201" s="464" t="str">
        <f>'6. INPUT PROJECT'!B$296</f>
        <v>5.</v>
      </c>
      <c r="D201" s="432" t="str">
        <f>'6. INPUT PROJECT'!C$296</f>
        <v>Project - Customer</v>
      </c>
      <c r="E201" s="139" t="str">
        <f>'6. INPUT PROJECT'!C$317</f>
        <v>5.2</v>
      </c>
      <c r="F201" s="432" t="str">
        <f>'6. INPUT PROJECT'!D$317</f>
        <v>Project - Customer - Deployment &amp; set-up</v>
      </c>
      <c r="G201" s="139" t="str">
        <f>'6. INPUT PROJECT'!D$336</f>
        <v>5.2.3</v>
      </c>
      <c r="H201" s="465" t="str">
        <f>'6. INPUT PROJECT'!E$336</f>
        <v>Project - Customer - Deployment &amp; set-up - Internal</v>
      </c>
      <c r="I201" s="472" t="s">
        <v>18</v>
      </c>
      <c r="J201" s="23"/>
      <c r="K201" s="23"/>
      <c r="L201" s="473"/>
      <c r="M201" s="485" t="s">
        <v>480</v>
      </c>
      <c r="N201" s="433" t="s">
        <v>480</v>
      </c>
      <c r="O201" s="458"/>
      <c r="P201" s="485" t="s">
        <v>480</v>
      </c>
      <c r="Q201" s="433" t="s">
        <v>480</v>
      </c>
      <c r="R201" s="458"/>
      <c r="S201" s="485" t="s">
        <v>480</v>
      </c>
      <c r="T201" s="433" t="s">
        <v>480</v>
      </c>
      <c r="U201" s="458"/>
      <c r="V201" s="485" t="s">
        <v>480</v>
      </c>
      <c r="W201" s="433" t="s">
        <v>480</v>
      </c>
      <c r="X201" s="458"/>
      <c r="Y201" s="485" t="s">
        <v>480</v>
      </c>
      <c r="Z201" s="433" t="s">
        <v>480</v>
      </c>
      <c r="AA201" s="458"/>
      <c r="AB201" s="485" t="s">
        <v>480</v>
      </c>
      <c r="AC201" s="433" t="s">
        <v>480</v>
      </c>
      <c r="AD201" s="458"/>
      <c r="AE201" s="485" t="s">
        <v>480</v>
      </c>
      <c r="AF201" s="433" t="s">
        <v>480</v>
      </c>
      <c r="AG201" s="458"/>
      <c r="AH201" s="485" t="s">
        <v>480</v>
      </c>
      <c r="AI201" s="433" t="s">
        <v>480</v>
      </c>
      <c r="AJ201" s="458"/>
      <c r="AK201" s="485" t="s">
        <v>480</v>
      </c>
      <c r="AL201" s="433" t="s">
        <v>480</v>
      </c>
      <c r="AM201" s="458"/>
      <c r="AN201" s="485" t="s">
        <v>480</v>
      </c>
      <c r="AO201" s="433" t="s">
        <v>480</v>
      </c>
      <c r="AP201" s="458"/>
    </row>
    <row r="202" spans="1:42" outlineLevel="2">
      <c r="A202" s="445">
        <v>200</v>
      </c>
      <c r="B202" s="695" t="str">
        <f>'6. INPUT PROJECT'!D349</f>
        <v>Project-5.2.3-Item #10</v>
      </c>
      <c r="C202" s="466" t="str">
        <f>'6. INPUT PROJECT'!B$296</f>
        <v>5.</v>
      </c>
      <c r="D202" s="435" t="str">
        <f>'6. INPUT PROJECT'!C$296</f>
        <v>Project - Customer</v>
      </c>
      <c r="E202" s="434" t="str">
        <f>'6. INPUT PROJECT'!C$317</f>
        <v>5.2</v>
      </c>
      <c r="F202" s="435" t="str">
        <f>'6. INPUT PROJECT'!D$317</f>
        <v>Project - Customer - Deployment &amp; set-up</v>
      </c>
      <c r="G202" s="434" t="str">
        <f>'6. INPUT PROJECT'!D$336</f>
        <v>5.2.3</v>
      </c>
      <c r="H202" s="467" t="str">
        <f>'6. INPUT PROJECT'!E$336</f>
        <v>Project - Customer - Deployment &amp; set-up - Internal</v>
      </c>
      <c r="I202" s="474" t="s">
        <v>19</v>
      </c>
      <c r="J202" s="28"/>
      <c r="K202" s="28"/>
      <c r="L202" s="475"/>
      <c r="M202" s="487" t="s">
        <v>480</v>
      </c>
      <c r="N202" s="436" t="s">
        <v>480</v>
      </c>
      <c r="O202" s="459"/>
      <c r="P202" s="487" t="s">
        <v>480</v>
      </c>
      <c r="Q202" s="436" t="s">
        <v>480</v>
      </c>
      <c r="R202" s="459"/>
      <c r="S202" s="487" t="s">
        <v>480</v>
      </c>
      <c r="T202" s="436" t="s">
        <v>480</v>
      </c>
      <c r="U202" s="459"/>
      <c r="V202" s="487" t="s">
        <v>480</v>
      </c>
      <c r="W202" s="436" t="s">
        <v>480</v>
      </c>
      <c r="X202" s="459"/>
      <c r="Y202" s="487" t="s">
        <v>480</v>
      </c>
      <c r="Z202" s="436" t="s">
        <v>480</v>
      </c>
      <c r="AA202" s="459"/>
      <c r="AB202" s="487" t="s">
        <v>480</v>
      </c>
      <c r="AC202" s="436" t="s">
        <v>480</v>
      </c>
      <c r="AD202" s="459"/>
      <c r="AE202" s="487" t="s">
        <v>480</v>
      </c>
      <c r="AF202" s="436" t="s">
        <v>480</v>
      </c>
      <c r="AG202" s="459"/>
      <c r="AH202" s="487" t="s">
        <v>480</v>
      </c>
      <c r="AI202" s="436" t="s">
        <v>480</v>
      </c>
      <c r="AJ202" s="459"/>
      <c r="AK202" s="487" t="s">
        <v>480</v>
      </c>
      <c r="AL202" s="436" t="s">
        <v>480</v>
      </c>
      <c r="AM202" s="459"/>
      <c r="AN202" s="487" t="s">
        <v>480</v>
      </c>
      <c r="AO202" s="436" t="s">
        <v>480</v>
      </c>
      <c r="AP202" s="459"/>
    </row>
    <row r="203" spans="1:42" outlineLevel="1">
      <c r="A203" s="443">
        <v>201</v>
      </c>
      <c r="B203" s="37" t="str">
        <f>'6. INPUT PROJECT'!D359</f>
        <v>Project-5.3.2-Item #1</v>
      </c>
      <c r="C203" s="496" t="str">
        <f>'6. INPUT PROJECT'!B$296</f>
        <v>5.</v>
      </c>
      <c r="D203" s="430" t="str">
        <f>'6. INPUT PROJECT'!C$296</f>
        <v>Project - Customer</v>
      </c>
      <c r="E203" s="429" t="str">
        <f>'6. INPUT PROJECT'!C$351</f>
        <v>5.3</v>
      </c>
      <c r="F203" s="430" t="str">
        <f>'6. INPUT PROJECT'!D$351</f>
        <v>Project - Customer - Opex</v>
      </c>
      <c r="G203" s="429" t="str">
        <f>'6. INPUT PROJECT'!D$355</f>
        <v>5.3.2</v>
      </c>
      <c r="H203" s="495" t="str">
        <f>'6. INPUT PROJECT'!E$355</f>
        <v>Project - Customer - Opex - Procured from outside NTT</v>
      </c>
      <c r="I203" s="476" t="s">
        <v>9</v>
      </c>
      <c r="J203" s="17" t="s">
        <v>244</v>
      </c>
      <c r="K203" s="17" t="s">
        <v>245</v>
      </c>
      <c r="L203" s="477" t="s">
        <v>246</v>
      </c>
      <c r="M203" s="488" t="s">
        <v>480</v>
      </c>
      <c r="N203" s="431" t="s">
        <v>480</v>
      </c>
      <c r="O203" s="460"/>
      <c r="P203" s="488" t="s">
        <v>480</v>
      </c>
      <c r="Q203" s="431" t="s">
        <v>480</v>
      </c>
      <c r="R203" s="460"/>
      <c r="S203" s="488" t="s">
        <v>480</v>
      </c>
      <c r="T203" s="431" t="s">
        <v>480</v>
      </c>
      <c r="U203" s="460"/>
      <c r="V203" s="488" t="s">
        <v>480</v>
      </c>
      <c r="W203" s="431" t="s">
        <v>480</v>
      </c>
      <c r="X203" s="460"/>
      <c r="Y203" s="488" t="s">
        <v>480</v>
      </c>
      <c r="Z203" s="431" t="s">
        <v>480</v>
      </c>
      <c r="AA203" s="460"/>
      <c r="AB203" s="488" t="s">
        <v>480</v>
      </c>
      <c r="AC203" s="431" t="s">
        <v>480</v>
      </c>
      <c r="AD203" s="460"/>
      <c r="AE203" s="488" t="s">
        <v>480</v>
      </c>
      <c r="AF203" s="431" t="s">
        <v>480</v>
      </c>
      <c r="AG203" s="460"/>
      <c r="AH203" s="488" t="s">
        <v>480</v>
      </c>
      <c r="AI203" s="431" t="s">
        <v>480</v>
      </c>
      <c r="AJ203" s="460"/>
      <c r="AK203" s="488" t="s">
        <v>480</v>
      </c>
      <c r="AL203" s="431" t="s">
        <v>480</v>
      </c>
      <c r="AM203" s="460"/>
      <c r="AN203" s="488" t="s">
        <v>480</v>
      </c>
      <c r="AO203" s="431" t="s">
        <v>480</v>
      </c>
      <c r="AP203" s="460"/>
    </row>
    <row r="204" spans="1:42" outlineLevel="2">
      <c r="A204" s="443">
        <v>202</v>
      </c>
      <c r="B204" s="38" t="str">
        <f>'6. INPUT PROJECT'!D360</f>
        <v>Project-5.3.2-Item #2</v>
      </c>
      <c r="C204" s="464" t="str">
        <f>'6. INPUT PROJECT'!B$296</f>
        <v>5.</v>
      </c>
      <c r="D204" s="432" t="str">
        <f>'6. INPUT PROJECT'!C$296</f>
        <v>Project - Customer</v>
      </c>
      <c r="E204" s="139" t="str">
        <f>'6. INPUT PROJECT'!C$351</f>
        <v>5.3</v>
      </c>
      <c r="F204" s="432" t="str">
        <f>'6. INPUT PROJECT'!D$351</f>
        <v>Project - Customer - Opex</v>
      </c>
      <c r="G204" s="139" t="str">
        <f>'6. INPUT PROJECT'!D$355</f>
        <v>5.3.2</v>
      </c>
      <c r="H204" s="465" t="str">
        <f>'6. INPUT PROJECT'!E$355</f>
        <v>Project - Customer - Opex - Procured from outside NTT</v>
      </c>
      <c r="I204" s="472" t="s">
        <v>11</v>
      </c>
      <c r="J204" s="23" t="s">
        <v>461</v>
      </c>
      <c r="K204" s="23"/>
      <c r="L204" s="473"/>
      <c r="M204" s="485" t="s">
        <v>480</v>
      </c>
      <c r="N204" s="433" t="s">
        <v>480</v>
      </c>
      <c r="O204" s="458"/>
      <c r="P204" s="485" t="s">
        <v>480</v>
      </c>
      <c r="Q204" s="433" t="s">
        <v>480</v>
      </c>
      <c r="R204" s="458"/>
      <c r="S204" s="485" t="s">
        <v>480</v>
      </c>
      <c r="T204" s="433" t="s">
        <v>480</v>
      </c>
      <c r="U204" s="458"/>
      <c r="V204" s="485" t="s">
        <v>480</v>
      </c>
      <c r="W204" s="433" t="s">
        <v>480</v>
      </c>
      <c r="X204" s="458"/>
      <c r="Y204" s="485" t="s">
        <v>480</v>
      </c>
      <c r="Z204" s="433" t="s">
        <v>480</v>
      </c>
      <c r="AA204" s="458"/>
      <c r="AB204" s="485" t="s">
        <v>480</v>
      </c>
      <c r="AC204" s="433" t="s">
        <v>480</v>
      </c>
      <c r="AD204" s="458"/>
      <c r="AE204" s="485" t="s">
        <v>480</v>
      </c>
      <c r="AF204" s="433" t="s">
        <v>480</v>
      </c>
      <c r="AG204" s="458"/>
      <c r="AH204" s="485" t="s">
        <v>480</v>
      </c>
      <c r="AI204" s="433" t="s">
        <v>480</v>
      </c>
      <c r="AJ204" s="458"/>
      <c r="AK204" s="485" t="s">
        <v>480</v>
      </c>
      <c r="AL204" s="433" t="s">
        <v>480</v>
      </c>
      <c r="AM204" s="458"/>
      <c r="AN204" s="485" t="s">
        <v>480</v>
      </c>
      <c r="AO204" s="433" t="s">
        <v>480</v>
      </c>
      <c r="AP204" s="458"/>
    </row>
    <row r="205" spans="1:42" outlineLevel="2">
      <c r="A205" s="443">
        <v>203</v>
      </c>
      <c r="B205" s="38" t="str">
        <f>'6. INPUT PROJECT'!D361</f>
        <v>Project-5.3.2-Item #3</v>
      </c>
      <c r="C205" s="464" t="str">
        <f>'6. INPUT PROJECT'!B$296</f>
        <v>5.</v>
      </c>
      <c r="D205" s="432" t="str">
        <f>'6. INPUT PROJECT'!C$296</f>
        <v>Project - Customer</v>
      </c>
      <c r="E205" s="139" t="str">
        <f>'6. INPUT PROJECT'!C$351</f>
        <v>5.3</v>
      </c>
      <c r="F205" s="432" t="str">
        <f>'6. INPUT PROJECT'!D$351</f>
        <v>Project - Customer - Opex</v>
      </c>
      <c r="G205" s="139" t="str">
        <f>'6. INPUT PROJECT'!D$355</f>
        <v>5.3.2</v>
      </c>
      <c r="H205" s="465" t="str">
        <f>'6. INPUT PROJECT'!E$355</f>
        <v>Project - Customer - Opex - Procured from outside NTT</v>
      </c>
      <c r="I205" s="472" t="s">
        <v>12</v>
      </c>
      <c r="J205" s="23" t="s">
        <v>460</v>
      </c>
      <c r="K205" s="23"/>
      <c r="L205" s="473"/>
      <c r="M205" s="485" t="s">
        <v>480</v>
      </c>
      <c r="N205" s="433" t="s">
        <v>480</v>
      </c>
      <c r="O205" s="458"/>
      <c r="P205" s="485" t="s">
        <v>480</v>
      </c>
      <c r="Q205" s="433" t="s">
        <v>480</v>
      </c>
      <c r="R205" s="458"/>
      <c r="S205" s="485" t="s">
        <v>480</v>
      </c>
      <c r="T205" s="433" t="s">
        <v>480</v>
      </c>
      <c r="U205" s="458"/>
      <c r="V205" s="485" t="s">
        <v>480</v>
      </c>
      <c r="W205" s="433" t="s">
        <v>480</v>
      </c>
      <c r="X205" s="458"/>
      <c r="Y205" s="485" t="s">
        <v>480</v>
      </c>
      <c r="Z205" s="433" t="s">
        <v>480</v>
      </c>
      <c r="AA205" s="458"/>
      <c r="AB205" s="485" t="s">
        <v>480</v>
      </c>
      <c r="AC205" s="433" t="s">
        <v>480</v>
      </c>
      <c r="AD205" s="458"/>
      <c r="AE205" s="485" t="s">
        <v>480</v>
      </c>
      <c r="AF205" s="433" t="s">
        <v>480</v>
      </c>
      <c r="AG205" s="458"/>
      <c r="AH205" s="485" t="s">
        <v>480</v>
      </c>
      <c r="AI205" s="433" t="s">
        <v>480</v>
      </c>
      <c r="AJ205" s="458"/>
      <c r="AK205" s="485" t="s">
        <v>480</v>
      </c>
      <c r="AL205" s="433" t="s">
        <v>480</v>
      </c>
      <c r="AM205" s="458"/>
      <c r="AN205" s="485" t="s">
        <v>480</v>
      </c>
      <c r="AO205" s="433" t="s">
        <v>480</v>
      </c>
      <c r="AP205" s="458"/>
    </row>
    <row r="206" spans="1:42" outlineLevel="2">
      <c r="A206" s="443">
        <v>204</v>
      </c>
      <c r="B206" s="38" t="str">
        <f>'6. INPUT PROJECT'!D362</f>
        <v>Project-5.3.2-Item #4</v>
      </c>
      <c r="C206" s="464" t="str">
        <f>'6. INPUT PROJECT'!B$296</f>
        <v>5.</v>
      </c>
      <c r="D206" s="432" t="str">
        <f>'6. INPUT PROJECT'!C$296</f>
        <v>Project - Customer</v>
      </c>
      <c r="E206" s="139" t="str">
        <f>'6. INPUT PROJECT'!C$351</f>
        <v>5.3</v>
      </c>
      <c r="F206" s="432" t="str">
        <f>'6. INPUT PROJECT'!D$351</f>
        <v>Project - Customer - Opex</v>
      </c>
      <c r="G206" s="139" t="str">
        <f>'6. INPUT PROJECT'!D$355</f>
        <v>5.3.2</v>
      </c>
      <c r="H206" s="465" t="str">
        <f>'6. INPUT PROJECT'!E$355</f>
        <v>Project - Customer - Opex - Procured from outside NTT</v>
      </c>
      <c r="I206" s="472" t="s">
        <v>13</v>
      </c>
      <c r="J206" s="23"/>
      <c r="K206" s="23"/>
      <c r="L206" s="473"/>
      <c r="M206" s="485" t="s">
        <v>480</v>
      </c>
      <c r="N206" s="433" t="s">
        <v>480</v>
      </c>
      <c r="O206" s="458"/>
      <c r="P206" s="485" t="s">
        <v>480</v>
      </c>
      <c r="Q206" s="433" t="s">
        <v>480</v>
      </c>
      <c r="R206" s="458"/>
      <c r="S206" s="485" t="s">
        <v>480</v>
      </c>
      <c r="T206" s="433" t="s">
        <v>480</v>
      </c>
      <c r="U206" s="458"/>
      <c r="V206" s="485" t="s">
        <v>480</v>
      </c>
      <c r="W206" s="433" t="s">
        <v>480</v>
      </c>
      <c r="X206" s="458"/>
      <c r="Y206" s="485" t="s">
        <v>480</v>
      </c>
      <c r="Z206" s="433" t="s">
        <v>480</v>
      </c>
      <c r="AA206" s="458"/>
      <c r="AB206" s="485" t="s">
        <v>480</v>
      </c>
      <c r="AC206" s="433" t="s">
        <v>480</v>
      </c>
      <c r="AD206" s="458"/>
      <c r="AE206" s="485" t="s">
        <v>480</v>
      </c>
      <c r="AF206" s="433" t="s">
        <v>480</v>
      </c>
      <c r="AG206" s="458"/>
      <c r="AH206" s="485" t="s">
        <v>480</v>
      </c>
      <c r="AI206" s="433" t="s">
        <v>480</v>
      </c>
      <c r="AJ206" s="458"/>
      <c r="AK206" s="485" t="s">
        <v>480</v>
      </c>
      <c r="AL206" s="433" t="s">
        <v>480</v>
      </c>
      <c r="AM206" s="458"/>
      <c r="AN206" s="485" t="s">
        <v>480</v>
      </c>
      <c r="AO206" s="433" t="s">
        <v>480</v>
      </c>
      <c r="AP206" s="458"/>
    </row>
    <row r="207" spans="1:42" outlineLevel="2">
      <c r="A207" s="443">
        <v>205</v>
      </c>
      <c r="B207" s="38" t="str">
        <f>'6. INPUT PROJECT'!D363</f>
        <v>Project-5.3.2-Item #5</v>
      </c>
      <c r="C207" s="464" t="str">
        <f>'6. INPUT PROJECT'!B$296</f>
        <v>5.</v>
      </c>
      <c r="D207" s="432" t="str">
        <f>'6. INPUT PROJECT'!C$296</f>
        <v>Project - Customer</v>
      </c>
      <c r="E207" s="139" t="str">
        <f>'6. INPUT PROJECT'!C$351</f>
        <v>5.3</v>
      </c>
      <c r="F207" s="432" t="str">
        <f>'6. INPUT PROJECT'!D$351</f>
        <v>Project - Customer - Opex</v>
      </c>
      <c r="G207" s="139" t="str">
        <f>'6. INPUT PROJECT'!D$355</f>
        <v>5.3.2</v>
      </c>
      <c r="H207" s="465" t="str">
        <f>'6. INPUT PROJECT'!E$355</f>
        <v>Project - Customer - Opex - Procured from outside NTT</v>
      </c>
      <c r="I207" s="472" t="s">
        <v>14</v>
      </c>
      <c r="J207" s="23"/>
      <c r="K207" s="23"/>
      <c r="L207" s="473"/>
      <c r="M207" s="485" t="s">
        <v>480</v>
      </c>
      <c r="N207" s="433" t="s">
        <v>480</v>
      </c>
      <c r="O207" s="458"/>
      <c r="P207" s="485" t="s">
        <v>480</v>
      </c>
      <c r="Q207" s="433" t="s">
        <v>480</v>
      </c>
      <c r="R207" s="458"/>
      <c r="S207" s="485" t="s">
        <v>480</v>
      </c>
      <c r="T207" s="433" t="s">
        <v>480</v>
      </c>
      <c r="U207" s="458"/>
      <c r="V207" s="485" t="s">
        <v>480</v>
      </c>
      <c r="W207" s="433" t="s">
        <v>480</v>
      </c>
      <c r="X207" s="458"/>
      <c r="Y207" s="485" t="s">
        <v>480</v>
      </c>
      <c r="Z207" s="433" t="s">
        <v>480</v>
      </c>
      <c r="AA207" s="458"/>
      <c r="AB207" s="485" t="s">
        <v>480</v>
      </c>
      <c r="AC207" s="433" t="s">
        <v>480</v>
      </c>
      <c r="AD207" s="458"/>
      <c r="AE207" s="485" t="s">
        <v>480</v>
      </c>
      <c r="AF207" s="433" t="s">
        <v>480</v>
      </c>
      <c r="AG207" s="458"/>
      <c r="AH207" s="485" t="s">
        <v>480</v>
      </c>
      <c r="AI207" s="433" t="s">
        <v>480</v>
      </c>
      <c r="AJ207" s="458"/>
      <c r="AK207" s="485" t="s">
        <v>480</v>
      </c>
      <c r="AL207" s="433" t="s">
        <v>480</v>
      </c>
      <c r="AM207" s="458"/>
      <c r="AN207" s="485" t="s">
        <v>480</v>
      </c>
      <c r="AO207" s="433" t="s">
        <v>480</v>
      </c>
      <c r="AP207" s="458"/>
    </row>
    <row r="208" spans="1:42" outlineLevel="2">
      <c r="A208" s="443">
        <v>206</v>
      </c>
      <c r="B208" s="694" t="str">
        <f>'6. INPUT PROJECT'!D364</f>
        <v>Project-5.3.2-Item #6</v>
      </c>
      <c r="C208" s="464" t="str">
        <f>'6. INPUT PROJECT'!B$296</f>
        <v>5.</v>
      </c>
      <c r="D208" s="432" t="str">
        <f>'6. INPUT PROJECT'!C$296</f>
        <v>Project - Customer</v>
      </c>
      <c r="E208" s="139" t="str">
        <f>'6. INPUT PROJECT'!C$351</f>
        <v>5.3</v>
      </c>
      <c r="F208" s="432" t="str">
        <f>'6. INPUT PROJECT'!D$351</f>
        <v>Project - Customer - Opex</v>
      </c>
      <c r="G208" s="139" t="str">
        <f>'6. INPUT PROJECT'!D$355</f>
        <v>5.3.2</v>
      </c>
      <c r="H208" s="465" t="str">
        <f>'6. INPUT PROJECT'!E$355</f>
        <v>Project - Customer - Opex - Procured from outside NTT</v>
      </c>
      <c r="I208" s="472" t="s">
        <v>15</v>
      </c>
      <c r="J208" s="23"/>
      <c r="K208" s="23"/>
      <c r="L208" s="473"/>
      <c r="M208" s="485" t="s">
        <v>480</v>
      </c>
      <c r="N208" s="433" t="s">
        <v>480</v>
      </c>
      <c r="O208" s="458"/>
      <c r="P208" s="485" t="s">
        <v>480</v>
      </c>
      <c r="Q208" s="433" t="s">
        <v>480</v>
      </c>
      <c r="R208" s="458"/>
      <c r="S208" s="485" t="s">
        <v>480</v>
      </c>
      <c r="T208" s="433" t="s">
        <v>480</v>
      </c>
      <c r="U208" s="458"/>
      <c r="V208" s="485" t="s">
        <v>480</v>
      </c>
      <c r="W208" s="433" t="s">
        <v>480</v>
      </c>
      <c r="X208" s="458"/>
      <c r="Y208" s="485" t="s">
        <v>480</v>
      </c>
      <c r="Z208" s="433" t="s">
        <v>480</v>
      </c>
      <c r="AA208" s="458"/>
      <c r="AB208" s="485" t="s">
        <v>480</v>
      </c>
      <c r="AC208" s="433" t="s">
        <v>480</v>
      </c>
      <c r="AD208" s="458"/>
      <c r="AE208" s="485" t="s">
        <v>480</v>
      </c>
      <c r="AF208" s="433" t="s">
        <v>480</v>
      </c>
      <c r="AG208" s="458"/>
      <c r="AH208" s="485" t="s">
        <v>480</v>
      </c>
      <c r="AI208" s="433" t="s">
        <v>480</v>
      </c>
      <c r="AJ208" s="458"/>
      <c r="AK208" s="485" t="s">
        <v>480</v>
      </c>
      <c r="AL208" s="433" t="s">
        <v>480</v>
      </c>
      <c r="AM208" s="458"/>
      <c r="AN208" s="485" t="s">
        <v>480</v>
      </c>
      <c r="AO208" s="433" t="s">
        <v>480</v>
      </c>
      <c r="AP208" s="458"/>
    </row>
    <row r="209" spans="1:42" outlineLevel="2">
      <c r="A209" s="443">
        <v>207</v>
      </c>
      <c r="B209" s="694" t="str">
        <f>'6. INPUT PROJECT'!D365</f>
        <v>Project-5.3.2-Item #7</v>
      </c>
      <c r="C209" s="464" t="str">
        <f>'6. INPUT PROJECT'!B$296</f>
        <v>5.</v>
      </c>
      <c r="D209" s="432" t="str">
        <f>'6. INPUT PROJECT'!C$296</f>
        <v>Project - Customer</v>
      </c>
      <c r="E209" s="139" t="str">
        <f>'6. INPUT PROJECT'!C$351</f>
        <v>5.3</v>
      </c>
      <c r="F209" s="432" t="str">
        <f>'6. INPUT PROJECT'!D$351</f>
        <v>Project - Customer - Opex</v>
      </c>
      <c r="G209" s="139" t="str">
        <f>'6. INPUT PROJECT'!D$355</f>
        <v>5.3.2</v>
      </c>
      <c r="H209" s="465" t="str">
        <f>'6. INPUT PROJECT'!E$355</f>
        <v>Project - Customer - Opex - Procured from outside NTT</v>
      </c>
      <c r="I209" s="472" t="s">
        <v>16</v>
      </c>
      <c r="J209" s="23"/>
      <c r="K209" s="23"/>
      <c r="L209" s="473"/>
      <c r="M209" s="485" t="s">
        <v>480</v>
      </c>
      <c r="N209" s="433" t="s">
        <v>480</v>
      </c>
      <c r="O209" s="458"/>
      <c r="P209" s="485" t="s">
        <v>480</v>
      </c>
      <c r="Q209" s="433" t="s">
        <v>480</v>
      </c>
      <c r="R209" s="458"/>
      <c r="S209" s="485" t="s">
        <v>480</v>
      </c>
      <c r="T209" s="433" t="s">
        <v>480</v>
      </c>
      <c r="U209" s="458"/>
      <c r="V209" s="485" t="s">
        <v>480</v>
      </c>
      <c r="W209" s="433" t="s">
        <v>480</v>
      </c>
      <c r="X209" s="458"/>
      <c r="Y209" s="485" t="s">
        <v>480</v>
      </c>
      <c r="Z209" s="433" t="s">
        <v>480</v>
      </c>
      <c r="AA209" s="458"/>
      <c r="AB209" s="485" t="s">
        <v>480</v>
      </c>
      <c r="AC209" s="433" t="s">
        <v>480</v>
      </c>
      <c r="AD209" s="458"/>
      <c r="AE209" s="485" t="s">
        <v>480</v>
      </c>
      <c r="AF209" s="433" t="s">
        <v>480</v>
      </c>
      <c r="AG209" s="458"/>
      <c r="AH209" s="485" t="s">
        <v>480</v>
      </c>
      <c r="AI209" s="433" t="s">
        <v>480</v>
      </c>
      <c r="AJ209" s="458"/>
      <c r="AK209" s="485" t="s">
        <v>480</v>
      </c>
      <c r="AL209" s="433" t="s">
        <v>480</v>
      </c>
      <c r="AM209" s="458"/>
      <c r="AN209" s="485" t="s">
        <v>480</v>
      </c>
      <c r="AO209" s="433" t="s">
        <v>480</v>
      </c>
      <c r="AP209" s="458"/>
    </row>
    <row r="210" spans="1:42" outlineLevel="2">
      <c r="A210" s="443">
        <v>208</v>
      </c>
      <c r="B210" s="694" t="str">
        <f>'6. INPUT PROJECT'!D366</f>
        <v>Project-5.3.2-Item #8</v>
      </c>
      <c r="C210" s="464" t="str">
        <f>'6. INPUT PROJECT'!B$296</f>
        <v>5.</v>
      </c>
      <c r="D210" s="432" t="str">
        <f>'6. INPUT PROJECT'!C$296</f>
        <v>Project - Customer</v>
      </c>
      <c r="E210" s="139" t="str">
        <f>'6. INPUT PROJECT'!C$351</f>
        <v>5.3</v>
      </c>
      <c r="F210" s="432" t="str">
        <f>'6. INPUT PROJECT'!D$351</f>
        <v>Project - Customer - Opex</v>
      </c>
      <c r="G210" s="139" t="str">
        <f>'6. INPUT PROJECT'!D$355</f>
        <v>5.3.2</v>
      </c>
      <c r="H210" s="465" t="str">
        <f>'6. INPUT PROJECT'!E$355</f>
        <v>Project - Customer - Opex - Procured from outside NTT</v>
      </c>
      <c r="I210" s="472" t="s">
        <v>17</v>
      </c>
      <c r="J210" s="23"/>
      <c r="K210" s="23"/>
      <c r="L210" s="473"/>
      <c r="M210" s="485" t="s">
        <v>480</v>
      </c>
      <c r="N210" s="433" t="s">
        <v>480</v>
      </c>
      <c r="O210" s="458"/>
      <c r="P210" s="485" t="s">
        <v>480</v>
      </c>
      <c r="Q210" s="433" t="s">
        <v>480</v>
      </c>
      <c r="R210" s="458"/>
      <c r="S210" s="485" t="s">
        <v>480</v>
      </c>
      <c r="T210" s="433" t="s">
        <v>480</v>
      </c>
      <c r="U210" s="458"/>
      <c r="V210" s="485" t="s">
        <v>480</v>
      </c>
      <c r="W210" s="433" t="s">
        <v>480</v>
      </c>
      <c r="X210" s="458"/>
      <c r="Y210" s="485" t="s">
        <v>480</v>
      </c>
      <c r="Z210" s="433" t="s">
        <v>480</v>
      </c>
      <c r="AA210" s="458"/>
      <c r="AB210" s="485" t="s">
        <v>480</v>
      </c>
      <c r="AC210" s="433" t="s">
        <v>480</v>
      </c>
      <c r="AD210" s="458"/>
      <c r="AE210" s="485" t="s">
        <v>480</v>
      </c>
      <c r="AF210" s="433" t="s">
        <v>480</v>
      </c>
      <c r="AG210" s="458"/>
      <c r="AH210" s="485" t="s">
        <v>480</v>
      </c>
      <c r="AI210" s="433" t="s">
        <v>480</v>
      </c>
      <c r="AJ210" s="458"/>
      <c r="AK210" s="485" t="s">
        <v>480</v>
      </c>
      <c r="AL210" s="433" t="s">
        <v>480</v>
      </c>
      <c r="AM210" s="458"/>
      <c r="AN210" s="485" t="s">
        <v>480</v>
      </c>
      <c r="AO210" s="433" t="s">
        <v>480</v>
      </c>
      <c r="AP210" s="458"/>
    </row>
    <row r="211" spans="1:42" outlineLevel="2">
      <c r="A211" s="443">
        <v>209</v>
      </c>
      <c r="B211" s="694" t="str">
        <f>'6. INPUT PROJECT'!D367</f>
        <v>Project-5.3.2-Item #9</v>
      </c>
      <c r="C211" s="464" t="str">
        <f>'6. INPUT PROJECT'!B$296</f>
        <v>5.</v>
      </c>
      <c r="D211" s="432" t="str">
        <f>'6. INPUT PROJECT'!C$296</f>
        <v>Project - Customer</v>
      </c>
      <c r="E211" s="139" t="str">
        <f>'6. INPUT PROJECT'!C$351</f>
        <v>5.3</v>
      </c>
      <c r="F211" s="432" t="str">
        <f>'6. INPUT PROJECT'!D$351</f>
        <v>Project - Customer - Opex</v>
      </c>
      <c r="G211" s="139" t="str">
        <f>'6. INPUT PROJECT'!D$355</f>
        <v>5.3.2</v>
      </c>
      <c r="H211" s="465" t="str">
        <f>'6. INPUT PROJECT'!E$355</f>
        <v>Project - Customer - Opex - Procured from outside NTT</v>
      </c>
      <c r="I211" s="472" t="s">
        <v>18</v>
      </c>
      <c r="J211" s="23"/>
      <c r="K211" s="23"/>
      <c r="L211" s="473"/>
      <c r="M211" s="485" t="s">
        <v>480</v>
      </c>
      <c r="N211" s="433" t="s">
        <v>480</v>
      </c>
      <c r="O211" s="458"/>
      <c r="P211" s="485" t="s">
        <v>480</v>
      </c>
      <c r="Q211" s="433" t="s">
        <v>480</v>
      </c>
      <c r="R211" s="458"/>
      <c r="S211" s="485" t="s">
        <v>480</v>
      </c>
      <c r="T211" s="433" t="s">
        <v>480</v>
      </c>
      <c r="U211" s="458"/>
      <c r="V211" s="485" t="s">
        <v>480</v>
      </c>
      <c r="W211" s="433" t="s">
        <v>480</v>
      </c>
      <c r="X211" s="458"/>
      <c r="Y211" s="485" t="s">
        <v>480</v>
      </c>
      <c r="Z211" s="433" t="s">
        <v>480</v>
      </c>
      <c r="AA211" s="458"/>
      <c r="AB211" s="485" t="s">
        <v>480</v>
      </c>
      <c r="AC211" s="433" t="s">
        <v>480</v>
      </c>
      <c r="AD211" s="458"/>
      <c r="AE211" s="485" t="s">
        <v>480</v>
      </c>
      <c r="AF211" s="433" t="s">
        <v>480</v>
      </c>
      <c r="AG211" s="458"/>
      <c r="AH211" s="485" t="s">
        <v>480</v>
      </c>
      <c r="AI211" s="433" t="s">
        <v>480</v>
      </c>
      <c r="AJ211" s="458"/>
      <c r="AK211" s="485" t="s">
        <v>480</v>
      </c>
      <c r="AL211" s="433" t="s">
        <v>480</v>
      </c>
      <c r="AM211" s="458"/>
      <c r="AN211" s="485" t="s">
        <v>480</v>
      </c>
      <c r="AO211" s="433" t="s">
        <v>480</v>
      </c>
      <c r="AP211" s="458"/>
    </row>
    <row r="212" spans="1:42" outlineLevel="2">
      <c r="A212" s="443">
        <v>210</v>
      </c>
      <c r="B212" s="695" t="str">
        <f>'6. INPUT PROJECT'!D368</f>
        <v>Project-5.3.2-Item #10</v>
      </c>
      <c r="C212" s="464" t="str">
        <f>'6. INPUT PROJECT'!B$296</f>
        <v>5.</v>
      </c>
      <c r="D212" s="432" t="str">
        <f>'6. INPUT PROJECT'!C$296</f>
        <v>Project - Customer</v>
      </c>
      <c r="E212" s="139" t="str">
        <f>'6. INPUT PROJECT'!C$351</f>
        <v>5.3</v>
      </c>
      <c r="F212" s="432" t="str">
        <f>'6. INPUT PROJECT'!D$351</f>
        <v>Project - Customer - Opex</v>
      </c>
      <c r="G212" s="139" t="str">
        <f>'6. INPUT PROJECT'!D$355</f>
        <v>5.3.2</v>
      </c>
      <c r="H212" s="465" t="str">
        <f>'6. INPUT PROJECT'!E$355</f>
        <v>Project - Customer - Opex - Procured from outside NTT</v>
      </c>
      <c r="I212" s="472" t="s">
        <v>19</v>
      </c>
      <c r="J212" s="23"/>
      <c r="K212" s="23"/>
      <c r="L212" s="473"/>
      <c r="M212" s="485" t="s">
        <v>480</v>
      </c>
      <c r="N212" s="433" t="s">
        <v>480</v>
      </c>
      <c r="O212" s="458"/>
      <c r="P212" s="485" t="s">
        <v>480</v>
      </c>
      <c r="Q212" s="433" t="s">
        <v>480</v>
      </c>
      <c r="R212" s="458"/>
      <c r="S212" s="485" t="s">
        <v>480</v>
      </c>
      <c r="T212" s="433" t="s">
        <v>480</v>
      </c>
      <c r="U212" s="458"/>
      <c r="V212" s="485" t="s">
        <v>480</v>
      </c>
      <c r="W212" s="433" t="s">
        <v>480</v>
      </c>
      <c r="X212" s="458"/>
      <c r="Y212" s="485" t="s">
        <v>480</v>
      </c>
      <c r="Z212" s="433" t="s">
        <v>480</v>
      </c>
      <c r="AA212" s="458"/>
      <c r="AB212" s="485" t="s">
        <v>480</v>
      </c>
      <c r="AC212" s="433" t="s">
        <v>480</v>
      </c>
      <c r="AD212" s="458"/>
      <c r="AE212" s="485" t="s">
        <v>480</v>
      </c>
      <c r="AF212" s="433" t="s">
        <v>480</v>
      </c>
      <c r="AG212" s="458"/>
      <c r="AH212" s="485" t="s">
        <v>480</v>
      </c>
      <c r="AI212" s="433" t="s">
        <v>480</v>
      </c>
      <c r="AJ212" s="458"/>
      <c r="AK212" s="485" t="s">
        <v>480</v>
      </c>
      <c r="AL212" s="433" t="s">
        <v>480</v>
      </c>
      <c r="AM212" s="458"/>
      <c r="AN212" s="485" t="s">
        <v>480</v>
      </c>
      <c r="AO212" s="433" t="s">
        <v>480</v>
      </c>
      <c r="AP212" s="458"/>
    </row>
    <row r="213" spans="1:42" outlineLevel="2">
      <c r="A213" s="447">
        <v>211</v>
      </c>
      <c r="B213" s="37" t="str">
        <f>'6. INPUT PROJECT'!D375</f>
        <v>Project-5.3.3-Item #1</v>
      </c>
      <c r="C213" s="496" t="str">
        <f>'6. INPUT PROJECT'!B$296</f>
        <v>5.</v>
      </c>
      <c r="D213" s="430" t="str">
        <f>'6. INPUT PROJECT'!C$296</f>
        <v>Project - Customer</v>
      </c>
      <c r="E213" s="429" t="str">
        <f>'6. INPUT PROJECT'!C$351</f>
        <v>5.3</v>
      </c>
      <c r="F213" s="430" t="str">
        <f>'6. INPUT PROJECT'!D$351</f>
        <v>Project - Customer - Opex</v>
      </c>
      <c r="G213" s="429" t="str">
        <f>'6. INPUT PROJECT'!D$371</f>
        <v>5.3.3</v>
      </c>
      <c r="H213" s="495" t="str">
        <f>'6. INPUT PROJECT'!E$371</f>
        <v>Project - Customer - Opex - Internal</v>
      </c>
      <c r="I213" s="476" t="s">
        <v>9</v>
      </c>
      <c r="J213" s="17" t="s">
        <v>117</v>
      </c>
      <c r="K213" s="17" t="s">
        <v>118</v>
      </c>
      <c r="L213" s="477"/>
      <c r="M213" s="488" t="s">
        <v>480</v>
      </c>
      <c r="N213" s="431" t="s">
        <v>480</v>
      </c>
      <c r="O213" s="460"/>
      <c r="P213" s="488" t="s">
        <v>480</v>
      </c>
      <c r="Q213" s="431" t="s">
        <v>480</v>
      </c>
      <c r="R213" s="460"/>
      <c r="S213" s="488" t="s">
        <v>480</v>
      </c>
      <c r="T213" s="431" t="s">
        <v>480</v>
      </c>
      <c r="U213" s="460"/>
      <c r="V213" s="488" t="s">
        <v>480</v>
      </c>
      <c r="W213" s="431" t="s">
        <v>480</v>
      </c>
      <c r="X213" s="460"/>
      <c r="Y213" s="488" t="s">
        <v>480</v>
      </c>
      <c r="Z213" s="431" t="s">
        <v>480</v>
      </c>
      <c r="AA213" s="460"/>
      <c r="AB213" s="488" t="s">
        <v>480</v>
      </c>
      <c r="AC213" s="431" t="s">
        <v>480</v>
      </c>
      <c r="AD213" s="460"/>
      <c r="AE213" s="488" t="s">
        <v>480</v>
      </c>
      <c r="AF213" s="431" t="s">
        <v>480</v>
      </c>
      <c r="AG213" s="460"/>
      <c r="AH213" s="488" t="s">
        <v>480</v>
      </c>
      <c r="AI213" s="431" t="s">
        <v>480</v>
      </c>
      <c r="AJ213" s="460"/>
      <c r="AK213" s="488" t="s">
        <v>480</v>
      </c>
      <c r="AL213" s="431" t="s">
        <v>480</v>
      </c>
      <c r="AM213" s="460"/>
      <c r="AN213" s="488" t="s">
        <v>480</v>
      </c>
      <c r="AO213" s="431" t="s">
        <v>480</v>
      </c>
      <c r="AP213" s="460"/>
    </row>
    <row r="214" spans="1:42" outlineLevel="2">
      <c r="A214" s="443">
        <v>212</v>
      </c>
      <c r="B214" s="38" t="str">
        <f>'6. INPUT PROJECT'!D376</f>
        <v>Project-5.3.3-Item #2</v>
      </c>
      <c r="C214" s="464" t="str">
        <f>'6. INPUT PROJECT'!B$296</f>
        <v>5.</v>
      </c>
      <c r="D214" s="432" t="str">
        <f>'6. INPUT PROJECT'!C$296</f>
        <v>Project - Customer</v>
      </c>
      <c r="E214" s="139" t="str">
        <f>'6. INPUT PROJECT'!C$351</f>
        <v>5.3</v>
      </c>
      <c r="F214" s="432" t="str">
        <f>'6. INPUT PROJECT'!D$351</f>
        <v>Project - Customer - Opex</v>
      </c>
      <c r="G214" s="139" t="str">
        <f>'6. INPUT PROJECT'!D$371</f>
        <v>5.3.3</v>
      </c>
      <c r="H214" s="465" t="str">
        <f>'6. INPUT PROJECT'!E$371</f>
        <v>Project - Customer - Opex - Internal</v>
      </c>
      <c r="I214" s="472" t="s">
        <v>11</v>
      </c>
      <c r="J214" s="23" t="s">
        <v>24</v>
      </c>
      <c r="K214" s="23" t="s">
        <v>118</v>
      </c>
      <c r="L214" s="473"/>
      <c r="M214" s="485" t="s">
        <v>480</v>
      </c>
      <c r="N214" s="433" t="s">
        <v>480</v>
      </c>
      <c r="O214" s="458"/>
      <c r="P214" s="485" t="s">
        <v>480</v>
      </c>
      <c r="Q214" s="433" t="s">
        <v>480</v>
      </c>
      <c r="R214" s="458"/>
      <c r="S214" s="485" t="s">
        <v>480</v>
      </c>
      <c r="T214" s="433" t="s">
        <v>480</v>
      </c>
      <c r="U214" s="458"/>
      <c r="V214" s="485" t="s">
        <v>480</v>
      </c>
      <c r="W214" s="433" t="s">
        <v>480</v>
      </c>
      <c r="X214" s="458"/>
      <c r="Y214" s="485" t="s">
        <v>480</v>
      </c>
      <c r="Z214" s="433" t="s">
        <v>480</v>
      </c>
      <c r="AA214" s="458"/>
      <c r="AB214" s="485" t="s">
        <v>480</v>
      </c>
      <c r="AC214" s="433" t="s">
        <v>480</v>
      </c>
      <c r="AD214" s="458"/>
      <c r="AE214" s="485" t="s">
        <v>480</v>
      </c>
      <c r="AF214" s="433" t="s">
        <v>480</v>
      </c>
      <c r="AG214" s="458"/>
      <c r="AH214" s="485" t="s">
        <v>480</v>
      </c>
      <c r="AI214" s="433" t="s">
        <v>480</v>
      </c>
      <c r="AJ214" s="458"/>
      <c r="AK214" s="485" t="s">
        <v>480</v>
      </c>
      <c r="AL214" s="433" t="s">
        <v>480</v>
      </c>
      <c r="AM214" s="458"/>
      <c r="AN214" s="485" t="s">
        <v>480</v>
      </c>
      <c r="AO214" s="433" t="s">
        <v>480</v>
      </c>
      <c r="AP214" s="458"/>
    </row>
    <row r="215" spans="1:42" outlineLevel="2">
      <c r="A215" s="443">
        <v>213</v>
      </c>
      <c r="B215" s="38" t="str">
        <f>'6. INPUT PROJECT'!D377</f>
        <v>Project-5.3.3-Item #3</v>
      </c>
      <c r="C215" s="464" t="str">
        <f>'6. INPUT PROJECT'!B$296</f>
        <v>5.</v>
      </c>
      <c r="D215" s="432" t="str">
        <f>'6. INPUT PROJECT'!C$296</f>
        <v>Project - Customer</v>
      </c>
      <c r="E215" s="139" t="str">
        <f>'6. INPUT PROJECT'!C$351</f>
        <v>5.3</v>
      </c>
      <c r="F215" s="432" t="str">
        <f>'6. INPUT PROJECT'!D$351</f>
        <v>Project - Customer - Opex</v>
      </c>
      <c r="G215" s="139" t="str">
        <f>'6. INPUT PROJECT'!D$371</f>
        <v>5.3.3</v>
      </c>
      <c r="H215" s="465" t="str">
        <f>'6. INPUT PROJECT'!E$371</f>
        <v>Project - Customer - Opex - Internal</v>
      </c>
      <c r="I215" s="472" t="s">
        <v>12</v>
      </c>
      <c r="J215" s="23" t="s">
        <v>461</v>
      </c>
      <c r="K215" s="23" t="s">
        <v>118</v>
      </c>
      <c r="L215" s="473"/>
      <c r="M215" s="485" t="s">
        <v>480</v>
      </c>
      <c r="N215" s="433" t="s">
        <v>480</v>
      </c>
      <c r="O215" s="458"/>
      <c r="P215" s="485" t="s">
        <v>480</v>
      </c>
      <c r="Q215" s="433" t="s">
        <v>480</v>
      </c>
      <c r="R215" s="458"/>
      <c r="S215" s="485" t="s">
        <v>480</v>
      </c>
      <c r="T215" s="433" t="s">
        <v>480</v>
      </c>
      <c r="U215" s="458"/>
      <c r="V215" s="485" t="s">
        <v>480</v>
      </c>
      <c r="W215" s="433" t="s">
        <v>480</v>
      </c>
      <c r="X215" s="458"/>
      <c r="Y215" s="485" t="s">
        <v>480</v>
      </c>
      <c r="Z215" s="433" t="s">
        <v>480</v>
      </c>
      <c r="AA215" s="458"/>
      <c r="AB215" s="485" t="s">
        <v>480</v>
      </c>
      <c r="AC215" s="433" t="s">
        <v>480</v>
      </c>
      <c r="AD215" s="458"/>
      <c r="AE215" s="485" t="s">
        <v>480</v>
      </c>
      <c r="AF215" s="433" t="s">
        <v>480</v>
      </c>
      <c r="AG215" s="458"/>
      <c r="AH215" s="485" t="s">
        <v>480</v>
      </c>
      <c r="AI215" s="433" t="s">
        <v>480</v>
      </c>
      <c r="AJ215" s="458"/>
      <c r="AK215" s="485" t="s">
        <v>480</v>
      </c>
      <c r="AL215" s="433" t="s">
        <v>480</v>
      </c>
      <c r="AM215" s="458"/>
      <c r="AN215" s="485" t="s">
        <v>480</v>
      </c>
      <c r="AO215" s="433" t="s">
        <v>480</v>
      </c>
      <c r="AP215" s="458"/>
    </row>
    <row r="216" spans="1:42" outlineLevel="2">
      <c r="A216" s="443">
        <v>214</v>
      </c>
      <c r="B216" s="38" t="str">
        <f>'6. INPUT PROJECT'!D378</f>
        <v>Project-5.3.3-Item #4</v>
      </c>
      <c r="C216" s="464" t="str">
        <f>'6. INPUT PROJECT'!B$296</f>
        <v>5.</v>
      </c>
      <c r="D216" s="432" t="str">
        <f>'6. INPUT PROJECT'!C$296</f>
        <v>Project - Customer</v>
      </c>
      <c r="E216" s="139" t="str">
        <f>'6. INPUT PROJECT'!C$351</f>
        <v>5.3</v>
      </c>
      <c r="F216" s="432" t="str">
        <f>'6. INPUT PROJECT'!D$351</f>
        <v>Project - Customer - Opex</v>
      </c>
      <c r="G216" s="139" t="str">
        <f>'6. INPUT PROJECT'!D$371</f>
        <v>5.3.3</v>
      </c>
      <c r="H216" s="465" t="str">
        <f>'6. INPUT PROJECT'!E$371</f>
        <v>Project - Customer - Opex - Internal</v>
      </c>
      <c r="I216" s="472" t="s">
        <v>13</v>
      </c>
      <c r="J216" s="23" t="s">
        <v>460</v>
      </c>
      <c r="K216" s="23" t="s">
        <v>118</v>
      </c>
      <c r="L216" s="473"/>
      <c r="M216" s="485" t="s">
        <v>480</v>
      </c>
      <c r="N216" s="433" t="s">
        <v>480</v>
      </c>
      <c r="O216" s="458"/>
      <c r="P216" s="485" t="s">
        <v>480</v>
      </c>
      <c r="Q216" s="433" t="s">
        <v>480</v>
      </c>
      <c r="R216" s="458"/>
      <c r="S216" s="485" t="s">
        <v>480</v>
      </c>
      <c r="T216" s="433" t="s">
        <v>480</v>
      </c>
      <c r="U216" s="458"/>
      <c r="V216" s="485" t="s">
        <v>480</v>
      </c>
      <c r="W216" s="433" t="s">
        <v>480</v>
      </c>
      <c r="X216" s="458"/>
      <c r="Y216" s="485" t="s">
        <v>480</v>
      </c>
      <c r="Z216" s="433" t="s">
        <v>480</v>
      </c>
      <c r="AA216" s="458"/>
      <c r="AB216" s="485" t="s">
        <v>480</v>
      </c>
      <c r="AC216" s="433" t="s">
        <v>480</v>
      </c>
      <c r="AD216" s="458"/>
      <c r="AE216" s="485" t="s">
        <v>480</v>
      </c>
      <c r="AF216" s="433" t="s">
        <v>480</v>
      </c>
      <c r="AG216" s="458"/>
      <c r="AH216" s="485" t="s">
        <v>480</v>
      </c>
      <c r="AI216" s="433" t="s">
        <v>480</v>
      </c>
      <c r="AJ216" s="458"/>
      <c r="AK216" s="485" t="s">
        <v>480</v>
      </c>
      <c r="AL216" s="433" t="s">
        <v>480</v>
      </c>
      <c r="AM216" s="458"/>
      <c r="AN216" s="485" t="s">
        <v>480</v>
      </c>
      <c r="AO216" s="433" t="s">
        <v>480</v>
      </c>
      <c r="AP216" s="458"/>
    </row>
    <row r="217" spans="1:42" outlineLevel="2">
      <c r="A217" s="443">
        <v>215</v>
      </c>
      <c r="B217" s="38" t="str">
        <f>'6. INPUT PROJECT'!D379</f>
        <v>Project-5.3.3-Item #5</v>
      </c>
      <c r="C217" s="464" t="str">
        <f>'6. INPUT PROJECT'!B$296</f>
        <v>5.</v>
      </c>
      <c r="D217" s="432" t="str">
        <f>'6. INPUT PROJECT'!C$296</f>
        <v>Project - Customer</v>
      </c>
      <c r="E217" s="139" t="str">
        <f>'6. INPUT PROJECT'!C$351</f>
        <v>5.3</v>
      </c>
      <c r="F217" s="432" t="str">
        <f>'6. INPUT PROJECT'!D$351</f>
        <v>Project - Customer - Opex</v>
      </c>
      <c r="G217" s="139" t="str">
        <f>'6. INPUT PROJECT'!D$371</f>
        <v>5.3.3</v>
      </c>
      <c r="H217" s="465" t="str">
        <f>'6. INPUT PROJECT'!E$371</f>
        <v>Project - Customer - Opex - Internal</v>
      </c>
      <c r="I217" s="472" t="s">
        <v>14</v>
      </c>
      <c r="J217" s="23" t="s">
        <v>244</v>
      </c>
      <c r="K217" s="23" t="s">
        <v>118</v>
      </c>
      <c r="L217" s="473"/>
      <c r="M217" s="485" t="s">
        <v>480</v>
      </c>
      <c r="N217" s="433" t="s">
        <v>480</v>
      </c>
      <c r="O217" s="458"/>
      <c r="P217" s="485" t="s">
        <v>480</v>
      </c>
      <c r="Q217" s="433" t="s">
        <v>480</v>
      </c>
      <c r="R217" s="458"/>
      <c r="S217" s="485" t="s">
        <v>480</v>
      </c>
      <c r="T217" s="433" t="s">
        <v>480</v>
      </c>
      <c r="U217" s="458"/>
      <c r="V217" s="485" t="s">
        <v>480</v>
      </c>
      <c r="W217" s="433" t="s">
        <v>480</v>
      </c>
      <c r="X217" s="458"/>
      <c r="Y217" s="485" t="s">
        <v>480</v>
      </c>
      <c r="Z217" s="433" t="s">
        <v>480</v>
      </c>
      <c r="AA217" s="458"/>
      <c r="AB217" s="485" t="s">
        <v>480</v>
      </c>
      <c r="AC217" s="433" t="s">
        <v>480</v>
      </c>
      <c r="AD217" s="458"/>
      <c r="AE217" s="485" t="s">
        <v>480</v>
      </c>
      <c r="AF217" s="433" t="s">
        <v>480</v>
      </c>
      <c r="AG217" s="458"/>
      <c r="AH217" s="485" t="s">
        <v>480</v>
      </c>
      <c r="AI217" s="433" t="s">
        <v>480</v>
      </c>
      <c r="AJ217" s="458"/>
      <c r="AK217" s="485" t="s">
        <v>480</v>
      </c>
      <c r="AL217" s="433" t="s">
        <v>480</v>
      </c>
      <c r="AM217" s="458"/>
      <c r="AN217" s="485" t="s">
        <v>480</v>
      </c>
      <c r="AO217" s="433" t="s">
        <v>480</v>
      </c>
      <c r="AP217" s="458"/>
    </row>
    <row r="218" spans="1:42" outlineLevel="2">
      <c r="A218" s="443">
        <v>216</v>
      </c>
      <c r="B218" s="694" t="str">
        <f>'6. INPUT PROJECT'!D380</f>
        <v>Project-5.3.3-Item #6</v>
      </c>
      <c r="C218" s="464" t="str">
        <f>'6. INPUT PROJECT'!B$296</f>
        <v>5.</v>
      </c>
      <c r="D218" s="432" t="str">
        <f>'6. INPUT PROJECT'!C$296</f>
        <v>Project - Customer</v>
      </c>
      <c r="E218" s="139" t="str">
        <f>'6. INPUT PROJECT'!C$351</f>
        <v>5.3</v>
      </c>
      <c r="F218" s="432" t="str">
        <f>'6. INPUT PROJECT'!D$351</f>
        <v>Project - Customer - Opex</v>
      </c>
      <c r="G218" s="139" t="str">
        <f>'6. INPUT PROJECT'!D$371</f>
        <v>5.3.3</v>
      </c>
      <c r="H218" s="465" t="str">
        <f>'6. INPUT PROJECT'!E$371</f>
        <v>Project - Customer - Opex - Internal</v>
      </c>
      <c r="I218" s="472" t="s">
        <v>15</v>
      </c>
      <c r="J218" s="23"/>
      <c r="K218" s="23"/>
      <c r="L218" s="473"/>
      <c r="M218" s="485" t="s">
        <v>480</v>
      </c>
      <c r="N218" s="433" t="s">
        <v>480</v>
      </c>
      <c r="O218" s="458"/>
      <c r="P218" s="485" t="s">
        <v>480</v>
      </c>
      <c r="Q218" s="433" t="s">
        <v>480</v>
      </c>
      <c r="R218" s="458"/>
      <c r="S218" s="485" t="s">
        <v>480</v>
      </c>
      <c r="T218" s="433" t="s">
        <v>480</v>
      </c>
      <c r="U218" s="458"/>
      <c r="V218" s="485" t="s">
        <v>480</v>
      </c>
      <c r="W218" s="433" t="s">
        <v>480</v>
      </c>
      <c r="X218" s="458"/>
      <c r="Y218" s="485" t="s">
        <v>480</v>
      </c>
      <c r="Z218" s="433" t="s">
        <v>480</v>
      </c>
      <c r="AA218" s="458"/>
      <c r="AB218" s="485" t="s">
        <v>480</v>
      </c>
      <c r="AC218" s="433" t="s">
        <v>480</v>
      </c>
      <c r="AD218" s="458"/>
      <c r="AE218" s="485" t="s">
        <v>480</v>
      </c>
      <c r="AF218" s="433" t="s">
        <v>480</v>
      </c>
      <c r="AG218" s="458"/>
      <c r="AH218" s="485" t="s">
        <v>480</v>
      </c>
      <c r="AI218" s="433" t="s">
        <v>480</v>
      </c>
      <c r="AJ218" s="458"/>
      <c r="AK218" s="485" t="s">
        <v>480</v>
      </c>
      <c r="AL218" s="433" t="s">
        <v>480</v>
      </c>
      <c r="AM218" s="458"/>
      <c r="AN218" s="485" t="s">
        <v>480</v>
      </c>
      <c r="AO218" s="433" t="s">
        <v>480</v>
      </c>
      <c r="AP218" s="458"/>
    </row>
    <row r="219" spans="1:42" outlineLevel="2">
      <c r="A219" s="443">
        <v>217</v>
      </c>
      <c r="B219" s="694" t="str">
        <f>'6. INPUT PROJECT'!D381</f>
        <v>Project-5.3.3-Item #7</v>
      </c>
      <c r="C219" s="464" t="str">
        <f>'6. INPUT PROJECT'!B$296</f>
        <v>5.</v>
      </c>
      <c r="D219" s="432" t="str">
        <f>'6. INPUT PROJECT'!C$296</f>
        <v>Project - Customer</v>
      </c>
      <c r="E219" s="139" t="str">
        <f>'6. INPUT PROJECT'!C$351</f>
        <v>5.3</v>
      </c>
      <c r="F219" s="432" t="str">
        <f>'6. INPUT PROJECT'!D$351</f>
        <v>Project - Customer - Opex</v>
      </c>
      <c r="G219" s="139" t="str">
        <f>'6. INPUT PROJECT'!D$371</f>
        <v>5.3.3</v>
      </c>
      <c r="H219" s="465" t="str">
        <f>'6. INPUT PROJECT'!E$371</f>
        <v>Project - Customer - Opex - Internal</v>
      </c>
      <c r="I219" s="472" t="s">
        <v>16</v>
      </c>
      <c r="J219" s="23"/>
      <c r="K219" s="23"/>
      <c r="L219" s="473"/>
      <c r="M219" s="485" t="s">
        <v>480</v>
      </c>
      <c r="N219" s="433" t="s">
        <v>480</v>
      </c>
      <c r="O219" s="458"/>
      <c r="P219" s="485" t="s">
        <v>480</v>
      </c>
      <c r="Q219" s="433" t="s">
        <v>480</v>
      </c>
      <c r="R219" s="458"/>
      <c r="S219" s="485" t="s">
        <v>480</v>
      </c>
      <c r="T219" s="433" t="s">
        <v>480</v>
      </c>
      <c r="U219" s="458"/>
      <c r="V219" s="485" t="s">
        <v>480</v>
      </c>
      <c r="W219" s="433" t="s">
        <v>480</v>
      </c>
      <c r="X219" s="458"/>
      <c r="Y219" s="485" t="s">
        <v>480</v>
      </c>
      <c r="Z219" s="433" t="s">
        <v>480</v>
      </c>
      <c r="AA219" s="458"/>
      <c r="AB219" s="485" t="s">
        <v>480</v>
      </c>
      <c r="AC219" s="433" t="s">
        <v>480</v>
      </c>
      <c r="AD219" s="458"/>
      <c r="AE219" s="485" t="s">
        <v>480</v>
      </c>
      <c r="AF219" s="433" t="s">
        <v>480</v>
      </c>
      <c r="AG219" s="458"/>
      <c r="AH219" s="485" t="s">
        <v>480</v>
      </c>
      <c r="AI219" s="433" t="s">
        <v>480</v>
      </c>
      <c r="AJ219" s="458"/>
      <c r="AK219" s="485" t="s">
        <v>480</v>
      </c>
      <c r="AL219" s="433" t="s">
        <v>480</v>
      </c>
      <c r="AM219" s="458"/>
      <c r="AN219" s="485" t="s">
        <v>480</v>
      </c>
      <c r="AO219" s="433" t="s">
        <v>480</v>
      </c>
      <c r="AP219" s="458"/>
    </row>
    <row r="220" spans="1:42" outlineLevel="2">
      <c r="A220" s="443">
        <v>218</v>
      </c>
      <c r="B220" s="694" t="str">
        <f>'6. INPUT PROJECT'!D382</f>
        <v>Project-5.3.3-Item #8</v>
      </c>
      <c r="C220" s="464" t="str">
        <f>'6. INPUT PROJECT'!B$296</f>
        <v>5.</v>
      </c>
      <c r="D220" s="432" t="str">
        <f>'6. INPUT PROJECT'!C$296</f>
        <v>Project - Customer</v>
      </c>
      <c r="E220" s="139" t="str">
        <f>'6. INPUT PROJECT'!C$351</f>
        <v>5.3</v>
      </c>
      <c r="F220" s="432" t="str">
        <f>'6. INPUT PROJECT'!D$351</f>
        <v>Project - Customer - Opex</v>
      </c>
      <c r="G220" s="139" t="str">
        <f>'6. INPUT PROJECT'!D$371</f>
        <v>5.3.3</v>
      </c>
      <c r="H220" s="465" t="str">
        <f>'6. INPUT PROJECT'!E$371</f>
        <v>Project - Customer - Opex - Internal</v>
      </c>
      <c r="I220" s="472" t="s">
        <v>17</v>
      </c>
      <c r="J220" s="23"/>
      <c r="K220" s="23"/>
      <c r="L220" s="473"/>
      <c r="M220" s="485" t="s">
        <v>480</v>
      </c>
      <c r="N220" s="433" t="s">
        <v>480</v>
      </c>
      <c r="O220" s="458"/>
      <c r="P220" s="485" t="s">
        <v>480</v>
      </c>
      <c r="Q220" s="433" t="s">
        <v>480</v>
      </c>
      <c r="R220" s="458"/>
      <c r="S220" s="485" t="s">
        <v>480</v>
      </c>
      <c r="T220" s="433" t="s">
        <v>480</v>
      </c>
      <c r="U220" s="458"/>
      <c r="V220" s="485" t="s">
        <v>480</v>
      </c>
      <c r="W220" s="433" t="s">
        <v>480</v>
      </c>
      <c r="X220" s="458"/>
      <c r="Y220" s="485" t="s">
        <v>480</v>
      </c>
      <c r="Z220" s="433" t="s">
        <v>480</v>
      </c>
      <c r="AA220" s="458"/>
      <c r="AB220" s="485" t="s">
        <v>480</v>
      </c>
      <c r="AC220" s="433" t="s">
        <v>480</v>
      </c>
      <c r="AD220" s="458"/>
      <c r="AE220" s="485" t="s">
        <v>480</v>
      </c>
      <c r="AF220" s="433" t="s">
        <v>480</v>
      </c>
      <c r="AG220" s="458"/>
      <c r="AH220" s="485" t="s">
        <v>480</v>
      </c>
      <c r="AI220" s="433" t="s">
        <v>480</v>
      </c>
      <c r="AJ220" s="458"/>
      <c r="AK220" s="485" t="s">
        <v>480</v>
      </c>
      <c r="AL220" s="433" t="s">
        <v>480</v>
      </c>
      <c r="AM220" s="458"/>
      <c r="AN220" s="485" t="s">
        <v>480</v>
      </c>
      <c r="AO220" s="433" t="s">
        <v>480</v>
      </c>
      <c r="AP220" s="458"/>
    </row>
    <row r="221" spans="1:42" outlineLevel="2">
      <c r="A221" s="443">
        <v>219</v>
      </c>
      <c r="B221" s="694" t="str">
        <f>'6. INPUT PROJECT'!D383</f>
        <v>Project-5.3.3-Item #9</v>
      </c>
      <c r="C221" s="464" t="str">
        <f>'6. INPUT PROJECT'!B$296</f>
        <v>5.</v>
      </c>
      <c r="D221" s="432" t="str">
        <f>'6. INPUT PROJECT'!C$296</f>
        <v>Project - Customer</v>
      </c>
      <c r="E221" s="139" t="str">
        <f>'6. INPUT PROJECT'!C$351</f>
        <v>5.3</v>
      </c>
      <c r="F221" s="432" t="str">
        <f>'6. INPUT PROJECT'!D$351</f>
        <v>Project - Customer - Opex</v>
      </c>
      <c r="G221" s="139" t="str">
        <f>'6. INPUT PROJECT'!D$371</f>
        <v>5.3.3</v>
      </c>
      <c r="H221" s="465" t="str">
        <f>'6. INPUT PROJECT'!E$371</f>
        <v>Project - Customer - Opex - Internal</v>
      </c>
      <c r="I221" s="472" t="s">
        <v>18</v>
      </c>
      <c r="J221" s="23"/>
      <c r="K221" s="23"/>
      <c r="L221" s="473"/>
      <c r="M221" s="485" t="s">
        <v>480</v>
      </c>
      <c r="N221" s="433" t="s">
        <v>480</v>
      </c>
      <c r="O221" s="458"/>
      <c r="P221" s="485" t="s">
        <v>480</v>
      </c>
      <c r="Q221" s="433" t="s">
        <v>480</v>
      </c>
      <c r="R221" s="458"/>
      <c r="S221" s="485" t="s">
        <v>480</v>
      </c>
      <c r="T221" s="433" t="s">
        <v>480</v>
      </c>
      <c r="U221" s="458"/>
      <c r="V221" s="485" t="s">
        <v>480</v>
      </c>
      <c r="W221" s="433" t="s">
        <v>480</v>
      </c>
      <c r="X221" s="458"/>
      <c r="Y221" s="485" t="s">
        <v>480</v>
      </c>
      <c r="Z221" s="433" t="s">
        <v>480</v>
      </c>
      <c r="AA221" s="458"/>
      <c r="AB221" s="485" t="s">
        <v>480</v>
      </c>
      <c r="AC221" s="433" t="s">
        <v>480</v>
      </c>
      <c r="AD221" s="458"/>
      <c r="AE221" s="485" t="s">
        <v>480</v>
      </c>
      <c r="AF221" s="433" t="s">
        <v>480</v>
      </c>
      <c r="AG221" s="458"/>
      <c r="AH221" s="485" t="s">
        <v>480</v>
      </c>
      <c r="AI221" s="433" t="s">
        <v>480</v>
      </c>
      <c r="AJ221" s="458"/>
      <c r="AK221" s="485" t="s">
        <v>480</v>
      </c>
      <c r="AL221" s="433" t="s">
        <v>480</v>
      </c>
      <c r="AM221" s="458"/>
      <c r="AN221" s="485" t="s">
        <v>480</v>
      </c>
      <c r="AO221" s="433" t="s">
        <v>480</v>
      </c>
      <c r="AP221" s="458"/>
    </row>
    <row r="222" spans="1:42" ht="16" outlineLevel="2" thickBot="1">
      <c r="A222" s="452">
        <v>220</v>
      </c>
      <c r="B222" s="695" t="str">
        <f>'6. INPUT PROJECT'!D384</f>
        <v>Project-5.3.3-Item #10</v>
      </c>
      <c r="C222" s="468" t="str">
        <f>'6. INPUT PROJECT'!B$296</f>
        <v>5.</v>
      </c>
      <c r="D222" s="454" t="str">
        <f>'6. INPUT PROJECT'!C$296</f>
        <v>Project - Customer</v>
      </c>
      <c r="E222" s="455" t="str">
        <f>'6. INPUT PROJECT'!C$351</f>
        <v>5.3</v>
      </c>
      <c r="F222" s="454" t="str">
        <f>'6. INPUT PROJECT'!D$351</f>
        <v>Project - Customer - Opex</v>
      </c>
      <c r="G222" s="455" t="str">
        <f>'6. INPUT PROJECT'!D$371</f>
        <v>5.3.3</v>
      </c>
      <c r="H222" s="469" t="str">
        <f>'6. INPUT PROJECT'!E$371</f>
        <v>Project - Customer - Opex - Internal</v>
      </c>
      <c r="I222" s="478" t="s">
        <v>19</v>
      </c>
      <c r="J222" s="453"/>
      <c r="K222" s="453"/>
      <c r="L222" s="479"/>
      <c r="M222" s="486" t="s">
        <v>480</v>
      </c>
      <c r="N222" s="456" t="s">
        <v>480</v>
      </c>
      <c r="O222" s="461"/>
      <c r="P222" s="486" t="s">
        <v>480</v>
      </c>
      <c r="Q222" s="456" t="s">
        <v>480</v>
      </c>
      <c r="R222" s="461"/>
      <c r="S222" s="486" t="s">
        <v>480</v>
      </c>
      <c r="T222" s="456" t="s">
        <v>480</v>
      </c>
      <c r="U222" s="461"/>
      <c r="V222" s="486" t="s">
        <v>480</v>
      </c>
      <c r="W222" s="456" t="s">
        <v>480</v>
      </c>
      <c r="X222" s="461"/>
      <c r="Y222" s="486" t="s">
        <v>480</v>
      </c>
      <c r="Z222" s="456" t="s">
        <v>480</v>
      </c>
      <c r="AA222" s="461"/>
      <c r="AB222" s="486" t="s">
        <v>480</v>
      </c>
      <c r="AC222" s="456" t="s">
        <v>480</v>
      </c>
      <c r="AD222" s="461"/>
      <c r="AE222" s="486" t="s">
        <v>480</v>
      </c>
      <c r="AF222" s="456" t="s">
        <v>480</v>
      </c>
      <c r="AG222" s="461"/>
      <c r="AH222" s="486" t="s">
        <v>480</v>
      </c>
      <c r="AI222" s="456" t="s">
        <v>480</v>
      </c>
      <c r="AJ222" s="461"/>
      <c r="AK222" s="486" t="s">
        <v>480</v>
      </c>
      <c r="AL222" s="456" t="s">
        <v>480</v>
      </c>
      <c r="AM222" s="461"/>
      <c r="AN222" s="486" t="s">
        <v>480</v>
      </c>
      <c r="AO222" s="456" t="s">
        <v>480</v>
      </c>
      <c r="AP222" s="461"/>
    </row>
    <row r="223" spans="1:42">
      <c r="A223" s="437">
        <v>221</v>
      </c>
      <c r="B223" s="492" t="str">
        <f>'7. INPUT O&amp;N UC'!D87</f>
        <v>O&amp;N UC-4.1.1-Item #1</v>
      </c>
      <c r="C223" s="462" t="str">
        <f>'7. INPUT O&amp;N UC'!B$79</f>
        <v>4.</v>
      </c>
      <c r="D223" s="440" t="str">
        <f>'7. INPUT O&amp;N UC'!C$79</f>
        <v>O&amp;N UC - NTT</v>
      </c>
      <c r="E223" s="439" t="str">
        <f>'7. INPUT O&amp;N UC'!C$81</f>
        <v>4.1</v>
      </c>
      <c r="F223" s="440" t="str">
        <f>'7. INPUT O&amp;N UC'!D$81</f>
        <v>O&amp;N UC - NTT - Revenues (Excl. Risk Reward)</v>
      </c>
      <c r="G223" s="439" t="str">
        <f>'7. INPUT O&amp;N UC'!D$83</f>
        <v>4.1.1</v>
      </c>
      <c r="H223" s="463" t="str">
        <f>'7. INPUT O&amp;N UC'!E$83</f>
        <v>O&amp;N UC - NTT - Revenues (Excl. Risk Reward) - Equipment</v>
      </c>
      <c r="I223" s="470" t="s">
        <v>9</v>
      </c>
      <c r="J223" s="438" t="s">
        <v>98</v>
      </c>
      <c r="K223" s="438" t="s">
        <v>99</v>
      </c>
      <c r="L223" s="471"/>
      <c r="M223" s="484" t="s">
        <v>480</v>
      </c>
      <c r="N223" s="441"/>
      <c r="O223" s="442" t="s">
        <v>480</v>
      </c>
      <c r="P223" s="484" t="s">
        <v>480</v>
      </c>
      <c r="Q223" s="441"/>
      <c r="R223" s="442" t="s">
        <v>480</v>
      </c>
      <c r="S223" s="484" t="s">
        <v>480</v>
      </c>
      <c r="T223" s="441"/>
      <c r="U223" s="442" t="s">
        <v>480</v>
      </c>
      <c r="V223" s="484" t="s">
        <v>480</v>
      </c>
      <c r="W223" s="441"/>
      <c r="X223" s="442" t="s">
        <v>480</v>
      </c>
      <c r="Y223" s="484" t="s">
        <v>480</v>
      </c>
      <c r="Z223" s="441"/>
      <c r="AA223" s="442" t="s">
        <v>480</v>
      </c>
      <c r="AB223" s="484" t="s">
        <v>480</v>
      </c>
      <c r="AC223" s="441"/>
      <c r="AD223" s="442" t="s">
        <v>480</v>
      </c>
      <c r="AE223" s="484" t="s">
        <v>480</v>
      </c>
      <c r="AF223" s="441"/>
      <c r="AG223" s="442" t="s">
        <v>480</v>
      </c>
      <c r="AH223" s="484" t="s">
        <v>480</v>
      </c>
      <c r="AI223" s="441"/>
      <c r="AJ223" s="442" t="s">
        <v>480</v>
      </c>
      <c r="AK223" s="484" t="s">
        <v>480</v>
      </c>
      <c r="AL223" s="441"/>
      <c r="AM223" s="442" t="s">
        <v>480</v>
      </c>
      <c r="AN223" s="484" t="s">
        <v>480</v>
      </c>
      <c r="AO223" s="441"/>
      <c r="AP223" s="442" t="s">
        <v>480</v>
      </c>
    </row>
    <row r="224" spans="1:42" outlineLevel="2">
      <c r="A224" s="443">
        <v>222</v>
      </c>
      <c r="B224" s="38" t="str">
        <f>'7. INPUT O&amp;N UC'!D88</f>
        <v>O&amp;N UC-4.1.1-Item #2</v>
      </c>
      <c r="C224" s="464" t="str">
        <f>'7. INPUT O&amp;N UC'!B$79</f>
        <v>4.</v>
      </c>
      <c r="D224" s="432" t="str">
        <f>'7. INPUT O&amp;N UC'!C$79</f>
        <v>O&amp;N UC - NTT</v>
      </c>
      <c r="E224" s="139" t="str">
        <f>'7. INPUT O&amp;N UC'!C$81</f>
        <v>4.1</v>
      </c>
      <c r="F224" s="432" t="str">
        <f>'7. INPUT O&amp;N UC'!D$81</f>
        <v>O&amp;N UC - NTT - Revenues (Excl. Risk Reward)</v>
      </c>
      <c r="G224" s="139" t="str">
        <f>'7. INPUT O&amp;N UC'!D$83</f>
        <v>4.1.1</v>
      </c>
      <c r="H224" s="465" t="str">
        <f>'7. INPUT O&amp;N UC'!E$83</f>
        <v>O&amp;N UC - NTT - Revenues (Excl. Risk Reward) - Equipment</v>
      </c>
      <c r="I224" s="472" t="s">
        <v>11</v>
      </c>
      <c r="J224" s="23"/>
      <c r="K224" s="23"/>
      <c r="L224" s="473"/>
      <c r="M224" s="485" t="s">
        <v>480</v>
      </c>
      <c r="N224" s="24"/>
      <c r="O224" s="444" t="s">
        <v>480</v>
      </c>
      <c r="P224" s="485" t="s">
        <v>480</v>
      </c>
      <c r="Q224" s="24"/>
      <c r="R224" s="444" t="s">
        <v>480</v>
      </c>
      <c r="S224" s="485" t="s">
        <v>480</v>
      </c>
      <c r="T224" s="24"/>
      <c r="U224" s="444" t="s">
        <v>480</v>
      </c>
      <c r="V224" s="485" t="s">
        <v>480</v>
      </c>
      <c r="W224" s="24"/>
      <c r="X224" s="444" t="s">
        <v>480</v>
      </c>
      <c r="Y224" s="485" t="s">
        <v>480</v>
      </c>
      <c r="Z224" s="24"/>
      <c r="AA224" s="444" t="s">
        <v>480</v>
      </c>
      <c r="AB224" s="485" t="s">
        <v>480</v>
      </c>
      <c r="AC224" s="24"/>
      <c r="AD224" s="444" t="s">
        <v>480</v>
      </c>
      <c r="AE224" s="485" t="s">
        <v>480</v>
      </c>
      <c r="AF224" s="24"/>
      <c r="AG224" s="444" t="s">
        <v>480</v>
      </c>
      <c r="AH224" s="485" t="s">
        <v>480</v>
      </c>
      <c r="AI224" s="24"/>
      <c r="AJ224" s="444" t="s">
        <v>480</v>
      </c>
      <c r="AK224" s="485" t="s">
        <v>480</v>
      </c>
      <c r="AL224" s="24"/>
      <c r="AM224" s="444" t="s">
        <v>480</v>
      </c>
      <c r="AN224" s="485" t="s">
        <v>480</v>
      </c>
      <c r="AO224" s="24"/>
      <c r="AP224" s="444" t="s">
        <v>480</v>
      </c>
    </row>
    <row r="225" spans="1:42" outlineLevel="2">
      <c r="A225" s="443">
        <v>223</v>
      </c>
      <c r="B225" s="38" t="str">
        <f>'7. INPUT O&amp;N UC'!D89</f>
        <v>O&amp;N UC-4.1.1-Item #3</v>
      </c>
      <c r="C225" s="464" t="str">
        <f>'7. INPUT O&amp;N UC'!B$79</f>
        <v>4.</v>
      </c>
      <c r="D225" s="432" t="str">
        <f>'7. INPUT O&amp;N UC'!C$79</f>
        <v>O&amp;N UC - NTT</v>
      </c>
      <c r="E225" s="139" t="str">
        <f>'7. INPUT O&amp;N UC'!C$81</f>
        <v>4.1</v>
      </c>
      <c r="F225" s="432" t="str">
        <f>'7. INPUT O&amp;N UC'!D$81</f>
        <v>O&amp;N UC - NTT - Revenues (Excl. Risk Reward)</v>
      </c>
      <c r="G225" s="139" t="str">
        <f>'7. INPUT O&amp;N UC'!D$83</f>
        <v>4.1.1</v>
      </c>
      <c r="H225" s="465" t="str">
        <f>'7. INPUT O&amp;N UC'!E$83</f>
        <v>O&amp;N UC - NTT - Revenues (Excl. Risk Reward) - Equipment</v>
      </c>
      <c r="I225" s="472" t="s">
        <v>12</v>
      </c>
      <c r="J225" s="23"/>
      <c r="K225" s="23"/>
      <c r="L225" s="473"/>
      <c r="M225" s="485" t="s">
        <v>480</v>
      </c>
      <c r="N225" s="24"/>
      <c r="O225" s="444" t="s">
        <v>480</v>
      </c>
      <c r="P225" s="485" t="s">
        <v>480</v>
      </c>
      <c r="Q225" s="24"/>
      <c r="R225" s="444" t="s">
        <v>480</v>
      </c>
      <c r="S225" s="485" t="s">
        <v>480</v>
      </c>
      <c r="T225" s="24"/>
      <c r="U225" s="444" t="s">
        <v>480</v>
      </c>
      <c r="V225" s="485" t="s">
        <v>480</v>
      </c>
      <c r="W225" s="24"/>
      <c r="X225" s="444" t="s">
        <v>480</v>
      </c>
      <c r="Y225" s="485" t="s">
        <v>480</v>
      </c>
      <c r="Z225" s="24"/>
      <c r="AA225" s="444" t="s">
        <v>480</v>
      </c>
      <c r="AB225" s="485" t="s">
        <v>480</v>
      </c>
      <c r="AC225" s="24"/>
      <c r="AD225" s="444" t="s">
        <v>480</v>
      </c>
      <c r="AE225" s="485" t="s">
        <v>480</v>
      </c>
      <c r="AF225" s="24"/>
      <c r="AG225" s="444" t="s">
        <v>480</v>
      </c>
      <c r="AH225" s="485" t="s">
        <v>480</v>
      </c>
      <c r="AI225" s="24"/>
      <c r="AJ225" s="444" t="s">
        <v>480</v>
      </c>
      <c r="AK225" s="485" t="s">
        <v>480</v>
      </c>
      <c r="AL225" s="24"/>
      <c r="AM225" s="444" t="s">
        <v>480</v>
      </c>
      <c r="AN225" s="485" t="s">
        <v>480</v>
      </c>
      <c r="AO225" s="24"/>
      <c r="AP225" s="444" t="s">
        <v>480</v>
      </c>
    </row>
    <row r="226" spans="1:42" outlineLevel="2">
      <c r="A226" s="443">
        <v>224</v>
      </c>
      <c r="B226" s="38" t="str">
        <f>'7. INPUT O&amp;N UC'!D90</f>
        <v>O&amp;N UC-4.1.1-Item #4</v>
      </c>
      <c r="C226" s="464" t="str">
        <f>'7. INPUT O&amp;N UC'!B$79</f>
        <v>4.</v>
      </c>
      <c r="D226" s="432" t="str">
        <f>'7. INPUT O&amp;N UC'!C$79</f>
        <v>O&amp;N UC - NTT</v>
      </c>
      <c r="E226" s="139" t="str">
        <f>'7. INPUT O&amp;N UC'!C$81</f>
        <v>4.1</v>
      </c>
      <c r="F226" s="432" t="str">
        <f>'7. INPUT O&amp;N UC'!D$81</f>
        <v>O&amp;N UC - NTT - Revenues (Excl. Risk Reward)</v>
      </c>
      <c r="G226" s="139" t="str">
        <f>'7. INPUT O&amp;N UC'!D$83</f>
        <v>4.1.1</v>
      </c>
      <c r="H226" s="465" t="str">
        <f>'7. INPUT O&amp;N UC'!E$83</f>
        <v>O&amp;N UC - NTT - Revenues (Excl. Risk Reward) - Equipment</v>
      </c>
      <c r="I226" s="472" t="s">
        <v>13</v>
      </c>
      <c r="J226" s="23"/>
      <c r="K226" s="23"/>
      <c r="L226" s="473"/>
      <c r="M226" s="485" t="s">
        <v>480</v>
      </c>
      <c r="N226" s="24"/>
      <c r="O226" s="444" t="s">
        <v>480</v>
      </c>
      <c r="P226" s="485" t="s">
        <v>480</v>
      </c>
      <c r="Q226" s="24"/>
      <c r="R226" s="444" t="s">
        <v>480</v>
      </c>
      <c r="S226" s="485" t="s">
        <v>480</v>
      </c>
      <c r="T226" s="24"/>
      <c r="U226" s="444" t="s">
        <v>480</v>
      </c>
      <c r="V226" s="485" t="s">
        <v>480</v>
      </c>
      <c r="W226" s="24"/>
      <c r="X226" s="444" t="s">
        <v>480</v>
      </c>
      <c r="Y226" s="485" t="s">
        <v>480</v>
      </c>
      <c r="Z226" s="24"/>
      <c r="AA226" s="444" t="s">
        <v>480</v>
      </c>
      <c r="AB226" s="485" t="s">
        <v>480</v>
      </c>
      <c r="AC226" s="24"/>
      <c r="AD226" s="444" t="s">
        <v>480</v>
      </c>
      <c r="AE226" s="485" t="s">
        <v>480</v>
      </c>
      <c r="AF226" s="24"/>
      <c r="AG226" s="444" t="s">
        <v>480</v>
      </c>
      <c r="AH226" s="485" t="s">
        <v>480</v>
      </c>
      <c r="AI226" s="24"/>
      <c r="AJ226" s="444" t="s">
        <v>480</v>
      </c>
      <c r="AK226" s="485" t="s">
        <v>480</v>
      </c>
      <c r="AL226" s="24"/>
      <c r="AM226" s="444" t="s">
        <v>480</v>
      </c>
      <c r="AN226" s="485" t="s">
        <v>480</v>
      </c>
      <c r="AO226" s="24"/>
      <c r="AP226" s="444" t="s">
        <v>480</v>
      </c>
    </row>
    <row r="227" spans="1:42" outlineLevel="2">
      <c r="A227" s="443">
        <v>225</v>
      </c>
      <c r="B227" s="38" t="str">
        <f>'7. INPUT O&amp;N UC'!D91</f>
        <v>O&amp;N UC-4.1.1-Item #5</v>
      </c>
      <c r="C227" s="464" t="str">
        <f>'7. INPUT O&amp;N UC'!B$79</f>
        <v>4.</v>
      </c>
      <c r="D227" s="432" t="str">
        <f>'7. INPUT O&amp;N UC'!C$79</f>
        <v>O&amp;N UC - NTT</v>
      </c>
      <c r="E227" s="139" t="str">
        <f>'7. INPUT O&amp;N UC'!C$81</f>
        <v>4.1</v>
      </c>
      <c r="F227" s="432" t="str">
        <f>'7. INPUT O&amp;N UC'!D$81</f>
        <v>O&amp;N UC - NTT - Revenues (Excl. Risk Reward)</v>
      </c>
      <c r="G227" s="139" t="str">
        <f>'7. INPUT O&amp;N UC'!D$83</f>
        <v>4.1.1</v>
      </c>
      <c r="H227" s="465" t="str">
        <f>'7. INPUT O&amp;N UC'!E$83</f>
        <v>O&amp;N UC - NTT - Revenues (Excl. Risk Reward) - Equipment</v>
      </c>
      <c r="I227" s="472" t="s">
        <v>14</v>
      </c>
      <c r="J227" s="23"/>
      <c r="K227" s="23"/>
      <c r="L227" s="473"/>
      <c r="M227" s="485" t="s">
        <v>480</v>
      </c>
      <c r="N227" s="48"/>
      <c r="O227" s="444" t="s">
        <v>480</v>
      </c>
      <c r="P227" s="485" t="s">
        <v>480</v>
      </c>
      <c r="Q227" s="48"/>
      <c r="R227" s="444" t="s">
        <v>480</v>
      </c>
      <c r="S227" s="485" t="s">
        <v>480</v>
      </c>
      <c r="T227" s="48"/>
      <c r="U227" s="444" t="s">
        <v>480</v>
      </c>
      <c r="V227" s="485" t="s">
        <v>480</v>
      </c>
      <c r="W227" s="48"/>
      <c r="X227" s="444" t="s">
        <v>480</v>
      </c>
      <c r="Y227" s="485" t="s">
        <v>480</v>
      </c>
      <c r="Z227" s="48"/>
      <c r="AA227" s="444" t="s">
        <v>480</v>
      </c>
      <c r="AB227" s="485" t="s">
        <v>480</v>
      </c>
      <c r="AC227" s="48"/>
      <c r="AD227" s="444" t="s">
        <v>480</v>
      </c>
      <c r="AE227" s="485" t="s">
        <v>480</v>
      </c>
      <c r="AF227" s="48"/>
      <c r="AG227" s="444" t="s">
        <v>480</v>
      </c>
      <c r="AH227" s="485" t="s">
        <v>480</v>
      </c>
      <c r="AI227" s="48"/>
      <c r="AJ227" s="444" t="s">
        <v>480</v>
      </c>
      <c r="AK227" s="485" t="s">
        <v>480</v>
      </c>
      <c r="AL227" s="48"/>
      <c r="AM227" s="444" t="s">
        <v>480</v>
      </c>
      <c r="AN227" s="485" t="s">
        <v>480</v>
      </c>
      <c r="AO227" s="48"/>
      <c r="AP227" s="444" t="s">
        <v>480</v>
      </c>
    </row>
    <row r="228" spans="1:42" outlineLevel="2">
      <c r="A228" s="443">
        <v>226</v>
      </c>
      <c r="B228" s="694" t="str">
        <f>'7. INPUT O&amp;N UC'!D92</f>
        <v>O&amp;N UC-4.1.1-Item #6</v>
      </c>
      <c r="C228" s="464" t="str">
        <f>'7. INPUT O&amp;N UC'!B$79</f>
        <v>4.</v>
      </c>
      <c r="D228" s="432" t="str">
        <f>'7. INPUT O&amp;N UC'!C$79</f>
        <v>O&amp;N UC - NTT</v>
      </c>
      <c r="E228" s="139" t="str">
        <f>'7. INPUT O&amp;N UC'!C$81</f>
        <v>4.1</v>
      </c>
      <c r="F228" s="432" t="str">
        <f>'7. INPUT O&amp;N UC'!D$81</f>
        <v>O&amp;N UC - NTT - Revenues (Excl. Risk Reward)</v>
      </c>
      <c r="G228" s="139" t="str">
        <f>'7. INPUT O&amp;N UC'!D$83</f>
        <v>4.1.1</v>
      </c>
      <c r="H228" s="465" t="str">
        <f>'7. INPUT O&amp;N UC'!E$83</f>
        <v>O&amp;N UC - NTT - Revenues (Excl. Risk Reward) - Equipment</v>
      </c>
      <c r="I228" s="472" t="s">
        <v>15</v>
      </c>
      <c r="J228" s="23"/>
      <c r="K228" s="23"/>
      <c r="L228" s="473"/>
      <c r="M228" s="485" t="s">
        <v>480</v>
      </c>
      <c r="N228" s="24"/>
      <c r="O228" s="444" t="s">
        <v>480</v>
      </c>
      <c r="P228" s="485" t="s">
        <v>480</v>
      </c>
      <c r="Q228" s="24"/>
      <c r="R228" s="444" t="s">
        <v>480</v>
      </c>
      <c r="S228" s="485" t="s">
        <v>480</v>
      </c>
      <c r="T228" s="24"/>
      <c r="U228" s="444" t="s">
        <v>480</v>
      </c>
      <c r="V228" s="485" t="s">
        <v>480</v>
      </c>
      <c r="W228" s="24"/>
      <c r="X228" s="444" t="s">
        <v>480</v>
      </c>
      <c r="Y228" s="485" t="s">
        <v>480</v>
      </c>
      <c r="Z228" s="24"/>
      <c r="AA228" s="444" t="s">
        <v>480</v>
      </c>
      <c r="AB228" s="485" t="s">
        <v>480</v>
      </c>
      <c r="AC228" s="24"/>
      <c r="AD228" s="444" t="s">
        <v>480</v>
      </c>
      <c r="AE228" s="485" t="s">
        <v>480</v>
      </c>
      <c r="AF228" s="24"/>
      <c r="AG228" s="444" t="s">
        <v>480</v>
      </c>
      <c r="AH228" s="485" t="s">
        <v>480</v>
      </c>
      <c r="AI228" s="24"/>
      <c r="AJ228" s="444" t="s">
        <v>480</v>
      </c>
      <c r="AK228" s="485" t="s">
        <v>480</v>
      </c>
      <c r="AL228" s="24"/>
      <c r="AM228" s="444" t="s">
        <v>480</v>
      </c>
      <c r="AN228" s="485" t="s">
        <v>480</v>
      </c>
      <c r="AO228" s="24"/>
      <c r="AP228" s="444" t="s">
        <v>480</v>
      </c>
    </row>
    <row r="229" spans="1:42" outlineLevel="2">
      <c r="A229" s="443">
        <v>227</v>
      </c>
      <c r="B229" s="694" t="str">
        <f>'7. INPUT O&amp;N UC'!D93</f>
        <v>O&amp;N UC-4.1.1-Item #7</v>
      </c>
      <c r="C229" s="464" t="str">
        <f>'7. INPUT O&amp;N UC'!B$79</f>
        <v>4.</v>
      </c>
      <c r="D229" s="432" t="str">
        <f>'7. INPUT O&amp;N UC'!C$79</f>
        <v>O&amp;N UC - NTT</v>
      </c>
      <c r="E229" s="139" t="str">
        <f>'7. INPUT O&amp;N UC'!C$81</f>
        <v>4.1</v>
      </c>
      <c r="F229" s="432" t="str">
        <f>'7. INPUT O&amp;N UC'!D$81</f>
        <v>O&amp;N UC - NTT - Revenues (Excl. Risk Reward)</v>
      </c>
      <c r="G229" s="139" t="str">
        <f>'7. INPUT O&amp;N UC'!D$83</f>
        <v>4.1.1</v>
      </c>
      <c r="H229" s="465" t="str">
        <f>'7. INPUT O&amp;N UC'!E$83</f>
        <v>O&amp;N UC - NTT - Revenues (Excl. Risk Reward) - Equipment</v>
      </c>
      <c r="I229" s="472" t="s">
        <v>16</v>
      </c>
      <c r="J229" s="23"/>
      <c r="K229" s="23"/>
      <c r="L229" s="473"/>
      <c r="M229" s="485" t="s">
        <v>480</v>
      </c>
      <c r="N229" s="24"/>
      <c r="O229" s="444" t="s">
        <v>480</v>
      </c>
      <c r="P229" s="485" t="s">
        <v>480</v>
      </c>
      <c r="Q229" s="24"/>
      <c r="R229" s="444" t="s">
        <v>480</v>
      </c>
      <c r="S229" s="485" t="s">
        <v>480</v>
      </c>
      <c r="T229" s="24"/>
      <c r="U229" s="444" t="s">
        <v>480</v>
      </c>
      <c r="V229" s="485" t="s">
        <v>480</v>
      </c>
      <c r="W229" s="24"/>
      <c r="X229" s="444" t="s">
        <v>480</v>
      </c>
      <c r="Y229" s="485" t="s">
        <v>480</v>
      </c>
      <c r="Z229" s="24"/>
      <c r="AA229" s="444" t="s">
        <v>480</v>
      </c>
      <c r="AB229" s="485" t="s">
        <v>480</v>
      </c>
      <c r="AC229" s="24"/>
      <c r="AD229" s="444" t="s">
        <v>480</v>
      </c>
      <c r="AE229" s="485" t="s">
        <v>480</v>
      </c>
      <c r="AF229" s="24"/>
      <c r="AG229" s="444" t="s">
        <v>480</v>
      </c>
      <c r="AH229" s="485" t="s">
        <v>480</v>
      </c>
      <c r="AI229" s="24"/>
      <c r="AJ229" s="444" t="s">
        <v>480</v>
      </c>
      <c r="AK229" s="485" t="s">
        <v>480</v>
      </c>
      <c r="AL229" s="24"/>
      <c r="AM229" s="444" t="s">
        <v>480</v>
      </c>
      <c r="AN229" s="485" t="s">
        <v>480</v>
      </c>
      <c r="AO229" s="24"/>
      <c r="AP229" s="444" t="s">
        <v>480</v>
      </c>
    </row>
    <row r="230" spans="1:42" outlineLevel="2">
      <c r="A230" s="443">
        <v>228</v>
      </c>
      <c r="B230" s="694" t="str">
        <f>'7. INPUT O&amp;N UC'!D94</f>
        <v>O&amp;N UC-4.1.1-Item #8</v>
      </c>
      <c r="C230" s="464" t="str">
        <f>'7. INPUT O&amp;N UC'!B$79</f>
        <v>4.</v>
      </c>
      <c r="D230" s="432" t="str">
        <f>'7. INPUT O&amp;N UC'!C$79</f>
        <v>O&amp;N UC - NTT</v>
      </c>
      <c r="E230" s="139" t="str">
        <f>'7. INPUT O&amp;N UC'!C$81</f>
        <v>4.1</v>
      </c>
      <c r="F230" s="432" t="str">
        <f>'7. INPUT O&amp;N UC'!D$81</f>
        <v>O&amp;N UC - NTT - Revenues (Excl. Risk Reward)</v>
      </c>
      <c r="G230" s="139" t="str">
        <f>'7. INPUT O&amp;N UC'!D$83</f>
        <v>4.1.1</v>
      </c>
      <c r="H230" s="465" t="str">
        <f>'7. INPUT O&amp;N UC'!E$83</f>
        <v>O&amp;N UC - NTT - Revenues (Excl. Risk Reward) - Equipment</v>
      </c>
      <c r="I230" s="472" t="s">
        <v>17</v>
      </c>
      <c r="J230" s="23"/>
      <c r="K230" s="23"/>
      <c r="L230" s="473"/>
      <c r="M230" s="485" t="s">
        <v>480</v>
      </c>
      <c r="N230" s="24"/>
      <c r="O230" s="444" t="s">
        <v>480</v>
      </c>
      <c r="P230" s="485" t="s">
        <v>480</v>
      </c>
      <c r="Q230" s="24"/>
      <c r="R230" s="444" t="s">
        <v>480</v>
      </c>
      <c r="S230" s="485" t="s">
        <v>480</v>
      </c>
      <c r="T230" s="24"/>
      <c r="U230" s="444" t="s">
        <v>480</v>
      </c>
      <c r="V230" s="485" t="s">
        <v>480</v>
      </c>
      <c r="W230" s="24"/>
      <c r="X230" s="444" t="s">
        <v>480</v>
      </c>
      <c r="Y230" s="485" t="s">
        <v>480</v>
      </c>
      <c r="Z230" s="24"/>
      <c r="AA230" s="444" t="s">
        <v>480</v>
      </c>
      <c r="AB230" s="485" t="s">
        <v>480</v>
      </c>
      <c r="AC230" s="24"/>
      <c r="AD230" s="444" t="s">
        <v>480</v>
      </c>
      <c r="AE230" s="485" t="s">
        <v>480</v>
      </c>
      <c r="AF230" s="24"/>
      <c r="AG230" s="444" t="s">
        <v>480</v>
      </c>
      <c r="AH230" s="485" t="s">
        <v>480</v>
      </c>
      <c r="AI230" s="24"/>
      <c r="AJ230" s="444" t="s">
        <v>480</v>
      </c>
      <c r="AK230" s="485" t="s">
        <v>480</v>
      </c>
      <c r="AL230" s="24"/>
      <c r="AM230" s="444" t="s">
        <v>480</v>
      </c>
      <c r="AN230" s="485" t="s">
        <v>480</v>
      </c>
      <c r="AO230" s="24"/>
      <c r="AP230" s="444" t="s">
        <v>480</v>
      </c>
    </row>
    <row r="231" spans="1:42" outlineLevel="2">
      <c r="A231" s="443">
        <v>229</v>
      </c>
      <c r="B231" s="694" t="str">
        <f>'7. INPUT O&amp;N UC'!D95</f>
        <v>O&amp;N UC-4.1.1-Item #9</v>
      </c>
      <c r="C231" s="464" t="str">
        <f>'7. INPUT O&amp;N UC'!B$79</f>
        <v>4.</v>
      </c>
      <c r="D231" s="432" t="str">
        <f>'7. INPUT O&amp;N UC'!C$79</f>
        <v>O&amp;N UC - NTT</v>
      </c>
      <c r="E231" s="139" t="str">
        <f>'7. INPUT O&amp;N UC'!C$81</f>
        <v>4.1</v>
      </c>
      <c r="F231" s="432" t="str">
        <f>'7. INPUT O&amp;N UC'!D$81</f>
        <v>O&amp;N UC - NTT - Revenues (Excl. Risk Reward)</v>
      </c>
      <c r="G231" s="139" t="str">
        <f>'7. INPUT O&amp;N UC'!D$83</f>
        <v>4.1.1</v>
      </c>
      <c r="H231" s="465" t="str">
        <f>'7. INPUT O&amp;N UC'!E$83</f>
        <v>O&amp;N UC - NTT - Revenues (Excl. Risk Reward) - Equipment</v>
      </c>
      <c r="I231" s="472" t="s">
        <v>18</v>
      </c>
      <c r="J231" s="23"/>
      <c r="K231" s="23"/>
      <c r="L231" s="473"/>
      <c r="M231" s="485" t="s">
        <v>480</v>
      </c>
      <c r="N231" s="24"/>
      <c r="O231" s="444" t="s">
        <v>480</v>
      </c>
      <c r="P231" s="485" t="s">
        <v>480</v>
      </c>
      <c r="Q231" s="24"/>
      <c r="R231" s="444" t="s">
        <v>480</v>
      </c>
      <c r="S231" s="485" t="s">
        <v>480</v>
      </c>
      <c r="T231" s="24"/>
      <c r="U231" s="444" t="s">
        <v>480</v>
      </c>
      <c r="V231" s="485" t="s">
        <v>480</v>
      </c>
      <c r="W231" s="24"/>
      <c r="X231" s="444" t="s">
        <v>480</v>
      </c>
      <c r="Y231" s="485" t="s">
        <v>480</v>
      </c>
      <c r="Z231" s="24"/>
      <c r="AA231" s="444" t="s">
        <v>480</v>
      </c>
      <c r="AB231" s="485" t="s">
        <v>480</v>
      </c>
      <c r="AC231" s="24"/>
      <c r="AD231" s="444" t="s">
        <v>480</v>
      </c>
      <c r="AE231" s="485" t="s">
        <v>480</v>
      </c>
      <c r="AF231" s="24"/>
      <c r="AG231" s="444" t="s">
        <v>480</v>
      </c>
      <c r="AH231" s="485" t="s">
        <v>480</v>
      </c>
      <c r="AI231" s="24"/>
      <c r="AJ231" s="444" t="s">
        <v>480</v>
      </c>
      <c r="AK231" s="485" t="s">
        <v>480</v>
      </c>
      <c r="AL231" s="24"/>
      <c r="AM231" s="444" t="s">
        <v>480</v>
      </c>
      <c r="AN231" s="485" t="s">
        <v>480</v>
      </c>
      <c r="AO231" s="24"/>
      <c r="AP231" s="444" t="s">
        <v>480</v>
      </c>
    </row>
    <row r="232" spans="1:42" outlineLevel="2">
      <c r="A232" s="445">
        <v>230</v>
      </c>
      <c r="B232" s="695" t="str">
        <f>'7. INPUT O&amp;N UC'!D96</f>
        <v>O&amp;N UC-4.1.1-Item #10</v>
      </c>
      <c r="C232" s="466" t="str">
        <f>'7. INPUT O&amp;N UC'!B$79</f>
        <v>4.</v>
      </c>
      <c r="D232" s="435" t="str">
        <f>'7. INPUT O&amp;N UC'!C$79</f>
        <v>O&amp;N UC - NTT</v>
      </c>
      <c r="E232" s="434" t="str">
        <f>'7. INPUT O&amp;N UC'!C$81</f>
        <v>4.1</v>
      </c>
      <c r="F232" s="435" t="str">
        <f>'7. INPUT O&amp;N UC'!D$81</f>
        <v>O&amp;N UC - NTT - Revenues (Excl. Risk Reward)</v>
      </c>
      <c r="G232" s="434" t="str">
        <f>'7. INPUT O&amp;N UC'!D$83</f>
        <v>4.1.1</v>
      </c>
      <c r="H232" s="467" t="str">
        <f>'7. INPUT O&amp;N UC'!E$83</f>
        <v>O&amp;N UC - NTT - Revenues (Excl. Risk Reward) - Equipment</v>
      </c>
      <c r="I232" s="474" t="s">
        <v>19</v>
      </c>
      <c r="J232" s="28"/>
      <c r="K232" s="28"/>
      <c r="L232" s="475"/>
      <c r="M232" s="487" t="s">
        <v>480</v>
      </c>
      <c r="N232" s="29"/>
      <c r="O232" s="446" t="s">
        <v>480</v>
      </c>
      <c r="P232" s="487" t="s">
        <v>480</v>
      </c>
      <c r="Q232" s="29"/>
      <c r="R232" s="446" t="s">
        <v>480</v>
      </c>
      <c r="S232" s="487" t="s">
        <v>480</v>
      </c>
      <c r="T232" s="29"/>
      <c r="U232" s="446" t="s">
        <v>480</v>
      </c>
      <c r="V232" s="487" t="s">
        <v>480</v>
      </c>
      <c r="W232" s="29"/>
      <c r="X232" s="446" t="s">
        <v>480</v>
      </c>
      <c r="Y232" s="487" t="s">
        <v>480</v>
      </c>
      <c r="Z232" s="29"/>
      <c r="AA232" s="446" t="s">
        <v>480</v>
      </c>
      <c r="AB232" s="487" t="s">
        <v>480</v>
      </c>
      <c r="AC232" s="29"/>
      <c r="AD232" s="446" t="s">
        <v>480</v>
      </c>
      <c r="AE232" s="487" t="s">
        <v>480</v>
      </c>
      <c r="AF232" s="29"/>
      <c r="AG232" s="446" t="s">
        <v>480</v>
      </c>
      <c r="AH232" s="487" t="s">
        <v>480</v>
      </c>
      <c r="AI232" s="29"/>
      <c r="AJ232" s="446" t="s">
        <v>480</v>
      </c>
      <c r="AK232" s="487" t="s">
        <v>480</v>
      </c>
      <c r="AL232" s="29"/>
      <c r="AM232" s="446" t="s">
        <v>480</v>
      </c>
      <c r="AN232" s="487" t="s">
        <v>480</v>
      </c>
      <c r="AO232" s="29"/>
      <c r="AP232" s="446" t="s">
        <v>480</v>
      </c>
    </row>
    <row r="233" spans="1:42" outlineLevel="2">
      <c r="A233" s="447">
        <v>231</v>
      </c>
      <c r="B233" s="37" t="str">
        <f>'7. INPUT O&amp;N UC'!D102</f>
        <v>O&amp;N UC-4.1.2-Item #1</v>
      </c>
      <c r="C233" s="496" t="str">
        <f>'7. INPUT O&amp;N UC'!B$79</f>
        <v>4.</v>
      </c>
      <c r="D233" s="430" t="str">
        <f>'7. INPUT O&amp;N UC'!C$79</f>
        <v>O&amp;N UC - NTT</v>
      </c>
      <c r="E233" s="429" t="str">
        <f>'7. INPUT O&amp;N UC'!C$81</f>
        <v>4.1</v>
      </c>
      <c r="F233" s="430" t="str">
        <f>'7. INPUT O&amp;N UC'!D$81</f>
        <v>O&amp;N UC - NTT - Revenues (Excl. Risk Reward)</v>
      </c>
      <c r="G233" s="429" t="str">
        <f>'7. INPUT O&amp;N UC'!D$98</f>
        <v>4.1.2</v>
      </c>
      <c r="H233" s="495" t="str">
        <f>'7. INPUT O&amp;N UC'!E$98</f>
        <v>O&amp;N UC - NTT - Revenues (Excl. Risk Reward) - Deployment &amp; set-up</v>
      </c>
      <c r="I233" s="476" t="s">
        <v>9</v>
      </c>
      <c r="J233" s="17" t="s">
        <v>133</v>
      </c>
      <c r="K233" s="17" t="s">
        <v>139</v>
      </c>
      <c r="L233" s="477"/>
      <c r="M233" s="488" t="s">
        <v>480</v>
      </c>
      <c r="N233" s="18">
        <f>'4. Metrics DB'!O313/(1-35%)</f>
        <v>7692.3076923076924</v>
      </c>
      <c r="O233" s="448" t="s">
        <v>480</v>
      </c>
      <c r="P233" s="488" t="s">
        <v>480</v>
      </c>
      <c r="Q233" s="18"/>
      <c r="R233" s="448" t="s">
        <v>480</v>
      </c>
      <c r="S233" s="488" t="s">
        <v>480</v>
      </c>
      <c r="T233" s="18"/>
      <c r="U233" s="448" t="s">
        <v>480</v>
      </c>
      <c r="V233" s="488" t="s">
        <v>480</v>
      </c>
      <c r="W233" s="18"/>
      <c r="X233" s="448" t="s">
        <v>480</v>
      </c>
      <c r="Y233" s="488" t="s">
        <v>480</v>
      </c>
      <c r="Z233" s="18"/>
      <c r="AA233" s="448" t="s">
        <v>480</v>
      </c>
      <c r="AB233" s="488" t="s">
        <v>480</v>
      </c>
      <c r="AC233" s="18"/>
      <c r="AD233" s="448" t="s">
        <v>480</v>
      </c>
      <c r="AE233" s="488" t="s">
        <v>480</v>
      </c>
      <c r="AF233" s="18"/>
      <c r="AG233" s="448" t="s">
        <v>480</v>
      </c>
      <c r="AH233" s="488" t="s">
        <v>480</v>
      </c>
      <c r="AI233" s="18"/>
      <c r="AJ233" s="448" t="s">
        <v>480</v>
      </c>
      <c r="AK233" s="488" t="s">
        <v>480</v>
      </c>
      <c r="AL233" s="18"/>
      <c r="AM233" s="448" t="s">
        <v>480</v>
      </c>
      <c r="AN233" s="488" t="s">
        <v>480</v>
      </c>
      <c r="AO233" s="18"/>
      <c r="AP233" s="448" t="s">
        <v>480</v>
      </c>
    </row>
    <row r="234" spans="1:42" outlineLevel="2">
      <c r="A234" s="443">
        <v>232</v>
      </c>
      <c r="B234" s="38" t="str">
        <f>'7. INPUT O&amp;N UC'!D103</f>
        <v>O&amp;N UC-4.1.2-Item #2</v>
      </c>
      <c r="C234" s="464" t="str">
        <f>'7. INPUT O&amp;N UC'!B$79</f>
        <v>4.</v>
      </c>
      <c r="D234" s="432" t="str">
        <f>'7. INPUT O&amp;N UC'!C$79</f>
        <v>O&amp;N UC - NTT</v>
      </c>
      <c r="E234" s="139" t="str">
        <f>'7. INPUT O&amp;N UC'!C$81</f>
        <v>4.1</v>
      </c>
      <c r="F234" s="432" t="str">
        <f>'7. INPUT O&amp;N UC'!D$81</f>
        <v>O&amp;N UC - NTT - Revenues (Excl. Risk Reward)</v>
      </c>
      <c r="G234" s="139" t="str">
        <f>'7. INPUT O&amp;N UC'!D$98</f>
        <v>4.1.2</v>
      </c>
      <c r="H234" s="465" t="str">
        <f>'7. INPUT O&amp;N UC'!E$98</f>
        <v>O&amp;N UC - NTT - Revenues (Excl. Risk Reward) - Deployment &amp; set-up</v>
      </c>
      <c r="I234" s="472" t="s">
        <v>11</v>
      </c>
      <c r="J234" s="23" t="s">
        <v>138</v>
      </c>
      <c r="K234" s="23" t="s">
        <v>139</v>
      </c>
      <c r="L234" s="473"/>
      <c r="M234" s="485" t="s">
        <v>480</v>
      </c>
      <c r="N234" s="24">
        <f>'4. Metrics DB'!O314/(1-35%)</f>
        <v>1538.4615384615383</v>
      </c>
      <c r="O234" s="444" t="s">
        <v>480</v>
      </c>
      <c r="P234" s="485" t="s">
        <v>480</v>
      </c>
      <c r="Q234" s="24"/>
      <c r="R234" s="444" t="s">
        <v>480</v>
      </c>
      <c r="S234" s="485" t="s">
        <v>480</v>
      </c>
      <c r="T234" s="24"/>
      <c r="U234" s="444" t="s">
        <v>480</v>
      </c>
      <c r="V234" s="485" t="s">
        <v>480</v>
      </c>
      <c r="W234" s="24"/>
      <c r="X234" s="444" t="s">
        <v>480</v>
      </c>
      <c r="Y234" s="485" t="s">
        <v>480</v>
      </c>
      <c r="Z234" s="24"/>
      <c r="AA234" s="444" t="s">
        <v>480</v>
      </c>
      <c r="AB234" s="485" t="s">
        <v>480</v>
      </c>
      <c r="AC234" s="24"/>
      <c r="AD234" s="444" t="s">
        <v>480</v>
      </c>
      <c r="AE234" s="485" t="s">
        <v>480</v>
      </c>
      <c r="AF234" s="24"/>
      <c r="AG234" s="444" t="s">
        <v>480</v>
      </c>
      <c r="AH234" s="485" t="s">
        <v>480</v>
      </c>
      <c r="AI234" s="24"/>
      <c r="AJ234" s="444" t="s">
        <v>480</v>
      </c>
      <c r="AK234" s="485" t="s">
        <v>480</v>
      </c>
      <c r="AL234" s="24"/>
      <c r="AM234" s="444" t="s">
        <v>480</v>
      </c>
      <c r="AN234" s="485" t="s">
        <v>480</v>
      </c>
      <c r="AO234" s="24"/>
      <c r="AP234" s="444" t="s">
        <v>480</v>
      </c>
    </row>
    <row r="235" spans="1:42" outlineLevel="2">
      <c r="A235" s="443">
        <v>233</v>
      </c>
      <c r="B235" s="38" t="str">
        <f>'7. INPUT O&amp;N UC'!D104</f>
        <v>O&amp;N UC-4.1.2-Item #3</v>
      </c>
      <c r="C235" s="464" t="str">
        <f>'7. INPUT O&amp;N UC'!B$79</f>
        <v>4.</v>
      </c>
      <c r="D235" s="432" t="str">
        <f>'7. INPUT O&amp;N UC'!C$79</f>
        <v>O&amp;N UC - NTT</v>
      </c>
      <c r="E235" s="139" t="str">
        <f>'7. INPUT O&amp;N UC'!C$81</f>
        <v>4.1</v>
      </c>
      <c r="F235" s="432" t="str">
        <f>'7. INPUT O&amp;N UC'!D$81</f>
        <v>O&amp;N UC - NTT - Revenues (Excl. Risk Reward)</v>
      </c>
      <c r="G235" s="139" t="str">
        <f>'7. INPUT O&amp;N UC'!D$98</f>
        <v>4.1.2</v>
      </c>
      <c r="H235" s="465" t="str">
        <f>'7. INPUT O&amp;N UC'!E$98</f>
        <v>O&amp;N UC - NTT - Revenues (Excl. Risk Reward) - Deployment &amp; set-up</v>
      </c>
      <c r="I235" s="472" t="s">
        <v>12</v>
      </c>
      <c r="J235" s="23" t="s">
        <v>134</v>
      </c>
      <c r="K235" s="23" t="s">
        <v>139</v>
      </c>
      <c r="L235" s="473"/>
      <c r="M235" s="485" t="s">
        <v>480</v>
      </c>
      <c r="N235" s="24">
        <f>'4. Metrics DB'!O315/(1-35%)</f>
        <v>7692.3076923076924</v>
      </c>
      <c r="O235" s="444" t="s">
        <v>480</v>
      </c>
      <c r="P235" s="485" t="s">
        <v>480</v>
      </c>
      <c r="Q235" s="24"/>
      <c r="R235" s="444" t="s">
        <v>480</v>
      </c>
      <c r="S235" s="485" t="s">
        <v>480</v>
      </c>
      <c r="T235" s="24"/>
      <c r="U235" s="444" t="s">
        <v>480</v>
      </c>
      <c r="V235" s="485" t="s">
        <v>480</v>
      </c>
      <c r="W235" s="24"/>
      <c r="X235" s="444" t="s">
        <v>480</v>
      </c>
      <c r="Y235" s="485" t="s">
        <v>480</v>
      </c>
      <c r="Z235" s="24"/>
      <c r="AA235" s="444" t="s">
        <v>480</v>
      </c>
      <c r="AB235" s="485" t="s">
        <v>480</v>
      </c>
      <c r="AC235" s="24"/>
      <c r="AD235" s="444" t="s">
        <v>480</v>
      </c>
      <c r="AE235" s="485" t="s">
        <v>480</v>
      </c>
      <c r="AF235" s="24"/>
      <c r="AG235" s="444" t="s">
        <v>480</v>
      </c>
      <c r="AH235" s="485" t="s">
        <v>480</v>
      </c>
      <c r="AI235" s="24"/>
      <c r="AJ235" s="444" t="s">
        <v>480</v>
      </c>
      <c r="AK235" s="485" t="s">
        <v>480</v>
      </c>
      <c r="AL235" s="24"/>
      <c r="AM235" s="444" t="s">
        <v>480</v>
      </c>
      <c r="AN235" s="485" t="s">
        <v>480</v>
      </c>
      <c r="AO235" s="24"/>
      <c r="AP235" s="444" t="s">
        <v>480</v>
      </c>
    </row>
    <row r="236" spans="1:42" outlineLevel="2">
      <c r="A236" s="443">
        <v>234</v>
      </c>
      <c r="B236" s="38" t="str">
        <f>'7. INPUT O&amp;N UC'!D105</f>
        <v>O&amp;N UC-4.1.2-Item #4</v>
      </c>
      <c r="C236" s="464" t="str">
        <f>'7. INPUT O&amp;N UC'!B$79</f>
        <v>4.</v>
      </c>
      <c r="D236" s="432" t="str">
        <f>'7. INPUT O&amp;N UC'!C$79</f>
        <v>O&amp;N UC - NTT</v>
      </c>
      <c r="E236" s="139" t="str">
        <f>'7. INPUT O&amp;N UC'!C$81</f>
        <v>4.1</v>
      </c>
      <c r="F236" s="432" t="str">
        <f>'7. INPUT O&amp;N UC'!D$81</f>
        <v>O&amp;N UC - NTT - Revenues (Excl. Risk Reward)</v>
      </c>
      <c r="G236" s="139" t="str">
        <f>'7. INPUT O&amp;N UC'!D$98</f>
        <v>4.1.2</v>
      </c>
      <c r="H236" s="465" t="str">
        <f>'7. INPUT O&amp;N UC'!E$98</f>
        <v>O&amp;N UC - NTT - Revenues (Excl. Risk Reward) - Deployment &amp; set-up</v>
      </c>
      <c r="I236" s="472" t="s">
        <v>13</v>
      </c>
      <c r="J236" s="23" t="s">
        <v>135</v>
      </c>
      <c r="K236" s="23" t="s">
        <v>139</v>
      </c>
      <c r="L236" s="473"/>
      <c r="M236" s="485" t="s">
        <v>480</v>
      </c>
      <c r="N236" s="24">
        <f>'4. Metrics DB'!O316/(1-35%)</f>
        <v>1538.4615384615383</v>
      </c>
      <c r="O236" s="444" t="s">
        <v>480</v>
      </c>
      <c r="P236" s="485" t="s">
        <v>480</v>
      </c>
      <c r="Q236" s="24"/>
      <c r="R236" s="444" t="s">
        <v>480</v>
      </c>
      <c r="S236" s="485" t="s">
        <v>480</v>
      </c>
      <c r="T236" s="24"/>
      <c r="U236" s="444" t="s">
        <v>480</v>
      </c>
      <c r="V236" s="485" t="s">
        <v>480</v>
      </c>
      <c r="W236" s="24"/>
      <c r="X236" s="444" t="s">
        <v>480</v>
      </c>
      <c r="Y236" s="485" t="s">
        <v>480</v>
      </c>
      <c r="Z236" s="24"/>
      <c r="AA236" s="444" t="s">
        <v>480</v>
      </c>
      <c r="AB236" s="485" t="s">
        <v>480</v>
      </c>
      <c r="AC236" s="24"/>
      <c r="AD236" s="444" t="s">
        <v>480</v>
      </c>
      <c r="AE236" s="485" t="s">
        <v>480</v>
      </c>
      <c r="AF236" s="24"/>
      <c r="AG236" s="444" t="s">
        <v>480</v>
      </c>
      <c r="AH236" s="485" t="s">
        <v>480</v>
      </c>
      <c r="AI236" s="24"/>
      <c r="AJ236" s="444" t="s">
        <v>480</v>
      </c>
      <c r="AK236" s="485" t="s">
        <v>480</v>
      </c>
      <c r="AL236" s="24"/>
      <c r="AM236" s="444" t="s">
        <v>480</v>
      </c>
      <c r="AN236" s="485" t="s">
        <v>480</v>
      </c>
      <c r="AO236" s="24"/>
      <c r="AP236" s="444" t="s">
        <v>480</v>
      </c>
    </row>
    <row r="237" spans="1:42" outlineLevel="2">
      <c r="A237" s="443">
        <v>235</v>
      </c>
      <c r="B237" s="38" t="str">
        <f>'7. INPUT O&amp;N UC'!D106</f>
        <v>O&amp;N UC-4.1.2-Item #5</v>
      </c>
      <c r="C237" s="464" t="str">
        <f>'7. INPUT O&amp;N UC'!B$79</f>
        <v>4.</v>
      </c>
      <c r="D237" s="432" t="str">
        <f>'7. INPUT O&amp;N UC'!C$79</f>
        <v>O&amp;N UC - NTT</v>
      </c>
      <c r="E237" s="139" t="str">
        <f>'7. INPUT O&amp;N UC'!C$81</f>
        <v>4.1</v>
      </c>
      <c r="F237" s="432" t="str">
        <f>'7. INPUT O&amp;N UC'!D$81</f>
        <v>O&amp;N UC - NTT - Revenues (Excl. Risk Reward)</v>
      </c>
      <c r="G237" s="139" t="str">
        <f>'7. INPUT O&amp;N UC'!D$98</f>
        <v>4.1.2</v>
      </c>
      <c r="H237" s="465" t="str">
        <f>'7. INPUT O&amp;N UC'!E$98</f>
        <v>O&amp;N UC - NTT - Revenues (Excl. Risk Reward) - Deployment &amp; set-up</v>
      </c>
      <c r="I237" s="472" t="s">
        <v>14</v>
      </c>
      <c r="J237" s="23" t="s">
        <v>136</v>
      </c>
      <c r="K237" s="23" t="s">
        <v>139</v>
      </c>
      <c r="L237" s="473"/>
      <c r="M237" s="485" t="s">
        <v>480</v>
      </c>
      <c r="N237" s="24">
        <f>'4. Metrics DB'!O317/(1-35%)</f>
        <v>7692.3076923076924</v>
      </c>
      <c r="O237" s="444" t="s">
        <v>480</v>
      </c>
      <c r="P237" s="485" t="s">
        <v>480</v>
      </c>
      <c r="Q237" s="24"/>
      <c r="R237" s="444" t="s">
        <v>480</v>
      </c>
      <c r="S237" s="485" t="s">
        <v>480</v>
      </c>
      <c r="T237" s="24"/>
      <c r="U237" s="444" t="s">
        <v>480</v>
      </c>
      <c r="V237" s="485" t="s">
        <v>480</v>
      </c>
      <c r="W237" s="24"/>
      <c r="X237" s="444" t="s">
        <v>480</v>
      </c>
      <c r="Y237" s="485" t="s">
        <v>480</v>
      </c>
      <c r="Z237" s="24"/>
      <c r="AA237" s="444" t="s">
        <v>480</v>
      </c>
      <c r="AB237" s="485" t="s">
        <v>480</v>
      </c>
      <c r="AC237" s="24"/>
      <c r="AD237" s="444" t="s">
        <v>480</v>
      </c>
      <c r="AE237" s="485" t="s">
        <v>480</v>
      </c>
      <c r="AF237" s="24"/>
      <c r="AG237" s="444" t="s">
        <v>480</v>
      </c>
      <c r="AH237" s="485" t="s">
        <v>480</v>
      </c>
      <c r="AI237" s="24"/>
      <c r="AJ237" s="444" t="s">
        <v>480</v>
      </c>
      <c r="AK237" s="485" t="s">
        <v>480</v>
      </c>
      <c r="AL237" s="24"/>
      <c r="AM237" s="444" t="s">
        <v>480</v>
      </c>
      <c r="AN237" s="485" t="s">
        <v>480</v>
      </c>
      <c r="AO237" s="24"/>
      <c r="AP237" s="444" t="s">
        <v>480</v>
      </c>
    </row>
    <row r="238" spans="1:42" outlineLevel="2">
      <c r="A238" s="443">
        <v>236</v>
      </c>
      <c r="B238" s="38" t="str">
        <f>'7. INPUT O&amp;N UC'!D107</f>
        <v>O&amp;N UC-4.1.2-Item #6</v>
      </c>
      <c r="C238" s="464" t="str">
        <f>'7. INPUT O&amp;N UC'!B$79</f>
        <v>4.</v>
      </c>
      <c r="D238" s="432" t="str">
        <f>'7. INPUT O&amp;N UC'!C$79</f>
        <v>O&amp;N UC - NTT</v>
      </c>
      <c r="E238" s="139" t="str">
        <f>'7. INPUT O&amp;N UC'!C$81</f>
        <v>4.1</v>
      </c>
      <c r="F238" s="432" t="str">
        <f>'7. INPUT O&amp;N UC'!D$81</f>
        <v>O&amp;N UC - NTT - Revenues (Excl. Risk Reward)</v>
      </c>
      <c r="G238" s="139" t="str">
        <f>'7. INPUT O&amp;N UC'!D$98</f>
        <v>4.1.2</v>
      </c>
      <c r="H238" s="465" t="str">
        <f>'7. INPUT O&amp;N UC'!E$98</f>
        <v>O&amp;N UC - NTT - Revenues (Excl. Risk Reward) - Deployment &amp; set-up</v>
      </c>
      <c r="I238" s="472" t="s">
        <v>15</v>
      </c>
      <c r="J238" s="23" t="s">
        <v>137</v>
      </c>
      <c r="K238" s="23" t="s">
        <v>139</v>
      </c>
      <c r="L238" s="473"/>
      <c r="M238" s="485" t="s">
        <v>480</v>
      </c>
      <c r="N238" s="24">
        <f>'4. Metrics DB'!O318/(1-35%)</f>
        <v>1538.4615384615383</v>
      </c>
      <c r="O238" s="444" t="s">
        <v>480</v>
      </c>
      <c r="P238" s="485" t="s">
        <v>480</v>
      </c>
      <c r="Q238" s="24"/>
      <c r="R238" s="444" t="s">
        <v>480</v>
      </c>
      <c r="S238" s="485" t="s">
        <v>480</v>
      </c>
      <c r="T238" s="24"/>
      <c r="U238" s="444" t="s">
        <v>480</v>
      </c>
      <c r="V238" s="485" t="s">
        <v>480</v>
      </c>
      <c r="W238" s="24"/>
      <c r="X238" s="444" t="s">
        <v>480</v>
      </c>
      <c r="Y238" s="485" t="s">
        <v>480</v>
      </c>
      <c r="Z238" s="24"/>
      <c r="AA238" s="444" t="s">
        <v>480</v>
      </c>
      <c r="AB238" s="485" t="s">
        <v>480</v>
      </c>
      <c r="AC238" s="24"/>
      <c r="AD238" s="444" t="s">
        <v>480</v>
      </c>
      <c r="AE238" s="485" t="s">
        <v>480</v>
      </c>
      <c r="AF238" s="24"/>
      <c r="AG238" s="444" t="s">
        <v>480</v>
      </c>
      <c r="AH238" s="485" t="s">
        <v>480</v>
      </c>
      <c r="AI238" s="24"/>
      <c r="AJ238" s="444" t="s">
        <v>480</v>
      </c>
      <c r="AK238" s="485" t="s">
        <v>480</v>
      </c>
      <c r="AL238" s="24"/>
      <c r="AM238" s="444" t="s">
        <v>480</v>
      </c>
      <c r="AN238" s="485" t="s">
        <v>480</v>
      </c>
      <c r="AO238" s="24"/>
      <c r="AP238" s="444" t="s">
        <v>480</v>
      </c>
    </row>
    <row r="239" spans="1:42" outlineLevel="2">
      <c r="A239" s="443">
        <v>237</v>
      </c>
      <c r="B239" s="694" t="str">
        <f>'7. INPUT O&amp;N UC'!D108</f>
        <v>O&amp;N UC-4.1.2-Item #7</v>
      </c>
      <c r="C239" s="464" t="str">
        <f>'7. INPUT O&amp;N UC'!B$79</f>
        <v>4.</v>
      </c>
      <c r="D239" s="432" t="str">
        <f>'7. INPUT O&amp;N UC'!C$79</f>
        <v>O&amp;N UC - NTT</v>
      </c>
      <c r="E239" s="139" t="str">
        <f>'7. INPUT O&amp;N UC'!C$81</f>
        <v>4.1</v>
      </c>
      <c r="F239" s="432" t="str">
        <f>'7. INPUT O&amp;N UC'!D$81</f>
        <v>O&amp;N UC - NTT - Revenues (Excl. Risk Reward)</v>
      </c>
      <c r="G239" s="139" t="str">
        <f>'7. INPUT O&amp;N UC'!D$98</f>
        <v>4.1.2</v>
      </c>
      <c r="H239" s="465" t="str">
        <f>'7. INPUT O&amp;N UC'!E$98</f>
        <v>O&amp;N UC - NTT - Revenues (Excl. Risk Reward) - Deployment &amp; set-up</v>
      </c>
      <c r="I239" s="472" t="s">
        <v>16</v>
      </c>
      <c r="J239" s="23"/>
      <c r="K239" s="23"/>
      <c r="L239" s="473"/>
      <c r="M239" s="485" t="s">
        <v>480</v>
      </c>
      <c r="N239" s="24"/>
      <c r="O239" s="444" t="s">
        <v>480</v>
      </c>
      <c r="P239" s="485" t="s">
        <v>480</v>
      </c>
      <c r="Q239" s="24"/>
      <c r="R239" s="444" t="s">
        <v>480</v>
      </c>
      <c r="S239" s="485" t="s">
        <v>480</v>
      </c>
      <c r="T239" s="24"/>
      <c r="U239" s="444" t="s">
        <v>480</v>
      </c>
      <c r="V239" s="485" t="s">
        <v>480</v>
      </c>
      <c r="W239" s="24"/>
      <c r="X239" s="444" t="s">
        <v>480</v>
      </c>
      <c r="Y239" s="485" t="s">
        <v>480</v>
      </c>
      <c r="Z239" s="24"/>
      <c r="AA239" s="444" t="s">
        <v>480</v>
      </c>
      <c r="AB239" s="485" t="s">
        <v>480</v>
      </c>
      <c r="AC239" s="24"/>
      <c r="AD239" s="444" t="s">
        <v>480</v>
      </c>
      <c r="AE239" s="485" t="s">
        <v>480</v>
      </c>
      <c r="AF239" s="24"/>
      <c r="AG239" s="444" t="s">
        <v>480</v>
      </c>
      <c r="AH239" s="485" t="s">
        <v>480</v>
      </c>
      <c r="AI239" s="24"/>
      <c r="AJ239" s="444" t="s">
        <v>480</v>
      </c>
      <c r="AK239" s="485" t="s">
        <v>480</v>
      </c>
      <c r="AL239" s="24"/>
      <c r="AM239" s="444" t="s">
        <v>480</v>
      </c>
      <c r="AN239" s="485" t="s">
        <v>480</v>
      </c>
      <c r="AO239" s="24"/>
      <c r="AP239" s="444" t="s">
        <v>480</v>
      </c>
    </row>
    <row r="240" spans="1:42" outlineLevel="2">
      <c r="A240" s="443">
        <v>238</v>
      </c>
      <c r="B240" s="694" t="str">
        <f>'7. INPUT O&amp;N UC'!D109</f>
        <v>O&amp;N UC-4.1.2-Item #8</v>
      </c>
      <c r="C240" s="464" t="str">
        <f>'7. INPUT O&amp;N UC'!B$79</f>
        <v>4.</v>
      </c>
      <c r="D240" s="432" t="str">
        <f>'7. INPUT O&amp;N UC'!C$79</f>
        <v>O&amp;N UC - NTT</v>
      </c>
      <c r="E240" s="139" t="str">
        <f>'7. INPUT O&amp;N UC'!C$81</f>
        <v>4.1</v>
      </c>
      <c r="F240" s="432" t="str">
        <f>'7. INPUT O&amp;N UC'!D$81</f>
        <v>O&amp;N UC - NTT - Revenues (Excl. Risk Reward)</v>
      </c>
      <c r="G240" s="139" t="str">
        <f>'7. INPUT O&amp;N UC'!D$98</f>
        <v>4.1.2</v>
      </c>
      <c r="H240" s="465" t="str">
        <f>'7. INPUT O&amp;N UC'!E$98</f>
        <v>O&amp;N UC - NTT - Revenues (Excl. Risk Reward) - Deployment &amp; set-up</v>
      </c>
      <c r="I240" s="472" t="s">
        <v>17</v>
      </c>
      <c r="J240" s="23"/>
      <c r="K240" s="23"/>
      <c r="L240" s="473"/>
      <c r="M240" s="485" t="s">
        <v>480</v>
      </c>
      <c r="N240" s="24"/>
      <c r="O240" s="444" t="s">
        <v>480</v>
      </c>
      <c r="P240" s="485" t="s">
        <v>480</v>
      </c>
      <c r="Q240" s="24"/>
      <c r="R240" s="444" t="s">
        <v>480</v>
      </c>
      <c r="S240" s="485" t="s">
        <v>480</v>
      </c>
      <c r="T240" s="24"/>
      <c r="U240" s="444" t="s">
        <v>480</v>
      </c>
      <c r="V240" s="485" t="s">
        <v>480</v>
      </c>
      <c r="W240" s="24"/>
      <c r="X240" s="444" t="s">
        <v>480</v>
      </c>
      <c r="Y240" s="485" t="s">
        <v>480</v>
      </c>
      <c r="Z240" s="24"/>
      <c r="AA240" s="444" t="s">
        <v>480</v>
      </c>
      <c r="AB240" s="485" t="s">
        <v>480</v>
      </c>
      <c r="AC240" s="24"/>
      <c r="AD240" s="444" t="s">
        <v>480</v>
      </c>
      <c r="AE240" s="485" t="s">
        <v>480</v>
      </c>
      <c r="AF240" s="24"/>
      <c r="AG240" s="444" t="s">
        <v>480</v>
      </c>
      <c r="AH240" s="485" t="s">
        <v>480</v>
      </c>
      <c r="AI240" s="24"/>
      <c r="AJ240" s="444" t="s">
        <v>480</v>
      </c>
      <c r="AK240" s="485" t="s">
        <v>480</v>
      </c>
      <c r="AL240" s="24"/>
      <c r="AM240" s="444" t="s">
        <v>480</v>
      </c>
      <c r="AN240" s="485" t="s">
        <v>480</v>
      </c>
      <c r="AO240" s="24"/>
      <c r="AP240" s="444" t="s">
        <v>480</v>
      </c>
    </row>
    <row r="241" spans="1:42" outlineLevel="2">
      <c r="A241" s="443">
        <v>239</v>
      </c>
      <c r="B241" s="694" t="str">
        <f>'7. INPUT O&amp;N UC'!D110</f>
        <v>O&amp;N UC-4.1.2-Item #9</v>
      </c>
      <c r="C241" s="464" t="str">
        <f>'7. INPUT O&amp;N UC'!B$79</f>
        <v>4.</v>
      </c>
      <c r="D241" s="432" t="str">
        <f>'7. INPUT O&amp;N UC'!C$79</f>
        <v>O&amp;N UC - NTT</v>
      </c>
      <c r="E241" s="139" t="str">
        <f>'7. INPUT O&amp;N UC'!C$81</f>
        <v>4.1</v>
      </c>
      <c r="F241" s="432" t="str">
        <f>'7. INPUT O&amp;N UC'!D$81</f>
        <v>O&amp;N UC - NTT - Revenues (Excl. Risk Reward)</v>
      </c>
      <c r="G241" s="139" t="str">
        <f>'7. INPUT O&amp;N UC'!D$98</f>
        <v>4.1.2</v>
      </c>
      <c r="H241" s="465" t="str">
        <f>'7. INPUT O&amp;N UC'!E$98</f>
        <v>O&amp;N UC - NTT - Revenues (Excl. Risk Reward) - Deployment &amp; set-up</v>
      </c>
      <c r="I241" s="472" t="s">
        <v>18</v>
      </c>
      <c r="J241" s="23"/>
      <c r="K241" s="23"/>
      <c r="L241" s="473"/>
      <c r="M241" s="485" t="s">
        <v>480</v>
      </c>
      <c r="N241" s="24"/>
      <c r="O241" s="444" t="s">
        <v>480</v>
      </c>
      <c r="P241" s="485" t="s">
        <v>480</v>
      </c>
      <c r="Q241" s="24"/>
      <c r="R241" s="444" t="s">
        <v>480</v>
      </c>
      <c r="S241" s="485" t="s">
        <v>480</v>
      </c>
      <c r="T241" s="24"/>
      <c r="U241" s="444" t="s">
        <v>480</v>
      </c>
      <c r="V241" s="485" t="s">
        <v>480</v>
      </c>
      <c r="W241" s="24"/>
      <c r="X241" s="444" t="s">
        <v>480</v>
      </c>
      <c r="Y241" s="485" t="s">
        <v>480</v>
      </c>
      <c r="Z241" s="24"/>
      <c r="AA241" s="444" t="s">
        <v>480</v>
      </c>
      <c r="AB241" s="485" t="s">
        <v>480</v>
      </c>
      <c r="AC241" s="24"/>
      <c r="AD241" s="444" t="s">
        <v>480</v>
      </c>
      <c r="AE241" s="485" t="s">
        <v>480</v>
      </c>
      <c r="AF241" s="24"/>
      <c r="AG241" s="444" t="s">
        <v>480</v>
      </c>
      <c r="AH241" s="485" t="s">
        <v>480</v>
      </c>
      <c r="AI241" s="24"/>
      <c r="AJ241" s="444" t="s">
        <v>480</v>
      </c>
      <c r="AK241" s="485" t="s">
        <v>480</v>
      </c>
      <c r="AL241" s="24"/>
      <c r="AM241" s="444" t="s">
        <v>480</v>
      </c>
      <c r="AN241" s="485" t="s">
        <v>480</v>
      </c>
      <c r="AO241" s="24"/>
      <c r="AP241" s="444" t="s">
        <v>480</v>
      </c>
    </row>
    <row r="242" spans="1:42" outlineLevel="2">
      <c r="A242" s="445">
        <v>240</v>
      </c>
      <c r="B242" s="695" t="str">
        <f>'7. INPUT O&amp;N UC'!D111</f>
        <v>O&amp;N UC-4.1.2-Item #10</v>
      </c>
      <c r="C242" s="466" t="str">
        <f>'7. INPUT O&amp;N UC'!B$79</f>
        <v>4.</v>
      </c>
      <c r="D242" s="435" t="str">
        <f>'7. INPUT O&amp;N UC'!C$79</f>
        <v>O&amp;N UC - NTT</v>
      </c>
      <c r="E242" s="434" t="str">
        <f>'7. INPUT O&amp;N UC'!C$81</f>
        <v>4.1</v>
      </c>
      <c r="F242" s="435" t="str">
        <f>'7. INPUT O&amp;N UC'!D$81</f>
        <v>O&amp;N UC - NTT - Revenues (Excl. Risk Reward)</v>
      </c>
      <c r="G242" s="434" t="str">
        <f>'7. INPUT O&amp;N UC'!D$98</f>
        <v>4.1.2</v>
      </c>
      <c r="H242" s="467" t="str">
        <f>'7. INPUT O&amp;N UC'!E$98</f>
        <v>O&amp;N UC - NTT - Revenues (Excl. Risk Reward) - Deployment &amp; set-up</v>
      </c>
      <c r="I242" s="474" t="s">
        <v>19</v>
      </c>
      <c r="J242" s="28"/>
      <c r="K242" s="28"/>
      <c r="L242" s="475"/>
      <c r="M242" s="487" t="s">
        <v>480</v>
      </c>
      <c r="N242" s="29"/>
      <c r="O242" s="446" t="s">
        <v>480</v>
      </c>
      <c r="P242" s="487" t="s">
        <v>480</v>
      </c>
      <c r="Q242" s="29"/>
      <c r="R242" s="446" t="s">
        <v>480</v>
      </c>
      <c r="S242" s="487" t="s">
        <v>480</v>
      </c>
      <c r="T242" s="29"/>
      <c r="U242" s="446" t="s">
        <v>480</v>
      </c>
      <c r="V242" s="487" t="s">
        <v>480</v>
      </c>
      <c r="W242" s="29"/>
      <c r="X242" s="446" t="s">
        <v>480</v>
      </c>
      <c r="Y242" s="487" t="s">
        <v>480</v>
      </c>
      <c r="Z242" s="29"/>
      <c r="AA242" s="446" t="s">
        <v>480</v>
      </c>
      <c r="AB242" s="487" t="s">
        <v>480</v>
      </c>
      <c r="AC242" s="29"/>
      <c r="AD242" s="446" t="s">
        <v>480</v>
      </c>
      <c r="AE242" s="487" t="s">
        <v>480</v>
      </c>
      <c r="AF242" s="29"/>
      <c r="AG242" s="446" t="s">
        <v>480</v>
      </c>
      <c r="AH242" s="487" t="s">
        <v>480</v>
      </c>
      <c r="AI242" s="29"/>
      <c r="AJ242" s="446" t="s">
        <v>480</v>
      </c>
      <c r="AK242" s="487" t="s">
        <v>480</v>
      </c>
      <c r="AL242" s="29"/>
      <c r="AM242" s="446" t="s">
        <v>480</v>
      </c>
      <c r="AN242" s="487" t="s">
        <v>480</v>
      </c>
      <c r="AO242" s="29"/>
      <c r="AP242" s="446" t="s">
        <v>480</v>
      </c>
    </row>
    <row r="243" spans="1:42" ht="32" outlineLevel="2">
      <c r="A243" s="447">
        <v>241</v>
      </c>
      <c r="B243" s="37" t="str">
        <f>'7. INPUT O&amp;N UC'!D118</f>
        <v>O&amp;N UC-4.1.3-Item #1</v>
      </c>
      <c r="C243" s="496" t="str">
        <f>'7. INPUT O&amp;N UC'!B$79</f>
        <v>4.</v>
      </c>
      <c r="D243" s="430" t="str">
        <f>'7. INPUT O&amp;N UC'!C$79</f>
        <v>O&amp;N UC - NTT</v>
      </c>
      <c r="E243" s="429" t="str">
        <f>'7. INPUT O&amp;N UC'!C$81</f>
        <v>4.1</v>
      </c>
      <c r="F243" s="430" t="str">
        <f>'7. INPUT O&amp;N UC'!D$81</f>
        <v>O&amp;N UC - NTT - Revenues (Excl. Risk Reward)</v>
      </c>
      <c r="G243" s="429" t="str">
        <f>'7. INPUT O&amp;N UC'!D$113</f>
        <v>4.1.3</v>
      </c>
      <c r="H243" s="495" t="str">
        <f>'7. INPUT O&amp;N UC'!E$113</f>
        <v>O&amp;N UC - NTT - Revenues (Excl. Risk Reward) - Operating services</v>
      </c>
      <c r="I243" s="476" t="s">
        <v>9</v>
      </c>
      <c r="J243" s="238" t="s">
        <v>121</v>
      </c>
      <c r="K243" s="238" t="s">
        <v>119</v>
      </c>
      <c r="L243" s="481" t="s">
        <v>247</v>
      </c>
      <c r="M243" s="489">
        <f>2500/(1-35%)</f>
        <v>3846.1538461538462</v>
      </c>
      <c r="N243" s="241">
        <f>SUM('7. INPUT O&amp;N UC'!H277,'4. Metrics DB'!O353,'4. Metrics DB'!O363)/(1-35%)</f>
        <v>10769.23076923077</v>
      </c>
      <c r="O243" s="448" t="s">
        <v>480</v>
      </c>
      <c r="P243" s="489"/>
      <c r="Q243" s="239"/>
      <c r="R243" s="448" t="s">
        <v>480</v>
      </c>
      <c r="S243" s="489"/>
      <c r="T243" s="239"/>
      <c r="U243" s="448" t="s">
        <v>480</v>
      </c>
      <c r="V243" s="489"/>
      <c r="W243" s="239"/>
      <c r="X243" s="448" t="s">
        <v>480</v>
      </c>
      <c r="Y243" s="489"/>
      <c r="Z243" s="239"/>
      <c r="AA243" s="448" t="s">
        <v>480</v>
      </c>
      <c r="AB243" s="489"/>
      <c r="AC243" s="239"/>
      <c r="AD243" s="448" t="s">
        <v>480</v>
      </c>
      <c r="AE243" s="489"/>
      <c r="AF243" s="239"/>
      <c r="AG243" s="448" t="s">
        <v>480</v>
      </c>
      <c r="AH243" s="489"/>
      <c r="AI243" s="239"/>
      <c r="AJ243" s="448" t="s">
        <v>480</v>
      </c>
      <c r="AK243" s="489"/>
      <c r="AL243" s="239"/>
      <c r="AM243" s="448" t="s">
        <v>480</v>
      </c>
      <c r="AN243" s="489"/>
      <c r="AO243" s="239"/>
      <c r="AP243" s="448" t="s">
        <v>480</v>
      </c>
    </row>
    <row r="244" spans="1:42" ht="49" customHeight="1" outlineLevel="2">
      <c r="A244" s="443">
        <v>242</v>
      </c>
      <c r="B244" s="38" t="str">
        <f>'7. INPUT O&amp;N UC'!D119</f>
        <v>O&amp;N UC-4.1.3-Item #2</v>
      </c>
      <c r="C244" s="464" t="str">
        <f>'7. INPUT O&amp;N UC'!B$79</f>
        <v>4.</v>
      </c>
      <c r="D244" s="432" t="str">
        <f>'7. INPUT O&amp;N UC'!C$79</f>
        <v>O&amp;N UC - NTT</v>
      </c>
      <c r="E244" s="139" t="str">
        <f>'7. INPUT O&amp;N UC'!C$81</f>
        <v>4.1</v>
      </c>
      <c r="F244" s="432" t="str">
        <f>'7. INPUT O&amp;N UC'!D$81</f>
        <v>O&amp;N UC - NTT - Revenues (Excl. Risk Reward)</v>
      </c>
      <c r="G244" s="139" t="str">
        <f>'7. INPUT O&amp;N UC'!D$113</f>
        <v>4.1.3</v>
      </c>
      <c r="H244" s="465" t="str">
        <f>'7. INPUT O&amp;N UC'!E$113</f>
        <v>O&amp;N UC - NTT - Revenues (Excl. Risk Reward) - Operating services</v>
      </c>
      <c r="I244" s="472" t="s">
        <v>11</v>
      </c>
      <c r="J244" s="240" t="s">
        <v>122</v>
      </c>
      <c r="K244" s="240" t="s">
        <v>119</v>
      </c>
      <c r="L244" s="482" t="s">
        <v>248</v>
      </c>
      <c r="M244" s="490">
        <v>0</v>
      </c>
      <c r="N244" s="241">
        <f>SUM('7. INPUT O&amp;N UC'!H278,'4. Metrics DB'!O354,'4. Metrics DB'!O364)/(1-35%)</f>
        <v>3384.6153846153843</v>
      </c>
      <c r="O244" s="444" t="s">
        <v>480</v>
      </c>
      <c r="P244" s="490"/>
      <c r="Q244" s="241"/>
      <c r="R244" s="444" t="s">
        <v>480</v>
      </c>
      <c r="S244" s="490"/>
      <c r="T244" s="241"/>
      <c r="U244" s="444" t="s">
        <v>480</v>
      </c>
      <c r="V244" s="490"/>
      <c r="W244" s="241"/>
      <c r="X244" s="444" t="s">
        <v>480</v>
      </c>
      <c r="Y244" s="490"/>
      <c r="Z244" s="241"/>
      <c r="AA244" s="444" t="s">
        <v>480</v>
      </c>
      <c r="AB244" s="490"/>
      <c r="AC244" s="241"/>
      <c r="AD244" s="444" t="s">
        <v>480</v>
      </c>
      <c r="AE244" s="490"/>
      <c r="AF244" s="241"/>
      <c r="AG244" s="444" t="s">
        <v>480</v>
      </c>
      <c r="AH244" s="490"/>
      <c r="AI244" s="241"/>
      <c r="AJ244" s="444" t="s">
        <v>480</v>
      </c>
      <c r="AK244" s="490"/>
      <c r="AL244" s="241"/>
      <c r="AM244" s="444" t="s">
        <v>480</v>
      </c>
      <c r="AN244" s="490"/>
      <c r="AO244" s="241"/>
      <c r="AP244" s="444" t="s">
        <v>480</v>
      </c>
    </row>
    <row r="245" spans="1:42" ht="49" customHeight="1" outlineLevel="2">
      <c r="A245" s="443">
        <v>243</v>
      </c>
      <c r="B245" s="38" t="str">
        <f>'7. INPUT O&amp;N UC'!D120</f>
        <v>O&amp;N UC-4.1.3-Item #3</v>
      </c>
      <c r="C245" s="464" t="str">
        <f>'7. INPUT O&amp;N UC'!B$79</f>
        <v>4.</v>
      </c>
      <c r="D245" s="432" t="str">
        <f>'7. INPUT O&amp;N UC'!C$79</f>
        <v>O&amp;N UC - NTT</v>
      </c>
      <c r="E245" s="139" t="str">
        <f>'7. INPUT O&amp;N UC'!C$81</f>
        <v>4.1</v>
      </c>
      <c r="F245" s="432" t="str">
        <f>'7. INPUT O&amp;N UC'!D$81</f>
        <v>O&amp;N UC - NTT - Revenues (Excl. Risk Reward)</v>
      </c>
      <c r="G245" s="139" t="str">
        <f>'7. INPUT O&amp;N UC'!D$113</f>
        <v>4.1.3</v>
      </c>
      <c r="H245" s="465" t="str">
        <f>'7. INPUT O&amp;N UC'!E$113</f>
        <v>O&amp;N UC - NTT - Revenues (Excl. Risk Reward) - Operating services</v>
      </c>
      <c r="I245" s="472" t="s">
        <v>12</v>
      </c>
      <c r="J245" s="240" t="s">
        <v>123</v>
      </c>
      <c r="K245" s="240" t="s">
        <v>120</v>
      </c>
      <c r="L245" s="482"/>
      <c r="M245" s="490">
        <v>0</v>
      </c>
      <c r="N245" s="241">
        <f>'7. INPUT O&amp;N UC'!H279/(1-35%)</f>
        <v>96.153846153846146</v>
      </c>
      <c r="O245" s="444" t="s">
        <v>480</v>
      </c>
      <c r="P245" s="490"/>
      <c r="Q245" s="241"/>
      <c r="R245" s="444" t="s">
        <v>480</v>
      </c>
      <c r="S245" s="490"/>
      <c r="T245" s="241"/>
      <c r="U245" s="444" t="s">
        <v>480</v>
      </c>
      <c r="V245" s="490"/>
      <c r="W245" s="241"/>
      <c r="X245" s="444" t="s">
        <v>480</v>
      </c>
      <c r="Y245" s="490"/>
      <c r="Z245" s="241"/>
      <c r="AA245" s="444" t="s">
        <v>480</v>
      </c>
      <c r="AB245" s="490"/>
      <c r="AC245" s="241"/>
      <c r="AD245" s="444" t="s">
        <v>480</v>
      </c>
      <c r="AE245" s="490"/>
      <c r="AF245" s="241"/>
      <c r="AG245" s="444" t="s">
        <v>480</v>
      </c>
      <c r="AH245" s="490"/>
      <c r="AI245" s="241"/>
      <c r="AJ245" s="444" t="s">
        <v>480</v>
      </c>
      <c r="AK245" s="490"/>
      <c r="AL245" s="241"/>
      <c r="AM245" s="444" t="s">
        <v>480</v>
      </c>
      <c r="AN245" s="490"/>
      <c r="AO245" s="241"/>
      <c r="AP245" s="444" t="s">
        <v>480</v>
      </c>
    </row>
    <row r="246" spans="1:42" ht="49" customHeight="1" outlineLevel="2">
      <c r="A246" s="443">
        <v>244</v>
      </c>
      <c r="B246" s="38" t="str">
        <f>'7. INPUT O&amp;N UC'!D121</f>
        <v>O&amp;N UC-4.1.3-Item #4</v>
      </c>
      <c r="C246" s="464" t="str">
        <f>'7. INPUT O&amp;N UC'!B$79</f>
        <v>4.</v>
      </c>
      <c r="D246" s="432" t="str">
        <f>'7. INPUT O&amp;N UC'!C$79</f>
        <v>O&amp;N UC - NTT</v>
      </c>
      <c r="E246" s="139" t="str">
        <f>'7. INPUT O&amp;N UC'!C$81</f>
        <v>4.1</v>
      </c>
      <c r="F246" s="432" t="str">
        <f>'7. INPUT O&amp;N UC'!D$81</f>
        <v>O&amp;N UC - NTT - Revenues (Excl. Risk Reward)</v>
      </c>
      <c r="G246" s="139" t="str">
        <f>'7. INPUT O&amp;N UC'!D$113</f>
        <v>4.1.3</v>
      </c>
      <c r="H246" s="465" t="str">
        <f>'7. INPUT O&amp;N UC'!E$113</f>
        <v>O&amp;N UC - NTT - Revenues (Excl. Risk Reward) - Operating services</v>
      </c>
      <c r="I246" s="472" t="s">
        <v>13</v>
      </c>
      <c r="J246" s="240" t="s">
        <v>124</v>
      </c>
      <c r="K246" s="240" t="s">
        <v>119</v>
      </c>
      <c r="L246" s="482" t="s">
        <v>247</v>
      </c>
      <c r="M246" s="490">
        <f>2500/(1-35%)</f>
        <v>3846.1538461538462</v>
      </c>
      <c r="N246" s="241">
        <f>SUM('7. INPUT O&amp;N UC'!H280,'4. Metrics DB'!O356,'4. Metrics DB'!O366)/(1-35%)</f>
        <v>3384.6153846153843</v>
      </c>
      <c r="O246" s="444" t="s">
        <v>480</v>
      </c>
      <c r="P246" s="490"/>
      <c r="Q246" s="241"/>
      <c r="R246" s="444" t="s">
        <v>480</v>
      </c>
      <c r="S246" s="490"/>
      <c r="T246" s="241"/>
      <c r="U246" s="444" t="s">
        <v>480</v>
      </c>
      <c r="V246" s="490"/>
      <c r="W246" s="241"/>
      <c r="X246" s="444" t="s">
        <v>480</v>
      </c>
      <c r="Y246" s="490"/>
      <c r="Z246" s="241"/>
      <c r="AA246" s="444" t="s">
        <v>480</v>
      </c>
      <c r="AB246" s="490"/>
      <c r="AC246" s="241"/>
      <c r="AD246" s="444" t="s">
        <v>480</v>
      </c>
      <c r="AE246" s="490"/>
      <c r="AF246" s="241"/>
      <c r="AG246" s="444" t="s">
        <v>480</v>
      </c>
      <c r="AH246" s="490"/>
      <c r="AI246" s="241"/>
      <c r="AJ246" s="444" t="s">
        <v>480</v>
      </c>
      <c r="AK246" s="490"/>
      <c r="AL246" s="241"/>
      <c r="AM246" s="444" t="s">
        <v>480</v>
      </c>
      <c r="AN246" s="490"/>
      <c r="AO246" s="241"/>
      <c r="AP246" s="444" t="s">
        <v>480</v>
      </c>
    </row>
    <row r="247" spans="1:42" ht="49" customHeight="1" outlineLevel="2">
      <c r="A247" s="443">
        <v>245</v>
      </c>
      <c r="B247" s="38" t="str">
        <f>'7. INPUT O&amp;N UC'!D122</f>
        <v>O&amp;N UC-4.1.3-Item #5</v>
      </c>
      <c r="C247" s="464" t="str">
        <f>'7. INPUT O&amp;N UC'!B$79</f>
        <v>4.</v>
      </c>
      <c r="D247" s="432" t="str">
        <f>'7. INPUT O&amp;N UC'!C$79</f>
        <v>O&amp;N UC - NTT</v>
      </c>
      <c r="E247" s="139" t="str">
        <f>'7. INPUT O&amp;N UC'!C$81</f>
        <v>4.1</v>
      </c>
      <c r="F247" s="432" t="str">
        <f>'7. INPUT O&amp;N UC'!D$81</f>
        <v>O&amp;N UC - NTT - Revenues (Excl. Risk Reward)</v>
      </c>
      <c r="G247" s="139" t="str">
        <f>'7. INPUT O&amp;N UC'!D$113</f>
        <v>4.1.3</v>
      </c>
      <c r="H247" s="465" t="str">
        <f>'7. INPUT O&amp;N UC'!E$113</f>
        <v>O&amp;N UC - NTT - Revenues (Excl. Risk Reward) - Operating services</v>
      </c>
      <c r="I247" s="472" t="s">
        <v>14</v>
      </c>
      <c r="J247" s="240" t="s">
        <v>125</v>
      </c>
      <c r="K247" s="240" t="s">
        <v>119</v>
      </c>
      <c r="L247" s="482" t="s">
        <v>248</v>
      </c>
      <c r="M247" s="490">
        <v>0</v>
      </c>
      <c r="N247" s="241">
        <f>SUM('7. INPUT O&amp;N UC'!H281,'4. Metrics DB'!O357,'4. Metrics DB'!O367)/(1-35%)</f>
        <v>10769.23076923077</v>
      </c>
      <c r="O247" s="444" t="s">
        <v>480</v>
      </c>
      <c r="P247" s="490"/>
      <c r="Q247" s="241"/>
      <c r="R247" s="444" t="s">
        <v>480</v>
      </c>
      <c r="S247" s="490"/>
      <c r="T247" s="241"/>
      <c r="U247" s="444" t="s">
        <v>480</v>
      </c>
      <c r="V247" s="490"/>
      <c r="W247" s="241"/>
      <c r="X247" s="444" t="s">
        <v>480</v>
      </c>
      <c r="Y247" s="490"/>
      <c r="Z247" s="241"/>
      <c r="AA247" s="444" t="s">
        <v>480</v>
      </c>
      <c r="AB247" s="490"/>
      <c r="AC247" s="241"/>
      <c r="AD247" s="444" t="s">
        <v>480</v>
      </c>
      <c r="AE247" s="490"/>
      <c r="AF247" s="241"/>
      <c r="AG247" s="444" t="s">
        <v>480</v>
      </c>
      <c r="AH247" s="490"/>
      <c r="AI247" s="241"/>
      <c r="AJ247" s="444" t="s">
        <v>480</v>
      </c>
      <c r="AK247" s="490"/>
      <c r="AL247" s="241"/>
      <c r="AM247" s="444" t="s">
        <v>480</v>
      </c>
      <c r="AN247" s="490"/>
      <c r="AO247" s="241"/>
      <c r="AP247" s="444" t="s">
        <v>480</v>
      </c>
    </row>
    <row r="248" spans="1:42" ht="49" customHeight="1" outlineLevel="2">
      <c r="A248" s="443">
        <v>246</v>
      </c>
      <c r="B248" s="38" t="str">
        <f>'7. INPUT O&amp;N UC'!D123</f>
        <v>O&amp;N UC-4.1.3-Item #6</v>
      </c>
      <c r="C248" s="464" t="str">
        <f>'7. INPUT O&amp;N UC'!B$79</f>
        <v>4.</v>
      </c>
      <c r="D248" s="432" t="str">
        <f>'7. INPUT O&amp;N UC'!C$79</f>
        <v>O&amp;N UC - NTT</v>
      </c>
      <c r="E248" s="139" t="str">
        <f>'7. INPUT O&amp;N UC'!C$81</f>
        <v>4.1</v>
      </c>
      <c r="F248" s="432" t="str">
        <f>'7. INPUT O&amp;N UC'!D$81</f>
        <v>O&amp;N UC - NTT - Revenues (Excl. Risk Reward)</v>
      </c>
      <c r="G248" s="139" t="str">
        <f>'7. INPUT O&amp;N UC'!D$113</f>
        <v>4.1.3</v>
      </c>
      <c r="H248" s="465" t="str">
        <f>'7. INPUT O&amp;N UC'!E$113</f>
        <v>O&amp;N UC - NTT - Revenues (Excl. Risk Reward) - Operating services</v>
      </c>
      <c r="I248" s="472" t="s">
        <v>15</v>
      </c>
      <c r="J248" s="240" t="s">
        <v>126</v>
      </c>
      <c r="K248" s="240" t="s">
        <v>120</v>
      </c>
      <c r="L248" s="482"/>
      <c r="M248" s="490">
        <v>0</v>
      </c>
      <c r="N248" s="241">
        <f>'7. INPUT O&amp;N UC'!H282/(1-35%)</f>
        <v>290.76923076923077</v>
      </c>
      <c r="O248" s="444" t="s">
        <v>480</v>
      </c>
      <c r="P248" s="490"/>
      <c r="Q248" s="241"/>
      <c r="R248" s="444" t="s">
        <v>480</v>
      </c>
      <c r="S248" s="490"/>
      <c r="T248" s="241"/>
      <c r="U248" s="444" t="s">
        <v>480</v>
      </c>
      <c r="V248" s="490"/>
      <c r="W248" s="241"/>
      <c r="X248" s="444" t="s">
        <v>480</v>
      </c>
      <c r="Y248" s="490"/>
      <c r="Z248" s="241"/>
      <c r="AA248" s="444" t="s">
        <v>480</v>
      </c>
      <c r="AB248" s="490"/>
      <c r="AC248" s="241"/>
      <c r="AD248" s="444" t="s">
        <v>480</v>
      </c>
      <c r="AE248" s="490"/>
      <c r="AF248" s="241"/>
      <c r="AG248" s="444" t="s">
        <v>480</v>
      </c>
      <c r="AH248" s="490"/>
      <c r="AI248" s="241"/>
      <c r="AJ248" s="444" t="s">
        <v>480</v>
      </c>
      <c r="AK248" s="490"/>
      <c r="AL248" s="241"/>
      <c r="AM248" s="444" t="s">
        <v>480</v>
      </c>
      <c r="AN248" s="490"/>
      <c r="AO248" s="241"/>
      <c r="AP248" s="444" t="s">
        <v>480</v>
      </c>
    </row>
    <row r="249" spans="1:42" ht="49" customHeight="1" outlineLevel="2">
      <c r="A249" s="443">
        <v>247</v>
      </c>
      <c r="B249" s="38" t="str">
        <f>'7. INPUT O&amp;N UC'!D124</f>
        <v>O&amp;N UC-4.1.3-Item #7</v>
      </c>
      <c r="C249" s="464" t="str">
        <f>'7. INPUT O&amp;N UC'!B$79</f>
        <v>4.</v>
      </c>
      <c r="D249" s="432" t="str">
        <f>'7. INPUT O&amp;N UC'!C$79</f>
        <v>O&amp;N UC - NTT</v>
      </c>
      <c r="E249" s="139" t="str">
        <f>'7. INPUT O&amp;N UC'!C$81</f>
        <v>4.1</v>
      </c>
      <c r="F249" s="432" t="str">
        <f>'7. INPUT O&amp;N UC'!D$81</f>
        <v>O&amp;N UC - NTT - Revenues (Excl. Risk Reward)</v>
      </c>
      <c r="G249" s="139" t="str">
        <f>'7. INPUT O&amp;N UC'!D$113</f>
        <v>4.1.3</v>
      </c>
      <c r="H249" s="465" t="str">
        <f>'7. INPUT O&amp;N UC'!E$113</f>
        <v>O&amp;N UC - NTT - Revenues (Excl. Risk Reward) - Operating services</v>
      </c>
      <c r="I249" s="472" t="s">
        <v>16</v>
      </c>
      <c r="J249" s="240" t="s">
        <v>127</v>
      </c>
      <c r="K249" s="240" t="s">
        <v>119</v>
      </c>
      <c r="L249" s="482" t="s">
        <v>247</v>
      </c>
      <c r="M249" s="490">
        <f>2500/(1-35%)</f>
        <v>3846.1538461538462</v>
      </c>
      <c r="N249" s="241">
        <f>SUM('7. INPUT O&amp;N UC'!H283,'4. Metrics DB'!O359,'4. Metrics DB'!O369)/(1-35%)</f>
        <v>0</v>
      </c>
      <c r="O249" s="444" t="s">
        <v>480</v>
      </c>
      <c r="P249" s="490"/>
      <c r="Q249" s="241"/>
      <c r="R249" s="444" t="s">
        <v>480</v>
      </c>
      <c r="S249" s="490"/>
      <c r="T249" s="241"/>
      <c r="U249" s="444" t="s">
        <v>480</v>
      </c>
      <c r="V249" s="490"/>
      <c r="W249" s="241"/>
      <c r="X249" s="444" t="s">
        <v>480</v>
      </c>
      <c r="Y249" s="490"/>
      <c r="Z249" s="241"/>
      <c r="AA249" s="444" t="s">
        <v>480</v>
      </c>
      <c r="AB249" s="490"/>
      <c r="AC249" s="241"/>
      <c r="AD249" s="444" t="s">
        <v>480</v>
      </c>
      <c r="AE249" s="490"/>
      <c r="AF249" s="241"/>
      <c r="AG249" s="444" t="s">
        <v>480</v>
      </c>
      <c r="AH249" s="490"/>
      <c r="AI249" s="241"/>
      <c r="AJ249" s="444" t="s">
        <v>480</v>
      </c>
      <c r="AK249" s="490"/>
      <c r="AL249" s="241"/>
      <c r="AM249" s="444" t="s">
        <v>480</v>
      </c>
      <c r="AN249" s="490"/>
      <c r="AO249" s="241"/>
      <c r="AP249" s="444" t="s">
        <v>480</v>
      </c>
    </row>
    <row r="250" spans="1:42" ht="49" customHeight="1" outlineLevel="2">
      <c r="A250" s="443">
        <v>248</v>
      </c>
      <c r="B250" s="38" t="str">
        <f>'7. INPUT O&amp;N UC'!D125</f>
        <v>O&amp;N UC-4.1.3-Item #8</v>
      </c>
      <c r="C250" s="464" t="str">
        <f>'7. INPUT O&amp;N UC'!B$79</f>
        <v>4.</v>
      </c>
      <c r="D250" s="432" t="str">
        <f>'7. INPUT O&amp;N UC'!C$79</f>
        <v>O&amp;N UC - NTT</v>
      </c>
      <c r="E250" s="139" t="str">
        <f>'7. INPUT O&amp;N UC'!C$81</f>
        <v>4.1</v>
      </c>
      <c r="F250" s="432" t="str">
        <f>'7. INPUT O&amp;N UC'!D$81</f>
        <v>O&amp;N UC - NTT - Revenues (Excl. Risk Reward)</v>
      </c>
      <c r="G250" s="139" t="str">
        <f>'7. INPUT O&amp;N UC'!D$113</f>
        <v>4.1.3</v>
      </c>
      <c r="H250" s="465" t="str">
        <f>'7. INPUT O&amp;N UC'!E$113</f>
        <v>O&amp;N UC - NTT - Revenues (Excl. Risk Reward) - Operating services</v>
      </c>
      <c r="I250" s="472" t="s">
        <v>17</v>
      </c>
      <c r="J250" s="240" t="s">
        <v>128</v>
      </c>
      <c r="K250" s="240" t="s">
        <v>119</v>
      </c>
      <c r="L250" s="482" t="s">
        <v>248</v>
      </c>
      <c r="M250" s="490">
        <v>0</v>
      </c>
      <c r="N250" s="241">
        <f>SUM('7. INPUT O&amp;N UC'!H284,'4. Metrics DB'!O360,'4. Metrics DB'!O370)/(1-35%)</f>
        <v>0</v>
      </c>
      <c r="O250" s="444" t="s">
        <v>480</v>
      </c>
      <c r="P250" s="490"/>
      <c r="Q250" s="241"/>
      <c r="R250" s="444" t="s">
        <v>480</v>
      </c>
      <c r="S250" s="490"/>
      <c r="T250" s="241"/>
      <c r="U250" s="444" t="s">
        <v>480</v>
      </c>
      <c r="V250" s="490"/>
      <c r="W250" s="241"/>
      <c r="X250" s="444" t="s">
        <v>480</v>
      </c>
      <c r="Y250" s="490"/>
      <c r="Z250" s="241"/>
      <c r="AA250" s="444" t="s">
        <v>480</v>
      </c>
      <c r="AB250" s="490"/>
      <c r="AC250" s="241"/>
      <c r="AD250" s="444" t="s">
        <v>480</v>
      </c>
      <c r="AE250" s="490"/>
      <c r="AF250" s="241"/>
      <c r="AG250" s="444" t="s">
        <v>480</v>
      </c>
      <c r="AH250" s="490"/>
      <c r="AI250" s="241"/>
      <c r="AJ250" s="444" t="s">
        <v>480</v>
      </c>
      <c r="AK250" s="490"/>
      <c r="AL250" s="241"/>
      <c r="AM250" s="444" t="s">
        <v>480</v>
      </c>
      <c r="AN250" s="490"/>
      <c r="AO250" s="241"/>
      <c r="AP250" s="444" t="s">
        <v>480</v>
      </c>
    </row>
    <row r="251" spans="1:42" ht="49" customHeight="1" outlineLevel="2">
      <c r="A251" s="443">
        <v>249</v>
      </c>
      <c r="B251" s="38" t="str">
        <f>'7. INPUT O&amp;N UC'!D126</f>
        <v>O&amp;N UC-4.1.3-Item #9</v>
      </c>
      <c r="C251" s="464" t="str">
        <f>'7. INPUT O&amp;N UC'!B$79</f>
        <v>4.</v>
      </c>
      <c r="D251" s="432" t="str">
        <f>'7. INPUT O&amp;N UC'!C$79</f>
        <v>O&amp;N UC - NTT</v>
      </c>
      <c r="E251" s="139" t="str">
        <f>'7. INPUT O&amp;N UC'!C$81</f>
        <v>4.1</v>
      </c>
      <c r="F251" s="432" t="str">
        <f>'7. INPUT O&amp;N UC'!D$81</f>
        <v>O&amp;N UC - NTT - Revenues (Excl. Risk Reward)</v>
      </c>
      <c r="G251" s="139" t="str">
        <f>'7. INPUT O&amp;N UC'!D$113</f>
        <v>4.1.3</v>
      </c>
      <c r="H251" s="465" t="str">
        <f>'7. INPUT O&amp;N UC'!E$113</f>
        <v>O&amp;N UC - NTT - Revenues (Excl. Risk Reward) - Operating services</v>
      </c>
      <c r="I251" s="472" t="s">
        <v>18</v>
      </c>
      <c r="J251" s="240" t="s">
        <v>129</v>
      </c>
      <c r="K251" s="240" t="s">
        <v>120</v>
      </c>
      <c r="L251" s="482"/>
      <c r="M251" s="490">
        <v>0</v>
      </c>
      <c r="N251" s="241">
        <f>'7. INPUT O&amp;N UC'!H285/(1-35%)</f>
        <v>326.15384615384613</v>
      </c>
      <c r="O251" s="444" t="s">
        <v>480</v>
      </c>
      <c r="P251" s="490"/>
      <c r="Q251" s="241"/>
      <c r="R251" s="444" t="s">
        <v>480</v>
      </c>
      <c r="S251" s="490"/>
      <c r="T251" s="241"/>
      <c r="U251" s="444" t="s">
        <v>480</v>
      </c>
      <c r="V251" s="490"/>
      <c r="W251" s="241"/>
      <c r="X251" s="444" t="s">
        <v>480</v>
      </c>
      <c r="Y251" s="490"/>
      <c r="Z251" s="241"/>
      <c r="AA251" s="444" t="s">
        <v>480</v>
      </c>
      <c r="AB251" s="490"/>
      <c r="AC251" s="241"/>
      <c r="AD251" s="444" t="s">
        <v>480</v>
      </c>
      <c r="AE251" s="490"/>
      <c r="AF251" s="241"/>
      <c r="AG251" s="444" t="s">
        <v>480</v>
      </c>
      <c r="AH251" s="490"/>
      <c r="AI251" s="241"/>
      <c r="AJ251" s="444" t="s">
        <v>480</v>
      </c>
      <c r="AK251" s="490"/>
      <c r="AL251" s="241"/>
      <c r="AM251" s="444" t="s">
        <v>480</v>
      </c>
      <c r="AN251" s="490"/>
      <c r="AO251" s="241"/>
      <c r="AP251" s="444" t="s">
        <v>480</v>
      </c>
    </row>
    <row r="252" spans="1:42" outlineLevel="2">
      <c r="A252" s="443">
        <v>250</v>
      </c>
      <c r="B252" s="694" t="str">
        <f>'7. INPUT O&amp;N UC'!D127</f>
        <v>O&amp;N UC-4.1.3-Item #10</v>
      </c>
      <c r="C252" s="464" t="str">
        <f>'7. INPUT O&amp;N UC'!B$79</f>
        <v>4.</v>
      </c>
      <c r="D252" s="432" t="str">
        <f>'7. INPUT O&amp;N UC'!C$79</f>
        <v>O&amp;N UC - NTT</v>
      </c>
      <c r="E252" s="139" t="str">
        <f>'7. INPUT O&amp;N UC'!C$81</f>
        <v>4.1</v>
      </c>
      <c r="F252" s="432" t="str">
        <f>'7. INPUT O&amp;N UC'!D$81</f>
        <v>O&amp;N UC - NTT - Revenues (Excl. Risk Reward)</v>
      </c>
      <c r="G252" s="139" t="str">
        <f>'7. INPUT O&amp;N UC'!D$113</f>
        <v>4.1.3</v>
      </c>
      <c r="H252" s="465" t="str">
        <f>'7. INPUT O&amp;N UC'!E$113</f>
        <v>O&amp;N UC - NTT - Revenues (Excl. Risk Reward) - Operating services</v>
      </c>
      <c r="I252" s="472" t="s">
        <v>19</v>
      </c>
      <c r="J252" s="240"/>
      <c r="K252" s="240"/>
      <c r="L252" s="482"/>
      <c r="M252" s="490"/>
      <c r="N252" s="241"/>
      <c r="O252" s="444" t="s">
        <v>480</v>
      </c>
      <c r="P252" s="490"/>
      <c r="Q252" s="241"/>
      <c r="R252" s="444" t="s">
        <v>480</v>
      </c>
      <c r="S252" s="490"/>
      <c r="T252" s="241"/>
      <c r="U252" s="444" t="s">
        <v>480</v>
      </c>
      <c r="V252" s="490"/>
      <c r="W252" s="241"/>
      <c r="X252" s="444" t="s">
        <v>480</v>
      </c>
      <c r="Y252" s="490"/>
      <c r="Z252" s="241"/>
      <c r="AA252" s="444" t="s">
        <v>480</v>
      </c>
      <c r="AB252" s="490"/>
      <c r="AC252" s="241"/>
      <c r="AD252" s="444" t="s">
        <v>480</v>
      </c>
      <c r="AE252" s="490"/>
      <c r="AF252" s="241"/>
      <c r="AG252" s="444" t="s">
        <v>480</v>
      </c>
      <c r="AH252" s="490"/>
      <c r="AI252" s="241"/>
      <c r="AJ252" s="444" t="s">
        <v>480</v>
      </c>
      <c r="AK252" s="490"/>
      <c r="AL252" s="241"/>
      <c r="AM252" s="444" t="s">
        <v>480</v>
      </c>
      <c r="AN252" s="490"/>
      <c r="AO252" s="241"/>
      <c r="AP252" s="444" t="s">
        <v>480</v>
      </c>
    </row>
    <row r="253" spans="1:42" outlineLevel="2">
      <c r="A253" s="443">
        <v>251</v>
      </c>
      <c r="B253" s="694" t="str">
        <f>'7. INPUT O&amp;N UC'!D128</f>
        <v>O&amp;N UC-4.1.3-Item #11</v>
      </c>
      <c r="C253" s="464" t="str">
        <f>'7. INPUT O&amp;N UC'!B$79</f>
        <v>4.</v>
      </c>
      <c r="D253" s="432" t="str">
        <f>'7. INPUT O&amp;N UC'!C$79</f>
        <v>O&amp;N UC - NTT</v>
      </c>
      <c r="E253" s="139" t="str">
        <f>'7. INPUT O&amp;N UC'!C$81</f>
        <v>4.1</v>
      </c>
      <c r="F253" s="432" t="str">
        <f>'7. INPUT O&amp;N UC'!D$81</f>
        <v>O&amp;N UC - NTT - Revenues (Excl. Risk Reward)</v>
      </c>
      <c r="G253" s="139" t="str">
        <f>'7. INPUT O&amp;N UC'!D$113</f>
        <v>4.1.3</v>
      </c>
      <c r="H253" s="465" t="str">
        <f>'7. INPUT O&amp;N UC'!E$113</f>
        <v>O&amp;N UC - NTT - Revenues (Excl. Risk Reward) - Operating services</v>
      </c>
      <c r="I253" s="472" t="s">
        <v>108</v>
      </c>
      <c r="J253" s="240"/>
      <c r="K253" s="240"/>
      <c r="L253" s="482"/>
      <c r="M253" s="490"/>
      <c r="N253" s="241"/>
      <c r="O253" s="444" t="s">
        <v>480</v>
      </c>
      <c r="P253" s="490"/>
      <c r="Q253" s="241"/>
      <c r="R253" s="444" t="s">
        <v>480</v>
      </c>
      <c r="S253" s="490"/>
      <c r="T253" s="241"/>
      <c r="U253" s="444" t="s">
        <v>480</v>
      </c>
      <c r="V253" s="490"/>
      <c r="W253" s="241"/>
      <c r="X253" s="444" t="s">
        <v>480</v>
      </c>
      <c r="Y253" s="490"/>
      <c r="Z253" s="241"/>
      <c r="AA253" s="444" t="s">
        <v>480</v>
      </c>
      <c r="AB253" s="490"/>
      <c r="AC253" s="241"/>
      <c r="AD253" s="444" t="s">
        <v>480</v>
      </c>
      <c r="AE253" s="490"/>
      <c r="AF253" s="241"/>
      <c r="AG253" s="444" t="s">
        <v>480</v>
      </c>
      <c r="AH253" s="490"/>
      <c r="AI253" s="241"/>
      <c r="AJ253" s="444" t="s">
        <v>480</v>
      </c>
      <c r="AK253" s="490"/>
      <c r="AL253" s="241"/>
      <c r="AM253" s="444" t="s">
        <v>480</v>
      </c>
      <c r="AN253" s="490"/>
      <c r="AO253" s="241"/>
      <c r="AP253" s="444" t="s">
        <v>480</v>
      </c>
    </row>
    <row r="254" spans="1:42" outlineLevel="2">
      <c r="A254" s="443">
        <v>252</v>
      </c>
      <c r="B254" s="694" t="str">
        <f>'7. INPUT O&amp;N UC'!D129</f>
        <v>O&amp;N UC-4.1.3-Item #12</v>
      </c>
      <c r="C254" s="464" t="str">
        <f>'7. INPUT O&amp;N UC'!B$79</f>
        <v>4.</v>
      </c>
      <c r="D254" s="432" t="str">
        <f>'7. INPUT O&amp;N UC'!C$79</f>
        <v>O&amp;N UC - NTT</v>
      </c>
      <c r="E254" s="139" t="str">
        <f>'7. INPUT O&amp;N UC'!C$81</f>
        <v>4.1</v>
      </c>
      <c r="F254" s="432" t="str">
        <f>'7. INPUT O&amp;N UC'!D$81</f>
        <v>O&amp;N UC - NTT - Revenues (Excl. Risk Reward)</v>
      </c>
      <c r="G254" s="139" t="str">
        <f>'7. INPUT O&amp;N UC'!D$113</f>
        <v>4.1.3</v>
      </c>
      <c r="H254" s="465" t="str">
        <f>'7. INPUT O&amp;N UC'!E$113</f>
        <v>O&amp;N UC - NTT - Revenues (Excl. Risk Reward) - Operating services</v>
      </c>
      <c r="I254" s="472" t="s">
        <v>109</v>
      </c>
      <c r="J254" s="240"/>
      <c r="K254" s="240"/>
      <c r="L254" s="482"/>
      <c r="M254" s="490"/>
      <c r="N254" s="241"/>
      <c r="O254" s="444" t="s">
        <v>480</v>
      </c>
      <c r="P254" s="490"/>
      <c r="Q254" s="241"/>
      <c r="R254" s="444" t="s">
        <v>480</v>
      </c>
      <c r="S254" s="490"/>
      <c r="T254" s="241"/>
      <c r="U254" s="444" t="s">
        <v>480</v>
      </c>
      <c r="V254" s="490"/>
      <c r="W254" s="241"/>
      <c r="X254" s="444" t="s">
        <v>480</v>
      </c>
      <c r="Y254" s="490"/>
      <c r="Z254" s="241"/>
      <c r="AA254" s="444" t="s">
        <v>480</v>
      </c>
      <c r="AB254" s="490"/>
      <c r="AC254" s="241"/>
      <c r="AD254" s="444" t="s">
        <v>480</v>
      </c>
      <c r="AE254" s="490"/>
      <c r="AF254" s="241"/>
      <c r="AG254" s="444" t="s">
        <v>480</v>
      </c>
      <c r="AH254" s="490"/>
      <c r="AI254" s="241"/>
      <c r="AJ254" s="444" t="s">
        <v>480</v>
      </c>
      <c r="AK254" s="490"/>
      <c r="AL254" s="241"/>
      <c r="AM254" s="444" t="s">
        <v>480</v>
      </c>
      <c r="AN254" s="490"/>
      <c r="AO254" s="241"/>
      <c r="AP254" s="444" t="s">
        <v>480</v>
      </c>
    </row>
    <row r="255" spans="1:42" outlineLevel="2">
      <c r="A255" s="443">
        <v>253</v>
      </c>
      <c r="B255" s="694" t="str">
        <f>'7. INPUT O&amp;N UC'!D130</f>
        <v>O&amp;N UC-4.1.3-Item #13</v>
      </c>
      <c r="C255" s="464" t="str">
        <f>'7. INPUT O&amp;N UC'!B$79</f>
        <v>4.</v>
      </c>
      <c r="D255" s="432" t="str">
        <f>'7. INPUT O&amp;N UC'!C$79</f>
        <v>O&amp;N UC - NTT</v>
      </c>
      <c r="E255" s="139" t="str">
        <f>'7. INPUT O&amp;N UC'!C$81</f>
        <v>4.1</v>
      </c>
      <c r="F255" s="432" t="str">
        <f>'7. INPUT O&amp;N UC'!D$81</f>
        <v>O&amp;N UC - NTT - Revenues (Excl. Risk Reward)</v>
      </c>
      <c r="G255" s="139" t="str">
        <f>'7. INPUT O&amp;N UC'!D$113</f>
        <v>4.1.3</v>
      </c>
      <c r="H255" s="465" t="str">
        <f>'7. INPUT O&amp;N UC'!E$113</f>
        <v>O&amp;N UC - NTT - Revenues (Excl. Risk Reward) - Operating services</v>
      </c>
      <c r="I255" s="472" t="s">
        <v>110</v>
      </c>
      <c r="J255" s="240"/>
      <c r="K255" s="240"/>
      <c r="L255" s="482"/>
      <c r="M255" s="490"/>
      <c r="N255" s="241"/>
      <c r="O255" s="444" t="s">
        <v>480</v>
      </c>
      <c r="P255" s="490"/>
      <c r="Q255" s="241"/>
      <c r="R255" s="444" t="s">
        <v>480</v>
      </c>
      <c r="S255" s="490"/>
      <c r="T255" s="241"/>
      <c r="U255" s="444" t="s">
        <v>480</v>
      </c>
      <c r="V255" s="490"/>
      <c r="W255" s="241"/>
      <c r="X255" s="444" t="s">
        <v>480</v>
      </c>
      <c r="Y255" s="490"/>
      <c r="Z255" s="241"/>
      <c r="AA255" s="444" t="s">
        <v>480</v>
      </c>
      <c r="AB255" s="490"/>
      <c r="AC255" s="241"/>
      <c r="AD255" s="444" t="s">
        <v>480</v>
      </c>
      <c r="AE255" s="490"/>
      <c r="AF255" s="241"/>
      <c r="AG255" s="444" t="s">
        <v>480</v>
      </c>
      <c r="AH255" s="490"/>
      <c r="AI255" s="241"/>
      <c r="AJ255" s="444" t="s">
        <v>480</v>
      </c>
      <c r="AK255" s="490"/>
      <c r="AL255" s="241"/>
      <c r="AM255" s="444" t="s">
        <v>480</v>
      </c>
      <c r="AN255" s="490"/>
      <c r="AO255" s="241"/>
      <c r="AP255" s="444" t="s">
        <v>480</v>
      </c>
    </row>
    <row r="256" spans="1:42" outlineLevel="2">
      <c r="A256" s="443">
        <v>254</v>
      </c>
      <c r="B256" s="694" t="str">
        <f>'7. INPUT O&amp;N UC'!D131</f>
        <v>O&amp;N UC-4.1.3-Item #14</v>
      </c>
      <c r="C256" s="464" t="str">
        <f>'7. INPUT O&amp;N UC'!B$79</f>
        <v>4.</v>
      </c>
      <c r="D256" s="432" t="str">
        <f>'7. INPUT O&amp;N UC'!C$79</f>
        <v>O&amp;N UC - NTT</v>
      </c>
      <c r="E256" s="139" t="str">
        <f>'7. INPUT O&amp;N UC'!C$81</f>
        <v>4.1</v>
      </c>
      <c r="F256" s="432" t="str">
        <f>'7. INPUT O&amp;N UC'!D$81</f>
        <v>O&amp;N UC - NTT - Revenues (Excl. Risk Reward)</v>
      </c>
      <c r="G256" s="139" t="str">
        <f>'7. INPUT O&amp;N UC'!D$113</f>
        <v>4.1.3</v>
      </c>
      <c r="H256" s="465" t="str">
        <f>'7. INPUT O&amp;N UC'!E$113</f>
        <v>O&amp;N UC - NTT - Revenues (Excl. Risk Reward) - Operating services</v>
      </c>
      <c r="I256" s="472" t="s">
        <v>111</v>
      </c>
      <c r="J256" s="240"/>
      <c r="K256" s="240"/>
      <c r="L256" s="482"/>
      <c r="M256" s="490"/>
      <c r="N256" s="241"/>
      <c r="O256" s="444" t="s">
        <v>480</v>
      </c>
      <c r="P256" s="490"/>
      <c r="Q256" s="241"/>
      <c r="R256" s="444" t="s">
        <v>480</v>
      </c>
      <c r="S256" s="490"/>
      <c r="T256" s="241"/>
      <c r="U256" s="444" t="s">
        <v>480</v>
      </c>
      <c r="V256" s="490"/>
      <c r="W256" s="241"/>
      <c r="X256" s="444" t="s">
        <v>480</v>
      </c>
      <c r="Y256" s="490"/>
      <c r="Z256" s="241"/>
      <c r="AA256" s="444" t="s">
        <v>480</v>
      </c>
      <c r="AB256" s="490"/>
      <c r="AC256" s="241"/>
      <c r="AD256" s="444" t="s">
        <v>480</v>
      </c>
      <c r="AE256" s="490"/>
      <c r="AF256" s="241"/>
      <c r="AG256" s="444" t="s">
        <v>480</v>
      </c>
      <c r="AH256" s="490"/>
      <c r="AI256" s="241"/>
      <c r="AJ256" s="444" t="s">
        <v>480</v>
      </c>
      <c r="AK256" s="490"/>
      <c r="AL256" s="241"/>
      <c r="AM256" s="444" t="s">
        <v>480</v>
      </c>
      <c r="AN256" s="490"/>
      <c r="AO256" s="241"/>
      <c r="AP256" s="444" t="s">
        <v>480</v>
      </c>
    </row>
    <row r="257" spans="1:42" outlineLevel="2">
      <c r="A257" s="443">
        <v>255</v>
      </c>
      <c r="B257" s="694" t="str">
        <f>'7. INPUT O&amp;N UC'!D132</f>
        <v>O&amp;N UC-4.1.3-Item #15</v>
      </c>
      <c r="C257" s="464" t="str">
        <f>'7. INPUT O&amp;N UC'!B$79</f>
        <v>4.</v>
      </c>
      <c r="D257" s="432" t="str">
        <f>'7. INPUT O&amp;N UC'!C$79</f>
        <v>O&amp;N UC - NTT</v>
      </c>
      <c r="E257" s="139" t="str">
        <f>'7. INPUT O&amp;N UC'!C$81</f>
        <v>4.1</v>
      </c>
      <c r="F257" s="432" t="str">
        <f>'7. INPUT O&amp;N UC'!D$81</f>
        <v>O&amp;N UC - NTT - Revenues (Excl. Risk Reward)</v>
      </c>
      <c r="G257" s="139" t="str">
        <f>'7. INPUT O&amp;N UC'!D$113</f>
        <v>4.1.3</v>
      </c>
      <c r="H257" s="465" t="str">
        <f>'7. INPUT O&amp;N UC'!E$113</f>
        <v>O&amp;N UC - NTT - Revenues (Excl. Risk Reward) - Operating services</v>
      </c>
      <c r="I257" s="472" t="s">
        <v>112</v>
      </c>
      <c r="J257" s="240"/>
      <c r="K257" s="240"/>
      <c r="L257" s="482"/>
      <c r="M257" s="490"/>
      <c r="N257" s="241"/>
      <c r="O257" s="444" t="s">
        <v>480</v>
      </c>
      <c r="P257" s="490"/>
      <c r="Q257" s="241"/>
      <c r="R257" s="444" t="s">
        <v>480</v>
      </c>
      <c r="S257" s="490"/>
      <c r="T257" s="241"/>
      <c r="U257" s="444" t="s">
        <v>480</v>
      </c>
      <c r="V257" s="490"/>
      <c r="W257" s="241"/>
      <c r="X257" s="444" t="s">
        <v>480</v>
      </c>
      <c r="Y257" s="490"/>
      <c r="Z257" s="241"/>
      <c r="AA257" s="444" t="s">
        <v>480</v>
      </c>
      <c r="AB257" s="490"/>
      <c r="AC257" s="241"/>
      <c r="AD257" s="444" t="s">
        <v>480</v>
      </c>
      <c r="AE257" s="490"/>
      <c r="AF257" s="241"/>
      <c r="AG257" s="444" t="s">
        <v>480</v>
      </c>
      <c r="AH257" s="490"/>
      <c r="AI257" s="241"/>
      <c r="AJ257" s="444" t="s">
        <v>480</v>
      </c>
      <c r="AK257" s="490"/>
      <c r="AL257" s="241"/>
      <c r="AM257" s="444" t="s">
        <v>480</v>
      </c>
      <c r="AN257" s="490"/>
      <c r="AO257" s="241"/>
      <c r="AP257" s="444" t="s">
        <v>480</v>
      </c>
    </row>
    <row r="258" spans="1:42" outlineLevel="2">
      <c r="A258" s="443">
        <v>256</v>
      </c>
      <c r="B258" s="694" t="str">
        <f>'7. INPUT O&amp;N UC'!D133</f>
        <v>O&amp;N UC-4.1.3-Item #16</v>
      </c>
      <c r="C258" s="464" t="str">
        <f>'7. INPUT O&amp;N UC'!B$79</f>
        <v>4.</v>
      </c>
      <c r="D258" s="432" t="str">
        <f>'7. INPUT O&amp;N UC'!C$79</f>
        <v>O&amp;N UC - NTT</v>
      </c>
      <c r="E258" s="139" t="str">
        <f>'7. INPUT O&amp;N UC'!C$81</f>
        <v>4.1</v>
      </c>
      <c r="F258" s="432" t="str">
        <f>'7. INPUT O&amp;N UC'!D$81</f>
        <v>O&amp;N UC - NTT - Revenues (Excl. Risk Reward)</v>
      </c>
      <c r="G258" s="139" t="str">
        <f>'7. INPUT O&amp;N UC'!D$113</f>
        <v>4.1.3</v>
      </c>
      <c r="H258" s="465" t="str">
        <f>'7. INPUT O&amp;N UC'!E$113</f>
        <v>O&amp;N UC - NTT - Revenues (Excl. Risk Reward) - Operating services</v>
      </c>
      <c r="I258" s="472" t="s">
        <v>113</v>
      </c>
      <c r="J258" s="240"/>
      <c r="K258" s="240"/>
      <c r="L258" s="482"/>
      <c r="M258" s="490"/>
      <c r="N258" s="241"/>
      <c r="O258" s="444" t="s">
        <v>480</v>
      </c>
      <c r="P258" s="490"/>
      <c r="Q258" s="241"/>
      <c r="R258" s="444" t="s">
        <v>480</v>
      </c>
      <c r="S258" s="490"/>
      <c r="T258" s="241"/>
      <c r="U258" s="444" t="s">
        <v>480</v>
      </c>
      <c r="V258" s="490"/>
      <c r="W258" s="241"/>
      <c r="X258" s="444" t="s">
        <v>480</v>
      </c>
      <c r="Y258" s="490"/>
      <c r="Z258" s="241"/>
      <c r="AA258" s="444" t="s">
        <v>480</v>
      </c>
      <c r="AB258" s="490"/>
      <c r="AC258" s="241"/>
      <c r="AD258" s="444" t="s">
        <v>480</v>
      </c>
      <c r="AE258" s="490"/>
      <c r="AF258" s="241"/>
      <c r="AG258" s="444" t="s">
        <v>480</v>
      </c>
      <c r="AH258" s="490"/>
      <c r="AI258" s="241"/>
      <c r="AJ258" s="444" t="s">
        <v>480</v>
      </c>
      <c r="AK258" s="490"/>
      <c r="AL258" s="241"/>
      <c r="AM258" s="444" t="s">
        <v>480</v>
      </c>
      <c r="AN258" s="490"/>
      <c r="AO258" s="241"/>
      <c r="AP258" s="444" t="s">
        <v>480</v>
      </c>
    </row>
    <row r="259" spans="1:42" outlineLevel="2">
      <c r="A259" s="443">
        <v>257</v>
      </c>
      <c r="B259" s="694" t="str">
        <f>'7. INPUT O&amp;N UC'!D134</f>
        <v>O&amp;N UC-4.1.3-Item #17</v>
      </c>
      <c r="C259" s="464" t="str">
        <f>'7. INPUT O&amp;N UC'!B$79</f>
        <v>4.</v>
      </c>
      <c r="D259" s="432" t="str">
        <f>'7. INPUT O&amp;N UC'!C$79</f>
        <v>O&amp;N UC - NTT</v>
      </c>
      <c r="E259" s="139" t="str">
        <f>'7. INPUT O&amp;N UC'!C$81</f>
        <v>4.1</v>
      </c>
      <c r="F259" s="432" t="str">
        <f>'7. INPUT O&amp;N UC'!D$81</f>
        <v>O&amp;N UC - NTT - Revenues (Excl. Risk Reward)</v>
      </c>
      <c r="G259" s="139" t="str">
        <f>'7. INPUT O&amp;N UC'!D$113</f>
        <v>4.1.3</v>
      </c>
      <c r="H259" s="465" t="str">
        <f>'7. INPUT O&amp;N UC'!E$113</f>
        <v>O&amp;N UC - NTT - Revenues (Excl. Risk Reward) - Operating services</v>
      </c>
      <c r="I259" s="472" t="s">
        <v>114</v>
      </c>
      <c r="J259" s="240"/>
      <c r="K259" s="240"/>
      <c r="L259" s="482"/>
      <c r="M259" s="490"/>
      <c r="N259" s="241"/>
      <c r="O259" s="444" t="s">
        <v>480</v>
      </c>
      <c r="P259" s="490"/>
      <c r="Q259" s="241"/>
      <c r="R259" s="444" t="s">
        <v>480</v>
      </c>
      <c r="S259" s="490"/>
      <c r="T259" s="241"/>
      <c r="U259" s="444" t="s">
        <v>480</v>
      </c>
      <c r="V259" s="490"/>
      <c r="W259" s="241"/>
      <c r="X259" s="444" t="s">
        <v>480</v>
      </c>
      <c r="Y259" s="490"/>
      <c r="Z259" s="241"/>
      <c r="AA259" s="444" t="s">
        <v>480</v>
      </c>
      <c r="AB259" s="490"/>
      <c r="AC259" s="241"/>
      <c r="AD259" s="444" t="s">
        <v>480</v>
      </c>
      <c r="AE259" s="490"/>
      <c r="AF259" s="241"/>
      <c r="AG259" s="444" t="s">
        <v>480</v>
      </c>
      <c r="AH259" s="490"/>
      <c r="AI259" s="241"/>
      <c r="AJ259" s="444" t="s">
        <v>480</v>
      </c>
      <c r="AK259" s="490"/>
      <c r="AL259" s="241"/>
      <c r="AM259" s="444" t="s">
        <v>480</v>
      </c>
      <c r="AN259" s="490"/>
      <c r="AO259" s="241"/>
      <c r="AP259" s="444" t="s">
        <v>480</v>
      </c>
    </row>
    <row r="260" spans="1:42" outlineLevel="2">
      <c r="A260" s="443">
        <v>258</v>
      </c>
      <c r="B260" s="694" t="str">
        <f>'7. INPUT O&amp;N UC'!D135</f>
        <v>O&amp;N UC-4.1.3-Item #18</v>
      </c>
      <c r="C260" s="464" t="str">
        <f>'7. INPUT O&amp;N UC'!B$79</f>
        <v>4.</v>
      </c>
      <c r="D260" s="432" t="str">
        <f>'7. INPUT O&amp;N UC'!C$79</f>
        <v>O&amp;N UC - NTT</v>
      </c>
      <c r="E260" s="139" t="str">
        <f>'7. INPUT O&amp;N UC'!C$81</f>
        <v>4.1</v>
      </c>
      <c r="F260" s="432" t="str">
        <f>'7. INPUT O&amp;N UC'!D$81</f>
        <v>O&amp;N UC - NTT - Revenues (Excl. Risk Reward)</v>
      </c>
      <c r="G260" s="139" t="str">
        <f>'7. INPUT O&amp;N UC'!D$113</f>
        <v>4.1.3</v>
      </c>
      <c r="H260" s="465" t="str">
        <f>'7. INPUT O&amp;N UC'!E$113</f>
        <v>O&amp;N UC - NTT - Revenues (Excl. Risk Reward) - Operating services</v>
      </c>
      <c r="I260" s="472" t="s">
        <v>223</v>
      </c>
      <c r="J260" s="240"/>
      <c r="K260" s="240"/>
      <c r="L260" s="482"/>
      <c r="M260" s="490"/>
      <c r="N260" s="241"/>
      <c r="O260" s="444" t="s">
        <v>480</v>
      </c>
      <c r="P260" s="490"/>
      <c r="Q260" s="241"/>
      <c r="R260" s="444" t="s">
        <v>480</v>
      </c>
      <c r="S260" s="490"/>
      <c r="T260" s="241"/>
      <c r="U260" s="444" t="s">
        <v>480</v>
      </c>
      <c r="V260" s="490"/>
      <c r="W260" s="241"/>
      <c r="X260" s="444" t="s">
        <v>480</v>
      </c>
      <c r="Y260" s="490"/>
      <c r="Z260" s="241"/>
      <c r="AA260" s="444" t="s">
        <v>480</v>
      </c>
      <c r="AB260" s="490"/>
      <c r="AC260" s="241"/>
      <c r="AD260" s="444" t="s">
        <v>480</v>
      </c>
      <c r="AE260" s="490"/>
      <c r="AF260" s="241"/>
      <c r="AG260" s="444" t="s">
        <v>480</v>
      </c>
      <c r="AH260" s="490"/>
      <c r="AI260" s="241"/>
      <c r="AJ260" s="444" t="s">
        <v>480</v>
      </c>
      <c r="AK260" s="490"/>
      <c r="AL260" s="241"/>
      <c r="AM260" s="444" t="s">
        <v>480</v>
      </c>
      <c r="AN260" s="490"/>
      <c r="AO260" s="241"/>
      <c r="AP260" s="444" t="s">
        <v>480</v>
      </c>
    </row>
    <row r="261" spans="1:42" outlineLevel="2">
      <c r="A261" s="443">
        <v>259</v>
      </c>
      <c r="B261" s="694" t="str">
        <f>'7. INPUT O&amp;N UC'!D136</f>
        <v>O&amp;N UC-4.1.3-Item #19</v>
      </c>
      <c r="C261" s="464" t="str">
        <f>'7. INPUT O&amp;N UC'!B$79</f>
        <v>4.</v>
      </c>
      <c r="D261" s="432" t="str">
        <f>'7. INPUT O&amp;N UC'!C$79</f>
        <v>O&amp;N UC - NTT</v>
      </c>
      <c r="E261" s="139" t="str">
        <f>'7. INPUT O&amp;N UC'!C$81</f>
        <v>4.1</v>
      </c>
      <c r="F261" s="432" t="str">
        <f>'7. INPUT O&amp;N UC'!D$81</f>
        <v>O&amp;N UC - NTT - Revenues (Excl. Risk Reward)</v>
      </c>
      <c r="G261" s="139" t="str">
        <f>'7. INPUT O&amp;N UC'!D$113</f>
        <v>4.1.3</v>
      </c>
      <c r="H261" s="465" t="str">
        <f>'7. INPUT O&amp;N UC'!E$113</f>
        <v>O&amp;N UC - NTT - Revenues (Excl. Risk Reward) - Operating services</v>
      </c>
      <c r="I261" s="472" t="s">
        <v>224</v>
      </c>
      <c r="J261" s="240"/>
      <c r="K261" s="240"/>
      <c r="L261" s="482"/>
      <c r="M261" s="490"/>
      <c r="N261" s="241"/>
      <c r="O261" s="444" t="s">
        <v>480</v>
      </c>
      <c r="P261" s="490"/>
      <c r="Q261" s="241"/>
      <c r="R261" s="444" t="s">
        <v>480</v>
      </c>
      <c r="S261" s="490"/>
      <c r="T261" s="241"/>
      <c r="U261" s="444" t="s">
        <v>480</v>
      </c>
      <c r="V261" s="490"/>
      <c r="W261" s="241"/>
      <c r="X261" s="444" t="s">
        <v>480</v>
      </c>
      <c r="Y261" s="490"/>
      <c r="Z261" s="241"/>
      <c r="AA261" s="444" t="s">
        <v>480</v>
      </c>
      <c r="AB261" s="490"/>
      <c r="AC261" s="241"/>
      <c r="AD261" s="444" t="s">
        <v>480</v>
      </c>
      <c r="AE261" s="490"/>
      <c r="AF261" s="241"/>
      <c r="AG261" s="444" t="s">
        <v>480</v>
      </c>
      <c r="AH261" s="490"/>
      <c r="AI261" s="241"/>
      <c r="AJ261" s="444" t="s">
        <v>480</v>
      </c>
      <c r="AK261" s="490"/>
      <c r="AL261" s="241"/>
      <c r="AM261" s="444" t="s">
        <v>480</v>
      </c>
      <c r="AN261" s="490"/>
      <c r="AO261" s="241"/>
      <c r="AP261" s="444" t="s">
        <v>480</v>
      </c>
    </row>
    <row r="262" spans="1:42" outlineLevel="2">
      <c r="A262" s="445">
        <v>260</v>
      </c>
      <c r="B262" s="695" t="str">
        <f>'7. INPUT O&amp;N UC'!D137</f>
        <v>O&amp;N UC-4.1.3-Item #20</v>
      </c>
      <c r="C262" s="466" t="str">
        <f>'7. INPUT O&amp;N UC'!B$79</f>
        <v>4.</v>
      </c>
      <c r="D262" s="435" t="str">
        <f>'7. INPUT O&amp;N UC'!C$79</f>
        <v>O&amp;N UC - NTT</v>
      </c>
      <c r="E262" s="434" t="str">
        <f>'7. INPUT O&amp;N UC'!C$81</f>
        <v>4.1</v>
      </c>
      <c r="F262" s="435" t="str">
        <f>'7. INPUT O&amp;N UC'!D$81</f>
        <v>O&amp;N UC - NTT - Revenues (Excl. Risk Reward)</v>
      </c>
      <c r="G262" s="434" t="str">
        <f>'7. INPUT O&amp;N UC'!D$113</f>
        <v>4.1.3</v>
      </c>
      <c r="H262" s="467" t="str">
        <f>'7. INPUT O&amp;N UC'!E$113</f>
        <v>O&amp;N UC - NTT - Revenues (Excl. Risk Reward) - Operating services</v>
      </c>
      <c r="I262" s="474" t="s">
        <v>225</v>
      </c>
      <c r="J262" s="242"/>
      <c r="K262" s="242"/>
      <c r="L262" s="483"/>
      <c r="M262" s="491"/>
      <c r="N262" s="243"/>
      <c r="O262" s="446" t="s">
        <v>480</v>
      </c>
      <c r="P262" s="491"/>
      <c r="Q262" s="243"/>
      <c r="R262" s="446" t="s">
        <v>480</v>
      </c>
      <c r="S262" s="491"/>
      <c r="T262" s="243"/>
      <c r="U262" s="446" t="s">
        <v>480</v>
      </c>
      <c r="V262" s="491"/>
      <c r="W262" s="243"/>
      <c r="X262" s="446" t="s">
        <v>480</v>
      </c>
      <c r="Y262" s="491"/>
      <c r="Z262" s="243"/>
      <c r="AA262" s="446" t="s">
        <v>480</v>
      </c>
      <c r="AB262" s="491"/>
      <c r="AC262" s="243"/>
      <c r="AD262" s="446" t="s">
        <v>480</v>
      </c>
      <c r="AE262" s="491"/>
      <c r="AF262" s="243"/>
      <c r="AG262" s="446" t="s">
        <v>480</v>
      </c>
      <c r="AH262" s="491"/>
      <c r="AI262" s="243"/>
      <c r="AJ262" s="446" t="s">
        <v>480</v>
      </c>
      <c r="AK262" s="491"/>
      <c r="AL262" s="243"/>
      <c r="AM262" s="446" t="s">
        <v>480</v>
      </c>
      <c r="AN262" s="491"/>
      <c r="AO262" s="243"/>
      <c r="AP262" s="446" t="s">
        <v>480</v>
      </c>
    </row>
    <row r="263" spans="1:42" outlineLevel="2">
      <c r="A263" s="447">
        <v>261</v>
      </c>
      <c r="B263" s="37" t="str">
        <f>'7. INPUT O&amp;N UC'!D143</f>
        <v>O&amp;N UC-4.1.4-Item #1</v>
      </c>
      <c r="C263" s="496" t="str">
        <f>'7. INPUT O&amp;N UC'!B$79</f>
        <v>4.</v>
      </c>
      <c r="D263" s="430" t="str">
        <f>'7. INPUT O&amp;N UC'!C$79</f>
        <v>O&amp;N UC - NTT</v>
      </c>
      <c r="E263" s="429" t="str">
        <f>'7. INPUT O&amp;N UC'!C$81</f>
        <v>4.1</v>
      </c>
      <c r="F263" s="430" t="str">
        <f>'7. INPUT O&amp;N UC'!D$81</f>
        <v>O&amp;N UC - NTT - Revenues (Excl. Risk Reward)</v>
      </c>
      <c r="G263" s="429" t="str">
        <f>'7. INPUT O&amp;N UC'!D$139</f>
        <v>4.1.4</v>
      </c>
      <c r="H263" s="495" t="str">
        <f>'7. INPUT O&amp;N UC'!E$139</f>
        <v>O&amp;N UC - NTT - Revenues (Excl. Risk Reward) - Pull-through equipment</v>
      </c>
      <c r="I263" s="476" t="s">
        <v>9</v>
      </c>
      <c r="J263" s="17"/>
      <c r="K263" s="17"/>
      <c r="L263" s="477" t="s">
        <v>385</v>
      </c>
      <c r="M263" s="488" t="s">
        <v>480</v>
      </c>
      <c r="N263" s="429"/>
      <c r="O263" s="448" t="s">
        <v>480</v>
      </c>
      <c r="P263" s="488" t="s">
        <v>480</v>
      </c>
      <c r="Q263" s="429"/>
      <c r="R263" s="448" t="s">
        <v>480</v>
      </c>
      <c r="S263" s="488" t="s">
        <v>480</v>
      </c>
      <c r="T263" s="429"/>
      <c r="U263" s="448" t="s">
        <v>480</v>
      </c>
      <c r="V263" s="488" t="s">
        <v>480</v>
      </c>
      <c r="W263" s="429"/>
      <c r="X263" s="448" t="s">
        <v>480</v>
      </c>
      <c r="Y263" s="488" t="s">
        <v>480</v>
      </c>
      <c r="Z263" s="429"/>
      <c r="AA263" s="448" t="s">
        <v>480</v>
      </c>
      <c r="AB263" s="488" t="s">
        <v>480</v>
      </c>
      <c r="AC263" s="429"/>
      <c r="AD263" s="448" t="s">
        <v>480</v>
      </c>
      <c r="AE263" s="488" t="s">
        <v>480</v>
      </c>
      <c r="AF263" s="429"/>
      <c r="AG263" s="448" t="s">
        <v>480</v>
      </c>
      <c r="AH263" s="488" t="s">
        <v>480</v>
      </c>
      <c r="AI263" s="429"/>
      <c r="AJ263" s="448" t="s">
        <v>480</v>
      </c>
      <c r="AK263" s="488" t="s">
        <v>480</v>
      </c>
      <c r="AL263" s="429"/>
      <c r="AM263" s="448" t="s">
        <v>480</v>
      </c>
      <c r="AN263" s="488" t="s">
        <v>480</v>
      </c>
      <c r="AO263" s="429"/>
      <c r="AP263" s="448" t="s">
        <v>480</v>
      </c>
    </row>
    <row r="264" spans="1:42" outlineLevel="2">
      <c r="A264" s="443">
        <v>262</v>
      </c>
      <c r="B264" s="38" t="str">
        <f>'7. INPUT O&amp;N UC'!D144</f>
        <v>O&amp;N UC-4.1.4-Item #2</v>
      </c>
      <c r="C264" s="464" t="str">
        <f>'7. INPUT O&amp;N UC'!B$79</f>
        <v>4.</v>
      </c>
      <c r="D264" s="432" t="str">
        <f>'7. INPUT O&amp;N UC'!C$79</f>
        <v>O&amp;N UC - NTT</v>
      </c>
      <c r="E264" s="139" t="str">
        <f>'7. INPUT O&amp;N UC'!C$81</f>
        <v>4.1</v>
      </c>
      <c r="F264" s="432" t="str">
        <f>'7. INPUT O&amp;N UC'!D$81</f>
        <v>O&amp;N UC - NTT - Revenues (Excl. Risk Reward)</v>
      </c>
      <c r="G264" s="139" t="str">
        <f>'7. INPUT O&amp;N UC'!D$139</f>
        <v>4.1.4</v>
      </c>
      <c r="H264" s="465" t="str">
        <f>'7. INPUT O&amp;N UC'!E$139</f>
        <v>O&amp;N UC - NTT - Revenues (Excl. Risk Reward) - Pull-through equipment</v>
      </c>
      <c r="I264" s="472" t="s">
        <v>11</v>
      </c>
      <c r="J264" s="23"/>
      <c r="K264" s="23"/>
      <c r="L264" s="473" t="s">
        <v>385</v>
      </c>
      <c r="M264" s="485" t="s">
        <v>480</v>
      </c>
      <c r="N264" s="24"/>
      <c r="O264" s="444" t="s">
        <v>480</v>
      </c>
      <c r="P264" s="485" t="s">
        <v>480</v>
      </c>
      <c r="Q264" s="24"/>
      <c r="R264" s="444" t="s">
        <v>480</v>
      </c>
      <c r="S264" s="485" t="s">
        <v>480</v>
      </c>
      <c r="T264" s="24"/>
      <c r="U264" s="444" t="s">
        <v>480</v>
      </c>
      <c r="V264" s="485" t="s">
        <v>480</v>
      </c>
      <c r="W264" s="24"/>
      <c r="X264" s="444" t="s">
        <v>480</v>
      </c>
      <c r="Y264" s="485" t="s">
        <v>480</v>
      </c>
      <c r="Z264" s="24"/>
      <c r="AA264" s="444" t="s">
        <v>480</v>
      </c>
      <c r="AB264" s="485" t="s">
        <v>480</v>
      </c>
      <c r="AC264" s="24"/>
      <c r="AD264" s="444" t="s">
        <v>480</v>
      </c>
      <c r="AE264" s="485" t="s">
        <v>480</v>
      </c>
      <c r="AF264" s="24"/>
      <c r="AG264" s="444" t="s">
        <v>480</v>
      </c>
      <c r="AH264" s="485" t="s">
        <v>480</v>
      </c>
      <c r="AI264" s="24"/>
      <c r="AJ264" s="444" t="s">
        <v>480</v>
      </c>
      <c r="AK264" s="485" t="s">
        <v>480</v>
      </c>
      <c r="AL264" s="24"/>
      <c r="AM264" s="444" t="s">
        <v>480</v>
      </c>
      <c r="AN264" s="485" t="s">
        <v>480</v>
      </c>
      <c r="AO264" s="24"/>
      <c r="AP264" s="444" t="s">
        <v>480</v>
      </c>
    </row>
    <row r="265" spans="1:42" outlineLevel="2">
      <c r="A265" s="443">
        <v>263</v>
      </c>
      <c r="B265" s="38" t="str">
        <f>'7. INPUT O&amp;N UC'!D145</f>
        <v>O&amp;N UC-4.1.4-Item #3</v>
      </c>
      <c r="C265" s="464" t="str">
        <f>'7. INPUT O&amp;N UC'!B$79</f>
        <v>4.</v>
      </c>
      <c r="D265" s="432" t="str">
        <f>'7. INPUT O&amp;N UC'!C$79</f>
        <v>O&amp;N UC - NTT</v>
      </c>
      <c r="E265" s="139" t="str">
        <f>'7. INPUT O&amp;N UC'!C$81</f>
        <v>4.1</v>
      </c>
      <c r="F265" s="432" t="str">
        <f>'7. INPUT O&amp;N UC'!D$81</f>
        <v>O&amp;N UC - NTT - Revenues (Excl. Risk Reward)</v>
      </c>
      <c r="G265" s="139" t="str">
        <f>'7. INPUT O&amp;N UC'!D$139</f>
        <v>4.1.4</v>
      </c>
      <c r="H265" s="465" t="str">
        <f>'7. INPUT O&amp;N UC'!E$139</f>
        <v>O&amp;N UC - NTT - Revenues (Excl. Risk Reward) - Pull-through equipment</v>
      </c>
      <c r="I265" s="472" t="s">
        <v>12</v>
      </c>
      <c r="J265" s="23"/>
      <c r="K265" s="23"/>
      <c r="L265" s="473" t="s">
        <v>385</v>
      </c>
      <c r="M265" s="485" t="s">
        <v>480</v>
      </c>
      <c r="N265" s="24"/>
      <c r="O265" s="444" t="s">
        <v>480</v>
      </c>
      <c r="P265" s="485" t="s">
        <v>480</v>
      </c>
      <c r="Q265" s="24"/>
      <c r="R265" s="444" t="s">
        <v>480</v>
      </c>
      <c r="S265" s="485" t="s">
        <v>480</v>
      </c>
      <c r="T265" s="24"/>
      <c r="U265" s="444" t="s">
        <v>480</v>
      </c>
      <c r="V265" s="485" t="s">
        <v>480</v>
      </c>
      <c r="W265" s="24"/>
      <c r="X265" s="444" t="s">
        <v>480</v>
      </c>
      <c r="Y265" s="485" t="s">
        <v>480</v>
      </c>
      <c r="Z265" s="24"/>
      <c r="AA265" s="444" t="s">
        <v>480</v>
      </c>
      <c r="AB265" s="485" t="s">
        <v>480</v>
      </c>
      <c r="AC265" s="24"/>
      <c r="AD265" s="444" t="s">
        <v>480</v>
      </c>
      <c r="AE265" s="485" t="s">
        <v>480</v>
      </c>
      <c r="AF265" s="24"/>
      <c r="AG265" s="444" t="s">
        <v>480</v>
      </c>
      <c r="AH265" s="485" t="s">
        <v>480</v>
      </c>
      <c r="AI265" s="24"/>
      <c r="AJ265" s="444" t="s">
        <v>480</v>
      </c>
      <c r="AK265" s="485" t="s">
        <v>480</v>
      </c>
      <c r="AL265" s="24"/>
      <c r="AM265" s="444" t="s">
        <v>480</v>
      </c>
      <c r="AN265" s="485" t="s">
        <v>480</v>
      </c>
      <c r="AO265" s="24"/>
      <c r="AP265" s="444" t="s">
        <v>480</v>
      </c>
    </row>
    <row r="266" spans="1:42" outlineLevel="2">
      <c r="A266" s="443">
        <v>264</v>
      </c>
      <c r="B266" s="38" t="str">
        <f>'7. INPUT O&amp;N UC'!D146</f>
        <v>O&amp;N UC-4.1.4-Item #4</v>
      </c>
      <c r="C266" s="464" t="str">
        <f>'7. INPUT O&amp;N UC'!B$79</f>
        <v>4.</v>
      </c>
      <c r="D266" s="432" t="str">
        <f>'7. INPUT O&amp;N UC'!C$79</f>
        <v>O&amp;N UC - NTT</v>
      </c>
      <c r="E266" s="139" t="str">
        <f>'7. INPUT O&amp;N UC'!C$81</f>
        <v>4.1</v>
      </c>
      <c r="F266" s="432" t="str">
        <f>'7. INPUT O&amp;N UC'!D$81</f>
        <v>O&amp;N UC - NTT - Revenues (Excl. Risk Reward)</v>
      </c>
      <c r="G266" s="139" t="str">
        <f>'7. INPUT O&amp;N UC'!D$139</f>
        <v>4.1.4</v>
      </c>
      <c r="H266" s="465" t="str">
        <f>'7. INPUT O&amp;N UC'!E$139</f>
        <v>O&amp;N UC - NTT - Revenues (Excl. Risk Reward) - Pull-through equipment</v>
      </c>
      <c r="I266" s="472" t="s">
        <v>13</v>
      </c>
      <c r="J266" s="23"/>
      <c r="K266" s="23"/>
      <c r="L266" s="473" t="s">
        <v>385</v>
      </c>
      <c r="M266" s="485" t="s">
        <v>480</v>
      </c>
      <c r="N266" s="24"/>
      <c r="O266" s="444" t="s">
        <v>480</v>
      </c>
      <c r="P266" s="485" t="s">
        <v>480</v>
      </c>
      <c r="Q266" s="24"/>
      <c r="R266" s="444" t="s">
        <v>480</v>
      </c>
      <c r="S266" s="485" t="s">
        <v>480</v>
      </c>
      <c r="T266" s="24"/>
      <c r="U266" s="444" t="s">
        <v>480</v>
      </c>
      <c r="V266" s="485" t="s">
        <v>480</v>
      </c>
      <c r="W266" s="24"/>
      <c r="X266" s="444" t="s">
        <v>480</v>
      </c>
      <c r="Y266" s="485" t="s">
        <v>480</v>
      </c>
      <c r="Z266" s="24"/>
      <c r="AA266" s="444" t="s">
        <v>480</v>
      </c>
      <c r="AB266" s="485" t="s">
        <v>480</v>
      </c>
      <c r="AC266" s="24"/>
      <c r="AD266" s="444" t="s">
        <v>480</v>
      </c>
      <c r="AE266" s="485" t="s">
        <v>480</v>
      </c>
      <c r="AF266" s="24"/>
      <c r="AG266" s="444" t="s">
        <v>480</v>
      </c>
      <c r="AH266" s="485" t="s">
        <v>480</v>
      </c>
      <c r="AI266" s="24"/>
      <c r="AJ266" s="444" t="s">
        <v>480</v>
      </c>
      <c r="AK266" s="485" t="s">
        <v>480</v>
      </c>
      <c r="AL266" s="24"/>
      <c r="AM266" s="444" t="s">
        <v>480</v>
      </c>
      <c r="AN266" s="485" t="s">
        <v>480</v>
      </c>
      <c r="AO266" s="24"/>
      <c r="AP266" s="444" t="s">
        <v>480</v>
      </c>
    </row>
    <row r="267" spans="1:42" outlineLevel="2">
      <c r="A267" s="443">
        <v>265</v>
      </c>
      <c r="B267" s="38" t="str">
        <f>'7. INPUT O&amp;N UC'!D147</f>
        <v>O&amp;N UC-4.1.4-Item #5</v>
      </c>
      <c r="C267" s="464" t="str">
        <f>'7. INPUT O&amp;N UC'!B$79</f>
        <v>4.</v>
      </c>
      <c r="D267" s="432" t="str">
        <f>'7. INPUT O&amp;N UC'!C$79</f>
        <v>O&amp;N UC - NTT</v>
      </c>
      <c r="E267" s="139" t="str">
        <f>'7. INPUT O&amp;N UC'!C$81</f>
        <v>4.1</v>
      </c>
      <c r="F267" s="432" t="str">
        <f>'7. INPUT O&amp;N UC'!D$81</f>
        <v>O&amp;N UC - NTT - Revenues (Excl. Risk Reward)</v>
      </c>
      <c r="G267" s="139" t="str">
        <f>'7. INPUT O&amp;N UC'!D$139</f>
        <v>4.1.4</v>
      </c>
      <c r="H267" s="465" t="str">
        <f>'7. INPUT O&amp;N UC'!E$139</f>
        <v>O&amp;N UC - NTT - Revenues (Excl. Risk Reward) - Pull-through equipment</v>
      </c>
      <c r="I267" s="472" t="s">
        <v>14</v>
      </c>
      <c r="J267" s="23"/>
      <c r="K267" s="23"/>
      <c r="L267" s="473" t="s">
        <v>385</v>
      </c>
      <c r="M267" s="485" t="s">
        <v>480</v>
      </c>
      <c r="N267" s="24"/>
      <c r="O267" s="444" t="s">
        <v>480</v>
      </c>
      <c r="P267" s="485" t="s">
        <v>480</v>
      </c>
      <c r="Q267" s="24"/>
      <c r="R267" s="444" t="s">
        <v>480</v>
      </c>
      <c r="S267" s="485" t="s">
        <v>480</v>
      </c>
      <c r="T267" s="24"/>
      <c r="U267" s="444" t="s">
        <v>480</v>
      </c>
      <c r="V267" s="485" t="s">
        <v>480</v>
      </c>
      <c r="W267" s="24"/>
      <c r="X267" s="444" t="s">
        <v>480</v>
      </c>
      <c r="Y267" s="485" t="s">
        <v>480</v>
      </c>
      <c r="Z267" s="24"/>
      <c r="AA267" s="444" t="s">
        <v>480</v>
      </c>
      <c r="AB267" s="485" t="s">
        <v>480</v>
      </c>
      <c r="AC267" s="24"/>
      <c r="AD267" s="444" t="s">
        <v>480</v>
      </c>
      <c r="AE267" s="485" t="s">
        <v>480</v>
      </c>
      <c r="AF267" s="24"/>
      <c r="AG267" s="444" t="s">
        <v>480</v>
      </c>
      <c r="AH267" s="485" t="s">
        <v>480</v>
      </c>
      <c r="AI267" s="24"/>
      <c r="AJ267" s="444" t="s">
        <v>480</v>
      </c>
      <c r="AK267" s="485" t="s">
        <v>480</v>
      </c>
      <c r="AL267" s="24"/>
      <c r="AM267" s="444" t="s">
        <v>480</v>
      </c>
      <c r="AN267" s="485" t="s">
        <v>480</v>
      </c>
      <c r="AO267" s="24"/>
      <c r="AP267" s="444" t="s">
        <v>480</v>
      </c>
    </row>
    <row r="268" spans="1:42" outlineLevel="2">
      <c r="A268" s="443">
        <v>266</v>
      </c>
      <c r="B268" s="694" t="str">
        <f>'7. INPUT O&amp;N UC'!D148</f>
        <v>O&amp;N UC-4.1.4-Item #6</v>
      </c>
      <c r="C268" s="464" t="str">
        <f>'7. INPUT O&amp;N UC'!B$79</f>
        <v>4.</v>
      </c>
      <c r="D268" s="432" t="str">
        <f>'7. INPUT O&amp;N UC'!C$79</f>
        <v>O&amp;N UC - NTT</v>
      </c>
      <c r="E268" s="139" t="str">
        <f>'7. INPUT O&amp;N UC'!C$81</f>
        <v>4.1</v>
      </c>
      <c r="F268" s="432" t="str">
        <f>'7. INPUT O&amp;N UC'!D$81</f>
        <v>O&amp;N UC - NTT - Revenues (Excl. Risk Reward)</v>
      </c>
      <c r="G268" s="139" t="str">
        <f>'7. INPUT O&amp;N UC'!D$139</f>
        <v>4.1.4</v>
      </c>
      <c r="H268" s="465" t="str">
        <f>'7. INPUT O&amp;N UC'!E$139</f>
        <v>O&amp;N UC - NTT - Revenues (Excl. Risk Reward) - Pull-through equipment</v>
      </c>
      <c r="I268" s="472" t="s">
        <v>15</v>
      </c>
      <c r="J268" s="23"/>
      <c r="K268" s="23"/>
      <c r="L268" s="473" t="s">
        <v>385</v>
      </c>
      <c r="M268" s="485" t="s">
        <v>480</v>
      </c>
      <c r="N268" s="24"/>
      <c r="O268" s="444" t="s">
        <v>480</v>
      </c>
      <c r="P268" s="485" t="s">
        <v>480</v>
      </c>
      <c r="Q268" s="24"/>
      <c r="R268" s="444" t="s">
        <v>480</v>
      </c>
      <c r="S268" s="485" t="s">
        <v>480</v>
      </c>
      <c r="T268" s="24"/>
      <c r="U268" s="444" t="s">
        <v>480</v>
      </c>
      <c r="V268" s="485" t="s">
        <v>480</v>
      </c>
      <c r="W268" s="24"/>
      <c r="X268" s="444" t="s">
        <v>480</v>
      </c>
      <c r="Y268" s="485" t="s">
        <v>480</v>
      </c>
      <c r="Z268" s="24"/>
      <c r="AA268" s="444" t="s">
        <v>480</v>
      </c>
      <c r="AB268" s="485" t="s">
        <v>480</v>
      </c>
      <c r="AC268" s="24"/>
      <c r="AD268" s="444" t="s">
        <v>480</v>
      </c>
      <c r="AE268" s="485" t="s">
        <v>480</v>
      </c>
      <c r="AF268" s="24"/>
      <c r="AG268" s="444" t="s">
        <v>480</v>
      </c>
      <c r="AH268" s="485" t="s">
        <v>480</v>
      </c>
      <c r="AI268" s="24"/>
      <c r="AJ268" s="444" t="s">
        <v>480</v>
      </c>
      <c r="AK268" s="485" t="s">
        <v>480</v>
      </c>
      <c r="AL268" s="24"/>
      <c r="AM268" s="444" t="s">
        <v>480</v>
      </c>
      <c r="AN268" s="485" t="s">
        <v>480</v>
      </c>
      <c r="AO268" s="24"/>
      <c r="AP268" s="444" t="s">
        <v>480</v>
      </c>
    </row>
    <row r="269" spans="1:42" outlineLevel="2">
      <c r="A269" s="443">
        <v>267</v>
      </c>
      <c r="B269" s="694" t="str">
        <f>'7. INPUT O&amp;N UC'!D149</f>
        <v>O&amp;N UC-4.1.4-Item #7</v>
      </c>
      <c r="C269" s="464" t="str">
        <f>'7. INPUT O&amp;N UC'!B$79</f>
        <v>4.</v>
      </c>
      <c r="D269" s="432" t="str">
        <f>'7. INPUT O&amp;N UC'!C$79</f>
        <v>O&amp;N UC - NTT</v>
      </c>
      <c r="E269" s="139" t="str">
        <f>'7. INPUT O&amp;N UC'!C$81</f>
        <v>4.1</v>
      </c>
      <c r="F269" s="432" t="str">
        <f>'7. INPUT O&amp;N UC'!D$81</f>
        <v>O&amp;N UC - NTT - Revenues (Excl. Risk Reward)</v>
      </c>
      <c r="G269" s="139" t="str">
        <f>'7. INPUT O&amp;N UC'!D$139</f>
        <v>4.1.4</v>
      </c>
      <c r="H269" s="465" t="str">
        <f>'7. INPUT O&amp;N UC'!E$139</f>
        <v>O&amp;N UC - NTT - Revenues (Excl. Risk Reward) - Pull-through equipment</v>
      </c>
      <c r="I269" s="472" t="s">
        <v>16</v>
      </c>
      <c r="J269" s="23"/>
      <c r="K269" s="23"/>
      <c r="L269" s="473" t="s">
        <v>385</v>
      </c>
      <c r="M269" s="485" t="s">
        <v>480</v>
      </c>
      <c r="N269" s="24"/>
      <c r="O269" s="444" t="s">
        <v>480</v>
      </c>
      <c r="P269" s="485" t="s">
        <v>480</v>
      </c>
      <c r="Q269" s="24"/>
      <c r="R269" s="444" t="s">
        <v>480</v>
      </c>
      <c r="S269" s="485" t="s">
        <v>480</v>
      </c>
      <c r="T269" s="24"/>
      <c r="U269" s="444" t="s">
        <v>480</v>
      </c>
      <c r="V269" s="485" t="s">
        <v>480</v>
      </c>
      <c r="W269" s="24"/>
      <c r="X269" s="444" t="s">
        <v>480</v>
      </c>
      <c r="Y269" s="485" t="s">
        <v>480</v>
      </c>
      <c r="Z269" s="24"/>
      <c r="AA269" s="444" t="s">
        <v>480</v>
      </c>
      <c r="AB269" s="485" t="s">
        <v>480</v>
      </c>
      <c r="AC269" s="24"/>
      <c r="AD269" s="444" t="s">
        <v>480</v>
      </c>
      <c r="AE269" s="485" t="s">
        <v>480</v>
      </c>
      <c r="AF269" s="24"/>
      <c r="AG269" s="444" t="s">
        <v>480</v>
      </c>
      <c r="AH269" s="485" t="s">
        <v>480</v>
      </c>
      <c r="AI269" s="24"/>
      <c r="AJ269" s="444" t="s">
        <v>480</v>
      </c>
      <c r="AK269" s="485" t="s">
        <v>480</v>
      </c>
      <c r="AL269" s="24"/>
      <c r="AM269" s="444" t="s">
        <v>480</v>
      </c>
      <c r="AN269" s="485" t="s">
        <v>480</v>
      </c>
      <c r="AO269" s="24"/>
      <c r="AP269" s="444" t="s">
        <v>480</v>
      </c>
    </row>
    <row r="270" spans="1:42" outlineLevel="2">
      <c r="A270" s="443">
        <v>268</v>
      </c>
      <c r="B270" s="694" t="str">
        <f>'7. INPUT O&amp;N UC'!D150</f>
        <v>O&amp;N UC-4.1.4-Item #8</v>
      </c>
      <c r="C270" s="464" t="str">
        <f>'7. INPUT O&amp;N UC'!B$79</f>
        <v>4.</v>
      </c>
      <c r="D270" s="432" t="str">
        <f>'7. INPUT O&amp;N UC'!C$79</f>
        <v>O&amp;N UC - NTT</v>
      </c>
      <c r="E270" s="139" t="str">
        <f>'7. INPUT O&amp;N UC'!C$81</f>
        <v>4.1</v>
      </c>
      <c r="F270" s="432" t="str">
        <f>'7. INPUT O&amp;N UC'!D$81</f>
        <v>O&amp;N UC - NTT - Revenues (Excl. Risk Reward)</v>
      </c>
      <c r="G270" s="139" t="str">
        <f>'7. INPUT O&amp;N UC'!D$139</f>
        <v>4.1.4</v>
      </c>
      <c r="H270" s="465" t="str">
        <f>'7. INPUT O&amp;N UC'!E$139</f>
        <v>O&amp;N UC - NTT - Revenues (Excl. Risk Reward) - Pull-through equipment</v>
      </c>
      <c r="I270" s="472" t="s">
        <v>17</v>
      </c>
      <c r="J270" s="23"/>
      <c r="K270" s="23"/>
      <c r="L270" s="473" t="s">
        <v>385</v>
      </c>
      <c r="M270" s="485" t="s">
        <v>480</v>
      </c>
      <c r="N270" s="24"/>
      <c r="O270" s="444" t="s">
        <v>480</v>
      </c>
      <c r="P270" s="485" t="s">
        <v>480</v>
      </c>
      <c r="Q270" s="24"/>
      <c r="R270" s="444" t="s">
        <v>480</v>
      </c>
      <c r="S270" s="485" t="s">
        <v>480</v>
      </c>
      <c r="T270" s="24"/>
      <c r="U270" s="444" t="s">
        <v>480</v>
      </c>
      <c r="V270" s="485" t="s">
        <v>480</v>
      </c>
      <c r="W270" s="24"/>
      <c r="X270" s="444" t="s">
        <v>480</v>
      </c>
      <c r="Y270" s="485" t="s">
        <v>480</v>
      </c>
      <c r="Z270" s="24"/>
      <c r="AA270" s="444" t="s">
        <v>480</v>
      </c>
      <c r="AB270" s="485" t="s">
        <v>480</v>
      </c>
      <c r="AC270" s="24"/>
      <c r="AD270" s="444" t="s">
        <v>480</v>
      </c>
      <c r="AE270" s="485" t="s">
        <v>480</v>
      </c>
      <c r="AF270" s="24"/>
      <c r="AG270" s="444" t="s">
        <v>480</v>
      </c>
      <c r="AH270" s="485" t="s">
        <v>480</v>
      </c>
      <c r="AI270" s="24"/>
      <c r="AJ270" s="444" t="s">
        <v>480</v>
      </c>
      <c r="AK270" s="485" t="s">
        <v>480</v>
      </c>
      <c r="AL270" s="24"/>
      <c r="AM270" s="444" t="s">
        <v>480</v>
      </c>
      <c r="AN270" s="485" t="s">
        <v>480</v>
      </c>
      <c r="AO270" s="24"/>
      <c r="AP270" s="444" t="s">
        <v>480</v>
      </c>
    </row>
    <row r="271" spans="1:42" outlineLevel="2">
      <c r="A271" s="443">
        <v>269</v>
      </c>
      <c r="B271" s="694" t="str">
        <f>'7. INPUT O&amp;N UC'!D151</f>
        <v>O&amp;N UC-4.1.4-Item #9</v>
      </c>
      <c r="C271" s="464" t="str">
        <f>'7. INPUT O&amp;N UC'!B$79</f>
        <v>4.</v>
      </c>
      <c r="D271" s="432" t="str">
        <f>'7. INPUT O&amp;N UC'!C$79</f>
        <v>O&amp;N UC - NTT</v>
      </c>
      <c r="E271" s="139" t="str">
        <f>'7. INPUT O&amp;N UC'!C$81</f>
        <v>4.1</v>
      </c>
      <c r="F271" s="432" t="str">
        <f>'7. INPUT O&amp;N UC'!D$81</f>
        <v>O&amp;N UC - NTT - Revenues (Excl. Risk Reward)</v>
      </c>
      <c r="G271" s="139" t="str">
        <f>'7. INPUT O&amp;N UC'!D$139</f>
        <v>4.1.4</v>
      </c>
      <c r="H271" s="465" t="str">
        <f>'7. INPUT O&amp;N UC'!E$139</f>
        <v>O&amp;N UC - NTT - Revenues (Excl. Risk Reward) - Pull-through equipment</v>
      </c>
      <c r="I271" s="472" t="s">
        <v>18</v>
      </c>
      <c r="J271" s="23"/>
      <c r="K271" s="23"/>
      <c r="L271" s="473" t="s">
        <v>385</v>
      </c>
      <c r="M271" s="485" t="s">
        <v>480</v>
      </c>
      <c r="N271" s="24"/>
      <c r="O271" s="444" t="s">
        <v>480</v>
      </c>
      <c r="P271" s="485" t="s">
        <v>480</v>
      </c>
      <c r="Q271" s="24"/>
      <c r="R271" s="444" t="s">
        <v>480</v>
      </c>
      <c r="S271" s="485" t="s">
        <v>480</v>
      </c>
      <c r="T271" s="24"/>
      <c r="U271" s="444" t="s">
        <v>480</v>
      </c>
      <c r="V271" s="485" t="s">
        <v>480</v>
      </c>
      <c r="W271" s="24"/>
      <c r="X271" s="444" t="s">
        <v>480</v>
      </c>
      <c r="Y271" s="485" t="s">
        <v>480</v>
      </c>
      <c r="Z271" s="24"/>
      <c r="AA271" s="444" t="s">
        <v>480</v>
      </c>
      <c r="AB271" s="485" t="s">
        <v>480</v>
      </c>
      <c r="AC271" s="24"/>
      <c r="AD271" s="444" t="s">
        <v>480</v>
      </c>
      <c r="AE271" s="485" t="s">
        <v>480</v>
      </c>
      <c r="AF271" s="24"/>
      <c r="AG271" s="444" t="s">
        <v>480</v>
      </c>
      <c r="AH271" s="485" t="s">
        <v>480</v>
      </c>
      <c r="AI271" s="24"/>
      <c r="AJ271" s="444" t="s">
        <v>480</v>
      </c>
      <c r="AK271" s="485" t="s">
        <v>480</v>
      </c>
      <c r="AL271" s="24"/>
      <c r="AM271" s="444" t="s">
        <v>480</v>
      </c>
      <c r="AN271" s="485" t="s">
        <v>480</v>
      </c>
      <c r="AO271" s="24"/>
      <c r="AP271" s="444" t="s">
        <v>480</v>
      </c>
    </row>
    <row r="272" spans="1:42" outlineLevel="2">
      <c r="A272" s="445">
        <v>270</v>
      </c>
      <c r="B272" s="695" t="str">
        <f>'7. INPUT O&amp;N UC'!D152</f>
        <v>O&amp;N UC-4.1.4-Item #10</v>
      </c>
      <c r="C272" s="466" t="str">
        <f>'7. INPUT O&amp;N UC'!B$79</f>
        <v>4.</v>
      </c>
      <c r="D272" s="435" t="str">
        <f>'7. INPUT O&amp;N UC'!C$79</f>
        <v>O&amp;N UC - NTT</v>
      </c>
      <c r="E272" s="434" t="str">
        <f>'7. INPUT O&amp;N UC'!C$81</f>
        <v>4.1</v>
      </c>
      <c r="F272" s="435" t="str">
        <f>'7. INPUT O&amp;N UC'!D$81</f>
        <v>O&amp;N UC - NTT - Revenues (Excl. Risk Reward)</v>
      </c>
      <c r="G272" s="434" t="str">
        <f>'7. INPUT O&amp;N UC'!D$139</f>
        <v>4.1.4</v>
      </c>
      <c r="H272" s="467" t="str">
        <f>'7. INPUT O&amp;N UC'!E$139</f>
        <v>O&amp;N UC - NTT - Revenues (Excl. Risk Reward) - Pull-through equipment</v>
      </c>
      <c r="I272" s="474" t="s">
        <v>19</v>
      </c>
      <c r="J272" s="28"/>
      <c r="K272" s="28"/>
      <c r="L272" s="475" t="s">
        <v>385</v>
      </c>
      <c r="M272" s="487" t="s">
        <v>480</v>
      </c>
      <c r="N272" s="29"/>
      <c r="O272" s="446" t="s">
        <v>480</v>
      </c>
      <c r="P272" s="487" t="s">
        <v>480</v>
      </c>
      <c r="Q272" s="29"/>
      <c r="R272" s="446" t="s">
        <v>480</v>
      </c>
      <c r="S272" s="487" t="s">
        <v>480</v>
      </c>
      <c r="T272" s="29"/>
      <c r="U272" s="446" t="s">
        <v>480</v>
      </c>
      <c r="V272" s="487" t="s">
        <v>480</v>
      </c>
      <c r="W272" s="29"/>
      <c r="X272" s="446" t="s">
        <v>480</v>
      </c>
      <c r="Y272" s="487" t="s">
        <v>480</v>
      </c>
      <c r="Z272" s="29"/>
      <c r="AA272" s="446" t="s">
        <v>480</v>
      </c>
      <c r="AB272" s="487" t="s">
        <v>480</v>
      </c>
      <c r="AC272" s="29"/>
      <c r="AD272" s="446" t="s">
        <v>480</v>
      </c>
      <c r="AE272" s="487" t="s">
        <v>480</v>
      </c>
      <c r="AF272" s="29"/>
      <c r="AG272" s="446" t="s">
        <v>480</v>
      </c>
      <c r="AH272" s="487" t="s">
        <v>480</v>
      </c>
      <c r="AI272" s="29"/>
      <c r="AJ272" s="446" t="s">
        <v>480</v>
      </c>
      <c r="AK272" s="487" t="s">
        <v>480</v>
      </c>
      <c r="AL272" s="29"/>
      <c r="AM272" s="446" t="s">
        <v>480</v>
      </c>
      <c r="AN272" s="487" t="s">
        <v>480</v>
      </c>
      <c r="AO272" s="29"/>
      <c r="AP272" s="446" t="s">
        <v>480</v>
      </c>
    </row>
    <row r="273" spans="1:42" outlineLevel="2">
      <c r="A273" s="447">
        <v>271</v>
      </c>
      <c r="B273" s="37" t="str">
        <f>'7. INPUT O&amp;N UC'!D159</f>
        <v>O&amp;N UC-4.1.5-Item #1</v>
      </c>
      <c r="C273" s="496" t="str">
        <f>'7. INPUT O&amp;N UC'!B$79</f>
        <v>4.</v>
      </c>
      <c r="D273" s="430" t="str">
        <f>'7. INPUT O&amp;N UC'!C$79</f>
        <v>O&amp;N UC - NTT</v>
      </c>
      <c r="E273" s="429" t="str">
        <f>'7. INPUT O&amp;N UC'!C$81</f>
        <v>4.1</v>
      </c>
      <c r="F273" s="430" t="str">
        <f>'7. INPUT O&amp;N UC'!D$81</f>
        <v>O&amp;N UC - NTT - Revenues (Excl. Risk Reward)</v>
      </c>
      <c r="G273" s="429" t="str">
        <f>'7. INPUT O&amp;N UC'!D$155</f>
        <v>4.1.5</v>
      </c>
      <c r="H273" s="495" t="str">
        <f>'7. INPUT O&amp;N UC'!E$155</f>
        <v>O&amp;N UC - NTT - Revenues (Excl. Risk Reward) - Pull-through Deployment &amp; set-up</v>
      </c>
      <c r="I273" s="476" t="s">
        <v>9</v>
      </c>
      <c r="J273" s="17"/>
      <c r="K273" s="17"/>
      <c r="L273" s="477"/>
      <c r="M273" s="488" t="s">
        <v>480</v>
      </c>
      <c r="N273" s="18"/>
      <c r="O273" s="448" t="s">
        <v>480</v>
      </c>
      <c r="P273" s="488" t="s">
        <v>480</v>
      </c>
      <c r="Q273" s="18"/>
      <c r="R273" s="448" t="s">
        <v>480</v>
      </c>
      <c r="S273" s="488" t="s">
        <v>480</v>
      </c>
      <c r="T273" s="18"/>
      <c r="U273" s="448" t="s">
        <v>480</v>
      </c>
      <c r="V273" s="488" t="s">
        <v>480</v>
      </c>
      <c r="W273" s="18"/>
      <c r="X273" s="448" t="s">
        <v>480</v>
      </c>
      <c r="Y273" s="488" t="s">
        <v>480</v>
      </c>
      <c r="Z273" s="18"/>
      <c r="AA273" s="448" t="s">
        <v>480</v>
      </c>
      <c r="AB273" s="488" t="s">
        <v>480</v>
      </c>
      <c r="AC273" s="18"/>
      <c r="AD273" s="448" t="s">
        <v>480</v>
      </c>
      <c r="AE273" s="488" t="s">
        <v>480</v>
      </c>
      <c r="AF273" s="18"/>
      <c r="AG273" s="448" t="s">
        <v>480</v>
      </c>
      <c r="AH273" s="488" t="s">
        <v>480</v>
      </c>
      <c r="AI273" s="18"/>
      <c r="AJ273" s="448" t="s">
        <v>480</v>
      </c>
      <c r="AK273" s="488" t="s">
        <v>480</v>
      </c>
      <c r="AL273" s="18"/>
      <c r="AM273" s="448" t="s">
        <v>480</v>
      </c>
      <c r="AN273" s="488" t="s">
        <v>480</v>
      </c>
      <c r="AO273" s="18"/>
      <c r="AP273" s="448" t="s">
        <v>480</v>
      </c>
    </row>
    <row r="274" spans="1:42" outlineLevel="2">
      <c r="A274" s="443">
        <v>272</v>
      </c>
      <c r="B274" s="38" t="str">
        <f>'7. INPUT O&amp;N UC'!D160</f>
        <v>O&amp;N UC-4.1.5-Item #2</v>
      </c>
      <c r="C274" s="464" t="str">
        <f>'7. INPUT O&amp;N UC'!B$79</f>
        <v>4.</v>
      </c>
      <c r="D274" s="432" t="str">
        <f>'7. INPUT O&amp;N UC'!C$79</f>
        <v>O&amp;N UC - NTT</v>
      </c>
      <c r="E274" s="139" t="str">
        <f>'7. INPUT O&amp;N UC'!C$81</f>
        <v>4.1</v>
      </c>
      <c r="F274" s="432" t="str">
        <f>'7. INPUT O&amp;N UC'!D$81</f>
        <v>O&amp;N UC - NTT - Revenues (Excl. Risk Reward)</v>
      </c>
      <c r="G274" s="139" t="str">
        <f>'7. INPUT O&amp;N UC'!D$155</f>
        <v>4.1.5</v>
      </c>
      <c r="H274" s="465" t="str">
        <f>'7. INPUT O&amp;N UC'!E$155</f>
        <v>O&amp;N UC - NTT - Revenues (Excl. Risk Reward) - Pull-through Deployment &amp; set-up</v>
      </c>
      <c r="I274" s="472" t="s">
        <v>11</v>
      </c>
      <c r="J274" s="23"/>
      <c r="K274" s="23"/>
      <c r="L274" s="473"/>
      <c r="M274" s="485" t="s">
        <v>480</v>
      </c>
      <c r="N274" s="24"/>
      <c r="O274" s="444" t="s">
        <v>480</v>
      </c>
      <c r="P274" s="485" t="s">
        <v>480</v>
      </c>
      <c r="Q274" s="24"/>
      <c r="R274" s="444" t="s">
        <v>480</v>
      </c>
      <c r="S274" s="485" t="s">
        <v>480</v>
      </c>
      <c r="T274" s="24"/>
      <c r="U274" s="444" t="s">
        <v>480</v>
      </c>
      <c r="V274" s="485" t="s">
        <v>480</v>
      </c>
      <c r="W274" s="24"/>
      <c r="X274" s="444" t="s">
        <v>480</v>
      </c>
      <c r="Y274" s="485" t="s">
        <v>480</v>
      </c>
      <c r="Z274" s="24"/>
      <c r="AA274" s="444" t="s">
        <v>480</v>
      </c>
      <c r="AB274" s="485" t="s">
        <v>480</v>
      </c>
      <c r="AC274" s="24"/>
      <c r="AD274" s="444" t="s">
        <v>480</v>
      </c>
      <c r="AE274" s="485" t="s">
        <v>480</v>
      </c>
      <c r="AF274" s="24"/>
      <c r="AG274" s="444" t="s">
        <v>480</v>
      </c>
      <c r="AH274" s="485" t="s">
        <v>480</v>
      </c>
      <c r="AI274" s="24"/>
      <c r="AJ274" s="444" t="s">
        <v>480</v>
      </c>
      <c r="AK274" s="485" t="s">
        <v>480</v>
      </c>
      <c r="AL274" s="24"/>
      <c r="AM274" s="444" t="s">
        <v>480</v>
      </c>
      <c r="AN274" s="485" t="s">
        <v>480</v>
      </c>
      <c r="AO274" s="24"/>
      <c r="AP274" s="444" t="s">
        <v>480</v>
      </c>
    </row>
    <row r="275" spans="1:42" outlineLevel="2">
      <c r="A275" s="443">
        <v>273</v>
      </c>
      <c r="B275" s="38" t="str">
        <f>'7. INPUT O&amp;N UC'!D161</f>
        <v>O&amp;N UC-4.1.5-Item #3</v>
      </c>
      <c r="C275" s="464" t="str">
        <f>'7. INPUT O&amp;N UC'!B$79</f>
        <v>4.</v>
      </c>
      <c r="D275" s="432" t="str">
        <f>'7. INPUT O&amp;N UC'!C$79</f>
        <v>O&amp;N UC - NTT</v>
      </c>
      <c r="E275" s="139" t="str">
        <f>'7. INPUT O&amp;N UC'!C$81</f>
        <v>4.1</v>
      </c>
      <c r="F275" s="432" t="str">
        <f>'7. INPUT O&amp;N UC'!D$81</f>
        <v>O&amp;N UC - NTT - Revenues (Excl. Risk Reward)</v>
      </c>
      <c r="G275" s="139" t="str">
        <f>'7. INPUT O&amp;N UC'!D$155</f>
        <v>4.1.5</v>
      </c>
      <c r="H275" s="465" t="str">
        <f>'7. INPUT O&amp;N UC'!E$155</f>
        <v>O&amp;N UC - NTT - Revenues (Excl. Risk Reward) - Pull-through Deployment &amp; set-up</v>
      </c>
      <c r="I275" s="472" t="s">
        <v>12</v>
      </c>
      <c r="J275" s="23"/>
      <c r="K275" s="23"/>
      <c r="L275" s="473"/>
      <c r="M275" s="485" t="s">
        <v>480</v>
      </c>
      <c r="N275" s="24"/>
      <c r="O275" s="444" t="s">
        <v>480</v>
      </c>
      <c r="P275" s="485" t="s">
        <v>480</v>
      </c>
      <c r="Q275" s="24"/>
      <c r="R275" s="444" t="s">
        <v>480</v>
      </c>
      <c r="S275" s="485" t="s">
        <v>480</v>
      </c>
      <c r="T275" s="24"/>
      <c r="U275" s="444" t="s">
        <v>480</v>
      </c>
      <c r="V275" s="485" t="s">
        <v>480</v>
      </c>
      <c r="W275" s="24"/>
      <c r="X275" s="444" t="s">
        <v>480</v>
      </c>
      <c r="Y275" s="485" t="s">
        <v>480</v>
      </c>
      <c r="Z275" s="24"/>
      <c r="AA275" s="444" t="s">
        <v>480</v>
      </c>
      <c r="AB275" s="485" t="s">
        <v>480</v>
      </c>
      <c r="AC275" s="24"/>
      <c r="AD275" s="444" t="s">
        <v>480</v>
      </c>
      <c r="AE275" s="485" t="s">
        <v>480</v>
      </c>
      <c r="AF275" s="24"/>
      <c r="AG275" s="444" t="s">
        <v>480</v>
      </c>
      <c r="AH275" s="485" t="s">
        <v>480</v>
      </c>
      <c r="AI275" s="24"/>
      <c r="AJ275" s="444" t="s">
        <v>480</v>
      </c>
      <c r="AK275" s="485" t="s">
        <v>480</v>
      </c>
      <c r="AL275" s="24"/>
      <c r="AM275" s="444" t="s">
        <v>480</v>
      </c>
      <c r="AN275" s="485" t="s">
        <v>480</v>
      </c>
      <c r="AO275" s="24"/>
      <c r="AP275" s="444" t="s">
        <v>480</v>
      </c>
    </row>
    <row r="276" spans="1:42" outlineLevel="2">
      <c r="A276" s="443">
        <v>274</v>
      </c>
      <c r="B276" s="38" t="str">
        <f>'7. INPUT O&amp;N UC'!D162</f>
        <v>O&amp;N UC-4.1.5-Item #4</v>
      </c>
      <c r="C276" s="464" t="str">
        <f>'7. INPUT O&amp;N UC'!B$79</f>
        <v>4.</v>
      </c>
      <c r="D276" s="432" t="str">
        <f>'7. INPUT O&amp;N UC'!C$79</f>
        <v>O&amp;N UC - NTT</v>
      </c>
      <c r="E276" s="139" t="str">
        <f>'7. INPUT O&amp;N UC'!C$81</f>
        <v>4.1</v>
      </c>
      <c r="F276" s="432" t="str">
        <f>'7. INPUT O&amp;N UC'!D$81</f>
        <v>O&amp;N UC - NTT - Revenues (Excl. Risk Reward)</v>
      </c>
      <c r="G276" s="139" t="str">
        <f>'7. INPUT O&amp;N UC'!D$155</f>
        <v>4.1.5</v>
      </c>
      <c r="H276" s="465" t="str">
        <f>'7. INPUT O&amp;N UC'!E$155</f>
        <v>O&amp;N UC - NTT - Revenues (Excl. Risk Reward) - Pull-through Deployment &amp; set-up</v>
      </c>
      <c r="I276" s="472" t="s">
        <v>13</v>
      </c>
      <c r="J276" s="23"/>
      <c r="K276" s="23"/>
      <c r="L276" s="473"/>
      <c r="M276" s="485" t="s">
        <v>480</v>
      </c>
      <c r="N276" s="24"/>
      <c r="O276" s="444" t="s">
        <v>480</v>
      </c>
      <c r="P276" s="485" t="s">
        <v>480</v>
      </c>
      <c r="Q276" s="24"/>
      <c r="R276" s="444" t="s">
        <v>480</v>
      </c>
      <c r="S276" s="485" t="s">
        <v>480</v>
      </c>
      <c r="T276" s="24"/>
      <c r="U276" s="444" t="s">
        <v>480</v>
      </c>
      <c r="V276" s="485" t="s">
        <v>480</v>
      </c>
      <c r="W276" s="24"/>
      <c r="X276" s="444" t="s">
        <v>480</v>
      </c>
      <c r="Y276" s="485" t="s">
        <v>480</v>
      </c>
      <c r="Z276" s="24"/>
      <c r="AA276" s="444" t="s">
        <v>480</v>
      </c>
      <c r="AB276" s="485" t="s">
        <v>480</v>
      </c>
      <c r="AC276" s="24"/>
      <c r="AD276" s="444" t="s">
        <v>480</v>
      </c>
      <c r="AE276" s="485" t="s">
        <v>480</v>
      </c>
      <c r="AF276" s="24"/>
      <c r="AG276" s="444" t="s">
        <v>480</v>
      </c>
      <c r="AH276" s="485" t="s">
        <v>480</v>
      </c>
      <c r="AI276" s="24"/>
      <c r="AJ276" s="444" t="s">
        <v>480</v>
      </c>
      <c r="AK276" s="485" t="s">
        <v>480</v>
      </c>
      <c r="AL276" s="24"/>
      <c r="AM276" s="444" t="s">
        <v>480</v>
      </c>
      <c r="AN276" s="485" t="s">
        <v>480</v>
      </c>
      <c r="AO276" s="24"/>
      <c r="AP276" s="444" t="s">
        <v>480</v>
      </c>
    </row>
    <row r="277" spans="1:42" outlineLevel="2">
      <c r="A277" s="443">
        <v>275</v>
      </c>
      <c r="B277" s="38" t="str">
        <f>'7. INPUT O&amp;N UC'!D163</f>
        <v>O&amp;N UC-4.1.5-Item #5</v>
      </c>
      <c r="C277" s="464" t="str">
        <f>'7. INPUT O&amp;N UC'!B$79</f>
        <v>4.</v>
      </c>
      <c r="D277" s="432" t="str">
        <f>'7. INPUT O&amp;N UC'!C$79</f>
        <v>O&amp;N UC - NTT</v>
      </c>
      <c r="E277" s="139" t="str">
        <f>'7. INPUT O&amp;N UC'!C$81</f>
        <v>4.1</v>
      </c>
      <c r="F277" s="432" t="str">
        <f>'7. INPUT O&amp;N UC'!D$81</f>
        <v>O&amp;N UC - NTT - Revenues (Excl. Risk Reward)</v>
      </c>
      <c r="G277" s="139" t="str">
        <f>'7. INPUT O&amp;N UC'!D$155</f>
        <v>4.1.5</v>
      </c>
      <c r="H277" s="465" t="str">
        <f>'7. INPUT O&amp;N UC'!E$155</f>
        <v>O&amp;N UC - NTT - Revenues (Excl. Risk Reward) - Pull-through Deployment &amp; set-up</v>
      </c>
      <c r="I277" s="472" t="s">
        <v>14</v>
      </c>
      <c r="J277" s="23"/>
      <c r="K277" s="23"/>
      <c r="L277" s="473"/>
      <c r="M277" s="485" t="s">
        <v>480</v>
      </c>
      <c r="N277" s="24"/>
      <c r="O277" s="444" t="s">
        <v>480</v>
      </c>
      <c r="P277" s="485" t="s">
        <v>480</v>
      </c>
      <c r="Q277" s="24"/>
      <c r="R277" s="444" t="s">
        <v>480</v>
      </c>
      <c r="S277" s="485" t="s">
        <v>480</v>
      </c>
      <c r="T277" s="24"/>
      <c r="U277" s="444" t="s">
        <v>480</v>
      </c>
      <c r="V277" s="485" t="s">
        <v>480</v>
      </c>
      <c r="W277" s="24"/>
      <c r="X277" s="444" t="s">
        <v>480</v>
      </c>
      <c r="Y277" s="485" t="s">
        <v>480</v>
      </c>
      <c r="Z277" s="24"/>
      <c r="AA277" s="444" t="s">
        <v>480</v>
      </c>
      <c r="AB277" s="485" t="s">
        <v>480</v>
      </c>
      <c r="AC277" s="24"/>
      <c r="AD277" s="444" t="s">
        <v>480</v>
      </c>
      <c r="AE277" s="485" t="s">
        <v>480</v>
      </c>
      <c r="AF277" s="24"/>
      <c r="AG277" s="444" t="s">
        <v>480</v>
      </c>
      <c r="AH277" s="485" t="s">
        <v>480</v>
      </c>
      <c r="AI277" s="24"/>
      <c r="AJ277" s="444" t="s">
        <v>480</v>
      </c>
      <c r="AK277" s="485" t="s">
        <v>480</v>
      </c>
      <c r="AL277" s="24"/>
      <c r="AM277" s="444" t="s">
        <v>480</v>
      </c>
      <c r="AN277" s="485" t="s">
        <v>480</v>
      </c>
      <c r="AO277" s="24"/>
      <c r="AP277" s="444" t="s">
        <v>480</v>
      </c>
    </row>
    <row r="278" spans="1:42" outlineLevel="2">
      <c r="A278" s="443">
        <v>276</v>
      </c>
      <c r="B278" s="694" t="str">
        <f>'7. INPUT O&amp;N UC'!D164</f>
        <v>O&amp;N UC-4.1.5-Item #6</v>
      </c>
      <c r="C278" s="464" t="str">
        <f>'7. INPUT O&amp;N UC'!B$79</f>
        <v>4.</v>
      </c>
      <c r="D278" s="432" t="str">
        <f>'7. INPUT O&amp;N UC'!C$79</f>
        <v>O&amp;N UC - NTT</v>
      </c>
      <c r="E278" s="139" t="str">
        <f>'7. INPUT O&amp;N UC'!C$81</f>
        <v>4.1</v>
      </c>
      <c r="F278" s="432" t="str">
        <f>'7. INPUT O&amp;N UC'!D$81</f>
        <v>O&amp;N UC - NTT - Revenues (Excl. Risk Reward)</v>
      </c>
      <c r="G278" s="139" t="str">
        <f>'7. INPUT O&amp;N UC'!D$155</f>
        <v>4.1.5</v>
      </c>
      <c r="H278" s="465" t="str">
        <f>'7. INPUT O&amp;N UC'!E$155</f>
        <v>O&amp;N UC - NTT - Revenues (Excl. Risk Reward) - Pull-through Deployment &amp; set-up</v>
      </c>
      <c r="I278" s="472" t="s">
        <v>15</v>
      </c>
      <c r="J278" s="23"/>
      <c r="K278" s="23"/>
      <c r="L278" s="473"/>
      <c r="M278" s="485" t="s">
        <v>480</v>
      </c>
      <c r="N278" s="24"/>
      <c r="O278" s="444" t="s">
        <v>480</v>
      </c>
      <c r="P278" s="485" t="s">
        <v>480</v>
      </c>
      <c r="Q278" s="24"/>
      <c r="R278" s="444" t="s">
        <v>480</v>
      </c>
      <c r="S278" s="485" t="s">
        <v>480</v>
      </c>
      <c r="T278" s="24"/>
      <c r="U278" s="444" t="s">
        <v>480</v>
      </c>
      <c r="V278" s="485" t="s">
        <v>480</v>
      </c>
      <c r="W278" s="24"/>
      <c r="X278" s="444" t="s">
        <v>480</v>
      </c>
      <c r="Y278" s="485" t="s">
        <v>480</v>
      </c>
      <c r="Z278" s="24"/>
      <c r="AA278" s="444" t="s">
        <v>480</v>
      </c>
      <c r="AB278" s="485" t="s">
        <v>480</v>
      </c>
      <c r="AC278" s="24"/>
      <c r="AD278" s="444" t="s">
        <v>480</v>
      </c>
      <c r="AE278" s="485" t="s">
        <v>480</v>
      </c>
      <c r="AF278" s="24"/>
      <c r="AG278" s="444" t="s">
        <v>480</v>
      </c>
      <c r="AH278" s="485" t="s">
        <v>480</v>
      </c>
      <c r="AI278" s="24"/>
      <c r="AJ278" s="444" t="s">
        <v>480</v>
      </c>
      <c r="AK278" s="485" t="s">
        <v>480</v>
      </c>
      <c r="AL278" s="24"/>
      <c r="AM278" s="444" t="s">
        <v>480</v>
      </c>
      <c r="AN278" s="485" t="s">
        <v>480</v>
      </c>
      <c r="AO278" s="24"/>
      <c r="AP278" s="444" t="s">
        <v>480</v>
      </c>
    </row>
    <row r="279" spans="1:42" outlineLevel="2">
      <c r="A279" s="443">
        <v>277</v>
      </c>
      <c r="B279" s="694" t="str">
        <f>'7. INPUT O&amp;N UC'!D165</f>
        <v>O&amp;N UC-4.1.5-Item #7</v>
      </c>
      <c r="C279" s="464" t="str">
        <f>'7. INPUT O&amp;N UC'!B$79</f>
        <v>4.</v>
      </c>
      <c r="D279" s="432" t="str">
        <f>'7. INPUT O&amp;N UC'!C$79</f>
        <v>O&amp;N UC - NTT</v>
      </c>
      <c r="E279" s="139" t="str">
        <f>'7. INPUT O&amp;N UC'!C$81</f>
        <v>4.1</v>
      </c>
      <c r="F279" s="432" t="str">
        <f>'7. INPUT O&amp;N UC'!D$81</f>
        <v>O&amp;N UC - NTT - Revenues (Excl. Risk Reward)</v>
      </c>
      <c r="G279" s="139" t="str">
        <f>'7. INPUT O&amp;N UC'!D$155</f>
        <v>4.1.5</v>
      </c>
      <c r="H279" s="465" t="str">
        <f>'7. INPUT O&amp;N UC'!E$155</f>
        <v>O&amp;N UC - NTT - Revenues (Excl. Risk Reward) - Pull-through Deployment &amp; set-up</v>
      </c>
      <c r="I279" s="472" t="s">
        <v>16</v>
      </c>
      <c r="J279" s="23"/>
      <c r="K279" s="23"/>
      <c r="L279" s="473"/>
      <c r="M279" s="485" t="s">
        <v>480</v>
      </c>
      <c r="N279" s="24"/>
      <c r="O279" s="444" t="s">
        <v>480</v>
      </c>
      <c r="P279" s="485" t="s">
        <v>480</v>
      </c>
      <c r="Q279" s="24"/>
      <c r="R279" s="444" t="s">
        <v>480</v>
      </c>
      <c r="S279" s="485" t="s">
        <v>480</v>
      </c>
      <c r="T279" s="24"/>
      <c r="U279" s="444" t="s">
        <v>480</v>
      </c>
      <c r="V279" s="485" t="s">
        <v>480</v>
      </c>
      <c r="W279" s="24"/>
      <c r="X279" s="444" t="s">
        <v>480</v>
      </c>
      <c r="Y279" s="485" t="s">
        <v>480</v>
      </c>
      <c r="Z279" s="24"/>
      <c r="AA279" s="444" t="s">
        <v>480</v>
      </c>
      <c r="AB279" s="485" t="s">
        <v>480</v>
      </c>
      <c r="AC279" s="24"/>
      <c r="AD279" s="444" t="s">
        <v>480</v>
      </c>
      <c r="AE279" s="485" t="s">
        <v>480</v>
      </c>
      <c r="AF279" s="24"/>
      <c r="AG279" s="444" t="s">
        <v>480</v>
      </c>
      <c r="AH279" s="485" t="s">
        <v>480</v>
      </c>
      <c r="AI279" s="24"/>
      <c r="AJ279" s="444" t="s">
        <v>480</v>
      </c>
      <c r="AK279" s="485" t="s">
        <v>480</v>
      </c>
      <c r="AL279" s="24"/>
      <c r="AM279" s="444" t="s">
        <v>480</v>
      </c>
      <c r="AN279" s="485" t="s">
        <v>480</v>
      </c>
      <c r="AO279" s="24"/>
      <c r="AP279" s="444" t="s">
        <v>480</v>
      </c>
    </row>
    <row r="280" spans="1:42" outlineLevel="2">
      <c r="A280" s="443">
        <v>278</v>
      </c>
      <c r="B280" s="694" t="str">
        <f>'7. INPUT O&amp;N UC'!D166</f>
        <v>O&amp;N UC-4.1.5-Item #8</v>
      </c>
      <c r="C280" s="464" t="str">
        <f>'7. INPUT O&amp;N UC'!B$79</f>
        <v>4.</v>
      </c>
      <c r="D280" s="432" t="str">
        <f>'7. INPUT O&amp;N UC'!C$79</f>
        <v>O&amp;N UC - NTT</v>
      </c>
      <c r="E280" s="139" t="str">
        <f>'7. INPUT O&amp;N UC'!C$81</f>
        <v>4.1</v>
      </c>
      <c r="F280" s="432" t="str">
        <f>'7. INPUT O&amp;N UC'!D$81</f>
        <v>O&amp;N UC - NTT - Revenues (Excl. Risk Reward)</v>
      </c>
      <c r="G280" s="139" t="str">
        <f>'7. INPUT O&amp;N UC'!D$155</f>
        <v>4.1.5</v>
      </c>
      <c r="H280" s="465" t="str">
        <f>'7. INPUT O&amp;N UC'!E$155</f>
        <v>O&amp;N UC - NTT - Revenues (Excl. Risk Reward) - Pull-through Deployment &amp; set-up</v>
      </c>
      <c r="I280" s="472" t="s">
        <v>17</v>
      </c>
      <c r="J280" s="23"/>
      <c r="K280" s="23"/>
      <c r="L280" s="473"/>
      <c r="M280" s="485" t="s">
        <v>480</v>
      </c>
      <c r="N280" s="24"/>
      <c r="O280" s="444" t="s">
        <v>480</v>
      </c>
      <c r="P280" s="485" t="s">
        <v>480</v>
      </c>
      <c r="Q280" s="24"/>
      <c r="R280" s="444" t="s">
        <v>480</v>
      </c>
      <c r="S280" s="485" t="s">
        <v>480</v>
      </c>
      <c r="T280" s="24"/>
      <c r="U280" s="444" t="s">
        <v>480</v>
      </c>
      <c r="V280" s="485" t="s">
        <v>480</v>
      </c>
      <c r="W280" s="24"/>
      <c r="X280" s="444" t="s">
        <v>480</v>
      </c>
      <c r="Y280" s="485" t="s">
        <v>480</v>
      </c>
      <c r="Z280" s="24"/>
      <c r="AA280" s="444" t="s">
        <v>480</v>
      </c>
      <c r="AB280" s="485" t="s">
        <v>480</v>
      </c>
      <c r="AC280" s="24"/>
      <c r="AD280" s="444" t="s">
        <v>480</v>
      </c>
      <c r="AE280" s="485" t="s">
        <v>480</v>
      </c>
      <c r="AF280" s="24"/>
      <c r="AG280" s="444" t="s">
        <v>480</v>
      </c>
      <c r="AH280" s="485" t="s">
        <v>480</v>
      </c>
      <c r="AI280" s="24"/>
      <c r="AJ280" s="444" t="s">
        <v>480</v>
      </c>
      <c r="AK280" s="485" t="s">
        <v>480</v>
      </c>
      <c r="AL280" s="24"/>
      <c r="AM280" s="444" t="s">
        <v>480</v>
      </c>
      <c r="AN280" s="485" t="s">
        <v>480</v>
      </c>
      <c r="AO280" s="24"/>
      <c r="AP280" s="444" t="s">
        <v>480</v>
      </c>
    </row>
    <row r="281" spans="1:42" outlineLevel="2">
      <c r="A281" s="443">
        <v>279</v>
      </c>
      <c r="B281" s="694" t="str">
        <f>'7. INPUT O&amp;N UC'!D167</f>
        <v>O&amp;N UC-4.1.5-Item #9</v>
      </c>
      <c r="C281" s="464" t="str">
        <f>'7. INPUT O&amp;N UC'!B$79</f>
        <v>4.</v>
      </c>
      <c r="D281" s="432" t="str">
        <f>'7. INPUT O&amp;N UC'!C$79</f>
        <v>O&amp;N UC - NTT</v>
      </c>
      <c r="E281" s="139" t="str">
        <f>'7. INPUT O&amp;N UC'!C$81</f>
        <v>4.1</v>
      </c>
      <c r="F281" s="432" t="str">
        <f>'7. INPUT O&amp;N UC'!D$81</f>
        <v>O&amp;N UC - NTT - Revenues (Excl. Risk Reward)</v>
      </c>
      <c r="G281" s="139" t="str">
        <f>'7. INPUT O&amp;N UC'!D$155</f>
        <v>4.1.5</v>
      </c>
      <c r="H281" s="465" t="str">
        <f>'7. INPUT O&amp;N UC'!E$155</f>
        <v>O&amp;N UC - NTT - Revenues (Excl. Risk Reward) - Pull-through Deployment &amp; set-up</v>
      </c>
      <c r="I281" s="472" t="s">
        <v>18</v>
      </c>
      <c r="J281" s="23"/>
      <c r="K281" s="23"/>
      <c r="L281" s="473"/>
      <c r="M281" s="485" t="s">
        <v>480</v>
      </c>
      <c r="N281" s="24"/>
      <c r="O281" s="444" t="s">
        <v>480</v>
      </c>
      <c r="P281" s="485" t="s">
        <v>480</v>
      </c>
      <c r="Q281" s="24"/>
      <c r="R281" s="444" t="s">
        <v>480</v>
      </c>
      <c r="S281" s="485" t="s">
        <v>480</v>
      </c>
      <c r="T281" s="24"/>
      <c r="U281" s="444" t="s">
        <v>480</v>
      </c>
      <c r="V281" s="485" t="s">
        <v>480</v>
      </c>
      <c r="W281" s="24"/>
      <c r="X281" s="444" t="s">
        <v>480</v>
      </c>
      <c r="Y281" s="485" t="s">
        <v>480</v>
      </c>
      <c r="Z281" s="24"/>
      <c r="AA281" s="444" t="s">
        <v>480</v>
      </c>
      <c r="AB281" s="485" t="s">
        <v>480</v>
      </c>
      <c r="AC281" s="24"/>
      <c r="AD281" s="444" t="s">
        <v>480</v>
      </c>
      <c r="AE281" s="485" t="s">
        <v>480</v>
      </c>
      <c r="AF281" s="24"/>
      <c r="AG281" s="444" t="s">
        <v>480</v>
      </c>
      <c r="AH281" s="485" t="s">
        <v>480</v>
      </c>
      <c r="AI281" s="24"/>
      <c r="AJ281" s="444" t="s">
        <v>480</v>
      </c>
      <c r="AK281" s="485" t="s">
        <v>480</v>
      </c>
      <c r="AL281" s="24"/>
      <c r="AM281" s="444" t="s">
        <v>480</v>
      </c>
      <c r="AN281" s="485" t="s">
        <v>480</v>
      </c>
      <c r="AO281" s="24"/>
      <c r="AP281" s="444" t="s">
        <v>480</v>
      </c>
    </row>
    <row r="282" spans="1:42" outlineLevel="2">
      <c r="A282" s="445">
        <v>280</v>
      </c>
      <c r="B282" s="695" t="str">
        <f>'7. INPUT O&amp;N UC'!D168</f>
        <v>O&amp;N UC-4.1.5-Item #10</v>
      </c>
      <c r="C282" s="466" t="str">
        <f>'7. INPUT O&amp;N UC'!B$79</f>
        <v>4.</v>
      </c>
      <c r="D282" s="435" t="str">
        <f>'7. INPUT O&amp;N UC'!C$79</f>
        <v>O&amp;N UC - NTT</v>
      </c>
      <c r="E282" s="434" t="str">
        <f>'7. INPUT O&amp;N UC'!C$81</f>
        <v>4.1</v>
      </c>
      <c r="F282" s="435" t="str">
        <f>'7. INPUT O&amp;N UC'!D$81</f>
        <v>O&amp;N UC - NTT - Revenues (Excl. Risk Reward)</v>
      </c>
      <c r="G282" s="434" t="str">
        <f>'7. INPUT O&amp;N UC'!D$155</f>
        <v>4.1.5</v>
      </c>
      <c r="H282" s="467" t="str">
        <f>'7. INPUT O&amp;N UC'!E$155</f>
        <v>O&amp;N UC - NTT - Revenues (Excl. Risk Reward) - Pull-through Deployment &amp; set-up</v>
      </c>
      <c r="I282" s="474" t="s">
        <v>19</v>
      </c>
      <c r="J282" s="28"/>
      <c r="K282" s="28"/>
      <c r="L282" s="475"/>
      <c r="M282" s="487" t="s">
        <v>480</v>
      </c>
      <c r="N282" s="29"/>
      <c r="O282" s="446" t="s">
        <v>480</v>
      </c>
      <c r="P282" s="487" t="s">
        <v>480</v>
      </c>
      <c r="Q282" s="29"/>
      <c r="R282" s="446" t="s">
        <v>480</v>
      </c>
      <c r="S282" s="487" t="s">
        <v>480</v>
      </c>
      <c r="T282" s="29"/>
      <c r="U282" s="446" t="s">
        <v>480</v>
      </c>
      <c r="V282" s="487" t="s">
        <v>480</v>
      </c>
      <c r="W282" s="29"/>
      <c r="X282" s="446" t="s">
        <v>480</v>
      </c>
      <c r="Y282" s="487" t="s">
        <v>480</v>
      </c>
      <c r="Z282" s="29"/>
      <c r="AA282" s="446" t="s">
        <v>480</v>
      </c>
      <c r="AB282" s="487" t="s">
        <v>480</v>
      </c>
      <c r="AC282" s="29"/>
      <c r="AD282" s="446" t="s">
        <v>480</v>
      </c>
      <c r="AE282" s="487" t="s">
        <v>480</v>
      </c>
      <c r="AF282" s="29"/>
      <c r="AG282" s="446" t="s">
        <v>480</v>
      </c>
      <c r="AH282" s="487" t="s">
        <v>480</v>
      </c>
      <c r="AI282" s="29"/>
      <c r="AJ282" s="446" t="s">
        <v>480</v>
      </c>
      <c r="AK282" s="487" t="s">
        <v>480</v>
      </c>
      <c r="AL282" s="29"/>
      <c r="AM282" s="446" t="s">
        <v>480</v>
      </c>
      <c r="AN282" s="487" t="s">
        <v>480</v>
      </c>
      <c r="AO282" s="29"/>
      <c r="AP282" s="446" t="s">
        <v>480</v>
      </c>
    </row>
    <row r="283" spans="1:42" outlineLevel="2">
      <c r="A283" s="447">
        <v>281</v>
      </c>
      <c r="B283" s="37" t="str">
        <f>'7. INPUT O&amp;N UC'!D175</f>
        <v>O&amp;N UC-4.1.6-Item #1</v>
      </c>
      <c r="C283" s="496" t="str">
        <f>'7. INPUT O&amp;N UC'!B$79</f>
        <v>4.</v>
      </c>
      <c r="D283" s="430" t="str">
        <f>'7. INPUT O&amp;N UC'!C$79</f>
        <v>O&amp;N UC - NTT</v>
      </c>
      <c r="E283" s="429" t="str">
        <f>'7. INPUT O&amp;N UC'!C$81</f>
        <v>4.1</v>
      </c>
      <c r="F283" s="430" t="str">
        <f>'7. INPUT O&amp;N UC'!D$81</f>
        <v>O&amp;N UC - NTT - Revenues (Excl. Risk Reward)</v>
      </c>
      <c r="G283" s="429" t="str">
        <f>'7. INPUT O&amp;N UC'!D$170</f>
        <v>4.1.6</v>
      </c>
      <c r="H283" s="495" t="str">
        <f>'7. INPUT O&amp;N UC'!E$170</f>
        <v>O&amp;N UC - NTT - Revenues (Excl. Risk Reward) - Pull-through Operating services</v>
      </c>
      <c r="I283" s="476" t="s">
        <v>9</v>
      </c>
      <c r="J283" s="238"/>
      <c r="K283" s="238"/>
      <c r="L283" s="481"/>
      <c r="M283" s="488" t="s">
        <v>480</v>
      </c>
      <c r="N283" s="239"/>
      <c r="O283" s="448" t="s">
        <v>480</v>
      </c>
      <c r="P283" s="488" t="s">
        <v>480</v>
      </c>
      <c r="Q283" s="239"/>
      <c r="R283" s="448" t="s">
        <v>480</v>
      </c>
      <c r="S283" s="488" t="s">
        <v>480</v>
      </c>
      <c r="T283" s="239"/>
      <c r="U283" s="448" t="s">
        <v>480</v>
      </c>
      <c r="V283" s="488" t="s">
        <v>480</v>
      </c>
      <c r="W283" s="239"/>
      <c r="X283" s="448" t="s">
        <v>480</v>
      </c>
      <c r="Y283" s="488" t="s">
        <v>480</v>
      </c>
      <c r="Z283" s="239"/>
      <c r="AA283" s="448" t="s">
        <v>480</v>
      </c>
      <c r="AB283" s="488" t="s">
        <v>480</v>
      </c>
      <c r="AC283" s="239"/>
      <c r="AD283" s="448" t="s">
        <v>480</v>
      </c>
      <c r="AE283" s="488" t="s">
        <v>480</v>
      </c>
      <c r="AF283" s="239"/>
      <c r="AG283" s="448" t="s">
        <v>480</v>
      </c>
      <c r="AH283" s="488" t="s">
        <v>480</v>
      </c>
      <c r="AI283" s="239"/>
      <c r="AJ283" s="448" t="s">
        <v>480</v>
      </c>
      <c r="AK283" s="488" t="s">
        <v>480</v>
      </c>
      <c r="AL283" s="239"/>
      <c r="AM283" s="448" t="s">
        <v>480</v>
      </c>
      <c r="AN283" s="488" t="s">
        <v>480</v>
      </c>
      <c r="AO283" s="239"/>
      <c r="AP283" s="448" t="s">
        <v>480</v>
      </c>
    </row>
    <row r="284" spans="1:42" outlineLevel="2">
      <c r="A284" s="443">
        <v>282</v>
      </c>
      <c r="B284" s="38" t="str">
        <f>'7. INPUT O&amp;N UC'!D176</f>
        <v>O&amp;N UC-4.1.6-Item #2</v>
      </c>
      <c r="C284" s="464" t="str">
        <f>'7. INPUT O&amp;N UC'!B$79</f>
        <v>4.</v>
      </c>
      <c r="D284" s="432" t="str">
        <f>'7. INPUT O&amp;N UC'!C$79</f>
        <v>O&amp;N UC - NTT</v>
      </c>
      <c r="E284" s="139" t="str">
        <f>'7. INPUT O&amp;N UC'!C$81</f>
        <v>4.1</v>
      </c>
      <c r="F284" s="432" t="str">
        <f>'7. INPUT O&amp;N UC'!D$81</f>
        <v>O&amp;N UC - NTT - Revenues (Excl. Risk Reward)</v>
      </c>
      <c r="G284" s="139" t="str">
        <f>'7. INPUT O&amp;N UC'!D$170</f>
        <v>4.1.6</v>
      </c>
      <c r="H284" s="465" t="str">
        <f>'7. INPUT O&amp;N UC'!E$170</f>
        <v>O&amp;N UC - NTT - Revenues (Excl. Risk Reward) - Pull-through Operating services</v>
      </c>
      <c r="I284" s="472" t="s">
        <v>11</v>
      </c>
      <c r="J284" s="240"/>
      <c r="K284" s="240"/>
      <c r="L284" s="482"/>
      <c r="M284" s="485" t="s">
        <v>480</v>
      </c>
      <c r="N284" s="241"/>
      <c r="O284" s="444" t="s">
        <v>480</v>
      </c>
      <c r="P284" s="485" t="s">
        <v>480</v>
      </c>
      <c r="Q284" s="241"/>
      <c r="R284" s="444" t="s">
        <v>480</v>
      </c>
      <c r="S284" s="485" t="s">
        <v>480</v>
      </c>
      <c r="T284" s="241"/>
      <c r="U284" s="444" t="s">
        <v>480</v>
      </c>
      <c r="V284" s="485" t="s">
        <v>480</v>
      </c>
      <c r="W284" s="241"/>
      <c r="X284" s="444" t="s">
        <v>480</v>
      </c>
      <c r="Y284" s="485" t="s">
        <v>480</v>
      </c>
      <c r="Z284" s="241"/>
      <c r="AA284" s="444" t="s">
        <v>480</v>
      </c>
      <c r="AB284" s="485" t="s">
        <v>480</v>
      </c>
      <c r="AC284" s="241"/>
      <c r="AD284" s="444" t="s">
        <v>480</v>
      </c>
      <c r="AE284" s="485" t="s">
        <v>480</v>
      </c>
      <c r="AF284" s="241"/>
      <c r="AG284" s="444" t="s">
        <v>480</v>
      </c>
      <c r="AH284" s="485" t="s">
        <v>480</v>
      </c>
      <c r="AI284" s="241"/>
      <c r="AJ284" s="444" t="s">
        <v>480</v>
      </c>
      <c r="AK284" s="485" t="s">
        <v>480</v>
      </c>
      <c r="AL284" s="241"/>
      <c r="AM284" s="444" t="s">
        <v>480</v>
      </c>
      <c r="AN284" s="485" t="s">
        <v>480</v>
      </c>
      <c r="AO284" s="241"/>
      <c r="AP284" s="444" t="s">
        <v>480</v>
      </c>
    </row>
    <row r="285" spans="1:42" outlineLevel="2">
      <c r="A285" s="443">
        <v>283</v>
      </c>
      <c r="B285" s="38" t="str">
        <f>'7. INPUT O&amp;N UC'!D177</f>
        <v>O&amp;N UC-4.1.6-Item #3</v>
      </c>
      <c r="C285" s="464" t="str">
        <f>'7. INPUT O&amp;N UC'!B$79</f>
        <v>4.</v>
      </c>
      <c r="D285" s="432" t="str">
        <f>'7. INPUT O&amp;N UC'!C$79</f>
        <v>O&amp;N UC - NTT</v>
      </c>
      <c r="E285" s="139" t="str">
        <f>'7. INPUT O&amp;N UC'!C$81</f>
        <v>4.1</v>
      </c>
      <c r="F285" s="432" t="str">
        <f>'7. INPUT O&amp;N UC'!D$81</f>
        <v>O&amp;N UC - NTT - Revenues (Excl. Risk Reward)</v>
      </c>
      <c r="G285" s="139" t="str">
        <f>'7. INPUT O&amp;N UC'!D$170</f>
        <v>4.1.6</v>
      </c>
      <c r="H285" s="465" t="str">
        <f>'7. INPUT O&amp;N UC'!E$170</f>
        <v>O&amp;N UC - NTT - Revenues (Excl. Risk Reward) - Pull-through Operating services</v>
      </c>
      <c r="I285" s="472" t="s">
        <v>12</v>
      </c>
      <c r="J285" s="240"/>
      <c r="K285" s="240"/>
      <c r="L285" s="482"/>
      <c r="M285" s="485" t="s">
        <v>480</v>
      </c>
      <c r="N285" s="241"/>
      <c r="O285" s="444" t="s">
        <v>480</v>
      </c>
      <c r="P285" s="485" t="s">
        <v>480</v>
      </c>
      <c r="Q285" s="241"/>
      <c r="R285" s="444" t="s">
        <v>480</v>
      </c>
      <c r="S285" s="485" t="s">
        <v>480</v>
      </c>
      <c r="T285" s="241"/>
      <c r="U285" s="444" t="s">
        <v>480</v>
      </c>
      <c r="V285" s="485" t="s">
        <v>480</v>
      </c>
      <c r="W285" s="241"/>
      <c r="X285" s="444" t="s">
        <v>480</v>
      </c>
      <c r="Y285" s="485" t="s">
        <v>480</v>
      </c>
      <c r="Z285" s="241"/>
      <c r="AA285" s="444" t="s">
        <v>480</v>
      </c>
      <c r="AB285" s="485" t="s">
        <v>480</v>
      </c>
      <c r="AC285" s="241"/>
      <c r="AD285" s="444" t="s">
        <v>480</v>
      </c>
      <c r="AE285" s="485" t="s">
        <v>480</v>
      </c>
      <c r="AF285" s="241"/>
      <c r="AG285" s="444" t="s">
        <v>480</v>
      </c>
      <c r="AH285" s="485" t="s">
        <v>480</v>
      </c>
      <c r="AI285" s="241"/>
      <c r="AJ285" s="444" t="s">
        <v>480</v>
      </c>
      <c r="AK285" s="485" t="s">
        <v>480</v>
      </c>
      <c r="AL285" s="241"/>
      <c r="AM285" s="444" t="s">
        <v>480</v>
      </c>
      <c r="AN285" s="485" t="s">
        <v>480</v>
      </c>
      <c r="AO285" s="241"/>
      <c r="AP285" s="444" t="s">
        <v>480</v>
      </c>
    </row>
    <row r="286" spans="1:42" outlineLevel="2">
      <c r="A286" s="443">
        <v>284</v>
      </c>
      <c r="B286" s="38" t="str">
        <f>'7. INPUT O&amp;N UC'!D178</f>
        <v>O&amp;N UC-4.1.6-Item #4</v>
      </c>
      <c r="C286" s="464" t="str">
        <f>'7. INPUT O&amp;N UC'!B$79</f>
        <v>4.</v>
      </c>
      <c r="D286" s="432" t="str">
        <f>'7. INPUT O&amp;N UC'!C$79</f>
        <v>O&amp;N UC - NTT</v>
      </c>
      <c r="E286" s="139" t="str">
        <f>'7. INPUT O&amp;N UC'!C$81</f>
        <v>4.1</v>
      </c>
      <c r="F286" s="432" t="str">
        <f>'7. INPUT O&amp;N UC'!D$81</f>
        <v>O&amp;N UC - NTT - Revenues (Excl. Risk Reward)</v>
      </c>
      <c r="G286" s="139" t="str">
        <f>'7. INPUT O&amp;N UC'!D$170</f>
        <v>4.1.6</v>
      </c>
      <c r="H286" s="465" t="str">
        <f>'7. INPUT O&amp;N UC'!E$170</f>
        <v>O&amp;N UC - NTT - Revenues (Excl. Risk Reward) - Pull-through Operating services</v>
      </c>
      <c r="I286" s="472" t="s">
        <v>13</v>
      </c>
      <c r="J286" s="240"/>
      <c r="K286" s="240"/>
      <c r="L286" s="482"/>
      <c r="M286" s="485" t="s">
        <v>480</v>
      </c>
      <c r="N286" s="241"/>
      <c r="O286" s="444" t="s">
        <v>480</v>
      </c>
      <c r="P286" s="485" t="s">
        <v>480</v>
      </c>
      <c r="Q286" s="241"/>
      <c r="R286" s="444" t="s">
        <v>480</v>
      </c>
      <c r="S286" s="485" t="s">
        <v>480</v>
      </c>
      <c r="T286" s="241"/>
      <c r="U286" s="444" t="s">
        <v>480</v>
      </c>
      <c r="V286" s="485" t="s">
        <v>480</v>
      </c>
      <c r="W286" s="241"/>
      <c r="X286" s="444" t="s">
        <v>480</v>
      </c>
      <c r="Y286" s="485" t="s">
        <v>480</v>
      </c>
      <c r="Z286" s="241"/>
      <c r="AA286" s="444" t="s">
        <v>480</v>
      </c>
      <c r="AB286" s="485" t="s">
        <v>480</v>
      </c>
      <c r="AC286" s="241"/>
      <c r="AD286" s="444" t="s">
        <v>480</v>
      </c>
      <c r="AE286" s="485" t="s">
        <v>480</v>
      </c>
      <c r="AF286" s="241"/>
      <c r="AG286" s="444" t="s">
        <v>480</v>
      </c>
      <c r="AH286" s="485" t="s">
        <v>480</v>
      </c>
      <c r="AI286" s="241"/>
      <c r="AJ286" s="444" t="s">
        <v>480</v>
      </c>
      <c r="AK286" s="485" t="s">
        <v>480</v>
      </c>
      <c r="AL286" s="241"/>
      <c r="AM286" s="444" t="s">
        <v>480</v>
      </c>
      <c r="AN286" s="485" t="s">
        <v>480</v>
      </c>
      <c r="AO286" s="241"/>
      <c r="AP286" s="444" t="s">
        <v>480</v>
      </c>
    </row>
    <row r="287" spans="1:42" outlineLevel="2">
      <c r="A287" s="443">
        <v>285</v>
      </c>
      <c r="B287" s="38" t="str">
        <f>'7. INPUT O&amp;N UC'!D179</f>
        <v>O&amp;N UC-4.1.6-Item #5</v>
      </c>
      <c r="C287" s="464" t="str">
        <f>'7. INPUT O&amp;N UC'!B$79</f>
        <v>4.</v>
      </c>
      <c r="D287" s="432" t="str">
        <f>'7. INPUT O&amp;N UC'!C$79</f>
        <v>O&amp;N UC - NTT</v>
      </c>
      <c r="E287" s="139" t="str">
        <f>'7. INPUT O&amp;N UC'!C$81</f>
        <v>4.1</v>
      </c>
      <c r="F287" s="432" t="str">
        <f>'7. INPUT O&amp;N UC'!D$81</f>
        <v>O&amp;N UC - NTT - Revenues (Excl. Risk Reward)</v>
      </c>
      <c r="G287" s="139" t="str">
        <f>'7. INPUT O&amp;N UC'!D$170</f>
        <v>4.1.6</v>
      </c>
      <c r="H287" s="465" t="str">
        <f>'7. INPUT O&amp;N UC'!E$170</f>
        <v>O&amp;N UC - NTT - Revenues (Excl. Risk Reward) - Pull-through Operating services</v>
      </c>
      <c r="I287" s="472" t="s">
        <v>14</v>
      </c>
      <c r="J287" s="240"/>
      <c r="K287" s="240"/>
      <c r="L287" s="482"/>
      <c r="M287" s="485" t="s">
        <v>480</v>
      </c>
      <c r="N287" s="241"/>
      <c r="O287" s="444" t="s">
        <v>480</v>
      </c>
      <c r="P287" s="485" t="s">
        <v>480</v>
      </c>
      <c r="Q287" s="241"/>
      <c r="R287" s="444" t="s">
        <v>480</v>
      </c>
      <c r="S287" s="485" t="s">
        <v>480</v>
      </c>
      <c r="T287" s="241"/>
      <c r="U287" s="444" t="s">
        <v>480</v>
      </c>
      <c r="V287" s="485" t="s">
        <v>480</v>
      </c>
      <c r="W287" s="241"/>
      <c r="X287" s="444" t="s">
        <v>480</v>
      </c>
      <c r="Y287" s="485" t="s">
        <v>480</v>
      </c>
      <c r="Z287" s="241"/>
      <c r="AA287" s="444" t="s">
        <v>480</v>
      </c>
      <c r="AB287" s="485" t="s">
        <v>480</v>
      </c>
      <c r="AC287" s="241"/>
      <c r="AD287" s="444" t="s">
        <v>480</v>
      </c>
      <c r="AE287" s="485" t="s">
        <v>480</v>
      </c>
      <c r="AF287" s="241"/>
      <c r="AG287" s="444" t="s">
        <v>480</v>
      </c>
      <c r="AH287" s="485" t="s">
        <v>480</v>
      </c>
      <c r="AI287" s="241"/>
      <c r="AJ287" s="444" t="s">
        <v>480</v>
      </c>
      <c r="AK287" s="485" t="s">
        <v>480</v>
      </c>
      <c r="AL287" s="241"/>
      <c r="AM287" s="444" t="s">
        <v>480</v>
      </c>
      <c r="AN287" s="485" t="s">
        <v>480</v>
      </c>
      <c r="AO287" s="241"/>
      <c r="AP287" s="444" t="s">
        <v>480</v>
      </c>
    </row>
    <row r="288" spans="1:42" outlineLevel="2">
      <c r="A288" s="443">
        <v>286</v>
      </c>
      <c r="B288" s="694" t="str">
        <f>'7. INPUT O&amp;N UC'!D180</f>
        <v>O&amp;N UC-4.1.6-Item #6</v>
      </c>
      <c r="C288" s="464" t="str">
        <f>'7. INPUT O&amp;N UC'!B$79</f>
        <v>4.</v>
      </c>
      <c r="D288" s="432" t="str">
        <f>'7. INPUT O&amp;N UC'!C$79</f>
        <v>O&amp;N UC - NTT</v>
      </c>
      <c r="E288" s="139" t="str">
        <f>'7. INPUT O&amp;N UC'!C$81</f>
        <v>4.1</v>
      </c>
      <c r="F288" s="432" t="str">
        <f>'7. INPUT O&amp;N UC'!D$81</f>
        <v>O&amp;N UC - NTT - Revenues (Excl. Risk Reward)</v>
      </c>
      <c r="G288" s="139" t="str">
        <f>'7. INPUT O&amp;N UC'!D$170</f>
        <v>4.1.6</v>
      </c>
      <c r="H288" s="465" t="str">
        <f>'7. INPUT O&amp;N UC'!E$170</f>
        <v>O&amp;N UC - NTT - Revenues (Excl. Risk Reward) - Pull-through Operating services</v>
      </c>
      <c r="I288" s="472" t="s">
        <v>15</v>
      </c>
      <c r="J288" s="240"/>
      <c r="K288" s="240"/>
      <c r="L288" s="482"/>
      <c r="M288" s="485" t="s">
        <v>480</v>
      </c>
      <c r="N288" s="241"/>
      <c r="O288" s="444" t="s">
        <v>480</v>
      </c>
      <c r="P288" s="485" t="s">
        <v>480</v>
      </c>
      <c r="Q288" s="241"/>
      <c r="R288" s="444" t="s">
        <v>480</v>
      </c>
      <c r="S288" s="485" t="s">
        <v>480</v>
      </c>
      <c r="T288" s="241"/>
      <c r="U288" s="444" t="s">
        <v>480</v>
      </c>
      <c r="V288" s="485" t="s">
        <v>480</v>
      </c>
      <c r="W288" s="241"/>
      <c r="X288" s="444" t="s">
        <v>480</v>
      </c>
      <c r="Y288" s="485" t="s">
        <v>480</v>
      </c>
      <c r="Z288" s="241"/>
      <c r="AA288" s="444" t="s">
        <v>480</v>
      </c>
      <c r="AB288" s="485" t="s">
        <v>480</v>
      </c>
      <c r="AC288" s="241"/>
      <c r="AD288" s="444" t="s">
        <v>480</v>
      </c>
      <c r="AE288" s="485" t="s">
        <v>480</v>
      </c>
      <c r="AF288" s="241"/>
      <c r="AG288" s="444" t="s">
        <v>480</v>
      </c>
      <c r="AH288" s="485" t="s">
        <v>480</v>
      </c>
      <c r="AI288" s="241"/>
      <c r="AJ288" s="444" t="s">
        <v>480</v>
      </c>
      <c r="AK288" s="485" t="s">
        <v>480</v>
      </c>
      <c r="AL288" s="241"/>
      <c r="AM288" s="444" t="s">
        <v>480</v>
      </c>
      <c r="AN288" s="485" t="s">
        <v>480</v>
      </c>
      <c r="AO288" s="241"/>
      <c r="AP288" s="444" t="s">
        <v>480</v>
      </c>
    </row>
    <row r="289" spans="1:42" outlineLevel="2">
      <c r="A289" s="443">
        <v>287</v>
      </c>
      <c r="B289" s="694" t="str">
        <f>'7. INPUT O&amp;N UC'!D181</f>
        <v>O&amp;N UC-4.1.6-Item #7</v>
      </c>
      <c r="C289" s="464" t="str">
        <f>'7. INPUT O&amp;N UC'!B$79</f>
        <v>4.</v>
      </c>
      <c r="D289" s="432" t="str">
        <f>'7. INPUT O&amp;N UC'!C$79</f>
        <v>O&amp;N UC - NTT</v>
      </c>
      <c r="E289" s="139" t="str">
        <f>'7. INPUT O&amp;N UC'!C$81</f>
        <v>4.1</v>
      </c>
      <c r="F289" s="432" t="str">
        <f>'7. INPUT O&amp;N UC'!D$81</f>
        <v>O&amp;N UC - NTT - Revenues (Excl. Risk Reward)</v>
      </c>
      <c r="G289" s="139" t="str">
        <f>'7. INPUT O&amp;N UC'!D$170</f>
        <v>4.1.6</v>
      </c>
      <c r="H289" s="465" t="str">
        <f>'7. INPUT O&amp;N UC'!E$170</f>
        <v>O&amp;N UC - NTT - Revenues (Excl. Risk Reward) - Pull-through Operating services</v>
      </c>
      <c r="I289" s="472" t="s">
        <v>16</v>
      </c>
      <c r="J289" s="240"/>
      <c r="K289" s="240"/>
      <c r="L289" s="482"/>
      <c r="M289" s="485" t="s">
        <v>480</v>
      </c>
      <c r="N289" s="241"/>
      <c r="O289" s="444" t="s">
        <v>480</v>
      </c>
      <c r="P289" s="485" t="s">
        <v>480</v>
      </c>
      <c r="Q289" s="241"/>
      <c r="R289" s="444" t="s">
        <v>480</v>
      </c>
      <c r="S289" s="485" t="s">
        <v>480</v>
      </c>
      <c r="T289" s="241"/>
      <c r="U289" s="444" t="s">
        <v>480</v>
      </c>
      <c r="V289" s="485" t="s">
        <v>480</v>
      </c>
      <c r="W289" s="241"/>
      <c r="X289" s="444" t="s">
        <v>480</v>
      </c>
      <c r="Y289" s="485" t="s">
        <v>480</v>
      </c>
      <c r="Z289" s="241"/>
      <c r="AA289" s="444" t="s">
        <v>480</v>
      </c>
      <c r="AB289" s="485" t="s">
        <v>480</v>
      </c>
      <c r="AC289" s="241"/>
      <c r="AD289" s="444" t="s">
        <v>480</v>
      </c>
      <c r="AE289" s="485" t="s">
        <v>480</v>
      </c>
      <c r="AF289" s="241"/>
      <c r="AG289" s="444" t="s">
        <v>480</v>
      </c>
      <c r="AH289" s="485" t="s">
        <v>480</v>
      </c>
      <c r="AI289" s="241"/>
      <c r="AJ289" s="444" t="s">
        <v>480</v>
      </c>
      <c r="AK289" s="485" t="s">
        <v>480</v>
      </c>
      <c r="AL289" s="241"/>
      <c r="AM289" s="444" t="s">
        <v>480</v>
      </c>
      <c r="AN289" s="485" t="s">
        <v>480</v>
      </c>
      <c r="AO289" s="241"/>
      <c r="AP289" s="444" t="s">
        <v>480</v>
      </c>
    </row>
    <row r="290" spans="1:42" outlineLevel="2">
      <c r="A290" s="443">
        <v>288</v>
      </c>
      <c r="B290" s="694" t="str">
        <f>'7. INPUT O&amp;N UC'!D182</f>
        <v>O&amp;N UC-4.1.6-Item #8</v>
      </c>
      <c r="C290" s="464" t="str">
        <f>'7. INPUT O&amp;N UC'!B$79</f>
        <v>4.</v>
      </c>
      <c r="D290" s="432" t="str">
        <f>'7. INPUT O&amp;N UC'!C$79</f>
        <v>O&amp;N UC - NTT</v>
      </c>
      <c r="E290" s="139" t="str">
        <f>'7. INPUT O&amp;N UC'!C$81</f>
        <v>4.1</v>
      </c>
      <c r="F290" s="432" t="str">
        <f>'7. INPUT O&amp;N UC'!D$81</f>
        <v>O&amp;N UC - NTT - Revenues (Excl. Risk Reward)</v>
      </c>
      <c r="G290" s="139" t="str">
        <f>'7. INPUT O&amp;N UC'!D$170</f>
        <v>4.1.6</v>
      </c>
      <c r="H290" s="465" t="str">
        <f>'7. INPUT O&amp;N UC'!E$170</f>
        <v>O&amp;N UC - NTT - Revenues (Excl. Risk Reward) - Pull-through Operating services</v>
      </c>
      <c r="I290" s="472" t="s">
        <v>17</v>
      </c>
      <c r="J290" s="240"/>
      <c r="K290" s="240"/>
      <c r="L290" s="482"/>
      <c r="M290" s="485" t="s">
        <v>480</v>
      </c>
      <c r="N290" s="241"/>
      <c r="O290" s="444" t="s">
        <v>480</v>
      </c>
      <c r="P290" s="485" t="s">
        <v>480</v>
      </c>
      <c r="Q290" s="241"/>
      <c r="R290" s="444" t="s">
        <v>480</v>
      </c>
      <c r="S290" s="485" t="s">
        <v>480</v>
      </c>
      <c r="T290" s="241"/>
      <c r="U290" s="444" t="s">
        <v>480</v>
      </c>
      <c r="V290" s="485" t="s">
        <v>480</v>
      </c>
      <c r="W290" s="241"/>
      <c r="X290" s="444" t="s">
        <v>480</v>
      </c>
      <c r="Y290" s="485" t="s">
        <v>480</v>
      </c>
      <c r="Z290" s="241"/>
      <c r="AA290" s="444" t="s">
        <v>480</v>
      </c>
      <c r="AB290" s="485" t="s">
        <v>480</v>
      </c>
      <c r="AC290" s="241"/>
      <c r="AD290" s="444" t="s">
        <v>480</v>
      </c>
      <c r="AE290" s="485" t="s">
        <v>480</v>
      </c>
      <c r="AF290" s="241"/>
      <c r="AG290" s="444" t="s">
        <v>480</v>
      </c>
      <c r="AH290" s="485" t="s">
        <v>480</v>
      </c>
      <c r="AI290" s="241"/>
      <c r="AJ290" s="444" t="s">
        <v>480</v>
      </c>
      <c r="AK290" s="485" t="s">
        <v>480</v>
      </c>
      <c r="AL290" s="241"/>
      <c r="AM290" s="444" t="s">
        <v>480</v>
      </c>
      <c r="AN290" s="485" t="s">
        <v>480</v>
      </c>
      <c r="AO290" s="241"/>
      <c r="AP290" s="444" t="s">
        <v>480</v>
      </c>
    </row>
    <row r="291" spans="1:42" outlineLevel="2">
      <c r="A291" s="443">
        <v>289</v>
      </c>
      <c r="B291" s="694" t="str">
        <f>'7. INPUT O&amp;N UC'!D183</f>
        <v>O&amp;N UC-4.1.6-Item #9</v>
      </c>
      <c r="C291" s="464" t="str">
        <f>'7. INPUT O&amp;N UC'!B$79</f>
        <v>4.</v>
      </c>
      <c r="D291" s="432" t="str">
        <f>'7. INPUT O&amp;N UC'!C$79</f>
        <v>O&amp;N UC - NTT</v>
      </c>
      <c r="E291" s="139" t="str">
        <f>'7. INPUT O&amp;N UC'!C$81</f>
        <v>4.1</v>
      </c>
      <c r="F291" s="432" t="str">
        <f>'7. INPUT O&amp;N UC'!D$81</f>
        <v>O&amp;N UC - NTT - Revenues (Excl. Risk Reward)</v>
      </c>
      <c r="G291" s="139" t="str">
        <f>'7. INPUT O&amp;N UC'!D$170</f>
        <v>4.1.6</v>
      </c>
      <c r="H291" s="465" t="str">
        <f>'7. INPUT O&amp;N UC'!E$170</f>
        <v>O&amp;N UC - NTT - Revenues (Excl. Risk Reward) - Pull-through Operating services</v>
      </c>
      <c r="I291" s="472" t="s">
        <v>18</v>
      </c>
      <c r="J291" s="240"/>
      <c r="K291" s="240"/>
      <c r="L291" s="482"/>
      <c r="M291" s="485" t="s">
        <v>480</v>
      </c>
      <c r="N291" s="241"/>
      <c r="O291" s="444" t="s">
        <v>480</v>
      </c>
      <c r="P291" s="485" t="s">
        <v>480</v>
      </c>
      <c r="Q291" s="241"/>
      <c r="R291" s="444" t="s">
        <v>480</v>
      </c>
      <c r="S291" s="485" t="s">
        <v>480</v>
      </c>
      <c r="T291" s="241"/>
      <c r="U291" s="444" t="s">
        <v>480</v>
      </c>
      <c r="V291" s="485" t="s">
        <v>480</v>
      </c>
      <c r="W291" s="241"/>
      <c r="X291" s="444" t="s">
        <v>480</v>
      </c>
      <c r="Y291" s="485" t="s">
        <v>480</v>
      </c>
      <c r="Z291" s="241"/>
      <c r="AA291" s="444" t="s">
        <v>480</v>
      </c>
      <c r="AB291" s="485" t="s">
        <v>480</v>
      </c>
      <c r="AC291" s="241"/>
      <c r="AD291" s="444" t="s">
        <v>480</v>
      </c>
      <c r="AE291" s="485" t="s">
        <v>480</v>
      </c>
      <c r="AF291" s="241"/>
      <c r="AG291" s="444" t="s">
        <v>480</v>
      </c>
      <c r="AH291" s="485" t="s">
        <v>480</v>
      </c>
      <c r="AI291" s="241"/>
      <c r="AJ291" s="444" t="s">
        <v>480</v>
      </c>
      <c r="AK291" s="485" t="s">
        <v>480</v>
      </c>
      <c r="AL291" s="241"/>
      <c r="AM291" s="444" t="s">
        <v>480</v>
      </c>
      <c r="AN291" s="485" t="s">
        <v>480</v>
      </c>
      <c r="AO291" s="241"/>
      <c r="AP291" s="444" t="s">
        <v>480</v>
      </c>
    </row>
    <row r="292" spans="1:42" outlineLevel="2">
      <c r="A292" s="445">
        <v>290</v>
      </c>
      <c r="B292" s="695" t="str">
        <f>'7. INPUT O&amp;N UC'!D184</f>
        <v>O&amp;N UC-4.1.6-Item #10</v>
      </c>
      <c r="C292" s="466" t="str">
        <f>'7. INPUT O&amp;N UC'!B$79</f>
        <v>4.</v>
      </c>
      <c r="D292" s="435" t="str">
        <f>'7. INPUT O&amp;N UC'!C$79</f>
        <v>O&amp;N UC - NTT</v>
      </c>
      <c r="E292" s="434" t="str">
        <f>'7. INPUT O&amp;N UC'!C$81</f>
        <v>4.1</v>
      </c>
      <c r="F292" s="435" t="str">
        <f>'7. INPUT O&amp;N UC'!D$81</f>
        <v>O&amp;N UC - NTT - Revenues (Excl. Risk Reward)</v>
      </c>
      <c r="G292" s="434" t="str">
        <f>'7. INPUT O&amp;N UC'!D$170</f>
        <v>4.1.6</v>
      </c>
      <c r="H292" s="467" t="str">
        <f>'7. INPUT O&amp;N UC'!E$170</f>
        <v>O&amp;N UC - NTT - Revenues (Excl. Risk Reward) - Pull-through Operating services</v>
      </c>
      <c r="I292" s="474" t="s">
        <v>19</v>
      </c>
      <c r="J292" s="242"/>
      <c r="K292" s="242"/>
      <c r="L292" s="483"/>
      <c r="M292" s="487" t="s">
        <v>480</v>
      </c>
      <c r="N292" s="243"/>
      <c r="O292" s="446" t="s">
        <v>480</v>
      </c>
      <c r="P292" s="487" t="s">
        <v>480</v>
      </c>
      <c r="Q292" s="243"/>
      <c r="R292" s="446" t="s">
        <v>480</v>
      </c>
      <c r="S292" s="487" t="s">
        <v>480</v>
      </c>
      <c r="T292" s="243"/>
      <c r="U292" s="446" t="s">
        <v>480</v>
      </c>
      <c r="V292" s="487" t="s">
        <v>480</v>
      </c>
      <c r="W292" s="243"/>
      <c r="X292" s="446" t="s">
        <v>480</v>
      </c>
      <c r="Y292" s="487" t="s">
        <v>480</v>
      </c>
      <c r="Z292" s="243"/>
      <c r="AA292" s="446" t="s">
        <v>480</v>
      </c>
      <c r="AB292" s="487" t="s">
        <v>480</v>
      </c>
      <c r="AC292" s="243"/>
      <c r="AD292" s="446" t="s">
        <v>480</v>
      </c>
      <c r="AE292" s="487" t="s">
        <v>480</v>
      </c>
      <c r="AF292" s="243"/>
      <c r="AG292" s="446" t="s">
        <v>480</v>
      </c>
      <c r="AH292" s="487" t="s">
        <v>480</v>
      </c>
      <c r="AI292" s="243"/>
      <c r="AJ292" s="446" t="s">
        <v>480</v>
      </c>
      <c r="AK292" s="487" t="s">
        <v>480</v>
      </c>
      <c r="AL292" s="243"/>
      <c r="AM292" s="446" t="s">
        <v>480</v>
      </c>
      <c r="AN292" s="487" t="s">
        <v>480</v>
      </c>
      <c r="AO292" s="243"/>
      <c r="AP292" s="446" t="s">
        <v>480</v>
      </c>
    </row>
    <row r="293" spans="1:42" outlineLevel="1">
      <c r="A293" s="447">
        <v>291</v>
      </c>
      <c r="B293" s="37" t="str">
        <f>'7. INPUT O&amp;N UC'!D212</f>
        <v>O&amp;N UC-4.4.1-Item #1</v>
      </c>
      <c r="C293" s="496" t="str">
        <f>'7. INPUT O&amp;N UC'!B$79</f>
        <v>4.</v>
      </c>
      <c r="D293" s="430" t="str">
        <f>'7. INPUT O&amp;N UC'!C$79</f>
        <v>O&amp;N UC - NTT</v>
      </c>
      <c r="E293" s="429" t="str">
        <f>'7. INPUT O&amp;N UC'!C$206</f>
        <v>4.4</v>
      </c>
      <c r="F293" s="430" t="str">
        <f>'7. INPUT O&amp;N UC'!D$206</f>
        <v>O&amp;N UC - NTT - Capex</v>
      </c>
      <c r="G293" s="429" t="str">
        <f>'7. INPUT O&amp;N UC'!D$208</f>
        <v>4.4.1</v>
      </c>
      <c r="H293" s="495" t="str">
        <f>'7. INPUT O&amp;N UC'!E$208</f>
        <v>O&amp;N UC - NTT - Capex, Excl. Pull through</v>
      </c>
      <c r="I293" s="476" t="s">
        <v>9</v>
      </c>
      <c r="J293" s="17" t="s">
        <v>130</v>
      </c>
      <c r="K293" s="17" t="s">
        <v>23</v>
      </c>
      <c r="L293" s="477"/>
      <c r="M293" s="488" t="s">
        <v>480</v>
      </c>
      <c r="N293" s="431" t="s">
        <v>480</v>
      </c>
      <c r="O293" s="449">
        <f>62.5*12</f>
        <v>750</v>
      </c>
      <c r="P293" s="488" t="s">
        <v>480</v>
      </c>
      <c r="Q293" s="431" t="s">
        <v>480</v>
      </c>
      <c r="R293" s="449"/>
      <c r="S293" s="488" t="s">
        <v>480</v>
      </c>
      <c r="T293" s="431" t="s">
        <v>480</v>
      </c>
      <c r="U293" s="449"/>
      <c r="V293" s="488" t="s">
        <v>480</v>
      </c>
      <c r="W293" s="431" t="s">
        <v>480</v>
      </c>
      <c r="X293" s="449"/>
      <c r="Y293" s="488" t="s">
        <v>480</v>
      </c>
      <c r="Z293" s="431" t="s">
        <v>480</v>
      </c>
      <c r="AA293" s="449"/>
      <c r="AB293" s="488" t="s">
        <v>480</v>
      </c>
      <c r="AC293" s="431" t="s">
        <v>480</v>
      </c>
      <c r="AD293" s="449"/>
      <c r="AE293" s="488" t="s">
        <v>480</v>
      </c>
      <c r="AF293" s="431" t="s">
        <v>480</v>
      </c>
      <c r="AG293" s="449"/>
      <c r="AH293" s="488" t="s">
        <v>480</v>
      </c>
      <c r="AI293" s="431" t="s">
        <v>480</v>
      </c>
      <c r="AJ293" s="449"/>
      <c r="AK293" s="488" t="s">
        <v>480</v>
      </c>
      <c r="AL293" s="431" t="s">
        <v>480</v>
      </c>
      <c r="AM293" s="449"/>
      <c r="AN293" s="488" t="s">
        <v>480</v>
      </c>
      <c r="AO293" s="431" t="s">
        <v>480</v>
      </c>
      <c r="AP293" s="449"/>
    </row>
    <row r="294" spans="1:42" outlineLevel="2">
      <c r="A294" s="443">
        <v>292</v>
      </c>
      <c r="B294" s="38" t="str">
        <f>'7. INPUT O&amp;N UC'!D213</f>
        <v>O&amp;N UC-4.4.1-Item #2</v>
      </c>
      <c r="C294" s="464" t="str">
        <f>'7. INPUT O&amp;N UC'!B$79</f>
        <v>4.</v>
      </c>
      <c r="D294" s="432" t="str">
        <f>'7. INPUT O&amp;N UC'!C$79</f>
        <v>O&amp;N UC - NTT</v>
      </c>
      <c r="E294" s="139" t="str">
        <f>'7. INPUT O&amp;N UC'!C$206</f>
        <v>4.4</v>
      </c>
      <c r="F294" s="432" t="str">
        <f>'7. INPUT O&amp;N UC'!D$206</f>
        <v>O&amp;N UC - NTT - Capex</v>
      </c>
      <c r="G294" s="139" t="str">
        <f>'7. INPUT O&amp;N UC'!D$208</f>
        <v>4.4.1</v>
      </c>
      <c r="H294" s="465" t="str">
        <f>'7. INPUT O&amp;N UC'!E$208</f>
        <v>O&amp;N UC - NTT - Capex, Excl. Pull through</v>
      </c>
      <c r="I294" s="472" t="s">
        <v>11</v>
      </c>
      <c r="J294" s="23" t="s">
        <v>131</v>
      </c>
      <c r="K294" s="23" t="s">
        <v>23</v>
      </c>
      <c r="L294" s="473"/>
      <c r="M294" s="485" t="s">
        <v>480</v>
      </c>
      <c r="N294" s="433" t="s">
        <v>480</v>
      </c>
      <c r="O294" s="450">
        <f>189*12</f>
        <v>2268</v>
      </c>
      <c r="P294" s="485" t="s">
        <v>480</v>
      </c>
      <c r="Q294" s="433" t="s">
        <v>480</v>
      </c>
      <c r="R294" s="450"/>
      <c r="S294" s="485" t="s">
        <v>480</v>
      </c>
      <c r="T294" s="433" t="s">
        <v>480</v>
      </c>
      <c r="U294" s="450"/>
      <c r="V294" s="485" t="s">
        <v>480</v>
      </c>
      <c r="W294" s="433" t="s">
        <v>480</v>
      </c>
      <c r="X294" s="450"/>
      <c r="Y294" s="485" t="s">
        <v>480</v>
      </c>
      <c r="Z294" s="433" t="s">
        <v>480</v>
      </c>
      <c r="AA294" s="450"/>
      <c r="AB294" s="485" t="s">
        <v>480</v>
      </c>
      <c r="AC294" s="433" t="s">
        <v>480</v>
      </c>
      <c r="AD294" s="450"/>
      <c r="AE294" s="485" t="s">
        <v>480</v>
      </c>
      <c r="AF294" s="433" t="s">
        <v>480</v>
      </c>
      <c r="AG294" s="450"/>
      <c r="AH294" s="485" t="s">
        <v>480</v>
      </c>
      <c r="AI294" s="433" t="s">
        <v>480</v>
      </c>
      <c r="AJ294" s="450"/>
      <c r="AK294" s="485" t="s">
        <v>480</v>
      </c>
      <c r="AL294" s="433" t="s">
        <v>480</v>
      </c>
      <c r="AM294" s="450"/>
      <c r="AN294" s="485" t="s">
        <v>480</v>
      </c>
      <c r="AO294" s="433" t="s">
        <v>480</v>
      </c>
      <c r="AP294" s="450"/>
    </row>
    <row r="295" spans="1:42" outlineLevel="2">
      <c r="A295" s="443">
        <v>293</v>
      </c>
      <c r="B295" s="38" t="str">
        <f>'7. INPUT O&amp;N UC'!D214</f>
        <v>O&amp;N UC-4.4.1-Item #3</v>
      </c>
      <c r="C295" s="464" t="str">
        <f>'7. INPUT O&amp;N UC'!B$79</f>
        <v>4.</v>
      </c>
      <c r="D295" s="432" t="str">
        <f>'7. INPUT O&amp;N UC'!C$79</f>
        <v>O&amp;N UC - NTT</v>
      </c>
      <c r="E295" s="139" t="str">
        <f>'7. INPUT O&amp;N UC'!C$206</f>
        <v>4.4</v>
      </c>
      <c r="F295" s="432" t="str">
        <f>'7. INPUT O&amp;N UC'!D$206</f>
        <v>O&amp;N UC - NTT - Capex</v>
      </c>
      <c r="G295" s="139" t="str">
        <f>'7. INPUT O&amp;N UC'!D$208</f>
        <v>4.4.1</v>
      </c>
      <c r="H295" s="465" t="str">
        <f>'7. INPUT O&amp;N UC'!E$208</f>
        <v>O&amp;N UC - NTT - Capex, Excl. Pull through</v>
      </c>
      <c r="I295" s="472" t="s">
        <v>12</v>
      </c>
      <c r="J295" s="23" t="s">
        <v>132</v>
      </c>
      <c r="K295" s="23" t="s">
        <v>23</v>
      </c>
      <c r="L295" s="473"/>
      <c r="M295" s="485" t="s">
        <v>480</v>
      </c>
      <c r="N295" s="433" t="s">
        <v>480</v>
      </c>
      <c r="O295" s="450">
        <f>212*12</f>
        <v>2544</v>
      </c>
      <c r="P295" s="485" t="s">
        <v>480</v>
      </c>
      <c r="Q295" s="433" t="s">
        <v>480</v>
      </c>
      <c r="R295" s="450"/>
      <c r="S295" s="485" t="s">
        <v>480</v>
      </c>
      <c r="T295" s="433" t="s">
        <v>480</v>
      </c>
      <c r="U295" s="450"/>
      <c r="V295" s="485" t="s">
        <v>480</v>
      </c>
      <c r="W295" s="433" t="s">
        <v>480</v>
      </c>
      <c r="X295" s="450"/>
      <c r="Y295" s="485" t="s">
        <v>480</v>
      </c>
      <c r="Z295" s="433" t="s">
        <v>480</v>
      </c>
      <c r="AA295" s="450"/>
      <c r="AB295" s="485" t="s">
        <v>480</v>
      </c>
      <c r="AC295" s="433" t="s">
        <v>480</v>
      </c>
      <c r="AD295" s="450"/>
      <c r="AE295" s="485" t="s">
        <v>480</v>
      </c>
      <c r="AF295" s="433" t="s">
        <v>480</v>
      </c>
      <c r="AG295" s="450"/>
      <c r="AH295" s="485" t="s">
        <v>480</v>
      </c>
      <c r="AI295" s="433" t="s">
        <v>480</v>
      </c>
      <c r="AJ295" s="450"/>
      <c r="AK295" s="485" t="s">
        <v>480</v>
      </c>
      <c r="AL295" s="433" t="s">
        <v>480</v>
      </c>
      <c r="AM295" s="450"/>
      <c r="AN295" s="485" t="s">
        <v>480</v>
      </c>
      <c r="AO295" s="433" t="s">
        <v>480</v>
      </c>
      <c r="AP295" s="450"/>
    </row>
    <row r="296" spans="1:42" outlineLevel="2">
      <c r="A296" s="443">
        <v>294</v>
      </c>
      <c r="B296" s="38" t="str">
        <f>'7. INPUT O&amp;N UC'!D215</f>
        <v>O&amp;N UC-4.4.1-Item #4</v>
      </c>
      <c r="C296" s="464" t="str">
        <f>'7. INPUT O&amp;N UC'!B$79</f>
        <v>4.</v>
      </c>
      <c r="D296" s="432" t="str">
        <f>'7. INPUT O&amp;N UC'!C$79</f>
        <v>O&amp;N UC - NTT</v>
      </c>
      <c r="E296" s="139" t="str">
        <f>'7. INPUT O&amp;N UC'!C$206</f>
        <v>4.4</v>
      </c>
      <c r="F296" s="432" t="str">
        <f>'7. INPUT O&amp;N UC'!D$206</f>
        <v>O&amp;N UC - NTT - Capex</v>
      </c>
      <c r="G296" s="139" t="str">
        <f>'7. INPUT O&amp;N UC'!D$208</f>
        <v>4.4.1</v>
      </c>
      <c r="H296" s="465" t="str">
        <f>'7. INPUT O&amp;N UC'!E$208</f>
        <v>O&amp;N UC - NTT - Capex, Excl. Pull through</v>
      </c>
      <c r="I296" s="472" t="s">
        <v>13</v>
      </c>
      <c r="J296" s="23"/>
      <c r="K296" s="23"/>
      <c r="L296" s="473"/>
      <c r="M296" s="485" t="s">
        <v>480</v>
      </c>
      <c r="N296" s="433" t="s">
        <v>480</v>
      </c>
      <c r="O296" s="450"/>
      <c r="P296" s="485" t="s">
        <v>480</v>
      </c>
      <c r="Q296" s="433" t="s">
        <v>480</v>
      </c>
      <c r="R296" s="450"/>
      <c r="S296" s="485" t="s">
        <v>480</v>
      </c>
      <c r="T296" s="433" t="s">
        <v>480</v>
      </c>
      <c r="U296" s="450"/>
      <c r="V296" s="485" t="s">
        <v>480</v>
      </c>
      <c r="W296" s="433" t="s">
        <v>480</v>
      </c>
      <c r="X296" s="450"/>
      <c r="Y296" s="485" t="s">
        <v>480</v>
      </c>
      <c r="Z296" s="433" t="s">
        <v>480</v>
      </c>
      <c r="AA296" s="450"/>
      <c r="AB296" s="485" t="s">
        <v>480</v>
      </c>
      <c r="AC296" s="433" t="s">
        <v>480</v>
      </c>
      <c r="AD296" s="450"/>
      <c r="AE296" s="485" t="s">
        <v>480</v>
      </c>
      <c r="AF296" s="433" t="s">
        <v>480</v>
      </c>
      <c r="AG296" s="450"/>
      <c r="AH296" s="485" t="s">
        <v>480</v>
      </c>
      <c r="AI296" s="433" t="s">
        <v>480</v>
      </c>
      <c r="AJ296" s="450"/>
      <c r="AK296" s="485" t="s">
        <v>480</v>
      </c>
      <c r="AL296" s="433" t="s">
        <v>480</v>
      </c>
      <c r="AM296" s="450"/>
      <c r="AN296" s="485" t="s">
        <v>480</v>
      </c>
      <c r="AO296" s="433" t="s">
        <v>480</v>
      </c>
      <c r="AP296" s="450"/>
    </row>
    <row r="297" spans="1:42" outlineLevel="2">
      <c r="A297" s="443">
        <v>295</v>
      </c>
      <c r="B297" s="38" t="str">
        <f>'7. INPUT O&amp;N UC'!D216</f>
        <v>O&amp;N UC-4.4.1-Item #5</v>
      </c>
      <c r="C297" s="464" t="str">
        <f>'7. INPUT O&amp;N UC'!B$79</f>
        <v>4.</v>
      </c>
      <c r="D297" s="432" t="str">
        <f>'7. INPUT O&amp;N UC'!C$79</f>
        <v>O&amp;N UC - NTT</v>
      </c>
      <c r="E297" s="139" t="str">
        <f>'7. INPUT O&amp;N UC'!C$206</f>
        <v>4.4</v>
      </c>
      <c r="F297" s="432" t="str">
        <f>'7. INPUT O&amp;N UC'!D$206</f>
        <v>O&amp;N UC - NTT - Capex</v>
      </c>
      <c r="G297" s="139" t="str">
        <f>'7. INPUT O&amp;N UC'!D$208</f>
        <v>4.4.1</v>
      </c>
      <c r="H297" s="465" t="str">
        <f>'7. INPUT O&amp;N UC'!E$208</f>
        <v>O&amp;N UC - NTT - Capex, Excl. Pull through</v>
      </c>
      <c r="I297" s="472" t="s">
        <v>14</v>
      </c>
      <c r="J297" s="23"/>
      <c r="K297" s="23"/>
      <c r="L297" s="473"/>
      <c r="M297" s="485" t="s">
        <v>480</v>
      </c>
      <c r="N297" s="433" t="s">
        <v>480</v>
      </c>
      <c r="O297" s="450"/>
      <c r="P297" s="485" t="s">
        <v>480</v>
      </c>
      <c r="Q297" s="433" t="s">
        <v>480</v>
      </c>
      <c r="R297" s="450"/>
      <c r="S297" s="485" t="s">
        <v>480</v>
      </c>
      <c r="T297" s="433" t="s">
        <v>480</v>
      </c>
      <c r="U297" s="450"/>
      <c r="V297" s="485" t="s">
        <v>480</v>
      </c>
      <c r="W297" s="433" t="s">
        <v>480</v>
      </c>
      <c r="X297" s="450"/>
      <c r="Y297" s="485" t="s">
        <v>480</v>
      </c>
      <c r="Z297" s="433" t="s">
        <v>480</v>
      </c>
      <c r="AA297" s="450"/>
      <c r="AB297" s="485" t="s">
        <v>480</v>
      </c>
      <c r="AC297" s="433" t="s">
        <v>480</v>
      </c>
      <c r="AD297" s="450"/>
      <c r="AE297" s="485" t="s">
        <v>480</v>
      </c>
      <c r="AF297" s="433" t="s">
        <v>480</v>
      </c>
      <c r="AG297" s="450"/>
      <c r="AH297" s="485" t="s">
        <v>480</v>
      </c>
      <c r="AI297" s="433" t="s">
        <v>480</v>
      </c>
      <c r="AJ297" s="450"/>
      <c r="AK297" s="485" t="s">
        <v>480</v>
      </c>
      <c r="AL297" s="433" t="s">
        <v>480</v>
      </c>
      <c r="AM297" s="450"/>
      <c r="AN297" s="485" t="s">
        <v>480</v>
      </c>
      <c r="AO297" s="433" t="s">
        <v>480</v>
      </c>
      <c r="AP297" s="450"/>
    </row>
    <row r="298" spans="1:42" outlineLevel="2">
      <c r="A298" s="443">
        <v>296</v>
      </c>
      <c r="B298" s="694" t="str">
        <f>'7. INPUT O&amp;N UC'!D217</f>
        <v>O&amp;N UC-4.4.1-Item #6</v>
      </c>
      <c r="C298" s="464" t="str">
        <f>'7. INPUT O&amp;N UC'!B$79</f>
        <v>4.</v>
      </c>
      <c r="D298" s="432" t="str">
        <f>'7. INPUT O&amp;N UC'!C$79</f>
        <v>O&amp;N UC - NTT</v>
      </c>
      <c r="E298" s="139" t="str">
        <f>'7. INPUT O&amp;N UC'!C$206</f>
        <v>4.4</v>
      </c>
      <c r="F298" s="432" t="str">
        <f>'7. INPUT O&amp;N UC'!D$206</f>
        <v>O&amp;N UC - NTT - Capex</v>
      </c>
      <c r="G298" s="139" t="str">
        <f>'7. INPUT O&amp;N UC'!D$208</f>
        <v>4.4.1</v>
      </c>
      <c r="H298" s="465" t="str">
        <f>'7. INPUT O&amp;N UC'!E$208</f>
        <v>O&amp;N UC - NTT - Capex, Excl. Pull through</v>
      </c>
      <c r="I298" s="472" t="s">
        <v>15</v>
      </c>
      <c r="J298" s="23"/>
      <c r="K298" s="23"/>
      <c r="L298" s="473"/>
      <c r="M298" s="485" t="s">
        <v>480</v>
      </c>
      <c r="N298" s="433" t="s">
        <v>480</v>
      </c>
      <c r="O298" s="450"/>
      <c r="P298" s="485" t="s">
        <v>480</v>
      </c>
      <c r="Q298" s="433" t="s">
        <v>480</v>
      </c>
      <c r="R298" s="450"/>
      <c r="S298" s="485" t="s">
        <v>480</v>
      </c>
      <c r="T298" s="433" t="s">
        <v>480</v>
      </c>
      <c r="U298" s="450"/>
      <c r="V298" s="485" t="s">
        <v>480</v>
      </c>
      <c r="W298" s="433" t="s">
        <v>480</v>
      </c>
      <c r="X298" s="450"/>
      <c r="Y298" s="485" t="s">
        <v>480</v>
      </c>
      <c r="Z298" s="433" t="s">
        <v>480</v>
      </c>
      <c r="AA298" s="450"/>
      <c r="AB298" s="485" t="s">
        <v>480</v>
      </c>
      <c r="AC298" s="433" t="s">
        <v>480</v>
      </c>
      <c r="AD298" s="450"/>
      <c r="AE298" s="485" t="s">
        <v>480</v>
      </c>
      <c r="AF298" s="433" t="s">
        <v>480</v>
      </c>
      <c r="AG298" s="450"/>
      <c r="AH298" s="485" t="s">
        <v>480</v>
      </c>
      <c r="AI298" s="433" t="s">
        <v>480</v>
      </c>
      <c r="AJ298" s="450"/>
      <c r="AK298" s="485" t="s">
        <v>480</v>
      </c>
      <c r="AL298" s="433" t="s">
        <v>480</v>
      </c>
      <c r="AM298" s="450"/>
      <c r="AN298" s="485" t="s">
        <v>480</v>
      </c>
      <c r="AO298" s="433" t="s">
        <v>480</v>
      </c>
      <c r="AP298" s="450"/>
    </row>
    <row r="299" spans="1:42" outlineLevel="2">
      <c r="A299" s="443">
        <v>297</v>
      </c>
      <c r="B299" s="694" t="str">
        <f>'7. INPUT O&amp;N UC'!D218</f>
        <v>O&amp;N UC-4.4.1-Item #7</v>
      </c>
      <c r="C299" s="464" t="str">
        <f>'7. INPUT O&amp;N UC'!B$79</f>
        <v>4.</v>
      </c>
      <c r="D299" s="432" t="str">
        <f>'7. INPUT O&amp;N UC'!C$79</f>
        <v>O&amp;N UC - NTT</v>
      </c>
      <c r="E299" s="139" t="str">
        <f>'7. INPUT O&amp;N UC'!C$206</f>
        <v>4.4</v>
      </c>
      <c r="F299" s="432" t="str">
        <f>'7. INPUT O&amp;N UC'!D$206</f>
        <v>O&amp;N UC - NTT - Capex</v>
      </c>
      <c r="G299" s="139" t="str">
        <f>'7. INPUT O&amp;N UC'!D$208</f>
        <v>4.4.1</v>
      </c>
      <c r="H299" s="465" t="str">
        <f>'7. INPUT O&amp;N UC'!E$208</f>
        <v>O&amp;N UC - NTT - Capex, Excl. Pull through</v>
      </c>
      <c r="I299" s="472" t="s">
        <v>16</v>
      </c>
      <c r="J299" s="23"/>
      <c r="K299" s="23"/>
      <c r="L299" s="473"/>
      <c r="M299" s="485" t="s">
        <v>480</v>
      </c>
      <c r="N299" s="433" t="s">
        <v>480</v>
      </c>
      <c r="O299" s="450"/>
      <c r="P299" s="485" t="s">
        <v>480</v>
      </c>
      <c r="Q299" s="433" t="s">
        <v>480</v>
      </c>
      <c r="R299" s="450"/>
      <c r="S299" s="485" t="s">
        <v>480</v>
      </c>
      <c r="T299" s="433" t="s">
        <v>480</v>
      </c>
      <c r="U299" s="450"/>
      <c r="V299" s="485" t="s">
        <v>480</v>
      </c>
      <c r="W299" s="433" t="s">
        <v>480</v>
      </c>
      <c r="X299" s="450"/>
      <c r="Y299" s="485" t="s">
        <v>480</v>
      </c>
      <c r="Z299" s="433" t="s">
        <v>480</v>
      </c>
      <c r="AA299" s="450"/>
      <c r="AB299" s="485" t="s">
        <v>480</v>
      </c>
      <c r="AC299" s="433" t="s">
        <v>480</v>
      </c>
      <c r="AD299" s="450"/>
      <c r="AE299" s="485" t="s">
        <v>480</v>
      </c>
      <c r="AF299" s="433" t="s">
        <v>480</v>
      </c>
      <c r="AG299" s="450"/>
      <c r="AH299" s="485" t="s">
        <v>480</v>
      </c>
      <c r="AI299" s="433" t="s">
        <v>480</v>
      </c>
      <c r="AJ299" s="450"/>
      <c r="AK299" s="485" t="s">
        <v>480</v>
      </c>
      <c r="AL299" s="433" t="s">
        <v>480</v>
      </c>
      <c r="AM299" s="450"/>
      <c r="AN299" s="485" t="s">
        <v>480</v>
      </c>
      <c r="AO299" s="433" t="s">
        <v>480</v>
      </c>
      <c r="AP299" s="450"/>
    </row>
    <row r="300" spans="1:42" outlineLevel="2">
      <c r="A300" s="443">
        <v>298</v>
      </c>
      <c r="B300" s="694" t="str">
        <f>'7. INPUT O&amp;N UC'!D219</f>
        <v>O&amp;N UC-4.4.1-Item #8</v>
      </c>
      <c r="C300" s="464" t="str">
        <f>'7. INPUT O&amp;N UC'!B$79</f>
        <v>4.</v>
      </c>
      <c r="D300" s="432" t="str">
        <f>'7. INPUT O&amp;N UC'!C$79</f>
        <v>O&amp;N UC - NTT</v>
      </c>
      <c r="E300" s="139" t="str">
        <f>'7. INPUT O&amp;N UC'!C$206</f>
        <v>4.4</v>
      </c>
      <c r="F300" s="432" t="str">
        <f>'7. INPUT O&amp;N UC'!D$206</f>
        <v>O&amp;N UC - NTT - Capex</v>
      </c>
      <c r="G300" s="139" t="str">
        <f>'7. INPUT O&amp;N UC'!D$208</f>
        <v>4.4.1</v>
      </c>
      <c r="H300" s="465" t="str">
        <f>'7. INPUT O&amp;N UC'!E$208</f>
        <v>O&amp;N UC - NTT - Capex, Excl. Pull through</v>
      </c>
      <c r="I300" s="472" t="s">
        <v>17</v>
      </c>
      <c r="J300" s="23"/>
      <c r="K300" s="23"/>
      <c r="L300" s="473"/>
      <c r="M300" s="485" t="s">
        <v>480</v>
      </c>
      <c r="N300" s="433" t="s">
        <v>480</v>
      </c>
      <c r="O300" s="450"/>
      <c r="P300" s="485" t="s">
        <v>480</v>
      </c>
      <c r="Q300" s="433" t="s">
        <v>480</v>
      </c>
      <c r="R300" s="450"/>
      <c r="S300" s="485" t="s">
        <v>480</v>
      </c>
      <c r="T300" s="433" t="s">
        <v>480</v>
      </c>
      <c r="U300" s="450"/>
      <c r="V300" s="485" t="s">
        <v>480</v>
      </c>
      <c r="W300" s="433" t="s">
        <v>480</v>
      </c>
      <c r="X300" s="450"/>
      <c r="Y300" s="485" t="s">
        <v>480</v>
      </c>
      <c r="Z300" s="433" t="s">
        <v>480</v>
      </c>
      <c r="AA300" s="450"/>
      <c r="AB300" s="485" t="s">
        <v>480</v>
      </c>
      <c r="AC300" s="433" t="s">
        <v>480</v>
      </c>
      <c r="AD300" s="450"/>
      <c r="AE300" s="485" t="s">
        <v>480</v>
      </c>
      <c r="AF300" s="433" t="s">
        <v>480</v>
      </c>
      <c r="AG300" s="450"/>
      <c r="AH300" s="485" t="s">
        <v>480</v>
      </c>
      <c r="AI300" s="433" t="s">
        <v>480</v>
      </c>
      <c r="AJ300" s="450"/>
      <c r="AK300" s="485" t="s">
        <v>480</v>
      </c>
      <c r="AL300" s="433" t="s">
        <v>480</v>
      </c>
      <c r="AM300" s="450"/>
      <c r="AN300" s="485" t="s">
        <v>480</v>
      </c>
      <c r="AO300" s="433" t="s">
        <v>480</v>
      </c>
      <c r="AP300" s="450"/>
    </row>
    <row r="301" spans="1:42" outlineLevel="2">
      <c r="A301" s="443">
        <v>299</v>
      </c>
      <c r="B301" s="694" t="str">
        <f>'7. INPUT O&amp;N UC'!D220</f>
        <v>O&amp;N UC-4.4.1-Item #9</v>
      </c>
      <c r="C301" s="464" t="str">
        <f>'7. INPUT O&amp;N UC'!B$79</f>
        <v>4.</v>
      </c>
      <c r="D301" s="432" t="str">
        <f>'7. INPUT O&amp;N UC'!C$79</f>
        <v>O&amp;N UC - NTT</v>
      </c>
      <c r="E301" s="139" t="str">
        <f>'7. INPUT O&amp;N UC'!C$206</f>
        <v>4.4</v>
      </c>
      <c r="F301" s="432" t="str">
        <f>'7. INPUT O&amp;N UC'!D$206</f>
        <v>O&amp;N UC - NTT - Capex</v>
      </c>
      <c r="G301" s="139" t="str">
        <f>'7. INPUT O&amp;N UC'!D$208</f>
        <v>4.4.1</v>
      </c>
      <c r="H301" s="465" t="str">
        <f>'7. INPUT O&amp;N UC'!E$208</f>
        <v>O&amp;N UC - NTT - Capex, Excl. Pull through</v>
      </c>
      <c r="I301" s="472" t="s">
        <v>18</v>
      </c>
      <c r="J301" s="23"/>
      <c r="K301" s="23"/>
      <c r="L301" s="473"/>
      <c r="M301" s="485" t="s">
        <v>480</v>
      </c>
      <c r="N301" s="433" t="s">
        <v>480</v>
      </c>
      <c r="O301" s="450"/>
      <c r="P301" s="485" t="s">
        <v>480</v>
      </c>
      <c r="Q301" s="433" t="s">
        <v>480</v>
      </c>
      <c r="R301" s="450"/>
      <c r="S301" s="485" t="s">
        <v>480</v>
      </c>
      <c r="T301" s="433" t="s">
        <v>480</v>
      </c>
      <c r="U301" s="450"/>
      <c r="V301" s="485" t="s">
        <v>480</v>
      </c>
      <c r="W301" s="433" t="s">
        <v>480</v>
      </c>
      <c r="X301" s="450"/>
      <c r="Y301" s="485" t="s">
        <v>480</v>
      </c>
      <c r="Z301" s="433" t="s">
        <v>480</v>
      </c>
      <c r="AA301" s="450"/>
      <c r="AB301" s="485" t="s">
        <v>480</v>
      </c>
      <c r="AC301" s="433" t="s">
        <v>480</v>
      </c>
      <c r="AD301" s="450"/>
      <c r="AE301" s="485" t="s">
        <v>480</v>
      </c>
      <c r="AF301" s="433" t="s">
        <v>480</v>
      </c>
      <c r="AG301" s="450"/>
      <c r="AH301" s="485" t="s">
        <v>480</v>
      </c>
      <c r="AI301" s="433" t="s">
        <v>480</v>
      </c>
      <c r="AJ301" s="450"/>
      <c r="AK301" s="485" t="s">
        <v>480</v>
      </c>
      <c r="AL301" s="433" t="s">
        <v>480</v>
      </c>
      <c r="AM301" s="450"/>
      <c r="AN301" s="485" t="s">
        <v>480</v>
      </c>
      <c r="AO301" s="433" t="s">
        <v>480</v>
      </c>
      <c r="AP301" s="450"/>
    </row>
    <row r="302" spans="1:42" outlineLevel="2">
      <c r="A302" s="445">
        <v>300</v>
      </c>
      <c r="B302" s="695" t="str">
        <f>'7. INPUT O&amp;N UC'!D221</f>
        <v>O&amp;N UC-4.4.1-Item #10</v>
      </c>
      <c r="C302" s="466" t="str">
        <f>'7. INPUT O&amp;N UC'!B$79</f>
        <v>4.</v>
      </c>
      <c r="D302" s="435" t="str">
        <f>'7. INPUT O&amp;N UC'!C$79</f>
        <v>O&amp;N UC - NTT</v>
      </c>
      <c r="E302" s="434" t="str">
        <f>'7. INPUT O&amp;N UC'!C$206</f>
        <v>4.4</v>
      </c>
      <c r="F302" s="435" t="str">
        <f>'7. INPUT O&amp;N UC'!D$206</f>
        <v>O&amp;N UC - NTT - Capex</v>
      </c>
      <c r="G302" s="434" t="str">
        <f>'7. INPUT O&amp;N UC'!D$208</f>
        <v>4.4.1</v>
      </c>
      <c r="H302" s="467" t="str">
        <f>'7. INPUT O&amp;N UC'!E$208</f>
        <v>O&amp;N UC - NTT - Capex, Excl. Pull through</v>
      </c>
      <c r="I302" s="474" t="s">
        <v>19</v>
      </c>
      <c r="J302" s="28"/>
      <c r="K302" s="28"/>
      <c r="L302" s="475"/>
      <c r="M302" s="487" t="s">
        <v>480</v>
      </c>
      <c r="N302" s="436" t="s">
        <v>480</v>
      </c>
      <c r="O302" s="451"/>
      <c r="P302" s="487" t="s">
        <v>480</v>
      </c>
      <c r="Q302" s="436" t="s">
        <v>480</v>
      </c>
      <c r="R302" s="451"/>
      <c r="S302" s="487" t="s">
        <v>480</v>
      </c>
      <c r="T302" s="436" t="s">
        <v>480</v>
      </c>
      <c r="U302" s="451"/>
      <c r="V302" s="487" t="s">
        <v>480</v>
      </c>
      <c r="W302" s="436" t="s">
        <v>480</v>
      </c>
      <c r="X302" s="451"/>
      <c r="Y302" s="487" t="s">
        <v>480</v>
      </c>
      <c r="Z302" s="436" t="s">
        <v>480</v>
      </c>
      <c r="AA302" s="451"/>
      <c r="AB302" s="487" t="s">
        <v>480</v>
      </c>
      <c r="AC302" s="436" t="s">
        <v>480</v>
      </c>
      <c r="AD302" s="451"/>
      <c r="AE302" s="487" t="s">
        <v>480</v>
      </c>
      <c r="AF302" s="436" t="s">
        <v>480</v>
      </c>
      <c r="AG302" s="451"/>
      <c r="AH302" s="487" t="s">
        <v>480</v>
      </c>
      <c r="AI302" s="436" t="s">
        <v>480</v>
      </c>
      <c r="AJ302" s="451"/>
      <c r="AK302" s="487" t="s">
        <v>480</v>
      </c>
      <c r="AL302" s="436" t="s">
        <v>480</v>
      </c>
      <c r="AM302" s="451"/>
      <c r="AN302" s="487" t="s">
        <v>480</v>
      </c>
      <c r="AO302" s="436" t="s">
        <v>480</v>
      </c>
      <c r="AP302" s="451"/>
    </row>
    <row r="303" spans="1:42" outlineLevel="2">
      <c r="A303" s="447">
        <v>301</v>
      </c>
      <c r="B303" s="37" t="str">
        <f>'7. INPUT O&amp;N UC'!D227</f>
        <v>O&amp;N UC-4.4.2-Item #1</v>
      </c>
      <c r="C303" s="496" t="str">
        <f>'7. INPUT O&amp;N UC'!B$79</f>
        <v>4.</v>
      </c>
      <c r="D303" s="430" t="str">
        <f>'7. INPUT O&amp;N UC'!C$79</f>
        <v>O&amp;N UC - NTT</v>
      </c>
      <c r="E303" s="429" t="str">
        <f>'7. INPUT O&amp;N UC'!C$206</f>
        <v>4.4</v>
      </c>
      <c r="F303" s="430" t="str">
        <f>'7. INPUT O&amp;N UC'!D$206</f>
        <v>O&amp;N UC - NTT - Capex</v>
      </c>
      <c r="G303" s="429" t="str">
        <f>'7. INPUT O&amp;N UC'!D$223</f>
        <v>4.4.2</v>
      </c>
      <c r="H303" s="495" t="str">
        <f>'7. INPUT O&amp;N UC'!E$223</f>
        <v>O&amp;N UC - NTT - Capex, Incl. Pull through</v>
      </c>
      <c r="I303" s="476" t="s">
        <v>9</v>
      </c>
      <c r="J303" s="17"/>
      <c r="K303" s="17"/>
      <c r="L303" s="477"/>
      <c r="M303" s="488" t="s">
        <v>480</v>
      </c>
      <c r="N303" s="431" t="s">
        <v>480</v>
      </c>
      <c r="O303" s="449"/>
      <c r="P303" s="488" t="s">
        <v>480</v>
      </c>
      <c r="Q303" s="431" t="s">
        <v>480</v>
      </c>
      <c r="R303" s="449"/>
      <c r="S303" s="488" t="s">
        <v>480</v>
      </c>
      <c r="T303" s="431" t="s">
        <v>480</v>
      </c>
      <c r="U303" s="449"/>
      <c r="V303" s="488" t="s">
        <v>480</v>
      </c>
      <c r="W303" s="431" t="s">
        <v>480</v>
      </c>
      <c r="X303" s="449"/>
      <c r="Y303" s="488" t="s">
        <v>480</v>
      </c>
      <c r="Z303" s="431" t="s">
        <v>480</v>
      </c>
      <c r="AA303" s="449"/>
      <c r="AB303" s="488" t="s">
        <v>480</v>
      </c>
      <c r="AC303" s="431" t="s">
        <v>480</v>
      </c>
      <c r="AD303" s="449"/>
      <c r="AE303" s="488" t="s">
        <v>480</v>
      </c>
      <c r="AF303" s="431" t="s">
        <v>480</v>
      </c>
      <c r="AG303" s="449"/>
      <c r="AH303" s="488" t="s">
        <v>480</v>
      </c>
      <c r="AI303" s="431" t="s">
        <v>480</v>
      </c>
      <c r="AJ303" s="449"/>
      <c r="AK303" s="488" t="s">
        <v>480</v>
      </c>
      <c r="AL303" s="431" t="s">
        <v>480</v>
      </c>
      <c r="AM303" s="449"/>
      <c r="AN303" s="488" t="s">
        <v>480</v>
      </c>
      <c r="AO303" s="431" t="s">
        <v>480</v>
      </c>
      <c r="AP303" s="449"/>
    </row>
    <row r="304" spans="1:42" outlineLevel="2">
      <c r="A304" s="443">
        <v>302</v>
      </c>
      <c r="B304" s="38" t="str">
        <f>'7. INPUT O&amp;N UC'!D228</f>
        <v>O&amp;N UC-4.4.2-Item #2</v>
      </c>
      <c r="C304" s="464" t="str">
        <f>'7. INPUT O&amp;N UC'!B$79</f>
        <v>4.</v>
      </c>
      <c r="D304" s="432" t="str">
        <f>'7. INPUT O&amp;N UC'!C$79</f>
        <v>O&amp;N UC - NTT</v>
      </c>
      <c r="E304" s="139" t="str">
        <f>'7. INPUT O&amp;N UC'!C$206</f>
        <v>4.4</v>
      </c>
      <c r="F304" s="432" t="str">
        <f>'7. INPUT O&amp;N UC'!D$206</f>
        <v>O&amp;N UC - NTT - Capex</v>
      </c>
      <c r="G304" s="139" t="str">
        <f>'7. INPUT O&amp;N UC'!D$223</f>
        <v>4.4.2</v>
      </c>
      <c r="H304" s="465" t="str">
        <f>'7. INPUT O&amp;N UC'!E$223</f>
        <v>O&amp;N UC - NTT - Capex, Incl. Pull through</v>
      </c>
      <c r="I304" s="472" t="s">
        <v>11</v>
      </c>
      <c r="J304" s="23"/>
      <c r="K304" s="23"/>
      <c r="L304" s="473"/>
      <c r="M304" s="485" t="s">
        <v>480</v>
      </c>
      <c r="N304" s="433" t="s">
        <v>480</v>
      </c>
      <c r="O304" s="450"/>
      <c r="P304" s="485" t="s">
        <v>480</v>
      </c>
      <c r="Q304" s="433" t="s">
        <v>480</v>
      </c>
      <c r="R304" s="450"/>
      <c r="S304" s="485" t="s">
        <v>480</v>
      </c>
      <c r="T304" s="433" t="s">
        <v>480</v>
      </c>
      <c r="U304" s="450"/>
      <c r="V304" s="485" t="s">
        <v>480</v>
      </c>
      <c r="W304" s="433" t="s">
        <v>480</v>
      </c>
      <c r="X304" s="450"/>
      <c r="Y304" s="485" t="s">
        <v>480</v>
      </c>
      <c r="Z304" s="433" t="s">
        <v>480</v>
      </c>
      <c r="AA304" s="450"/>
      <c r="AB304" s="485" t="s">
        <v>480</v>
      </c>
      <c r="AC304" s="433" t="s">
        <v>480</v>
      </c>
      <c r="AD304" s="450"/>
      <c r="AE304" s="485" t="s">
        <v>480</v>
      </c>
      <c r="AF304" s="433" t="s">
        <v>480</v>
      </c>
      <c r="AG304" s="450"/>
      <c r="AH304" s="485" t="s">
        <v>480</v>
      </c>
      <c r="AI304" s="433" t="s">
        <v>480</v>
      </c>
      <c r="AJ304" s="450"/>
      <c r="AK304" s="485" t="s">
        <v>480</v>
      </c>
      <c r="AL304" s="433" t="s">
        <v>480</v>
      </c>
      <c r="AM304" s="450"/>
      <c r="AN304" s="485" t="s">
        <v>480</v>
      </c>
      <c r="AO304" s="433" t="s">
        <v>480</v>
      </c>
      <c r="AP304" s="450"/>
    </row>
    <row r="305" spans="1:42" outlineLevel="2">
      <c r="A305" s="443">
        <v>303</v>
      </c>
      <c r="B305" s="38" t="str">
        <f>'7. INPUT O&amp;N UC'!D229</f>
        <v>O&amp;N UC-4.4.2-Item #3</v>
      </c>
      <c r="C305" s="464" t="str">
        <f>'7. INPUT O&amp;N UC'!B$79</f>
        <v>4.</v>
      </c>
      <c r="D305" s="432" t="str">
        <f>'7. INPUT O&amp;N UC'!C$79</f>
        <v>O&amp;N UC - NTT</v>
      </c>
      <c r="E305" s="139" t="str">
        <f>'7. INPUT O&amp;N UC'!C$206</f>
        <v>4.4</v>
      </c>
      <c r="F305" s="432" t="str">
        <f>'7. INPUT O&amp;N UC'!D$206</f>
        <v>O&amp;N UC - NTT - Capex</v>
      </c>
      <c r="G305" s="139" t="str">
        <f>'7. INPUT O&amp;N UC'!D$223</f>
        <v>4.4.2</v>
      </c>
      <c r="H305" s="465" t="str">
        <f>'7. INPUT O&amp;N UC'!E$223</f>
        <v>O&amp;N UC - NTT - Capex, Incl. Pull through</v>
      </c>
      <c r="I305" s="472" t="s">
        <v>12</v>
      </c>
      <c r="J305" s="23"/>
      <c r="K305" s="23"/>
      <c r="L305" s="473"/>
      <c r="M305" s="485" t="s">
        <v>480</v>
      </c>
      <c r="N305" s="433" t="s">
        <v>480</v>
      </c>
      <c r="O305" s="450"/>
      <c r="P305" s="485" t="s">
        <v>480</v>
      </c>
      <c r="Q305" s="433" t="s">
        <v>480</v>
      </c>
      <c r="R305" s="450"/>
      <c r="S305" s="485" t="s">
        <v>480</v>
      </c>
      <c r="T305" s="433" t="s">
        <v>480</v>
      </c>
      <c r="U305" s="450"/>
      <c r="V305" s="485" t="s">
        <v>480</v>
      </c>
      <c r="W305" s="433" t="s">
        <v>480</v>
      </c>
      <c r="X305" s="450"/>
      <c r="Y305" s="485" t="s">
        <v>480</v>
      </c>
      <c r="Z305" s="433" t="s">
        <v>480</v>
      </c>
      <c r="AA305" s="450"/>
      <c r="AB305" s="485" t="s">
        <v>480</v>
      </c>
      <c r="AC305" s="433" t="s">
        <v>480</v>
      </c>
      <c r="AD305" s="450"/>
      <c r="AE305" s="485" t="s">
        <v>480</v>
      </c>
      <c r="AF305" s="433" t="s">
        <v>480</v>
      </c>
      <c r="AG305" s="450"/>
      <c r="AH305" s="485" t="s">
        <v>480</v>
      </c>
      <c r="AI305" s="433" t="s">
        <v>480</v>
      </c>
      <c r="AJ305" s="450"/>
      <c r="AK305" s="485" t="s">
        <v>480</v>
      </c>
      <c r="AL305" s="433" t="s">
        <v>480</v>
      </c>
      <c r="AM305" s="450"/>
      <c r="AN305" s="485" t="s">
        <v>480</v>
      </c>
      <c r="AO305" s="433" t="s">
        <v>480</v>
      </c>
      <c r="AP305" s="450"/>
    </row>
    <row r="306" spans="1:42" outlineLevel="2">
      <c r="A306" s="443">
        <v>304</v>
      </c>
      <c r="B306" s="38" t="str">
        <f>'7. INPUT O&amp;N UC'!D230</f>
        <v>O&amp;N UC-4.4.2-Item #4</v>
      </c>
      <c r="C306" s="464" t="str">
        <f>'7. INPUT O&amp;N UC'!B$79</f>
        <v>4.</v>
      </c>
      <c r="D306" s="432" t="str">
        <f>'7. INPUT O&amp;N UC'!C$79</f>
        <v>O&amp;N UC - NTT</v>
      </c>
      <c r="E306" s="139" t="str">
        <f>'7. INPUT O&amp;N UC'!C$206</f>
        <v>4.4</v>
      </c>
      <c r="F306" s="432" t="str">
        <f>'7. INPUT O&amp;N UC'!D$206</f>
        <v>O&amp;N UC - NTT - Capex</v>
      </c>
      <c r="G306" s="139" t="str">
        <f>'7. INPUT O&amp;N UC'!D$223</f>
        <v>4.4.2</v>
      </c>
      <c r="H306" s="465" t="str">
        <f>'7. INPUT O&amp;N UC'!E$223</f>
        <v>O&amp;N UC - NTT - Capex, Incl. Pull through</v>
      </c>
      <c r="I306" s="472" t="s">
        <v>13</v>
      </c>
      <c r="J306" s="23"/>
      <c r="K306" s="23"/>
      <c r="L306" s="473"/>
      <c r="M306" s="485" t="s">
        <v>480</v>
      </c>
      <c r="N306" s="433" t="s">
        <v>480</v>
      </c>
      <c r="O306" s="450"/>
      <c r="P306" s="485" t="s">
        <v>480</v>
      </c>
      <c r="Q306" s="433" t="s">
        <v>480</v>
      </c>
      <c r="R306" s="450"/>
      <c r="S306" s="485" t="s">
        <v>480</v>
      </c>
      <c r="T306" s="433" t="s">
        <v>480</v>
      </c>
      <c r="U306" s="450"/>
      <c r="V306" s="485" t="s">
        <v>480</v>
      </c>
      <c r="W306" s="433" t="s">
        <v>480</v>
      </c>
      <c r="X306" s="450"/>
      <c r="Y306" s="485" t="s">
        <v>480</v>
      </c>
      <c r="Z306" s="433" t="s">
        <v>480</v>
      </c>
      <c r="AA306" s="450"/>
      <c r="AB306" s="485" t="s">
        <v>480</v>
      </c>
      <c r="AC306" s="433" t="s">
        <v>480</v>
      </c>
      <c r="AD306" s="450"/>
      <c r="AE306" s="485" t="s">
        <v>480</v>
      </c>
      <c r="AF306" s="433" t="s">
        <v>480</v>
      </c>
      <c r="AG306" s="450"/>
      <c r="AH306" s="485" t="s">
        <v>480</v>
      </c>
      <c r="AI306" s="433" t="s">
        <v>480</v>
      </c>
      <c r="AJ306" s="450"/>
      <c r="AK306" s="485" t="s">
        <v>480</v>
      </c>
      <c r="AL306" s="433" t="s">
        <v>480</v>
      </c>
      <c r="AM306" s="450"/>
      <c r="AN306" s="485" t="s">
        <v>480</v>
      </c>
      <c r="AO306" s="433" t="s">
        <v>480</v>
      </c>
      <c r="AP306" s="450"/>
    </row>
    <row r="307" spans="1:42" outlineLevel="2">
      <c r="A307" s="443">
        <v>305</v>
      </c>
      <c r="B307" s="38" t="str">
        <f>'7. INPUT O&amp;N UC'!D231</f>
        <v>O&amp;N UC-4.4.2-Item #5</v>
      </c>
      <c r="C307" s="464" t="str">
        <f>'7. INPUT O&amp;N UC'!B$79</f>
        <v>4.</v>
      </c>
      <c r="D307" s="432" t="str">
        <f>'7. INPUT O&amp;N UC'!C$79</f>
        <v>O&amp;N UC - NTT</v>
      </c>
      <c r="E307" s="139" t="str">
        <f>'7. INPUT O&amp;N UC'!C$206</f>
        <v>4.4</v>
      </c>
      <c r="F307" s="432" t="str">
        <f>'7. INPUT O&amp;N UC'!D$206</f>
        <v>O&amp;N UC - NTT - Capex</v>
      </c>
      <c r="G307" s="139" t="str">
        <f>'7. INPUT O&amp;N UC'!D$223</f>
        <v>4.4.2</v>
      </c>
      <c r="H307" s="465" t="str">
        <f>'7. INPUT O&amp;N UC'!E$223</f>
        <v>O&amp;N UC - NTT - Capex, Incl. Pull through</v>
      </c>
      <c r="I307" s="472" t="s">
        <v>14</v>
      </c>
      <c r="J307" s="23"/>
      <c r="K307" s="23"/>
      <c r="L307" s="473"/>
      <c r="M307" s="485" t="s">
        <v>480</v>
      </c>
      <c r="N307" s="433" t="s">
        <v>480</v>
      </c>
      <c r="O307" s="450"/>
      <c r="P307" s="485" t="s">
        <v>480</v>
      </c>
      <c r="Q307" s="433" t="s">
        <v>480</v>
      </c>
      <c r="R307" s="450"/>
      <c r="S307" s="485" t="s">
        <v>480</v>
      </c>
      <c r="T307" s="433" t="s">
        <v>480</v>
      </c>
      <c r="U307" s="450"/>
      <c r="V307" s="485" t="s">
        <v>480</v>
      </c>
      <c r="W307" s="433" t="s">
        <v>480</v>
      </c>
      <c r="X307" s="450"/>
      <c r="Y307" s="485" t="s">
        <v>480</v>
      </c>
      <c r="Z307" s="433" t="s">
        <v>480</v>
      </c>
      <c r="AA307" s="450"/>
      <c r="AB307" s="485" t="s">
        <v>480</v>
      </c>
      <c r="AC307" s="433" t="s">
        <v>480</v>
      </c>
      <c r="AD307" s="450"/>
      <c r="AE307" s="485" t="s">
        <v>480</v>
      </c>
      <c r="AF307" s="433" t="s">
        <v>480</v>
      </c>
      <c r="AG307" s="450"/>
      <c r="AH307" s="485" t="s">
        <v>480</v>
      </c>
      <c r="AI307" s="433" t="s">
        <v>480</v>
      </c>
      <c r="AJ307" s="450"/>
      <c r="AK307" s="485" t="s">
        <v>480</v>
      </c>
      <c r="AL307" s="433" t="s">
        <v>480</v>
      </c>
      <c r="AM307" s="450"/>
      <c r="AN307" s="485" t="s">
        <v>480</v>
      </c>
      <c r="AO307" s="433" t="s">
        <v>480</v>
      </c>
      <c r="AP307" s="450"/>
    </row>
    <row r="308" spans="1:42" outlineLevel="2">
      <c r="A308" s="443">
        <v>306</v>
      </c>
      <c r="B308" s="694" t="str">
        <f>'7. INPUT O&amp;N UC'!D232</f>
        <v>O&amp;N UC-4.4.2-Item #6</v>
      </c>
      <c r="C308" s="464" t="str">
        <f>'7. INPUT O&amp;N UC'!B$79</f>
        <v>4.</v>
      </c>
      <c r="D308" s="432" t="str">
        <f>'7. INPUT O&amp;N UC'!C$79</f>
        <v>O&amp;N UC - NTT</v>
      </c>
      <c r="E308" s="139" t="str">
        <f>'7. INPUT O&amp;N UC'!C$206</f>
        <v>4.4</v>
      </c>
      <c r="F308" s="432" t="str">
        <f>'7. INPUT O&amp;N UC'!D$206</f>
        <v>O&amp;N UC - NTT - Capex</v>
      </c>
      <c r="G308" s="139" t="str">
        <f>'7. INPUT O&amp;N UC'!D$223</f>
        <v>4.4.2</v>
      </c>
      <c r="H308" s="465" t="str">
        <f>'7. INPUT O&amp;N UC'!E$223</f>
        <v>O&amp;N UC - NTT - Capex, Incl. Pull through</v>
      </c>
      <c r="I308" s="472" t="s">
        <v>15</v>
      </c>
      <c r="J308" s="23"/>
      <c r="K308" s="23"/>
      <c r="L308" s="473"/>
      <c r="M308" s="485" t="s">
        <v>480</v>
      </c>
      <c r="N308" s="433" t="s">
        <v>480</v>
      </c>
      <c r="O308" s="450"/>
      <c r="P308" s="485" t="s">
        <v>480</v>
      </c>
      <c r="Q308" s="433" t="s">
        <v>480</v>
      </c>
      <c r="R308" s="450"/>
      <c r="S308" s="485" t="s">
        <v>480</v>
      </c>
      <c r="T308" s="433" t="s">
        <v>480</v>
      </c>
      <c r="U308" s="450"/>
      <c r="V308" s="485" t="s">
        <v>480</v>
      </c>
      <c r="W308" s="433" t="s">
        <v>480</v>
      </c>
      <c r="X308" s="450"/>
      <c r="Y308" s="485" t="s">
        <v>480</v>
      </c>
      <c r="Z308" s="433" t="s">
        <v>480</v>
      </c>
      <c r="AA308" s="450"/>
      <c r="AB308" s="485" t="s">
        <v>480</v>
      </c>
      <c r="AC308" s="433" t="s">
        <v>480</v>
      </c>
      <c r="AD308" s="450"/>
      <c r="AE308" s="485" t="s">
        <v>480</v>
      </c>
      <c r="AF308" s="433" t="s">
        <v>480</v>
      </c>
      <c r="AG308" s="450"/>
      <c r="AH308" s="485" t="s">
        <v>480</v>
      </c>
      <c r="AI308" s="433" t="s">
        <v>480</v>
      </c>
      <c r="AJ308" s="450"/>
      <c r="AK308" s="485" t="s">
        <v>480</v>
      </c>
      <c r="AL308" s="433" t="s">
        <v>480</v>
      </c>
      <c r="AM308" s="450"/>
      <c r="AN308" s="485" t="s">
        <v>480</v>
      </c>
      <c r="AO308" s="433" t="s">
        <v>480</v>
      </c>
      <c r="AP308" s="450"/>
    </row>
    <row r="309" spans="1:42" outlineLevel="2">
      <c r="A309" s="443">
        <v>307</v>
      </c>
      <c r="B309" s="694" t="str">
        <f>'7. INPUT O&amp;N UC'!D233</f>
        <v>O&amp;N UC-4.4.2-Item #7</v>
      </c>
      <c r="C309" s="464" t="str">
        <f>'7. INPUT O&amp;N UC'!B$79</f>
        <v>4.</v>
      </c>
      <c r="D309" s="432" t="str">
        <f>'7. INPUT O&amp;N UC'!C$79</f>
        <v>O&amp;N UC - NTT</v>
      </c>
      <c r="E309" s="139" t="str">
        <f>'7. INPUT O&amp;N UC'!C$206</f>
        <v>4.4</v>
      </c>
      <c r="F309" s="432" t="str">
        <f>'7. INPUT O&amp;N UC'!D$206</f>
        <v>O&amp;N UC - NTT - Capex</v>
      </c>
      <c r="G309" s="139" t="str">
        <f>'7. INPUT O&amp;N UC'!D$223</f>
        <v>4.4.2</v>
      </c>
      <c r="H309" s="465" t="str">
        <f>'7. INPUT O&amp;N UC'!E$223</f>
        <v>O&amp;N UC - NTT - Capex, Incl. Pull through</v>
      </c>
      <c r="I309" s="472" t="s">
        <v>16</v>
      </c>
      <c r="J309" s="23"/>
      <c r="K309" s="23"/>
      <c r="L309" s="473"/>
      <c r="M309" s="485" t="s">
        <v>480</v>
      </c>
      <c r="N309" s="433" t="s">
        <v>480</v>
      </c>
      <c r="O309" s="450"/>
      <c r="P309" s="485" t="s">
        <v>480</v>
      </c>
      <c r="Q309" s="433" t="s">
        <v>480</v>
      </c>
      <c r="R309" s="450"/>
      <c r="S309" s="485" t="s">
        <v>480</v>
      </c>
      <c r="T309" s="433" t="s">
        <v>480</v>
      </c>
      <c r="U309" s="450"/>
      <c r="V309" s="485" t="s">
        <v>480</v>
      </c>
      <c r="W309" s="433" t="s">
        <v>480</v>
      </c>
      <c r="X309" s="450"/>
      <c r="Y309" s="485" t="s">
        <v>480</v>
      </c>
      <c r="Z309" s="433" t="s">
        <v>480</v>
      </c>
      <c r="AA309" s="450"/>
      <c r="AB309" s="485" t="s">
        <v>480</v>
      </c>
      <c r="AC309" s="433" t="s">
        <v>480</v>
      </c>
      <c r="AD309" s="450"/>
      <c r="AE309" s="485" t="s">
        <v>480</v>
      </c>
      <c r="AF309" s="433" t="s">
        <v>480</v>
      </c>
      <c r="AG309" s="450"/>
      <c r="AH309" s="485" t="s">
        <v>480</v>
      </c>
      <c r="AI309" s="433" t="s">
        <v>480</v>
      </c>
      <c r="AJ309" s="450"/>
      <c r="AK309" s="485" t="s">
        <v>480</v>
      </c>
      <c r="AL309" s="433" t="s">
        <v>480</v>
      </c>
      <c r="AM309" s="450"/>
      <c r="AN309" s="485" t="s">
        <v>480</v>
      </c>
      <c r="AO309" s="433" t="s">
        <v>480</v>
      </c>
      <c r="AP309" s="450"/>
    </row>
    <row r="310" spans="1:42" outlineLevel="2">
      <c r="A310" s="443">
        <v>308</v>
      </c>
      <c r="B310" s="694" t="str">
        <f>'7. INPUT O&amp;N UC'!D234</f>
        <v>O&amp;N UC-4.4.2-Item #8</v>
      </c>
      <c r="C310" s="464" t="str">
        <f>'7. INPUT O&amp;N UC'!B$79</f>
        <v>4.</v>
      </c>
      <c r="D310" s="432" t="str">
        <f>'7. INPUT O&amp;N UC'!C$79</f>
        <v>O&amp;N UC - NTT</v>
      </c>
      <c r="E310" s="139" t="str">
        <f>'7. INPUT O&amp;N UC'!C$206</f>
        <v>4.4</v>
      </c>
      <c r="F310" s="432" t="str">
        <f>'7. INPUT O&amp;N UC'!D$206</f>
        <v>O&amp;N UC - NTT - Capex</v>
      </c>
      <c r="G310" s="139" t="str">
        <f>'7. INPUT O&amp;N UC'!D$223</f>
        <v>4.4.2</v>
      </c>
      <c r="H310" s="465" t="str">
        <f>'7. INPUT O&amp;N UC'!E$223</f>
        <v>O&amp;N UC - NTT - Capex, Incl. Pull through</v>
      </c>
      <c r="I310" s="472" t="s">
        <v>17</v>
      </c>
      <c r="J310" s="23"/>
      <c r="K310" s="23"/>
      <c r="L310" s="473"/>
      <c r="M310" s="485" t="s">
        <v>480</v>
      </c>
      <c r="N310" s="433" t="s">
        <v>480</v>
      </c>
      <c r="O310" s="450"/>
      <c r="P310" s="485" t="s">
        <v>480</v>
      </c>
      <c r="Q310" s="433" t="s">
        <v>480</v>
      </c>
      <c r="R310" s="450"/>
      <c r="S310" s="485" t="s">
        <v>480</v>
      </c>
      <c r="T310" s="433" t="s">
        <v>480</v>
      </c>
      <c r="U310" s="450"/>
      <c r="V310" s="485" t="s">
        <v>480</v>
      </c>
      <c r="W310" s="433" t="s">
        <v>480</v>
      </c>
      <c r="X310" s="450"/>
      <c r="Y310" s="485" t="s">
        <v>480</v>
      </c>
      <c r="Z310" s="433" t="s">
        <v>480</v>
      </c>
      <c r="AA310" s="450"/>
      <c r="AB310" s="485" t="s">
        <v>480</v>
      </c>
      <c r="AC310" s="433" t="s">
        <v>480</v>
      </c>
      <c r="AD310" s="450"/>
      <c r="AE310" s="485" t="s">
        <v>480</v>
      </c>
      <c r="AF310" s="433" t="s">
        <v>480</v>
      </c>
      <c r="AG310" s="450"/>
      <c r="AH310" s="485" t="s">
        <v>480</v>
      </c>
      <c r="AI310" s="433" t="s">
        <v>480</v>
      </c>
      <c r="AJ310" s="450"/>
      <c r="AK310" s="485" t="s">
        <v>480</v>
      </c>
      <c r="AL310" s="433" t="s">
        <v>480</v>
      </c>
      <c r="AM310" s="450"/>
      <c r="AN310" s="485" t="s">
        <v>480</v>
      </c>
      <c r="AO310" s="433" t="s">
        <v>480</v>
      </c>
      <c r="AP310" s="450"/>
    </row>
    <row r="311" spans="1:42" outlineLevel="2">
      <c r="A311" s="443">
        <v>309</v>
      </c>
      <c r="B311" s="694" t="str">
        <f>'7. INPUT O&amp;N UC'!D235</f>
        <v>O&amp;N UC-4.4.2-Item #9</v>
      </c>
      <c r="C311" s="464" t="str">
        <f>'7. INPUT O&amp;N UC'!B$79</f>
        <v>4.</v>
      </c>
      <c r="D311" s="432" t="str">
        <f>'7. INPUT O&amp;N UC'!C$79</f>
        <v>O&amp;N UC - NTT</v>
      </c>
      <c r="E311" s="139" t="str">
        <f>'7. INPUT O&amp;N UC'!C$206</f>
        <v>4.4</v>
      </c>
      <c r="F311" s="432" t="str">
        <f>'7. INPUT O&amp;N UC'!D$206</f>
        <v>O&amp;N UC - NTT - Capex</v>
      </c>
      <c r="G311" s="139" t="str">
        <f>'7. INPUT O&amp;N UC'!D$223</f>
        <v>4.4.2</v>
      </c>
      <c r="H311" s="465" t="str">
        <f>'7. INPUT O&amp;N UC'!E$223</f>
        <v>O&amp;N UC - NTT - Capex, Incl. Pull through</v>
      </c>
      <c r="I311" s="472" t="s">
        <v>18</v>
      </c>
      <c r="J311" s="23"/>
      <c r="K311" s="23"/>
      <c r="L311" s="473"/>
      <c r="M311" s="485" t="s">
        <v>480</v>
      </c>
      <c r="N311" s="433" t="s">
        <v>480</v>
      </c>
      <c r="O311" s="450"/>
      <c r="P311" s="485" t="s">
        <v>480</v>
      </c>
      <c r="Q311" s="433" t="s">
        <v>480</v>
      </c>
      <c r="R311" s="450"/>
      <c r="S311" s="485" t="s">
        <v>480</v>
      </c>
      <c r="T311" s="433" t="s">
        <v>480</v>
      </c>
      <c r="U311" s="450"/>
      <c r="V311" s="485" t="s">
        <v>480</v>
      </c>
      <c r="W311" s="433" t="s">
        <v>480</v>
      </c>
      <c r="X311" s="450"/>
      <c r="Y311" s="485" t="s">
        <v>480</v>
      </c>
      <c r="Z311" s="433" t="s">
        <v>480</v>
      </c>
      <c r="AA311" s="450"/>
      <c r="AB311" s="485" t="s">
        <v>480</v>
      </c>
      <c r="AC311" s="433" t="s">
        <v>480</v>
      </c>
      <c r="AD311" s="450"/>
      <c r="AE311" s="485" t="s">
        <v>480</v>
      </c>
      <c r="AF311" s="433" t="s">
        <v>480</v>
      </c>
      <c r="AG311" s="450"/>
      <c r="AH311" s="485" t="s">
        <v>480</v>
      </c>
      <c r="AI311" s="433" t="s">
        <v>480</v>
      </c>
      <c r="AJ311" s="450"/>
      <c r="AK311" s="485" t="s">
        <v>480</v>
      </c>
      <c r="AL311" s="433" t="s">
        <v>480</v>
      </c>
      <c r="AM311" s="450"/>
      <c r="AN311" s="485" t="s">
        <v>480</v>
      </c>
      <c r="AO311" s="433" t="s">
        <v>480</v>
      </c>
      <c r="AP311" s="450"/>
    </row>
    <row r="312" spans="1:42" outlineLevel="2">
      <c r="A312" s="445">
        <v>310</v>
      </c>
      <c r="B312" s="695" t="str">
        <f>'7. INPUT O&amp;N UC'!D236</f>
        <v>O&amp;N UC-4.4.2-Item #10</v>
      </c>
      <c r="C312" s="466" t="str">
        <f>'7. INPUT O&amp;N UC'!B$79</f>
        <v>4.</v>
      </c>
      <c r="D312" s="435" t="str">
        <f>'7. INPUT O&amp;N UC'!C$79</f>
        <v>O&amp;N UC - NTT</v>
      </c>
      <c r="E312" s="434" t="str">
        <f>'7. INPUT O&amp;N UC'!C$206</f>
        <v>4.4</v>
      </c>
      <c r="F312" s="435" t="str">
        <f>'7. INPUT O&amp;N UC'!D$206</f>
        <v>O&amp;N UC - NTT - Capex</v>
      </c>
      <c r="G312" s="434" t="str">
        <f>'7. INPUT O&amp;N UC'!D$223</f>
        <v>4.4.2</v>
      </c>
      <c r="H312" s="467" t="str">
        <f>'7. INPUT O&amp;N UC'!E$223</f>
        <v>O&amp;N UC - NTT - Capex, Incl. Pull through</v>
      </c>
      <c r="I312" s="474" t="s">
        <v>19</v>
      </c>
      <c r="J312" s="28"/>
      <c r="K312" s="28"/>
      <c r="L312" s="475"/>
      <c r="M312" s="487" t="s">
        <v>480</v>
      </c>
      <c r="N312" s="436" t="s">
        <v>480</v>
      </c>
      <c r="O312" s="451"/>
      <c r="P312" s="487" t="s">
        <v>480</v>
      </c>
      <c r="Q312" s="436" t="s">
        <v>480</v>
      </c>
      <c r="R312" s="451"/>
      <c r="S312" s="487" t="s">
        <v>480</v>
      </c>
      <c r="T312" s="436" t="s">
        <v>480</v>
      </c>
      <c r="U312" s="451"/>
      <c r="V312" s="487" t="s">
        <v>480</v>
      </c>
      <c r="W312" s="436" t="s">
        <v>480</v>
      </c>
      <c r="X312" s="451"/>
      <c r="Y312" s="487" t="s">
        <v>480</v>
      </c>
      <c r="Z312" s="436" t="s">
        <v>480</v>
      </c>
      <c r="AA312" s="451"/>
      <c r="AB312" s="487" t="s">
        <v>480</v>
      </c>
      <c r="AC312" s="436" t="s">
        <v>480</v>
      </c>
      <c r="AD312" s="451"/>
      <c r="AE312" s="487" t="s">
        <v>480</v>
      </c>
      <c r="AF312" s="436" t="s">
        <v>480</v>
      </c>
      <c r="AG312" s="451"/>
      <c r="AH312" s="487" t="s">
        <v>480</v>
      </c>
      <c r="AI312" s="436" t="s">
        <v>480</v>
      </c>
      <c r="AJ312" s="451"/>
      <c r="AK312" s="487" t="s">
        <v>480</v>
      </c>
      <c r="AL312" s="436" t="s">
        <v>480</v>
      </c>
      <c r="AM312" s="451"/>
      <c r="AN312" s="487" t="s">
        <v>480</v>
      </c>
      <c r="AO312" s="436" t="s">
        <v>480</v>
      </c>
      <c r="AP312" s="451"/>
    </row>
    <row r="313" spans="1:42" outlineLevel="1">
      <c r="A313" s="447">
        <v>311</v>
      </c>
      <c r="B313" s="37" t="str">
        <f>'7. INPUT O&amp;N UC'!D245</f>
        <v>O&amp;N UC-4.5.1-Item #1</v>
      </c>
      <c r="C313" s="496" t="str">
        <f>'7. INPUT O&amp;N UC'!B$79</f>
        <v>4.</v>
      </c>
      <c r="D313" s="430" t="str">
        <f>'7. INPUT O&amp;N UC'!C$79</f>
        <v>O&amp;N UC - NTT</v>
      </c>
      <c r="E313" s="429" t="str">
        <f>'7. INPUT O&amp;N UC'!C$239</f>
        <v>4.5</v>
      </c>
      <c r="F313" s="430" t="str">
        <f>'7. INPUT O&amp;N UC'!D$239</f>
        <v>O&amp;N UC - NTT - Deployment &amp; set-up</v>
      </c>
      <c r="G313" s="429" t="str">
        <f>'7. INPUT O&amp;N UC'!D$241</f>
        <v>4.5.1</v>
      </c>
      <c r="H313" s="495" t="str">
        <f>'7. INPUT O&amp;N UC'!E$241</f>
        <v>O&amp;N UC - NTT - Deployment &amp; set-up, Excl. Pull through</v>
      </c>
      <c r="I313" s="476" t="s">
        <v>9</v>
      </c>
      <c r="J313" s="17" t="s">
        <v>133</v>
      </c>
      <c r="K313" s="17" t="s">
        <v>342</v>
      </c>
      <c r="L313" s="477"/>
      <c r="M313" s="488" t="s">
        <v>480</v>
      </c>
      <c r="N313" s="431" t="s">
        <v>480</v>
      </c>
      <c r="O313" s="449">
        <v>5000</v>
      </c>
      <c r="P313" s="488" t="s">
        <v>480</v>
      </c>
      <c r="Q313" s="431" t="s">
        <v>480</v>
      </c>
      <c r="R313" s="449"/>
      <c r="S313" s="488" t="s">
        <v>480</v>
      </c>
      <c r="T313" s="431" t="s">
        <v>480</v>
      </c>
      <c r="U313" s="449"/>
      <c r="V313" s="488" t="s">
        <v>480</v>
      </c>
      <c r="W313" s="431" t="s">
        <v>480</v>
      </c>
      <c r="X313" s="449"/>
      <c r="Y313" s="488" t="s">
        <v>480</v>
      </c>
      <c r="Z313" s="431" t="s">
        <v>480</v>
      </c>
      <c r="AA313" s="449"/>
      <c r="AB313" s="488" t="s">
        <v>480</v>
      </c>
      <c r="AC313" s="431" t="s">
        <v>480</v>
      </c>
      <c r="AD313" s="449"/>
      <c r="AE313" s="488" t="s">
        <v>480</v>
      </c>
      <c r="AF313" s="431" t="s">
        <v>480</v>
      </c>
      <c r="AG313" s="449"/>
      <c r="AH313" s="488" t="s">
        <v>480</v>
      </c>
      <c r="AI313" s="431" t="s">
        <v>480</v>
      </c>
      <c r="AJ313" s="449"/>
      <c r="AK313" s="488" t="s">
        <v>480</v>
      </c>
      <c r="AL313" s="431" t="s">
        <v>480</v>
      </c>
      <c r="AM313" s="449"/>
      <c r="AN313" s="488" t="s">
        <v>480</v>
      </c>
      <c r="AO313" s="431" t="s">
        <v>480</v>
      </c>
      <c r="AP313" s="449"/>
    </row>
    <row r="314" spans="1:42" outlineLevel="2">
      <c r="A314" s="443">
        <v>312</v>
      </c>
      <c r="B314" s="38" t="str">
        <f>'7. INPUT O&amp;N UC'!D246</f>
        <v>O&amp;N UC-4.5.1-Item #2</v>
      </c>
      <c r="C314" s="464" t="str">
        <f>'7. INPUT O&amp;N UC'!B$79</f>
        <v>4.</v>
      </c>
      <c r="D314" s="432" t="str">
        <f>'7. INPUT O&amp;N UC'!C$79</f>
        <v>O&amp;N UC - NTT</v>
      </c>
      <c r="E314" s="139" t="str">
        <f>'7. INPUT O&amp;N UC'!C$239</f>
        <v>4.5</v>
      </c>
      <c r="F314" s="432" t="str">
        <f>'7. INPUT O&amp;N UC'!D$239</f>
        <v>O&amp;N UC - NTT - Deployment &amp; set-up</v>
      </c>
      <c r="G314" s="139" t="str">
        <f>'7. INPUT O&amp;N UC'!D$241</f>
        <v>4.5.1</v>
      </c>
      <c r="H314" s="465" t="str">
        <f>'7. INPUT O&amp;N UC'!E$241</f>
        <v>O&amp;N UC - NTT - Deployment &amp; set-up, Excl. Pull through</v>
      </c>
      <c r="I314" s="472" t="s">
        <v>11</v>
      </c>
      <c r="J314" s="23" t="s">
        <v>138</v>
      </c>
      <c r="K314" s="23" t="s">
        <v>342</v>
      </c>
      <c r="L314" s="473"/>
      <c r="M314" s="485" t="s">
        <v>480</v>
      </c>
      <c r="N314" s="433" t="s">
        <v>480</v>
      </c>
      <c r="O314" s="450">
        <v>1000</v>
      </c>
      <c r="P314" s="485" t="s">
        <v>480</v>
      </c>
      <c r="Q314" s="433" t="s">
        <v>480</v>
      </c>
      <c r="R314" s="450"/>
      <c r="S314" s="485" t="s">
        <v>480</v>
      </c>
      <c r="T314" s="433" t="s">
        <v>480</v>
      </c>
      <c r="U314" s="450"/>
      <c r="V314" s="485" t="s">
        <v>480</v>
      </c>
      <c r="W314" s="433" t="s">
        <v>480</v>
      </c>
      <c r="X314" s="450"/>
      <c r="Y314" s="485" t="s">
        <v>480</v>
      </c>
      <c r="Z314" s="433" t="s">
        <v>480</v>
      </c>
      <c r="AA314" s="450"/>
      <c r="AB314" s="485" t="s">
        <v>480</v>
      </c>
      <c r="AC314" s="433" t="s">
        <v>480</v>
      </c>
      <c r="AD314" s="450"/>
      <c r="AE314" s="485" t="s">
        <v>480</v>
      </c>
      <c r="AF314" s="433" t="s">
        <v>480</v>
      </c>
      <c r="AG314" s="450"/>
      <c r="AH314" s="485" t="s">
        <v>480</v>
      </c>
      <c r="AI314" s="433" t="s">
        <v>480</v>
      </c>
      <c r="AJ314" s="450"/>
      <c r="AK314" s="485" t="s">
        <v>480</v>
      </c>
      <c r="AL314" s="433" t="s">
        <v>480</v>
      </c>
      <c r="AM314" s="450"/>
      <c r="AN314" s="485" t="s">
        <v>480</v>
      </c>
      <c r="AO314" s="433" t="s">
        <v>480</v>
      </c>
      <c r="AP314" s="450"/>
    </row>
    <row r="315" spans="1:42" outlineLevel="2">
      <c r="A315" s="443">
        <v>313</v>
      </c>
      <c r="B315" s="38" t="str">
        <f>'7. INPUT O&amp;N UC'!D247</f>
        <v>O&amp;N UC-4.5.1-Item #3</v>
      </c>
      <c r="C315" s="464" t="str">
        <f>'7. INPUT O&amp;N UC'!B$79</f>
        <v>4.</v>
      </c>
      <c r="D315" s="432" t="str">
        <f>'7. INPUT O&amp;N UC'!C$79</f>
        <v>O&amp;N UC - NTT</v>
      </c>
      <c r="E315" s="139" t="str">
        <f>'7. INPUT O&amp;N UC'!C$239</f>
        <v>4.5</v>
      </c>
      <c r="F315" s="432" t="str">
        <f>'7. INPUT O&amp;N UC'!D$239</f>
        <v>O&amp;N UC - NTT - Deployment &amp; set-up</v>
      </c>
      <c r="G315" s="139" t="str">
        <f>'7. INPUT O&amp;N UC'!D$241</f>
        <v>4.5.1</v>
      </c>
      <c r="H315" s="465" t="str">
        <f>'7. INPUT O&amp;N UC'!E$241</f>
        <v>O&amp;N UC - NTT - Deployment &amp; set-up, Excl. Pull through</v>
      </c>
      <c r="I315" s="472" t="s">
        <v>12</v>
      </c>
      <c r="J315" s="23" t="s">
        <v>134</v>
      </c>
      <c r="K315" s="23" t="s">
        <v>342</v>
      </c>
      <c r="L315" s="473"/>
      <c r="M315" s="485" t="s">
        <v>480</v>
      </c>
      <c r="N315" s="433" t="s">
        <v>480</v>
      </c>
      <c r="O315" s="450">
        <v>5000</v>
      </c>
      <c r="P315" s="485" t="s">
        <v>480</v>
      </c>
      <c r="Q315" s="433" t="s">
        <v>480</v>
      </c>
      <c r="R315" s="450"/>
      <c r="S315" s="485" t="s">
        <v>480</v>
      </c>
      <c r="T315" s="433" t="s">
        <v>480</v>
      </c>
      <c r="U315" s="450"/>
      <c r="V315" s="485" t="s">
        <v>480</v>
      </c>
      <c r="W315" s="433" t="s">
        <v>480</v>
      </c>
      <c r="X315" s="450"/>
      <c r="Y315" s="485" t="s">
        <v>480</v>
      </c>
      <c r="Z315" s="433" t="s">
        <v>480</v>
      </c>
      <c r="AA315" s="450"/>
      <c r="AB315" s="485" t="s">
        <v>480</v>
      </c>
      <c r="AC315" s="433" t="s">
        <v>480</v>
      </c>
      <c r="AD315" s="450"/>
      <c r="AE315" s="485" t="s">
        <v>480</v>
      </c>
      <c r="AF315" s="433" t="s">
        <v>480</v>
      </c>
      <c r="AG315" s="450"/>
      <c r="AH315" s="485" t="s">
        <v>480</v>
      </c>
      <c r="AI315" s="433" t="s">
        <v>480</v>
      </c>
      <c r="AJ315" s="450"/>
      <c r="AK315" s="485" t="s">
        <v>480</v>
      </c>
      <c r="AL315" s="433" t="s">
        <v>480</v>
      </c>
      <c r="AM315" s="450"/>
      <c r="AN315" s="485" t="s">
        <v>480</v>
      </c>
      <c r="AO315" s="433" t="s">
        <v>480</v>
      </c>
      <c r="AP315" s="450"/>
    </row>
    <row r="316" spans="1:42" outlineLevel="2">
      <c r="A316" s="443">
        <v>314</v>
      </c>
      <c r="B316" s="38" t="str">
        <f>'7. INPUT O&amp;N UC'!D248</f>
        <v>O&amp;N UC-4.5.1-Item #4</v>
      </c>
      <c r="C316" s="464" t="str">
        <f>'7. INPUT O&amp;N UC'!B$79</f>
        <v>4.</v>
      </c>
      <c r="D316" s="432" t="str">
        <f>'7. INPUT O&amp;N UC'!C$79</f>
        <v>O&amp;N UC - NTT</v>
      </c>
      <c r="E316" s="139" t="str">
        <f>'7. INPUT O&amp;N UC'!C$239</f>
        <v>4.5</v>
      </c>
      <c r="F316" s="432" t="str">
        <f>'7. INPUT O&amp;N UC'!D$239</f>
        <v>O&amp;N UC - NTT - Deployment &amp; set-up</v>
      </c>
      <c r="G316" s="139" t="str">
        <f>'7. INPUT O&amp;N UC'!D$241</f>
        <v>4.5.1</v>
      </c>
      <c r="H316" s="465" t="str">
        <f>'7. INPUT O&amp;N UC'!E$241</f>
        <v>O&amp;N UC - NTT - Deployment &amp; set-up, Excl. Pull through</v>
      </c>
      <c r="I316" s="472" t="s">
        <v>13</v>
      </c>
      <c r="J316" s="23" t="s">
        <v>135</v>
      </c>
      <c r="K316" s="23" t="s">
        <v>342</v>
      </c>
      <c r="L316" s="473"/>
      <c r="M316" s="485" t="s">
        <v>480</v>
      </c>
      <c r="N316" s="433" t="s">
        <v>480</v>
      </c>
      <c r="O316" s="450">
        <v>1000</v>
      </c>
      <c r="P316" s="485" t="s">
        <v>480</v>
      </c>
      <c r="Q316" s="433" t="s">
        <v>480</v>
      </c>
      <c r="R316" s="450"/>
      <c r="S316" s="485" t="s">
        <v>480</v>
      </c>
      <c r="T316" s="433" t="s">
        <v>480</v>
      </c>
      <c r="U316" s="450"/>
      <c r="V316" s="485" t="s">
        <v>480</v>
      </c>
      <c r="W316" s="433" t="s">
        <v>480</v>
      </c>
      <c r="X316" s="450"/>
      <c r="Y316" s="485" t="s">
        <v>480</v>
      </c>
      <c r="Z316" s="433" t="s">
        <v>480</v>
      </c>
      <c r="AA316" s="450"/>
      <c r="AB316" s="485" t="s">
        <v>480</v>
      </c>
      <c r="AC316" s="433" t="s">
        <v>480</v>
      </c>
      <c r="AD316" s="450"/>
      <c r="AE316" s="485" t="s">
        <v>480</v>
      </c>
      <c r="AF316" s="433" t="s">
        <v>480</v>
      </c>
      <c r="AG316" s="450"/>
      <c r="AH316" s="485" t="s">
        <v>480</v>
      </c>
      <c r="AI316" s="433" t="s">
        <v>480</v>
      </c>
      <c r="AJ316" s="450"/>
      <c r="AK316" s="485" t="s">
        <v>480</v>
      </c>
      <c r="AL316" s="433" t="s">
        <v>480</v>
      </c>
      <c r="AM316" s="450"/>
      <c r="AN316" s="485" t="s">
        <v>480</v>
      </c>
      <c r="AO316" s="433" t="s">
        <v>480</v>
      </c>
      <c r="AP316" s="450"/>
    </row>
    <row r="317" spans="1:42" outlineLevel="2">
      <c r="A317" s="443">
        <v>315</v>
      </c>
      <c r="B317" s="38" t="str">
        <f>'7. INPUT O&amp;N UC'!D249</f>
        <v>O&amp;N UC-4.5.1-Item #5</v>
      </c>
      <c r="C317" s="464" t="str">
        <f>'7. INPUT O&amp;N UC'!B$79</f>
        <v>4.</v>
      </c>
      <c r="D317" s="432" t="str">
        <f>'7. INPUT O&amp;N UC'!C$79</f>
        <v>O&amp;N UC - NTT</v>
      </c>
      <c r="E317" s="139" t="str">
        <f>'7. INPUT O&amp;N UC'!C$239</f>
        <v>4.5</v>
      </c>
      <c r="F317" s="432" t="str">
        <f>'7. INPUT O&amp;N UC'!D$239</f>
        <v>O&amp;N UC - NTT - Deployment &amp; set-up</v>
      </c>
      <c r="G317" s="139" t="str">
        <f>'7. INPUT O&amp;N UC'!D$241</f>
        <v>4.5.1</v>
      </c>
      <c r="H317" s="465" t="str">
        <f>'7. INPUT O&amp;N UC'!E$241</f>
        <v>O&amp;N UC - NTT - Deployment &amp; set-up, Excl. Pull through</v>
      </c>
      <c r="I317" s="472" t="s">
        <v>14</v>
      </c>
      <c r="J317" s="23" t="s">
        <v>136</v>
      </c>
      <c r="K317" s="23" t="s">
        <v>342</v>
      </c>
      <c r="L317" s="473"/>
      <c r="M317" s="485" t="s">
        <v>480</v>
      </c>
      <c r="N317" s="433" t="s">
        <v>480</v>
      </c>
      <c r="O317" s="450">
        <v>5000</v>
      </c>
      <c r="P317" s="485" t="s">
        <v>480</v>
      </c>
      <c r="Q317" s="433" t="s">
        <v>480</v>
      </c>
      <c r="R317" s="450"/>
      <c r="S317" s="485" t="s">
        <v>480</v>
      </c>
      <c r="T317" s="433" t="s">
        <v>480</v>
      </c>
      <c r="U317" s="450"/>
      <c r="V317" s="485" t="s">
        <v>480</v>
      </c>
      <c r="W317" s="433" t="s">
        <v>480</v>
      </c>
      <c r="X317" s="450"/>
      <c r="Y317" s="485" t="s">
        <v>480</v>
      </c>
      <c r="Z317" s="433" t="s">
        <v>480</v>
      </c>
      <c r="AA317" s="450"/>
      <c r="AB317" s="485" t="s">
        <v>480</v>
      </c>
      <c r="AC317" s="433" t="s">
        <v>480</v>
      </c>
      <c r="AD317" s="450"/>
      <c r="AE317" s="485" t="s">
        <v>480</v>
      </c>
      <c r="AF317" s="433" t="s">
        <v>480</v>
      </c>
      <c r="AG317" s="450"/>
      <c r="AH317" s="485" t="s">
        <v>480</v>
      </c>
      <c r="AI317" s="433" t="s">
        <v>480</v>
      </c>
      <c r="AJ317" s="450"/>
      <c r="AK317" s="485" t="s">
        <v>480</v>
      </c>
      <c r="AL317" s="433" t="s">
        <v>480</v>
      </c>
      <c r="AM317" s="450"/>
      <c r="AN317" s="485" t="s">
        <v>480</v>
      </c>
      <c r="AO317" s="433" t="s">
        <v>480</v>
      </c>
      <c r="AP317" s="450"/>
    </row>
    <row r="318" spans="1:42" outlineLevel="2">
      <c r="A318" s="443">
        <v>316</v>
      </c>
      <c r="B318" s="38" t="str">
        <f>'7. INPUT O&amp;N UC'!D250</f>
        <v>O&amp;N UC-4.5.1-Item #6</v>
      </c>
      <c r="C318" s="464" t="str">
        <f>'7. INPUT O&amp;N UC'!B$79</f>
        <v>4.</v>
      </c>
      <c r="D318" s="432" t="str">
        <f>'7. INPUT O&amp;N UC'!C$79</f>
        <v>O&amp;N UC - NTT</v>
      </c>
      <c r="E318" s="139" t="str">
        <f>'7. INPUT O&amp;N UC'!C$239</f>
        <v>4.5</v>
      </c>
      <c r="F318" s="432" t="str">
        <f>'7. INPUT O&amp;N UC'!D$239</f>
        <v>O&amp;N UC - NTT - Deployment &amp; set-up</v>
      </c>
      <c r="G318" s="139" t="str">
        <f>'7. INPUT O&amp;N UC'!D$241</f>
        <v>4.5.1</v>
      </c>
      <c r="H318" s="465" t="str">
        <f>'7. INPUT O&amp;N UC'!E$241</f>
        <v>O&amp;N UC - NTT - Deployment &amp; set-up, Excl. Pull through</v>
      </c>
      <c r="I318" s="472" t="s">
        <v>15</v>
      </c>
      <c r="J318" s="23" t="s">
        <v>137</v>
      </c>
      <c r="K318" s="23" t="s">
        <v>342</v>
      </c>
      <c r="L318" s="473"/>
      <c r="M318" s="485" t="s">
        <v>480</v>
      </c>
      <c r="N318" s="433" t="s">
        <v>480</v>
      </c>
      <c r="O318" s="450">
        <v>1000</v>
      </c>
      <c r="P318" s="485" t="s">
        <v>480</v>
      </c>
      <c r="Q318" s="433" t="s">
        <v>480</v>
      </c>
      <c r="R318" s="450"/>
      <c r="S318" s="485" t="s">
        <v>480</v>
      </c>
      <c r="T318" s="433" t="s">
        <v>480</v>
      </c>
      <c r="U318" s="450"/>
      <c r="V318" s="485" t="s">
        <v>480</v>
      </c>
      <c r="W318" s="433" t="s">
        <v>480</v>
      </c>
      <c r="X318" s="450"/>
      <c r="Y318" s="485" t="s">
        <v>480</v>
      </c>
      <c r="Z318" s="433" t="s">
        <v>480</v>
      </c>
      <c r="AA318" s="450"/>
      <c r="AB318" s="485" t="s">
        <v>480</v>
      </c>
      <c r="AC318" s="433" t="s">
        <v>480</v>
      </c>
      <c r="AD318" s="450"/>
      <c r="AE318" s="485" t="s">
        <v>480</v>
      </c>
      <c r="AF318" s="433" t="s">
        <v>480</v>
      </c>
      <c r="AG318" s="450"/>
      <c r="AH318" s="485" t="s">
        <v>480</v>
      </c>
      <c r="AI318" s="433" t="s">
        <v>480</v>
      </c>
      <c r="AJ318" s="450"/>
      <c r="AK318" s="485" t="s">
        <v>480</v>
      </c>
      <c r="AL318" s="433" t="s">
        <v>480</v>
      </c>
      <c r="AM318" s="450"/>
      <c r="AN318" s="485" t="s">
        <v>480</v>
      </c>
      <c r="AO318" s="433" t="s">
        <v>480</v>
      </c>
      <c r="AP318" s="450"/>
    </row>
    <row r="319" spans="1:42" outlineLevel="2">
      <c r="A319" s="443">
        <v>317</v>
      </c>
      <c r="B319" s="694" t="str">
        <f>'7. INPUT O&amp;N UC'!D251</f>
        <v>O&amp;N UC-4.5.1-Item #7</v>
      </c>
      <c r="C319" s="464" t="str">
        <f>'7. INPUT O&amp;N UC'!B$79</f>
        <v>4.</v>
      </c>
      <c r="D319" s="432" t="str">
        <f>'7. INPUT O&amp;N UC'!C$79</f>
        <v>O&amp;N UC - NTT</v>
      </c>
      <c r="E319" s="139" t="str">
        <f>'7. INPUT O&amp;N UC'!C$239</f>
        <v>4.5</v>
      </c>
      <c r="F319" s="432" t="str">
        <f>'7. INPUT O&amp;N UC'!D$239</f>
        <v>O&amp;N UC - NTT - Deployment &amp; set-up</v>
      </c>
      <c r="G319" s="139" t="str">
        <f>'7. INPUT O&amp;N UC'!D$241</f>
        <v>4.5.1</v>
      </c>
      <c r="H319" s="465" t="str">
        <f>'7. INPUT O&amp;N UC'!E$241</f>
        <v>O&amp;N UC - NTT - Deployment &amp; set-up, Excl. Pull through</v>
      </c>
      <c r="I319" s="472" t="s">
        <v>16</v>
      </c>
      <c r="J319" s="23"/>
      <c r="K319" s="23"/>
      <c r="L319" s="473"/>
      <c r="M319" s="485" t="s">
        <v>480</v>
      </c>
      <c r="N319" s="433" t="s">
        <v>480</v>
      </c>
      <c r="O319" s="450"/>
      <c r="P319" s="485" t="s">
        <v>480</v>
      </c>
      <c r="Q319" s="433" t="s">
        <v>480</v>
      </c>
      <c r="R319" s="450"/>
      <c r="S319" s="485" t="s">
        <v>480</v>
      </c>
      <c r="T319" s="433" t="s">
        <v>480</v>
      </c>
      <c r="U319" s="450"/>
      <c r="V319" s="485" t="s">
        <v>480</v>
      </c>
      <c r="W319" s="433" t="s">
        <v>480</v>
      </c>
      <c r="X319" s="450"/>
      <c r="Y319" s="485" t="s">
        <v>480</v>
      </c>
      <c r="Z319" s="433" t="s">
        <v>480</v>
      </c>
      <c r="AA319" s="450"/>
      <c r="AB319" s="485" t="s">
        <v>480</v>
      </c>
      <c r="AC319" s="433" t="s">
        <v>480</v>
      </c>
      <c r="AD319" s="450"/>
      <c r="AE319" s="485" t="s">
        <v>480</v>
      </c>
      <c r="AF319" s="433" t="s">
        <v>480</v>
      </c>
      <c r="AG319" s="450"/>
      <c r="AH319" s="485" t="s">
        <v>480</v>
      </c>
      <c r="AI319" s="433" t="s">
        <v>480</v>
      </c>
      <c r="AJ319" s="450"/>
      <c r="AK319" s="485" t="s">
        <v>480</v>
      </c>
      <c r="AL319" s="433" t="s">
        <v>480</v>
      </c>
      <c r="AM319" s="450"/>
      <c r="AN319" s="485" t="s">
        <v>480</v>
      </c>
      <c r="AO319" s="433" t="s">
        <v>480</v>
      </c>
      <c r="AP319" s="450"/>
    </row>
    <row r="320" spans="1:42" outlineLevel="2">
      <c r="A320" s="443">
        <v>318</v>
      </c>
      <c r="B320" s="694" t="str">
        <f>'7. INPUT O&amp;N UC'!D252</f>
        <v>O&amp;N UC-4.5.1-Item #8</v>
      </c>
      <c r="C320" s="464" t="str">
        <f>'7. INPUT O&amp;N UC'!B$79</f>
        <v>4.</v>
      </c>
      <c r="D320" s="432" t="str">
        <f>'7. INPUT O&amp;N UC'!C$79</f>
        <v>O&amp;N UC - NTT</v>
      </c>
      <c r="E320" s="139" t="str">
        <f>'7. INPUT O&amp;N UC'!C$239</f>
        <v>4.5</v>
      </c>
      <c r="F320" s="432" t="str">
        <f>'7. INPUT O&amp;N UC'!D$239</f>
        <v>O&amp;N UC - NTT - Deployment &amp; set-up</v>
      </c>
      <c r="G320" s="139" t="str">
        <f>'7. INPUT O&amp;N UC'!D$241</f>
        <v>4.5.1</v>
      </c>
      <c r="H320" s="465" t="str">
        <f>'7. INPUT O&amp;N UC'!E$241</f>
        <v>O&amp;N UC - NTT - Deployment &amp; set-up, Excl. Pull through</v>
      </c>
      <c r="I320" s="472" t="s">
        <v>17</v>
      </c>
      <c r="J320" s="23"/>
      <c r="K320" s="23"/>
      <c r="L320" s="473"/>
      <c r="M320" s="485" t="s">
        <v>480</v>
      </c>
      <c r="N320" s="433" t="s">
        <v>480</v>
      </c>
      <c r="O320" s="450"/>
      <c r="P320" s="485" t="s">
        <v>480</v>
      </c>
      <c r="Q320" s="433" t="s">
        <v>480</v>
      </c>
      <c r="R320" s="450"/>
      <c r="S320" s="485" t="s">
        <v>480</v>
      </c>
      <c r="T320" s="433" t="s">
        <v>480</v>
      </c>
      <c r="U320" s="450"/>
      <c r="V320" s="485" t="s">
        <v>480</v>
      </c>
      <c r="W320" s="433" t="s">
        <v>480</v>
      </c>
      <c r="X320" s="450"/>
      <c r="Y320" s="485" t="s">
        <v>480</v>
      </c>
      <c r="Z320" s="433" t="s">
        <v>480</v>
      </c>
      <c r="AA320" s="450"/>
      <c r="AB320" s="485" t="s">
        <v>480</v>
      </c>
      <c r="AC320" s="433" t="s">
        <v>480</v>
      </c>
      <c r="AD320" s="450"/>
      <c r="AE320" s="485" t="s">
        <v>480</v>
      </c>
      <c r="AF320" s="433" t="s">
        <v>480</v>
      </c>
      <c r="AG320" s="450"/>
      <c r="AH320" s="485" t="s">
        <v>480</v>
      </c>
      <c r="AI320" s="433" t="s">
        <v>480</v>
      </c>
      <c r="AJ320" s="450"/>
      <c r="AK320" s="485" t="s">
        <v>480</v>
      </c>
      <c r="AL320" s="433" t="s">
        <v>480</v>
      </c>
      <c r="AM320" s="450"/>
      <c r="AN320" s="485" t="s">
        <v>480</v>
      </c>
      <c r="AO320" s="433" t="s">
        <v>480</v>
      </c>
      <c r="AP320" s="450"/>
    </row>
    <row r="321" spans="1:42" outlineLevel="2">
      <c r="A321" s="443">
        <v>319</v>
      </c>
      <c r="B321" s="694" t="str">
        <f>'7. INPUT O&amp;N UC'!D253</f>
        <v>O&amp;N UC-4.5.1-Item #9</v>
      </c>
      <c r="C321" s="464" t="str">
        <f>'7. INPUT O&amp;N UC'!B$79</f>
        <v>4.</v>
      </c>
      <c r="D321" s="432" t="str">
        <f>'7. INPUT O&amp;N UC'!C$79</f>
        <v>O&amp;N UC - NTT</v>
      </c>
      <c r="E321" s="139" t="str">
        <f>'7. INPUT O&amp;N UC'!C$239</f>
        <v>4.5</v>
      </c>
      <c r="F321" s="432" t="str">
        <f>'7. INPUT O&amp;N UC'!D$239</f>
        <v>O&amp;N UC - NTT - Deployment &amp; set-up</v>
      </c>
      <c r="G321" s="139" t="str">
        <f>'7. INPUT O&amp;N UC'!D$241</f>
        <v>4.5.1</v>
      </c>
      <c r="H321" s="465" t="str">
        <f>'7. INPUT O&amp;N UC'!E$241</f>
        <v>O&amp;N UC - NTT - Deployment &amp; set-up, Excl. Pull through</v>
      </c>
      <c r="I321" s="472" t="s">
        <v>18</v>
      </c>
      <c r="J321" s="23"/>
      <c r="K321" s="23"/>
      <c r="L321" s="473"/>
      <c r="M321" s="485" t="s">
        <v>480</v>
      </c>
      <c r="N321" s="433" t="s">
        <v>480</v>
      </c>
      <c r="O321" s="450"/>
      <c r="P321" s="485" t="s">
        <v>480</v>
      </c>
      <c r="Q321" s="433" t="s">
        <v>480</v>
      </c>
      <c r="R321" s="450"/>
      <c r="S321" s="485" t="s">
        <v>480</v>
      </c>
      <c r="T321" s="433" t="s">
        <v>480</v>
      </c>
      <c r="U321" s="450"/>
      <c r="V321" s="485" t="s">
        <v>480</v>
      </c>
      <c r="W321" s="433" t="s">
        <v>480</v>
      </c>
      <c r="X321" s="450"/>
      <c r="Y321" s="485" t="s">
        <v>480</v>
      </c>
      <c r="Z321" s="433" t="s">
        <v>480</v>
      </c>
      <c r="AA321" s="450"/>
      <c r="AB321" s="485" t="s">
        <v>480</v>
      </c>
      <c r="AC321" s="433" t="s">
        <v>480</v>
      </c>
      <c r="AD321" s="450"/>
      <c r="AE321" s="485" t="s">
        <v>480</v>
      </c>
      <c r="AF321" s="433" t="s">
        <v>480</v>
      </c>
      <c r="AG321" s="450"/>
      <c r="AH321" s="485" t="s">
        <v>480</v>
      </c>
      <c r="AI321" s="433" t="s">
        <v>480</v>
      </c>
      <c r="AJ321" s="450"/>
      <c r="AK321" s="485" t="s">
        <v>480</v>
      </c>
      <c r="AL321" s="433" t="s">
        <v>480</v>
      </c>
      <c r="AM321" s="450"/>
      <c r="AN321" s="485" t="s">
        <v>480</v>
      </c>
      <c r="AO321" s="433" t="s">
        <v>480</v>
      </c>
      <c r="AP321" s="450"/>
    </row>
    <row r="322" spans="1:42" outlineLevel="2">
      <c r="A322" s="445">
        <v>320</v>
      </c>
      <c r="B322" s="695" t="str">
        <f>'7. INPUT O&amp;N UC'!D254</f>
        <v>O&amp;N UC-4.5.1-Item #10</v>
      </c>
      <c r="C322" s="466" t="str">
        <f>'7. INPUT O&amp;N UC'!B$79</f>
        <v>4.</v>
      </c>
      <c r="D322" s="435" t="str">
        <f>'7. INPUT O&amp;N UC'!C$79</f>
        <v>O&amp;N UC - NTT</v>
      </c>
      <c r="E322" s="434" t="str">
        <f>'7. INPUT O&amp;N UC'!C$239</f>
        <v>4.5</v>
      </c>
      <c r="F322" s="435" t="str">
        <f>'7. INPUT O&amp;N UC'!D$239</f>
        <v>O&amp;N UC - NTT - Deployment &amp; set-up</v>
      </c>
      <c r="G322" s="434" t="str">
        <f>'7. INPUT O&amp;N UC'!D$241</f>
        <v>4.5.1</v>
      </c>
      <c r="H322" s="467" t="str">
        <f>'7. INPUT O&amp;N UC'!E$241</f>
        <v>O&amp;N UC - NTT - Deployment &amp; set-up, Excl. Pull through</v>
      </c>
      <c r="I322" s="474" t="s">
        <v>19</v>
      </c>
      <c r="J322" s="28"/>
      <c r="K322" s="28"/>
      <c r="L322" s="475"/>
      <c r="M322" s="487" t="s">
        <v>480</v>
      </c>
      <c r="N322" s="436" t="s">
        <v>480</v>
      </c>
      <c r="O322" s="451"/>
      <c r="P322" s="487" t="s">
        <v>480</v>
      </c>
      <c r="Q322" s="436" t="s">
        <v>480</v>
      </c>
      <c r="R322" s="451"/>
      <c r="S322" s="487" t="s">
        <v>480</v>
      </c>
      <c r="T322" s="436" t="s">
        <v>480</v>
      </c>
      <c r="U322" s="451"/>
      <c r="V322" s="487" t="s">
        <v>480</v>
      </c>
      <c r="W322" s="436" t="s">
        <v>480</v>
      </c>
      <c r="X322" s="451"/>
      <c r="Y322" s="487" t="s">
        <v>480</v>
      </c>
      <c r="Z322" s="436" t="s">
        <v>480</v>
      </c>
      <c r="AA322" s="451"/>
      <c r="AB322" s="487" t="s">
        <v>480</v>
      </c>
      <c r="AC322" s="436" t="s">
        <v>480</v>
      </c>
      <c r="AD322" s="451"/>
      <c r="AE322" s="487" t="s">
        <v>480</v>
      </c>
      <c r="AF322" s="436" t="s">
        <v>480</v>
      </c>
      <c r="AG322" s="451"/>
      <c r="AH322" s="487" t="s">
        <v>480</v>
      </c>
      <c r="AI322" s="436" t="s">
        <v>480</v>
      </c>
      <c r="AJ322" s="451"/>
      <c r="AK322" s="487" t="s">
        <v>480</v>
      </c>
      <c r="AL322" s="436" t="s">
        <v>480</v>
      </c>
      <c r="AM322" s="451"/>
      <c r="AN322" s="487" t="s">
        <v>480</v>
      </c>
      <c r="AO322" s="436" t="s">
        <v>480</v>
      </c>
      <c r="AP322" s="451"/>
    </row>
    <row r="323" spans="1:42" outlineLevel="2">
      <c r="A323" s="447">
        <v>321</v>
      </c>
      <c r="B323" s="37" t="str">
        <f>'7. INPUT O&amp;N UC'!D260</f>
        <v>O&amp;N UC-4.5.2-Item #1</v>
      </c>
      <c r="C323" s="496" t="str">
        <f>'7. INPUT O&amp;N UC'!B$79</f>
        <v>4.</v>
      </c>
      <c r="D323" s="430" t="str">
        <f>'7. INPUT O&amp;N UC'!C$79</f>
        <v>O&amp;N UC - NTT</v>
      </c>
      <c r="E323" s="429" t="str">
        <f>'7. INPUT O&amp;N UC'!C$239</f>
        <v>4.5</v>
      </c>
      <c r="F323" s="430" t="str">
        <f>'7. INPUT O&amp;N UC'!D$239</f>
        <v>O&amp;N UC - NTT - Deployment &amp; set-up</v>
      </c>
      <c r="G323" s="429" t="str">
        <f>'7. INPUT O&amp;N UC'!D$256</f>
        <v>4.5.2</v>
      </c>
      <c r="H323" s="495" t="str">
        <f>'7. INPUT O&amp;N UC'!E$256</f>
        <v>O&amp;N UC - NTT - Deployment &amp; set-up, Incl. Pull through</v>
      </c>
      <c r="I323" s="476" t="s">
        <v>9</v>
      </c>
      <c r="J323" s="17"/>
      <c r="K323" s="17"/>
      <c r="L323" s="477"/>
      <c r="M323" s="488" t="s">
        <v>480</v>
      </c>
      <c r="N323" s="431" t="s">
        <v>480</v>
      </c>
      <c r="O323" s="449"/>
      <c r="P323" s="488" t="s">
        <v>480</v>
      </c>
      <c r="Q323" s="431" t="s">
        <v>480</v>
      </c>
      <c r="R323" s="449"/>
      <c r="S323" s="488" t="s">
        <v>480</v>
      </c>
      <c r="T323" s="431" t="s">
        <v>480</v>
      </c>
      <c r="U323" s="449"/>
      <c r="V323" s="488" t="s">
        <v>480</v>
      </c>
      <c r="W323" s="431" t="s">
        <v>480</v>
      </c>
      <c r="X323" s="449"/>
      <c r="Y323" s="488" t="s">
        <v>480</v>
      </c>
      <c r="Z323" s="431" t="s">
        <v>480</v>
      </c>
      <c r="AA323" s="449"/>
      <c r="AB323" s="488" t="s">
        <v>480</v>
      </c>
      <c r="AC323" s="431" t="s">
        <v>480</v>
      </c>
      <c r="AD323" s="449"/>
      <c r="AE323" s="488" t="s">
        <v>480</v>
      </c>
      <c r="AF323" s="431" t="s">
        <v>480</v>
      </c>
      <c r="AG323" s="449"/>
      <c r="AH323" s="488" t="s">
        <v>480</v>
      </c>
      <c r="AI323" s="431" t="s">
        <v>480</v>
      </c>
      <c r="AJ323" s="449"/>
      <c r="AK323" s="488" t="s">
        <v>480</v>
      </c>
      <c r="AL323" s="431" t="s">
        <v>480</v>
      </c>
      <c r="AM323" s="449"/>
      <c r="AN323" s="488" t="s">
        <v>480</v>
      </c>
      <c r="AO323" s="431" t="s">
        <v>480</v>
      </c>
      <c r="AP323" s="449"/>
    </row>
    <row r="324" spans="1:42" outlineLevel="2">
      <c r="A324" s="443">
        <v>322</v>
      </c>
      <c r="B324" s="38" t="str">
        <f>'7. INPUT O&amp;N UC'!D261</f>
        <v>O&amp;N UC-4.5.2-Item #2</v>
      </c>
      <c r="C324" s="464" t="str">
        <f>'7. INPUT O&amp;N UC'!B$79</f>
        <v>4.</v>
      </c>
      <c r="D324" s="432" t="str">
        <f>'7. INPUT O&amp;N UC'!C$79</f>
        <v>O&amp;N UC - NTT</v>
      </c>
      <c r="E324" s="139" t="str">
        <f>'7. INPUT O&amp;N UC'!C$239</f>
        <v>4.5</v>
      </c>
      <c r="F324" s="432" t="str">
        <f>'7. INPUT O&amp;N UC'!D$239</f>
        <v>O&amp;N UC - NTT - Deployment &amp; set-up</v>
      </c>
      <c r="G324" s="139" t="str">
        <f>'7. INPUT O&amp;N UC'!D$256</f>
        <v>4.5.2</v>
      </c>
      <c r="H324" s="465" t="str">
        <f>'7. INPUT O&amp;N UC'!E$256</f>
        <v>O&amp;N UC - NTT - Deployment &amp; set-up, Incl. Pull through</v>
      </c>
      <c r="I324" s="472" t="s">
        <v>11</v>
      </c>
      <c r="J324" s="23"/>
      <c r="K324" s="23"/>
      <c r="L324" s="473"/>
      <c r="M324" s="485" t="s">
        <v>480</v>
      </c>
      <c r="N324" s="433" t="s">
        <v>480</v>
      </c>
      <c r="O324" s="450"/>
      <c r="P324" s="485" t="s">
        <v>480</v>
      </c>
      <c r="Q324" s="433" t="s">
        <v>480</v>
      </c>
      <c r="R324" s="450"/>
      <c r="S324" s="485" t="s">
        <v>480</v>
      </c>
      <c r="T324" s="433" t="s">
        <v>480</v>
      </c>
      <c r="U324" s="450"/>
      <c r="V324" s="485" t="s">
        <v>480</v>
      </c>
      <c r="W324" s="433" t="s">
        <v>480</v>
      </c>
      <c r="X324" s="450"/>
      <c r="Y324" s="485" t="s">
        <v>480</v>
      </c>
      <c r="Z324" s="433" t="s">
        <v>480</v>
      </c>
      <c r="AA324" s="450"/>
      <c r="AB324" s="485" t="s">
        <v>480</v>
      </c>
      <c r="AC324" s="433" t="s">
        <v>480</v>
      </c>
      <c r="AD324" s="450"/>
      <c r="AE324" s="485" t="s">
        <v>480</v>
      </c>
      <c r="AF324" s="433" t="s">
        <v>480</v>
      </c>
      <c r="AG324" s="450"/>
      <c r="AH324" s="485" t="s">
        <v>480</v>
      </c>
      <c r="AI324" s="433" t="s">
        <v>480</v>
      </c>
      <c r="AJ324" s="450"/>
      <c r="AK324" s="485" t="s">
        <v>480</v>
      </c>
      <c r="AL324" s="433" t="s">
        <v>480</v>
      </c>
      <c r="AM324" s="450"/>
      <c r="AN324" s="485" t="s">
        <v>480</v>
      </c>
      <c r="AO324" s="433" t="s">
        <v>480</v>
      </c>
      <c r="AP324" s="450"/>
    </row>
    <row r="325" spans="1:42" outlineLevel="2">
      <c r="A325" s="443">
        <v>323</v>
      </c>
      <c r="B325" s="38" t="str">
        <f>'7. INPUT O&amp;N UC'!D262</f>
        <v>O&amp;N UC-4.5.2-Item #3</v>
      </c>
      <c r="C325" s="464" t="str">
        <f>'7. INPUT O&amp;N UC'!B$79</f>
        <v>4.</v>
      </c>
      <c r="D325" s="432" t="str">
        <f>'7. INPUT O&amp;N UC'!C$79</f>
        <v>O&amp;N UC - NTT</v>
      </c>
      <c r="E325" s="139" t="str">
        <f>'7. INPUT O&amp;N UC'!C$239</f>
        <v>4.5</v>
      </c>
      <c r="F325" s="432" t="str">
        <f>'7. INPUT O&amp;N UC'!D$239</f>
        <v>O&amp;N UC - NTT - Deployment &amp; set-up</v>
      </c>
      <c r="G325" s="139" t="str">
        <f>'7. INPUT O&amp;N UC'!D$256</f>
        <v>4.5.2</v>
      </c>
      <c r="H325" s="465" t="str">
        <f>'7. INPUT O&amp;N UC'!E$256</f>
        <v>O&amp;N UC - NTT - Deployment &amp; set-up, Incl. Pull through</v>
      </c>
      <c r="I325" s="472" t="s">
        <v>12</v>
      </c>
      <c r="J325" s="23"/>
      <c r="K325" s="23"/>
      <c r="L325" s="473"/>
      <c r="M325" s="485" t="s">
        <v>480</v>
      </c>
      <c r="N325" s="433" t="s">
        <v>480</v>
      </c>
      <c r="O325" s="450"/>
      <c r="P325" s="485" t="s">
        <v>480</v>
      </c>
      <c r="Q325" s="433" t="s">
        <v>480</v>
      </c>
      <c r="R325" s="450"/>
      <c r="S325" s="485" t="s">
        <v>480</v>
      </c>
      <c r="T325" s="433" t="s">
        <v>480</v>
      </c>
      <c r="U325" s="450"/>
      <c r="V325" s="485" t="s">
        <v>480</v>
      </c>
      <c r="W325" s="433" t="s">
        <v>480</v>
      </c>
      <c r="X325" s="450"/>
      <c r="Y325" s="485" t="s">
        <v>480</v>
      </c>
      <c r="Z325" s="433" t="s">
        <v>480</v>
      </c>
      <c r="AA325" s="450"/>
      <c r="AB325" s="485" t="s">
        <v>480</v>
      </c>
      <c r="AC325" s="433" t="s">
        <v>480</v>
      </c>
      <c r="AD325" s="450"/>
      <c r="AE325" s="485" t="s">
        <v>480</v>
      </c>
      <c r="AF325" s="433" t="s">
        <v>480</v>
      </c>
      <c r="AG325" s="450"/>
      <c r="AH325" s="485" t="s">
        <v>480</v>
      </c>
      <c r="AI325" s="433" t="s">
        <v>480</v>
      </c>
      <c r="AJ325" s="450"/>
      <c r="AK325" s="485" t="s">
        <v>480</v>
      </c>
      <c r="AL325" s="433" t="s">
        <v>480</v>
      </c>
      <c r="AM325" s="450"/>
      <c r="AN325" s="485" t="s">
        <v>480</v>
      </c>
      <c r="AO325" s="433" t="s">
        <v>480</v>
      </c>
      <c r="AP325" s="450"/>
    </row>
    <row r="326" spans="1:42" outlineLevel="2">
      <c r="A326" s="443">
        <v>324</v>
      </c>
      <c r="B326" s="38" t="str">
        <f>'7. INPUT O&amp;N UC'!D263</f>
        <v>O&amp;N UC-4.5.2-Item #4</v>
      </c>
      <c r="C326" s="464" t="str">
        <f>'7. INPUT O&amp;N UC'!B$79</f>
        <v>4.</v>
      </c>
      <c r="D326" s="432" t="str">
        <f>'7. INPUT O&amp;N UC'!C$79</f>
        <v>O&amp;N UC - NTT</v>
      </c>
      <c r="E326" s="139" t="str">
        <f>'7. INPUT O&amp;N UC'!C$239</f>
        <v>4.5</v>
      </c>
      <c r="F326" s="432" t="str">
        <f>'7. INPUT O&amp;N UC'!D$239</f>
        <v>O&amp;N UC - NTT - Deployment &amp; set-up</v>
      </c>
      <c r="G326" s="139" t="str">
        <f>'7. INPUT O&amp;N UC'!D$256</f>
        <v>4.5.2</v>
      </c>
      <c r="H326" s="465" t="str">
        <f>'7. INPUT O&amp;N UC'!E$256</f>
        <v>O&amp;N UC - NTT - Deployment &amp; set-up, Incl. Pull through</v>
      </c>
      <c r="I326" s="472" t="s">
        <v>13</v>
      </c>
      <c r="J326" s="23"/>
      <c r="K326" s="23"/>
      <c r="L326" s="473"/>
      <c r="M326" s="485" t="s">
        <v>480</v>
      </c>
      <c r="N326" s="433" t="s">
        <v>480</v>
      </c>
      <c r="O326" s="450"/>
      <c r="P326" s="485" t="s">
        <v>480</v>
      </c>
      <c r="Q326" s="433" t="s">
        <v>480</v>
      </c>
      <c r="R326" s="450"/>
      <c r="S326" s="485" t="s">
        <v>480</v>
      </c>
      <c r="T326" s="433" t="s">
        <v>480</v>
      </c>
      <c r="U326" s="450"/>
      <c r="V326" s="485" t="s">
        <v>480</v>
      </c>
      <c r="W326" s="433" t="s">
        <v>480</v>
      </c>
      <c r="X326" s="450"/>
      <c r="Y326" s="485" t="s">
        <v>480</v>
      </c>
      <c r="Z326" s="433" t="s">
        <v>480</v>
      </c>
      <c r="AA326" s="450"/>
      <c r="AB326" s="485" t="s">
        <v>480</v>
      </c>
      <c r="AC326" s="433" t="s">
        <v>480</v>
      </c>
      <c r="AD326" s="450"/>
      <c r="AE326" s="485" t="s">
        <v>480</v>
      </c>
      <c r="AF326" s="433" t="s">
        <v>480</v>
      </c>
      <c r="AG326" s="450"/>
      <c r="AH326" s="485" t="s">
        <v>480</v>
      </c>
      <c r="AI326" s="433" t="s">
        <v>480</v>
      </c>
      <c r="AJ326" s="450"/>
      <c r="AK326" s="485" t="s">
        <v>480</v>
      </c>
      <c r="AL326" s="433" t="s">
        <v>480</v>
      </c>
      <c r="AM326" s="450"/>
      <c r="AN326" s="485" t="s">
        <v>480</v>
      </c>
      <c r="AO326" s="433" t="s">
        <v>480</v>
      </c>
      <c r="AP326" s="450"/>
    </row>
    <row r="327" spans="1:42" outlineLevel="2">
      <c r="A327" s="443">
        <v>325</v>
      </c>
      <c r="B327" s="38" t="str">
        <f>'7. INPUT O&amp;N UC'!D264</f>
        <v>O&amp;N UC-4.5.2-Item #5</v>
      </c>
      <c r="C327" s="464" t="str">
        <f>'7. INPUT O&amp;N UC'!B$79</f>
        <v>4.</v>
      </c>
      <c r="D327" s="432" t="str">
        <f>'7. INPUT O&amp;N UC'!C$79</f>
        <v>O&amp;N UC - NTT</v>
      </c>
      <c r="E327" s="139" t="str">
        <f>'7. INPUT O&amp;N UC'!C$239</f>
        <v>4.5</v>
      </c>
      <c r="F327" s="432" t="str">
        <f>'7. INPUT O&amp;N UC'!D$239</f>
        <v>O&amp;N UC - NTT - Deployment &amp; set-up</v>
      </c>
      <c r="G327" s="139" t="str">
        <f>'7. INPUT O&amp;N UC'!D$256</f>
        <v>4.5.2</v>
      </c>
      <c r="H327" s="465" t="str">
        <f>'7. INPUT O&amp;N UC'!E$256</f>
        <v>O&amp;N UC - NTT - Deployment &amp; set-up, Incl. Pull through</v>
      </c>
      <c r="I327" s="472" t="s">
        <v>14</v>
      </c>
      <c r="J327" s="23"/>
      <c r="K327" s="23"/>
      <c r="L327" s="473"/>
      <c r="M327" s="485" t="s">
        <v>480</v>
      </c>
      <c r="N327" s="433" t="s">
        <v>480</v>
      </c>
      <c r="O327" s="450"/>
      <c r="P327" s="485" t="s">
        <v>480</v>
      </c>
      <c r="Q327" s="433" t="s">
        <v>480</v>
      </c>
      <c r="R327" s="450"/>
      <c r="S327" s="485" t="s">
        <v>480</v>
      </c>
      <c r="T327" s="433" t="s">
        <v>480</v>
      </c>
      <c r="U327" s="450"/>
      <c r="V327" s="485" t="s">
        <v>480</v>
      </c>
      <c r="W327" s="433" t="s">
        <v>480</v>
      </c>
      <c r="X327" s="450"/>
      <c r="Y327" s="485" t="s">
        <v>480</v>
      </c>
      <c r="Z327" s="433" t="s">
        <v>480</v>
      </c>
      <c r="AA327" s="450"/>
      <c r="AB327" s="485" t="s">
        <v>480</v>
      </c>
      <c r="AC327" s="433" t="s">
        <v>480</v>
      </c>
      <c r="AD327" s="450"/>
      <c r="AE327" s="485" t="s">
        <v>480</v>
      </c>
      <c r="AF327" s="433" t="s">
        <v>480</v>
      </c>
      <c r="AG327" s="450"/>
      <c r="AH327" s="485" t="s">
        <v>480</v>
      </c>
      <c r="AI327" s="433" t="s">
        <v>480</v>
      </c>
      <c r="AJ327" s="450"/>
      <c r="AK327" s="485" t="s">
        <v>480</v>
      </c>
      <c r="AL327" s="433" t="s">
        <v>480</v>
      </c>
      <c r="AM327" s="450"/>
      <c r="AN327" s="485" t="s">
        <v>480</v>
      </c>
      <c r="AO327" s="433" t="s">
        <v>480</v>
      </c>
      <c r="AP327" s="450"/>
    </row>
    <row r="328" spans="1:42" outlineLevel="2">
      <c r="A328" s="443">
        <v>326</v>
      </c>
      <c r="B328" s="38" t="str">
        <f>'7. INPUT O&amp;N UC'!D265</f>
        <v>O&amp;N UC-4.5.2-Item #6</v>
      </c>
      <c r="C328" s="464" t="str">
        <f>'7. INPUT O&amp;N UC'!B$79</f>
        <v>4.</v>
      </c>
      <c r="D328" s="432" t="str">
        <f>'7. INPUT O&amp;N UC'!C$79</f>
        <v>O&amp;N UC - NTT</v>
      </c>
      <c r="E328" s="139" t="str">
        <f>'7. INPUT O&amp;N UC'!C$239</f>
        <v>4.5</v>
      </c>
      <c r="F328" s="432" t="str">
        <f>'7. INPUT O&amp;N UC'!D$239</f>
        <v>O&amp;N UC - NTT - Deployment &amp; set-up</v>
      </c>
      <c r="G328" s="139" t="str">
        <f>'7. INPUT O&amp;N UC'!D$256</f>
        <v>4.5.2</v>
      </c>
      <c r="H328" s="465" t="str">
        <f>'7. INPUT O&amp;N UC'!E$256</f>
        <v>O&amp;N UC - NTT - Deployment &amp; set-up, Incl. Pull through</v>
      </c>
      <c r="I328" s="472" t="s">
        <v>15</v>
      </c>
      <c r="J328" s="23"/>
      <c r="K328" s="23"/>
      <c r="L328" s="473"/>
      <c r="M328" s="485" t="s">
        <v>480</v>
      </c>
      <c r="N328" s="433" t="s">
        <v>480</v>
      </c>
      <c r="O328" s="450"/>
      <c r="P328" s="485" t="s">
        <v>480</v>
      </c>
      <c r="Q328" s="433" t="s">
        <v>480</v>
      </c>
      <c r="R328" s="450"/>
      <c r="S328" s="485" t="s">
        <v>480</v>
      </c>
      <c r="T328" s="433" t="s">
        <v>480</v>
      </c>
      <c r="U328" s="450"/>
      <c r="V328" s="485" t="s">
        <v>480</v>
      </c>
      <c r="W328" s="433" t="s">
        <v>480</v>
      </c>
      <c r="X328" s="450"/>
      <c r="Y328" s="485" t="s">
        <v>480</v>
      </c>
      <c r="Z328" s="433" t="s">
        <v>480</v>
      </c>
      <c r="AA328" s="450"/>
      <c r="AB328" s="485" t="s">
        <v>480</v>
      </c>
      <c r="AC328" s="433" t="s">
        <v>480</v>
      </c>
      <c r="AD328" s="450"/>
      <c r="AE328" s="485" t="s">
        <v>480</v>
      </c>
      <c r="AF328" s="433" t="s">
        <v>480</v>
      </c>
      <c r="AG328" s="450"/>
      <c r="AH328" s="485" t="s">
        <v>480</v>
      </c>
      <c r="AI328" s="433" t="s">
        <v>480</v>
      </c>
      <c r="AJ328" s="450"/>
      <c r="AK328" s="485" t="s">
        <v>480</v>
      </c>
      <c r="AL328" s="433" t="s">
        <v>480</v>
      </c>
      <c r="AM328" s="450"/>
      <c r="AN328" s="485" t="s">
        <v>480</v>
      </c>
      <c r="AO328" s="433" t="s">
        <v>480</v>
      </c>
      <c r="AP328" s="450"/>
    </row>
    <row r="329" spans="1:42" outlineLevel="2">
      <c r="A329" s="443">
        <v>327</v>
      </c>
      <c r="B329" s="694" t="str">
        <f>'7. INPUT O&amp;N UC'!D266</f>
        <v>O&amp;N UC-4.5.2-Item #7</v>
      </c>
      <c r="C329" s="464" t="str">
        <f>'7. INPUT O&amp;N UC'!B$79</f>
        <v>4.</v>
      </c>
      <c r="D329" s="432" t="str">
        <f>'7. INPUT O&amp;N UC'!C$79</f>
        <v>O&amp;N UC - NTT</v>
      </c>
      <c r="E329" s="139" t="str">
        <f>'7. INPUT O&amp;N UC'!C$239</f>
        <v>4.5</v>
      </c>
      <c r="F329" s="432" t="str">
        <f>'7. INPUT O&amp;N UC'!D$239</f>
        <v>O&amp;N UC - NTT - Deployment &amp; set-up</v>
      </c>
      <c r="G329" s="139" t="str">
        <f>'7. INPUT O&amp;N UC'!D$256</f>
        <v>4.5.2</v>
      </c>
      <c r="H329" s="465" t="str">
        <f>'7. INPUT O&amp;N UC'!E$256</f>
        <v>O&amp;N UC - NTT - Deployment &amp; set-up, Incl. Pull through</v>
      </c>
      <c r="I329" s="472" t="s">
        <v>16</v>
      </c>
      <c r="J329" s="23"/>
      <c r="K329" s="23"/>
      <c r="L329" s="473"/>
      <c r="M329" s="485" t="s">
        <v>480</v>
      </c>
      <c r="N329" s="433" t="s">
        <v>480</v>
      </c>
      <c r="O329" s="450"/>
      <c r="P329" s="485" t="s">
        <v>480</v>
      </c>
      <c r="Q329" s="433" t="s">
        <v>480</v>
      </c>
      <c r="R329" s="450"/>
      <c r="S329" s="485" t="s">
        <v>480</v>
      </c>
      <c r="T329" s="433" t="s">
        <v>480</v>
      </c>
      <c r="U329" s="450"/>
      <c r="V329" s="485" t="s">
        <v>480</v>
      </c>
      <c r="W329" s="433" t="s">
        <v>480</v>
      </c>
      <c r="X329" s="450"/>
      <c r="Y329" s="485" t="s">
        <v>480</v>
      </c>
      <c r="Z329" s="433" t="s">
        <v>480</v>
      </c>
      <c r="AA329" s="450"/>
      <c r="AB329" s="485" t="s">
        <v>480</v>
      </c>
      <c r="AC329" s="433" t="s">
        <v>480</v>
      </c>
      <c r="AD329" s="450"/>
      <c r="AE329" s="485" t="s">
        <v>480</v>
      </c>
      <c r="AF329" s="433" t="s">
        <v>480</v>
      </c>
      <c r="AG329" s="450"/>
      <c r="AH329" s="485" t="s">
        <v>480</v>
      </c>
      <c r="AI329" s="433" t="s">
        <v>480</v>
      </c>
      <c r="AJ329" s="450"/>
      <c r="AK329" s="485" t="s">
        <v>480</v>
      </c>
      <c r="AL329" s="433" t="s">
        <v>480</v>
      </c>
      <c r="AM329" s="450"/>
      <c r="AN329" s="485" t="s">
        <v>480</v>
      </c>
      <c r="AO329" s="433" t="s">
        <v>480</v>
      </c>
      <c r="AP329" s="450"/>
    </row>
    <row r="330" spans="1:42" outlineLevel="2">
      <c r="A330" s="443">
        <v>328</v>
      </c>
      <c r="B330" s="694" t="str">
        <f>'7. INPUT O&amp;N UC'!D267</f>
        <v>O&amp;N UC-4.5.2-Item #8</v>
      </c>
      <c r="C330" s="464" t="str">
        <f>'7. INPUT O&amp;N UC'!B$79</f>
        <v>4.</v>
      </c>
      <c r="D330" s="432" t="str">
        <f>'7. INPUT O&amp;N UC'!C$79</f>
        <v>O&amp;N UC - NTT</v>
      </c>
      <c r="E330" s="139" t="str">
        <f>'7. INPUT O&amp;N UC'!C$239</f>
        <v>4.5</v>
      </c>
      <c r="F330" s="432" t="str">
        <f>'7. INPUT O&amp;N UC'!D$239</f>
        <v>O&amp;N UC - NTT - Deployment &amp; set-up</v>
      </c>
      <c r="G330" s="139" t="str">
        <f>'7. INPUT O&amp;N UC'!D$256</f>
        <v>4.5.2</v>
      </c>
      <c r="H330" s="465" t="str">
        <f>'7. INPUT O&amp;N UC'!E$256</f>
        <v>O&amp;N UC - NTT - Deployment &amp; set-up, Incl. Pull through</v>
      </c>
      <c r="I330" s="472" t="s">
        <v>17</v>
      </c>
      <c r="J330" s="23"/>
      <c r="K330" s="23"/>
      <c r="L330" s="473"/>
      <c r="M330" s="485" t="s">
        <v>480</v>
      </c>
      <c r="N330" s="433" t="s">
        <v>480</v>
      </c>
      <c r="O330" s="450"/>
      <c r="P330" s="485" t="s">
        <v>480</v>
      </c>
      <c r="Q330" s="433" t="s">
        <v>480</v>
      </c>
      <c r="R330" s="450"/>
      <c r="S330" s="485" t="s">
        <v>480</v>
      </c>
      <c r="T330" s="433" t="s">
        <v>480</v>
      </c>
      <c r="U330" s="450"/>
      <c r="V330" s="485" t="s">
        <v>480</v>
      </c>
      <c r="W330" s="433" t="s">
        <v>480</v>
      </c>
      <c r="X330" s="450"/>
      <c r="Y330" s="485" t="s">
        <v>480</v>
      </c>
      <c r="Z330" s="433" t="s">
        <v>480</v>
      </c>
      <c r="AA330" s="450"/>
      <c r="AB330" s="485" t="s">
        <v>480</v>
      </c>
      <c r="AC330" s="433" t="s">
        <v>480</v>
      </c>
      <c r="AD330" s="450"/>
      <c r="AE330" s="485" t="s">
        <v>480</v>
      </c>
      <c r="AF330" s="433" t="s">
        <v>480</v>
      </c>
      <c r="AG330" s="450"/>
      <c r="AH330" s="485" t="s">
        <v>480</v>
      </c>
      <c r="AI330" s="433" t="s">
        <v>480</v>
      </c>
      <c r="AJ330" s="450"/>
      <c r="AK330" s="485" t="s">
        <v>480</v>
      </c>
      <c r="AL330" s="433" t="s">
        <v>480</v>
      </c>
      <c r="AM330" s="450"/>
      <c r="AN330" s="485" t="s">
        <v>480</v>
      </c>
      <c r="AO330" s="433" t="s">
        <v>480</v>
      </c>
      <c r="AP330" s="450"/>
    </row>
    <row r="331" spans="1:42" outlineLevel="2">
      <c r="A331" s="443">
        <v>329</v>
      </c>
      <c r="B331" s="694" t="str">
        <f>'7. INPUT O&amp;N UC'!D268</f>
        <v>O&amp;N UC-4.5.2-Item #9</v>
      </c>
      <c r="C331" s="464" t="str">
        <f>'7. INPUT O&amp;N UC'!B$79</f>
        <v>4.</v>
      </c>
      <c r="D331" s="432" t="str">
        <f>'7. INPUT O&amp;N UC'!C$79</f>
        <v>O&amp;N UC - NTT</v>
      </c>
      <c r="E331" s="139" t="str">
        <f>'7. INPUT O&amp;N UC'!C$239</f>
        <v>4.5</v>
      </c>
      <c r="F331" s="432" t="str">
        <f>'7. INPUT O&amp;N UC'!D$239</f>
        <v>O&amp;N UC - NTT - Deployment &amp; set-up</v>
      </c>
      <c r="G331" s="139" t="str">
        <f>'7. INPUT O&amp;N UC'!D$256</f>
        <v>4.5.2</v>
      </c>
      <c r="H331" s="465" t="str">
        <f>'7. INPUT O&amp;N UC'!E$256</f>
        <v>O&amp;N UC - NTT - Deployment &amp; set-up, Incl. Pull through</v>
      </c>
      <c r="I331" s="472" t="s">
        <v>18</v>
      </c>
      <c r="J331" s="23"/>
      <c r="K331" s="23"/>
      <c r="L331" s="473"/>
      <c r="M331" s="485" t="s">
        <v>480</v>
      </c>
      <c r="N331" s="433" t="s">
        <v>480</v>
      </c>
      <c r="O331" s="450"/>
      <c r="P331" s="485" t="s">
        <v>480</v>
      </c>
      <c r="Q331" s="433" t="s">
        <v>480</v>
      </c>
      <c r="R331" s="450"/>
      <c r="S331" s="485" t="s">
        <v>480</v>
      </c>
      <c r="T331" s="433" t="s">
        <v>480</v>
      </c>
      <c r="U331" s="450"/>
      <c r="V331" s="485" t="s">
        <v>480</v>
      </c>
      <c r="W331" s="433" t="s">
        <v>480</v>
      </c>
      <c r="X331" s="450"/>
      <c r="Y331" s="485" t="s">
        <v>480</v>
      </c>
      <c r="Z331" s="433" t="s">
        <v>480</v>
      </c>
      <c r="AA331" s="450"/>
      <c r="AB331" s="485" t="s">
        <v>480</v>
      </c>
      <c r="AC331" s="433" t="s">
        <v>480</v>
      </c>
      <c r="AD331" s="450"/>
      <c r="AE331" s="485" t="s">
        <v>480</v>
      </c>
      <c r="AF331" s="433" t="s">
        <v>480</v>
      </c>
      <c r="AG331" s="450"/>
      <c r="AH331" s="485" t="s">
        <v>480</v>
      </c>
      <c r="AI331" s="433" t="s">
        <v>480</v>
      </c>
      <c r="AJ331" s="450"/>
      <c r="AK331" s="485" t="s">
        <v>480</v>
      </c>
      <c r="AL331" s="433" t="s">
        <v>480</v>
      </c>
      <c r="AM331" s="450"/>
      <c r="AN331" s="485" t="s">
        <v>480</v>
      </c>
      <c r="AO331" s="433" t="s">
        <v>480</v>
      </c>
      <c r="AP331" s="450"/>
    </row>
    <row r="332" spans="1:42" outlineLevel="2">
      <c r="A332" s="445">
        <v>330</v>
      </c>
      <c r="B332" s="695" t="str">
        <f>'7. INPUT O&amp;N UC'!D269</f>
        <v>O&amp;N UC-4.5.2-Item #10</v>
      </c>
      <c r="C332" s="466" t="str">
        <f>'7. INPUT O&amp;N UC'!B$79</f>
        <v>4.</v>
      </c>
      <c r="D332" s="435" t="str">
        <f>'7. INPUT O&amp;N UC'!C$79</f>
        <v>O&amp;N UC - NTT</v>
      </c>
      <c r="E332" s="434" t="str">
        <f>'7. INPUT O&amp;N UC'!C$239</f>
        <v>4.5</v>
      </c>
      <c r="F332" s="435" t="str">
        <f>'7. INPUT O&amp;N UC'!D$239</f>
        <v>O&amp;N UC - NTT - Deployment &amp; set-up</v>
      </c>
      <c r="G332" s="434" t="str">
        <f>'7. INPUT O&amp;N UC'!D$256</f>
        <v>4.5.2</v>
      </c>
      <c r="H332" s="467" t="str">
        <f>'7. INPUT O&amp;N UC'!E$256</f>
        <v>O&amp;N UC - NTT - Deployment &amp; set-up, Incl. Pull through</v>
      </c>
      <c r="I332" s="474" t="s">
        <v>19</v>
      </c>
      <c r="J332" s="28"/>
      <c r="K332" s="28"/>
      <c r="L332" s="475"/>
      <c r="M332" s="487" t="s">
        <v>480</v>
      </c>
      <c r="N332" s="436" t="s">
        <v>480</v>
      </c>
      <c r="O332" s="451"/>
      <c r="P332" s="487" t="s">
        <v>480</v>
      </c>
      <c r="Q332" s="436" t="s">
        <v>480</v>
      </c>
      <c r="R332" s="451"/>
      <c r="S332" s="487" t="s">
        <v>480</v>
      </c>
      <c r="T332" s="436" t="s">
        <v>480</v>
      </c>
      <c r="U332" s="451"/>
      <c r="V332" s="487" t="s">
        <v>480</v>
      </c>
      <c r="W332" s="436" t="s">
        <v>480</v>
      </c>
      <c r="X332" s="451"/>
      <c r="Y332" s="487" t="s">
        <v>480</v>
      </c>
      <c r="Z332" s="436" t="s">
        <v>480</v>
      </c>
      <c r="AA332" s="451"/>
      <c r="AB332" s="487" t="s">
        <v>480</v>
      </c>
      <c r="AC332" s="436" t="s">
        <v>480</v>
      </c>
      <c r="AD332" s="451"/>
      <c r="AE332" s="487" t="s">
        <v>480</v>
      </c>
      <c r="AF332" s="436" t="s">
        <v>480</v>
      </c>
      <c r="AG332" s="451"/>
      <c r="AH332" s="487" t="s">
        <v>480</v>
      </c>
      <c r="AI332" s="436" t="s">
        <v>480</v>
      </c>
      <c r="AJ332" s="451"/>
      <c r="AK332" s="487" t="s">
        <v>480</v>
      </c>
      <c r="AL332" s="436" t="s">
        <v>480</v>
      </c>
      <c r="AM332" s="451"/>
      <c r="AN332" s="487" t="s">
        <v>480</v>
      </c>
      <c r="AO332" s="436" t="s">
        <v>480</v>
      </c>
      <c r="AP332" s="451"/>
    </row>
    <row r="333" spans="1:42" outlineLevel="1">
      <c r="A333" s="443">
        <v>331</v>
      </c>
      <c r="B333" s="37" t="str">
        <f>'7. INPUT O&amp;N UC'!D277</f>
        <v>O&amp;N UC-4.6.1-Item #1</v>
      </c>
      <c r="C333" s="496" t="str">
        <f>'7. INPUT O&amp;N UC'!B$79</f>
        <v>4.</v>
      </c>
      <c r="D333" s="430" t="str">
        <f>'7. INPUT O&amp;N UC'!C$79</f>
        <v>O&amp;N UC - NTT</v>
      </c>
      <c r="E333" s="429" t="str">
        <f>'7. INPUT O&amp;N UC'!C$271</f>
        <v>4.6</v>
      </c>
      <c r="F333" s="430" t="str">
        <f>'7. INPUT O&amp;N UC'!D$271</f>
        <v>O&amp;N UC - NTT - Opex</v>
      </c>
      <c r="G333" s="429" t="str">
        <f>'7. INPUT O&amp;N UC'!D$273</f>
        <v>4.6.1</v>
      </c>
      <c r="H333" s="495" t="str">
        <f>'7. INPUT O&amp;N UC'!E$273</f>
        <v>O&amp;N UC - NTT - Opex, Purchase</v>
      </c>
      <c r="I333" s="476" t="s">
        <v>9</v>
      </c>
      <c r="J333" s="17"/>
      <c r="K333" s="17"/>
      <c r="L333" s="477"/>
      <c r="M333" s="488" t="s">
        <v>480</v>
      </c>
      <c r="N333" s="431" t="s">
        <v>480</v>
      </c>
      <c r="O333" s="449"/>
      <c r="P333" s="488" t="s">
        <v>480</v>
      </c>
      <c r="Q333" s="431" t="s">
        <v>480</v>
      </c>
      <c r="R333" s="449"/>
      <c r="S333" s="488" t="s">
        <v>480</v>
      </c>
      <c r="T333" s="431" t="s">
        <v>480</v>
      </c>
      <c r="U333" s="449"/>
      <c r="V333" s="488" t="s">
        <v>480</v>
      </c>
      <c r="W333" s="431" t="s">
        <v>480</v>
      </c>
      <c r="X333" s="449"/>
      <c r="Y333" s="488" t="s">
        <v>480</v>
      </c>
      <c r="Z333" s="431" t="s">
        <v>480</v>
      </c>
      <c r="AA333" s="449"/>
      <c r="AB333" s="488" t="s">
        <v>480</v>
      </c>
      <c r="AC333" s="431" t="s">
        <v>480</v>
      </c>
      <c r="AD333" s="449"/>
      <c r="AE333" s="488" t="s">
        <v>480</v>
      </c>
      <c r="AF333" s="431" t="s">
        <v>480</v>
      </c>
      <c r="AG333" s="449"/>
      <c r="AH333" s="488" t="s">
        <v>480</v>
      </c>
      <c r="AI333" s="431" t="s">
        <v>480</v>
      </c>
      <c r="AJ333" s="449"/>
      <c r="AK333" s="488" t="s">
        <v>480</v>
      </c>
      <c r="AL333" s="431" t="s">
        <v>480</v>
      </c>
      <c r="AM333" s="449"/>
      <c r="AN333" s="488" t="s">
        <v>480</v>
      </c>
      <c r="AO333" s="431" t="s">
        <v>480</v>
      </c>
      <c r="AP333" s="449"/>
    </row>
    <row r="334" spans="1:42" outlineLevel="2">
      <c r="A334" s="443">
        <v>332</v>
      </c>
      <c r="B334" s="38" t="str">
        <f>'7. INPUT O&amp;N UC'!D278</f>
        <v>O&amp;N UC-4.6.1-Item #2</v>
      </c>
      <c r="C334" s="464" t="str">
        <f>'7. INPUT O&amp;N UC'!B$79</f>
        <v>4.</v>
      </c>
      <c r="D334" s="432" t="str">
        <f>'7. INPUT O&amp;N UC'!C$79</f>
        <v>O&amp;N UC - NTT</v>
      </c>
      <c r="E334" s="139" t="str">
        <f>'7. INPUT O&amp;N UC'!C$271</f>
        <v>4.6</v>
      </c>
      <c r="F334" s="432" t="str">
        <f>'7. INPUT O&amp;N UC'!D$271</f>
        <v>O&amp;N UC - NTT - Opex</v>
      </c>
      <c r="G334" s="139" t="str">
        <f>'7. INPUT O&amp;N UC'!D$273</f>
        <v>4.6.1</v>
      </c>
      <c r="H334" s="465" t="str">
        <f>'7. INPUT O&amp;N UC'!E$273</f>
        <v>O&amp;N UC - NTT - Opex, Purchase</v>
      </c>
      <c r="I334" s="472" t="s">
        <v>11</v>
      </c>
      <c r="J334" s="23"/>
      <c r="K334" s="23"/>
      <c r="L334" s="473"/>
      <c r="M334" s="485" t="s">
        <v>480</v>
      </c>
      <c r="N334" s="433" t="s">
        <v>480</v>
      </c>
      <c r="O334" s="450"/>
      <c r="P334" s="485" t="s">
        <v>480</v>
      </c>
      <c r="Q334" s="433" t="s">
        <v>480</v>
      </c>
      <c r="R334" s="450"/>
      <c r="S334" s="485" t="s">
        <v>480</v>
      </c>
      <c r="T334" s="433" t="s">
        <v>480</v>
      </c>
      <c r="U334" s="450"/>
      <c r="V334" s="485" t="s">
        <v>480</v>
      </c>
      <c r="W334" s="433" t="s">
        <v>480</v>
      </c>
      <c r="X334" s="450"/>
      <c r="Y334" s="485" t="s">
        <v>480</v>
      </c>
      <c r="Z334" s="433" t="s">
        <v>480</v>
      </c>
      <c r="AA334" s="450"/>
      <c r="AB334" s="485" t="s">
        <v>480</v>
      </c>
      <c r="AC334" s="433" t="s">
        <v>480</v>
      </c>
      <c r="AD334" s="450"/>
      <c r="AE334" s="485" t="s">
        <v>480</v>
      </c>
      <c r="AF334" s="433" t="s">
        <v>480</v>
      </c>
      <c r="AG334" s="450"/>
      <c r="AH334" s="485" t="s">
        <v>480</v>
      </c>
      <c r="AI334" s="433" t="s">
        <v>480</v>
      </c>
      <c r="AJ334" s="450"/>
      <c r="AK334" s="485" t="s">
        <v>480</v>
      </c>
      <c r="AL334" s="433" t="s">
        <v>480</v>
      </c>
      <c r="AM334" s="450"/>
      <c r="AN334" s="485" t="s">
        <v>480</v>
      </c>
      <c r="AO334" s="433" t="s">
        <v>480</v>
      </c>
      <c r="AP334" s="450"/>
    </row>
    <row r="335" spans="1:42" outlineLevel="2">
      <c r="A335" s="443">
        <v>333</v>
      </c>
      <c r="B335" s="38" t="str">
        <f>'7. INPUT O&amp;N UC'!D279</f>
        <v>O&amp;N UC-4.6.1-Item #3</v>
      </c>
      <c r="C335" s="464" t="str">
        <f>'7. INPUT O&amp;N UC'!B$79</f>
        <v>4.</v>
      </c>
      <c r="D335" s="432" t="str">
        <f>'7. INPUT O&amp;N UC'!C$79</f>
        <v>O&amp;N UC - NTT</v>
      </c>
      <c r="E335" s="139" t="str">
        <f>'7. INPUT O&amp;N UC'!C$271</f>
        <v>4.6</v>
      </c>
      <c r="F335" s="432" t="str">
        <f>'7. INPUT O&amp;N UC'!D$271</f>
        <v>O&amp;N UC - NTT - Opex</v>
      </c>
      <c r="G335" s="139" t="str">
        <f>'7. INPUT O&amp;N UC'!D$273</f>
        <v>4.6.1</v>
      </c>
      <c r="H335" s="465" t="str">
        <f>'7. INPUT O&amp;N UC'!E$273</f>
        <v>O&amp;N UC - NTT - Opex, Purchase</v>
      </c>
      <c r="I335" s="472" t="s">
        <v>12</v>
      </c>
      <c r="J335" s="23" t="s">
        <v>249</v>
      </c>
      <c r="K335" s="23" t="s">
        <v>139</v>
      </c>
      <c r="L335" s="473"/>
      <c r="M335" s="485" t="s">
        <v>480</v>
      </c>
      <c r="N335" s="433" t="s">
        <v>480</v>
      </c>
      <c r="O335" s="450">
        <v>62.5</v>
      </c>
      <c r="P335" s="485" t="s">
        <v>480</v>
      </c>
      <c r="Q335" s="433" t="s">
        <v>480</v>
      </c>
      <c r="R335" s="450"/>
      <c r="S335" s="485" t="s">
        <v>480</v>
      </c>
      <c r="T335" s="433" t="s">
        <v>480</v>
      </c>
      <c r="U335" s="450"/>
      <c r="V335" s="485" t="s">
        <v>480</v>
      </c>
      <c r="W335" s="433" t="s">
        <v>480</v>
      </c>
      <c r="X335" s="450"/>
      <c r="Y335" s="485" t="s">
        <v>480</v>
      </c>
      <c r="Z335" s="433" t="s">
        <v>480</v>
      </c>
      <c r="AA335" s="450"/>
      <c r="AB335" s="485" t="s">
        <v>480</v>
      </c>
      <c r="AC335" s="433" t="s">
        <v>480</v>
      </c>
      <c r="AD335" s="450"/>
      <c r="AE335" s="485" t="s">
        <v>480</v>
      </c>
      <c r="AF335" s="433" t="s">
        <v>480</v>
      </c>
      <c r="AG335" s="450"/>
      <c r="AH335" s="485" t="s">
        <v>480</v>
      </c>
      <c r="AI335" s="433" t="s">
        <v>480</v>
      </c>
      <c r="AJ335" s="450"/>
      <c r="AK335" s="485" t="s">
        <v>480</v>
      </c>
      <c r="AL335" s="433" t="s">
        <v>480</v>
      </c>
      <c r="AM335" s="450"/>
      <c r="AN335" s="485" t="s">
        <v>480</v>
      </c>
      <c r="AO335" s="433" t="s">
        <v>480</v>
      </c>
      <c r="AP335" s="450"/>
    </row>
    <row r="336" spans="1:42" outlineLevel="2">
      <c r="A336" s="443">
        <v>334</v>
      </c>
      <c r="B336" s="38" t="str">
        <f>'7. INPUT O&amp;N UC'!D280</f>
        <v>O&amp;N UC-4.6.1-Item #4</v>
      </c>
      <c r="C336" s="464" t="str">
        <f>'7. INPUT O&amp;N UC'!B$79</f>
        <v>4.</v>
      </c>
      <c r="D336" s="432" t="str">
        <f>'7. INPUT O&amp;N UC'!C$79</f>
        <v>O&amp;N UC - NTT</v>
      </c>
      <c r="E336" s="139" t="str">
        <f>'7. INPUT O&amp;N UC'!C$271</f>
        <v>4.6</v>
      </c>
      <c r="F336" s="432" t="str">
        <f>'7. INPUT O&amp;N UC'!D$271</f>
        <v>O&amp;N UC - NTT - Opex</v>
      </c>
      <c r="G336" s="139" t="str">
        <f>'7. INPUT O&amp;N UC'!D$273</f>
        <v>4.6.1</v>
      </c>
      <c r="H336" s="465" t="str">
        <f>'7. INPUT O&amp;N UC'!E$273</f>
        <v>O&amp;N UC - NTT - Opex, Purchase</v>
      </c>
      <c r="I336" s="472" t="s">
        <v>13</v>
      </c>
      <c r="J336" s="23"/>
      <c r="K336" s="23"/>
      <c r="L336" s="473"/>
      <c r="M336" s="485" t="s">
        <v>480</v>
      </c>
      <c r="N336" s="433" t="s">
        <v>480</v>
      </c>
      <c r="O336" s="450"/>
      <c r="P336" s="485" t="s">
        <v>480</v>
      </c>
      <c r="Q336" s="433" t="s">
        <v>480</v>
      </c>
      <c r="R336" s="450"/>
      <c r="S336" s="485" t="s">
        <v>480</v>
      </c>
      <c r="T336" s="433" t="s">
        <v>480</v>
      </c>
      <c r="U336" s="450"/>
      <c r="V336" s="485" t="s">
        <v>480</v>
      </c>
      <c r="W336" s="433" t="s">
        <v>480</v>
      </c>
      <c r="X336" s="450"/>
      <c r="Y336" s="485" t="s">
        <v>480</v>
      </c>
      <c r="Z336" s="433" t="s">
        <v>480</v>
      </c>
      <c r="AA336" s="450"/>
      <c r="AB336" s="485" t="s">
        <v>480</v>
      </c>
      <c r="AC336" s="433" t="s">
        <v>480</v>
      </c>
      <c r="AD336" s="450"/>
      <c r="AE336" s="485" t="s">
        <v>480</v>
      </c>
      <c r="AF336" s="433" t="s">
        <v>480</v>
      </c>
      <c r="AG336" s="450"/>
      <c r="AH336" s="485" t="s">
        <v>480</v>
      </c>
      <c r="AI336" s="433" t="s">
        <v>480</v>
      </c>
      <c r="AJ336" s="450"/>
      <c r="AK336" s="485" t="s">
        <v>480</v>
      </c>
      <c r="AL336" s="433" t="s">
        <v>480</v>
      </c>
      <c r="AM336" s="450"/>
      <c r="AN336" s="485" t="s">
        <v>480</v>
      </c>
      <c r="AO336" s="433" t="s">
        <v>480</v>
      </c>
      <c r="AP336" s="450"/>
    </row>
    <row r="337" spans="1:42" outlineLevel="2">
      <c r="A337" s="443">
        <v>335</v>
      </c>
      <c r="B337" s="38" t="str">
        <f>'7. INPUT O&amp;N UC'!D281</f>
        <v>O&amp;N UC-4.6.1-Item #5</v>
      </c>
      <c r="C337" s="464" t="str">
        <f>'7. INPUT O&amp;N UC'!B$79</f>
        <v>4.</v>
      </c>
      <c r="D337" s="432" t="str">
        <f>'7. INPUT O&amp;N UC'!C$79</f>
        <v>O&amp;N UC - NTT</v>
      </c>
      <c r="E337" s="139" t="str">
        <f>'7. INPUT O&amp;N UC'!C$271</f>
        <v>4.6</v>
      </c>
      <c r="F337" s="432" t="str">
        <f>'7. INPUT O&amp;N UC'!D$271</f>
        <v>O&amp;N UC - NTT - Opex</v>
      </c>
      <c r="G337" s="139" t="str">
        <f>'7. INPUT O&amp;N UC'!D$273</f>
        <v>4.6.1</v>
      </c>
      <c r="H337" s="465" t="str">
        <f>'7. INPUT O&amp;N UC'!E$273</f>
        <v>O&amp;N UC - NTT - Opex, Purchase</v>
      </c>
      <c r="I337" s="472" t="s">
        <v>14</v>
      </c>
      <c r="J337" s="23"/>
      <c r="K337" s="23"/>
      <c r="L337" s="473"/>
      <c r="M337" s="485" t="s">
        <v>480</v>
      </c>
      <c r="N337" s="433" t="s">
        <v>480</v>
      </c>
      <c r="O337" s="450"/>
      <c r="P337" s="485" t="s">
        <v>480</v>
      </c>
      <c r="Q337" s="433" t="s">
        <v>480</v>
      </c>
      <c r="R337" s="450"/>
      <c r="S337" s="485" t="s">
        <v>480</v>
      </c>
      <c r="T337" s="433" t="s">
        <v>480</v>
      </c>
      <c r="U337" s="450"/>
      <c r="V337" s="485" t="s">
        <v>480</v>
      </c>
      <c r="W337" s="433" t="s">
        <v>480</v>
      </c>
      <c r="X337" s="450"/>
      <c r="Y337" s="485" t="s">
        <v>480</v>
      </c>
      <c r="Z337" s="433" t="s">
        <v>480</v>
      </c>
      <c r="AA337" s="450"/>
      <c r="AB337" s="485" t="s">
        <v>480</v>
      </c>
      <c r="AC337" s="433" t="s">
        <v>480</v>
      </c>
      <c r="AD337" s="450"/>
      <c r="AE337" s="485" t="s">
        <v>480</v>
      </c>
      <c r="AF337" s="433" t="s">
        <v>480</v>
      </c>
      <c r="AG337" s="450"/>
      <c r="AH337" s="485" t="s">
        <v>480</v>
      </c>
      <c r="AI337" s="433" t="s">
        <v>480</v>
      </c>
      <c r="AJ337" s="450"/>
      <c r="AK337" s="485" t="s">
        <v>480</v>
      </c>
      <c r="AL337" s="433" t="s">
        <v>480</v>
      </c>
      <c r="AM337" s="450"/>
      <c r="AN337" s="485" t="s">
        <v>480</v>
      </c>
      <c r="AO337" s="433" t="s">
        <v>480</v>
      </c>
      <c r="AP337" s="450"/>
    </row>
    <row r="338" spans="1:42" outlineLevel="2">
      <c r="A338" s="443">
        <v>336</v>
      </c>
      <c r="B338" s="38" t="str">
        <f>'7. INPUT O&amp;N UC'!D282</f>
        <v>O&amp;N UC-4.6.1-Item #6</v>
      </c>
      <c r="C338" s="464" t="str">
        <f>'7. INPUT O&amp;N UC'!B$79</f>
        <v>4.</v>
      </c>
      <c r="D338" s="432" t="str">
        <f>'7. INPUT O&amp;N UC'!C$79</f>
        <v>O&amp;N UC - NTT</v>
      </c>
      <c r="E338" s="139" t="str">
        <f>'7. INPUT O&amp;N UC'!C$271</f>
        <v>4.6</v>
      </c>
      <c r="F338" s="432" t="str">
        <f>'7. INPUT O&amp;N UC'!D$271</f>
        <v>O&amp;N UC - NTT - Opex</v>
      </c>
      <c r="G338" s="139" t="str">
        <f>'7. INPUT O&amp;N UC'!D$273</f>
        <v>4.6.1</v>
      </c>
      <c r="H338" s="465" t="str">
        <f>'7. INPUT O&amp;N UC'!E$273</f>
        <v>O&amp;N UC - NTT - Opex, Purchase</v>
      </c>
      <c r="I338" s="472" t="s">
        <v>15</v>
      </c>
      <c r="J338" s="23" t="s">
        <v>250</v>
      </c>
      <c r="K338" s="23" t="s">
        <v>139</v>
      </c>
      <c r="L338" s="473"/>
      <c r="M338" s="485" t="s">
        <v>480</v>
      </c>
      <c r="N338" s="433" t="s">
        <v>480</v>
      </c>
      <c r="O338" s="450">
        <v>189</v>
      </c>
      <c r="P338" s="485" t="s">
        <v>480</v>
      </c>
      <c r="Q338" s="433" t="s">
        <v>480</v>
      </c>
      <c r="R338" s="450"/>
      <c r="S338" s="485" t="s">
        <v>480</v>
      </c>
      <c r="T338" s="433" t="s">
        <v>480</v>
      </c>
      <c r="U338" s="450"/>
      <c r="V338" s="485" t="s">
        <v>480</v>
      </c>
      <c r="W338" s="433" t="s">
        <v>480</v>
      </c>
      <c r="X338" s="450"/>
      <c r="Y338" s="485" t="s">
        <v>480</v>
      </c>
      <c r="Z338" s="433" t="s">
        <v>480</v>
      </c>
      <c r="AA338" s="450"/>
      <c r="AB338" s="485" t="s">
        <v>480</v>
      </c>
      <c r="AC338" s="433" t="s">
        <v>480</v>
      </c>
      <c r="AD338" s="450"/>
      <c r="AE338" s="485" t="s">
        <v>480</v>
      </c>
      <c r="AF338" s="433" t="s">
        <v>480</v>
      </c>
      <c r="AG338" s="450"/>
      <c r="AH338" s="485" t="s">
        <v>480</v>
      </c>
      <c r="AI338" s="433" t="s">
        <v>480</v>
      </c>
      <c r="AJ338" s="450"/>
      <c r="AK338" s="485" t="s">
        <v>480</v>
      </c>
      <c r="AL338" s="433" t="s">
        <v>480</v>
      </c>
      <c r="AM338" s="450"/>
      <c r="AN338" s="485" t="s">
        <v>480</v>
      </c>
      <c r="AO338" s="433" t="s">
        <v>480</v>
      </c>
      <c r="AP338" s="450"/>
    </row>
    <row r="339" spans="1:42" outlineLevel="2">
      <c r="A339" s="443">
        <v>337</v>
      </c>
      <c r="B339" s="38" t="str">
        <f>'7. INPUT O&amp;N UC'!D283</f>
        <v>O&amp;N UC-4.6.1-Item #7</v>
      </c>
      <c r="C339" s="464" t="str">
        <f>'7. INPUT O&amp;N UC'!B$79</f>
        <v>4.</v>
      </c>
      <c r="D339" s="432" t="str">
        <f>'7. INPUT O&amp;N UC'!C$79</f>
        <v>O&amp;N UC - NTT</v>
      </c>
      <c r="E339" s="139" t="str">
        <f>'7. INPUT O&amp;N UC'!C$271</f>
        <v>4.6</v>
      </c>
      <c r="F339" s="432" t="str">
        <f>'7. INPUT O&amp;N UC'!D$271</f>
        <v>O&amp;N UC - NTT - Opex</v>
      </c>
      <c r="G339" s="139" t="str">
        <f>'7. INPUT O&amp;N UC'!D$273</f>
        <v>4.6.1</v>
      </c>
      <c r="H339" s="465" t="str">
        <f>'7. INPUT O&amp;N UC'!E$273</f>
        <v>O&amp;N UC - NTT - Opex, Purchase</v>
      </c>
      <c r="I339" s="472" t="s">
        <v>16</v>
      </c>
      <c r="J339" s="23"/>
      <c r="K339" s="23"/>
      <c r="L339" s="473"/>
      <c r="M339" s="485" t="s">
        <v>480</v>
      </c>
      <c r="N339" s="433" t="s">
        <v>480</v>
      </c>
      <c r="O339" s="450"/>
      <c r="P339" s="485" t="s">
        <v>480</v>
      </c>
      <c r="Q339" s="433" t="s">
        <v>480</v>
      </c>
      <c r="R339" s="450"/>
      <c r="S339" s="485" t="s">
        <v>480</v>
      </c>
      <c r="T339" s="433" t="s">
        <v>480</v>
      </c>
      <c r="U339" s="450"/>
      <c r="V339" s="485" t="s">
        <v>480</v>
      </c>
      <c r="W339" s="433" t="s">
        <v>480</v>
      </c>
      <c r="X339" s="450"/>
      <c r="Y339" s="485" t="s">
        <v>480</v>
      </c>
      <c r="Z339" s="433" t="s">
        <v>480</v>
      </c>
      <c r="AA339" s="450"/>
      <c r="AB339" s="485" t="s">
        <v>480</v>
      </c>
      <c r="AC339" s="433" t="s">
        <v>480</v>
      </c>
      <c r="AD339" s="450"/>
      <c r="AE339" s="485" t="s">
        <v>480</v>
      </c>
      <c r="AF339" s="433" t="s">
        <v>480</v>
      </c>
      <c r="AG339" s="450"/>
      <c r="AH339" s="485" t="s">
        <v>480</v>
      </c>
      <c r="AI339" s="433" t="s">
        <v>480</v>
      </c>
      <c r="AJ339" s="450"/>
      <c r="AK339" s="485" t="s">
        <v>480</v>
      </c>
      <c r="AL339" s="433" t="s">
        <v>480</v>
      </c>
      <c r="AM339" s="450"/>
      <c r="AN339" s="485" t="s">
        <v>480</v>
      </c>
      <c r="AO339" s="433" t="s">
        <v>480</v>
      </c>
      <c r="AP339" s="450"/>
    </row>
    <row r="340" spans="1:42" outlineLevel="2">
      <c r="A340" s="443">
        <v>338</v>
      </c>
      <c r="B340" s="38" t="str">
        <f>'7. INPUT O&amp;N UC'!D284</f>
        <v>O&amp;N UC-4.6.1-Item #8</v>
      </c>
      <c r="C340" s="464" t="str">
        <f>'7. INPUT O&amp;N UC'!B$79</f>
        <v>4.</v>
      </c>
      <c r="D340" s="432" t="str">
        <f>'7. INPUT O&amp;N UC'!C$79</f>
        <v>O&amp;N UC - NTT</v>
      </c>
      <c r="E340" s="139" t="str">
        <f>'7. INPUT O&amp;N UC'!C$271</f>
        <v>4.6</v>
      </c>
      <c r="F340" s="432" t="str">
        <f>'7. INPUT O&amp;N UC'!D$271</f>
        <v>O&amp;N UC - NTT - Opex</v>
      </c>
      <c r="G340" s="139" t="str">
        <f>'7. INPUT O&amp;N UC'!D$273</f>
        <v>4.6.1</v>
      </c>
      <c r="H340" s="465" t="str">
        <f>'7. INPUT O&amp;N UC'!E$273</f>
        <v>O&amp;N UC - NTT - Opex, Purchase</v>
      </c>
      <c r="I340" s="472" t="s">
        <v>17</v>
      </c>
      <c r="J340" s="23"/>
      <c r="K340" s="23"/>
      <c r="L340" s="473"/>
      <c r="M340" s="485" t="s">
        <v>480</v>
      </c>
      <c r="N340" s="433" t="s">
        <v>480</v>
      </c>
      <c r="O340" s="450"/>
      <c r="P340" s="485" t="s">
        <v>480</v>
      </c>
      <c r="Q340" s="433" t="s">
        <v>480</v>
      </c>
      <c r="R340" s="450"/>
      <c r="S340" s="485" t="s">
        <v>480</v>
      </c>
      <c r="T340" s="433" t="s">
        <v>480</v>
      </c>
      <c r="U340" s="450"/>
      <c r="V340" s="485" t="s">
        <v>480</v>
      </c>
      <c r="W340" s="433" t="s">
        <v>480</v>
      </c>
      <c r="X340" s="450"/>
      <c r="Y340" s="485" t="s">
        <v>480</v>
      </c>
      <c r="Z340" s="433" t="s">
        <v>480</v>
      </c>
      <c r="AA340" s="450"/>
      <c r="AB340" s="485" t="s">
        <v>480</v>
      </c>
      <c r="AC340" s="433" t="s">
        <v>480</v>
      </c>
      <c r="AD340" s="450"/>
      <c r="AE340" s="485" t="s">
        <v>480</v>
      </c>
      <c r="AF340" s="433" t="s">
        <v>480</v>
      </c>
      <c r="AG340" s="450"/>
      <c r="AH340" s="485" t="s">
        <v>480</v>
      </c>
      <c r="AI340" s="433" t="s">
        <v>480</v>
      </c>
      <c r="AJ340" s="450"/>
      <c r="AK340" s="485" t="s">
        <v>480</v>
      </c>
      <c r="AL340" s="433" t="s">
        <v>480</v>
      </c>
      <c r="AM340" s="450"/>
      <c r="AN340" s="485" t="s">
        <v>480</v>
      </c>
      <c r="AO340" s="433" t="s">
        <v>480</v>
      </c>
      <c r="AP340" s="450"/>
    </row>
    <row r="341" spans="1:42" outlineLevel="2">
      <c r="A341" s="443">
        <v>339</v>
      </c>
      <c r="B341" s="38" t="str">
        <f>'7. INPUT O&amp;N UC'!D285</f>
        <v>O&amp;N UC-4.6.1-Item #9</v>
      </c>
      <c r="C341" s="464" t="str">
        <f>'7. INPUT O&amp;N UC'!B$79</f>
        <v>4.</v>
      </c>
      <c r="D341" s="432" t="str">
        <f>'7. INPUT O&amp;N UC'!C$79</f>
        <v>O&amp;N UC - NTT</v>
      </c>
      <c r="E341" s="139" t="str">
        <f>'7. INPUT O&amp;N UC'!C$271</f>
        <v>4.6</v>
      </c>
      <c r="F341" s="432" t="str">
        <f>'7. INPUT O&amp;N UC'!D$271</f>
        <v>O&amp;N UC - NTT - Opex</v>
      </c>
      <c r="G341" s="139" t="str">
        <f>'7. INPUT O&amp;N UC'!D$273</f>
        <v>4.6.1</v>
      </c>
      <c r="H341" s="465" t="str">
        <f>'7. INPUT O&amp;N UC'!E$273</f>
        <v>O&amp;N UC - NTT - Opex, Purchase</v>
      </c>
      <c r="I341" s="472" t="s">
        <v>18</v>
      </c>
      <c r="J341" s="23" t="s">
        <v>251</v>
      </c>
      <c r="K341" s="23" t="s">
        <v>139</v>
      </c>
      <c r="L341" s="473"/>
      <c r="M341" s="485" t="s">
        <v>480</v>
      </c>
      <c r="N341" s="433" t="s">
        <v>480</v>
      </c>
      <c r="O341" s="450">
        <v>212</v>
      </c>
      <c r="P341" s="485" t="s">
        <v>480</v>
      </c>
      <c r="Q341" s="433" t="s">
        <v>480</v>
      </c>
      <c r="R341" s="450"/>
      <c r="S341" s="485" t="s">
        <v>480</v>
      </c>
      <c r="T341" s="433" t="s">
        <v>480</v>
      </c>
      <c r="U341" s="450"/>
      <c r="V341" s="485" t="s">
        <v>480</v>
      </c>
      <c r="W341" s="433" t="s">
        <v>480</v>
      </c>
      <c r="X341" s="450"/>
      <c r="Y341" s="485" t="s">
        <v>480</v>
      </c>
      <c r="Z341" s="433" t="s">
        <v>480</v>
      </c>
      <c r="AA341" s="450"/>
      <c r="AB341" s="485" t="s">
        <v>480</v>
      </c>
      <c r="AC341" s="433" t="s">
        <v>480</v>
      </c>
      <c r="AD341" s="450"/>
      <c r="AE341" s="485" t="s">
        <v>480</v>
      </c>
      <c r="AF341" s="433" t="s">
        <v>480</v>
      </c>
      <c r="AG341" s="450"/>
      <c r="AH341" s="485" t="s">
        <v>480</v>
      </c>
      <c r="AI341" s="433" t="s">
        <v>480</v>
      </c>
      <c r="AJ341" s="450"/>
      <c r="AK341" s="485" t="s">
        <v>480</v>
      </c>
      <c r="AL341" s="433" t="s">
        <v>480</v>
      </c>
      <c r="AM341" s="450"/>
      <c r="AN341" s="485" t="s">
        <v>480</v>
      </c>
      <c r="AO341" s="433" t="s">
        <v>480</v>
      </c>
      <c r="AP341" s="450"/>
    </row>
    <row r="342" spans="1:42" outlineLevel="2">
      <c r="A342" s="443">
        <v>340</v>
      </c>
      <c r="B342" s="38" t="str">
        <f>'7. INPUT O&amp;N UC'!D286</f>
        <v>O&amp;N UC-4.6.1-Item #10</v>
      </c>
      <c r="C342" s="464" t="str">
        <f>'7. INPUT O&amp;N UC'!B$79</f>
        <v>4.</v>
      </c>
      <c r="D342" s="432" t="str">
        <f>'7. INPUT O&amp;N UC'!C$79</f>
        <v>O&amp;N UC - NTT</v>
      </c>
      <c r="E342" s="139" t="str">
        <f>'7. INPUT O&amp;N UC'!C$271</f>
        <v>4.6</v>
      </c>
      <c r="F342" s="432" t="str">
        <f>'7. INPUT O&amp;N UC'!D$271</f>
        <v>O&amp;N UC - NTT - Opex</v>
      </c>
      <c r="G342" s="139" t="str">
        <f>'7. INPUT O&amp;N UC'!D$273</f>
        <v>4.6.1</v>
      </c>
      <c r="H342" s="465" t="str">
        <f>'7. INPUT O&amp;N UC'!E$273</f>
        <v>O&amp;N UC - NTT - Opex, Purchase</v>
      </c>
      <c r="I342" s="472" t="s">
        <v>19</v>
      </c>
      <c r="J342" s="23"/>
      <c r="K342" s="23"/>
      <c r="L342" s="473"/>
      <c r="M342" s="485" t="s">
        <v>480</v>
      </c>
      <c r="N342" s="433" t="s">
        <v>480</v>
      </c>
      <c r="O342" s="450"/>
      <c r="P342" s="485" t="s">
        <v>480</v>
      </c>
      <c r="Q342" s="433" t="s">
        <v>480</v>
      </c>
      <c r="R342" s="450"/>
      <c r="S342" s="485" t="s">
        <v>480</v>
      </c>
      <c r="T342" s="433" t="s">
        <v>480</v>
      </c>
      <c r="U342" s="450"/>
      <c r="V342" s="485" t="s">
        <v>480</v>
      </c>
      <c r="W342" s="433" t="s">
        <v>480</v>
      </c>
      <c r="X342" s="450"/>
      <c r="Y342" s="485" t="s">
        <v>480</v>
      </c>
      <c r="Z342" s="433" t="s">
        <v>480</v>
      </c>
      <c r="AA342" s="450"/>
      <c r="AB342" s="485" t="s">
        <v>480</v>
      </c>
      <c r="AC342" s="433" t="s">
        <v>480</v>
      </c>
      <c r="AD342" s="450"/>
      <c r="AE342" s="485" t="s">
        <v>480</v>
      </c>
      <c r="AF342" s="433" t="s">
        <v>480</v>
      </c>
      <c r="AG342" s="450"/>
      <c r="AH342" s="485" t="s">
        <v>480</v>
      </c>
      <c r="AI342" s="433" t="s">
        <v>480</v>
      </c>
      <c r="AJ342" s="450"/>
      <c r="AK342" s="485" t="s">
        <v>480</v>
      </c>
      <c r="AL342" s="433" t="s">
        <v>480</v>
      </c>
      <c r="AM342" s="450"/>
      <c r="AN342" s="485" t="s">
        <v>480</v>
      </c>
      <c r="AO342" s="433" t="s">
        <v>480</v>
      </c>
      <c r="AP342" s="450"/>
    </row>
    <row r="343" spans="1:42" outlineLevel="2">
      <c r="A343" s="443">
        <v>341</v>
      </c>
      <c r="B343" s="694" t="str">
        <f>'7. INPUT O&amp;N UC'!D287</f>
        <v>O&amp;N UC-4.6.1-Item #11</v>
      </c>
      <c r="C343" s="464" t="str">
        <f>'7. INPUT O&amp;N UC'!B$79</f>
        <v>4.</v>
      </c>
      <c r="D343" s="432" t="str">
        <f>'7. INPUT O&amp;N UC'!C$79</f>
        <v>O&amp;N UC - NTT</v>
      </c>
      <c r="E343" s="139" t="str">
        <f>'7. INPUT O&amp;N UC'!C$271</f>
        <v>4.6</v>
      </c>
      <c r="F343" s="432" t="str">
        <f>'7. INPUT O&amp;N UC'!D$271</f>
        <v>O&amp;N UC - NTT - Opex</v>
      </c>
      <c r="G343" s="139" t="str">
        <f>'7. INPUT O&amp;N UC'!D$273</f>
        <v>4.6.1</v>
      </c>
      <c r="H343" s="465" t="str">
        <f>'7. INPUT O&amp;N UC'!E$273</f>
        <v>O&amp;N UC - NTT - Opex, Purchase</v>
      </c>
      <c r="I343" s="472" t="s">
        <v>108</v>
      </c>
      <c r="J343" s="23"/>
      <c r="K343" s="23"/>
      <c r="L343" s="473"/>
      <c r="M343" s="485" t="s">
        <v>480</v>
      </c>
      <c r="N343" s="433" t="s">
        <v>480</v>
      </c>
      <c r="O343" s="450"/>
      <c r="P343" s="485" t="s">
        <v>480</v>
      </c>
      <c r="Q343" s="433" t="s">
        <v>480</v>
      </c>
      <c r="R343" s="450"/>
      <c r="S343" s="485" t="s">
        <v>480</v>
      </c>
      <c r="T343" s="433" t="s">
        <v>480</v>
      </c>
      <c r="U343" s="450"/>
      <c r="V343" s="485" t="s">
        <v>480</v>
      </c>
      <c r="W343" s="433" t="s">
        <v>480</v>
      </c>
      <c r="X343" s="450"/>
      <c r="Y343" s="485" t="s">
        <v>480</v>
      </c>
      <c r="Z343" s="433" t="s">
        <v>480</v>
      </c>
      <c r="AA343" s="450"/>
      <c r="AB343" s="485" t="s">
        <v>480</v>
      </c>
      <c r="AC343" s="433" t="s">
        <v>480</v>
      </c>
      <c r="AD343" s="450"/>
      <c r="AE343" s="485" t="s">
        <v>480</v>
      </c>
      <c r="AF343" s="433" t="s">
        <v>480</v>
      </c>
      <c r="AG343" s="450"/>
      <c r="AH343" s="485" t="s">
        <v>480</v>
      </c>
      <c r="AI343" s="433" t="s">
        <v>480</v>
      </c>
      <c r="AJ343" s="450"/>
      <c r="AK343" s="485" t="s">
        <v>480</v>
      </c>
      <c r="AL343" s="433" t="s">
        <v>480</v>
      </c>
      <c r="AM343" s="450"/>
      <c r="AN343" s="485" t="s">
        <v>480</v>
      </c>
      <c r="AO343" s="433" t="s">
        <v>480</v>
      </c>
      <c r="AP343" s="450"/>
    </row>
    <row r="344" spans="1:42" outlineLevel="2">
      <c r="A344" s="443">
        <v>342</v>
      </c>
      <c r="B344" s="694" t="str">
        <f>'7. INPUT O&amp;N UC'!D288</f>
        <v>O&amp;N UC-4.6.1-Item #12</v>
      </c>
      <c r="C344" s="464" t="str">
        <f>'7. INPUT O&amp;N UC'!B$79</f>
        <v>4.</v>
      </c>
      <c r="D344" s="432" t="str">
        <f>'7. INPUT O&amp;N UC'!C$79</f>
        <v>O&amp;N UC - NTT</v>
      </c>
      <c r="E344" s="139" t="str">
        <f>'7. INPUT O&amp;N UC'!C$271</f>
        <v>4.6</v>
      </c>
      <c r="F344" s="432" t="str">
        <f>'7. INPUT O&amp;N UC'!D$271</f>
        <v>O&amp;N UC - NTT - Opex</v>
      </c>
      <c r="G344" s="139" t="str">
        <f>'7. INPUT O&amp;N UC'!D$273</f>
        <v>4.6.1</v>
      </c>
      <c r="H344" s="465" t="str">
        <f>'7. INPUT O&amp;N UC'!E$273</f>
        <v>O&amp;N UC - NTT - Opex, Purchase</v>
      </c>
      <c r="I344" s="472" t="s">
        <v>109</v>
      </c>
      <c r="J344" s="23"/>
      <c r="K344" s="23"/>
      <c r="L344" s="473"/>
      <c r="M344" s="485" t="s">
        <v>480</v>
      </c>
      <c r="N344" s="433" t="s">
        <v>480</v>
      </c>
      <c r="O344" s="450"/>
      <c r="P344" s="485" t="s">
        <v>480</v>
      </c>
      <c r="Q344" s="433" t="s">
        <v>480</v>
      </c>
      <c r="R344" s="450"/>
      <c r="S344" s="485" t="s">
        <v>480</v>
      </c>
      <c r="T344" s="433" t="s">
        <v>480</v>
      </c>
      <c r="U344" s="450"/>
      <c r="V344" s="485" t="s">
        <v>480</v>
      </c>
      <c r="W344" s="433" t="s">
        <v>480</v>
      </c>
      <c r="X344" s="450"/>
      <c r="Y344" s="485" t="s">
        <v>480</v>
      </c>
      <c r="Z344" s="433" t="s">
        <v>480</v>
      </c>
      <c r="AA344" s="450"/>
      <c r="AB344" s="485" t="s">
        <v>480</v>
      </c>
      <c r="AC344" s="433" t="s">
        <v>480</v>
      </c>
      <c r="AD344" s="450"/>
      <c r="AE344" s="485" t="s">
        <v>480</v>
      </c>
      <c r="AF344" s="433" t="s">
        <v>480</v>
      </c>
      <c r="AG344" s="450"/>
      <c r="AH344" s="485" t="s">
        <v>480</v>
      </c>
      <c r="AI344" s="433" t="s">
        <v>480</v>
      </c>
      <c r="AJ344" s="450"/>
      <c r="AK344" s="485" t="s">
        <v>480</v>
      </c>
      <c r="AL344" s="433" t="s">
        <v>480</v>
      </c>
      <c r="AM344" s="450"/>
      <c r="AN344" s="485" t="s">
        <v>480</v>
      </c>
      <c r="AO344" s="433" t="s">
        <v>480</v>
      </c>
      <c r="AP344" s="450"/>
    </row>
    <row r="345" spans="1:42" outlineLevel="2">
      <c r="A345" s="443">
        <v>343</v>
      </c>
      <c r="B345" s="694" t="str">
        <f>'7. INPUT O&amp;N UC'!D289</f>
        <v>O&amp;N UC-4.6.1-Item #13</v>
      </c>
      <c r="C345" s="464" t="str">
        <f>'7. INPUT O&amp;N UC'!B$79</f>
        <v>4.</v>
      </c>
      <c r="D345" s="432" t="str">
        <f>'7. INPUT O&amp;N UC'!C$79</f>
        <v>O&amp;N UC - NTT</v>
      </c>
      <c r="E345" s="139" t="str">
        <f>'7. INPUT O&amp;N UC'!C$271</f>
        <v>4.6</v>
      </c>
      <c r="F345" s="432" t="str">
        <f>'7. INPUT O&amp;N UC'!D$271</f>
        <v>O&amp;N UC - NTT - Opex</v>
      </c>
      <c r="G345" s="139" t="str">
        <f>'7. INPUT O&amp;N UC'!D$273</f>
        <v>4.6.1</v>
      </c>
      <c r="H345" s="465" t="str">
        <f>'7. INPUT O&amp;N UC'!E$273</f>
        <v>O&amp;N UC - NTT - Opex, Purchase</v>
      </c>
      <c r="I345" s="472" t="s">
        <v>110</v>
      </c>
      <c r="J345" s="23"/>
      <c r="K345" s="23"/>
      <c r="L345" s="473"/>
      <c r="M345" s="485" t="s">
        <v>480</v>
      </c>
      <c r="N345" s="433" t="s">
        <v>480</v>
      </c>
      <c r="O345" s="450"/>
      <c r="P345" s="485" t="s">
        <v>480</v>
      </c>
      <c r="Q345" s="433" t="s">
        <v>480</v>
      </c>
      <c r="R345" s="450"/>
      <c r="S345" s="485" t="s">
        <v>480</v>
      </c>
      <c r="T345" s="433" t="s">
        <v>480</v>
      </c>
      <c r="U345" s="450"/>
      <c r="V345" s="485" t="s">
        <v>480</v>
      </c>
      <c r="W345" s="433" t="s">
        <v>480</v>
      </c>
      <c r="X345" s="450"/>
      <c r="Y345" s="485" t="s">
        <v>480</v>
      </c>
      <c r="Z345" s="433" t="s">
        <v>480</v>
      </c>
      <c r="AA345" s="450"/>
      <c r="AB345" s="485" t="s">
        <v>480</v>
      </c>
      <c r="AC345" s="433" t="s">
        <v>480</v>
      </c>
      <c r="AD345" s="450"/>
      <c r="AE345" s="485" t="s">
        <v>480</v>
      </c>
      <c r="AF345" s="433" t="s">
        <v>480</v>
      </c>
      <c r="AG345" s="450"/>
      <c r="AH345" s="485" t="s">
        <v>480</v>
      </c>
      <c r="AI345" s="433" t="s">
        <v>480</v>
      </c>
      <c r="AJ345" s="450"/>
      <c r="AK345" s="485" t="s">
        <v>480</v>
      </c>
      <c r="AL345" s="433" t="s">
        <v>480</v>
      </c>
      <c r="AM345" s="450"/>
      <c r="AN345" s="485" t="s">
        <v>480</v>
      </c>
      <c r="AO345" s="433" t="s">
        <v>480</v>
      </c>
      <c r="AP345" s="450"/>
    </row>
    <row r="346" spans="1:42" outlineLevel="2">
      <c r="A346" s="443">
        <v>344</v>
      </c>
      <c r="B346" s="694" t="str">
        <f>'7. INPUT O&amp;N UC'!D290</f>
        <v>O&amp;N UC-4.6.1-Item #14</v>
      </c>
      <c r="C346" s="464" t="str">
        <f>'7. INPUT O&amp;N UC'!B$79</f>
        <v>4.</v>
      </c>
      <c r="D346" s="432" t="str">
        <f>'7. INPUT O&amp;N UC'!C$79</f>
        <v>O&amp;N UC - NTT</v>
      </c>
      <c r="E346" s="139" t="str">
        <f>'7. INPUT O&amp;N UC'!C$271</f>
        <v>4.6</v>
      </c>
      <c r="F346" s="432" t="str">
        <f>'7. INPUT O&amp;N UC'!D$271</f>
        <v>O&amp;N UC - NTT - Opex</v>
      </c>
      <c r="G346" s="139" t="str">
        <f>'7. INPUT O&amp;N UC'!D$273</f>
        <v>4.6.1</v>
      </c>
      <c r="H346" s="465" t="str">
        <f>'7. INPUT O&amp;N UC'!E$273</f>
        <v>O&amp;N UC - NTT - Opex, Purchase</v>
      </c>
      <c r="I346" s="472" t="s">
        <v>111</v>
      </c>
      <c r="J346" s="23"/>
      <c r="K346" s="23"/>
      <c r="L346" s="473"/>
      <c r="M346" s="485" t="s">
        <v>480</v>
      </c>
      <c r="N346" s="433" t="s">
        <v>480</v>
      </c>
      <c r="O346" s="450"/>
      <c r="P346" s="485" t="s">
        <v>480</v>
      </c>
      <c r="Q346" s="433" t="s">
        <v>480</v>
      </c>
      <c r="R346" s="450"/>
      <c r="S346" s="485" t="s">
        <v>480</v>
      </c>
      <c r="T346" s="433" t="s">
        <v>480</v>
      </c>
      <c r="U346" s="450"/>
      <c r="V346" s="485" t="s">
        <v>480</v>
      </c>
      <c r="W346" s="433" t="s">
        <v>480</v>
      </c>
      <c r="X346" s="450"/>
      <c r="Y346" s="485" t="s">
        <v>480</v>
      </c>
      <c r="Z346" s="433" t="s">
        <v>480</v>
      </c>
      <c r="AA346" s="450"/>
      <c r="AB346" s="485" t="s">
        <v>480</v>
      </c>
      <c r="AC346" s="433" t="s">
        <v>480</v>
      </c>
      <c r="AD346" s="450"/>
      <c r="AE346" s="485" t="s">
        <v>480</v>
      </c>
      <c r="AF346" s="433" t="s">
        <v>480</v>
      </c>
      <c r="AG346" s="450"/>
      <c r="AH346" s="485" t="s">
        <v>480</v>
      </c>
      <c r="AI346" s="433" t="s">
        <v>480</v>
      </c>
      <c r="AJ346" s="450"/>
      <c r="AK346" s="485" t="s">
        <v>480</v>
      </c>
      <c r="AL346" s="433" t="s">
        <v>480</v>
      </c>
      <c r="AM346" s="450"/>
      <c r="AN346" s="485" t="s">
        <v>480</v>
      </c>
      <c r="AO346" s="433" t="s">
        <v>480</v>
      </c>
      <c r="AP346" s="450"/>
    </row>
    <row r="347" spans="1:42" outlineLevel="2">
      <c r="A347" s="443">
        <v>345</v>
      </c>
      <c r="B347" s="694" t="str">
        <f>'7. INPUT O&amp;N UC'!D291</f>
        <v>O&amp;N UC-4.6.1-Item #15</v>
      </c>
      <c r="C347" s="464" t="str">
        <f>'7. INPUT O&amp;N UC'!B$79</f>
        <v>4.</v>
      </c>
      <c r="D347" s="432" t="str">
        <f>'7. INPUT O&amp;N UC'!C$79</f>
        <v>O&amp;N UC - NTT</v>
      </c>
      <c r="E347" s="139" t="str">
        <f>'7. INPUT O&amp;N UC'!C$271</f>
        <v>4.6</v>
      </c>
      <c r="F347" s="432" t="str">
        <f>'7. INPUT O&amp;N UC'!D$271</f>
        <v>O&amp;N UC - NTT - Opex</v>
      </c>
      <c r="G347" s="139" t="str">
        <f>'7. INPUT O&amp;N UC'!D$273</f>
        <v>4.6.1</v>
      </c>
      <c r="H347" s="465" t="str">
        <f>'7. INPUT O&amp;N UC'!E$273</f>
        <v>O&amp;N UC - NTT - Opex, Purchase</v>
      </c>
      <c r="I347" s="472" t="s">
        <v>112</v>
      </c>
      <c r="J347" s="23"/>
      <c r="K347" s="23"/>
      <c r="L347" s="473"/>
      <c r="M347" s="485" t="s">
        <v>480</v>
      </c>
      <c r="N347" s="433" t="s">
        <v>480</v>
      </c>
      <c r="O347" s="450"/>
      <c r="P347" s="485" t="s">
        <v>480</v>
      </c>
      <c r="Q347" s="433" t="s">
        <v>480</v>
      </c>
      <c r="R347" s="450"/>
      <c r="S347" s="485" t="s">
        <v>480</v>
      </c>
      <c r="T347" s="433" t="s">
        <v>480</v>
      </c>
      <c r="U347" s="450"/>
      <c r="V347" s="485" t="s">
        <v>480</v>
      </c>
      <c r="W347" s="433" t="s">
        <v>480</v>
      </c>
      <c r="X347" s="450"/>
      <c r="Y347" s="485" t="s">
        <v>480</v>
      </c>
      <c r="Z347" s="433" t="s">
        <v>480</v>
      </c>
      <c r="AA347" s="450"/>
      <c r="AB347" s="485" t="s">
        <v>480</v>
      </c>
      <c r="AC347" s="433" t="s">
        <v>480</v>
      </c>
      <c r="AD347" s="450"/>
      <c r="AE347" s="485" t="s">
        <v>480</v>
      </c>
      <c r="AF347" s="433" t="s">
        <v>480</v>
      </c>
      <c r="AG347" s="450"/>
      <c r="AH347" s="485" t="s">
        <v>480</v>
      </c>
      <c r="AI347" s="433" t="s">
        <v>480</v>
      </c>
      <c r="AJ347" s="450"/>
      <c r="AK347" s="485" t="s">
        <v>480</v>
      </c>
      <c r="AL347" s="433" t="s">
        <v>480</v>
      </c>
      <c r="AM347" s="450"/>
      <c r="AN347" s="485" t="s">
        <v>480</v>
      </c>
      <c r="AO347" s="433" t="s">
        <v>480</v>
      </c>
      <c r="AP347" s="450"/>
    </row>
    <row r="348" spans="1:42" outlineLevel="2">
      <c r="A348" s="443">
        <v>346</v>
      </c>
      <c r="B348" s="694" t="str">
        <f>'7. INPUT O&amp;N UC'!D292</f>
        <v>O&amp;N UC-4.6.1-Item #16</v>
      </c>
      <c r="C348" s="464" t="str">
        <f>'7. INPUT O&amp;N UC'!B$79</f>
        <v>4.</v>
      </c>
      <c r="D348" s="432" t="str">
        <f>'7. INPUT O&amp;N UC'!C$79</f>
        <v>O&amp;N UC - NTT</v>
      </c>
      <c r="E348" s="139" t="str">
        <f>'7. INPUT O&amp;N UC'!C$271</f>
        <v>4.6</v>
      </c>
      <c r="F348" s="432" t="str">
        <f>'7. INPUT O&amp;N UC'!D$271</f>
        <v>O&amp;N UC - NTT - Opex</v>
      </c>
      <c r="G348" s="139" t="str">
        <f>'7. INPUT O&amp;N UC'!D$273</f>
        <v>4.6.1</v>
      </c>
      <c r="H348" s="465" t="str">
        <f>'7. INPUT O&amp;N UC'!E$273</f>
        <v>O&amp;N UC - NTT - Opex, Purchase</v>
      </c>
      <c r="I348" s="472" t="s">
        <v>113</v>
      </c>
      <c r="J348" s="23"/>
      <c r="K348" s="23"/>
      <c r="L348" s="473"/>
      <c r="M348" s="485" t="s">
        <v>480</v>
      </c>
      <c r="N348" s="433" t="s">
        <v>480</v>
      </c>
      <c r="O348" s="450"/>
      <c r="P348" s="485" t="s">
        <v>480</v>
      </c>
      <c r="Q348" s="433" t="s">
        <v>480</v>
      </c>
      <c r="R348" s="450"/>
      <c r="S348" s="485" t="s">
        <v>480</v>
      </c>
      <c r="T348" s="433" t="s">
        <v>480</v>
      </c>
      <c r="U348" s="450"/>
      <c r="V348" s="485" t="s">
        <v>480</v>
      </c>
      <c r="W348" s="433" t="s">
        <v>480</v>
      </c>
      <c r="X348" s="450"/>
      <c r="Y348" s="485" t="s">
        <v>480</v>
      </c>
      <c r="Z348" s="433" t="s">
        <v>480</v>
      </c>
      <c r="AA348" s="450"/>
      <c r="AB348" s="485" t="s">
        <v>480</v>
      </c>
      <c r="AC348" s="433" t="s">
        <v>480</v>
      </c>
      <c r="AD348" s="450"/>
      <c r="AE348" s="485" t="s">
        <v>480</v>
      </c>
      <c r="AF348" s="433" t="s">
        <v>480</v>
      </c>
      <c r="AG348" s="450"/>
      <c r="AH348" s="485" t="s">
        <v>480</v>
      </c>
      <c r="AI348" s="433" t="s">
        <v>480</v>
      </c>
      <c r="AJ348" s="450"/>
      <c r="AK348" s="485" t="s">
        <v>480</v>
      </c>
      <c r="AL348" s="433" t="s">
        <v>480</v>
      </c>
      <c r="AM348" s="450"/>
      <c r="AN348" s="485" t="s">
        <v>480</v>
      </c>
      <c r="AO348" s="433" t="s">
        <v>480</v>
      </c>
      <c r="AP348" s="450"/>
    </row>
    <row r="349" spans="1:42" outlineLevel="2">
      <c r="A349" s="443">
        <v>347</v>
      </c>
      <c r="B349" s="694" t="str">
        <f>'7. INPUT O&amp;N UC'!D293</f>
        <v>O&amp;N UC-4.6.1-Item #17</v>
      </c>
      <c r="C349" s="464" t="str">
        <f>'7. INPUT O&amp;N UC'!B$79</f>
        <v>4.</v>
      </c>
      <c r="D349" s="432" t="str">
        <f>'7. INPUT O&amp;N UC'!C$79</f>
        <v>O&amp;N UC - NTT</v>
      </c>
      <c r="E349" s="139" t="str">
        <f>'7. INPUT O&amp;N UC'!C$271</f>
        <v>4.6</v>
      </c>
      <c r="F349" s="432" t="str">
        <f>'7. INPUT O&amp;N UC'!D$271</f>
        <v>O&amp;N UC - NTT - Opex</v>
      </c>
      <c r="G349" s="139" t="str">
        <f>'7. INPUT O&amp;N UC'!D$273</f>
        <v>4.6.1</v>
      </c>
      <c r="H349" s="465" t="str">
        <f>'7. INPUT O&amp;N UC'!E$273</f>
        <v>O&amp;N UC - NTT - Opex, Purchase</v>
      </c>
      <c r="I349" s="472" t="s">
        <v>114</v>
      </c>
      <c r="J349" s="23"/>
      <c r="K349" s="23"/>
      <c r="L349" s="473"/>
      <c r="M349" s="485" t="s">
        <v>480</v>
      </c>
      <c r="N349" s="433" t="s">
        <v>480</v>
      </c>
      <c r="O349" s="450"/>
      <c r="P349" s="485" t="s">
        <v>480</v>
      </c>
      <c r="Q349" s="433" t="s">
        <v>480</v>
      </c>
      <c r="R349" s="450"/>
      <c r="S349" s="485" t="s">
        <v>480</v>
      </c>
      <c r="T349" s="433" t="s">
        <v>480</v>
      </c>
      <c r="U349" s="450"/>
      <c r="V349" s="485" t="s">
        <v>480</v>
      </c>
      <c r="W349" s="433" t="s">
        <v>480</v>
      </c>
      <c r="X349" s="450"/>
      <c r="Y349" s="485" t="s">
        <v>480</v>
      </c>
      <c r="Z349" s="433" t="s">
        <v>480</v>
      </c>
      <c r="AA349" s="450"/>
      <c r="AB349" s="485" t="s">
        <v>480</v>
      </c>
      <c r="AC349" s="433" t="s">
        <v>480</v>
      </c>
      <c r="AD349" s="450"/>
      <c r="AE349" s="485" t="s">
        <v>480</v>
      </c>
      <c r="AF349" s="433" t="s">
        <v>480</v>
      </c>
      <c r="AG349" s="450"/>
      <c r="AH349" s="485" t="s">
        <v>480</v>
      </c>
      <c r="AI349" s="433" t="s">
        <v>480</v>
      </c>
      <c r="AJ349" s="450"/>
      <c r="AK349" s="485" t="s">
        <v>480</v>
      </c>
      <c r="AL349" s="433" t="s">
        <v>480</v>
      </c>
      <c r="AM349" s="450"/>
      <c r="AN349" s="485" t="s">
        <v>480</v>
      </c>
      <c r="AO349" s="433" t="s">
        <v>480</v>
      </c>
      <c r="AP349" s="450"/>
    </row>
    <row r="350" spans="1:42" outlineLevel="2">
      <c r="A350" s="443">
        <v>348</v>
      </c>
      <c r="B350" s="694" t="str">
        <f>'7. INPUT O&amp;N UC'!D294</f>
        <v>O&amp;N UC-4.6.1-Item #18</v>
      </c>
      <c r="C350" s="464" t="str">
        <f>'7. INPUT O&amp;N UC'!B$79</f>
        <v>4.</v>
      </c>
      <c r="D350" s="432" t="str">
        <f>'7. INPUT O&amp;N UC'!C$79</f>
        <v>O&amp;N UC - NTT</v>
      </c>
      <c r="E350" s="139" t="str">
        <f>'7. INPUT O&amp;N UC'!C$271</f>
        <v>4.6</v>
      </c>
      <c r="F350" s="432" t="str">
        <f>'7. INPUT O&amp;N UC'!D$271</f>
        <v>O&amp;N UC - NTT - Opex</v>
      </c>
      <c r="G350" s="139" t="str">
        <f>'7. INPUT O&amp;N UC'!D$273</f>
        <v>4.6.1</v>
      </c>
      <c r="H350" s="465" t="str">
        <f>'7. INPUT O&amp;N UC'!E$273</f>
        <v>O&amp;N UC - NTT - Opex, Purchase</v>
      </c>
      <c r="I350" s="472" t="s">
        <v>223</v>
      </c>
      <c r="J350" s="23"/>
      <c r="K350" s="23"/>
      <c r="L350" s="473"/>
      <c r="M350" s="485" t="s">
        <v>480</v>
      </c>
      <c r="N350" s="433" t="s">
        <v>480</v>
      </c>
      <c r="O350" s="450"/>
      <c r="P350" s="485" t="s">
        <v>480</v>
      </c>
      <c r="Q350" s="433" t="s">
        <v>480</v>
      </c>
      <c r="R350" s="450"/>
      <c r="S350" s="485" t="s">
        <v>480</v>
      </c>
      <c r="T350" s="433" t="s">
        <v>480</v>
      </c>
      <c r="U350" s="450"/>
      <c r="V350" s="485" t="s">
        <v>480</v>
      </c>
      <c r="W350" s="433" t="s">
        <v>480</v>
      </c>
      <c r="X350" s="450"/>
      <c r="Y350" s="485" t="s">
        <v>480</v>
      </c>
      <c r="Z350" s="433" t="s">
        <v>480</v>
      </c>
      <c r="AA350" s="450"/>
      <c r="AB350" s="485" t="s">
        <v>480</v>
      </c>
      <c r="AC350" s="433" t="s">
        <v>480</v>
      </c>
      <c r="AD350" s="450"/>
      <c r="AE350" s="485" t="s">
        <v>480</v>
      </c>
      <c r="AF350" s="433" t="s">
        <v>480</v>
      </c>
      <c r="AG350" s="450"/>
      <c r="AH350" s="485" t="s">
        <v>480</v>
      </c>
      <c r="AI350" s="433" t="s">
        <v>480</v>
      </c>
      <c r="AJ350" s="450"/>
      <c r="AK350" s="485" t="s">
        <v>480</v>
      </c>
      <c r="AL350" s="433" t="s">
        <v>480</v>
      </c>
      <c r="AM350" s="450"/>
      <c r="AN350" s="485" t="s">
        <v>480</v>
      </c>
      <c r="AO350" s="433" t="s">
        <v>480</v>
      </c>
      <c r="AP350" s="450"/>
    </row>
    <row r="351" spans="1:42" outlineLevel="2">
      <c r="A351" s="443">
        <v>349</v>
      </c>
      <c r="B351" s="694" t="str">
        <f>'7. INPUT O&amp;N UC'!D295</f>
        <v>O&amp;N UC-4.6.1-Item #19</v>
      </c>
      <c r="C351" s="464" t="str">
        <f>'7. INPUT O&amp;N UC'!B$79</f>
        <v>4.</v>
      </c>
      <c r="D351" s="432" t="str">
        <f>'7. INPUT O&amp;N UC'!C$79</f>
        <v>O&amp;N UC - NTT</v>
      </c>
      <c r="E351" s="139" t="str">
        <f>'7. INPUT O&amp;N UC'!C$271</f>
        <v>4.6</v>
      </c>
      <c r="F351" s="432" t="str">
        <f>'7. INPUT O&amp;N UC'!D$271</f>
        <v>O&amp;N UC - NTT - Opex</v>
      </c>
      <c r="G351" s="139" t="str">
        <f>'7. INPUT O&amp;N UC'!D$273</f>
        <v>4.6.1</v>
      </c>
      <c r="H351" s="465" t="str">
        <f>'7. INPUT O&amp;N UC'!E$273</f>
        <v>O&amp;N UC - NTT - Opex, Purchase</v>
      </c>
      <c r="I351" s="472" t="s">
        <v>224</v>
      </c>
      <c r="J351" s="23"/>
      <c r="K351" s="23"/>
      <c r="L351" s="473"/>
      <c r="M351" s="485" t="s">
        <v>480</v>
      </c>
      <c r="N351" s="433" t="s">
        <v>480</v>
      </c>
      <c r="O351" s="450"/>
      <c r="P351" s="485" t="s">
        <v>480</v>
      </c>
      <c r="Q351" s="433" t="s">
        <v>480</v>
      </c>
      <c r="R351" s="450"/>
      <c r="S351" s="485" t="s">
        <v>480</v>
      </c>
      <c r="T351" s="433" t="s">
        <v>480</v>
      </c>
      <c r="U351" s="450"/>
      <c r="V351" s="485" t="s">
        <v>480</v>
      </c>
      <c r="W351" s="433" t="s">
        <v>480</v>
      </c>
      <c r="X351" s="450"/>
      <c r="Y351" s="485" t="s">
        <v>480</v>
      </c>
      <c r="Z351" s="433" t="s">
        <v>480</v>
      </c>
      <c r="AA351" s="450"/>
      <c r="AB351" s="485" t="s">
        <v>480</v>
      </c>
      <c r="AC351" s="433" t="s">
        <v>480</v>
      </c>
      <c r="AD351" s="450"/>
      <c r="AE351" s="485" t="s">
        <v>480</v>
      </c>
      <c r="AF351" s="433" t="s">
        <v>480</v>
      </c>
      <c r="AG351" s="450"/>
      <c r="AH351" s="485" t="s">
        <v>480</v>
      </c>
      <c r="AI351" s="433" t="s">
        <v>480</v>
      </c>
      <c r="AJ351" s="450"/>
      <c r="AK351" s="485" t="s">
        <v>480</v>
      </c>
      <c r="AL351" s="433" t="s">
        <v>480</v>
      </c>
      <c r="AM351" s="450"/>
      <c r="AN351" s="485" t="s">
        <v>480</v>
      </c>
      <c r="AO351" s="433" t="s">
        <v>480</v>
      </c>
      <c r="AP351" s="450"/>
    </row>
    <row r="352" spans="1:42" outlineLevel="2">
      <c r="A352" s="443">
        <v>350</v>
      </c>
      <c r="B352" s="694" t="str">
        <f>'7. INPUT O&amp;N UC'!D296</f>
        <v>O&amp;N UC-4.6.1-Item #20</v>
      </c>
      <c r="C352" s="464" t="str">
        <f>'7. INPUT O&amp;N UC'!B$79</f>
        <v>4.</v>
      </c>
      <c r="D352" s="432" t="str">
        <f>'7. INPUT O&amp;N UC'!C$79</f>
        <v>O&amp;N UC - NTT</v>
      </c>
      <c r="E352" s="139" t="str">
        <f>'7. INPUT O&amp;N UC'!C$271</f>
        <v>4.6</v>
      </c>
      <c r="F352" s="432" t="str">
        <f>'7. INPUT O&amp;N UC'!D$271</f>
        <v>O&amp;N UC - NTT - Opex</v>
      </c>
      <c r="G352" s="139" t="str">
        <f>'7. INPUT O&amp;N UC'!D$273</f>
        <v>4.6.1</v>
      </c>
      <c r="H352" s="465" t="str">
        <f>'7. INPUT O&amp;N UC'!E$273</f>
        <v>O&amp;N UC - NTT - Opex, Purchase</v>
      </c>
      <c r="I352" s="472" t="s">
        <v>225</v>
      </c>
      <c r="J352" s="23"/>
      <c r="K352" s="23"/>
      <c r="L352" s="473"/>
      <c r="M352" s="485" t="s">
        <v>480</v>
      </c>
      <c r="N352" s="433" t="s">
        <v>480</v>
      </c>
      <c r="O352" s="450"/>
      <c r="P352" s="485" t="s">
        <v>480</v>
      </c>
      <c r="Q352" s="433" t="s">
        <v>480</v>
      </c>
      <c r="R352" s="450"/>
      <c r="S352" s="485" t="s">
        <v>480</v>
      </c>
      <c r="T352" s="433" t="s">
        <v>480</v>
      </c>
      <c r="U352" s="450"/>
      <c r="V352" s="485" t="s">
        <v>480</v>
      </c>
      <c r="W352" s="433" t="s">
        <v>480</v>
      </c>
      <c r="X352" s="450"/>
      <c r="Y352" s="485" t="s">
        <v>480</v>
      </c>
      <c r="Z352" s="433" t="s">
        <v>480</v>
      </c>
      <c r="AA352" s="450"/>
      <c r="AB352" s="485" t="s">
        <v>480</v>
      </c>
      <c r="AC352" s="433" t="s">
        <v>480</v>
      </c>
      <c r="AD352" s="450"/>
      <c r="AE352" s="485" t="s">
        <v>480</v>
      </c>
      <c r="AF352" s="433" t="s">
        <v>480</v>
      </c>
      <c r="AG352" s="450"/>
      <c r="AH352" s="485" t="s">
        <v>480</v>
      </c>
      <c r="AI352" s="433" t="s">
        <v>480</v>
      </c>
      <c r="AJ352" s="450"/>
      <c r="AK352" s="485" t="s">
        <v>480</v>
      </c>
      <c r="AL352" s="433" t="s">
        <v>480</v>
      </c>
      <c r="AM352" s="450"/>
      <c r="AN352" s="485" t="s">
        <v>480</v>
      </c>
      <c r="AO352" s="433" t="s">
        <v>480</v>
      </c>
      <c r="AP352" s="450"/>
    </row>
    <row r="353" spans="1:42" outlineLevel="2">
      <c r="A353" s="447">
        <v>351</v>
      </c>
      <c r="B353" s="37" t="str">
        <f>'7. INPUT O&amp;N UC'!D302</f>
        <v>O&amp;N UC-4.6.2-Item #1</v>
      </c>
      <c r="C353" s="496" t="str">
        <f>'7. INPUT O&amp;N UC'!B$79</f>
        <v>4.</v>
      </c>
      <c r="D353" s="430" t="str">
        <f>'7. INPUT O&amp;N UC'!C$79</f>
        <v>O&amp;N UC - NTT</v>
      </c>
      <c r="E353" s="429" t="str">
        <f>'7. INPUT O&amp;N UC'!C$271</f>
        <v>4.6</v>
      </c>
      <c r="F353" s="430" t="str">
        <f>'7. INPUT O&amp;N UC'!D$271</f>
        <v>O&amp;N UC - NTT - Opex</v>
      </c>
      <c r="G353" s="429" t="str">
        <f>'7. INPUT O&amp;N UC'!D$298</f>
        <v>4.6.2</v>
      </c>
      <c r="H353" s="495" t="str">
        <f>'7. INPUT O&amp;N UC'!E$298</f>
        <v>O&amp;N UC - NTT - Opex, Internal</v>
      </c>
      <c r="I353" s="476" t="s">
        <v>9</v>
      </c>
      <c r="J353" s="17" t="s">
        <v>140</v>
      </c>
      <c r="K353" s="17" t="s">
        <v>139</v>
      </c>
      <c r="L353" s="477"/>
      <c r="M353" s="488" t="s">
        <v>480</v>
      </c>
      <c r="N353" s="431" t="s">
        <v>480</v>
      </c>
      <c r="O353" s="449">
        <v>2000</v>
      </c>
      <c r="P353" s="488" t="s">
        <v>480</v>
      </c>
      <c r="Q353" s="431" t="s">
        <v>480</v>
      </c>
      <c r="R353" s="449"/>
      <c r="S353" s="488" t="s">
        <v>480</v>
      </c>
      <c r="T353" s="431" t="s">
        <v>480</v>
      </c>
      <c r="U353" s="449"/>
      <c r="V353" s="488" t="s">
        <v>480</v>
      </c>
      <c r="W353" s="431" t="s">
        <v>480</v>
      </c>
      <c r="X353" s="449"/>
      <c r="Y353" s="488" t="s">
        <v>480</v>
      </c>
      <c r="Z353" s="431" t="s">
        <v>480</v>
      </c>
      <c r="AA353" s="449"/>
      <c r="AB353" s="488" t="s">
        <v>480</v>
      </c>
      <c r="AC353" s="431" t="s">
        <v>480</v>
      </c>
      <c r="AD353" s="449"/>
      <c r="AE353" s="488" t="s">
        <v>480</v>
      </c>
      <c r="AF353" s="431" t="s">
        <v>480</v>
      </c>
      <c r="AG353" s="449"/>
      <c r="AH353" s="488" t="s">
        <v>480</v>
      </c>
      <c r="AI353" s="431" t="s">
        <v>480</v>
      </c>
      <c r="AJ353" s="449"/>
      <c r="AK353" s="488" t="s">
        <v>480</v>
      </c>
      <c r="AL353" s="431" t="s">
        <v>480</v>
      </c>
      <c r="AM353" s="449"/>
      <c r="AN353" s="488" t="s">
        <v>480</v>
      </c>
      <c r="AO353" s="431" t="s">
        <v>480</v>
      </c>
      <c r="AP353" s="449"/>
    </row>
    <row r="354" spans="1:42" outlineLevel="2">
      <c r="A354" s="443">
        <v>352</v>
      </c>
      <c r="B354" s="38" t="str">
        <f>'7. INPUT O&amp;N UC'!D303</f>
        <v>O&amp;N UC-4.6.2-Item #2</v>
      </c>
      <c r="C354" s="464" t="str">
        <f>'7. INPUT O&amp;N UC'!B$79</f>
        <v>4.</v>
      </c>
      <c r="D354" s="432" t="str">
        <f>'7. INPUT O&amp;N UC'!C$79</f>
        <v>O&amp;N UC - NTT</v>
      </c>
      <c r="E354" s="139" t="str">
        <f>'7. INPUT O&amp;N UC'!C$271</f>
        <v>4.6</v>
      </c>
      <c r="F354" s="432" t="str">
        <f>'7. INPUT O&amp;N UC'!D$271</f>
        <v>O&amp;N UC - NTT - Opex</v>
      </c>
      <c r="G354" s="139" t="str">
        <f>'7. INPUT O&amp;N UC'!D$298</f>
        <v>4.6.2</v>
      </c>
      <c r="H354" s="465" t="str">
        <f>'7. INPUT O&amp;N UC'!E$298</f>
        <v>O&amp;N UC - NTT - Opex, Internal</v>
      </c>
      <c r="I354" s="472" t="s">
        <v>11</v>
      </c>
      <c r="J354" s="23" t="s">
        <v>143</v>
      </c>
      <c r="K354" s="23" t="s">
        <v>139</v>
      </c>
      <c r="L354" s="473"/>
      <c r="M354" s="485" t="s">
        <v>480</v>
      </c>
      <c r="N354" s="433" t="s">
        <v>480</v>
      </c>
      <c r="O354" s="450">
        <v>400</v>
      </c>
      <c r="P354" s="485" t="s">
        <v>480</v>
      </c>
      <c r="Q354" s="433" t="s">
        <v>480</v>
      </c>
      <c r="R354" s="450"/>
      <c r="S354" s="485" t="s">
        <v>480</v>
      </c>
      <c r="T354" s="433" t="s">
        <v>480</v>
      </c>
      <c r="U354" s="450"/>
      <c r="V354" s="485" t="s">
        <v>480</v>
      </c>
      <c r="W354" s="433" t="s">
        <v>480</v>
      </c>
      <c r="X354" s="450"/>
      <c r="Y354" s="485" t="s">
        <v>480</v>
      </c>
      <c r="Z354" s="433" t="s">
        <v>480</v>
      </c>
      <c r="AA354" s="450"/>
      <c r="AB354" s="485" t="s">
        <v>480</v>
      </c>
      <c r="AC354" s="433" t="s">
        <v>480</v>
      </c>
      <c r="AD354" s="450"/>
      <c r="AE354" s="485" t="s">
        <v>480</v>
      </c>
      <c r="AF354" s="433" t="s">
        <v>480</v>
      </c>
      <c r="AG354" s="450"/>
      <c r="AH354" s="485" t="s">
        <v>480</v>
      </c>
      <c r="AI354" s="433" t="s">
        <v>480</v>
      </c>
      <c r="AJ354" s="450"/>
      <c r="AK354" s="485" t="s">
        <v>480</v>
      </c>
      <c r="AL354" s="433" t="s">
        <v>480</v>
      </c>
      <c r="AM354" s="450"/>
      <c r="AN354" s="485" t="s">
        <v>480</v>
      </c>
      <c r="AO354" s="433" t="s">
        <v>480</v>
      </c>
      <c r="AP354" s="450"/>
    </row>
    <row r="355" spans="1:42" outlineLevel="2">
      <c r="A355" s="443">
        <v>353</v>
      </c>
      <c r="B355" s="38" t="str">
        <f>'7. INPUT O&amp;N UC'!D304</f>
        <v>O&amp;N UC-4.6.2-Item #3</v>
      </c>
      <c r="C355" s="464" t="str">
        <f>'7. INPUT O&amp;N UC'!B$79</f>
        <v>4.</v>
      </c>
      <c r="D355" s="432" t="str">
        <f>'7. INPUT O&amp;N UC'!C$79</f>
        <v>O&amp;N UC - NTT</v>
      </c>
      <c r="E355" s="139" t="str">
        <f>'7. INPUT O&amp;N UC'!C$271</f>
        <v>4.6</v>
      </c>
      <c r="F355" s="432" t="str">
        <f>'7. INPUT O&amp;N UC'!D$271</f>
        <v>O&amp;N UC - NTT - Opex</v>
      </c>
      <c r="G355" s="139" t="str">
        <f>'7. INPUT O&amp;N UC'!D$298</f>
        <v>4.6.2</v>
      </c>
      <c r="H355" s="465" t="str">
        <f>'7. INPUT O&amp;N UC'!E$298</f>
        <v>O&amp;N UC - NTT - Opex, Internal</v>
      </c>
      <c r="I355" s="472" t="s">
        <v>12</v>
      </c>
      <c r="J355" s="23" t="s">
        <v>144</v>
      </c>
      <c r="K355" s="23" t="s">
        <v>139</v>
      </c>
      <c r="L355" s="473"/>
      <c r="M355" s="485" t="s">
        <v>480</v>
      </c>
      <c r="N355" s="433" t="s">
        <v>480</v>
      </c>
      <c r="O355" s="450">
        <v>2000</v>
      </c>
      <c r="P355" s="485" t="s">
        <v>480</v>
      </c>
      <c r="Q355" s="433" t="s">
        <v>480</v>
      </c>
      <c r="R355" s="450"/>
      <c r="S355" s="485" t="s">
        <v>480</v>
      </c>
      <c r="T355" s="433" t="s">
        <v>480</v>
      </c>
      <c r="U355" s="450"/>
      <c r="V355" s="485" t="s">
        <v>480</v>
      </c>
      <c r="W355" s="433" t="s">
        <v>480</v>
      </c>
      <c r="X355" s="450"/>
      <c r="Y355" s="485" t="s">
        <v>480</v>
      </c>
      <c r="Z355" s="433" t="s">
        <v>480</v>
      </c>
      <c r="AA355" s="450"/>
      <c r="AB355" s="485" t="s">
        <v>480</v>
      </c>
      <c r="AC355" s="433" t="s">
        <v>480</v>
      </c>
      <c r="AD355" s="450"/>
      <c r="AE355" s="485" t="s">
        <v>480</v>
      </c>
      <c r="AF355" s="433" t="s">
        <v>480</v>
      </c>
      <c r="AG355" s="450"/>
      <c r="AH355" s="485" t="s">
        <v>480</v>
      </c>
      <c r="AI355" s="433" t="s">
        <v>480</v>
      </c>
      <c r="AJ355" s="450"/>
      <c r="AK355" s="485" t="s">
        <v>480</v>
      </c>
      <c r="AL355" s="433" t="s">
        <v>480</v>
      </c>
      <c r="AM355" s="450"/>
      <c r="AN355" s="485" t="s">
        <v>480</v>
      </c>
      <c r="AO355" s="433" t="s">
        <v>480</v>
      </c>
      <c r="AP355" s="450"/>
    </row>
    <row r="356" spans="1:42" outlineLevel="2">
      <c r="A356" s="443">
        <v>354</v>
      </c>
      <c r="B356" s="38" t="str">
        <f>'7. INPUT O&amp;N UC'!D305</f>
        <v>O&amp;N UC-4.6.2-Item #4</v>
      </c>
      <c r="C356" s="464" t="str">
        <f>'7. INPUT O&amp;N UC'!B$79</f>
        <v>4.</v>
      </c>
      <c r="D356" s="432" t="str">
        <f>'7. INPUT O&amp;N UC'!C$79</f>
        <v>O&amp;N UC - NTT</v>
      </c>
      <c r="E356" s="139" t="str">
        <f>'7. INPUT O&amp;N UC'!C$271</f>
        <v>4.6</v>
      </c>
      <c r="F356" s="432" t="str">
        <f>'7. INPUT O&amp;N UC'!D$271</f>
        <v>O&amp;N UC - NTT - Opex</v>
      </c>
      <c r="G356" s="139" t="str">
        <f>'7. INPUT O&amp;N UC'!D$298</f>
        <v>4.6.2</v>
      </c>
      <c r="H356" s="465" t="str">
        <f>'7. INPUT O&amp;N UC'!E$298</f>
        <v>O&amp;N UC - NTT - Opex, Internal</v>
      </c>
      <c r="I356" s="472" t="s">
        <v>13</v>
      </c>
      <c r="J356" s="23" t="s">
        <v>141</v>
      </c>
      <c r="K356" s="23" t="s">
        <v>139</v>
      </c>
      <c r="L356" s="473"/>
      <c r="M356" s="485" t="s">
        <v>480</v>
      </c>
      <c r="N356" s="433" t="s">
        <v>480</v>
      </c>
      <c r="O356" s="450">
        <v>400</v>
      </c>
      <c r="P356" s="485" t="s">
        <v>480</v>
      </c>
      <c r="Q356" s="433" t="s">
        <v>480</v>
      </c>
      <c r="R356" s="450"/>
      <c r="S356" s="485" t="s">
        <v>480</v>
      </c>
      <c r="T356" s="433" t="s">
        <v>480</v>
      </c>
      <c r="U356" s="450"/>
      <c r="V356" s="485" t="s">
        <v>480</v>
      </c>
      <c r="W356" s="433" t="s">
        <v>480</v>
      </c>
      <c r="X356" s="450"/>
      <c r="Y356" s="485" t="s">
        <v>480</v>
      </c>
      <c r="Z356" s="433" t="s">
        <v>480</v>
      </c>
      <c r="AA356" s="450"/>
      <c r="AB356" s="485" t="s">
        <v>480</v>
      </c>
      <c r="AC356" s="433" t="s">
        <v>480</v>
      </c>
      <c r="AD356" s="450"/>
      <c r="AE356" s="485" t="s">
        <v>480</v>
      </c>
      <c r="AF356" s="433" t="s">
        <v>480</v>
      </c>
      <c r="AG356" s="450"/>
      <c r="AH356" s="485" t="s">
        <v>480</v>
      </c>
      <c r="AI356" s="433" t="s">
        <v>480</v>
      </c>
      <c r="AJ356" s="450"/>
      <c r="AK356" s="485" t="s">
        <v>480</v>
      </c>
      <c r="AL356" s="433" t="s">
        <v>480</v>
      </c>
      <c r="AM356" s="450"/>
      <c r="AN356" s="485" t="s">
        <v>480</v>
      </c>
      <c r="AO356" s="433" t="s">
        <v>480</v>
      </c>
      <c r="AP356" s="450"/>
    </row>
    <row r="357" spans="1:42" outlineLevel="2">
      <c r="A357" s="443">
        <v>355</v>
      </c>
      <c r="B357" s="38" t="str">
        <f>'7. INPUT O&amp;N UC'!D306</f>
        <v>O&amp;N UC-4.6.2-Item #5</v>
      </c>
      <c r="C357" s="464" t="str">
        <f>'7. INPUT O&amp;N UC'!B$79</f>
        <v>4.</v>
      </c>
      <c r="D357" s="432" t="str">
        <f>'7. INPUT O&amp;N UC'!C$79</f>
        <v>O&amp;N UC - NTT</v>
      </c>
      <c r="E357" s="139" t="str">
        <f>'7. INPUT O&amp;N UC'!C$271</f>
        <v>4.6</v>
      </c>
      <c r="F357" s="432" t="str">
        <f>'7. INPUT O&amp;N UC'!D$271</f>
        <v>O&amp;N UC - NTT - Opex</v>
      </c>
      <c r="G357" s="139" t="str">
        <f>'7. INPUT O&amp;N UC'!D$298</f>
        <v>4.6.2</v>
      </c>
      <c r="H357" s="465" t="str">
        <f>'7. INPUT O&amp;N UC'!E$298</f>
        <v>O&amp;N UC - NTT - Opex, Internal</v>
      </c>
      <c r="I357" s="472" t="s">
        <v>14</v>
      </c>
      <c r="J357" s="23" t="s">
        <v>142</v>
      </c>
      <c r="K357" s="23" t="s">
        <v>139</v>
      </c>
      <c r="L357" s="473"/>
      <c r="M357" s="485" t="s">
        <v>480</v>
      </c>
      <c r="N357" s="433" t="s">
        <v>480</v>
      </c>
      <c r="O357" s="450">
        <v>2000</v>
      </c>
      <c r="P357" s="485" t="s">
        <v>480</v>
      </c>
      <c r="Q357" s="433" t="s">
        <v>480</v>
      </c>
      <c r="R357" s="450"/>
      <c r="S357" s="485" t="s">
        <v>480</v>
      </c>
      <c r="T357" s="433" t="s">
        <v>480</v>
      </c>
      <c r="U357" s="450"/>
      <c r="V357" s="485" t="s">
        <v>480</v>
      </c>
      <c r="W357" s="433" t="s">
        <v>480</v>
      </c>
      <c r="X357" s="450"/>
      <c r="Y357" s="485" t="s">
        <v>480</v>
      </c>
      <c r="Z357" s="433" t="s">
        <v>480</v>
      </c>
      <c r="AA357" s="450"/>
      <c r="AB357" s="485" t="s">
        <v>480</v>
      </c>
      <c r="AC357" s="433" t="s">
        <v>480</v>
      </c>
      <c r="AD357" s="450"/>
      <c r="AE357" s="485" t="s">
        <v>480</v>
      </c>
      <c r="AF357" s="433" t="s">
        <v>480</v>
      </c>
      <c r="AG357" s="450"/>
      <c r="AH357" s="485" t="s">
        <v>480</v>
      </c>
      <c r="AI357" s="433" t="s">
        <v>480</v>
      </c>
      <c r="AJ357" s="450"/>
      <c r="AK357" s="485" t="s">
        <v>480</v>
      </c>
      <c r="AL357" s="433" t="s">
        <v>480</v>
      </c>
      <c r="AM357" s="450"/>
      <c r="AN357" s="485" t="s">
        <v>480</v>
      </c>
      <c r="AO357" s="433" t="s">
        <v>480</v>
      </c>
      <c r="AP357" s="450"/>
    </row>
    <row r="358" spans="1:42" outlineLevel="2">
      <c r="A358" s="443">
        <v>356</v>
      </c>
      <c r="B358" s="38" t="str">
        <f>'7. INPUT O&amp;N UC'!D307</f>
        <v>O&amp;N UC-4.6.2-Item #6</v>
      </c>
      <c r="C358" s="464" t="str">
        <f>'7. INPUT O&amp;N UC'!B$79</f>
        <v>4.</v>
      </c>
      <c r="D358" s="432" t="str">
        <f>'7. INPUT O&amp;N UC'!C$79</f>
        <v>O&amp;N UC - NTT</v>
      </c>
      <c r="E358" s="139" t="str">
        <f>'7. INPUT O&amp;N UC'!C$271</f>
        <v>4.6</v>
      </c>
      <c r="F358" s="432" t="str">
        <f>'7. INPUT O&amp;N UC'!D$271</f>
        <v>O&amp;N UC - NTT - Opex</v>
      </c>
      <c r="G358" s="139" t="str">
        <f>'7. INPUT O&amp;N UC'!D$298</f>
        <v>4.6.2</v>
      </c>
      <c r="H358" s="465" t="str">
        <f>'7. INPUT O&amp;N UC'!E$298</f>
        <v>O&amp;N UC - NTT - Opex, Internal</v>
      </c>
      <c r="I358" s="472" t="s">
        <v>15</v>
      </c>
      <c r="J358" s="23" t="s">
        <v>145</v>
      </c>
      <c r="K358" s="23" t="s">
        <v>139</v>
      </c>
      <c r="L358" s="473"/>
      <c r="M358" s="485" t="s">
        <v>480</v>
      </c>
      <c r="N358" s="433" t="s">
        <v>480</v>
      </c>
      <c r="O358" s="450">
        <v>400</v>
      </c>
      <c r="P358" s="485" t="s">
        <v>480</v>
      </c>
      <c r="Q358" s="433" t="s">
        <v>480</v>
      </c>
      <c r="R358" s="450"/>
      <c r="S358" s="485" t="s">
        <v>480</v>
      </c>
      <c r="T358" s="433" t="s">
        <v>480</v>
      </c>
      <c r="U358" s="450"/>
      <c r="V358" s="485" t="s">
        <v>480</v>
      </c>
      <c r="W358" s="433" t="s">
        <v>480</v>
      </c>
      <c r="X358" s="450"/>
      <c r="Y358" s="485" t="s">
        <v>480</v>
      </c>
      <c r="Z358" s="433" t="s">
        <v>480</v>
      </c>
      <c r="AA358" s="450"/>
      <c r="AB358" s="485" t="s">
        <v>480</v>
      </c>
      <c r="AC358" s="433" t="s">
        <v>480</v>
      </c>
      <c r="AD358" s="450"/>
      <c r="AE358" s="485" t="s">
        <v>480</v>
      </c>
      <c r="AF358" s="433" t="s">
        <v>480</v>
      </c>
      <c r="AG358" s="450"/>
      <c r="AH358" s="485" t="s">
        <v>480</v>
      </c>
      <c r="AI358" s="433" t="s">
        <v>480</v>
      </c>
      <c r="AJ358" s="450"/>
      <c r="AK358" s="485" t="s">
        <v>480</v>
      </c>
      <c r="AL358" s="433" t="s">
        <v>480</v>
      </c>
      <c r="AM358" s="450"/>
      <c r="AN358" s="485" t="s">
        <v>480</v>
      </c>
      <c r="AO358" s="433" t="s">
        <v>480</v>
      </c>
      <c r="AP358" s="450"/>
    </row>
    <row r="359" spans="1:42" outlineLevel="2">
      <c r="A359" s="443">
        <v>357</v>
      </c>
      <c r="B359" s="694" t="str">
        <f>'7. INPUT O&amp;N UC'!D308</f>
        <v>O&amp;N UC-4.6.2-Item #7</v>
      </c>
      <c r="C359" s="464" t="str">
        <f>'7. INPUT O&amp;N UC'!B$79</f>
        <v>4.</v>
      </c>
      <c r="D359" s="432" t="str">
        <f>'7. INPUT O&amp;N UC'!C$79</f>
        <v>O&amp;N UC - NTT</v>
      </c>
      <c r="E359" s="139" t="str">
        <f>'7. INPUT O&amp;N UC'!C$271</f>
        <v>4.6</v>
      </c>
      <c r="F359" s="432" t="str">
        <f>'7. INPUT O&amp;N UC'!D$271</f>
        <v>O&amp;N UC - NTT - Opex</v>
      </c>
      <c r="G359" s="139" t="str">
        <f>'7. INPUT O&amp;N UC'!D$298</f>
        <v>4.6.2</v>
      </c>
      <c r="H359" s="465" t="str">
        <f>'7. INPUT O&amp;N UC'!E$298</f>
        <v>O&amp;N UC - NTT - Opex, Internal</v>
      </c>
      <c r="I359" s="472" t="s">
        <v>16</v>
      </c>
      <c r="J359" s="23"/>
      <c r="K359" s="23"/>
      <c r="L359" s="473"/>
      <c r="M359" s="485" t="s">
        <v>480</v>
      </c>
      <c r="N359" s="433" t="s">
        <v>480</v>
      </c>
      <c r="O359" s="450"/>
      <c r="P359" s="485" t="s">
        <v>480</v>
      </c>
      <c r="Q359" s="433" t="s">
        <v>480</v>
      </c>
      <c r="R359" s="450"/>
      <c r="S359" s="485" t="s">
        <v>480</v>
      </c>
      <c r="T359" s="433" t="s">
        <v>480</v>
      </c>
      <c r="U359" s="450"/>
      <c r="V359" s="485" t="s">
        <v>480</v>
      </c>
      <c r="W359" s="433" t="s">
        <v>480</v>
      </c>
      <c r="X359" s="450"/>
      <c r="Y359" s="485" t="s">
        <v>480</v>
      </c>
      <c r="Z359" s="433" t="s">
        <v>480</v>
      </c>
      <c r="AA359" s="450"/>
      <c r="AB359" s="485" t="s">
        <v>480</v>
      </c>
      <c r="AC359" s="433" t="s">
        <v>480</v>
      </c>
      <c r="AD359" s="450"/>
      <c r="AE359" s="485" t="s">
        <v>480</v>
      </c>
      <c r="AF359" s="433" t="s">
        <v>480</v>
      </c>
      <c r="AG359" s="450"/>
      <c r="AH359" s="485" t="s">
        <v>480</v>
      </c>
      <c r="AI359" s="433" t="s">
        <v>480</v>
      </c>
      <c r="AJ359" s="450"/>
      <c r="AK359" s="485" t="s">
        <v>480</v>
      </c>
      <c r="AL359" s="433" t="s">
        <v>480</v>
      </c>
      <c r="AM359" s="450"/>
      <c r="AN359" s="485" t="s">
        <v>480</v>
      </c>
      <c r="AO359" s="433" t="s">
        <v>480</v>
      </c>
      <c r="AP359" s="450"/>
    </row>
    <row r="360" spans="1:42" outlineLevel="2">
      <c r="A360" s="443">
        <v>358</v>
      </c>
      <c r="B360" s="694" t="str">
        <f>'7. INPUT O&amp;N UC'!D309</f>
        <v>O&amp;N UC-4.6.2-Item #8</v>
      </c>
      <c r="C360" s="464" t="str">
        <f>'7. INPUT O&amp;N UC'!B$79</f>
        <v>4.</v>
      </c>
      <c r="D360" s="432" t="str">
        <f>'7. INPUT O&amp;N UC'!C$79</f>
        <v>O&amp;N UC - NTT</v>
      </c>
      <c r="E360" s="139" t="str">
        <f>'7. INPUT O&amp;N UC'!C$271</f>
        <v>4.6</v>
      </c>
      <c r="F360" s="432" t="str">
        <f>'7. INPUT O&amp;N UC'!D$271</f>
        <v>O&amp;N UC - NTT - Opex</v>
      </c>
      <c r="G360" s="139" t="str">
        <f>'7. INPUT O&amp;N UC'!D$298</f>
        <v>4.6.2</v>
      </c>
      <c r="H360" s="465" t="str">
        <f>'7. INPUT O&amp;N UC'!E$298</f>
        <v>O&amp;N UC - NTT - Opex, Internal</v>
      </c>
      <c r="I360" s="472" t="s">
        <v>17</v>
      </c>
      <c r="J360" s="23"/>
      <c r="K360" s="23"/>
      <c r="L360" s="473"/>
      <c r="M360" s="485" t="s">
        <v>480</v>
      </c>
      <c r="N360" s="433" t="s">
        <v>480</v>
      </c>
      <c r="O360" s="450"/>
      <c r="P360" s="485" t="s">
        <v>480</v>
      </c>
      <c r="Q360" s="433" t="s">
        <v>480</v>
      </c>
      <c r="R360" s="450"/>
      <c r="S360" s="485" t="s">
        <v>480</v>
      </c>
      <c r="T360" s="433" t="s">
        <v>480</v>
      </c>
      <c r="U360" s="450"/>
      <c r="V360" s="485" t="s">
        <v>480</v>
      </c>
      <c r="W360" s="433" t="s">
        <v>480</v>
      </c>
      <c r="X360" s="450"/>
      <c r="Y360" s="485" t="s">
        <v>480</v>
      </c>
      <c r="Z360" s="433" t="s">
        <v>480</v>
      </c>
      <c r="AA360" s="450"/>
      <c r="AB360" s="485" t="s">
        <v>480</v>
      </c>
      <c r="AC360" s="433" t="s">
        <v>480</v>
      </c>
      <c r="AD360" s="450"/>
      <c r="AE360" s="485" t="s">
        <v>480</v>
      </c>
      <c r="AF360" s="433" t="s">
        <v>480</v>
      </c>
      <c r="AG360" s="450"/>
      <c r="AH360" s="485" t="s">
        <v>480</v>
      </c>
      <c r="AI360" s="433" t="s">
        <v>480</v>
      </c>
      <c r="AJ360" s="450"/>
      <c r="AK360" s="485" t="s">
        <v>480</v>
      </c>
      <c r="AL360" s="433" t="s">
        <v>480</v>
      </c>
      <c r="AM360" s="450"/>
      <c r="AN360" s="485" t="s">
        <v>480</v>
      </c>
      <c r="AO360" s="433" t="s">
        <v>480</v>
      </c>
      <c r="AP360" s="450"/>
    </row>
    <row r="361" spans="1:42" outlineLevel="2">
      <c r="A361" s="443">
        <v>359</v>
      </c>
      <c r="B361" s="694" t="str">
        <f>'7. INPUT O&amp;N UC'!D310</f>
        <v>O&amp;N UC-4.6.2-Item #9</v>
      </c>
      <c r="C361" s="464" t="str">
        <f>'7. INPUT O&amp;N UC'!B$79</f>
        <v>4.</v>
      </c>
      <c r="D361" s="432" t="str">
        <f>'7. INPUT O&amp;N UC'!C$79</f>
        <v>O&amp;N UC - NTT</v>
      </c>
      <c r="E361" s="139" t="str">
        <f>'7. INPUT O&amp;N UC'!C$271</f>
        <v>4.6</v>
      </c>
      <c r="F361" s="432" t="str">
        <f>'7. INPUT O&amp;N UC'!D$271</f>
        <v>O&amp;N UC - NTT - Opex</v>
      </c>
      <c r="G361" s="139" t="str">
        <f>'7. INPUT O&amp;N UC'!D$298</f>
        <v>4.6.2</v>
      </c>
      <c r="H361" s="465" t="str">
        <f>'7. INPUT O&amp;N UC'!E$298</f>
        <v>O&amp;N UC - NTT - Opex, Internal</v>
      </c>
      <c r="I361" s="472" t="s">
        <v>18</v>
      </c>
      <c r="J361" s="23"/>
      <c r="K361" s="23"/>
      <c r="L361" s="473"/>
      <c r="M361" s="485" t="s">
        <v>480</v>
      </c>
      <c r="N361" s="433" t="s">
        <v>480</v>
      </c>
      <c r="O361" s="450"/>
      <c r="P361" s="485" t="s">
        <v>480</v>
      </c>
      <c r="Q361" s="433" t="s">
        <v>480</v>
      </c>
      <c r="R361" s="450"/>
      <c r="S361" s="485" t="s">
        <v>480</v>
      </c>
      <c r="T361" s="433" t="s">
        <v>480</v>
      </c>
      <c r="U361" s="450"/>
      <c r="V361" s="485" t="s">
        <v>480</v>
      </c>
      <c r="W361" s="433" t="s">
        <v>480</v>
      </c>
      <c r="X361" s="450"/>
      <c r="Y361" s="485" t="s">
        <v>480</v>
      </c>
      <c r="Z361" s="433" t="s">
        <v>480</v>
      </c>
      <c r="AA361" s="450"/>
      <c r="AB361" s="485" t="s">
        <v>480</v>
      </c>
      <c r="AC361" s="433" t="s">
        <v>480</v>
      </c>
      <c r="AD361" s="450"/>
      <c r="AE361" s="485" t="s">
        <v>480</v>
      </c>
      <c r="AF361" s="433" t="s">
        <v>480</v>
      </c>
      <c r="AG361" s="450"/>
      <c r="AH361" s="485" t="s">
        <v>480</v>
      </c>
      <c r="AI361" s="433" t="s">
        <v>480</v>
      </c>
      <c r="AJ361" s="450"/>
      <c r="AK361" s="485" t="s">
        <v>480</v>
      </c>
      <c r="AL361" s="433" t="s">
        <v>480</v>
      </c>
      <c r="AM361" s="450"/>
      <c r="AN361" s="485" t="s">
        <v>480</v>
      </c>
      <c r="AO361" s="433" t="s">
        <v>480</v>
      </c>
      <c r="AP361" s="450"/>
    </row>
    <row r="362" spans="1:42" outlineLevel="2">
      <c r="A362" s="445">
        <v>360</v>
      </c>
      <c r="B362" s="694" t="str">
        <f>'7. INPUT O&amp;N UC'!D311</f>
        <v>O&amp;N UC-4.6.2-Item #10</v>
      </c>
      <c r="C362" s="466" t="str">
        <f>'7. INPUT O&amp;N UC'!B$79</f>
        <v>4.</v>
      </c>
      <c r="D362" s="435" t="str">
        <f>'7. INPUT O&amp;N UC'!C$79</f>
        <v>O&amp;N UC - NTT</v>
      </c>
      <c r="E362" s="434" t="str">
        <f>'7. INPUT O&amp;N UC'!C$271</f>
        <v>4.6</v>
      </c>
      <c r="F362" s="435" t="str">
        <f>'7. INPUT O&amp;N UC'!D$271</f>
        <v>O&amp;N UC - NTT - Opex</v>
      </c>
      <c r="G362" s="434" t="str">
        <f>'7. INPUT O&amp;N UC'!D$298</f>
        <v>4.6.2</v>
      </c>
      <c r="H362" s="467" t="str">
        <f>'7. INPUT O&amp;N UC'!E$298</f>
        <v>O&amp;N UC - NTT - Opex, Internal</v>
      </c>
      <c r="I362" s="474" t="s">
        <v>19</v>
      </c>
      <c r="J362" s="28"/>
      <c r="K362" s="28"/>
      <c r="L362" s="475"/>
      <c r="M362" s="487" t="s">
        <v>480</v>
      </c>
      <c r="N362" s="436" t="s">
        <v>480</v>
      </c>
      <c r="O362" s="451"/>
      <c r="P362" s="487" t="s">
        <v>480</v>
      </c>
      <c r="Q362" s="436" t="s">
        <v>480</v>
      </c>
      <c r="R362" s="451"/>
      <c r="S362" s="487" t="s">
        <v>480</v>
      </c>
      <c r="T362" s="436" t="s">
        <v>480</v>
      </c>
      <c r="U362" s="451"/>
      <c r="V362" s="487" t="s">
        <v>480</v>
      </c>
      <c r="W362" s="436" t="s">
        <v>480</v>
      </c>
      <c r="X362" s="451"/>
      <c r="Y362" s="487" t="s">
        <v>480</v>
      </c>
      <c r="Z362" s="436" t="s">
        <v>480</v>
      </c>
      <c r="AA362" s="451"/>
      <c r="AB362" s="487" t="s">
        <v>480</v>
      </c>
      <c r="AC362" s="436" t="s">
        <v>480</v>
      </c>
      <c r="AD362" s="451"/>
      <c r="AE362" s="487" t="s">
        <v>480</v>
      </c>
      <c r="AF362" s="436" t="s">
        <v>480</v>
      </c>
      <c r="AG362" s="451"/>
      <c r="AH362" s="487" t="s">
        <v>480</v>
      </c>
      <c r="AI362" s="436" t="s">
        <v>480</v>
      </c>
      <c r="AJ362" s="451"/>
      <c r="AK362" s="487" t="s">
        <v>480</v>
      </c>
      <c r="AL362" s="436" t="s">
        <v>480</v>
      </c>
      <c r="AM362" s="451"/>
      <c r="AN362" s="487" t="s">
        <v>480</v>
      </c>
      <c r="AO362" s="436" t="s">
        <v>480</v>
      </c>
      <c r="AP362" s="451"/>
    </row>
    <row r="363" spans="1:42" outlineLevel="2">
      <c r="A363" s="447">
        <v>361</v>
      </c>
      <c r="B363" s="37" t="str">
        <f>'7. INPUT O&amp;N UC'!D317</f>
        <v>O&amp;N UC-4.6.3-Item #1</v>
      </c>
      <c r="C363" s="496" t="str">
        <f>'7. INPUT O&amp;N UC'!B$79</f>
        <v>4.</v>
      </c>
      <c r="D363" s="430" t="str">
        <f>'7. INPUT O&amp;N UC'!C$79</f>
        <v>O&amp;N UC - NTT</v>
      </c>
      <c r="E363" s="429" t="str">
        <f>'7. INPUT O&amp;N UC'!C$271</f>
        <v>4.6</v>
      </c>
      <c r="F363" s="430" t="str">
        <f>'7. INPUT O&amp;N UC'!D$271</f>
        <v>O&amp;N UC - NTT - Opex</v>
      </c>
      <c r="G363" s="429" t="str">
        <f>'7. INPUT O&amp;N UC'!D$313</f>
        <v>4.6.3</v>
      </c>
      <c r="H363" s="495" t="str">
        <f>'7. INPUT O&amp;N UC'!E$313</f>
        <v>O&amp;N UC - NTT - Opex, Other</v>
      </c>
      <c r="I363" s="476" t="s">
        <v>9</v>
      </c>
      <c r="J363" s="17" t="s">
        <v>146</v>
      </c>
      <c r="K363" s="17" t="s">
        <v>139</v>
      </c>
      <c r="L363" s="477"/>
      <c r="M363" s="488" t="s">
        <v>480</v>
      </c>
      <c r="N363" s="431" t="s">
        <v>480</v>
      </c>
      <c r="O363" s="449">
        <v>5000</v>
      </c>
      <c r="P363" s="488" t="s">
        <v>480</v>
      </c>
      <c r="Q363" s="431" t="s">
        <v>480</v>
      </c>
      <c r="R363" s="449"/>
      <c r="S363" s="488" t="s">
        <v>480</v>
      </c>
      <c r="T363" s="431" t="s">
        <v>480</v>
      </c>
      <c r="U363" s="449"/>
      <c r="V363" s="488" t="s">
        <v>480</v>
      </c>
      <c r="W363" s="431" t="s">
        <v>480</v>
      </c>
      <c r="X363" s="449"/>
      <c r="Y363" s="488" t="s">
        <v>480</v>
      </c>
      <c r="Z363" s="431" t="s">
        <v>480</v>
      </c>
      <c r="AA363" s="449"/>
      <c r="AB363" s="488" t="s">
        <v>480</v>
      </c>
      <c r="AC363" s="431" t="s">
        <v>480</v>
      </c>
      <c r="AD363" s="449"/>
      <c r="AE363" s="488" t="s">
        <v>480</v>
      </c>
      <c r="AF363" s="431" t="s">
        <v>480</v>
      </c>
      <c r="AG363" s="449"/>
      <c r="AH363" s="488" t="s">
        <v>480</v>
      </c>
      <c r="AI363" s="431" t="s">
        <v>480</v>
      </c>
      <c r="AJ363" s="449"/>
      <c r="AK363" s="488" t="s">
        <v>480</v>
      </c>
      <c r="AL363" s="431" t="s">
        <v>480</v>
      </c>
      <c r="AM363" s="449"/>
      <c r="AN363" s="488" t="s">
        <v>480</v>
      </c>
      <c r="AO363" s="431" t="s">
        <v>480</v>
      </c>
      <c r="AP363" s="449"/>
    </row>
    <row r="364" spans="1:42" outlineLevel="2">
      <c r="A364" s="443">
        <v>362</v>
      </c>
      <c r="B364" s="38" t="str">
        <f>'7. INPUT O&amp;N UC'!D318</f>
        <v>O&amp;N UC-4.6.3-Item #2</v>
      </c>
      <c r="C364" s="464" t="str">
        <f>'7. INPUT O&amp;N UC'!B$79</f>
        <v>4.</v>
      </c>
      <c r="D364" s="432" t="str">
        <f>'7. INPUT O&amp;N UC'!C$79</f>
        <v>O&amp;N UC - NTT</v>
      </c>
      <c r="E364" s="139" t="str">
        <f>'7. INPUT O&amp;N UC'!C$271</f>
        <v>4.6</v>
      </c>
      <c r="F364" s="432" t="str">
        <f>'7. INPUT O&amp;N UC'!D$271</f>
        <v>O&amp;N UC - NTT - Opex</v>
      </c>
      <c r="G364" s="139" t="str">
        <f>'7. INPUT O&amp;N UC'!D$313</f>
        <v>4.6.3</v>
      </c>
      <c r="H364" s="465" t="str">
        <f>'7. INPUT O&amp;N UC'!E$313</f>
        <v>O&amp;N UC - NTT - Opex, Other</v>
      </c>
      <c r="I364" s="472" t="s">
        <v>11</v>
      </c>
      <c r="J364" s="23" t="s">
        <v>147</v>
      </c>
      <c r="K364" s="23" t="s">
        <v>139</v>
      </c>
      <c r="L364" s="473"/>
      <c r="M364" s="485" t="s">
        <v>480</v>
      </c>
      <c r="N364" s="433" t="s">
        <v>480</v>
      </c>
      <c r="O364" s="450">
        <v>1800</v>
      </c>
      <c r="P364" s="485" t="s">
        <v>480</v>
      </c>
      <c r="Q364" s="433" t="s">
        <v>480</v>
      </c>
      <c r="R364" s="450"/>
      <c r="S364" s="485" t="s">
        <v>480</v>
      </c>
      <c r="T364" s="433" t="s">
        <v>480</v>
      </c>
      <c r="U364" s="450"/>
      <c r="V364" s="485" t="s">
        <v>480</v>
      </c>
      <c r="W364" s="433" t="s">
        <v>480</v>
      </c>
      <c r="X364" s="450"/>
      <c r="Y364" s="485" t="s">
        <v>480</v>
      </c>
      <c r="Z364" s="433" t="s">
        <v>480</v>
      </c>
      <c r="AA364" s="450"/>
      <c r="AB364" s="485" t="s">
        <v>480</v>
      </c>
      <c r="AC364" s="433" t="s">
        <v>480</v>
      </c>
      <c r="AD364" s="450"/>
      <c r="AE364" s="485" t="s">
        <v>480</v>
      </c>
      <c r="AF364" s="433" t="s">
        <v>480</v>
      </c>
      <c r="AG364" s="450"/>
      <c r="AH364" s="485" t="s">
        <v>480</v>
      </c>
      <c r="AI364" s="433" t="s">
        <v>480</v>
      </c>
      <c r="AJ364" s="450"/>
      <c r="AK364" s="485" t="s">
        <v>480</v>
      </c>
      <c r="AL364" s="433" t="s">
        <v>480</v>
      </c>
      <c r="AM364" s="450"/>
      <c r="AN364" s="485" t="s">
        <v>480</v>
      </c>
      <c r="AO364" s="433" t="s">
        <v>480</v>
      </c>
      <c r="AP364" s="450"/>
    </row>
    <row r="365" spans="1:42" outlineLevel="2">
      <c r="A365" s="443">
        <v>363</v>
      </c>
      <c r="B365" s="38" t="str">
        <f>'7. INPUT O&amp;N UC'!D319</f>
        <v>O&amp;N UC-4.6.3-Item #3</v>
      </c>
      <c r="C365" s="464" t="str">
        <f>'7. INPUT O&amp;N UC'!B$79</f>
        <v>4.</v>
      </c>
      <c r="D365" s="432" t="str">
        <f>'7. INPUT O&amp;N UC'!C$79</f>
        <v>O&amp;N UC - NTT</v>
      </c>
      <c r="E365" s="139" t="str">
        <f>'7. INPUT O&amp;N UC'!C$271</f>
        <v>4.6</v>
      </c>
      <c r="F365" s="432" t="str">
        <f>'7. INPUT O&amp;N UC'!D$271</f>
        <v>O&amp;N UC - NTT - Opex</v>
      </c>
      <c r="G365" s="139" t="str">
        <f>'7. INPUT O&amp;N UC'!D$313</f>
        <v>4.6.3</v>
      </c>
      <c r="H365" s="465" t="str">
        <f>'7. INPUT O&amp;N UC'!E$313</f>
        <v>O&amp;N UC - NTT - Opex, Other</v>
      </c>
      <c r="I365" s="472" t="s">
        <v>12</v>
      </c>
      <c r="J365" s="23" t="s">
        <v>148</v>
      </c>
      <c r="K365" s="23" t="s">
        <v>139</v>
      </c>
      <c r="L365" s="473"/>
      <c r="M365" s="485" t="s">
        <v>480</v>
      </c>
      <c r="N365" s="433" t="s">
        <v>480</v>
      </c>
      <c r="O365" s="450">
        <v>5000</v>
      </c>
      <c r="P365" s="485" t="s">
        <v>480</v>
      </c>
      <c r="Q365" s="433" t="s">
        <v>480</v>
      </c>
      <c r="R365" s="450"/>
      <c r="S365" s="485" t="s">
        <v>480</v>
      </c>
      <c r="T365" s="433" t="s">
        <v>480</v>
      </c>
      <c r="U365" s="450"/>
      <c r="V365" s="485" t="s">
        <v>480</v>
      </c>
      <c r="W365" s="433" t="s">
        <v>480</v>
      </c>
      <c r="X365" s="450"/>
      <c r="Y365" s="485" t="s">
        <v>480</v>
      </c>
      <c r="Z365" s="433" t="s">
        <v>480</v>
      </c>
      <c r="AA365" s="450"/>
      <c r="AB365" s="485" t="s">
        <v>480</v>
      </c>
      <c r="AC365" s="433" t="s">
        <v>480</v>
      </c>
      <c r="AD365" s="450"/>
      <c r="AE365" s="485" t="s">
        <v>480</v>
      </c>
      <c r="AF365" s="433" t="s">
        <v>480</v>
      </c>
      <c r="AG365" s="450"/>
      <c r="AH365" s="485" t="s">
        <v>480</v>
      </c>
      <c r="AI365" s="433" t="s">
        <v>480</v>
      </c>
      <c r="AJ365" s="450"/>
      <c r="AK365" s="485" t="s">
        <v>480</v>
      </c>
      <c r="AL365" s="433" t="s">
        <v>480</v>
      </c>
      <c r="AM365" s="450"/>
      <c r="AN365" s="485" t="s">
        <v>480</v>
      </c>
      <c r="AO365" s="433" t="s">
        <v>480</v>
      </c>
      <c r="AP365" s="450"/>
    </row>
    <row r="366" spans="1:42" outlineLevel="2">
      <c r="A366" s="443">
        <v>364</v>
      </c>
      <c r="B366" s="38" t="str">
        <f>'7. INPUT O&amp;N UC'!D320</f>
        <v>O&amp;N UC-4.6.3-Item #4</v>
      </c>
      <c r="C366" s="464" t="str">
        <f>'7. INPUT O&amp;N UC'!B$79</f>
        <v>4.</v>
      </c>
      <c r="D366" s="432" t="str">
        <f>'7. INPUT O&amp;N UC'!C$79</f>
        <v>O&amp;N UC - NTT</v>
      </c>
      <c r="E366" s="139" t="str">
        <f>'7. INPUT O&amp;N UC'!C$271</f>
        <v>4.6</v>
      </c>
      <c r="F366" s="432" t="str">
        <f>'7. INPUT O&amp;N UC'!D$271</f>
        <v>O&amp;N UC - NTT - Opex</v>
      </c>
      <c r="G366" s="139" t="str">
        <f>'7. INPUT O&amp;N UC'!D$313</f>
        <v>4.6.3</v>
      </c>
      <c r="H366" s="465" t="str">
        <f>'7. INPUT O&amp;N UC'!E$313</f>
        <v>O&amp;N UC - NTT - Opex, Other</v>
      </c>
      <c r="I366" s="472" t="s">
        <v>13</v>
      </c>
      <c r="J366" s="23" t="s">
        <v>149</v>
      </c>
      <c r="K366" s="23" t="s">
        <v>139</v>
      </c>
      <c r="L366" s="473"/>
      <c r="M366" s="485" t="s">
        <v>480</v>
      </c>
      <c r="N366" s="433" t="s">
        <v>480</v>
      </c>
      <c r="O366" s="450">
        <v>1800</v>
      </c>
      <c r="P366" s="485" t="s">
        <v>480</v>
      </c>
      <c r="Q366" s="433" t="s">
        <v>480</v>
      </c>
      <c r="R366" s="450"/>
      <c r="S366" s="485" t="s">
        <v>480</v>
      </c>
      <c r="T366" s="433" t="s">
        <v>480</v>
      </c>
      <c r="U366" s="450"/>
      <c r="V366" s="485" t="s">
        <v>480</v>
      </c>
      <c r="W366" s="433" t="s">
        <v>480</v>
      </c>
      <c r="X366" s="450"/>
      <c r="Y366" s="485" t="s">
        <v>480</v>
      </c>
      <c r="Z366" s="433" t="s">
        <v>480</v>
      </c>
      <c r="AA366" s="450"/>
      <c r="AB366" s="485" t="s">
        <v>480</v>
      </c>
      <c r="AC366" s="433" t="s">
        <v>480</v>
      </c>
      <c r="AD366" s="450"/>
      <c r="AE366" s="485" t="s">
        <v>480</v>
      </c>
      <c r="AF366" s="433" t="s">
        <v>480</v>
      </c>
      <c r="AG366" s="450"/>
      <c r="AH366" s="485" t="s">
        <v>480</v>
      </c>
      <c r="AI366" s="433" t="s">
        <v>480</v>
      </c>
      <c r="AJ366" s="450"/>
      <c r="AK366" s="485" t="s">
        <v>480</v>
      </c>
      <c r="AL366" s="433" t="s">
        <v>480</v>
      </c>
      <c r="AM366" s="450"/>
      <c r="AN366" s="485" t="s">
        <v>480</v>
      </c>
      <c r="AO366" s="433" t="s">
        <v>480</v>
      </c>
      <c r="AP366" s="450"/>
    </row>
    <row r="367" spans="1:42" outlineLevel="2">
      <c r="A367" s="443">
        <v>365</v>
      </c>
      <c r="B367" s="38" t="str">
        <f>'7. INPUT O&amp;N UC'!D321</f>
        <v>O&amp;N UC-4.6.3-Item #5</v>
      </c>
      <c r="C367" s="464" t="str">
        <f>'7. INPUT O&amp;N UC'!B$79</f>
        <v>4.</v>
      </c>
      <c r="D367" s="432" t="str">
        <f>'7. INPUT O&amp;N UC'!C$79</f>
        <v>O&amp;N UC - NTT</v>
      </c>
      <c r="E367" s="139" t="str">
        <f>'7. INPUT O&amp;N UC'!C$271</f>
        <v>4.6</v>
      </c>
      <c r="F367" s="432" t="str">
        <f>'7. INPUT O&amp;N UC'!D$271</f>
        <v>O&amp;N UC - NTT - Opex</v>
      </c>
      <c r="G367" s="139" t="str">
        <f>'7. INPUT O&amp;N UC'!D$313</f>
        <v>4.6.3</v>
      </c>
      <c r="H367" s="465" t="str">
        <f>'7. INPUT O&amp;N UC'!E$313</f>
        <v>O&amp;N UC - NTT - Opex, Other</v>
      </c>
      <c r="I367" s="472" t="s">
        <v>14</v>
      </c>
      <c r="J367" s="23" t="s">
        <v>150</v>
      </c>
      <c r="K367" s="23" t="s">
        <v>139</v>
      </c>
      <c r="L367" s="473"/>
      <c r="M367" s="485" t="s">
        <v>480</v>
      </c>
      <c r="N367" s="433" t="s">
        <v>480</v>
      </c>
      <c r="O367" s="450">
        <v>5000</v>
      </c>
      <c r="P367" s="485" t="s">
        <v>480</v>
      </c>
      <c r="Q367" s="433" t="s">
        <v>480</v>
      </c>
      <c r="R367" s="450"/>
      <c r="S367" s="485" t="s">
        <v>480</v>
      </c>
      <c r="T367" s="433" t="s">
        <v>480</v>
      </c>
      <c r="U367" s="450"/>
      <c r="V367" s="485" t="s">
        <v>480</v>
      </c>
      <c r="W367" s="433" t="s">
        <v>480</v>
      </c>
      <c r="X367" s="450"/>
      <c r="Y367" s="485" t="s">
        <v>480</v>
      </c>
      <c r="Z367" s="433" t="s">
        <v>480</v>
      </c>
      <c r="AA367" s="450"/>
      <c r="AB367" s="485" t="s">
        <v>480</v>
      </c>
      <c r="AC367" s="433" t="s">
        <v>480</v>
      </c>
      <c r="AD367" s="450"/>
      <c r="AE367" s="485" t="s">
        <v>480</v>
      </c>
      <c r="AF367" s="433" t="s">
        <v>480</v>
      </c>
      <c r="AG367" s="450"/>
      <c r="AH367" s="485" t="s">
        <v>480</v>
      </c>
      <c r="AI367" s="433" t="s">
        <v>480</v>
      </c>
      <c r="AJ367" s="450"/>
      <c r="AK367" s="485" t="s">
        <v>480</v>
      </c>
      <c r="AL367" s="433" t="s">
        <v>480</v>
      </c>
      <c r="AM367" s="450"/>
      <c r="AN367" s="485" t="s">
        <v>480</v>
      </c>
      <c r="AO367" s="433" t="s">
        <v>480</v>
      </c>
      <c r="AP367" s="450"/>
    </row>
    <row r="368" spans="1:42" outlineLevel="2">
      <c r="A368" s="443">
        <v>366</v>
      </c>
      <c r="B368" s="38" t="str">
        <f>'7. INPUT O&amp;N UC'!D322</f>
        <v>O&amp;N UC-4.6.3-Item #6</v>
      </c>
      <c r="C368" s="464" t="str">
        <f>'7. INPUT O&amp;N UC'!B$79</f>
        <v>4.</v>
      </c>
      <c r="D368" s="432" t="str">
        <f>'7. INPUT O&amp;N UC'!C$79</f>
        <v>O&amp;N UC - NTT</v>
      </c>
      <c r="E368" s="139" t="str">
        <f>'7. INPUT O&amp;N UC'!C$271</f>
        <v>4.6</v>
      </c>
      <c r="F368" s="432" t="str">
        <f>'7. INPUT O&amp;N UC'!D$271</f>
        <v>O&amp;N UC - NTT - Opex</v>
      </c>
      <c r="G368" s="139" t="str">
        <f>'7. INPUT O&amp;N UC'!D$313</f>
        <v>4.6.3</v>
      </c>
      <c r="H368" s="465" t="str">
        <f>'7. INPUT O&amp;N UC'!E$313</f>
        <v>O&amp;N UC - NTT - Opex, Other</v>
      </c>
      <c r="I368" s="472" t="s">
        <v>15</v>
      </c>
      <c r="J368" s="23" t="s">
        <v>151</v>
      </c>
      <c r="K368" s="23" t="s">
        <v>139</v>
      </c>
      <c r="L368" s="473"/>
      <c r="M368" s="485" t="s">
        <v>480</v>
      </c>
      <c r="N368" s="433" t="s">
        <v>480</v>
      </c>
      <c r="O368" s="450">
        <v>1800</v>
      </c>
      <c r="P368" s="485" t="s">
        <v>480</v>
      </c>
      <c r="Q368" s="433" t="s">
        <v>480</v>
      </c>
      <c r="R368" s="450"/>
      <c r="S368" s="485" t="s">
        <v>480</v>
      </c>
      <c r="T368" s="433" t="s">
        <v>480</v>
      </c>
      <c r="U368" s="450"/>
      <c r="V368" s="485" t="s">
        <v>480</v>
      </c>
      <c r="W368" s="433" t="s">
        <v>480</v>
      </c>
      <c r="X368" s="450"/>
      <c r="Y368" s="485" t="s">
        <v>480</v>
      </c>
      <c r="Z368" s="433" t="s">
        <v>480</v>
      </c>
      <c r="AA368" s="450"/>
      <c r="AB368" s="485" t="s">
        <v>480</v>
      </c>
      <c r="AC368" s="433" t="s">
        <v>480</v>
      </c>
      <c r="AD368" s="450"/>
      <c r="AE368" s="485" t="s">
        <v>480</v>
      </c>
      <c r="AF368" s="433" t="s">
        <v>480</v>
      </c>
      <c r="AG368" s="450"/>
      <c r="AH368" s="485" t="s">
        <v>480</v>
      </c>
      <c r="AI368" s="433" t="s">
        <v>480</v>
      </c>
      <c r="AJ368" s="450"/>
      <c r="AK368" s="485" t="s">
        <v>480</v>
      </c>
      <c r="AL368" s="433" t="s">
        <v>480</v>
      </c>
      <c r="AM368" s="450"/>
      <c r="AN368" s="485" t="s">
        <v>480</v>
      </c>
      <c r="AO368" s="433" t="s">
        <v>480</v>
      </c>
      <c r="AP368" s="450"/>
    </row>
    <row r="369" spans="1:42" outlineLevel="2">
      <c r="A369" s="443">
        <v>367</v>
      </c>
      <c r="B369" s="694" t="str">
        <f>'7. INPUT O&amp;N UC'!D323</f>
        <v>O&amp;N UC-4.6.3-Item #7</v>
      </c>
      <c r="C369" s="464" t="str">
        <f>'7. INPUT O&amp;N UC'!B$79</f>
        <v>4.</v>
      </c>
      <c r="D369" s="432" t="str">
        <f>'7. INPUT O&amp;N UC'!C$79</f>
        <v>O&amp;N UC - NTT</v>
      </c>
      <c r="E369" s="139" t="str">
        <f>'7. INPUT O&amp;N UC'!C$271</f>
        <v>4.6</v>
      </c>
      <c r="F369" s="432" t="str">
        <f>'7. INPUT O&amp;N UC'!D$271</f>
        <v>O&amp;N UC - NTT - Opex</v>
      </c>
      <c r="G369" s="139" t="str">
        <f>'7. INPUT O&amp;N UC'!D$313</f>
        <v>4.6.3</v>
      </c>
      <c r="H369" s="465" t="str">
        <f>'7. INPUT O&amp;N UC'!E$313</f>
        <v>O&amp;N UC - NTT - Opex, Other</v>
      </c>
      <c r="I369" s="472" t="s">
        <v>16</v>
      </c>
      <c r="J369" s="23"/>
      <c r="K369" s="23"/>
      <c r="L369" s="473"/>
      <c r="M369" s="485" t="s">
        <v>480</v>
      </c>
      <c r="N369" s="433" t="s">
        <v>480</v>
      </c>
      <c r="O369" s="450"/>
      <c r="P369" s="485" t="s">
        <v>480</v>
      </c>
      <c r="Q369" s="433" t="s">
        <v>480</v>
      </c>
      <c r="R369" s="450"/>
      <c r="S369" s="485" t="s">
        <v>480</v>
      </c>
      <c r="T369" s="433" t="s">
        <v>480</v>
      </c>
      <c r="U369" s="450"/>
      <c r="V369" s="485" t="s">
        <v>480</v>
      </c>
      <c r="W369" s="433" t="s">
        <v>480</v>
      </c>
      <c r="X369" s="450"/>
      <c r="Y369" s="485" t="s">
        <v>480</v>
      </c>
      <c r="Z369" s="433" t="s">
        <v>480</v>
      </c>
      <c r="AA369" s="450"/>
      <c r="AB369" s="485" t="s">
        <v>480</v>
      </c>
      <c r="AC369" s="433" t="s">
        <v>480</v>
      </c>
      <c r="AD369" s="450"/>
      <c r="AE369" s="485" t="s">
        <v>480</v>
      </c>
      <c r="AF369" s="433" t="s">
        <v>480</v>
      </c>
      <c r="AG369" s="450"/>
      <c r="AH369" s="485" t="s">
        <v>480</v>
      </c>
      <c r="AI369" s="433" t="s">
        <v>480</v>
      </c>
      <c r="AJ369" s="450"/>
      <c r="AK369" s="485" t="s">
        <v>480</v>
      </c>
      <c r="AL369" s="433" t="s">
        <v>480</v>
      </c>
      <c r="AM369" s="450"/>
      <c r="AN369" s="485" t="s">
        <v>480</v>
      </c>
      <c r="AO369" s="433" t="s">
        <v>480</v>
      </c>
      <c r="AP369" s="450"/>
    </row>
    <row r="370" spans="1:42" outlineLevel="2">
      <c r="A370" s="443">
        <v>368</v>
      </c>
      <c r="B370" s="694" t="str">
        <f>'7. INPUT O&amp;N UC'!D324</f>
        <v>O&amp;N UC-4.6.3-Item #8</v>
      </c>
      <c r="C370" s="464" t="str">
        <f>'7. INPUT O&amp;N UC'!B$79</f>
        <v>4.</v>
      </c>
      <c r="D370" s="432" t="str">
        <f>'7. INPUT O&amp;N UC'!C$79</f>
        <v>O&amp;N UC - NTT</v>
      </c>
      <c r="E370" s="139" t="str">
        <f>'7. INPUT O&amp;N UC'!C$271</f>
        <v>4.6</v>
      </c>
      <c r="F370" s="432" t="str">
        <f>'7. INPUT O&amp;N UC'!D$271</f>
        <v>O&amp;N UC - NTT - Opex</v>
      </c>
      <c r="G370" s="139" t="str">
        <f>'7. INPUT O&amp;N UC'!D$313</f>
        <v>4.6.3</v>
      </c>
      <c r="H370" s="465" t="str">
        <f>'7. INPUT O&amp;N UC'!E$313</f>
        <v>O&amp;N UC - NTT - Opex, Other</v>
      </c>
      <c r="I370" s="472" t="s">
        <v>17</v>
      </c>
      <c r="J370" s="23"/>
      <c r="K370" s="23"/>
      <c r="L370" s="473"/>
      <c r="M370" s="485" t="s">
        <v>480</v>
      </c>
      <c r="N370" s="433" t="s">
        <v>480</v>
      </c>
      <c r="O370" s="450"/>
      <c r="P370" s="485" t="s">
        <v>480</v>
      </c>
      <c r="Q370" s="433" t="s">
        <v>480</v>
      </c>
      <c r="R370" s="450"/>
      <c r="S370" s="485" t="s">
        <v>480</v>
      </c>
      <c r="T370" s="433" t="s">
        <v>480</v>
      </c>
      <c r="U370" s="450"/>
      <c r="V370" s="485" t="s">
        <v>480</v>
      </c>
      <c r="W370" s="433" t="s">
        <v>480</v>
      </c>
      <c r="X370" s="450"/>
      <c r="Y370" s="485" t="s">
        <v>480</v>
      </c>
      <c r="Z370" s="433" t="s">
        <v>480</v>
      </c>
      <c r="AA370" s="450"/>
      <c r="AB370" s="485" t="s">
        <v>480</v>
      </c>
      <c r="AC370" s="433" t="s">
        <v>480</v>
      </c>
      <c r="AD370" s="450"/>
      <c r="AE370" s="485" t="s">
        <v>480</v>
      </c>
      <c r="AF370" s="433" t="s">
        <v>480</v>
      </c>
      <c r="AG370" s="450"/>
      <c r="AH370" s="485" t="s">
        <v>480</v>
      </c>
      <c r="AI370" s="433" t="s">
        <v>480</v>
      </c>
      <c r="AJ370" s="450"/>
      <c r="AK370" s="485" t="s">
        <v>480</v>
      </c>
      <c r="AL370" s="433" t="s">
        <v>480</v>
      </c>
      <c r="AM370" s="450"/>
      <c r="AN370" s="485" t="s">
        <v>480</v>
      </c>
      <c r="AO370" s="433" t="s">
        <v>480</v>
      </c>
      <c r="AP370" s="450"/>
    </row>
    <row r="371" spans="1:42" outlineLevel="2">
      <c r="A371" s="443">
        <v>369</v>
      </c>
      <c r="B371" s="694" t="str">
        <f>'7. INPUT O&amp;N UC'!D325</f>
        <v>O&amp;N UC-4.6.3-Item #9</v>
      </c>
      <c r="C371" s="464" t="str">
        <f>'7. INPUT O&amp;N UC'!B$79</f>
        <v>4.</v>
      </c>
      <c r="D371" s="432" t="str">
        <f>'7. INPUT O&amp;N UC'!C$79</f>
        <v>O&amp;N UC - NTT</v>
      </c>
      <c r="E371" s="139" t="str">
        <f>'7. INPUT O&amp;N UC'!C$271</f>
        <v>4.6</v>
      </c>
      <c r="F371" s="432" t="str">
        <f>'7. INPUT O&amp;N UC'!D$271</f>
        <v>O&amp;N UC - NTT - Opex</v>
      </c>
      <c r="G371" s="139" t="str">
        <f>'7. INPUT O&amp;N UC'!D$313</f>
        <v>4.6.3</v>
      </c>
      <c r="H371" s="465" t="str">
        <f>'7. INPUT O&amp;N UC'!E$313</f>
        <v>O&amp;N UC - NTT - Opex, Other</v>
      </c>
      <c r="I371" s="472" t="s">
        <v>18</v>
      </c>
      <c r="J371" s="23"/>
      <c r="K371" s="23"/>
      <c r="L371" s="473"/>
      <c r="M371" s="485" t="s">
        <v>480</v>
      </c>
      <c r="N371" s="433" t="s">
        <v>480</v>
      </c>
      <c r="O371" s="450"/>
      <c r="P371" s="485" t="s">
        <v>480</v>
      </c>
      <c r="Q371" s="433" t="s">
        <v>480</v>
      </c>
      <c r="R371" s="450"/>
      <c r="S371" s="485" t="s">
        <v>480</v>
      </c>
      <c r="T371" s="433" t="s">
        <v>480</v>
      </c>
      <c r="U371" s="450"/>
      <c r="V371" s="485" t="s">
        <v>480</v>
      </c>
      <c r="W371" s="433" t="s">
        <v>480</v>
      </c>
      <c r="X371" s="450"/>
      <c r="Y371" s="485" t="s">
        <v>480</v>
      </c>
      <c r="Z371" s="433" t="s">
        <v>480</v>
      </c>
      <c r="AA371" s="450"/>
      <c r="AB371" s="485" t="s">
        <v>480</v>
      </c>
      <c r="AC371" s="433" t="s">
        <v>480</v>
      </c>
      <c r="AD371" s="450"/>
      <c r="AE371" s="485" t="s">
        <v>480</v>
      </c>
      <c r="AF371" s="433" t="s">
        <v>480</v>
      </c>
      <c r="AG371" s="450"/>
      <c r="AH371" s="485" t="s">
        <v>480</v>
      </c>
      <c r="AI371" s="433" t="s">
        <v>480</v>
      </c>
      <c r="AJ371" s="450"/>
      <c r="AK371" s="485" t="s">
        <v>480</v>
      </c>
      <c r="AL371" s="433" t="s">
        <v>480</v>
      </c>
      <c r="AM371" s="450"/>
      <c r="AN371" s="485" t="s">
        <v>480</v>
      </c>
      <c r="AO371" s="433" t="s">
        <v>480</v>
      </c>
      <c r="AP371" s="450"/>
    </row>
    <row r="372" spans="1:42" outlineLevel="2">
      <c r="A372" s="445">
        <v>370</v>
      </c>
      <c r="B372" s="694" t="str">
        <f>'7. INPUT O&amp;N UC'!D326</f>
        <v>O&amp;N UC-4.6.3-Item #10</v>
      </c>
      <c r="C372" s="466" t="str">
        <f>'7. INPUT O&amp;N UC'!B$79</f>
        <v>4.</v>
      </c>
      <c r="D372" s="435" t="str">
        <f>'7. INPUT O&amp;N UC'!C$79</f>
        <v>O&amp;N UC - NTT</v>
      </c>
      <c r="E372" s="434" t="str">
        <f>'7. INPUT O&amp;N UC'!C$271</f>
        <v>4.6</v>
      </c>
      <c r="F372" s="435" t="str">
        <f>'7. INPUT O&amp;N UC'!D$271</f>
        <v>O&amp;N UC - NTT - Opex</v>
      </c>
      <c r="G372" s="434" t="str">
        <f>'7. INPUT O&amp;N UC'!D$313</f>
        <v>4.6.3</v>
      </c>
      <c r="H372" s="467" t="str">
        <f>'7. INPUT O&amp;N UC'!E$313</f>
        <v>O&amp;N UC - NTT - Opex, Other</v>
      </c>
      <c r="I372" s="474" t="s">
        <v>19</v>
      </c>
      <c r="J372" s="28"/>
      <c r="K372" s="28"/>
      <c r="L372" s="475"/>
      <c r="M372" s="487" t="s">
        <v>480</v>
      </c>
      <c r="N372" s="436" t="s">
        <v>480</v>
      </c>
      <c r="O372" s="451"/>
      <c r="P372" s="487" t="s">
        <v>480</v>
      </c>
      <c r="Q372" s="436" t="s">
        <v>480</v>
      </c>
      <c r="R372" s="451"/>
      <c r="S372" s="487" t="s">
        <v>480</v>
      </c>
      <c r="T372" s="436" t="s">
        <v>480</v>
      </c>
      <c r="U372" s="451"/>
      <c r="V372" s="487" t="s">
        <v>480</v>
      </c>
      <c r="W372" s="436" t="s">
        <v>480</v>
      </c>
      <c r="X372" s="451"/>
      <c r="Y372" s="487" t="s">
        <v>480</v>
      </c>
      <c r="Z372" s="436" t="s">
        <v>480</v>
      </c>
      <c r="AA372" s="451"/>
      <c r="AB372" s="487" t="s">
        <v>480</v>
      </c>
      <c r="AC372" s="436" t="s">
        <v>480</v>
      </c>
      <c r="AD372" s="451"/>
      <c r="AE372" s="487" t="s">
        <v>480</v>
      </c>
      <c r="AF372" s="436" t="s">
        <v>480</v>
      </c>
      <c r="AG372" s="451"/>
      <c r="AH372" s="487" t="s">
        <v>480</v>
      </c>
      <c r="AI372" s="436" t="s">
        <v>480</v>
      </c>
      <c r="AJ372" s="451"/>
      <c r="AK372" s="487" t="s">
        <v>480</v>
      </c>
      <c r="AL372" s="436" t="s">
        <v>480</v>
      </c>
      <c r="AM372" s="451"/>
      <c r="AN372" s="487" t="s">
        <v>480</v>
      </c>
      <c r="AO372" s="436" t="s">
        <v>480</v>
      </c>
      <c r="AP372" s="451"/>
    </row>
    <row r="373" spans="1:42" outlineLevel="2">
      <c r="A373" s="447">
        <v>371</v>
      </c>
      <c r="B373" s="37" t="str">
        <f>'7. INPUT O&amp;N UC'!D332</f>
        <v>O&amp;N UC-4.6.4-Item #1</v>
      </c>
      <c r="C373" s="496" t="str">
        <f>'7. INPUT O&amp;N UC'!B$79</f>
        <v>4.</v>
      </c>
      <c r="D373" s="430" t="str">
        <f>'7. INPUT O&amp;N UC'!C$79</f>
        <v>O&amp;N UC - NTT</v>
      </c>
      <c r="E373" s="429" t="str">
        <f>'7. INPUT O&amp;N UC'!C$271</f>
        <v>4.6</v>
      </c>
      <c r="F373" s="430" t="str">
        <f>'7. INPUT O&amp;N UC'!D$271</f>
        <v>O&amp;N UC - NTT - Opex</v>
      </c>
      <c r="G373" s="429" t="str">
        <f>'7. INPUT O&amp;N UC'!D$328</f>
        <v>4.6.4</v>
      </c>
      <c r="H373" s="495" t="str">
        <f>'7. INPUT O&amp;N UC'!E$328</f>
        <v>O&amp;N UC - NTT - Opex, Pull-Through</v>
      </c>
      <c r="I373" s="476" t="s">
        <v>9</v>
      </c>
      <c r="J373" s="17"/>
      <c r="K373" s="17"/>
      <c r="L373" s="477"/>
      <c r="M373" s="488" t="s">
        <v>480</v>
      </c>
      <c r="N373" s="431" t="s">
        <v>480</v>
      </c>
      <c r="O373" s="449"/>
      <c r="P373" s="488" t="s">
        <v>480</v>
      </c>
      <c r="Q373" s="431" t="s">
        <v>480</v>
      </c>
      <c r="R373" s="449"/>
      <c r="S373" s="488" t="s">
        <v>480</v>
      </c>
      <c r="T373" s="431" t="s">
        <v>480</v>
      </c>
      <c r="U373" s="449"/>
      <c r="V373" s="488" t="s">
        <v>480</v>
      </c>
      <c r="W373" s="431" t="s">
        <v>480</v>
      </c>
      <c r="X373" s="449"/>
      <c r="Y373" s="488" t="s">
        <v>480</v>
      </c>
      <c r="Z373" s="431" t="s">
        <v>480</v>
      </c>
      <c r="AA373" s="449"/>
      <c r="AB373" s="488" t="s">
        <v>480</v>
      </c>
      <c r="AC373" s="431" t="s">
        <v>480</v>
      </c>
      <c r="AD373" s="449"/>
      <c r="AE373" s="488" t="s">
        <v>480</v>
      </c>
      <c r="AF373" s="431" t="s">
        <v>480</v>
      </c>
      <c r="AG373" s="449"/>
      <c r="AH373" s="488" t="s">
        <v>480</v>
      </c>
      <c r="AI373" s="431" t="s">
        <v>480</v>
      </c>
      <c r="AJ373" s="449"/>
      <c r="AK373" s="488" t="s">
        <v>480</v>
      </c>
      <c r="AL373" s="431" t="s">
        <v>480</v>
      </c>
      <c r="AM373" s="449"/>
      <c r="AN373" s="488" t="s">
        <v>480</v>
      </c>
      <c r="AO373" s="431" t="s">
        <v>480</v>
      </c>
      <c r="AP373" s="449"/>
    </row>
    <row r="374" spans="1:42" outlineLevel="2">
      <c r="A374" s="443">
        <v>372</v>
      </c>
      <c r="B374" s="38" t="str">
        <f>'7. INPUT O&amp;N UC'!D333</f>
        <v>O&amp;N UC-4.6.4-Item #2</v>
      </c>
      <c r="C374" s="464" t="str">
        <f>'7. INPUT O&amp;N UC'!B$79</f>
        <v>4.</v>
      </c>
      <c r="D374" s="432" t="str">
        <f>'7. INPUT O&amp;N UC'!C$79</f>
        <v>O&amp;N UC - NTT</v>
      </c>
      <c r="E374" s="139" t="str">
        <f>'7. INPUT O&amp;N UC'!C$271</f>
        <v>4.6</v>
      </c>
      <c r="F374" s="432" t="str">
        <f>'7. INPUT O&amp;N UC'!D$271</f>
        <v>O&amp;N UC - NTT - Opex</v>
      </c>
      <c r="G374" s="139" t="str">
        <f>'7. INPUT O&amp;N UC'!D$328</f>
        <v>4.6.4</v>
      </c>
      <c r="H374" s="465" t="str">
        <f>'7. INPUT O&amp;N UC'!E$328</f>
        <v>O&amp;N UC - NTT - Opex, Pull-Through</v>
      </c>
      <c r="I374" s="472" t="s">
        <v>11</v>
      </c>
      <c r="J374" s="23"/>
      <c r="K374" s="23"/>
      <c r="L374" s="473"/>
      <c r="M374" s="485" t="s">
        <v>480</v>
      </c>
      <c r="N374" s="433" t="s">
        <v>480</v>
      </c>
      <c r="O374" s="450"/>
      <c r="P374" s="485" t="s">
        <v>480</v>
      </c>
      <c r="Q374" s="433" t="s">
        <v>480</v>
      </c>
      <c r="R374" s="450"/>
      <c r="S374" s="485" t="s">
        <v>480</v>
      </c>
      <c r="T374" s="433" t="s">
        <v>480</v>
      </c>
      <c r="U374" s="450"/>
      <c r="V374" s="485" t="s">
        <v>480</v>
      </c>
      <c r="W374" s="433" t="s">
        <v>480</v>
      </c>
      <c r="X374" s="450"/>
      <c r="Y374" s="485" t="s">
        <v>480</v>
      </c>
      <c r="Z374" s="433" t="s">
        <v>480</v>
      </c>
      <c r="AA374" s="450"/>
      <c r="AB374" s="485" t="s">
        <v>480</v>
      </c>
      <c r="AC374" s="433" t="s">
        <v>480</v>
      </c>
      <c r="AD374" s="450"/>
      <c r="AE374" s="485" t="s">
        <v>480</v>
      </c>
      <c r="AF374" s="433" t="s">
        <v>480</v>
      </c>
      <c r="AG374" s="450"/>
      <c r="AH374" s="485" t="s">
        <v>480</v>
      </c>
      <c r="AI374" s="433" t="s">
        <v>480</v>
      </c>
      <c r="AJ374" s="450"/>
      <c r="AK374" s="485" t="s">
        <v>480</v>
      </c>
      <c r="AL374" s="433" t="s">
        <v>480</v>
      </c>
      <c r="AM374" s="450"/>
      <c r="AN374" s="485" t="s">
        <v>480</v>
      </c>
      <c r="AO374" s="433" t="s">
        <v>480</v>
      </c>
      <c r="AP374" s="450"/>
    </row>
    <row r="375" spans="1:42" outlineLevel="2">
      <c r="A375" s="443">
        <v>373</v>
      </c>
      <c r="B375" s="38" t="str">
        <f>'7. INPUT O&amp;N UC'!D334</f>
        <v>O&amp;N UC-4.6.4-Item #3</v>
      </c>
      <c r="C375" s="464" t="str">
        <f>'7. INPUT O&amp;N UC'!B$79</f>
        <v>4.</v>
      </c>
      <c r="D375" s="432" t="str">
        <f>'7. INPUT O&amp;N UC'!C$79</f>
        <v>O&amp;N UC - NTT</v>
      </c>
      <c r="E375" s="139" t="str">
        <f>'7. INPUT O&amp;N UC'!C$271</f>
        <v>4.6</v>
      </c>
      <c r="F375" s="432" t="str">
        <f>'7. INPUT O&amp;N UC'!D$271</f>
        <v>O&amp;N UC - NTT - Opex</v>
      </c>
      <c r="G375" s="139" t="str">
        <f>'7. INPUT O&amp;N UC'!D$328</f>
        <v>4.6.4</v>
      </c>
      <c r="H375" s="465" t="str">
        <f>'7. INPUT O&amp;N UC'!E$328</f>
        <v>O&amp;N UC - NTT - Opex, Pull-Through</v>
      </c>
      <c r="I375" s="472" t="s">
        <v>12</v>
      </c>
      <c r="J375" s="23"/>
      <c r="K375" s="23"/>
      <c r="L375" s="473"/>
      <c r="M375" s="485" t="s">
        <v>480</v>
      </c>
      <c r="N375" s="433" t="s">
        <v>480</v>
      </c>
      <c r="O375" s="450"/>
      <c r="P375" s="485" t="s">
        <v>480</v>
      </c>
      <c r="Q375" s="433" t="s">
        <v>480</v>
      </c>
      <c r="R375" s="450"/>
      <c r="S375" s="485" t="s">
        <v>480</v>
      </c>
      <c r="T375" s="433" t="s">
        <v>480</v>
      </c>
      <c r="U375" s="450"/>
      <c r="V375" s="485" t="s">
        <v>480</v>
      </c>
      <c r="W375" s="433" t="s">
        <v>480</v>
      </c>
      <c r="X375" s="450"/>
      <c r="Y375" s="485" t="s">
        <v>480</v>
      </c>
      <c r="Z375" s="433" t="s">
        <v>480</v>
      </c>
      <c r="AA375" s="450"/>
      <c r="AB375" s="485" t="s">
        <v>480</v>
      </c>
      <c r="AC375" s="433" t="s">
        <v>480</v>
      </c>
      <c r="AD375" s="450"/>
      <c r="AE375" s="485" t="s">
        <v>480</v>
      </c>
      <c r="AF375" s="433" t="s">
        <v>480</v>
      </c>
      <c r="AG375" s="450"/>
      <c r="AH375" s="485" t="s">
        <v>480</v>
      </c>
      <c r="AI375" s="433" t="s">
        <v>480</v>
      </c>
      <c r="AJ375" s="450"/>
      <c r="AK375" s="485" t="s">
        <v>480</v>
      </c>
      <c r="AL375" s="433" t="s">
        <v>480</v>
      </c>
      <c r="AM375" s="450"/>
      <c r="AN375" s="485" t="s">
        <v>480</v>
      </c>
      <c r="AO375" s="433" t="s">
        <v>480</v>
      </c>
      <c r="AP375" s="450"/>
    </row>
    <row r="376" spans="1:42" outlineLevel="2">
      <c r="A376" s="443">
        <v>374</v>
      </c>
      <c r="B376" s="38" t="str">
        <f>'7. INPUT O&amp;N UC'!D335</f>
        <v>O&amp;N UC-4.6.4-Item #4</v>
      </c>
      <c r="C376" s="464" t="str">
        <f>'7. INPUT O&amp;N UC'!B$79</f>
        <v>4.</v>
      </c>
      <c r="D376" s="432" t="str">
        <f>'7. INPUT O&amp;N UC'!C$79</f>
        <v>O&amp;N UC - NTT</v>
      </c>
      <c r="E376" s="139" t="str">
        <f>'7. INPUT O&amp;N UC'!C$271</f>
        <v>4.6</v>
      </c>
      <c r="F376" s="432" t="str">
        <f>'7. INPUT O&amp;N UC'!D$271</f>
        <v>O&amp;N UC - NTT - Opex</v>
      </c>
      <c r="G376" s="139" t="str">
        <f>'7. INPUT O&amp;N UC'!D$328</f>
        <v>4.6.4</v>
      </c>
      <c r="H376" s="465" t="str">
        <f>'7. INPUT O&amp;N UC'!E$328</f>
        <v>O&amp;N UC - NTT - Opex, Pull-Through</v>
      </c>
      <c r="I376" s="472" t="s">
        <v>13</v>
      </c>
      <c r="J376" s="23"/>
      <c r="K376" s="23"/>
      <c r="L376" s="473"/>
      <c r="M376" s="485" t="s">
        <v>480</v>
      </c>
      <c r="N376" s="433" t="s">
        <v>480</v>
      </c>
      <c r="O376" s="450"/>
      <c r="P376" s="485" t="s">
        <v>480</v>
      </c>
      <c r="Q376" s="433" t="s">
        <v>480</v>
      </c>
      <c r="R376" s="450"/>
      <c r="S376" s="485" t="s">
        <v>480</v>
      </c>
      <c r="T376" s="433" t="s">
        <v>480</v>
      </c>
      <c r="U376" s="450"/>
      <c r="V376" s="485" t="s">
        <v>480</v>
      </c>
      <c r="W376" s="433" t="s">
        <v>480</v>
      </c>
      <c r="X376" s="450"/>
      <c r="Y376" s="485" t="s">
        <v>480</v>
      </c>
      <c r="Z376" s="433" t="s">
        <v>480</v>
      </c>
      <c r="AA376" s="450"/>
      <c r="AB376" s="485" t="s">
        <v>480</v>
      </c>
      <c r="AC376" s="433" t="s">
        <v>480</v>
      </c>
      <c r="AD376" s="450"/>
      <c r="AE376" s="485" t="s">
        <v>480</v>
      </c>
      <c r="AF376" s="433" t="s">
        <v>480</v>
      </c>
      <c r="AG376" s="450"/>
      <c r="AH376" s="485" t="s">
        <v>480</v>
      </c>
      <c r="AI376" s="433" t="s">
        <v>480</v>
      </c>
      <c r="AJ376" s="450"/>
      <c r="AK376" s="485" t="s">
        <v>480</v>
      </c>
      <c r="AL376" s="433" t="s">
        <v>480</v>
      </c>
      <c r="AM376" s="450"/>
      <c r="AN376" s="485" t="s">
        <v>480</v>
      </c>
      <c r="AO376" s="433" t="s">
        <v>480</v>
      </c>
      <c r="AP376" s="450"/>
    </row>
    <row r="377" spans="1:42" outlineLevel="2">
      <c r="A377" s="443">
        <v>375</v>
      </c>
      <c r="B377" s="38" t="str">
        <f>'7. INPUT O&amp;N UC'!D336</f>
        <v>O&amp;N UC-4.6.4-Item #5</v>
      </c>
      <c r="C377" s="464" t="str">
        <f>'7. INPUT O&amp;N UC'!B$79</f>
        <v>4.</v>
      </c>
      <c r="D377" s="432" t="str">
        <f>'7. INPUT O&amp;N UC'!C$79</f>
        <v>O&amp;N UC - NTT</v>
      </c>
      <c r="E377" s="139" t="str">
        <f>'7. INPUT O&amp;N UC'!C$271</f>
        <v>4.6</v>
      </c>
      <c r="F377" s="432" t="str">
        <f>'7. INPUT O&amp;N UC'!D$271</f>
        <v>O&amp;N UC - NTT - Opex</v>
      </c>
      <c r="G377" s="139" t="str">
        <f>'7. INPUT O&amp;N UC'!D$328</f>
        <v>4.6.4</v>
      </c>
      <c r="H377" s="465" t="str">
        <f>'7. INPUT O&amp;N UC'!E$328</f>
        <v>O&amp;N UC - NTT - Opex, Pull-Through</v>
      </c>
      <c r="I377" s="472" t="s">
        <v>14</v>
      </c>
      <c r="J377" s="23"/>
      <c r="K377" s="23"/>
      <c r="L377" s="473"/>
      <c r="M377" s="485" t="s">
        <v>480</v>
      </c>
      <c r="N377" s="433" t="s">
        <v>480</v>
      </c>
      <c r="O377" s="450"/>
      <c r="P377" s="485" t="s">
        <v>480</v>
      </c>
      <c r="Q377" s="433" t="s">
        <v>480</v>
      </c>
      <c r="R377" s="450"/>
      <c r="S377" s="485" t="s">
        <v>480</v>
      </c>
      <c r="T377" s="433" t="s">
        <v>480</v>
      </c>
      <c r="U377" s="450"/>
      <c r="V377" s="485" t="s">
        <v>480</v>
      </c>
      <c r="W377" s="433" t="s">
        <v>480</v>
      </c>
      <c r="X377" s="450"/>
      <c r="Y377" s="485" t="s">
        <v>480</v>
      </c>
      <c r="Z377" s="433" t="s">
        <v>480</v>
      </c>
      <c r="AA377" s="450"/>
      <c r="AB377" s="485" t="s">
        <v>480</v>
      </c>
      <c r="AC377" s="433" t="s">
        <v>480</v>
      </c>
      <c r="AD377" s="450"/>
      <c r="AE377" s="485" t="s">
        <v>480</v>
      </c>
      <c r="AF377" s="433" t="s">
        <v>480</v>
      </c>
      <c r="AG377" s="450"/>
      <c r="AH377" s="485" t="s">
        <v>480</v>
      </c>
      <c r="AI377" s="433" t="s">
        <v>480</v>
      </c>
      <c r="AJ377" s="450"/>
      <c r="AK377" s="485" t="s">
        <v>480</v>
      </c>
      <c r="AL377" s="433" t="s">
        <v>480</v>
      </c>
      <c r="AM377" s="450"/>
      <c r="AN377" s="485" t="s">
        <v>480</v>
      </c>
      <c r="AO377" s="433" t="s">
        <v>480</v>
      </c>
      <c r="AP377" s="450"/>
    </row>
    <row r="378" spans="1:42" outlineLevel="2">
      <c r="A378" s="443">
        <v>376</v>
      </c>
      <c r="B378" s="694" t="str">
        <f>'7. INPUT O&amp;N UC'!D337</f>
        <v>O&amp;N UC-4.6.4-Item #6</v>
      </c>
      <c r="C378" s="464" t="str">
        <f>'7. INPUT O&amp;N UC'!B$79</f>
        <v>4.</v>
      </c>
      <c r="D378" s="432" t="str">
        <f>'7. INPUT O&amp;N UC'!C$79</f>
        <v>O&amp;N UC - NTT</v>
      </c>
      <c r="E378" s="139" t="str">
        <f>'7. INPUT O&amp;N UC'!C$271</f>
        <v>4.6</v>
      </c>
      <c r="F378" s="432" t="str">
        <f>'7. INPUT O&amp;N UC'!D$271</f>
        <v>O&amp;N UC - NTT - Opex</v>
      </c>
      <c r="G378" s="139" t="str">
        <f>'7. INPUT O&amp;N UC'!D$328</f>
        <v>4.6.4</v>
      </c>
      <c r="H378" s="465" t="str">
        <f>'7. INPUT O&amp;N UC'!E$328</f>
        <v>O&amp;N UC - NTT - Opex, Pull-Through</v>
      </c>
      <c r="I378" s="472" t="s">
        <v>15</v>
      </c>
      <c r="J378" s="23"/>
      <c r="K378" s="23"/>
      <c r="L378" s="473"/>
      <c r="M378" s="485" t="s">
        <v>480</v>
      </c>
      <c r="N378" s="433" t="s">
        <v>480</v>
      </c>
      <c r="O378" s="450"/>
      <c r="P378" s="485" t="s">
        <v>480</v>
      </c>
      <c r="Q378" s="433" t="s">
        <v>480</v>
      </c>
      <c r="R378" s="450"/>
      <c r="S378" s="485" t="s">
        <v>480</v>
      </c>
      <c r="T378" s="433" t="s">
        <v>480</v>
      </c>
      <c r="U378" s="450"/>
      <c r="V378" s="485" t="s">
        <v>480</v>
      </c>
      <c r="W378" s="433" t="s">
        <v>480</v>
      </c>
      <c r="X378" s="450"/>
      <c r="Y378" s="485" t="s">
        <v>480</v>
      </c>
      <c r="Z378" s="433" t="s">
        <v>480</v>
      </c>
      <c r="AA378" s="450"/>
      <c r="AB378" s="485" t="s">
        <v>480</v>
      </c>
      <c r="AC378" s="433" t="s">
        <v>480</v>
      </c>
      <c r="AD378" s="450"/>
      <c r="AE378" s="485" t="s">
        <v>480</v>
      </c>
      <c r="AF378" s="433" t="s">
        <v>480</v>
      </c>
      <c r="AG378" s="450"/>
      <c r="AH378" s="485" t="s">
        <v>480</v>
      </c>
      <c r="AI378" s="433" t="s">
        <v>480</v>
      </c>
      <c r="AJ378" s="450"/>
      <c r="AK378" s="485" t="s">
        <v>480</v>
      </c>
      <c r="AL378" s="433" t="s">
        <v>480</v>
      </c>
      <c r="AM378" s="450"/>
      <c r="AN378" s="485" t="s">
        <v>480</v>
      </c>
      <c r="AO378" s="433" t="s">
        <v>480</v>
      </c>
      <c r="AP378" s="450"/>
    </row>
    <row r="379" spans="1:42" outlineLevel="2">
      <c r="A379" s="443">
        <v>377</v>
      </c>
      <c r="B379" s="694" t="str">
        <f>'7. INPUT O&amp;N UC'!D338</f>
        <v>O&amp;N UC-4.6.4-Item #7</v>
      </c>
      <c r="C379" s="464" t="str">
        <f>'7. INPUT O&amp;N UC'!B$79</f>
        <v>4.</v>
      </c>
      <c r="D379" s="432" t="str">
        <f>'7. INPUT O&amp;N UC'!C$79</f>
        <v>O&amp;N UC - NTT</v>
      </c>
      <c r="E379" s="139" t="str">
        <f>'7. INPUT O&amp;N UC'!C$271</f>
        <v>4.6</v>
      </c>
      <c r="F379" s="432" t="str">
        <f>'7. INPUT O&amp;N UC'!D$271</f>
        <v>O&amp;N UC - NTT - Opex</v>
      </c>
      <c r="G379" s="139" t="str">
        <f>'7. INPUT O&amp;N UC'!D$328</f>
        <v>4.6.4</v>
      </c>
      <c r="H379" s="465" t="str">
        <f>'7. INPUT O&amp;N UC'!E$328</f>
        <v>O&amp;N UC - NTT - Opex, Pull-Through</v>
      </c>
      <c r="I379" s="472" t="s">
        <v>16</v>
      </c>
      <c r="J379" s="23"/>
      <c r="K379" s="23"/>
      <c r="L379" s="473"/>
      <c r="M379" s="485" t="s">
        <v>480</v>
      </c>
      <c r="N379" s="433" t="s">
        <v>480</v>
      </c>
      <c r="O379" s="450"/>
      <c r="P379" s="485" t="s">
        <v>480</v>
      </c>
      <c r="Q379" s="433" t="s">
        <v>480</v>
      </c>
      <c r="R379" s="450"/>
      <c r="S379" s="485" t="s">
        <v>480</v>
      </c>
      <c r="T379" s="433" t="s">
        <v>480</v>
      </c>
      <c r="U379" s="450"/>
      <c r="V379" s="485" t="s">
        <v>480</v>
      </c>
      <c r="W379" s="433" t="s">
        <v>480</v>
      </c>
      <c r="X379" s="450"/>
      <c r="Y379" s="485" t="s">
        <v>480</v>
      </c>
      <c r="Z379" s="433" t="s">
        <v>480</v>
      </c>
      <c r="AA379" s="450"/>
      <c r="AB379" s="485" t="s">
        <v>480</v>
      </c>
      <c r="AC379" s="433" t="s">
        <v>480</v>
      </c>
      <c r="AD379" s="450"/>
      <c r="AE379" s="485" t="s">
        <v>480</v>
      </c>
      <c r="AF379" s="433" t="s">
        <v>480</v>
      </c>
      <c r="AG379" s="450"/>
      <c r="AH379" s="485" t="s">
        <v>480</v>
      </c>
      <c r="AI379" s="433" t="s">
        <v>480</v>
      </c>
      <c r="AJ379" s="450"/>
      <c r="AK379" s="485" t="s">
        <v>480</v>
      </c>
      <c r="AL379" s="433" t="s">
        <v>480</v>
      </c>
      <c r="AM379" s="450"/>
      <c r="AN379" s="485" t="s">
        <v>480</v>
      </c>
      <c r="AO379" s="433" t="s">
        <v>480</v>
      </c>
      <c r="AP379" s="450"/>
    </row>
    <row r="380" spans="1:42" outlineLevel="2">
      <c r="A380" s="443">
        <v>378</v>
      </c>
      <c r="B380" s="694" t="str">
        <f>'7. INPUT O&amp;N UC'!D339</f>
        <v>O&amp;N UC-4.6.4-Item #8</v>
      </c>
      <c r="C380" s="464" t="str">
        <f>'7. INPUT O&amp;N UC'!B$79</f>
        <v>4.</v>
      </c>
      <c r="D380" s="432" t="str">
        <f>'7. INPUT O&amp;N UC'!C$79</f>
        <v>O&amp;N UC - NTT</v>
      </c>
      <c r="E380" s="139" t="str">
        <f>'7. INPUT O&amp;N UC'!C$271</f>
        <v>4.6</v>
      </c>
      <c r="F380" s="432" t="str">
        <f>'7. INPUT O&amp;N UC'!D$271</f>
        <v>O&amp;N UC - NTT - Opex</v>
      </c>
      <c r="G380" s="139" t="str">
        <f>'7. INPUT O&amp;N UC'!D$328</f>
        <v>4.6.4</v>
      </c>
      <c r="H380" s="465" t="str">
        <f>'7. INPUT O&amp;N UC'!E$328</f>
        <v>O&amp;N UC - NTT - Opex, Pull-Through</v>
      </c>
      <c r="I380" s="472" t="s">
        <v>17</v>
      </c>
      <c r="J380" s="23"/>
      <c r="K380" s="23"/>
      <c r="L380" s="473"/>
      <c r="M380" s="485" t="s">
        <v>480</v>
      </c>
      <c r="N380" s="433" t="s">
        <v>480</v>
      </c>
      <c r="O380" s="450"/>
      <c r="P380" s="485" t="s">
        <v>480</v>
      </c>
      <c r="Q380" s="433" t="s">
        <v>480</v>
      </c>
      <c r="R380" s="450"/>
      <c r="S380" s="485" t="s">
        <v>480</v>
      </c>
      <c r="T380" s="433" t="s">
        <v>480</v>
      </c>
      <c r="U380" s="450"/>
      <c r="V380" s="485" t="s">
        <v>480</v>
      </c>
      <c r="W380" s="433" t="s">
        <v>480</v>
      </c>
      <c r="X380" s="450"/>
      <c r="Y380" s="485" t="s">
        <v>480</v>
      </c>
      <c r="Z380" s="433" t="s">
        <v>480</v>
      </c>
      <c r="AA380" s="450"/>
      <c r="AB380" s="485" t="s">
        <v>480</v>
      </c>
      <c r="AC380" s="433" t="s">
        <v>480</v>
      </c>
      <c r="AD380" s="450"/>
      <c r="AE380" s="485" t="s">
        <v>480</v>
      </c>
      <c r="AF380" s="433" t="s">
        <v>480</v>
      </c>
      <c r="AG380" s="450"/>
      <c r="AH380" s="485" t="s">
        <v>480</v>
      </c>
      <c r="AI380" s="433" t="s">
        <v>480</v>
      </c>
      <c r="AJ380" s="450"/>
      <c r="AK380" s="485" t="s">
        <v>480</v>
      </c>
      <c r="AL380" s="433" t="s">
        <v>480</v>
      </c>
      <c r="AM380" s="450"/>
      <c r="AN380" s="485" t="s">
        <v>480</v>
      </c>
      <c r="AO380" s="433" t="s">
        <v>480</v>
      </c>
      <c r="AP380" s="450"/>
    </row>
    <row r="381" spans="1:42" outlineLevel="2">
      <c r="A381" s="443">
        <v>379</v>
      </c>
      <c r="B381" s="694" t="str">
        <f>'7. INPUT O&amp;N UC'!D340</f>
        <v>O&amp;N UC-4.6.4-Item #9</v>
      </c>
      <c r="C381" s="464" t="str">
        <f>'7. INPUT O&amp;N UC'!B$79</f>
        <v>4.</v>
      </c>
      <c r="D381" s="432" t="str">
        <f>'7. INPUT O&amp;N UC'!C$79</f>
        <v>O&amp;N UC - NTT</v>
      </c>
      <c r="E381" s="139" t="str">
        <f>'7. INPUT O&amp;N UC'!C$271</f>
        <v>4.6</v>
      </c>
      <c r="F381" s="432" t="str">
        <f>'7. INPUT O&amp;N UC'!D$271</f>
        <v>O&amp;N UC - NTT - Opex</v>
      </c>
      <c r="G381" s="139" t="str">
        <f>'7. INPUT O&amp;N UC'!D$328</f>
        <v>4.6.4</v>
      </c>
      <c r="H381" s="465" t="str">
        <f>'7. INPUT O&amp;N UC'!E$328</f>
        <v>O&amp;N UC - NTT - Opex, Pull-Through</v>
      </c>
      <c r="I381" s="472" t="s">
        <v>18</v>
      </c>
      <c r="J381" s="23"/>
      <c r="K381" s="23"/>
      <c r="L381" s="473"/>
      <c r="M381" s="485" t="s">
        <v>480</v>
      </c>
      <c r="N381" s="433" t="s">
        <v>480</v>
      </c>
      <c r="O381" s="450"/>
      <c r="P381" s="485" t="s">
        <v>480</v>
      </c>
      <c r="Q381" s="433" t="s">
        <v>480</v>
      </c>
      <c r="R381" s="450"/>
      <c r="S381" s="485" t="s">
        <v>480</v>
      </c>
      <c r="T381" s="433" t="s">
        <v>480</v>
      </c>
      <c r="U381" s="450"/>
      <c r="V381" s="485" t="s">
        <v>480</v>
      </c>
      <c r="W381" s="433" t="s">
        <v>480</v>
      </c>
      <c r="X381" s="450"/>
      <c r="Y381" s="485" t="s">
        <v>480</v>
      </c>
      <c r="Z381" s="433" t="s">
        <v>480</v>
      </c>
      <c r="AA381" s="450"/>
      <c r="AB381" s="485" t="s">
        <v>480</v>
      </c>
      <c r="AC381" s="433" t="s">
        <v>480</v>
      </c>
      <c r="AD381" s="450"/>
      <c r="AE381" s="485" t="s">
        <v>480</v>
      </c>
      <c r="AF381" s="433" t="s">
        <v>480</v>
      </c>
      <c r="AG381" s="450"/>
      <c r="AH381" s="485" t="s">
        <v>480</v>
      </c>
      <c r="AI381" s="433" t="s">
        <v>480</v>
      </c>
      <c r="AJ381" s="450"/>
      <c r="AK381" s="485" t="s">
        <v>480</v>
      </c>
      <c r="AL381" s="433" t="s">
        <v>480</v>
      </c>
      <c r="AM381" s="450"/>
      <c r="AN381" s="485" t="s">
        <v>480</v>
      </c>
      <c r="AO381" s="433" t="s">
        <v>480</v>
      </c>
      <c r="AP381" s="450"/>
    </row>
    <row r="382" spans="1:42" outlineLevel="2">
      <c r="A382" s="445">
        <v>380</v>
      </c>
      <c r="B382" s="694" t="str">
        <f>'7. INPUT O&amp;N UC'!D341</f>
        <v>O&amp;N UC-4.6.4-Item #10</v>
      </c>
      <c r="C382" s="466" t="str">
        <f>'7. INPUT O&amp;N UC'!B$79</f>
        <v>4.</v>
      </c>
      <c r="D382" s="435" t="str">
        <f>'7. INPUT O&amp;N UC'!C$79</f>
        <v>O&amp;N UC - NTT</v>
      </c>
      <c r="E382" s="434" t="str">
        <f>'7. INPUT O&amp;N UC'!C$271</f>
        <v>4.6</v>
      </c>
      <c r="F382" s="435" t="str">
        <f>'7. INPUT O&amp;N UC'!D$271</f>
        <v>O&amp;N UC - NTT - Opex</v>
      </c>
      <c r="G382" s="434" t="str">
        <f>'7. INPUT O&amp;N UC'!D$328</f>
        <v>4.6.4</v>
      </c>
      <c r="H382" s="467" t="str">
        <f>'7. INPUT O&amp;N UC'!E$328</f>
        <v>O&amp;N UC - NTT - Opex, Pull-Through</v>
      </c>
      <c r="I382" s="474" t="s">
        <v>19</v>
      </c>
      <c r="J382" s="28"/>
      <c r="K382" s="28"/>
      <c r="L382" s="475"/>
      <c r="M382" s="487" t="s">
        <v>480</v>
      </c>
      <c r="N382" s="436" t="s">
        <v>480</v>
      </c>
      <c r="O382" s="451"/>
      <c r="P382" s="487" t="s">
        <v>480</v>
      </c>
      <c r="Q382" s="436" t="s">
        <v>480</v>
      </c>
      <c r="R382" s="451"/>
      <c r="S382" s="487" t="s">
        <v>480</v>
      </c>
      <c r="T382" s="436" t="s">
        <v>480</v>
      </c>
      <c r="U382" s="451"/>
      <c r="V382" s="487" t="s">
        <v>480</v>
      </c>
      <c r="W382" s="436" t="s">
        <v>480</v>
      </c>
      <c r="X382" s="451"/>
      <c r="Y382" s="487" t="s">
        <v>480</v>
      </c>
      <c r="Z382" s="436" t="s">
        <v>480</v>
      </c>
      <c r="AA382" s="451"/>
      <c r="AB382" s="487" t="s">
        <v>480</v>
      </c>
      <c r="AC382" s="436" t="s">
        <v>480</v>
      </c>
      <c r="AD382" s="451"/>
      <c r="AE382" s="487" t="s">
        <v>480</v>
      </c>
      <c r="AF382" s="436" t="s">
        <v>480</v>
      </c>
      <c r="AG382" s="451"/>
      <c r="AH382" s="487" t="s">
        <v>480</v>
      </c>
      <c r="AI382" s="436" t="s">
        <v>480</v>
      </c>
      <c r="AJ382" s="451"/>
      <c r="AK382" s="487" t="s">
        <v>480</v>
      </c>
      <c r="AL382" s="436" t="s">
        <v>480</v>
      </c>
      <c r="AM382" s="451"/>
      <c r="AN382" s="487" t="s">
        <v>480</v>
      </c>
      <c r="AO382" s="436" t="s">
        <v>480</v>
      </c>
      <c r="AP382" s="451"/>
    </row>
    <row r="383" spans="1:42">
      <c r="A383" s="447">
        <v>381</v>
      </c>
      <c r="B383" s="37" t="str">
        <f>'7. INPUT O&amp;N UC'!D355</f>
        <v>O&amp;N UC-7.1.3-Item #1</v>
      </c>
      <c r="C383" s="496" t="str">
        <f>'7. INPUT O&amp;N UC'!B$343</f>
        <v>7.</v>
      </c>
      <c r="D383" s="430" t="str">
        <f>'7. INPUT O&amp;N UC'!C$343</f>
        <v>O&amp;N UC - Customer</v>
      </c>
      <c r="E383" s="429" t="str">
        <f>'7. INPUT O&amp;N UC'!C$345</f>
        <v>7.1</v>
      </c>
      <c r="F383" s="430" t="str">
        <f>'7. INPUT O&amp;N UC'!D$345</f>
        <v xml:space="preserve">O&amp;N UC - Customer - Capex </v>
      </c>
      <c r="G383" s="429" t="str">
        <f>'7. INPUT O&amp;N UC'!D$351</f>
        <v>7.1.3</v>
      </c>
      <c r="H383" s="495" t="str">
        <f>'7. INPUT O&amp;N UC'!E$351</f>
        <v>O&amp;N UC - Customer - Capex  Procured from outside NTT</v>
      </c>
      <c r="I383" s="476" t="s">
        <v>9</v>
      </c>
      <c r="J383" s="17" t="s">
        <v>474</v>
      </c>
      <c r="K383" s="17" t="s">
        <v>23</v>
      </c>
      <c r="L383" s="477"/>
      <c r="M383" s="488" t="s">
        <v>480</v>
      </c>
      <c r="N383" s="431" t="s">
        <v>480</v>
      </c>
      <c r="O383" s="449">
        <v>1700</v>
      </c>
      <c r="P383" s="488" t="s">
        <v>480</v>
      </c>
      <c r="Q383" s="431" t="s">
        <v>480</v>
      </c>
      <c r="R383" s="449"/>
      <c r="S383" s="488" t="s">
        <v>480</v>
      </c>
      <c r="T383" s="431" t="s">
        <v>480</v>
      </c>
      <c r="U383" s="449"/>
      <c r="V383" s="488" t="s">
        <v>480</v>
      </c>
      <c r="W383" s="431" t="s">
        <v>480</v>
      </c>
      <c r="X383" s="449"/>
      <c r="Y383" s="488" t="s">
        <v>480</v>
      </c>
      <c r="Z383" s="431" t="s">
        <v>480</v>
      </c>
      <c r="AA383" s="449"/>
      <c r="AB383" s="488" t="s">
        <v>480</v>
      </c>
      <c r="AC383" s="431" t="s">
        <v>480</v>
      </c>
      <c r="AD383" s="449"/>
      <c r="AE383" s="488" t="s">
        <v>480</v>
      </c>
      <c r="AF383" s="431" t="s">
        <v>480</v>
      </c>
      <c r="AG383" s="449"/>
      <c r="AH383" s="488" t="s">
        <v>480</v>
      </c>
      <c r="AI383" s="431" t="s">
        <v>480</v>
      </c>
      <c r="AJ383" s="449"/>
      <c r="AK383" s="488" t="s">
        <v>480</v>
      </c>
      <c r="AL383" s="431" t="s">
        <v>480</v>
      </c>
      <c r="AM383" s="449"/>
      <c r="AN383" s="488" t="s">
        <v>480</v>
      </c>
      <c r="AO383" s="431" t="s">
        <v>480</v>
      </c>
      <c r="AP383" s="449"/>
    </row>
    <row r="384" spans="1:42" outlineLevel="2">
      <c r="A384" s="443">
        <v>382</v>
      </c>
      <c r="B384" s="38" t="str">
        <f>'7. INPUT O&amp;N UC'!D356</f>
        <v>O&amp;N UC-7.1.3-Item #2</v>
      </c>
      <c r="C384" s="464" t="str">
        <f>'7. INPUT O&amp;N UC'!B$343</f>
        <v>7.</v>
      </c>
      <c r="D384" s="432" t="str">
        <f>'7. INPUT O&amp;N UC'!C$343</f>
        <v>O&amp;N UC - Customer</v>
      </c>
      <c r="E384" s="139" t="str">
        <f>'7. INPUT O&amp;N UC'!C$345</f>
        <v>7.1</v>
      </c>
      <c r="F384" s="432" t="str">
        <f>'7. INPUT O&amp;N UC'!D$345</f>
        <v xml:space="preserve">O&amp;N UC - Customer - Capex </v>
      </c>
      <c r="G384" s="139" t="str">
        <f>'7. INPUT O&amp;N UC'!D$351</f>
        <v>7.1.3</v>
      </c>
      <c r="H384" s="465" t="str">
        <f>'7. INPUT O&amp;N UC'!E$351</f>
        <v>O&amp;N UC - Customer - Capex  Procured from outside NTT</v>
      </c>
      <c r="I384" s="472" t="s">
        <v>11</v>
      </c>
      <c r="J384" s="23" t="s">
        <v>152</v>
      </c>
      <c r="K384" s="23" t="s">
        <v>23</v>
      </c>
      <c r="L384" s="473"/>
      <c r="M384" s="485" t="s">
        <v>480</v>
      </c>
      <c r="N384" s="433" t="s">
        <v>480</v>
      </c>
      <c r="O384" s="450">
        <v>1000</v>
      </c>
      <c r="P384" s="485" t="s">
        <v>480</v>
      </c>
      <c r="Q384" s="433" t="s">
        <v>480</v>
      </c>
      <c r="R384" s="450"/>
      <c r="S384" s="485" t="s">
        <v>480</v>
      </c>
      <c r="T384" s="433" t="s">
        <v>480</v>
      </c>
      <c r="U384" s="450"/>
      <c r="V384" s="485" t="s">
        <v>480</v>
      </c>
      <c r="W384" s="433" t="s">
        <v>480</v>
      </c>
      <c r="X384" s="450"/>
      <c r="Y384" s="485" t="s">
        <v>480</v>
      </c>
      <c r="Z384" s="433" t="s">
        <v>480</v>
      </c>
      <c r="AA384" s="450"/>
      <c r="AB384" s="485" t="s">
        <v>480</v>
      </c>
      <c r="AC384" s="433" t="s">
        <v>480</v>
      </c>
      <c r="AD384" s="450"/>
      <c r="AE384" s="485" t="s">
        <v>480</v>
      </c>
      <c r="AF384" s="433" t="s">
        <v>480</v>
      </c>
      <c r="AG384" s="450"/>
      <c r="AH384" s="485" t="s">
        <v>480</v>
      </c>
      <c r="AI384" s="433" t="s">
        <v>480</v>
      </c>
      <c r="AJ384" s="450"/>
      <c r="AK384" s="485" t="s">
        <v>480</v>
      </c>
      <c r="AL384" s="433" t="s">
        <v>480</v>
      </c>
      <c r="AM384" s="450"/>
      <c r="AN384" s="485" t="s">
        <v>480</v>
      </c>
      <c r="AO384" s="433" t="s">
        <v>480</v>
      </c>
      <c r="AP384" s="450"/>
    </row>
    <row r="385" spans="1:42" outlineLevel="2">
      <c r="A385" s="443">
        <v>383</v>
      </c>
      <c r="B385" s="38" t="str">
        <f>'7. INPUT O&amp;N UC'!D357</f>
        <v>O&amp;N UC-7.1.3-Item #3</v>
      </c>
      <c r="C385" s="464" t="str">
        <f>'7. INPUT O&amp;N UC'!B$343</f>
        <v>7.</v>
      </c>
      <c r="D385" s="432" t="str">
        <f>'7. INPUT O&amp;N UC'!C$343</f>
        <v>O&amp;N UC - Customer</v>
      </c>
      <c r="E385" s="139" t="str">
        <f>'7. INPUT O&amp;N UC'!C$345</f>
        <v>7.1</v>
      </c>
      <c r="F385" s="432" t="str">
        <f>'7. INPUT O&amp;N UC'!D$345</f>
        <v xml:space="preserve">O&amp;N UC - Customer - Capex </v>
      </c>
      <c r="G385" s="139" t="str">
        <f>'7. INPUT O&amp;N UC'!D$351</f>
        <v>7.1.3</v>
      </c>
      <c r="H385" s="465" t="str">
        <f>'7. INPUT O&amp;N UC'!E$351</f>
        <v>O&amp;N UC - Customer - Capex  Procured from outside NTT</v>
      </c>
      <c r="I385" s="472" t="s">
        <v>12</v>
      </c>
      <c r="J385" s="23" t="s">
        <v>153</v>
      </c>
      <c r="K385" s="23" t="s">
        <v>23</v>
      </c>
      <c r="L385" s="473" t="s">
        <v>475</v>
      </c>
      <c r="M385" s="485" t="s">
        <v>480</v>
      </c>
      <c r="N385" s="433" t="s">
        <v>480</v>
      </c>
      <c r="O385" s="450"/>
      <c r="P385" s="485" t="s">
        <v>480</v>
      </c>
      <c r="Q385" s="433" t="s">
        <v>480</v>
      </c>
      <c r="R385" s="450"/>
      <c r="S385" s="485" t="s">
        <v>480</v>
      </c>
      <c r="T385" s="433" t="s">
        <v>480</v>
      </c>
      <c r="U385" s="450"/>
      <c r="V385" s="485" t="s">
        <v>480</v>
      </c>
      <c r="W385" s="433" t="s">
        <v>480</v>
      </c>
      <c r="X385" s="450"/>
      <c r="Y385" s="485" t="s">
        <v>480</v>
      </c>
      <c r="Z385" s="433" t="s">
        <v>480</v>
      </c>
      <c r="AA385" s="450"/>
      <c r="AB385" s="485" t="s">
        <v>480</v>
      </c>
      <c r="AC385" s="433" t="s">
        <v>480</v>
      </c>
      <c r="AD385" s="450"/>
      <c r="AE385" s="485" t="s">
        <v>480</v>
      </c>
      <c r="AF385" s="433" t="s">
        <v>480</v>
      </c>
      <c r="AG385" s="450"/>
      <c r="AH385" s="485" t="s">
        <v>480</v>
      </c>
      <c r="AI385" s="433" t="s">
        <v>480</v>
      </c>
      <c r="AJ385" s="450"/>
      <c r="AK385" s="485" t="s">
        <v>480</v>
      </c>
      <c r="AL385" s="433" t="s">
        <v>480</v>
      </c>
      <c r="AM385" s="450"/>
      <c r="AN385" s="485" t="s">
        <v>480</v>
      </c>
      <c r="AO385" s="433" t="s">
        <v>480</v>
      </c>
      <c r="AP385" s="450"/>
    </row>
    <row r="386" spans="1:42" outlineLevel="2">
      <c r="A386" s="443">
        <v>384</v>
      </c>
      <c r="B386" s="38" t="str">
        <f>'7. INPUT O&amp;N UC'!D358</f>
        <v>O&amp;N UC-7.1.3-Item #4</v>
      </c>
      <c r="C386" s="464" t="str">
        <f>'7. INPUT O&amp;N UC'!B$343</f>
        <v>7.</v>
      </c>
      <c r="D386" s="432" t="str">
        <f>'7. INPUT O&amp;N UC'!C$343</f>
        <v>O&amp;N UC - Customer</v>
      </c>
      <c r="E386" s="139" t="str">
        <f>'7. INPUT O&amp;N UC'!C$345</f>
        <v>7.1</v>
      </c>
      <c r="F386" s="432" t="str">
        <f>'7. INPUT O&amp;N UC'!D$345</f>
        <v xml:space="preserve">O&amp;N UC - Customer - Capex </v>
      </c>
      <c r="G386" s="139" t="str">
        <f>'7. INPUT O&amp;N UC'!D$351</f>
        <v>7.1.3</v>
      </c>
      <c r="H386" s="465" t="str">
        <f>'7. INPUT O&amp;N UC'!E$351</f>
        <v>O&amp;N UC - Customer - Capex  Procured from outside NTT</v>
      </c>
      <c r="I386" s="472" t="s">
        <v>13</v>
      </c>
      <c r="J386" s="23"/>
      <c r="K386" s="23"/>
      <c r="L386" s="473"/>
      <c r="M386" s="485" t="s">
        <v>480</v>
      </c>
      <c r="N386" s="433" t="s">
        <v>480</v>
      </c>
      <c r="O386" s="450"/>
      <c r="P386" s="485" t="s">
        <v>480</v>
      </c>
      <c r="Q386" s="433" t="s">
        <v>480</v>
      </c>
      <c r="R386" s="450"/>
      <c r="S386" s="485" t="s">
        <v>480</v>
      </c>
      <c r="T386" s="433" t="s">
        <v>480</v>
      </c>
      <c r="U386" s="450"/>
      <c r="V386" s="485" t="s">
        <v>480</v>
      </c>
      <c r="W386" s="433" t="s">
        <v>480</v>
      </c>
      <c r="X386" s="450"/>
      <c r="Y386" s="485" t="s">
        <v>480</v>
      </c>
      <c r="Z386" s="433" t="s">
        <v>480</v>
      </c>
      <c r="AA386" s="450"/>
      <c r="AB386" s="485" t="s">
        <v>480</v>
      </c>
      <c r="AC386" s="433" t="s">
        <v>480</v>
      </c>
      <c r="AD386" s="450"/>
      <c r="AE386" s="485" t="s">
        <v>480</v>
      </c>
      <c r="AF386" s="433" t="s">
        <v>480</v>
      </c>
      <c r="AG386" s="450"/>
      <c r="AH386" s="485" t="s">
        <v>480</v>
      </c>
      <c r="AI386" s="433" t="s">
        <v>480</v>
      </c>
      <c r="AJ386" s="450"/>
      <c r="AK386" s="485" t="s">
        <v>480</v>
      </c>
      <c r="AL386" s="433" t="s">
        <v>480</v>
      </c>
      <c r="AM386" s="450"/>
      <c r="AN386" s="485" t="s">
        <v>480</v>
      </c>
      <c r="AO386" s="433" t="s">
        <v>480</v>
      </c>
      <c r="AP386" s="450"/>
    </row>
    <row r="387" spans="1:42" outlineLevel="2">
      <c r="A387" s="443">
        <v>385</v>
      </c>
      <c r="B387" s="38" t="str">
        <f>'7. INPUT O&amp;N UC'!D359</f>
        <v>O&amp;N UC-7.1.3-Item #5</v>
      </c>
      <c r="C387" s="464" t="str">
        <f>'7. INPUT O&amp;N UC'!B$343</f>
        <v>7.</v>
      </c>
      <c r="D387" s="432" t="str">
        <f>'7. INPUT O&amp;N UC'!C$343</f>
        <v>O&amp;N UC - Customer</v>
      </c>
      <c r="E387" s="139" t="str">
        <f>'7. INPUT O&amp;N UC'!C$345</f>
        <v>7.1</v>
      </c>
      <c r="F387" s="432" t="str">
        <f>'7. INPUT O&amp;N UC'!D$345</f>
        <v xml:space="preserve">O&amp;N UC - Customer - Capex </v>
      </c>
      <c r="G387" s="139" t="str">
        <f>'7. INPUT O&amp;N UC'!D$351</f>
        <v>7.1.3</v>
      </c>
      <c r="H387" s="465" t="str">
        <f>'7. INPUT O&amp;N UC'!E$351</f>
        <v>O&amp;N UC - Customer - Capex  Procured from outside NTT</v>
      </c>
      <c r="I387" s="472" t="s">
        <v>14</v>
      </c>
      <c r="J387" s="23"/>
      <c r="K387" s="23"/>
      <c r="L387" s="473"/>
      <c r="M387" s="485" t="s">
        <v>480</v>
      </c>
      <c r="N387" s="433" t="s">
        <v>480</v>
      </c>
      <c r="O387" s="450"/>
      <c r="P387" s="485" t="s">
        <v>480</v>
      </c>
      <c r="Q387" s="433" t="s">
        <v>480</v>
      </c>
      <c r="R387" s="450"/>
      <c r="S387" s="485" t="s">
        <v>480</v>
      </c>
      <c r="T387" s="433" t="s">
        <v>480</v>
      </c>
      <c r="U387" s="450"/>
      <c r="V387" s="485" t="s">
        <v>480</v>
      </c>
      <c r="W387" s="433" t="s">
        <v>480</v>
      </c>
      <c r="X387" s="450"/>
      <c r="Y387" s="485" t="s">
        <v>480</v>
      </c>
      <c r="Z387" s="433" t="s">
        <v>480</v>
      </c>
      <c r="AA387" s="450"/>
      <c r="AB387" s="485" t="s">
        <v>480</v>
      </c>
      <c r="AC387" s="433" t="s">
        <v>480</v>
      </c>
      <c r="AD387" s="450"/>
      <c r="AE387" s="485" t="s">
        <v>480</v>
      </c>
      <c r="AF387" s="433" t="s">
        <v>480</v>
      </c>
      <c r="AG387" s="450"/>
      <c r="AH387" s="485" t="s">
        <v>480</v>
      </c>
      <c r="AI387" s="433" t="s">
        <v>480</v>
      </c>
      <c r="AJ387" s="450"/>
      <c r="AK387" s="485" t="s">
        <v>480</v>
      </c>
      <c r="AL387" s="433" t="s">
        <v>480</v>
      </c>
      <c r="AM387" s="450"/>
      <c r="AN387" s="485" t="s">
        <v>480</v>
      </c>
      <c r="AO387" s="433" t="s">
        <v>480</v>
      </c>
      <c r="AP387" s="450"/>
    </row>
    <row r="388" spans="1:42" outlineLevel="2">
      <c r="A388" s="443">
        <v>386</v>
      </c>
      <c r="B388" s="694" t="str">
        <f>'7. INPUT O&amp;N UC'!D360</f>
        <v>O&amp;N UC-7.1.3-Item #6</v>
      </c>
      <c r="C388" s="464" t="str">
        <f>'7. INPUT O&amp;N UC'!B$343</f>
        <v>7.</v>
      </c>
      <c r="D388" s="432" t="str">
        <f>'7. INPUT O&amp;N UC'!C$343</f>
        <v>O&amp;N UC - Customer</v>
      </c>
      <c r="E388" s="139" t="str">
        <f>'7. INPUT O&amp;N UC'!C$345</f>
        <v>7.1</v>
      </c>
      <c r="F388" s="432" t="str">
        <f>'7. INPUT O&amp;N UC'!D$345</f>
        <v xml:space="preserve">O&amp;N UC - Customer - Capex </v>
      </c>
      <c r="G388" s="139" t="str">
        <f>'7. INPUT O&amp;N UC'!D$351</f>
        <v>7.1.3</v>
      </c>
      <c r="H388" s="465" t="str">
        <f>'7. INPUT O&amp;N UC'!E$351</f>
        <v>O&amp;N UC - Customer - Capex  Procured from outside NTT</v>
      </c>
      <c r="I388" s="472" t="s">
        <v>15</v>
      </c>
      <c r="J388" s="23"/>
      <c r="K388" s="23"/>
      <c r="L388" s="473"/>
      <c r="M388" s="485" t="s">
        <v>480</v>
      </c>
      <c r="N388" s="433" t="s">
        <v>480</v>
      </c>
      <c r="O388" s="450"/>
      <c r="P388" s="485" t="s">
        <v>480</v>
      </c>
      <c r="Q388" s="433" t="s">
        <v>480</v>
      </c>
      <c r="R388" s="450"/>
      <c r="S388" s="485" t="s">
        <v>480</v>
      </c>
      <c r="T388" s="433" t="s">
        <v>480</v>
      </c>
      <c r="U388" s="450"/>
      <c r="V388" s="485" t="s">
        <v>480</v>
      </c>
      <c r="W388" s="433" t="s">
        <v>480</v>
      </c>
      <c r="X388" s="450"/>
      <c r="Y388" s="485" t="s">
        <v>480</v>
      </c>
      <c r="Z388" s="433" t="s">
        <v>480</v>
      </c>
      <c r="AA388" s="450"/>
      <c r="AB388" s="485" t="s">
        <v>480</v>
      </c>
      <c r="AC388" s="433" t="s">
        <v>480</v>
      </c>
      <c r="AD388" s="450"/>
      <c r="AE388" s="485" t="s">
        <v>480</v>
      </c>
      <c r="AF388" s="433" t="s">
        <v>480</v>
      </c>
      <c r="AG388" s="450"/>
      <c r="AH388" s="485" t="s">
        <v>480</v>
      </c>
      <c r="AI388" s="433" t="s">
        <v>480</v>
      </c>
      <c r="AJ388" s="450"/>
      <c r="AK388" s="485" t="s">
        <v>480</v>
      </c>
      <c r="AL388" s="433" t="s">
        <v>480</v>
      </c>
      <c r="AM388" s="450"/>
      <c r="AN388" s="485" t="s">
        <v>480</v>
      </c>
      <c r="AO388" s="433" t="s">
        <v>480</v>
      </c>
      <c r="AP388" s="450"/>
    </row>
    <row r="389" spans="1:42" outlineLevel="2">
      <c r="A389" s="443">
        <v>387</v>
      </c>
      <c r="B389" s="694" t="str">
        <f>'7. INPUT O&amp;N UC'!D361</f>
        <v>O&amp;N UC-7.1.3-Item #7</v>
      </c>
      <c r="C389" s="464" t="str">
        <f>'7. INPUT O&amp;N UC'!B$343</f>
        <v>7.</v>
      </c>
      <c r="D389" s="432" t="str">
        <f>'7. INPUT O&amp;N UC'!C$343</f>
        <v>O&amp;N UC - Customer</v>
      </c>
      <c r="E389" s="139" t="str">
        <f>'7. INPUT O&amp;N UC'!C$345</f>
        <v>7.1</v>
      </c>
      <c r="F389" s="432" t="str">
        <f>'7. INPUT O&amp;N UC'!D$345</f>
        <v xml:space="preserve">O&amp;N UC - Customer - Capex </v>
      </c>
      <c r="G389" s="139" t="str">
        <f>'7. INPUT O&amp;N UC'!D$351</f>
        <v>7.1.3</v>
      </c>
      <c r="H389" s="465" t="str">
        <f>'7. INPUT O&amp;N UC'!E$351</f>
        <v>O&amp;N UC - Customer - Capex  Procured from outside NTT</v>
      </c>
      <c r="I389" s="472" t="s">
        <v>16</v>
      </c>
      <c r="J389" s="23"/>
      <c r="K389" s="23"/>
      <c r="L389" s="473"/>
      <c r="M389" s="485" t="s">
        <v>480</v>
      </c>
      <c r="N389" s="433" t="s">
        <v>480</v>
      </c>
      <c r="O389" s="450"/>
      <c r="P389" s="485" t="s">
        <v>480</v>
      </c>
      <c r="Q389" s="433" t="s">
        <v>480</v>
      </c>
      <c r="R389" s="450"/>
      <c r="S389" s="485" t="s">
        <v>480</v>
      </c>
      <c r="T389" s="433" t="s">
        <v>480</v>
      </c>
      <c r="U389" s="450"/>
      <c r="V389" s="485" t="s">
        <v>480</v>
      </c>
      <c r="W389" s="433" t="s">
        <v>480</v>
      </c>
      <c r="X389" s="450"/>
      <c r="Y389" s="485" t="s">
        <v>480</v>
      </c>
      <c r="Z389" s="433" t="s">
        <v>480</v>
      </c>
      <c r="AA389" s="450"/>
      <c r="AB389" s="485" t="s">
        <v>480</v>
      </c>
      <c r="AC389" s="433" t="s">
        <v>480</v>
      </c>
      <c r="AD389" s="450"/>
      <c r="AE389" s="485" t="s">
        <v>480</v>
      </c>
      <c r="AF389" s="433" t="s">
        <v>480</v>
      </c>
      <c r="AG389" s="450"/>
      <c r="AH389" s="485" t="s">
        <v>480</v>
      </c>
      <c r="AI389" s="433" t="s">
        <v>480</v>
      </c>
      <c r="AJ389" s="450"/>
      <c r="AK389" s="485" t="s">
        <v>480</v>
      </c>
      <c r="AL389" s="433" t="s">
        <v>480</v>
      </c>
      <c r="AM389" s="450"/>
      <c r="AN389" s="485" t="s">
        <v>480</v>
      </c>
      <c r="AO389" s="433" t="s">
        <v>480</v>
      </c>
      <c r="AP389" s="450"/>
    </row>
    <row r="390" spans="1:42" outlineLevel="2">
      <c r="A390" s="443">
        <v>388</v>
      </c>
      <c r="B390" s="694" t="str">
        <f>'7. INPUT O&amp;N UC'!D362</f>
        <v>O&amp;N UC-7.1.3-Item #8</v>
      </c>
      <c r="C390" s="464" t="str">
        <f>'7. INPUT O&amp;N UC'!B$343</f>
        <v>7.</v>
      </c>
      <c r="D390" s="432" t="str">
        <f>'7. INPUT O&amp;N UC'!C$343</f>
        <v>O&amp;N UC - Customer</v>
      </c>
      <c r="E390" s="139" t="str">
        <f>'7. INPUT O&amp;N UC'!C$345</f>
        <v>7.1</v>
      </c>
      <c r="F390" s="432" t="str">
        <f>'7. INPUT O&amp;N UC'!D$345</f>
        <v xml:space="preserve">O&amp;N UC - Customer - Capex </v>
      </c>
      <c r="G390" s="139" t="str">
        <f>'7. INPUT O&amp;N UC'!D$351</f>
        <v>7.1.3</v>
      </c>
      <c r="H390" s="465" t="str">
        <f>'7. INPUT O&amp;N UC'!E$351</f>
        <v>O&amp;N UC - Customer - Capex  Procured from outside NTT</v>
      </c>
      <c r="I390" s="472" t="s">
        <v>17</v>
      </c>
      <c r="J390" s="23"/>
      <c r="K390" s="23"/>
      <c r="L390" s="473"/>
      <c r="M390" s="485" t="s">
        <v>480</v>
      </c>
      <c r="N390" s="433" t="s">
        <v>480</v>
      </c>
      <c r="O390" s="450"/>
      <c r="P390" s="485" t="s">
        <v>480</v>
      </c>
      <c r="Q390" s="433" t="s">
        <v>480</v>
      </c>
      <c r="R390" s="450"/>
      <c r="S390" s="485" t="s">
        <v>480</v>
      </c>
      <c r="T390" s="433" t="s">
        <v>480</v>
      </c>
      <c r="U390" s="450"/>
      <c r="V390" s="485" t="s">
        <v>480</v>
      </c>
      <c r="W390" s="433" t="s">
        <v>480</v>
      </c>
      <c r="X390" s="450"/>
      <c r="Y390" s="485" t="s">
        <v>480</v>
      </c>
      <c r="Z390" s="433" t="s">
        <v>480</v>
      </c>
      <c r="AA390" s="450"/>
      <c r="AB390" s="485" t="s">
        <v>480</v>
      </c>
      <c r="AC390" s="433" t="s">
        <v>480</v>
      </c>
      <c r="AD390" s="450"/>
      <c r="AE390" s="485" t="s">
        <v>480</v>
      </c>
      <c r="AF390" s="433" t="s">
        <v>480</v>
      </c>
      <c r="AG390" s="450"/>
      <c r="AH390" s="485" t="s">
        <v>480</v>
      </c>
      <c r="AI390" s="433" t="s">
        <v>480</v>
      </c>
      <c r="AJ390" s="450"/>
      <c r="AK390" s="485" t="s">
        <v>480</v>
      </c>
      <c r="AL390" s="433" t="s">
        <v>480</v>
      </c>
      <c r="AM390" s="450"/>
      <c r="AN390" s="485" t="s">
        <v>480</v>
      </c>
      <c r="AO390" s="433" t="s">
        <v>480</v>
      </c>
      <c r="AP390" s="450"/>
    </row>
    <row r="391" spans="1:42" outlineLevel="2">
      <c r="A391" s="443">
        <v>389</v>
      </c>
      <c r="B391" s="694" t="str">
        <f>'7. INPUT O&amp;N UC'!D363</f>
        <v>O&amp;N UC-7.1.3-Item #9</v>
      </c>
      <c r="C391" s="464" t="str">
        <f>'7. INPUT O&amp;N UC'!B$343</f>
        <v>7.</v>
      </c>
      <c r="D391" s="432" t="str">
        <f>'7. INPUT O&amp;N UC'!C$343</f>
        <v>O&amp;N UC - Customer</v>
      </c>
      <c r="E391" s="139" t="str">
        <f>'7. INPUT O&amp;N UC'!C$345</f>
        <v>7.1</v>
      </c>
      <c r="F391" s="432" t="str">
        <f>'7. INPUT O&amp;N UC'!D$345</f>
        <v xml:space="preserve">O&amp;N UC - Customer - Capex </v>
      </c>
      <c r="G391" s="139" t="str">
        <f>'7. INPUT O&amp;N UC'!D$351</f>
        <v>7.1.3</v>
      </c>
      <c r="H391" s="465" t="str">
        <f>'7. INPUT O&amp;N UC'!E$351</f>
        <v>O&amp;N UC - Customer - Capex  Procured from outside NTT</v>
      </c>
      <c r="I391" s="472" t="s">
        <v>18</v>
      </c>
      <c r="J391" s="23"/>
      <c r="K391" s="23"/>
      <c r="L391" s="473"/>
      <c r="M391" s="485" t="s">
        <v>480</v>
      </c>
      <c r="N391" s="433" t="s">
        <v>480</v>
      </c>
      <c r="O391" s="450"/>
      <c r="P391" s="485" t="s">
        <v>480</v>
      </c>
      <c r="Q391" s="433" t="s">
        <v>480</v>
      </c>
      <c r="R391" s="450"/>
      <c r="S391" s="485" t="s">
        <v>480</v>
      </c>
      <c r="T391" s="433" t="s">
        <v>480</v>
      </c>
      <c r="U391" s="450"/>
      <c r="V391" s="485" t="s">
        <v>480</v>
      </c>
      <c r="W391" s="433" t="s">
        <v>480</v>
      </c>
      <c r="X391" s="450"/>
      <c r="Y391" s="485" t="s">
        <v>480</v>
      </c>
      <c r="Z391" s="433" t="s">
        <v>480</v>
      </c>
      <c r="AA391" s="450"/>
      <c r="AB391" s="485" t="s">
        <v>480</v>
      </c>
      <c r="AC391" s="433" t="s">
        <v>480</v>
      </c>
      <c r="AD391" s="450"/>
      <c r="AE391" s="485" t="s">
        <v>480</v>
      </c>
      <c r="AF391" s="433" t="s">
        <v>480</v>
      </c>
      <c r="AG391" s="450"/>
      <c r="AH391" s="485" t="s">
        <v>480</v>
      </c>
      <c r="AI391" s="433" t="s">
        <v>480</v>
      </c>
      <c r="AJ391" s="450"/>
      <c r="AK391" s="485" t="s">
        <v>480</v>
      </c>
      <c r="AL391" s="433" t="s">
        <v>480</v>
      </c>
      <c r="AM391" s="450"/>
      <c r="AN391" s="485" t="s">
        <v>480</v>
      </c>
      <c r="AO391" s="433" t="s">
        <v>480</v>
      </c>
      <c r="AP391" s="450"/>
    </row>
    <row r="392" spans="1:42" outlineLevel="2">
      <c r="A392" s="445">
        <v>390</v>
      </c>
      <c r="B392" s="694" t="str">
        <f>'7. INPUT O&amp;N UC'!D364</f>
        <v>O&amp;N UC-7.1.3-Item #10</v>
      </c>
      <c r="C392" s="466" t="str">
        <f>'7. INPUT O&amp;N UC'!B$343</f>
        <v>7.</v>
      </c>
      <c r="D392" s="435" t="str">
        <f>'7. INPUT O&amp;N UC'!C$343</f>
        <v>O&amp;N UC - Customer</v>
      </c>
      <c r="E392" s="434" t="str">
        <f>'7. INPUT O&amp;N UC'!C$345</f>
        <v>7.1</v>
      </c>
      <c r="F392" s="435" t="str">
        <f>'7. INPUT O&amp;N UC'!D$345</f>
        <v xml:space="preserve">O&amp;N UC - Customer - Capex </v>
      </c>
      <c r="G392" s="434" t="str">
        <f>'7. INPUT O&amp;N UC'!D$351</f>
        <v>7.1.3</v>
      </c>
      <c r="H392" s="467" t="str">
        <f>'7. INPUT O&amp;N UC'!E$351</f>
        <v>O&amp;N UC - Customer - Capex  Procured from outside NTT</v>
      </c>
      <c r="I392" s="474" t="s">
        <v>19</v>
      </c>
      <c r="J392" s="28"/>
      <c r="K392" s="28"/>
      <c r="L392" s="475"/>
      <c r="M392" s="487" t="s">
        <v>480</v>
      </c>
      <c r="N392" s="436" t="s">
        <v>480</v>
      </c>
      <c r="O392" s="451"/>
      <c r="P392" s="487" t="s">
        <v>480</v>
      </c>
      <c r="Q392" s="436" t="s">
        <v>480</v>
      </c>
      <c r="R392" s="451"/>
      <c r="S392" s="487" t="s">
        <v>480</v>
      </c>
      <c r="T392" s="436" t="s">
        <v>480</v>
      </c>
      <c r="U392" s="451"/>
      <c r="V392" s="487" t="s">
        <v>480</v>
      </c>
      <c r="W392" s="436" t="s">
        <v>480</v>
      </c>
      <c r="X392" s="451"/>
      <c r="Y392" s="487" t="s">
        <v>480</v>
      </c>
      <c r="Z392" s="436" t="s">
        <v>480</v>
      </c>
      <c r="AA392" s="451"/>
      <c r="AB392" s="487" t="s">
        <v>480</v>
      </c>
      <c r="AC392" s="436" t="s">
        <v>480</v>
      </c>
      <c r="AD392" s="451"/>
      <c r="AE392" s="487" t="s">
        <v>480</v>
      </c>
      <c r="AF392" s="436" t="s">
        <v>480</v>
      </c>
      <c r="AG392" s="451"/>
      <c r="AH392" s="487" t="s">
        <v>480</v>
      </c>
      <c r="AI392" s="436" t="s">
        <v>480</v>
      </c>
      <c r="AJ392" s="451"/>
      <c r="AK392" s="487" t="s">
        <v>480</v>
      </c>
      <c r="AL392" s="436" t="s">
        <v>480</v>
      </c>
      <c r="AM392" s="451"/>
      <c r="AN392" s="487" t="s">
        <v>480</v>
      </c>
      <c r="AO392" s="436" t="s">
        <v>480</v>
      </c>
      <c r="AP392" s="451"/>
    </row>
    <row r="393" spans="1:42" outlineLevel="1">
      <c r="A393" s="447">
        <v>391</v>
      </c>
      <c r="B393" s="37" t="str">
        <f>'7. INPUT O&amp;N UC'!D377</f>
        <v>O&amp;N UC-7.2.3-Item #1</v>
      </c>
      <c r="C393" s="496" t="str">
        <f>'7. INPUT O&amp;N UC'!B$343</f>
        <v>7.</v>
      </c>
      <c r="D393" s="430" t="str">
        <f>'7. INPUT O&amp;N UC'!C$343</f>
        <v>O&amp;N UC - Customer</v>
      </c>
      <c r="E393" s="429" t="str">
        <f>'7. INPUT O&amp;N UC'!C$367</f>
        <v>7.2</v>
      </c>
      <c r="F393" s="430" t="str">
        <f>'7. INPUT O&amp;N UC'!D$367</f>
        <v xml:space="preserve">O&amp;N UC - Customer - Deployment &amp; set-up </v>
      </c>
      <c r="G393" s="429" t="str">
        <f>'7. INPUT O&amp;N UC'!D$373</f>
        <v>7.2.3</v>
      </c>
      <c r="H393" s="495" t="str">
        <f>'7. INPUT O&amp;N UC'!E$373</f>
        <v>O&amp;N UC - Customer - Deployment &amp; set-up  Procured from outside NTT</v>
      </c>
      <c r="I393" s="476" t="s">
        <v>9</v>
      </c>
      <c r="J393" s="17" t="s">
        <v>98</v>
      </c>
      <c r="K393" s="17" t="s">
        <v>99</v>
      </c>
      <c r="L393" s="477"/>
      <c r="M393" s="488" t="s">
        <v>480</v>
      </c>
      <c r="N393" s="431" t="s">
        <v>480</v>
      </c>
      <c r="O393" s="449"/>
      <c r="P393" s="488" t="s">
        <v>480</v>
      </c>
      <c r="Q393" s="431" t="s">
        <v>480</v>
      </c>
      <c r="R393" s="449"/>
      <c r="S393" s="488" t="s">
        <v>480</v>
      </c>
      <c r="T393" s="431" t="s">
        <v>480</v>
      </c>
      <c r="U393" s="449"/>
      <c r="V393" s="488" t="s">
        <v>480</v>
      </c>
      <c r="W393" s="431" t="s">
        <v>480</v>
      </c>
      <c r="X393" s="449"/>
      <c r="Y393" s="488" t="s">
        <v>480</v>
      </c>
      <c r="Z393" s="431" t="s">
        <v>480</v>
      </c>
      <c r="AA393" s="449"/>
      <c r="AB393" s="488" t="s">
        <v>480</v>
      </c>
      <c r="AC393" s="431" t="s">
        <v>480</v>
      </c>
      <c r="AD393" s="449"/>
      <c r="AE393" s="488" t="s">
        <v>480</v>
      </c>
      <c r="AF393" s="431" t="s">
        <v>480</v>
      </c>
      <c r="AG393" s="449"/>
      <c r="AH393" s="488" t="s">
        <v>480</v>
      </c>
      <c r="AI393" s="431" t="s">
        <v>480</v>
      </c>
      <c r="AJ393" s="449"/>
      <c r="AK393" s="488" t="s">
        <v>480</v>
      </c>
      <c r="AL393" s="431" t="s">
        <v>480</v>
      </c>
      <c r="AM393" s="449"/>
      <c r="AN393" s="488" t="s">
        <v>480</v>
      </c>
      <c r="AO393" s="431" t="s">
        <v>480</v>
      </c>
      <c r="AP393" s="449"/>
    </row>
    <row r="394" spans="1:42" outlineLevel="2">
      <c r="A394" s="443">
        <v>392</v>
      </c>
      <c r="B394" s="38" t="str">
        <f>'7. INPUT O&amp;N UC'!D378</f>
        <v>O&amp;N UC-7.2.3-Item #2</v>
      </c>
      <c r="C394" s="464" t="str">
        <f>'7. INPUT O&amp;N UC'!B$343</f>
        <v>7.</v>
      </c>
      <c r="D394" s="432" t="str">
        <f>'7. INPUT O&amp;N UC'!C$343</f>
        <v>O&amp;N UC - Customer</v>
      </c>
      <c r="E394" s="139" t="str">
        <f>'7. INPUT O&amp;N UC'!C$367</f>
        <v>7.2</v>
      </c>
      <c r="F394" s="432" t="str">
        <f>'7. INPUT O&amp;N UC'!D$367</f>
        <v xml:space="preserve">O&amp;N UC - Customer - Deployment &amp; set-up </v>
      </c>
      <c r="G394" s="139" t="str">
        <f>'7. INPUT O&amp;N UC'!D$373</f>
        <v>7.2.3</v>
      </c>
      <c r="H394" s="465" t="str">
        <f>'7. INPUT O&amp;N UC'!E$373</f>
        <v>O&amp;N UC - Customer - Deployment &amp; set-up  Procured from outside NTT</v>
      </c>
      <c r="I394" s="472" t="s">
        <v>11</v>
      </c>
      <c r="J394" s="23"/>
      <c r="K394" s="23"/>
      <c r="L394" s="473"/>
      <c r="M394" s="485" t="s">
        <v>480</v>
      </c>
      <c r="N394" s="433" t="s">
        <v>480</v>
      </c>
      <c r="O394" s="450"/>
      <c r="P394" s="485" t="s">
        <v>480</v>
      </c>
      <c r="Q394" s="433" t="s">
        <v>480</v>
      </c>
      <c r="R394" s="450"/>
      <c r="S394" s="485" t="s">
        <v>480</v>
      </c>
      <c r="T394" s="433" t="s">
        <v>480</v>
      </c>
      <c r="U394" s="450"/>
      <c r="V394" s="485" t="s">
        <v>480</v>
      </c>
      <c r="W394" s="433" t="s">
        <v>480</v>
      </c>
      <c r="X394" s="450"/>
      <c r="Y394" s="485" t="s">
        <v>480</v>
      </c>
      <c r="Z394" s="433" t="s">
        <v>480</v>
      </c>
      <c r="AA394" s="450"/>
      <c r="AB394" s="485" t="s">
        <v>480</v>
      </c>
      <c r="AC394" s="433" t="s">
        <v>480</v>
      </c>
      <c r="AD394" s="450"/>
      <c r="AE394" s="485" t="s">
        <v>480</v>
      </c>
      <c r="AF394" s="433" t="s">
        <v>480</v>
      </c>
      <c r="AG394" s="450"/>
      <c r="AH394" s="485" t="s">
        <v>480</v>
      </c>
      <c r="AI394" s="433" t="s">
        <v>480</v>
      </c>
      <c r="AJ394" s="450"/>
      <c r="AK394" s="485" t="s">
        <v>480</v>
      </c>
      <c r="AL394" s="433" t="s">
        <v>480</v>
      </c>
      <c r="AM394" s="450"/>
      <c r="AN394" s="485" t="s">
        <v>480</v>
      </c>
      <c r="AO394" s="433" t="s">
        <v>480</v>
      </c>
      <c r="AP394" s="450"/>
    </row>
    <row r="395" spans="1:42" outlineLevel="2">
      <c r="A395" s="443">
        <v>393</v>
      </c>
      <c r="B395" s="38" t="str">
        <f>'7. INPUT O&amp;N UC'!D379</f>
        <v>O&amp;N UC-7.2.3-Item #3</v>
      </c>
      <c r="C395" s="464" t="str">
        <f>'7. INPUT O&amp;N UC'!B$343</f>
        <v>7.</v>
      </c>
      <c r="D395" s="432" t="str">
        <f>'7. INPUT O&amp;N UC'!C$343</f>
        <v>O&amp;N UC - Customer</v>
      </c>
      <c r="E395" s="139" t="str">
        <f>'7. INPUT O&amp;N UC'!C$367</f>
        <v>7.2</v>
      </c>
      <c r="F395" s="432" t="str">
        <f>'7. INPUT O&amp;N UC'!D$367</f>
        <v xml:space="preserve">O&amp;N UC - Customer - Deployment &amp; set-up </v>
      </c>
      <c r="G395" s="139" t="str">
        <f>'7. INPUT O&amp;N UC'!D$373</f>
        <v>7.2.3</v>
      </c>
      <c r="H395" s="465" t="str">
        <f>'7. INPUT O&amp;N UC'!E$373</f>
        <v>O&amp;N UC - Customer - Deployment &amp; set-up  Procured from outside NTT</v>
      </c>
      <c r="I395" s="472" t="s">
        <v>12</v>
      </c>
      <c r="J395" s="23"/>
      <c r="K395" s="23"/>
      <c r="L395" s="473"/>
      <c r="M395" s="485" t="s">
        <v>480</v>
      </c>
      <c r="N395" s="433" t="s">
        <v>480</v>
      </c>
      <c r="O395" s="450"/>
      <c r="P395" s="485" t="s">
        <v>480</v>
      </c>
      <c r="Q395" s="433" t="s">
        <v>480</v>
      </c>
      <c r="R395" s="450"/>
      <c r="S395" s="485" t="s">
        <v>480</v>
      </c>
      <c r="T395" s="433" t="s">
        <v>480</v>
      </c>
      <c r="U395" s="450"/>
      <c r="V395" s="485" t="s">
        <v>480</v>
      </c>
      <c r="W395" s="433" t="s">
        <v>480</v>
      </c>
      <c r="X395" s="450"/>
      <c r="Y395" s="485" t="s">
        <v>480</v>
      </c>
      <c r="Z395" s="433" t="s">
        <v>480</v>
      </c>
      <c r="AA395" s="450"/>
      <c r="AB395" s="485" t="s">
        <v>480</v>
      </c>
      <c r="AC395" s="433" t="s">
        <v>480</v>
      </c>
      <c r="AD395" s="450"/>
      <c r="AE395" s="485" t="s">
        <v>480</v>
      </c>
      <c r="AF395" s="433" t="s">
        <v>480</v>
      </c>
      <c r="AG395" s="450"/>
      <c r="AH395" s="485" t="s">
        <v>480</v>
      </c>
      <c r="AI395" s="433" t="s">
        <v>480</v>
      </c>
      <c r="AJ395" s="450"/>
      <c r="AK395" s="485" t="s">
        <v>480</v>
      </c>
      <c r="AL395" s="433" t="s">
        <v>480</v>
      </c>
      <c r="AM395" s="450"/>
      <c r="AN395" s="485" t="s">
        <v>480</v>
      </c>
      <c r="AO395" s="433" t="s">
        <v>480</v>
      </c>
      <c r="AP395" s="450"/>
    </row>
    <row r="396" spans="1:42" outlineLevel="2">
      <c r="A396" s="443">
        <v>394</v>
      </c>
      <c r="B396" s="38" t="str">
        <f>'7. INPUT O&amp;N UC'!D380</f>
        <v>O&amp;N UC-7.2.3-Item #4</v>
      </c>
      <c r="C396" s="464" t="str">
        <f>'7. INPUT O&amp;N UC'!B$343</f>
        <v>7.</v>
      </c>
      <c r="D396" s="432" t="str">
        <f>'7. INPUT O&amp;N UC'!C$343</f>
        <v>O&amp;N UC - Customer</v>
      </c>
      <c r="E396" s="139" t="str">
        <f>'7. INPUT O&amp;N UC'!C$367</f>
        <v>7.2</v>
      </c>
      <c r="F396" s="432" t="str">
        <f>'7. INPUT O&amp;N UC'!D$367</f>
        <v xml:space="preserve">O&amp;N UC - Customer - Deployment &amp; set-up </v>
      </c>
      <c r="G396" s="139" t="str">
        <f>'7. INPUT O&amp;N UC'!D$373</f>
        <v>7.2.3</v>
      </c>
      <c r="H396" s="465" t="str">
        <f>'7. INPUT O&amp;N UC'!E$373</f>
        <v>O&amp;N UC - Customer - Deployment &amp; set-up  Procured from outside NTT</v>
      </c>
      <c r="I396" s="472" t="s">
        <v>13</v>
      </c>
      <c r="J396" s="23"/>
      <c r="K396" s="23"/>
      <c r="L396" s="473"/>
      <c r="M396" s="485" t="s">
        <v>480</v>
      </c>
      <c r="N396" s="433" t="s">
        <v>480</v>
      </c>
      <c r="O396" s="450"/>
      <c r="P396" s="485" t="s">
        <v>480</v>
      </c>
      <c r="Q396" s="433" t="s">
        <v>480</v>
      </c>
      <c r="R396" s="450"/>
      <c r="S396" s="485" t="s">
        <v>480</v>
      </c>
      <c r="T396" s="433" t="s">
        <v>480</v>
      </c>
      <c r="U396" s="450"/>
      <c r="V396" s="485" t="s">
        <v>480</v>
      </c>
      <c r="W396" s="433" t="s">
        <v>480</v>
      </c>
      <c r="X396" s="450"/>
      <c r="Y396" s="485" t="s">
        <v>480</v>
      </c>
      <c r="Z396" s="433" t="s">
        <v>480</v>
      </c>
      <c r="AA396" s="450"/>
      <c r="AB396" s="485" t="s">
        <v>480</v>
      </c>
      <c r="AC396" s="433" t="s">
        <v>480</v>
      </c>
      <c r="AD396" s="450"/>
      <c r="AE396" s="485" t="s">
        <v>480</v>
      </c>
      <c r="AF396" s="433" t="s">
        <v>480</v>
      </c>
      <c r="AG396" s="450"/>
      <c r="AH396" s="485" t="s">
        <v>480</v>
      </c>
      <c r="AI396" s="433" t="s">
        <v>480</v>
      </c>
      <c r="AJ396" s="450"/>
      <c r="AK396" s="485" t="s">
        <v>480</v>
      </c>
      <c r="AL396" s="433" t="s">
        <v>480</v>
      </c>
      <c r="AM396" s="450"/>
      <c r="AN396" s="485" t="s">
        <v>480</v>
      </c>
      <c r="AO396" s="433" t="s">
        <v>480</v>
      </c>
      <c r="AP396" s="450"/>
    </row>
    <row r="397" spans="1:42" outlineLevel="2">
      <c r="A397" s="443">
        <v>395</v>
      </c>
      <c r="B397" s="38" t="str">
        <f>'7. INPUT O&amp;N UC'!D381</f>
        <v>O&amp;N UC-7.2.3-Item #5</v>
      </c>
      <c r="C397" s="464" t="str">
        <f>'7. INPUT O&amp;N UC'!B$343</f>
        <v>7.</v>
      </c>
      <c r="D397" s="432" t="str">
        <f>'7. INPUT O&amp;N UC'!C$343</f>
        <v>O&amp;N UC - Customer</v>
      </c>
      <c r="E397" s="139" t="str">
        <f>'7. INPUT O&amp;N UC'!C$367</f>
        <v>7.2</v>
      </c>
      <c r="F397" s="432" t="str">
        <f>'7. INPUT O&amp;N UC'!D$367</f>
        <v xml:space="preserve">O&amp;N UC - Customer - Deployment &amp; set-up </v>
      </c>
      <c r="G397" s="139" t="str">
        <f>'7. INPUT O&amp;N UC'!D$373</f>
        <v>7.2.3</v>
      </c>
      <c r="H397" s="465" t="str">
        <f>'7. INPUT O&amp;N UC'!E$373</f>
        <v>O&amp;N UC - Customer - Deployment &amp; set-up  Procured from outside NTT</v>
      </c>
      <c r="I397" s="472" t="s">
        <v>14</v>
      </c>
      <c r="J397" s="23"/>
      <c r="K397" s="23"/>
      <c r="L397" s="473"/>
      <c r="M397" s="485" t="s">
        <v>480</v>
      </c>
      <c r="N397" s="433" t="s">
        <v>480</v>
      </c>
      <c r="O397" s="450"/>
      <c r="P397" s="485" t="s">
        <v>480</v>
      </c>
      <c r="Q397" s="433" t="s">
        <v>480</v>
      </c>
      <c r="R397" s="450"/>
      <c r="S397" s="485" t="s">
        <v>480</v>
      </c>
      <c r="T397" s="433" t="s">
        <v>480</v>
      </c>
      <c r="U397" s="450"/>
      <c r="V397" s="485" t="s">
        <v>480</v>
      </c>
      <c r="W397" s="433" t="s">
        <v>480</v>
      </c>
      <c r="X397" s="450"/>
      <c r="Y397" s="485" t="s">
        <v>480</v>
      </c>
      <c r="Z397" s="433" t="s">
        <v>480</v>
      </c>
      <c r="AA397" s="450"/>
      <c r="AB397" s="485" t="s">
        <v>480</v>
      </c>
      <c r="AC397" s="433" t="s">
        <v>480</v>
      </c>
      <c r="AD397" s="450"/>
      <c r="AE397" s="485" t="s">
        <v>480</v>
      </c>
      <c r="AF397" s="433" t="s">
        <v>480</v>
      </c>
      <c r="AG397" s="450"/>
      <c r="AH397" s="485" t="s">
        <v>480</v>
      </c>
      <c r="AI397" s="433" t="s">
        <v>480</v>
      </c>
      <c r="AJ397" s="450"/>
      <c r="AK397" s="485" t="s">
        <v>480</v>
      </c>
      <c r="AL397" s="433" t="s">
        <v>480</v>
      </c>
      <c r="AM397" s="450"/>
      <c r="AN397" s="485" t="s">
        <v>480</v>
      </c>
      <c r="AO397" s="433" t="s">
        <v>480</v>
      </c>
      <c r="AP397" s="450"/>
    </row>
    <row r="398" spans="1:42" outlineLevel="2">
      <c r="A398" s="443">
        <v>396</v>
      </c>
      <c r="B398" s="694" t="str">
        <f>'7. INPUT O&amp;N UC'!D382</f>
        <v>O&amp;N UC-7.2.3-Item #6</v>
      </c>
      <c r="C398" s="464" t="str">
        <f>'7. INPUT O&amp;N UC'!B$343</f>
        <v>7.</v>
      </c>
      <c r="D398" s="432" t="str">
        <f>'7. INPUT O&amp;N UC'!C$343</f>
        <v>O&amp;N UC - Customer</v>
      </c>
      <c r="E398" s="139" t="str">
        <f>'7. INPUT O&amp;N UC'!C$367</f>
        <v>7.2</v>
      </c>
      <c r="F398" s="432" t="str">
        <f>'7. INPUT O&amp;N UC'!D$367</f>
        <v xml:space="preserve">O&amp;N UC - Customer - Deployment &amp; set-up </v>
      </c>
      <c r="G398" s="139" t="str">
        <f>'7. INPUT O&amp;N UC'!D$373</f>
        <v>7.2.3</v>
      </c>
      <c r="H398" s="465" t="str">
        <f>'7. INPUT O&amp;N UC'!E$373</f>
        <v>O&amp;N UC - Customer - Deployment &amp; set-up  Procured from outside NTT</v>
      </c>
      <c r="I398" s="472" t="s">
        <v>15</v>
      </c>
      <c r="J398" s="23"/>
      <c r="K398" s="23"/>
      <c r="L398" s="473"/>
      <c r="M398" s="485" t="s">
        <v>480</v>
      </c>
      <c r="N398" s="433" t="s">
        <v>480</v>
      </c>
      <c r="O398" s="450"/>
      <c r="P398" s="485" t="s">
        <v>480</v>
      </c>
      <c r="Q398" s="433" t="s">
        <v>480</v>
      </c>
      <c r="R398" s="450"/>
      <c r="S398" s="485" t="s">
        <v>480</v>
      </c>
      <c r="T398" s="433" t="s">
        <v>480</v>
      </c>
      <c r="U398" s="450"/>
      <c r="V398" s="485" t="s">
        <v>480</v>
      </c>
      <c r="W398" s="433" t="s">
        <v>480</v>
      </c>
      <c r="X398" s="450"/>
      <c r="Y398" s="485" t="s">
        <v>480</v>
      </c>
      <c r="Z398" s="433" t="s">
        <v>480</v>
      </c>
      <c r="AA398" s="450"/>
      <c r="AB398" s="485" t="s">
        <v>480</v>
      </c>
      <c r="AC398" s="433" t="s">
        <v>480</v>
      </c>
      <c r="AD398" s="450"/>
      <c r="AE398" s="485" t="s">
        <v>480</v>
      </c>
      <c r="AF398" s="433" t="s">
        <v>480</v>
      </c>
      <c r="AG398" s="450"/>
      <c r="AH398" s="485" t="s">
        <v>480</v>
      </c>
      <c r="AI398" s="433" t="s">
        <v>480</v>
      </c>
      <c r="AJ398" s="450"/>
      <c r="AK398" s="485" t="s">
        <v>480</v>
      </c>
      <c r="AL398" s="433" t="s">
        <v>480</v>
      </c>
      <c r="AM398" s="450"/>
      <c r="AN398" s="485" t="s">
        <v>480</v>
      </c>
      <c r="AO398" s="433" t="s">
        <v>480</v>
      </c>
      <c r="AP398" s="450"/>
    </row>
    <row r="399" spans="1:42" outlineLevel="2">
      <c r="A399" s="443">
        <v>397</v>
      </c>
      <c r="B399" s="694" t="str">
        <f>'7. INPUT O&amp;N UC'!D383</f>
        <v>O&amp;N UC-7.2.3-Item #7</v>
      </c>
      <c r="C399" s="464" t="str">
        <f>'7. INPUT O&amp;N UC'!B$343</f>
        <v>7.</v>
      </c>
      <c r="D399" s="432" t="str">
        <f>'7. INPUT O&amp;N UC'!C$343</f>
        <v>O&amp;N UC - Customer</v>
      </c>
      <c r="E399" s="139" t="str">
        <f>'7. INPUT O&amp;N UC'!C$367</f>
        <v>7.2</v>
      </c>
      <c r="F399" s="432" t="str">
        <f>'7. INPUT O&amp;N UC'!D$367</f>
        <v xml:space="preserve">O&amp;N UC - Customer - Deployment &amp; set-up </v>
      </c>
      <c r="G399" s="139" t="str">
        <f>'7. INPUT O&amp;N UC'!D$373</f>
        <v>7.2.3</v>
      </c>
      <c r="H399" s="465" t="str">
        <f>'7. INPUT O&amp;N UC'!E$373</f>
        <v>O&amp;N UC - Customer - Deployment &amp; set-up  Procured from outside NTT</v>
      </c>
      <c r="I399" s="472" t="s">
        <v>16</v>
      </c>
      <c r="J399" s="23"/>
      <c r="K399" s="23"/>
      <c r="L399" s="473"/>
      <c r="M399" s="485" t="s">
        <v>480</v>
      </c>
      <c r="N399" s="433" t="s">
        <v>480</v>
      </c>
      <c r="O399" s="450"/>
      <c r="P399" s="485" t="s">
        <v>480</v>
      </c>
      <c r="Q399" s="433" t="s">
        <v>480</v>
      </c>
      <c r="R399" s="450"/>
      <c r="S399" s="485" t="s">
        <v>480</v>
      </c>
      <c r="T399" s="433" t="s">
        <v>480</v>
      </c>
      <c r="U399" s="450"/>
      <c r="V399" s="485" t="s">
        <v>480</v>
      </c>
      <c r="W399" s="433" t="s">
        <v>480</v>
      </c>
      <c r="X399" s="450"/>
      <c r="Y399" s="485" t="s">
        <v>480</v>
      </c>
      <c r="Z399" s="433" t="s">
        <v>480</v>
      </c>
      <c r="AA399" s="450"/>
      <c r="AB399" s="485" t="s">
        <v>480</v>
      </c>
      <c r="AC399" s="433" t="s">
        <v>480</v>
      </c>
      <c r="AD399" s="450"/>
      <c r="AE399" s="485" t="s">
        <v>480</v>
      </c>
      <c r="AF399" s="433" t="s">
        <v>480</v>
      </c>
      <c r="AG399" s="450"/>
      <c r="AH399" s="485" t="s">
        <v>480</v>
      </c>
      <c r="AI399" s="433" t="s">
        <v>480</v>
      </c>
      <c r="AJ399" s="450"/>
      <c r="AK399" s="485" t="s">
        <v>480</v>
      </c>
      <c r="AL399" s="433" t="s">
        <v>480</v>
      </c>
      <c r="AM399" s="450"/>
      <c r="AN399" s="485" t="s">
        <v>480</v>
      </c>
      <c r="AO399" s="433" t="s">
        <v>480</v>
      </c>
      <c r="AP399" s="450"/>
    </row>
    <row r="400" spans="1:42" outlineLevel="2">
      <c r="A400" s="443">
        <v>398</v>
      </c>
      <c r="B400" s="694" t="str">
        <f>'7. INPUT O&amp;N UC'!D384</f>
        <v>O&amp;N UC-7.2.3-Item #8</v>
      </c>
      <c r="C400" s="464" t="str">
        <f>'7. INPUT O&amp;N UC'!B$343</f>
        <v>7.</v>
      </c>
      <c r="D400" s="432" t="str">
        <f>'7. INPUT O&amp;N UC'!C$343</f>
        <v>O&amp;N UC - Customer</v>
      </c>
      <c r="E400" s="139" t="str">
        <f>'7. INPUT O&amp;N UC'!C$367</f>
        <v>7.2</v>
      </c>
      <c r="F400" s="432" t="str">
        <f>'7. INPUT O&amp;N UC'!D$367</f>
        <v xml:space="preserve">O&amp;N UC - Customer - Deployment &amp; set-up </v>
      </c>
      <c r="G400" s="139" t="str">
        <f>'7. INPUT O&amp;N UC'!D$373</f>
        <v>7.2.3</v>
      </c>
      <c r="H400" s="465" t="str">
        <f>'7. INPUT O&amp;N UC'!E$373</f>
        <v>O&amp;N UC - Customer - Deployment &amp; set-up  Procured from outside NTT</v>
      </c>
      <c r="I400" s="472" t="s">
        <v>17</v>
      </c>
      <c r="J400" s="23"/>
      <c r="K400" s="23"/>
      <c r="L400" s="473"/>
      <c r="M400" s="485" t="s">
        <v>480</v>
      </c>
      <c r="N400" s="433" t="s">
        <v>480</v>
      </c>
      <c r="O400" s="450"/>
      <c r="P400" s="485" t="s">
        <v>480</v>
      </c>
      <c r="Q400" s="433" t="s">
        <v>480</v>
      </c>
      <c r="R400" s="450"/>
      <c r="S400" s="485" t="s">
        <v>480</v>
      </c>
      <c r="T400" s="433" t="s">
        <v>480</v>
      </c>
      <c r="U400" s="450"/>
      <c r="V400" s="485" t="s">
        <v>480</v>
      </c>
      <c r="W400" s="433" t="s">
        <v>480</v>
      </c>
      <c r="X400" s="450"/>
      <c r="Y400" s="485" t="s">
        <v>480</v>
      </c>
      <c r="Z400" s="433" t="s">
        <v>480</v>
      </c>
      <c r="AA400" s="450"/>
      <c r="AB400" s="485" t="s">
        <v>480</v>
      </c>
      <c r="AC400" s="433" t="s">
        <v>480</v>
      </c>
      <c r="AD400" s="450"/>
      <c r="AE400" s="485" t="s">
        <v>480</v>
      </c>
      <c r="AF400" s="433" t="s">
        <v>480</v>
      </c>
      <c r="AG400" s="450"/>
      <c r="AH400" s="485" t="s">
        <v>480</v>
      </c>
      <c r="AI400" s="433" t="s">
        <v>480</v>
      </c>
      <c r="AJ400" s="450"/>
      <c r="AK400" s="485" t="s">
        <v>480</v>
      </c>
      <c r="AL400" s="433" t="s">
        <v>480</v>
      </c>
      <c r="AM400" s="450"/>
      <c r="AN400" s="485" t="s">
        <v>480</v>
      </c>
      <c r="AO400" s="433" t="s">
        <v>480</v>
      </c>
      <c r="AP400" s="450"/>
    </row>
    <row r="401" spans="1:42" outlineLevel="2">
      <c r="A401" s="443">
        <v>399</v>
      </c>
      <c r="B401" s="694" t="str">
        <f>'7. INPUT O&amp;N UC'!D385</f>
        <v>O&amp;N UC-7.2.3-Item #9</v>
      </c>
      <c r="C401" s="464" t="str">
        <f>'7. INPUT O&amp;N UC'!B$343</f>
        <v>7.</v>
      </c>
      <c r="D401" s="432" t="str">
        <f>'7. INPUT O&amp;N UC'!C$343</f>
        <v>O&amp;N UC - Customer</v>
      </c>
      <c r="E401" s="139" t="str">
        <f>'7. INPUT O&amp;N UC'!C$367</f>
        <v>7.2</v>
      </c>
      <c r="F401" s="432" t="str">
        <f>'7. INPUT O&amp;N UC'!D$367</f>
        <v xml:space="preserve">O&amp;N UC - Customer - Deployment &amp; set-up </v>
      </c>
      <c r="G401" s="139" t="str">
        <f>'7. INPUT O&amp;N UC'!D$373</f>
        <v>7.2.3</v>
      </c>
      <c r="H401" s="465" t="str">
        <f>'7. INPUT O&amp;N UC'!E$373</f>
        <v>O&amp;N UC - Customer - Deployment &amp; set-up  Procured from outside NTT</v>
      </c>
      <c r="I401" s="472" t="s">
        <v>18</v>
      </c>
      <c r="J401" s="23"/>
      <c r="K401" s="23"/>
      <c r="L401" s="473"/>
      <c r="M401" s="485" t="s">
        <v>480</v>
      </c>
      <c r="N401" s="433" t="s">
        <v>480</v>
      </c>
      <c r="O401" s="450"/>
      <c r="P401" s="485" t="s">
        <v>480</v>
      </c>
      <c r="Q401" s="433" t="s">
        <v>480</v>
      </c>
      <c r="R401" s="450"/>
      <c r="S401" s="485" t="s">
        <v>480</v>
      </c>
      <c r="T401" s="433" t="s">
        <v>480</v>
      </c>
      <c r="U401" s="450"/>
      <c r="V401" s="485" t="s">
        <v>480</v>
      </c>
      <c r="W401" s="433" t="s">
        <v>480</v>
      </c>
      <c r="X401" s="450"/>
      <c r="Y401" s="485" t="s">
        <v>480</v>
      </c>
      <c r="Z401" s="433" t="s">
        <v>480</v>
      </c>
      <c r="AA401" s="450"/>
      <c r="AB401" s="485" t="s">
        <v>480</v>
      </c>
      <c r="AC401" s="433" t="s">
        <v>480</v>
      </c>
      <c r="AD401" s="450"/>
      <c r="AE401" s="485" t="s">
        <v>480</v>
      </c>
      <c r="AF401" s="433" t="s">
        <v>480</v>
      </c>
      <c r="AG401" s="450"/>
      <c r="AH401" s="485" t="s">
        <v>480</v>
      </c>
      <c r="AI401" s="433" t="s">
        <v>480</v>
      </c>
      <c r="AJ401" s="450"/>
      <c r="AK401" s="485" t="s">
        <v>480</v>
      </c>
      <c r="AL401" s="433" t="s">
        <v>480</v>
      </c>
      <c r="AM401" s="450"/>
      <c r="AN401" s="485" t="s">
        <v>480</v>
      </c>
      <c r="AO401" s="433" t="s">
        <v>480</v>
      </c>
      <c r="AP401" s="450"/>
    </row>
    <row r="402" spans="1:42" outlineLevel="2">
      <c r="A402" s="445">
        <v>400</v>
      </c>
      <c r="B402" s="694" t="str">
        <f>'7. INPUT O&amp;N UC'!D386</f>
        <v>O&amp;N UC-7.2.3-Item #10</v>
      </c>
      <c r="C402" s="466" t="str">
        <f>'7. INPUT O&amp;N UC'!B$343</f>
        <v>7.</v>
      </c>
      <c r="D402" s="435" t="str">
        <f>'7. INPUT O&amp;N UC'!C$343</f>
        <v>O&amp;N UC - Customer</v>
      </c>
      <c r="E402" s="434" t="str">
        <f>'7. INPUT O&amp;N UC'!C$367</f>
        <v>7.2</v>
      </c>
      <c r="F402" s="435" t="str">
        <f>'7. INPUT O&amp;N UC'!D$367</f>
        <v xml:space="preserve">O&amp;N UC - Customer - Deployment &amp; set-up </v>
      </c>
      <c r="G402" s="434" t="str">
        <f>'7. INPUT O&amp;N UC'!D$373</f>
        <v>7.2.3</v>
      </c>
      <c r="H402" s="467" t="str">
        <f>'7. INPUT O&amp;N UC'!E$373</f>
        <v>O&amp;N UC - Customer - Deployment &amp; set-up  Procured from outside NTT</v>
      </c>
      <c r="I402" s="474" t="s">
        <v>19</v>
      </c>
      <c r="J402" s="28"/>
      <c r="K402" s="28"/>
      <c r="L402" s="475"/>
      <c r="M402" s="487" t="s">
        <v>480</v>
      </c>
      <c r="N402" s="436" t="s">
        <v>480</v>
      </c>
      <c r="O402" s="451"/>
      <c r="P402" s="487" t="s">
        <v>480</v>
      </c>
      <c r="Q402" s="436" t="s">
        <v>480</v>
      </c>
      <c r="R402" s="451"/>
      <c r="S402" s="487" t="s">
        <v>480</v>
      </c>
      <c r="T402" s="436" t="s">
        <v>480</v>
      </c>
      <c r="U402" s="451"/>
      <c r="V402" s="487" t="s">
        <v>480</v>
      </c>
      <c r="W402" s="436" t="s">
        <v>480</v>
      </c>
      <c r="X402" s="451"/>
      <c r="Y402" s="487" t="s">
        <v>480</v>
      </c>
      <c r="Z402" s="436" t="s">
        <v>480</v>
      </c>
      <c r="AA402" s="451"/>
      <c r="AB402" s="487" t="s">
        <v>480</v>
      </c>
      <c r="AC402" s="436" t="s">
        <v>480</v>
      </c>
      <c r="AD402" s="451"/>
      <c r="AE402" s="487" t="s">
        <v>480</v>
      </c>
      <c r="AF402" s="436" t="s">
        <v>480</v>
      </c>
      <c r="AG402" s="451"/>
      <c r="AH402" s="487" t="s">
        <v>480</v>
      </c>
      <c r="AI402" s="436" t="s">
        <v>480</v>
      </c>
      <c r="AJ402" s="451"/>
      <c r="AK402" s="487" t="s">
        <v>480</v>
      </c>
      <c r="AL402" s="436" t="s">
        <v>480</v>
      </c>
      <c r="AM402" s="451"/>
      <c r="AN402" s="487" t="s">
        <v>480</v>
      </c>
      <c r="AO402" s="436" t="s">
        <v>480</v>
      </c>
      <c r="AP402" s="451"/>
    </row>
    <row r="403" spans="1:42" outlineLevel="2">
      <c r="A403" s="447">
        <v>401</v>
      </c>
      <c r="B403" s="37" t="str">
        <f>'7. INPUT O&amp;N UC'!D392</f>
        <v>O&amp;N UC-7.2.4-Item #1</v>
      </c>
      <c r="C403" s="496" t="str">
        <f>'7. INPUT O&amp;N UC'!B$343</f>
        <v>7.</v>
      </c>
      <c r="D403" s="430" t="str">
        <f>'7. INPUT O&amp;N UC'!C$343</f>
        <v>O&amp;N UC - Customer</v>
      </c>
      <c r="E403" s="429" t="str">
        <f>'7. INPUT O&amp;N UC'!C$367</f>
        <v>7.2</v>
      </c>
      <c r="F403" s="430" t="str">
        <f>'7. INPUT O&amp;N UC'!D$367</f>
        <v xml:space="preserve">O&amp;N UC - Customer - Deployment &amp; set-up </v>
      </c>
      <c r="G403" s="429" t="str">
        <f>'7. INPUT O&amp;N UC'!D$388</f>
        <v>7.2.4</v>
      </c>
      <c r="H403" s="495" t="str">
        <f>'7. INPUT O&amp;N UC'!E$388</f>
        <v>O&amp;N UC - Customer - Deployment &amp; set-up  Internal</v>
      </c>
      <c r="I403" s="476" t="s">
        <v>9</v>
      </c>
      <c r="J403" s="17" t="s">
        <v>98</v>
      </c>
      <c r="K403" s="17" t="s">
        <v>99</v>
      </c>
      <c r="L403" s="477"/>
      <c r="M403" s="488" t="s">
        <v>480</v>
      </c>
      <c r="N403" s="431" t="s">
        <v>480</v>
      </c>
      <c r="O403" s="449"/>
      <c r="P403" s="488" t="s">
        <v>480</v>
      </c>
      <c r="Q403" s="431" t="s">
        <v>480</v>
      </c>
      <c r="R403" s="449"/>
      <c r="S403" s="488" t="s">
        <v>480</v>
      </c>
      <c r="T403" s="431" t="s">
        <v>480</v>
      </c>
      <c r="U403" s="449"/>
      <c r="V403" s="488" t="s">
        <v>480</v>
      </c>
      <c r="W403" s="431" t="s">
        <v>480</v>
      </c>
      <c r="X403" s="449"/>
      <c r="Y403" s="488" t="s">
        <v>480</v>
      </c>
      <c r="Z403" s="431" t="s">
        <v>480</v>
      </c>
      <c r="AA403" s="449"/>
      <c r="AB403" s="488" t="s">
        <v>480</v>
      </c>
      <c r="AC403" s="431" t="s">
        <v>480</v>
      </c>
      <c r="AD403" s="449"/>
      <c r="AE403" s="488" t="s">
        <v>480</v>
      </c>
      <c r="AF403" s="431" t="s">
        <v>480</v>
      </c>
      <c r="AG403" s="449"/>
      <c r="AH403" s="488" t="s">
        <v>480</v>
      </c>
      <c r="AI403" s="431" t="s">
        <v>480</v>
      </c>
      <c r="AJ403" s="449"/>
      <c r="AK403" s="488" t="s">
        <v>480</v>
      </c>
      <c r="AL403" s="431" t="s">
        <v>480</v>
      </c>
      <c r="AM403" s="449"/>
      <c r="AN403" s="488" t="s">
        <v>480</v>
      </c>
      <c r="AO403" s="431" t="s">
        <v>480</v>
      </c>
      <c r="AP403" s="449"/>
    </row>
    <row r="404" spans="1:42" outlineLevel="2">
      <c r="A404" s="443">
        <v>402</v>
      </c>
      <c r="B404" s="38" t="str">
        <f>'7. INPUT O&amp;N UC'!D393</f>
        <v>O&amp;N UC-7.2.4-Item #2</v>
      </c>
      <c r="C404" s="464" t="str">
        <f>'7. INPUT O&amp;N UC'!B$343</f>
        <v>7.</v>
      </c>
      <c r="D404" s="432" t="str">
        <f>'7. INPUT O&amp;N UC'!C$343</f>
        <v>O&amp;N UC - Customer</v>
      </c>
      <c r="E404" s="139" t="str">
        <f>'7. INPUT O&amp;N UC'!C$367</f>
        <v>7.2</v>
      </c>
      <c r="F404" s="432" t="str">
        <f>'7. INPUT O&amp;N UC'!D$367</f>
        <v xml:space="preserve">O&amp;N UC - Customer - Deployment &amp; set-up </v>
      </c>
      <c r="G404" s="139" t="str">
        <f>'7. INPUT O&amp;N UC'!D$388</f>
        <v>7.2.4</v>
      </c>
      <c r="H404" s="465" t="str">
        <f>'7. INPUT O&amp;N UC'!E$388</f>
        <v>O&amp;N UC - Customer - Deployment &amp; set-up  Internal</v>
      </c>
      <c r="I404" s="472" t="s">
        <v>11</v>
      </c>
      <c r="J404" s="23"/>
      <c r="K404" s="23"/>
      <c r="L404" s="473"/>
      <c r="M404" s="485" t="s">
        <v>480</v>
      </c>
      <c r="N404" s="433" t="s">
        <v>480</v>
      </c>
      <c r="O404" s="450"/>
      <c r="P404" s="485" t="s">
        <v>480</v>
      </c>
      <c r="Q404" s="433" t="s">
        <v>480</v>
      </c>
      <c r="R404" s="450"/>
      <c r="S404" s="485" t="s">
        <v>480</v>
      </c>
      <c r="T404" s="433" t="s">
        <v>480</v>
      </c>
      <c r="U404" s="450"/>
      <c r="V404" s="485" t="s">
        <v>480</v>
      </c>
      <c r="W404" s="433" t="s">
        <v>480</v>
      </c>
      <c r="X404" s="450"/>
      <c r="Y404" s="485" t="s">
        <v>480</v>
      </c>
      <c r="Z404" s="433" t="s">
        <v>480</v>
      </c>
      <c r="AA404" s="450"/>
      <c r="AB404" s="485" t="s">
        <v>480</v>
      </c>
      <c r="AC404" s="433" t="s">
        <v>480</v>
      </c>
      <c r="AD404" s="450"/>
      <c r="AE404" s="485" t="s">
        <v>480</v>
      </c>
      <c r="AF404" s="433" t="s">
        <v>480</v>
      </c>
      <c r="AG404" s="450"/>
      <c r="AH404" s="485" t="s">
        <v>480</v>
      </c>
      <c r="AI404" s="433" t="s">
        <v>480</v>
      </c>
      <c r="AJ404" s="450"/>
      <c r="AK404" s="485" t="s">
        <v>480</v>
      </c>
      <c r="AL404" s="433" t="s">
        <v>480</v>
      </c>
      <c r="AM404" s="450"/>
      <c r="AN404" s="485" t="s">
        <v>480</v>
      </c>
      <c r="AO404" s="433" t="s">
        <v>480</v>
      </c>
      <c r="AP404" s="450"/>
    </row>
    <row r="405" spans="1:42" outlineLevel="2">
      <c r="A405" s="443">
        <v>403</v>
      </c>
      <c r="B405" s="38" t="str">
        <f>'7. INPUT O&amp;N UC'!D394</f>
        <v>O&amp;N UC-7.2.4-Item #3</v>
      </c>
      <c r="C405" s="464" t="str">
        <f>'7. INPUT O&amp;N UC'!B$343</f>
        <v>7.</v>
      </c>
      <c r="D405" s="432" t="str">
        <f>'7. INPUT O&amp;N UC'!C$343</f>
        <v>O&amp;N UC - Customer</v>
      </c>
      <c r="E405" s="139" t="str">
        <f>'7. INPUT O&amp;N UC'!C$367</f>
        <v>7.2</v>
      </c>
      <c r="F405" s="432" t="str">
        <f>'7. INPUT O&amp;N UC'!D$367</f>
        <v xml:space="preserve">O&amp;N UC - Customer - Deployment &amp; set-up </v>
      </c>
      <c r="G405" s="139" t="str">
        <f>'7. INPUT O&amp;N UC'!D$388</f>
        <v>7.2.4</v>
      </c>
      <c r="H405" s="465" t="str">
        <f>'7. INPUT O&amp;N UC'!E$388</f>
        <v>O&amp;N UC - Customer - Deployment &amp; set-up  Internal</v>
      </c>
      <c r="I405" s="472" t="s">
        <v>12</v>
      </c>
      <c r="J405" s="23"/>
      <c r="K405" s="23"/>
      <c r="L405" s="473"/>
      <c r="M405" s="485" t="s">
        <v>480</v>
      </c>
      <c r="N405" s="433" t="s">
        <v>480</v>
      </c>
      <c r="O405" s="450"/>
      <c r="P405" s="485" t="s">
        <v>480</v>
      </c>
      <c r="Q405" s="433" t="s">
        <v>480</v>
      </c>
      <c r="R405" s="450"/>
      <c r="S405" s="485" t="s">
        <v>480</v>
      </c>
      <c r="T405" s="433" t="s">
        <v>480</v>
      </c>
      <c r="U405" s="450"/>
      <c r="V405" s="485" t="s">
        <v>480</v>
      </c>
      <c r="W405" s="433" t="s">
        <v>480</v>
      </c>
      <c r="X405" s="450"/>
      <c r="Y405" s="485" t="s">
        <v>480</v>
      </c>
      <c r="Z405" s="433" t="s">
        <v>480</v>
      </c>
      <c r="AA405" s="450"/>
      <c r="AB405" s="485" t="s">
        <v>480</v>
      </c>
      <c r="AC405" s="433" t="s">
        <v>480</v>
      </c>
      <c r="AD405" s="450"/>
      <c r="AE405" s="485" t="s">
        <v>480</v>
      </c>
      <c r="AF405" s="433" t="s">
        <v>480</v>
      </c>
      <c r="AG405" s="450"/>
      <c r="AH405" s="485" t="s">
        <v>480</v>
      </c>
      <c r="AI405" s="433" t="s">
        <v>480</v>
      </c>
      <c r="AJ405" s="450"/>
      <c r="AK405" s="485" t="s">
        <v>480</v>
      </c>
      <c r="AL405" s="433" t="s">
        <v>480</v>
      </c>
      <c r="AM405" s="450"/>
      <c r="AN405" s="485" t="s">
        <v>480</v>
      </c>
      <c r="AO405" s="433" t="s">
        <v>480</v>
      </c>
      <c r="AP405" s="450"/>
    </row>
    <row r="406" spans="1:42" outlineLevel="2">
      <c r="A406" s="443">
        <v>404</v>
      </c>
      <c r="B406" s="38" t="str">
        <f>'7. INPUT O&amp;N UC'!D395</f>
        <v>O&amp;N UC-7.2.4-Item #4</v>
      </c>
      <c r="C406" s="464" t="str">
        <f>'7. INPUT O&amp;N UC'!B$343</f>
        <v>7.</v>
      </c>
      <c r="D406" s="432" t="str">
        <f>'7. INPUT O&amp;N UC'!C$343</f>
        <v>O&amp;N UC - Customer</v>
      </c>
      <c r="E406" s="139" t="str">
        <f>'7. INPUT O&amp;N UC'!C$367</f>
        <v>7.2</v>
      </c>
      <c r="F406" s="432" t="str">
        <f>'7. INPUT O&amp;N UC'!D$367</f>
        <v xml:space="preserve">O&amp;N UC - Customer - Deployment &amp; set-up </v>
      </c>
      <c r="G406" s="139" t="str">
        <f>'7. INPUT O&amp;N UC'!D$388</f>
        <v>7.2.4</v>
      </c>
      <c r="H406" s="465" t="str">
        <f>'7. INPUT O&amp;N UC'!E$388</f>
        <v>O&amp;N UC - Customer - Deployment &amp; set-up  Internal</v>
      </c>
      <c r="I406" s="472" t="s">
        <v>13</v>
      </c>
      <c r="J406" s="23"/>
      <c r="K406" s="23"/>
      <c r="L406" s="473"/>
      <c r="M406" s="485" t="s">
        <v>480</v>
      </c>
      <c r="N406" s="433" t="s">
        <v>480</v>
      </c>
      <c r="O406" s="450"/>
      <c r="P406" s="485" t="s">
        <v>480</v>
      </c>
      <c r="Q406" s="433" t="s">
        <v>480</v>
      </c>
      <c r="R406" s="450"/>
      <c r="S406" s="485" t="s">
        <v>480</v>
      </c>
      <c r="T406" s="433" t="s">
        <v>480</v>
      </c>
      <c r="U406" s="450"/>
      <c r="V406" s="485" t="s">
        <v>480</v>
      </c>
      <c r="W406" s="433" t="s">
        <v>480</v>
      </c>
      <c r="X406" s="450"/>
      <c r="Y406" s="485" t="s">
        <v>480</v>
      </c>
      <c r="Z406" s="433" t="s">
        <v>480</v>
      </c>
      <c r="AA406" s="450"/>
      <c r="AB406" s="485" t="s">
        <v>480</v>
      </c>
      <c r="AC406" s="433" t="s">
        <v>480</v>
      </c>
      <c r="AD406" s="450"/>
      <c r="AE406" s="485" t="s">
        <v>480</v>
      </c>
      <c r="AF406" s="433" t="s">
        <v>480</v>
      </c>
      <c r="AG406" s="450"/>
      <c r="AH406" s="485" t="s">
        <v>480</v>
      </c>
      <c r="AI406" s="433" t="s">
        <v>480</v>
      </c>
      <c r="AJ406" s="450"/>
      <c r="AK406" s="485" t="s">
        <v>480</v>
      </c>
      <c r="AL406" s="433" t="s">
        <v>480</v>
      </c>
      <c r="AM406" s="450"/>
      <c r="AN406" s="485" t="s">
        <v>480</v>
      </c>
      <c r="AO406" s="433" t="s">
        <v>480</v>
      </c>
      <c r="AP406" s="450"/>
    </row>
    <row r="407" spans="1:42" outlineLevel="2">
      <c r="A407" s="443">
        <v>405</v>
      </c>
      <c r="B407" s="38" t="str">
        <f>'7. INPUT O&amp;N UC'!D396</f>
        <v>O&amp;N UC-7.2.4-Item #5</v>
      </c>
      <c r="C407" s="464" t="str">
        <f>'7. INPUT O&amp;N UC'!B$343</f>
        <v>7.</v>
      </c>
      <c r="D407" s="432" t="str">
        <f>'7. INPUT O&amp;N UC'!C$343</f>
        <v>O&amp;N UC - Customer</v>
      </c>
      <c r="E407" s="139" t="str">
        <f>'7. INPUT O&amp;N UC'!C$367</f>
        <v>7.2</v>
      </c>
      <c r="F407" s="432" t="str">
        <f>'7. INPUT O&amp;N UC'!D$367</f>
        <v xml:space="preserve">O&amp;N UC - Customer - Deployment &amp; set-up </v>
      </c>
      <c r="G407" s="139" t="str">
        <f>'7. INPUT O&amp;N UC'!D$388</f>
        <v>7.2.4</v>
      </c>
      <c r="H407" s="465" t="str">
        <f>'7. INPUT O&amp;N UC'!E$388</f>
        <v>O&amp;N UC - Customer - Deployment &amp; set-up  Internal</v>
      </c>
      <c r="I407" s="472" t="s">
        <v>14</v>
      </c>
      <c r="J407" s="23"/>
      <c r="K407" s="23"/>
      <c r="L407" s="473"/>
      <c r="M407" s="485" t="s">
        <v>480</v>
      </c>
      <c r="N407" s="433" t="s">
        <v>480</v>
      </c>
      <c r="O407" s="450"/>
      <c r="P407" s="485" t="s">
        <v>480</v>
      </c>
      <c r="Q407" s="433" t="s">
        <v>480</v>
      </c>
      <c r="R407" s="450"/>
      <c r="S407" s="485" t="s">
        <v>480</v>
      </c>
      <c r="T407" s="433" t="s">
        <v>480</v>
      </c>
      <c r="U407" s="450"/>
      <c r="V407" s="485" t="s">
        <v>480</v>
      </c>
      <c r="W407" s="433" t="s">
        <v>480</v>
      </c>
      <c r="X407" s="450"/>
      <c r="Y407" s="485" t="s">
        <v>480</v>
      </c>
      <c r="Z407" s="433" t="s">
        <v>480</v>
      </c>
      <c r="AA407" s="450"/>
      <c r="AB407" s="485" t="s">
        <v>480</v>
      </c>
      <c r="AC407" s="433" t="s">
        <v>480</v>
      </c>
      <c r="AD407" s="450"/>
      <c r="AE407" s="485" t="s">
        <v>480</v>
      </c>
      <c r="AF407" s="433" t="s">
        <v>480</v>
      </c>
      <c r="AG407" s="450"/>
      <c r="AH407" s="485" t="s">
        <v>480</v>
      </c>
      <c r="AI407" s="433" t="s">
        <v>480</v>
      </c>
      <c r="AJ407" s="450"/>
      <c r="AK407" s="485" t="s">
        <v>480</v>
      </c>
      <c r="AL407" s="433" t="s">
        <v>480</v>
      </c>
      <c r="AM407" s="450"/>
      <c r="AN407" s="485" t="s">
        <v>480</v>
      </c>
      <c r="AO407" s="433" t="s">
        <v>480</v>
      </c>
      <c r="AP407" s="450"/>
    </row>
    <row r="408" spans="1:42" outlineLevel="2">
      <c r="A408" s="443">
        <v>406</v>
      </c>
      <c r="B408" s="694" t="str">
        <f>'7. INPUT O&amp;N UC'!D397</f>
        <v>O&amp;N UC-7.2.4-Item #6</v>
      </c>
      <c r="C408" s="464" t="str">
        <f>'7. INPUT O&amp;N UC'!B$343</f>
        <v>7.</v>
      </c>
      <c r="D408" s="432" t="str">
        <f>'7. INPUT O&amp;N UC'!C$343</f>
        <v>O&amp;N UC - Customer</v>
      </c>
      <c r="E408" s="139" t="str">
        <f>'7. INPUT O&amp;N UC'!C$367</f>
        <v>7.2</v>
      </c>
      <c r="F408" s="432" t="str">
        <f>'7. INPUT O&amp;N UC'!D$367</f>
        <v xml:space="preserve">O&amp;N UC - Customer - Deployment &amp; set-up </v>
      </c>
      <c r="G408" s="432" t="str">
        <f>'7. INPUT O&amp;N UC'!D$388</f>
        <v>7.2.4</v>
      </c>
      <c r="H408" s="465" t="str">
        <f>'7. INPUT O&amp;N UC'!E$388</f>
        <v>O&amp;N UC - Customer - Deployment &amp; set-up  Internal</v>
      </c>
      <c r="I408" s="472" t="s">
        <v>15</v>
      </c>
      <c r="J408" s="23"/>
      <c r="K408" s="23"/>
      <c r="L408" s="473"/>
      <c r="M408" s="485" t="s">
        <v>480</v>
      </c>
      <c r="N408" s="433" t="s">
        <v>480</v>
      </c>
      <c r="O408" s="450"/>
      <c r="P408" s="485" t="s">
        <v>480</v>
      </c>
      <c r="Q408" s="433" t="s">
        <v>480</v>
      </c>
      <c r="R408" s="450"/>
      <c r="S408" s="485" t="s">
        <v>480</v>
      </c>
      <c r="T408" s="433" t="s">
        <v>480</v>
      </c>
      <c r="U408" s="450"/>
      <c r="V408" s="485" t="s">
        <v>480</v>
      </c>
      <c r="W408" s="433" t="s">
        <v>480</v>
      </c>
      <c r="X408" s="450"/>
      <c r="Y408" s="485" t="s">
        <v>480</v>
      </c>
      <c r="Z408" s="433" t="s">
        <v>480</v>
      </c>
      <c r="AA408" s="450"/>
      <c r="AB408" s="485" t="s">
        <v>480</v>
      </c>
      <c r="AC408" s="433" t="s">
        <v>480</v>
      </c>
      <c r="AD408" s="450"/>
      <c r="AE408" s="485" t="s">
        <v>480</v>
      </c>
      <c r="AF408" s="433" t="s">
        <v>480</v>
      </c>
      <c r="AG408" s="450"/>
      <c r="AH408" s="485" t="s">
        <v>480</v>
      </c>
      <c r="AI408" s="433" t="s">
        <v>480</v>
      </c>
      <c r="AJ408" s="450"/>
      <c r="AK408" s="485" t="s">
        <v>480</v>
      </c>
      <c r="AL408" s="433" t="s">
        <v>480</v>
      </c>
      <c r="AM408" s="450"/>
      <c r="AN408" s="485" t="s">
        <v>480</v>
      </c>
      <c r="AO408" s="433" t="s">
        <v>480</v>
      </c>
      <c r="AP408" s="450"/>
    </row>
    <row r="409" spans="1:42" outlineLevel="2">
      <c r="A409" s="443">
        <v>407</v>
      </c>
      <c r="B409" s="694" t="str">
        <f>'7. INPUT O&amp;N UC'!D398</f>
        <v>O&amp;N UC-7.2.4-Item #7</v>
      </c>
      <c r="C409" s="464" t="str">
        <f>'7. INPUT O&amp;N UC'!B$343</f>
        <v>7.</v>
      </c>
      <c r="D409" s="432" t="str">
        <f>'7. INPUT O&amp;N UC'!C$343</f>
        <v>O&amp;N UC - Customer</v>
      </c>
      <c r="E409" s="139" t="str">
        <f>'7. INPUT O&amp;N UC'!C$367</f>
        <v>7.2</v>
      </c>
      <c r="F409" s="432" t="str">
        <f>'7. INPUT O&amp;N UC'!D$367</f>
        <v xml:space="preserve">O&amp;N UC - Customer - Deployment &amp; set-up </v>
      </c>
      <c r="G409" s="432" t="str">
        <f>'7. INPUT O&amp;N UC'!D$388</f>
        <v>7.2.4</v>
      </c>
      <c r="H409" s="465" t="str">
        <f>'7. INPUT O&amp;N UC'!E$388</f>
        <v>O&amp;N UC - Customer - Deployment &amp; set-up  Internal</v>
      </c>
      <c r="I409" s="472" t="s">
        <v>16</v>
      </c>
      <c r="J409" s="23"/>
      <c r="K409" s="23"/>
      <c r="L409" s="473"/>
      <c r="M409" s="485" t="s">
        <v>480</v>
      </c>
      <c r="N409" s="433" t="s">
        <v>480</v>
      </c>
      <c r="O409" s="450"/>
      <c r="P409" s="485" t="s">
        <v>480</v>
      </c>
      <c r="Q409" s="433" t="s">
        <v>480</v>
      </c>
      <c r="R409" s="450"/>
      <c r="S409" s="485" t="s">
        <v>480</v>
      </c>
      <c r="T409" s="433" t="s">
        <v>480</v>
      </c>
      <c r="U409" s="450"/>
      <c r="V409" s="485" t="s">
        <v>480</v>
      </c>
      <c r="W409" s="433" t="s">
        <v>480</v>
      </c>
      <c r="X409" s="450"/>
      <c r="Y409" s="485" t="s">
        <v>480</v>
      </c>
      <c r="Z409" s="433" t="s">
        <v>480</v>
      </c>
      <c r="AA409" s="450"/>
      <c r="AB409" s="485" t="s">
        <v>480</v>
      </c>
      <c r="AC409" s="433" t="s">
        <v>480</v>
      </c>
      <c r="AD409" s="450"/>
      <c r="AE409" s="485" t="s">
        <v>480</v>
      </c>
      <c r="AF409" s="433" t="s">
        <v>480</v>
      </c>
      <c r="AG409" s="450"/>
      <c r="AH409" s="485" t="s">
        <v>480</v>
      </c>
      <c r="AI409" s="433" t="s">
        <v>480</v>
      </c>
      <c r="AJ409" s="450"/>
      <c r="AK409" s="485" t="s">
        <v>480</v>
      </c>
      <c r="AL409" s="433" t="s">
        <v>480</v>
      </c>
      <c r="AM409" s="450"/>
      <c r="AN409" s="485" t="s">
        <v>480</v>
      </c>
      <c r="AO409" s="433" t="s">
        <v>480</v>
      </c>
      <c r="AP409" s="450"/>
    </row>
    <row r="410" spans="1:42" outlineLevel="2">
      <c r="A410" s="443">
        <v>408</v>
      </c>
      <c r="B410" s="694" t="str">
        <f>'7. INPUT O&amp;N UC'!D399</f>
        <v>O&amp;N UC-7.2.4-Item #8</v>
      </c>
      <c r="C410" s="464" t="str">
        <f>'7. INPUT O&amp;N UC'!B$343</f>
        <v>7.</v>
      </c>
      <c r="D410" s="432" t="str">
        <f>'7. INPUT O&amp;N UC'!C$343</f>
        <v>O&amp;N UC - Customer</v>
      </c>
      <c r="E410" s="139" t="str">
        <f>'7. INPUT O&amp;N UC'!C$367</f>
        <v>7.2</v>
      </c>
      <c r="F410" s="432" t="str">
        <f>'7. INPUT O&amp;N UC'!D$367</f>
        <v xml:space="preserve">O&amp;N UC - Customer - Deployment &amp; set-up </v>
      </c>
      <c r="G410" s="432" t="str">
        <f>'7. INPUT O&amp;N UC'!D$388</f>
        <v>7.2.4</v>
      </c>
      <c r="H410" s="465" t="str">
        <f>'7. INPUT O&amp;N UC'!E$388</f>
        <v>O&amp;N UC - Customer - Deployment &amp; set-up  Internal</v>
      </c>
      <c r="I410" s="472" t="s">
        <v>17</v>
      </c>
      <c r="J410" s="23"/>
      <c r="K410" s="23"/>
      <c r="L410" s="473"/>
      <c r="M410" s="485" t="s">
        <v>480</v>
      </c>
      <c r="N410" s="433" t="s">
        <v>480</v>
      </c>
      <c r="O410" s="450"/>
      <c r="P410" s="485" t="s">
        <v>480</v>
      </c>
      <c r="Q410" s="433" t="s">
        <v>480</v>
      </c>
      <c r="R410" s="450"/>
      <c r="S410" s="485" t="s">
        <v>480</v>
      </c>
      <c r="T410" s="433" t="s">
        <v>480</v>
      </c>
      <c r="U410" s="450"/>
      <c r="V410" s="485" t="s">
        <v>480</v>
      </c>
      <c r="W410" s="433" t="s">
        <v>480</v>
      </c>
      <c r="X410" s="450"/>
      <c r="Y410" s="485" t="s">
        <v>480</v>
      </c>
      <c r="Z410" s="433" t="s">
        <v>480</v>
      </c>
      <c r="AA410" s="450"/>
      <c r="AB410" s="485" t="s">
        <v>480</v>
      </c>
      <c r="AC410" s="433" t="s">
        <v>480</v>
      </c>
      <c r="AD410" s="450"/>
      <c r="AE410" s="485" t="s">
        <v>480</v>
      </c>
      <c r="AF410" s="433" t="s">
        <v>480</v>
      </c>
      <c r="AG410" s="450"/>
      <c r="AH410" s="485" t="s">
        <v>480</v>
      </c>
      <c r="AI410" s="433" t="s">
        <v>480</v>
      </c>
      <c r="AJ410" s="450"/>
      <c r="AK410" s="485" t="s">
        <v>480</v>
      </c>
      <c r="AL410" s="433" t="s">
        <v>480</v>
      </c>
      <c r="AM410" s="450"/>
      <c r="AN410" s="485" t="s">
        <v>480</v>
      </c>
      <c r="AO410" s="433" t="s">
        <v>480</v>
      </c>
      <c r="AP410" s="450"/>
    </row>
    <row r="411" spans="1:42" outlineLevel="2">
      <c r="A411" s="443">
        <v>409</v>
      </c>
      <c r="B411" s="694" t="str">
        <f>'7. INPUT O&amp;N UC'!D400</f>
        <v>O&amp;N UC-7.2.4-Item #9</v>
      </c>
      <c r="C411" s="464" t="str">
        <f>'7. INPUT O&amp;N UC'!B$343</f>
        <v>7.</v>
      </c>
      <c r="D411" s="432" t="str">
        <f>'7. INPUT O&amp;N UC'!C$343</f>
        <v>O&amp;N UC - Customer</v>
      </c>
      <c r="E411" s="139" t="str">
        <f>'7. INPUT O&amp;N UC'!C$367</f>
        <v>7.2</v>
      </c>
      <c r="F411" s="432" t="str">
        <f>'7. INPUT O&amp;N UC'!D$367</f>
        <v xml:space="preserve">O&amp;N UC - Customer - Deployment &amp; set-up </v>
      </c>
      <c r="G411" s="432" t="str">
        <f>'7. INPUT O&amp;N UC'!D$388</f>
        <v>7.2.4</v>
      </c>
      <c r="H411" s="465" t="str">
        <f>'7. INPUT O&amp;N UC'!E$388</f>
        <v>O&amp;N UC - Customer - Deployment &amp; set-up  Internal</v>
      </c>
      <c r="I411" s="472" t="s">
        <v>18</v>
      </c>
      <c r="J411" s="23"/>
      <c r="K411" s="23"/>
      <c r="L411" s="473"/>
      <c r="M411" s="485" t="s">
        <v>480</v>
      </c>
      <c r="N411" s="433" t="s">
        <v>480</v>
      </c>
      <c r="O411" s="450"/>
      <c r="P411" s="485" t="s">
        <v>480</v>
      </c>
      <c r="Q411" s="433" t="s">
        <v>480</v>
      </c>
      <c r="R411" s="450"/>
      <c r="S411" s="485" t="s">
        <v>480</v>
      </c>
      <c r="T411" s="433" t="s">
        <v>480</v>
      </c>
      <c r="U411" s="450"/>
      <c r="V411" s="485" t="s">
        <v>480</v>
      </c>
      <c r="W411" s="433" t="s">
        <v>480</v>
      </c>
      <c r="X411" s="450"/>
      <c r="Y411" s="485" t="s">
        <v>480</v>
      </c>
      <c r="Z411" s="433" t="s">
        <v>480</v>
      </c>
      <c r="AA411" s="450"/>
      <c r="AB411" s="485" t="s">
        <v>480</v>
      </c>
      <c r="AC411" s="433" t="s">
        <v>480</v>
      </c>
      <c r="AD411" s="450"/>
      <c r="AE411" s="485" t="s">
        <v>480</v>
      </c>
      <c r="AF411" s="433" t="s">
        <v>480</v>
      </c>
      <c r="AG411" s="450"/>
      <c r="AH411" s="485" t="s">
        <v>480</v>
      </c>
      <c r="AI411" s="433" t="s">
        <v>480</v>
      </c>
      <c r="AJ411" s="450"/>
      <c r="AK411" s="485" t="s">
        <v>480</v>
      </c>
      <c r="AL411" s="433" t="s">
        <v>480</v>
      </c>
      <c r="AM411" s="450"/>
      <c r="AN411" s="485" t="s">
        <v>480</v>
      </c>
      <c r="AO411" s="433" t="s">
        <v>480</v>
      </c>
      <c r="AP411" s="450"/>
    </row>
    <row r="412" spans="1:42" outlineLevel="2">
      <c r="A412" s="445">
        <v>410</v>
      </c>
      <c r="B412" s="694" t="str">
        <f>'7. INPUT O&amp;N UC'!D401</f>
        <v>O&amp;N UC-7.2.4-Item #10</v>
      </c>
      <c r="C412" s="466" t="str">
        <f>'7. INPUT O&amp;N UC'!B$343</f>
        <v>7.</v>
      </c>
      <c r="D412" s="435" t="str">
        <f>'7. INPUT O&amp;N UC'!C$343</f>
        <v>O&amp;N UC - Customer</v>
      </c>
      <c r="E412" s="434" t="str">
        <f>'7. INPUT O&amp;N UC'!C$367</f>
        <v>7.2</v>
      </c>
      <c r="F412" s="435" t="str">
        <f>'7. INPUT O&amp;N UC'!D$367</f>
        <v xml:space="preserve">O&amp;N UC - Customer - Deployment &amp; set-up </v>
      </c>
      <c r="G412" s="434" t="str">
        <f>'7. INPUT O&amp;N UC'!D$388</f>
        <v>7.2.4</v>
      </c>
      <c r="H412" s="467" t="str">
        <f>'7. INPUT O&amp;N UC'!E$388</f>
        <v>O&amp;N UC - Customer - Deployment &amp; set-up  Internal</v>
      </c>
      <c r="I412" s="474" t="s">
        <v>19</v>
      </c>
      <c r="J412" s="28"/>
      <c r="K412" s="28"/>
      <c r="L412" s="475"/>
      <c r="M412" s="487" t="s">
        <v>480</v>
      </c>
      <c r="N412" s="436" t="s">
        <v>480</v>
      </c>
      <c r="O412" s="451"/>
      <c r="P412" s="487" t="s">
        <v>480</v>
      </c>
      <c r="Q412" s="436" t="s">
        <v>480</v>
      </c>
      <c r="R412" s="451"/>
      <c r="S412" s="487" t="s">
        <v>480</v>
      </c>
      <c r="T412" s="436" t="s">
        <v>480</v>
      </c>
      <c r="U412" s="451"/>
      <c r="V412" s="487" t="s">
        <v>480</v>
      </c>
      <c r="W412" s="436" t="s">
        <v>480</v>
      </c>
      <c r="X412" s="451"/>
      <c r="Y412" s="487" t="s">
        <v>480</v>
      </c>
      <c r="Z412" s="436" t="s">
        <v>480</v>
      </c>
      <c r="AA412" s="451"/>
      <c r="AB412" s="487" t="s">
        <v>480</v>
      </c>
      <c r="AC412" s="436" t="s">
        <v>480</v>
      </c>
      <c r="AD412" s="451"/>
      <c r="AE412" s="487" t="s">
        <v>480</v>
      </c>
      <c r="AF412" s="436" t="s">
        <v>480</v>
      </c>
      <c r="AG412" s="451"/>
      <c r="AH412" s="487" t="s">
        <v>480</v>
      </c>
      <c r="AI412" s="436" t="s">
        <v>480</v>
      </c>
      <c r="AJ412" s="451"/>
      <c r="AK412" s="487" t="s">
        <v>480</v>
      </c>
      <c r="AL412" s="436" t="s">
        <v>480</v>
      </c>
      <c r="AM412" s="451"/>
      <c r="AN412" s="487" t="s">
        <v>480</v>
      </c>
      <c r="AO412" s="436" t="s">
        <v>480</v>
      </c>
      <c r="AP412" s="451"/>
    </row>
    <row r="413" spans="1:42" outlineLevel="1">
      <c r="A413" s="447">
        <v>411</v>
      </c>
      <c r="B413" s="37" t="str">
        <f>'7. INPUT O&amp;N UC'!D413</f>
        <v>O&amp;N UC-7.3.3-Item #1</v>
      </c>
      <c r="C413" s="496" t="str">
        <f>'7. INPUT O&amp;N UC'!B$343</f>
        <v>7.</v>
      </c>
      <c r="D413" s="430" t="str">
        <f>'7. INPUT O&amp;N UC'!C$343</f>
        <v>O&amp;N UC - Customer</v>
      </c>
      <c r="E413" s="429" t="str">
        <f>'7. INPUT O&amp;N UC'!C$403</f>
        <v>7.3</v>
      </c>
      <c r="F413" s="430" t="str">
        <f>'7. INPUT O&amp;N UC'!D$403</f>
        <v xml:space="preserve">O&amp;N UC - Customer - Opex </v>
      </c>
      <c r="G413" s="429" t="str">
        <f>'7. INPUT O&amp;N UC'!D$409</f>
        <v>7.3.3</v>
      </c>
      <c r="H413" s="495" t="str">
        <f>'7. INPUT O&amp;N UC'!E$409</f>
        <v>O&amp;N UC - Customer - Opex  Procured from outside NTT</v>
      </c>
      <c r="I413" s="476" t="s">
        <v>9</v>
      </c>
      <c r="J413" s="17" t="s">
        <v>98</v>
      </c>
      <c r="K413" s="17" t="s">
        <v>99</v>
      </c>
      <c r="L413" s="477"/>
      <c r="M413" s="488" t="s">
        <v>480</v>
      </c>
      <c r="N413" s="431" t="s">
        <v>480</v>
      </c>
      <c r="O413" s="449"/>
      <c r="P413" s="488" t="s">
        <v>480</v>
      </c>
      <c r="Q413" s="431" t="s">
        <v>480</v>
      </c>
      <c r="R413" s="449"/>
      <c r="S413" s="488" t="s">
        <v>480</v>
      </c>
      <c r="T413" s="431" t="s">
        <v>480</v>
      </c>
      <c r="U413" s="449"/>
      <c r="V413" s="488" t="s">
        <v>480</v>
      </c>
      <c r="W413" s="431" t="s">
        <v>480</v>
      </c>
      <c r="X413" s="449"/>
      <c r="Y413" s="488" t="s">
        <v>480</v>
      </c>
      <c r="Z413" s="431" t="s">
        <v>480</v>
      </c>
      <c r="AA413" s="449"/>
      <c r="AB413" s="488" t="s">
        <v>480</v>
      </c>
      <c r="AC413" s="431" t="s">
        <v>480</v>
      </c>
      <c r="AD413" s="449"/>
      <c r="AE413" s="488" t="s">
        <v>480</v>
      </c>
      <c r="AF413" s="431" t="s">
        <v>480</v>
      </c>
      <c r="AG413" s="449"/>
      <c r="AH413" s="488" t="s">
        <v>480</v>
      </c>
      <c r="AI413" s="431" t="s">
        <v>480</v>
      </c>
      <c r="AJ413" s="449"/>
      <c r="AK413" s="488" t="s">
        <v>480</v>
      </c>
      <c r="AL413" s="431" t="s">
        <v>480</v>
      </c>
      <c r="AM413" s="449"/>
      <c r="AN413" s="488" t="s">
        <v>480</v>
      </c>
      <c r="AO413" s="431" t="s">
        <v>480</v>
      </c>
      <c r="AP413" s="449"/>
    </row>
    <row r="414" spans="1:42" outlineLevel="2">
      <c r="A414" s="443">
        <v>412</v>
      </c>
      <c r="B414" s="38" t="str">
        <f>'7. INPUT O&amp;N UC'!D414</f>
        <v>O&amp;N UC-7.3.3-Item #2</v>
      </c>
      <c r="C414" s="464" t="str">
        <f>'7. INPUT O&amp;N UC'!B$343</f>
        <v>7.</v>
      </c>
      <c r="D414" s="432" t="str">
        <f>'7. INPUT O&amp;N UC'!C$343</f>
        <v>O&amp;N UC - Customer</v>
      </c>
      <c r="E414" s="139" t="str">
        <f>'7. INPUT O&amp;N UC'!C$403</f>
        <v>7.3</v>
      </c>
      <c r="F414" s="432" t="str">
        <f>'7. INPUT O&amp;N UC'!D$403</f>
        <v xml:space="preserve">O&amp;N UC - Customer - Opex </v>
      </c>
      <c r="G414" s="139" t="str">
        <f>'7. INPUT O&amp;N UC'!D$409</f>
        <v>7.3.3</v>
      </c>
      <c r="H414" s="465" t="str">
        <f>'7. INPUT O&amp;N UC'!E$409</f>
        <v>O&amp;N UC - Customer - Opex  Procured from outside NTT</v>
      </c>
      <c r="I414" s="472" t="s">
        <v>11</v>
      </c>
      <c r="J414" s="23"/>
      <c r="K414" s="23"/>
      <c r="L414" s="473"/>
      <c r="M414" s="485" t="s">
        <v>480</v>
      </c>
      <c r="N414" s="433" t="s">
        <v>480</v>
      </c>
      <c r="O414" s="450"/>
      <c r="P414" s="485" t="s">
        <v>480</v>
      </c>
      <c r="Q414" s="433" t="s">
        <v>480</v>
      </c>
      <c r="R414" s="450"/>
      <c r="S414" s="485" t="s">
        <v>480</v>
      </c>
      <c r="T414" s="433" t="s">
        <v>480</v>
      </c>
      <c r="U414" s="450"/>
      <c r="V414" s="485" t="s">
        <v>480</v>
      </c>
      <c r="W414" s="433" t="s">
        <v>480</v>
      </c>
      <c r="X414" s="450"/>
      <c r="Y414" s="485" t="s">
        <v>480</v>
      </c>
      <c r="Z414" s="433" t="s">
        <v>480</v>
      </c>
      <c r="AA414" s="450"/>
      <c r="AB414" s="485" t="s">
        <v>480</v>
      </c>
      <c r="AC414" s="433" t="s">
        <v>480</v>
      </c>
      <c r="AD414" s="450"/>
      <c r="AE414" s="485" t="s">
        <v>480</v>
      </c>
      <c r="AF414" s="433" t="s">
        <v>480</v>
      </c>
      <c r="AG414" s="450"/>
      <c r="AH414" s="485" t="s">
        <v>480</v>
      </c>
      <c r="AI414" s="433" t="s">
        <v>480</v>
      </c>
      <c r="AJ414" s="450"/>
      <c r="AK414" s="485" t="s">
        <v>480</v>
      </c>
      <c r="AL414" s="433" t="s">
        <v>480</v>
      </c>
      <c r="AM414" s="450"/>
      <c r="AN414" s="485" t="s">
        <v>480</v>
      </c>
      <c r="AO414" s="433" t="s">
        <v>480</v>
      </c>
      <c r="AP414" s="450"/>
    </row>
    <row r="415" spans="1:42" outlineLevel="2">
      <c r="A415" s="443">
        <v>413</v>
      </c>
      <c r="B415" s="38" t="str">
        <f>'7. INPUT O&amp;N UC'!D415</f>
        <v>O&amp;N UC-7.3.3-Item #3</v>
      </c>
      <c r="C415" s="464" t="str">
        <f>'7. INPUT O&amp;N UC'!B$343</f>
        <v>7.</v>
      </c>
      <c r="D415" s="432" t="str">
        <f>'7. INPUT O&amp;N UC'!C$343</f>
        <v>O&amp;N UC - Customer</v>
      </c>
      <c r="E415" s="139" t="str">
        <f>'7. INPUT O&amp;N UC'!C$403</f>
        <v>7.3</v>
      </c>
      <c r="F415" s="432" t="str">
        <f>'7. INPUT O&amp;N UC'!D$403</f>
        <v xml:space="preserve">O&amp;N UC - Customer - Opex </v>
      </c>
      <c r="G415" s="432" t="str">
        <f>'7. INPUT O&amp;N UC'!D$409</f>
        <v>7.3.3</v>
      </c>
      <c r="H415" s="465" t="str">
        <f>'7. INPUT O&amp;N UC'!E$409</f>
        <v>O&amp;N UC - Customer - Opex  Procured from outside NTT</v>
      </c>
      <c r="I415" s="472" t="s">
        <v>12</v>
      </c>
      <c r="J415" s="23"/>
      <c r="K415" s="23"/>
      <c r="L415" s="473"/>
      <c r="M415" s="485" t="s">
        <v>480</v>
      </c>
      <c r="N415" s="433" t="s">
        <v>480</v>
      </c>
      <c r="O415" s="450"/>
      <c r="P415" s="485" t="s">
        <v>480</v>
      </c>
      <c r="Q415" s="433" t="s">
        <v>480</v>
      </c>
      <c r="R415" s="450"/>
      <c r="S415" s="485" t="s">
        <v>480</v>
      </c>
      <c r="T415" s="433" t="s">
        <v>480</v>
      </c>
      <c r="U415" s="450"/>
      <c r="V415" s="485" t="s">
        <v>480</v>
      </c>
      <c r="W415" s="433" t="s">
        <v>480</v>
      </c>
      <c r="X415" s="450"/>
      <c r="Y415" s="485" t="s">
        <v>480</v>
      </c>
      <c r="Z415" s="433" t="s">
        <v>480</v>
      </c>
      <c r="AA415" s="450"/>
      <c r="AB415" s="485" t="s">
        <v>480</v>
      </c>
      <c r="AC415" s="433" t="s">
        <v>480</v>
      </c>
      <c r="AD415" s="450"/>
      <c r="AE415" s="485" t="s">
        <v>480</v>
      </c>
      <c r="AF415" s="433" t="s">
        <v>480</v>
      </c>
      <c r="AG415" s="450"/>
      <c r="AH415" s="485" t="s">
        <v>480</v>
      </c>
      <c r="AI415" s="433" t="s">
        <v>480</v>
      </c>
      <c r="AJ415" s="450"/>
      <c r="AK415" s="485" t="s">
        <v>480</v>
      </c>
      <c r="AL415" s="433" t="s">
        <v>480</v>
      </c>
      <c r="AM415" s="450"/>
      <c r="AN415" s="485" t="s">
        <v>480</v>
      </c>
      <c r="AO415" s="433" t="s">
        <v>480</v>
      </c>
      <c r="AP415" s="450"/>
    </row>
    <row r="416" spans="1:42" outlineLevel="2">
      <c r="A416" s="443">
        <v>414</v>
      </c>
      <c r="B416" s="38" t="str">
        <f>'7. INPUT O&amp;N UC'!D416</f>
        <v>O&amp;N UC-7.3.3-Item #4</v>
      </c>
      <c r="C416" s="464" t="str">
        <f>'7. INPUT O&amp;N UC'!B$343</f>
        <v>7.</v>
      </c>
      <c r="D416" s="432" t="str">
        <f>'7. INPUT O&amp;N UC'!C$343</f>
        <v>O&amp;N UC - Customer</v>
      </c>
      <c r="E416" s="139" t="str">
        <f>'7. INPUT O&amp;N UC'!C$403</f>
        <v>7.3</v>
      </c>
      <c r="F416" s="432" t="str">
        <f>'7. INPUT O&amp;N UC'!D$403</f>
        <v xml:space="preserve">O&amp;N UC - Customer - Opex </v>
      </c>
      <c r="G416" s="432" t="str">
        <f>'7. INPUT O&amp;N UC'!D$409</f>
        <v>7.3.3</v>
      </c>
      <c r="H416" s="465" t="str">
        <f>'7. INPUT O&amp;N UC'!E$409</f>
        <v>O&amp;N UC - Customer - Opex  Procured from outside NTT</v>
      </c>
      <c r="I416" s="472" t="s">
        <v>13</v>
      </c>
      <c r="J416" s="23"/>
      <c r="K416" s="23"/>
      <c r="L416" s="473"/>
      <c r="M416" s="485" t="s">
        <v>480</v>
      </c>
      <c r="N416" s="433" t="s">
        <v>480</v>
      </c>
      <c r="O416" s="450"/>
      <c r="P416" s="485" t="s">
        <v>480</v>
      </c>
      <c r="Q416" s="433" t="s">
        <v>480</v>
      </c>
      <c r="R416" s="450"/>
      <c r="S416" s="485" t="s">
        <v>480</v>
      </c>
      <c r="T416" s="433" t="s">
        <v>480</v>
      </c>
      <c r="U416" s="450"/>
      <c r="V416" s="485" t="s">
        <v>480</v>
      </c>
      <c r="W416" s="433" t="s">
        <v>480</v>
      </c>
      <c r="X416" s="450"/>
      <c r="Y416" s="485" t="s">
        <v>480</v>
      </c>
      <c r="Z416" s="433" t="s">
        <v>480</v>
      </c>
      <c r="AA416" s="450"/>
      <c r="AB416" s="485" t="s">
        <v>480</v>
      </c>
      <c r="AC416" s="433" t="s">
        <v>480</v>
      </c>
      <c r="AD416" s="450"/>
      <c r="AE416" s="485" t="s">
        <v>480</v>
      </c>
      <c r="AF416" s="433" t="s">
        <v>480</v>
      </c>
      <c r="AG416" s="450"/>
      <c r="AH416" s="485" t="s">
        <v>480</v>
      </c>
      <c r="AI416" s="433" t="s">
        <v>480</v>
      </c>
      <c r="AJ416" s="450"/>
      <c r="AK416" s="485" t="s">
        <v>480</v>
      </c>
      <c r="AL416" s="433" t="s">
        <v>480</v>
      </c>
      <c r="AM416" s="450"/>
      <c r="AN416" s="485" t="s">
        <v>480</v>
      </c>
      <c r="AO416" s="433" t="s">
        <v>480</v>
      </c>
      <c r="AP416" s="450"/>
    </row>
    <row r="417" spans="1:42" outlineLevel="2">
      <c r="A417" s="443">
        <v>415</v>
      </c>
      <c r="B417" s="38" t="str">
        <f>'7. INPUT O&amp;N UC'!D417</f>
        <v>O&amp;N UC-7.3.3-Item #5</v>
      </c>
      <c r="C417" s="464" t="str">
        <f>'7. INPUT O&amp;N UC'!B$343</f>
        <v>7.</v>
      </c>
      <c r="D417" s="432" t="str">
        <f>'7. INPUT O&amp;N UC'!C$343</f>
        <v>O&amp;N UC - Customer</v>
      </c>
      <c r="E417" s="139" t="str">
        <f>'7. INPUT O&amp;N UC'!C$403</f>
        <v>7.3</v>
      </c>
      <c r="F417" s="432" t="str">
        <f>'7. INPUT O&amp;N UC'!D$403</f>
        <v xml:space="preserve">O&amp;N UC - Customer - Opex </v>
      </c>
      <c r="G417" s="139" t="str">
        <f>'7. INPUT O&amp;N UC'!D$409</f>
        <v>7.3.3</v>
      </c>
      <c r="H417" s="465" t="str">
        <f>'7. INPUT O&amp;N UC'!E$409</f>
        <v>O&amp;N UC - Customer - Opex  Procured from outside NTT</v>
      </c>
      <c r="I417" s="472" t="s">
        <v>14</v>
      </c>
      <c r="J417" s="23"/>
      <c r="K417" s="23"/>
      <c r="L417" s="473"/>
      <c r="M417" s="485" t="s">
        <v>480</v>
      </c>
      <c r="N417" s="433" t="s">
        <v>480</v>
      </c>
      <c r="O417" s="450"/>
      <c r="P417" s="485" t="s">
        <v>480</v>
      </c>
      <c r="Q417" s="433" t="s">
        <v>480</v>
      </c>
      <c r="R417" s="450"/>
      <c r="S417" s="485" t="s">
        <v>480</v>
      </c>
      <c r="T417" s="433" t="s">
        <v>480</v>
      </c>
      <c r="U417" s="450"/>
      <c r="V417" s="485" t="s">
        <v>480</v>
      </c>
      <c r="W417" s="433" t="s">
        <v>480</v>
      </c>
      <c r="X417" s="450"/>
      <c r="Y417" s="485" t="s">
        <v>480</v>
      </c>
      <c r="Z417" s="433" t="s">
        <v>480</v>
      </c>
      <c r="AA417" s="450"/>
      <c r="AB417" s="485" t="s">
        <v>480</v>
      </c>
      <c r="AC417" s="433" t="s">
        <v>480</v>
      </c>
      <c r="AD417" s="450"/>
      <c r="AE417" s="485" t="s">
        <v>480</v>
      </c>
      <c r="AF417" s="433" t="s">
        <v>480</v>
      </c>
      <c r="AG417" s="450"/>
      <c r="AH417" s="485" t="s">
        <v>480</v>
      </c>
      <c r="AI417" s="433" t="s">
        <v>480</v>
      </c>
      <c r="AJ417" s="450"/>
      <c r="AK417" s="485" t="s">
        <v>480</v>
      </c>
      <c r="AL417" s="433" t="s">
        <v>480</v>
      </c>
      <c r="AM417" s="450"/>
      <c r="AN417" s="485" t="s">
        <v>480</v>
      </c>
      <c r="AO417" s="433" t="s">
        <v>480</v>
      </c>
      <c r="AP417" s="450"/>
    </row>
    <row r="418" spans="1:42" outlineLevel="2">
      <c r="A418" s="443">
        <v>416</v>
      </c>
      <c r="B418" s="694" t="str">
        <f>'7. INPUT O&amp;N UC'!D418</f>
        <v>O&amp;N UC-7.3.3-Item #6</v>
      </c>
      <c r="C418" s="464" t="str">
        <f>'7. INPUT O&amp;N UC'!B$343</f>
        <v>7.</v>
      </c>
      <c r="D418" s="432" t="str">
        <f>'7. INPUT O&amp;N UC'!C$343</f>
        <v>O&amp;N UC - Customer</v>
      </c>
      <c r="E418" s="139" t="str">
        <f>'7. INPUT O&amp;N UC'!C$403</f>
        <v>7.3</v>
      </c>
      <c r="F418" s="432" t="str">
        <f>'7. INPUT O&amp;N UC'!D$403</f>
        <v xml:space="preserve">O&amp;N UC - Customer - Opex </v>
      </c>
      <c r="G418" s="139" t="str">
        <f>'7. INPUT O&amp;N UC'!D$409</f>
        <v>7.3.3</v>
      </c>
      <c r="H418" s="465" t="str">
        <f>'7. INPUT O&amp;N UC'!E$409</f>
        <v>O&amp;N UC - Customer - Opex  Procured from outside NTT</v>
      </c>
      <c r="I418" s="472" t="s">
        <v>15</v>
      </c>
      <c r="J418" s="23"/>
      <c r="K418" s="23"/>
      <c r="L418" s="473"/>
      <c r="M418" s="485" t="s">
        <v>480</v>
      </c>
      <c r="N418" s="433" t="s">
        <v>480</v>
      </c>
      <c r="O418" s="450"/>
      <c r="P418" s="485" t="s">
        <v>480</v>
      </c>
      <c r="Q418" s="433" t="s">
        <v>480</v>
      </c>
      <c r="R418" s="450"/>
      <c r="S418" s="485" t="s">
        <v>480</v>
      </c>
      <c r="T418" s="433" t="s">
        <v>480</v>
      </c>
      <c r="U418" s="450"/>
      <c r="V418" s="485" t="s">
        <v>480</v>
      </c>
      <c r="W418" s="433" t="s">
        <v>480</v>
      </c>
      <c r="X418" s="450"/>
      <c r="Y418" s="485" t="s">
        <v>480</v>
      </c>
      <c r="Z418" s="433" t="s">
        <v>480</v>
      </c>
      <c r="AA418" s="450"/>
      <c r="AB418" s="485" t="s">
        <v>480</v>
      </c>
      <c r="AC418" s="433" t="s">
        <v>480</v>
      </c>
      <c r="AD418" s="450"/>
      <c r="AE418" s="485" t="s">
        <v>480</v>
      </c>
      <c r="AF418" s="433" t="s">
        <v>480</v>
      </c>
      <c r="AG418" s="450"/>
      <c r="AH418" s="485" t="s">
        <v>480</v>
      </c>
      <c r="AI418" s="433" t="s">
        <v>480</v>
      </c>
      <c r="AJ418" s="450"/>
      <c r="AK418" s="485" t="s">
        <v>480</v>
      </c>
      <c r="AL418" s="433" t="s">
        <v>480</v>
      </c>
      <c r="AM418" s="450"/>
      <c r="AN418" s="485" t="s">
        <v>480</v>
      </c>
      <c r="AO418" s="433" t="s">
        <v>480</v>
      </c>
      <c r="AP418" s="450"/>
    </row>
    <row r="419" spans="1:42" outlineLevel="2">
      <c r="A419" s="443">
        <v>417</v>
      </c>
      <c r="B419" s="694" t="str">
        <f>'7. INPUT O&amp;N UC'!D419</f>
        <v>O&amp;N UC-7.3.3-Item #7</v>
      </c>
      <c r="C419" s="464" t="str">
        <f>'7. INPUT O&amp;N UC'!B$343</f>
        <v>7.</v>
      </c>
      <c r="D419" s="432" t="str">
        <f>'7. INPUT O&amp;N UC'!C$343</f>
        <v>O&amp;N UC - Customer</v>
      </c>
      <c r="E419" s="139" t="str">
        <f>'7. INPUT O&amp;N UC'!C$403</f>
        <v>7.3</v>
      </c>
      <c r="F419" s="432" t="str">
        <f>'7. INPUT O&amp;N UC'!D$403</f>
        <v xml:space="preserve">O&amp;N UC - Customer - Opex </v>
      </c>
      <c r="G419" s="139" t="str">
        <f>'7. INPUT O&amp;N UC'!D$409</f>
        <v>7.3.3</v>
      </c>
      <c r="H419" s="465" t="str">
        <f>'7. INPUT O&amp;N UC'!E$409</f>
        <v>O&amp;N UC - Customer - Opex  Procured from outside NTT</v>
      </c>
      <c r="I419" s="472" t="s">
        <v>16</v>
      </c>
      <c r="J419" s="23"/>
      <c r="K419" s="23"/>
      <c r="L419" s="473"/>
      <c r="M419" s="485" t="s">
        <v>480</v>
      </c>
      <c r="N419" s="433" t="s">
        <v>480</v>
      </c>
      <c r="O419" s="450"/>
      <c r="P419" s="485" t="s">
        <v>480</v>
      </c>
      <c r="Q419" s="433" t="s">
        <v>480</v>
      </c>
      <c r="R419" s="450"/>
      <c r="S419" s="485" t="s">
        <v>480</v>
      </c>
      <c r="T419" s="433" t="s">
        <v>480</v>
      </c>
      <c r="U419" s="450"/>
      <c r="V419" s="485" t="s">
        <v>480</v>
      </c>
      <c r="W419" s="433" t="s">
        <v>480</v>
      </c>
      <c r="X419" s="450"/>
      <c r="Y419" s="485" t="s">
        <v>480</v>
      </c>
      <c r="Z419" s="433" t="s">
        <v>480</v>
      </c>
      <c r="AA419" s="450"/>
      <c r="AB419" s="485" t="s">
        <v>480</v>
      </c>
      <c r="AC419" s="433" t="s">
        <v>480</v>
      </c>
      <c r="AD419" s="450"/>
      <c r="AE419" s="485" t="s">
        <v>480</v>
      </c>
      <c r="AF419" s="433" t="s">
        <v>480</v>
      </c>
      <c r="AG419" s="450"/>
      <c r="AH419" s="485" t="s">
        <v>480</v>
      </c>
      <c r="AI419" s="433" t="s">
        <v>480</v>
      </c>
      <c r="AJ419" s="450"/>
      <c r="AK419" s="485" t="s">
        <v>480</v>
      </c>
      <c r="AL419" s="433" t="s">
        <v>480</v>
      </c>
      <c r="AM419" s="450"/>
      <c r="AN419" s="485" t="s">
        <v>480</v>
      </c>
      <c r="AO419" s="433" t="s">
        <v>480</v>
      </c>
      <c r="AP419" s="450"/>
    </row>
    <row r="420" spans="1:42" outlineLevel="2">
      <c r="A420" s="443">
        <v>418</v>
      </c>
      <c r="B420" s="694" t="str">
        <f>'7. INPUT O&amp;N UC'!D420</f>
        <v>O&amp;N UC-7.3.3-Item #8</v>
      </c>
      <c r="C420" s="464" t="str">
        <f>'7. INPUT O&amp;N UC'!B$343</f>
        <v>7.</v>
      </c>
      <c r="D420" s="432" t="str">
        <f>'7. INPUT O&amp;N UC'!C$343</f>
        <v>O&amp;N UC - Customer</v>
      </c>
      <c r="E420" s="139" t="str">
        <f>'7. INPUT O&amp;N UC'!C$403</f>
        <v>7.3</v>
      </c>
      <c r="F420" s="432" t="str">
        <f>'7. INPUT O&amp;N UC'!D$403</f>
        <v xml:space="preserve">O&amp;N UC - Customer - Opex </v>
      </c>
      <c r="G420" s="139" t="str">
        <f>'7. INPUT O&amp;N UC'!D$409</f>
        <v>7.3.3</v>
      </c>
      <c r="H420" s="465" t="str">
        <f>'7. INPUT O&amp;N UC'!E$409</f>
        <v>O&amp;N UC - Customer - Opex  Procured from outside NTT</v>
      </c>
      <c r="I420" s="472" t="s">
        <v>17</v>
      </c>
      <c r="J420" s="23"/>
      <c r="K420" s="23"/>
      <c r="L420" s="473"/>
      <c r="M420" s="485" t="s">
        <v>480</v>
      </c>
      <c r="N420" s="433" t="s">
        <v>480</v>
      </c>
      <c r="O420" s="450"/>
      <c r="P420" s="485" t="s">
        <v>480</v>
      </c>
      <c r="Q420" s="433" t="s">
        <v>480</v>
      </c>
      <c r="R420" s="450"/>
      <c r="S420" s="485" t="s">
        <v>480</v>
      </c>
      <c r="T420" s="433" t="s">
        <v>480</v>
      </c>
      <c r="U420" s="450"/>
      <c r="V420" s="485" t="s">
        <v>480</v>
      </c>
      <c r="W420" s="433" t="s">
        <v>480</v>
      </c>
      <c r="X420" s="450"/>
      <c r="Y420" s="485" t="s">
        <v>480</v>
      </c>
      <c r="Z420" s="433" t="s">
        <v>480</v>
      </c>
      <c r="AA420" s="450"/>
      <c r="AB420" s="485" t="s">
        <v>480</v>
      </c>
      <c r="AC420" s="433" t="s">
        <v>480</v>
      </c>
      <c r="AD420" s="450"/>
      <c r="AE420" s="485" t="s">
        <v>480</v>
      </c>
      <c r="AF420" s="433" t="s">
        <v>480</v>
      </c>
      <c r="AG420" s="450"/>
      <c r="AH420" s="485" t="s">
        <v>480</v>
      </c>
      <c r="AI420" s="433" t="s">
        <v>480</v>
      </c>
      <c r="AJ420" s="450"/>
      <c r="AK420" s="485" t="s">
        <v>480</v>
      </c>
      <c r="AL420" s="433" t="s">
        <v>480</v>
      </c>
      <c r="AM420" s="450"/>
      <c r="AN420" s="485" t="s">
        <v>480</v>
      </c>
      <c r="AO420" s="433" t="s">
        <v>480</v>
      </c>
      <c r="AP420" s="450"/>
    </row>
    <row r="421" spans="1:42" outlineLevel="2">
      <c r="A421" s="443">
        <v>419</v>
      </c>
      <c r="B421" s="694" t="str">
        <f>'7. INPUT O&amp;N UC'!D421</f>
        <v>O&amp;N UC-7.3.3-Item #9</v>
      </c>
      <c r="C421" s="464" t="str">
        <f>'7. INPUT O&amp;N UC'!B$343</f>
        <v>7.</v>
      </c>
      <c r="D421" s="432" t="str">
        <f>'7. INPUT O&amp;N UC'!C$343</f>
        <v>O&amp;N UC - Customer</v>
      </c>
      <c r="E421" s="139" t="str">
        <f>'7. INPUT O&amp;N UC'!C$403</f>
        <v>7.3</v>
      </c>
      <c r="F421" s="432" t="str">
        <f>'7. INPUT O&amp;N UC'!D$403</f>
        <v xml:space="preserve">O&amp;N UC - Customer - Opex </v>
      </c>
      <c r="G421" s="139" t="str">
        <f>'7. INPUT O&amp;N UC'!D$409</f>
        <v>7.3.3</v>
      </c>
      <c r="H421" s="465" t="str">
        <f>'7. INPUT O&amp;N UC'!E$409</f>
        <v>O&amp;N UC - Customer - Opex  Procured from outside NTT</v>
      </c>
      <c r="I421" s="472" t="s">
        <v>18</v>
      </c>
      <c r="J421" s="23"/>
      <c r="K421" s="23"/>
      <c r="L421" s="473"/>
      <c r="M421" s="485" t="s">
        <v>480</v>
      </c>
      <c r="N421" s="433" t="s">
        <v>480</v>
      </c>
      <c r="O421" s="450"/>
      <c r="P421" s="485" t="s">
        <v>480</v>
      </c>
      <c r="Q421" s="433" t="s">
        <v>480</v>
      </c>
      <c r="R421" s="450"/>
      <c r="S421" s="485" t="s">
        <v>480</v>
      </c>
      <c r="T421" s="433" t="s">
        <v>480</v>
      </c>
      <c r="U421" s="450"/>
      <c r="V421" s="485" t="s">
        <v>480</v>
      </c>
      <c r="W421" s="433" t="s">
        <v>480</v>
      </c>
      <c r="X421" s="450"/>
      <c r="Y421" s="485" t="s">
        <v>480</v>
      </c>
      <c r="Z421" s="433" t="s">
        <v>480</v>
      </c>
      <c r="AA421" s="450"/>
      <c r="AB421" s="485" t="s">
        <v>480</v>
      </c>
      <c r="AC421" s="433" t="s">
        <v>480</v>
      </c>
      <c r="AD421" s="450"/>
      <c r="AE421" s="485" t="s">
        <v>480</v>
      </c>
      <c r="AF421" s="433" t="s">
        <v>480</v>
      </c>
      <c r="AG421" s="450"/>
      <c r="AH421" s="485" t="s">
        <v>480</v>
      </c>
      <c r="AI421" s="433" t="s">
        <v>480</v>
      </c>
      <c r="AJ421" s="450"/>
      <c r="AK421" s="485" t="s">
        <v>480</v>
      </c>
      <c r="AL421" s="433" t="s">
        <v>480</v>
      </c>
      <c r="AM421" s="450"/>
      <c r="AN421" s="485" t="s">
        <v>480</v>
      </c>
      <c r="AO421" s="433" t="s">
        <v>480</v>
      </c>
      <c r="AP421" s="450"/>
    </row>
    <row r="422" spans="1:42" outlineLevel="2">
      <c r="A422" s="445">
        <v>420</v>
      </c>
      <c r="B422" s="696" t="str">
        <f>'7. INPUT O&amp;N UC'!D422</f>
        <v>O&amp;N UC-7.3.3-Item #10</v>
      </c>
      <c r="C422" s="466" t="str">
        <f>'7. INPUT O&amp;N UC'!B$343</f>
        <v>7.</v>
      </c>
      <c r="D422" s="435" t="str">
        <f>'7. INPUT O&amp;N UC'!C$343</f>
        <v>O&amp;N UC - Customer</v>
      </c>
      <c r="E422" s="434" t="str">
        <f>'7. INPUT O&amp;N UC'!C$403</f>
        <v>7.3</v>
      </c>
      <c r="F422" s="435" t="str">
        <f>'7. INPUT O&amp;N UC'!D$403</f>
        <v xml:space="preserve">O&amp;N UC - Customer - Opex </v>
      </c>
      <c r="G422" s="434" t="str">
        <f>'7. INPUT O&amp;N UC'!D$409</f>
        <v>7.3.3</v>
      </c>
      <c r="H422" s="467" t="str">
        <f>'7. INPUT O&amp;N UC'!E$409</f>
        <v>O&amp;N UC - Customer - Opex  Procured from outside NTT</v>
      </c>
      <c r="I422" s="474" t="s">
        <v>19</v>
      </c>
      <c r="J422" s="28"/>
      <c r="K422" s="28"/>
      <c r="L422" s="475"/>
      <c r="M422" s="487" t="s">
        <v>480</v>
      </c>
      <c r="N422" s="436" t="s">
        <v>480</v>
      </c>
      <c r="O422" s="451"/>
      <c r="P422" s="487" t="s">
        <v>480</v>
      </c>
      <c r="Q422" s="436" t="s">
        <v>480</v>
      </c>
      <c r="R422" s="451"/>
      <c r="S422" s="487" t="s">
        <v>480</v>
      </c>
      <c r="T422" s="436" t="s">
        <v>480</v>
      </c>
      <c r="U422" s="451"/>
      <c r="V422" s="487" t="s">
        <v>480</v>
      </c>
      <c r="W422" s="436" t="s">
        <v>480</v>
      </c>
      <c r="X422" s="451"/>
      <c r="Y422" s="487" t="s">
        <v>480</v>
      </c>
      <c r="Z422" s="436" t="s">
        <v>480</v>
      </c>
      <c r="AA422" s="451"/>
      <c r="AB422" s="487" t="s">
        <v>480</v>
      </c>
      <c r="AC422" s="436" t="s">
        <v>480</v>
      </c>
      <c r="AD422" s="451"/>
      <c r="AE422" s="487" t="s">
        <v>480</v>
      </c>
      <c r="AF422" s="436" t="s">
        <v>480</v>
      </c>
      <c r="AG422" s="451"/>
      <c r="AH422" s="487" t="s">
        <v>480</v>
      </c>
      <c r="AI422" s="436" t="s">
        <v>480</v>
      </c>
      <c r="AJ422" s="451"/>
      <c r="AK422" s="487" t="s">
        <v>480</v>
      </c>
      <c r="AL422" s="436" t="s">
        <v>480</v>
      </c>
      <c r="AM422" s="451"/>
      <c r="AN422" s="487" t="s">
        <v>480</v>
      </c>
      <c r="AO422" s="436" t="s">
        <v>480</v>
      </c>
      <c r="AP422" s="451"/>
    </row>
    <row r="423" spans="1:42" outlineLevel="2">
      <c r="A423" s="443">
        <v>421</v>
      </c>
      <c r="B423" s="38" t="str">
        <f>'7. INPUT O&amp;N UC'!D428</f>
        <v>O&amp;N UC-7.3.4-Item #1</v>
      </c>
      <c r="C423" s="464" t="str">
        <f>'7. INPUT O&amp;N UC'!B$343</f>
        <v>7.</v>
      </c>
      <c r="D423" s="432" t="str">
        <f>'7. INPUT O&amp;N UC'!C$343</f>
        <v>O&amp;N UC - Customer</v>
      </c>
      <c r="E423" s="139" t="str">
        <f>'7. INPUT O&amp;N UC'!C$403</f>
        <v>7.3</v>
      </c>
      <c r="F423" s="432" t="str">
        <f>'7. INPUT O&amp;N UC'!D$403</f>
        <v xml:space="preserve">O&amp;N UC - Customer - Opex </v>
      </c>
      <c r="G423" s="139" t="str">
        <f>'7. INPUT O&amp;N UC'!D$424</f>
        <v>7.3.4</v>
      </c>
      <c r="H423" s="465" t="str">
        <f>'7. INPUT O&amp;N UC'!E$424</f>
        <v>O&amp;N UC - Customer - Opex  Internal</v>
      </c>
      <c r="I423" s="472" t="s">
        <v>9</v>
      </c>
      <c r="J423" s="23" t="s">
        <v>98</v>
      </c>
      <c r="K423" s="23" t="s">
        <v>99</v>
      </c>
      <c r="L423" s="473"/>
      <c r="M423" s="485" t="s">
        <v>480</v>
      </c>
      <c r="N423" s="433" t="s">
        <v>480</v>
      </c>
      <c r="O423" s="450"/>
      <c r="P423" s="485" t="s">
        <v>480</v>
      </c>
      <c r="Q423" s="433" t="s">
        <v>480</v>
      </c>
      <c r="R423" s="450"/>
      <c r="S423" s="485" t="s">
        <v>480</v>
      </c>
      <c r="T423" s="433" t="s">
        <v>480</v>
      </c>
      <c r="U423" s="450"/>
      <c r="V423" s="485" t="s">
        <v>480</v>
      </c>
      <c r="W423" s="433" t="s">
        <v>480</v>
      </c>
      <c r="X423" s="450"/>
      <c r="Y423" s="485" t="s">
        <v>480</v>
      </c>
      <c r="Z423" s="433" t="s">
        <v>480</v>
      </c>
      <c r="AA423" s="450"/>
      <c r="AB423" s="485" t="s">
        <v>480</v>
      </c>
      <c r="AC423" s="433" t="s">
        <v>480</v>
      </c>
      <c r="AD423" s="450"/>
      <c r="AE423" s="485" t="s">
        <v>480</v>
      </c>
      <c r="AF423" s="433" t="s">
        <v>480</v>
      </c>
      <c r="AG423" s="450"/>
      <c r="AH423" s="485" t="s">
        <v>480</v>
      </c>
      <c r="AI423" s="433" t="s">
        <v>480</v>
      </c>
      <c r="AJ423" s="450"/>
      <c r="AK423" s="485" t="s">
        <v>480</v>
      </c>
      <c r="AL423" s="433" t="s">
        <v>480</v>
      </c>
      <c r="AM423" s="450"/>
      <c r="AN423" s="485" t="s">
        <v>480</v>
      </c>
      <c r="AO423" s="433" t="s">
        <v>480</v>
      </c>
      <c r="AP423" s="450"/>
    </row>
    <row r="424" spans="1:42" outlineLevel="2">
      <c r="A424" s="443">
        <v>422</v>
      </c>
      <c r="B424" s="38" t="str">
        <f>'7. INPUT O&amp;N UC'!D429</f>
        <v>O&amp;N UC-7.3.4-Item #2</v>
      </c>
      <c r="C424" s="464" t="str">
        <f>'7. INPUT O&amp;N UC'!B$343</f>
        <v>7.</v>
      </c>
      <c r="D424" s="432" t="str">
        <f>'7. INPUT O&amp;N UC'!C$343</f>
        <v>O&amp;N UC - Customer</v>
      </c>
      <c r="E424" s="139" t="str">
        <f>'7. INPUT O&amp;N UC'!C$403</f>
        <v>7.3</v>
      </c>
      <c r="F424" s="432" t="str">
        <f>'7. INPUT O&amp;N UC'!D$403</f>
        <v xml:space="preserve">O&amp;N UC - Customer - Opex </v>
      </c>
      <c r="G424" s="139" t="str">
        <f>'7. INPUT O&amp;N UC'!D$424</f>
        <v>7.3.4</v>
      </c>
      <c r="H424" s="465" t="str">
        <f>'7. INPUT O&amp;N UC'!E$424</f>
        <v>O&amp;N UC - Customer - Opex  Internal</v>
      </c>
      <c r="I424" s="472" t="s">
        <v>11</v>
      </c>
      <c r="J424" s="23"/>
      <c r="K424" s="23"/>
      <c r="L424" s="473"/>
      <c r="M424" s="485" t="s">
        <v>480</v>
      </c>
      <c r="N424" s="433" t="s">
        <v>480</v>
      </c>
      <c r="O424" s="450"/>
      <c r="P424" s="485" t="s">
        <v>480</v>
      </c>
      <c r="Q424" s="433" t="s">
        <v>480</v>
      </c>
      <c r="R424" s="450"/>
      <c r="S424" s="485" t="s">
        <v>480</v>
      </c>
      <c r="T424" s="433" t="s">
        <v>480</v>
      </c>
      <c r="U424" s="450"/>
      <c r="V424" s="485" t="s">
        <v>480</v>
      </c>
      <c r="W424" s="433" t="s">
        <v>480</v>
      </c>
      <c r="X424" s="450"/>
      <c r="Y424" s="485" t="s">
        <v>480</v>
      </c>
      <c r="Z424" s="433" t="s">
        <v>480</v>
      </c>
      <c r="AA424" s="450"/>
      <c r="AB424" s="485" t="s">
        <v>480</v>
      </c>
      <c r="AC424" s="433" t="s">
        <v>480</v>
      </c>
      <c r="AD424" s="450"/>
      <c r="AE424" s="485" t="s">
        <v>480</v>
      </c>
      <c r="AF424" s="433" t="s">
        <v>480</v>
      </c>
      <c r="AG424" s="450"/>
      <c r="AH424" s="485" t="s">
        <v>480</v>
      </c>
      <c r="AI424" s="433" t="s">
        <v>480</v>
      </c>
      <c r="AJ424" s="450"/>
      <c r="AK424" s="485" t="s">
        <v>480</v>
      </c>
      <c r="AL424" s="433" t="s">
        <v>480</v>
      </c>
      <c r="AM424" s="450"/>
      <c r="AN424" s="485" t="s">
        <v>480</v>
      </c>
      <c r="AO424" s="433" t="s">
        <v>480</v>
      </c>
      <c r="AP424" s="450"/>
    </row>
    <row r="425" spans="1:42" outlineLevel="2">
      <c r="A425" s="443">
        <v>423</v>
      </c>
      <c r="B425" s="38" t="str">
        <f>'7. INPUT O&amp;N UC'!D430</f>
        <v>O&amp;N UC-7.3.4-Item #3</v>
      </c>
      <c r="C425" s="464" t="str">
        <f>'7. INPUT O&amp;N UC'!B$343</f>
        <v>7.</v>
      </c>
      <c r="D425" s="432" t="str">
        <f>'7. INPUT O&amp;N UC'!C$343</f>
        <v>O&amp;N UC - Customer</v>
      </c>
      <c r="E425" s="139" t="str">
        <f>'7. INPUT O&amp;N UC'!C$403</f>
        <v>7.3</v>
      </c>
      <c r="F425" s="432" t="str">
        <f>'7. INPUT O&amp;N UC'!D$403</f>
        <v xml:space="preserve">O&amp;N UC - Customer - Opex </v>
      </c>
      <c r="G425" s="139" t="str">
        <f>'7. INPUT O&amp;N UC'!D$424</f>
        <v>7.3.4</v>
      </c>
      <c r="H425" s="465" t="str">
        <f>'7. INPUT O&amp;N UC'!E$424</f>
        <v>O&amp;N UC - Customer - Opex  Internal</v>
      </c>
      <c r="I425" s="472" t="s">
        <v>12</v>
      </c>
      <c r="J425" s="23"/>
      <c r="K425" s="23"/>
      <c r="L425" s="473"/>
      <c r="M425" s="485" t="s">
        <v>480</v>
      </c>
      <c r="N425" s="433" t="s">
        <v>480</v>
      </c>
      <c r="O425" s="450"/>
      <c r="P425" s="485" t="s">
        <v>480</v>
      </c>
      <c r="Q425" s="433" t="s">
        <v>480</v>
      </c>
      <c r="R425" s="450"/>
      <c r="S425" s="485" t="s">
        <v>480</v>
      </c>
      <c r="T425" s="433" t="s">
        <v>480</v>
      </c>
      <c r="U425" s="450"/>
      <c r="V425" s="485" t="s">
        <v>480</v>
      </c>
      <c r="W425" s="433" t="s">
        <v>480</v>
      </c>
      <c r="X425" s="450"/>
      <c r="Y425" s="485" t="s">
        <v>480</v>
      </c>
      <c r="Z425" s="433" t="s">
        <v>480</v>
      </c>
      <c r="AA425" s="450"/>
      <c r="AB425" s="485" t="s">
        <v>480</v>
      </c>
      <c r="AC425" s="433" t="s">
        <v>480</v>
      </c>
      <c r="AD425" s="450"/>
      <c r="AE425" s="485" t="s">
        <v>480</v>
      </c>
      <c r="AF425" s="433" t="s">
        <v>480</v>
      </c>
      <c r="AG425" s="450"/>
      <c r="AH425" s="485" t="s">
        <v>480</v>
      </c>
      <c r="AI425" s="433" t="s">
        <v>480</v>
      </c>
      <c r="AJ425" s="450"/>
      <c r="AK425" s="485" t="s">
        <v>480</v>
      </c>
      <c r="AL425" s="433" t="s">
        <v>480</v>
      </c>
      <c r="AM425" s="450"/>
      <c r="AN425" s="485" t="s">
        <v>480</v>
      </c>
      <c r="AO425" s="433" t="s">
        <v>480</v>
      </c>
      <c r="AP425" s="450"/>
    </row>
    <row r="426" spans="1:42" outlineLevel="2">
      <c r="A426" s="443">
        <v>424</v>
      </c>
      <c r="B426" s="38" t="str">
        <f>'7. INPUT O&amp;N UC'!D431</f>
        <v>O&amp;N UC-7.3.4-Item #4</v>
      </c>
      <c r="C426" s="464" t="str">
        <f>'7. INPUT O&amp;N UC'!B$343</f>
        <v>7.</v>
      </c>
      <c r="D426" s="432" t="str">
        <f>'7. INPUT O&amp;N UC'!C$343</f>
        <v>O&amp;N UC - Customer</v>
      </c>
      <c r="E426" s="139" t="str">
        <f>'7. INPUT O&amp;N UC'!C$403</f>
        <v>7.3</v>
      </c>
      <c r="F426" s="432" t="str">
        <f>'7. INPUT O&amp;N UC'!D$403</f>
        <v xml:space="preserve">O&amp;N UC - Customer - Opex </v>
      </c>
      <c r="G426" s="139" t="str">
        <f>'7. INPUT O&amp;N UC'!D$424</f>
        <v>7.3.4</v>
      </c>
      <c r="H426" s="465" t="str">
        <f>'7. INPUT O&amp;N UC'!E$424</f>
        <v>O&amp;N UC - Customer - Opex  Internal</v>
      </c>
      <c r="I426" s="472" t="s">
        <v>13</v>
      </c>
      <c r="J426" s="23"/>
      <c r="K426" s="23"/>
      <c r="L426" s="473"/>
      <c r="M426" s="485" t="s">
        <v>480</v>
      </c>
      <c r="N426" s="433" t="s">
        <v>480</v>
      </c>
      <c r="O426" s="450"/>
      <c r="P426" s="485" t="s">
        <v>480</v>
      </c>
      <c r="Q426" s="433" t="s">
        <v>480</v>
      </c>
      <c r="R426" s="450"/>
      <c r="S426" s="485" t="s">
        <v>480</v>
      </c>
      <c r="T426" s="433" t="s">
        <v>480</v>
      </c>
      <c r="U426" s="450"/>
      <c r="V426" s="485" t="s">
        <v>480</v>
      </c>
      <c r="W426" s="433" t="s">
        <v>480</v>
      </c>
      <c r="X426" s="450"/>
      <c r="Y426" s="485" t="s">
        <v>480</v>
      </c>
      <c r="Z426" s="433" t="s">
        <v>480</v>
      </c>
      <c r="AA426" s="450"/>
      <c r="AB426" s="485" t="s">
        <v>480</v>
      </c>
      <c r="AC426" s="433" t="s">
        <v>480</v>
      </c>
      <c r="AD426" s="450"/>
      <c r="AE426" s="485" t="s">
        <v>480</v>
      </c>
      <c r="AF426" s="433" t="s">
        <v>480</v>
      </c>
      <c r="AG426" s="450"/>
      <c r="AH426" s="485" t="s">
        <v>480</v>
      </c>
      <c r="AI426" s="433" t="s">
        <v>480</v>
      </c>
      <c r="AJ426" s="450"/>
      <c r="AK426" s="485" t="s">
        <v>480</v>
      </c>
      <c r="AL426" s="433" t="s">
        <v>480</v>
      </c>
      <c r="AM426" s="450"/>
      <c r="AN426" s="485" t="s">
        <v>480</v>
      </c>
      <c r="AO426" s="433" t="s">
        <v>480</v>
      </c>
      <c r="AP426" s="450"/>
    </row>
    <row r="427" spans="1:42" outlineLevel="2">
      <c r="A427" s="443">
        <v>425</v>
      </c>
      <c r="B427" s="38" t="str">
        <f>'7. INPUT O&amp;N UC'!D432</f>
        <v>O&amp;N UC-7.3.4-Item #5</v>
      </c>
      <c r="C427" s="464" t="str">
        <f>'7. INPUT O&amp;N UC'!B$343</f>
        <v>7.</v>
      </c>
      <c r="D427" s="432" t="str">
        <f>'7. INPUT O&amp;N UC'!C$343</f>
        <v>O&amp;N UC - Customer</v>
      </c>
      <c r="E427" s="139" t="str">
        <f>'7. INPUT O&amp;N UC'!C$403</f>
        <v>7.3</v>
      </c>
      <c r="F427" s="432" t="str">
        <f>'7. INPUT O&amp;N UC'!D$403</f>
        <v xml:space="preserve">O&amp;N UC - Customer - Opex </v>
      </c>
      <c r="G427" s="139" t="str">
        <f>'7. INPUT O&amp;N UC'!D$424</f>
        <v>7.3.4</v>
      </c>
      <c r="H427" s="465" t="str">
        <f>'7. INPUT O&amp;N UC'!E$424</f>
        <v>O&amp;N UC - Customer - Opex  Internal</v>
      </c>
      <c r="I427" s="472" t="s">
        <v>14</v>
      </c>
      <c r="J427" s="23"/>
      <c r="K427" s="23"/>
      <c r="L427" s="473"/>
      <c r="M427" s="485" t="s">
        <v>480</v>
      </c>
      <c r="N427" s="433" t="s">
        <v>480</v>
      </c>
      <c r="O427" s="450"/>
      <c r="P427" s="485" t="s">
        <v>480</v>
      </c>
      <c r="Q427" s="433" t="s">
        <v>480</v>
      </c>
      <c r="R427" s="450"/>
      <c r="S427" s="485" t="s">
        <v>480</v>
      </c>
      <c r="T427" s="433" t="s">
        <v>480</v>
      </c>
      <c r="U427" s="450"/>
      <c r="V427" s="485" t="s">
        <v>480</v>
      </c>
      <c r="W427" s="433" t="s">
        <v>480</v>
      </c>
      <c r="X427" s="450"/>
      <c r="Y427" s="485" t="s">
        <v>480</v>
      </c>
      <c r="Z427" s="433" t="s">
        <v>480</v>
      </c>
      <c r="AA427" s="450"/>
      <c r="AB427" s="485" t="s">
        <v>480</v>
      </c>
      <c r="AC427" s="433" t="s">
        <v>480</v>
      </c>
      <c r="AD427" s="450"/>
      <c r="AE427" s="485" t="s">
        <v>480</v>
      </c>
      <c r="AF427" s="433" t="s">
        <v>480</v>
      </c>
      <c r="AG427" s="450"/>
      <c r="AH427" s="485" t="s">
        <v>480</v>
      </c>
      <c r="AI427" s="433" t="s">
        <v>480</v>
      </c>
      <c r="AJ427" s="450"/>
      <c r="AK427" s="485" t="s">
        <v>480</v>
      </c>
      <c r="AL427" s="433" t="s">
        <v>480</v>
      </c>
      <c r="AM427" s="450"/>
      <c r="AN427" s="485" t="s">
        <v>480</v>
      </c>
      <c r="AO427" s="433" t="s">
        <v>480</v>
      </c>
      <c r="AP427" s="450"/>
    </row>
    <row r="428" spans="1:42" outlineLevel="2">
      <c r="A428" s="443">
        <v>426</v>
      </c>
      <c r="B428" s="694" t="str">
        <f>'7. INPUT O&amp;N UC'!D433</f>
        <v>O&amp;N UC-7.3.4-Item #6</v>
      </c>
      <c r="C428" s="464" t="str">
        <f>'7. INPUT O&amp;N UC'!B$343</f>
        <v>7.</v>
      </c>
      <c r="D428" s="432" t="str">
        <f>'7. INPUT O&amp;N UC'!C$343</f>
        <v>O&amp;N UC - Customer</v>
      </c>
      <c r="E428" s="139" t="str">
        <f>'7. INPUT O&amp;N UC'!C$403</f>
        <v>7.3</v>
      </c>
      <c r="F428" s="432" t="str">
        <f>'7. INPUT O&amp;N UC'!D$403</f>
        <v xml:space="preserve">O&amp;N UC - Customer - Opex </v>
      </c>
      <c r="G428" s="139" t="str">
        <f>'7. INPUT O&amp;N UC'!D$424</f>
        <v>7.3.4</v>
      </c>
      <c r="H428" s="465" t="str">
        <f>'7. INPUT O&amp;N UC'!E$424</f>
        <v>O&amp;N UC - Customer - Opex  Internal</v>
      </c>
      <c r="I428" s="472" t="s">
        <v>15</v>
      </c>
      <c r="J428" s="23"/>
      <c r="K428" s="23"/>
      <c r="L428" s="473"/>
      <c r="M428" s="485" t="s">
        <v>480</v>
      </c>
      <c r="N428" s="433" t="s">
        <v>480</v>
      </c>
      <c r="O428" s="450"/>
      <c r="P428" s="485" t="s">
        <v>480</v>
      </c>
      <c r="Q428" s="433" t="s">
        <v>480</v>
      </c>
      <c r="R428" s="450"/>
      <c r="S428" s="485" t="s">
        <v>480</v>
      </c>
      <c r="T428" s="433" t="s">
        <v>480</v>
      </c>
      <c r="U428" s="450"/>
      <c r="V428" s="485" t="s">
        <v>480</v>
      </c>
      <c r="W428" s="433" t="s">
        <v>480</v>
      </c>
      <c r="X428" s="450"/>
      <c r="Y428" s="485" t="s">
        <v>480</v>
      </c>
      <c r="Z428" s="433" t="s">
        <v>480</v>
      </c>
      <c r="AA428" s="450"/>
      <c r="AB428" s="485" t="s">
        <v>480</v>
      </c>
      <c r="AC428" s="433" t="s">
        <v>480</v>
      </c>
      <c r="AD428" s="450"/>
      <c r="AE428" s="485" t="s">
        <v>480</v>
      </c>
      <c r="AF428" s="433" t="s">
        <v>480</v>
      </c>
      <c r="AG428" s="450"/>
      <c r="AH428" s="485" t="s">
        <v>480</v>
      </c>
      <c r="AI428" s="433" t="s">
        <v>480</v>
      </c>
      <c r="AJ428" s="450"/>
      <c r="AK428" s="485" t="s">
        <v>480</v>
      </c>
      <c r="AL428" s="433" t="s">
        <v>480</v>
      </c>
      <c r="AM428" s="450"/>
      <c r="AN428" s="485" t="s">
        <v>480</v>
      </c>
      <c r="AO428" s="433" t="s">
        <v>480</v>
      </c>
      <c r="AP428" s="450"/>
    </row>
    <row r="429" spans="1:42" outlineLevel="2">
      <c r="A429" s="443">
        <v>427</v>
      </c>
      <c r="B429" s="694" t="str">
        <f>'7. INPUT O&amp;N UC'!D434</f>
        <v>O&amp;N UC-7.3.4-Item #7</v>
      </c>
      <c r="C429" s="464" t="str">
        <f>'7. INPUT O&amp;N UC'!B$343</f>
        <v>7.</v>
      </c>
      <c r="D429" s="432" t="str">
        <f>'7. INPUT O&amp;N UC'!C$343</f>
        <v>O&amp;N UC - Customer</v>
      </c>
      <c r="E429" s="139" t="str">
        <f>'7. INPUT O&amp;N UC'!C$403</f>
        <v>7.3</v>
      </c>
      <c r="F429" s="432" t="str">
        <f>'7. INPUT O&amp;N UC'!D$403</f>
        <v xml:space="preserve">O&amp;N UC - Customer - Opex </v>
      </c>
      <c r="G429" s="139" t="str">
        <f>'7. INPUT O&amp;N UC'!D$424</f>
        <v>7.3.4</v>
      </c>
      <c r="H429" s="465" t="str">
        <f>'7. INPUT O&amp;N UC'!E$424</f>
        <v>O&amp;N UC - Customer - Opex  Internal</v>
      </c>
      <c r="I429" s="472" t="s">
        <v>16</v>
      </c>
      <c r="J429" s="23"/>
      <c r="K429" s="23"/>
      <c r="L429" s="473"/>
      <c r="M429" s="485" t="s">
        <v>480</v>
      </c>
      <c r="N429" s="433" t="s">
        <v>480</v>
      </c>
      <c r="O429" s="450"/>
      <c r="P429" s="485" t="s">
        <v>480</v>
      </c>
      <c r="Q429" s="433" t="s">
        <v>480</v>
      </c>
      <c r="R429" s="450"/>
      <c r="S429" s="485" t="s">
        <v>480</v>
      </c>
      <c r="T429" s="433" t="s">
        <v>480</v>
      </c>
      <c r="U429" s="450"/>
      <c r="V429" s="485" t="s">
        <v>480</v>
      </c>
      <c r="W429" s="433" t="s">
        <v>480</v>
      </c>
      <c r="X429" s="450"/>
      <c r="Y429" s="485" t="s">
        <v>480</v>
      </c>
      <c r="Z429" s="433" t="s">
        <v>480</v>
      </c>
      <c r="AA429" s="450"/>
      <c r="AB429" s="485" t="s">
        <v>480</v>
      </c>
      <c r="AC429" s="433" t="s">
        <v>480</v>
      </c>
      <c r="AD429" s="450"/>
      <c r="AE429" s="485" t="s">
        <v>480</v>
      </c>
      <c r="AF429" s="433" t="s">
        <v>480</v>
      </c>
      <c r="AG429" s="450"/>
      <c r="AH429" s="485" t="s">
        <v>480</v>
      </c>
      <c r="AI429" s="433" t="s">
        <v>480</v>
      </c>
      <c r="AJ429" s="450"/>
      <c r="AK429" s="485" t="s">
        <v>480</v>
      </c>
      <c r="AL429" s="433" t="s">
        <v>480</v>
      </c>
      <c r="AM429" s="450"/>
      <c r="AN429" s="485" t="s">
        <v>480</v>
      </c>
      <c r="AO429" s="433" t="s">
        <v>480</v>
      </c>
      <c r="AP429" s="450"/>
    </row>
    <row r="430" spans="1:42" outlineLevel="2">
      <c r="A430" s="443">
        <v>428</v>
      </c>
      <c r="B430" s="694" t="str">
        <f>'7. INPUT O&amp;N UC'!D435</f>
        <v>O&amp;N UC-7.3.4-Item #8</v>
      </c>
      <c r="C430" s="464" t="str">
        <f>'7. INPUT O&amp;N UC'!B$343</f>
        <v>7.</v>
      </c>
      <c r="D430" s="432" t="str">
        <f>'7. INPUT O&amp;N UC'!C$343</f>
        <v>O&amp;N UC - Customer</v>
      </c>
      <c r="E430" s="139" t="str">
        <f>'7. INPUT O&amp;N UC'!C$403</f>
        <v>7.3</v>
      </c>
      <c r="F430" s="432" t="str">
        <f>'7. INPUT O&amp;N UC'!D$403</f>
        <v xml:space="preserve">O&amp;N UC - Customer - Opex </v>
      </c>
      <c r="G430" s="139" t="str">
        <f>'7. INPUT O&amp;N UC'!D$424</f>
        <v>7.3.4</v>
      </c>
      <c r="H430" s="465" t="str">
        <f>'7. INPUT O&amp;N UC'!E$424</f>
        <v>O&amp;N UC - Customer - Opex  Internal</v>
      </c>
      <c r="I430" s="472" t="s">
        <v>17</v>
      </c>
      <c r="J430" s="23"/>
      <c r="K430" s="23"/>
      <c r="L430" s="473"/>
      <c r="M430" s="485" t="s">
        <v>480</v>
      </c>
      <c r="N430" s="433" t="s">
        <v>480</v>
      </c>
      <c r="O430" s="450"/>
      <c r="P430" s="485" t="s">
        <v>480</v>
      </c>
      <c r="Q430" s="433" t="s">
        <v>480</v>
      </c>
      <c r="R430" s="450"/>
      <c r="S430" s="485" t="s">
        <v>480</v>
      </c>
      <c r="T430" s="433" t="s">
        <v>480</v>
      </c>
      <c r="U430" s="450"/>
      <c r="V430" s="485" t="s">
        <v>480</v>
      </c>
      <c r="W430" s="433" t="s">
        <v>480</v>
      </c>
      <c r="X430" s="450"/>
      <c r="Y430" s="485" t="s">
        <v>480</v>
      </c>
      <c r="Z430" s="433" t="s">
        <v>480</v>
      </c>
      <c r="AA430" s="450"/>
      <c r="AB430" s="485" t="s">
        <v>480</v>
      </c>
      <c r="AC430" s="433" t="s">
        <v>480</v>
      </c>
      <c r="AD430" s="450"/>
      <c r="AE430" s="485" t="s">
        <v>480</v>
      </c>
      <c r="AF430" s="433" t="s">
        <v>480</v>
      </c>
      <c r="AG430" s="450"/>
      <c r="AH430" s="485" t="s">
        <v>480</v>
      </c>
      <c r="AI430" s="433" t="s">
        <v>480</v>
      </c>
      <c r="AJ430" s="450"/>
      <c r="AK430" s="485" t="s">
        <v>480</v>
      </c>
      <c r="AL430" s="433" t="s">
        <v>480</v>
      </c>
      <c r="AM430" s="450"/>
      <c r="AN430" s="485" t="s">
        <v>480</v>
      </c>
      <c r="AO430" s="433" t="s">
        <v>480</v>
      </c>
      <c r="AP430" s="450"/>
    </row>
    <row r="431" spans="1:42" outlineLevel="2">
      <c r="A431" s="443">
        <v>429</v>
      </c>
      <c r="B431" s="694" t="str">
        <f>'7. INPUT O&amp;N UC'!D436</f>
        <v>O&amp;N UC-7.3.4-Item #9</v>
      </c>
      <c r="C431" s="464" t="str">
        <f>'7. INPUT O&amp;N UC'!B$343</f>
        <v>7.</v>
      </c>
      <c r="D431" s="432" t="str">
        <f>'7. INPUT O&amp;N UC'!C$343</f>
        <v>O&amp;N UC - Customer</v>
      </c>
      <c r="E431" s="139" t="str">
        <f>'7. INPUT O&amp;N UC'!C$403</f>
        <v>7.3</v>
      </c>
      <c r="F431" s="432" t="str">
        <f>'7. INPUT O&amp;N UC'!D$403</f>
        <v xml:space="preserve">O&amp;N UC - Customer - Opex </v>
      </c>
      <c r="G431" s="139" t="str">
        <f>'7. INPUT O&amp;N UC'!D$424</f>
        <v>7.3.4</v>
      </c>
      <c r="H431" s="465" t="str">
        <f>'7. INPUT O&amp;N UC'!E$424</f>
        <v>O&amp;N UC - Customer - Opex  Internal</v>
      </c>
      <c r="I431" s="472" t="s">
        <v>18</v>
      </c>
      <c r="J431" s="23"/>
      <c r="K431" s="23"/>
      <c r="L431" s="473"/>
      <c r="M431" s="485" t="s">
        <v>480</v>
      </c>
      <c r="N431" s="433" t="s">
        <v>480</v>
      </c>
      <c r="O431" s="450"/>
      <c r="P431" s="485" t="s">
        <v>480</v>
      </c>
      <c r="Q431" s="433" t="s">
        <v>480</v>
      </c>
      <c r="R431" s="450"/>
      <c r="S431" s="485" t="s">
        <v>480</v>
      </c>
      <c r="T431" s="433" t="s">
        <v>480</v>
      </c>
      <c r="U431" s="450"/>
      <c r="V431" s="485" t="s">
        <v>480</v>
      </c>
      <c r="W431" s="433" t="s">
        <v>480</v>
      </c>
      <c r="X431" s="450"/>
      <c r="Y431" s="485" t="s">
        <v>480</v>
      </c>
      <c r="Z431" s="433" t="s">
        <v>480</v>
      </c>
      <c r="AA431" s="450"/>
      <c r="AB431" s="485" t="s">
        <v>480</v>
      </c>
      <c r="AC431" s="433" t="s">
        <v>480</v>
      </c>
      <c r="AD431" s="450"/>
      <c r="AE431" s="485" t="s">
        <v>480</v>
      </c>
      <c r="AF431" s="433" t="s">
        <v>480</v>
      </c>
      <c r="AG431" s="450"/>
      <c r="AH431" s="485" t="s">
        <v>480</v>
      </c>
      <c r="AI431" s="433" t="s">
        <v>480</v>
      </c>
      <c r="AJ431" s="450"/>
      <c r="AK431" s="485" t="s">
        <v>480</v>
      </c>
      <c r="AL431" s="433" t="s">
        <v>480</v>
      </c>
      <c r="AM431" s="450"/>
      <c r="AN431" s="485" t="s">
        <v>480</v>
      </c>
      <c r="AO431" s="433" t="s">
        <v>480</v>
      </c>
      <c r="AP431" s="450"/>
    </row>
    <row r="432" spans="1:42" ht="16" outlineLevel="2" thickBot="1">
      <c r="A432" s="452">
        <v>430</v>
      </c>
      <c r="B432" s="696" t="str">
        <f>'7. INPUT O&amp;N UC'!D437</f>
        <v>O&amp;N UC-7.3.4-Item #10</v>
      </c>
      <c r="C432" s="468" t="str">
        <f>'7. INPUT O&amp;N UC'!B$343</f>
        <v>7.</v>
      </c>
      <c r="D432" s="454" t="str">
        <f>'7. INPUT O&amp;N UC'!C$343</f>
        <v>O&amp;N UC - Customer</v>
      </c>
      <c r="E432" s="455" t="str">
        <f>'7. INPUT O&amp;N UC'!C$403</f>
        <v>7.3</v>
      </c>
      <c r="F432" s="454" t="str">
        <f>'7. INPUT O&amp;N UC'!D$403</f>
        <v xml:space="preserve">O&amp;N UC - Customer - Opex </v>
      </c>
      <c r="G432" s="455" t="str">
        <f>'7. INPUT O&amp;N UC'!D$424</f>
        <v>7.3.4</v>
      </c>
      <c r="H432" s="469" t="str">
        <f>'7. INPUT O&amp;N UC'!E$424</f>
        <v>O&amp;N UC - Customer - Opex  Internal</v>
      </c>
      <c r="I432" s="478" t="s">
        <v>19</v>
      </c>
      <c r="J432" s="453"/>
      <c r="K432" s="453"/>
      <c r="L432" s="479"/>
      <c r="M432" s="486" t="s">
        <v>480</v>
      </c>
      <c r="N432" s="456" t="s">
        <v>480</v>
      </c>
      <c r="O432" s="457"/>
      <c r="P432" s="486" t="s">
        <v>480</v>
      </c>
      <c r="Q432" s="456" t="s">
        <v>480</v>
      </c>
      <c r="R432" s="457"/>
      <c r="S432" s="486" t="s">
        <v>480</v>
      </c>
      <c r="T432" s="456" t="s">
        <v>480</v>
      </c>
      <c r="U432" s="457"/>
      <c r="V432" s="486" t="s">
        <v>480</v>
      </c>
      <c r="W432" s="456" t="s">
        <v>480</v>
      </c>
      <c r="X432" s="457"/>
      <c r="Y432" s="486" t="s">
        <v>480</v>
      </c>
      <c r="Z432" s="456" t="s">
        <v>480</v>
      </c>
      <c r="AA432" s="457"/>
      <c r="AB432" s="486" t="s">
        <v>480</v>
      </c>
      <c r="AC432" s="456" t="s">
        <v>480</v>
      </c>
      <c r="AD432" s="457"/>
      <c r="AE432" s="486" t="s">
        <v>480</v>
      </c>
      <c r="AF432" s="456" t="s">
        <v>480</v>
      </c>
      <c r="AG432" s="457"/>
      <c r="AH432" s="486" t="s">
        <v>480</v>
      </c>
      <c r="AI432" s="456" t="s">
        <v>480</v>
      </c>
      <c r="AJ432" s="457"/>
      <c r="AK432" s="486" t="s">
        <v>480</v>
      </c>
      <c r="AL432" s="456" t="s">
        <v>480</v>
      </c>
      <c r="AM432" s="457"/>
      <c r="AN432" s="486" t="s">
        <v>480</v>
      </c>
      <c r="AO432" s="456" t="s">
        <v>480</v>
      </c>
      <c r="AP432" s="457"/>
    </row>
  </sheetData>
  <mergeCells count="5">
    <mergeCell ref="A1:B1"/>
    <mergeCell ref="E1:F1"/>
    <mergeCell ref="G1:H1"/>
    <mergeCell ref="C1:D1"/>
    <mergeCell ref="I1:L1"/>
  </mergeCells>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E969F-A268-6348-AB9C-E9564D4E4389}">
  <sheetPr>
    <tabColor theme="0" tint="-0.14999847407452621"/>
  </sheetPr>
  <dimension ref="A1:AH63"/>
  <sheetViews>
    <sheetView showGridLines="0" topLeftCell="H1" workbookViewId="0">
      <pane ySplit="3" topLeftCell="A4" activePane="bottomLeft" state="frozen"/>
      <selection pane="bottomLeft" activeCell="S9" sqref="S9"/>
    </sheetView>
  </sheetViews>
  <sheetFormatPr baseColWidth="10" defaultColWidth="10.83203125" defaultRowHeight="15" outlineLevelRow="1" outlineLevelCol="1"/>
  <cols>
    <col min="1" max="1" width="3.1640625" style="533" bestFit="1" customWidth="1"/>
    <col min="2" max="2" width="17.6640625" style="534" bestFit="1" customWidth="1"/>
    <col min="3" max="3" width="7.83203125" style="533" bestFit="1" customWidth="1"/>
    <col min="4" max="4" width="15.83203125" style="534" customWidth="1" outlineLevel="1"/>
    <col min="5" max="5" width="7.83203125" style="533" customWidth="1" outlineLevel="1"/>
    <col min="6" max="6" width="47.83203125" style="534" customWidth="1" outlineLevel="1"/>
    <col min="7" max="7" width="9.5" style="534" customWidth="1" outlineLevel="1"/>
    <col min="8" max="8" width="56" style="534" customWidth="1" outlineLevel="1"/>
    <col min="9" max="9" width="43.83203125" style="534" customWidth="1" outlineLevel="1"/>
    <col min="10" max="10" width="9.5" style="534" customWidth="1" outlineLevel="1"/>
    <col min="11" max="11" width="10.83203125" style="534" customWidth="1"/>
    <col min="12" max="14" width="10.83203125" style="534" customWidth="1" outlineLevel="1"/>
    <col min="15" max="15" width="13.83203125" style="534" bestFit="1" customWidth="1"/>
    <col min="16" max="16" width="10.83203125" style="534" customWidth="1"/>
    <col min="17" max="18" width="10.83203125" style="534" customWidth="1" outlineLevel="1"/>
    <col min="19" max="34" width="10.83203125" style="535" customWidth="1" outlineLevel="1"/>
    <col min="35" max="16384" width="10.83203125" style="535"/>
  </cols>
  <sheetData>
    <row r="1" spans="1:34" s="646" customFormat="1" ht="16" thickBot="1">
      <c r="B1" s="646">
        <v>1</v>
      </c>
      <c r="C1" s="646">
        <f t="shared" ref="C1:AH1" si="0">B1+1</f>
        <v>2</v>
      </c>
      <c r="D1" s="646">
        <f t="shared" si="0"/>
        <v>3</v>
      </c>
      <c r="E1" s="646">
        <f t="shared" si="0"/>
        <v>4</v>
      </c>
      <c r="F1" s="646">
        <f t="shared" si="0"/>
        <v>5</v>
      </c>
      <c r="G1" s="646">
        <f t="shared" si="0"/>
        <v>6</v>
      </c>
      <c r="H1" s="646">
        <f t="shared" si="0"/>
        <v>7</v>
      </c>
      <c r="I1" s="646">
        <f t="shared" si="0"/>
        <v>8</v>
      </c>
      <c r="J1" s="646">
        <f t="shared" si="0"/>
        <v>9</v>
      </c>
      <c r="K1" s="646">
        <f t="shared" si="0"/>
        <v>10</v>
      </c>
      <c r="L1" s="646">
        <f t="shared" si="0"/>
        <v>11</v>
      </c>
      <c r="M1" s="646">
        <f t="shared" si="0"/>
        <v>12</v>
      </c>
      <c r="N1" s="646">
        <f t="shared" si="0"/>
        <v>13</v>
      </c>
      <c r="O1" s="646">
        <f t="shared" si="0"/>
        <v>14</v>
      </c>
      <c r="P1" s="646">
        <f t="shared" si="0"/>
        <v>15</v>
      </c>
      <c r="Q1" s="646">
        <f t="shared" si="0"/>
        <v>16</v>
      </c>
      <c r="R1" s="646">
        <f t="shared" si="0"/>
        <v>17</v>
      </c>
      <c r="S1" s="646">
        <f t="shared" si="0"/>
        <v>18</v>
      </c>
      <c r="T1" s="646">
        <f t="shared" si="0"/>
        <v>19</v>
      </c>
      <c r="U1" s="646">
        <f t="shared" si="0"/>
        <v>20</v>
      </c>
      <c r="V1" s="646">
        <f t="shared" si="0"/>
        <v>21</v>
      </c>
      <c r="W1" s="646">
        <f t="shared" si="0"/>
        <v>22</v>
      </c>
      <c r="X1" s="646">
        <f t="shared" si="0"/>
        <v>23</v>
      </c>
      <c r="Y1" s="646">
        <f t="shared" si="0"/>
        <v>24</v>
      </c>
      <c r="Z1" s="646">
        <f t="shared" si="0"/>
        <v>25</v>
      </c>
      <c r="AA1" s="646">
        <f t="shared" si="0"/>
        <v>26</v>
      </c>
      <c r="AB1" s="646">
        <f t="shared" si="0"/>
        <v>27</v>
      </c>
      <c r="AC1" s="646">
        <f t="shared" si="0"/>
        <v>28</v>
      </c>
      <c r="AD1" s="646">
        <f t="shared" si="0"/>
        <v>29</v>
      </c>
      <c r="AE1" s="646">
        <f t="shared" si="0"/>
        <v>30</v>
      </c>
      <c r="AF1" s="646">
        <f t="shared" si="0"/>
        <v>31</v>
      </c>
      <c r="AG1" s="646">
        <f t="shared" si="0"/>
        <v>32</v>
      </c>
      <c r="AH1" s="646">
        <f t="shared" si="0"/>
        <v>33</v>
      </c>
    </row>
    <row r="2" spans="1:34" s="524" customFormat="1" ht="32" customHeight="1">
      <c r="A2" s="997" t="s">
        <v>394</v>
      </c>
      <c r="B2" s="997"/>
      <c r="C2" s="997" t="s">
        <v>396</v>
      </c>
      <c r="D2" s="997"/>
      <c r="E2" s="997" t="s">
        <v>479</v>
      </c>
      <c r="F2" s="997"/>
      <c r="G2" s="997" t="s">
        <v>4</v>
      </c>
      <c r="H2" s="997"/>
      <c r="I2" s="997"/>
      <c r="J2" s="997"/>
      <c r="K2" s="997" t="s">
        <v>496</v>
      </c>
      <c r="L2" s="997"/>
      <c r="M2" s="997" t="s">
        <v>495</v>
      </c>
      <c r="N2" s="998"/>
      <c r="O2" s="582" t="s">
        <v>398</v>
      </c>
      <c r="P2" s="583" t="s">
        <v>398</v>
      </c>
      <c r="Q2" s="582" t="s">
        <v>393</v>
      </c>
      <c r="R2" s="583" t="s">
        <v>393</v>
      </c>
      <c r="S2" s="582" t="s">
        <v>401</v>
      </c>
      <c r="T2" s="583" t="s">
        <v>401</v>
      </c>
      <c r="U2" s="582" t="s">
        <v>400</v>
      </c>
      <c r="V2" s="583" t="s">
        <v>400</v>
      </c>
      <c r="W2" s="582" t="s">
        <v>399</v>
      </c>
      <c r="X2" s="583" t="s">
        <v>399</v>
      </c>
      <c r="Y2" s="582" t="s">
        <v>497</v>
      </c>
      <c r="Z2" s="583" t="s">
        <v>497</v>
      </c>
      <c r="AA2" s="582" t="s">
        <v>498</v>
      </c>
      <c r="AB2" s="583" t="s">
        <v>498</v>
      </c>
      <c r="AC2" s="582" t="s">
        <v>499</v>
      </c>
      <c r="AD2" s="583" t="s">
        <v>499</v>
      </c>
      <c r="AE2" s="582" t="s">
        <v>500</v>
      </c>
      <c r="AF2" s="583" t="s">
        <v>500</v>
      </c>
      <c r="AG2" s="582" t="s">
        <v>501</v>
      </c>
      <c r="AH2" s="583" t="s">
        <v>501</v>
      </c>
    </row>
    <row r="3" spans="1:34" s="531" customFormat="1" ht="81" thickBot="1">
      <c r="A3" s="61" t="s">
        <v>395</v>
      </c>
      <c r="B3" s="61" t="s">
        <v>477</v>
      </c>
      <c r="C3" s="61" t="s">
        <v>394</v>
      </c>
      <c r="D3" s="61" t="s">
        <v>478</v>
      </c>
      <c r="E3" s="61" t="s">
        <v>394</v>
      </c>
      <c r="F3" s="61" t="s">
        <v>478</v>
      </c>
      <c r="G3" s="61" t="s">
        <v>3</v>
      </c>
      <c r="H3" s="61" t="s">
        <v>58</v>
      </c>
      <c r="I3" s="61" t="s">
        <v>5</v>
      </c>
      <c r="J3" s="61" t="s">
        <v>217</v>
      </c>
      <c r="K3" s="61" t="s">
        <v>229</v>
      </c>
      <c r="L3" s="61" t="s">
        <v>230</v>
      </c>
      <c r="M3" s="61" t="s">
        <v>68</v>
      </c>
      <c r="N3" s="427" t="s">
        <v>69</v>
      </c>
      <c r="O3" s="584" t="s">
        <v>491</v>
      </c>
      <c r="P3" s="585" t="s">
        <v>28</v>
      </c>
      <c r="Q3" s="584" t="s">
        <v>491</v>
      </c>
      <c r="R3" s="585" t="s">
        <v>28</v>
      </c>
      <c r="S3" s="584" t="s">
        <v>491</v>
      </c>
      <c r="T3" s="585" t="s">
        <v>28</v>
      </c>
      <c r="U3" s="584" t="s">
        <v>491</v>
      </c>
      <c r="V3" s="585" t="s">
        <v>28</v>
      </c>
      <c r="W3" s="584" t="s">
        <v>491</v>
      </c>
      <c r="X3" s="585" t="s">
        <v>28</v>
      </c>
      <c r="Y3" s="584" t="s">
        <v>491</v>
      </c>
      <c r="Z3" s="585" t="s">
        <v>28</v>
      </c>
      <c r="AA3" s="584" t="s">
        <v>491</v>
      </c>
      <c r="AB3" s="585" t="s">
        <v>28</v>
      </c>
      <c r="AC3" s="584" t="s">
        <v>491</v>
      </c>
      <c r="AD3" s="585" t="s">
        <v>28</v>
      </c>
      <c r="AE3" s="584" t="s">
        <v>491</v>
      </c>
      <c r="AF3" s="585" t="s">
        <v>28</v>
      </c>
      <c r="AG3" s="584" t="s">
        <v>491</v>
      </c>
      <c r="AH3" s="585" t="s">
        <v>28</v>
      </c>
    </row>
    <row r="4" spans="1:34" s="532" customFormat="1">
      <c r="A4" s="429">
        <v>1</v>
      </c>
      <c r="B4" s="63" t="str">
        <f>'7. INPUT O&amp;N UC'!D444</f>
        <v>O&amp;N UC-7.4-Item #1</v>
      </c>
      <c r="C4" s="429" t="str">
        <f>'7. INPUT O&amp;N UC'!B$343</f>
        <v>7.</v>
      </c>
      <c r="D4" s="430" t="str">
        <f>'7. INPUT O&amp;N UC'!C$343</f>
        <v>O&amp;N UC - Customer</v>
      </c>
      <c r="E4" s="429" t="str">
        <f>'7. INPUT O&amp;N UC'!C$440</f>
        <v>7.4</v>
      </c>
      <c r="F4" s="430" t="str">
        <f>'7. INPUT O&amp;N UC'!D$440</f>
        <v xml:space="preserve">O&amp;N UC - Customer - UC Revenues </v>
      </c>
      <c r="G4" s="63" t="s">
        <v>9</v>
      </c>
      <c r="H4" s="63" t="s">
        <v>296</v>
      </c>
      <c r="I4" s="63" t="s">
        <v>297</v>
      </c>
      <c r="J4" s="525" t="s">
        <v>298</v>
      </c>
      <c r="K4" s="431" t="s">
        <v>480</v>
      </c>
      <c r="L4" s="431" t="s">
        <v>480</v>
      </c>
      <c r="M4" s="431" t="s">
        <v>480</v>
      </c>
      <c r="N4" s="586" t="s">
        <v>480</v>
      </c>
      <c r="O4" s="484" t="s">
        <v>480</v>
      </c>
      <c r="P4" s="594"/>
      <c r="Q4" s="484" t="s">
        <v>480</v>
      </c>
      <c r="R4" s="594"/>
      <c r="S4" s="484" t="s">
        <v>480</v>
      </c>
      <c r="T4" s="594"/>
      <c r="U4" s="484" t="s">
        <v>480</v>
      </c>
      <c r="V4" s="594"/>
      <c r="W4" s="484" t="s">
        <v>480</v>
      </c>
      <c r="X4" s="594"/>
      <c r="Y4" s="484" t="s">
        <v>480</v>
      </c>
      <c r="Z4" s="594"/>
      <c r="AA4" s="484" t="s">
        <v>480</v>
      </c>
      <c r="AB4" s="594"/>
      <c r="AC4" s="484" t="s">
        <v>480</v>
      </c>
      <c r="AD4" s="594"/>
      <c r="AE4" s="484" t="s">
        <v>480</v>
      </c>
      <c r="AF4" s="594"/>
      <c r="AG4" s="484" t="s">
        <v>480</v>
      </c>
      <c r="AH4" s="594"/>
    </row>
    <row r="5" spans="1:34" s="532" customFormat="1" outlineLevel="1">
      <c r="A5" s="139">
        <v>2</v>
      </c>
      <c r="B5" s="64" t="str">
        <f>'7. INPUT O&amp;N UC'!D445</f>
        <v>O&amp;N UC-7.4-Item #2</v>
      </c>
      <c r="C5" s="139" t="str">
        <f>'7. INPUT O&amp;N UC'!B$343</f>
        <v>7.</v>
      </c>
      <c r="D5" s="432" t="str">
        <f>'7. INPUT O&amp;N UC'!C$343</f>
        <v>O&amp;N UC - Customer</v>
      </c>
      <c r="E5" s="139" t="str">
        <f>'7. INPUT O&amp;N UC'!C$440</f>
        <v>7.4</v>
      </c>
      <c r="F5" s="432" t="str">
        <f>'7. INPUT O&amp;N UC'!D$440</f>
        <v xml:space="preserve">O&amp;N UC - Customer - UC Revenues </v>
      </c>
      <c r="G5" s="64" t="s">
        <v>11</v>
      </c>
      <c r="H5" s="64" t="s">
        <v>299</v>
      </c>
      <c r="I5" s="64" t="s">
        <v>300</v>
      </c>
      <c r="J5" s="526" t="s">
        <v>301</v>
      </c>
      <c r="K5" s="433" t="s">
        <v>480</v>
      </c>
      <c r="L5" s="433" t="s">
        <v>480</v>
      </c>
      <c r="M5" s="433" t="s">
        <v>480</v>
      </c>
      <c r="N5" s="587" t="s">
        <v>480</v>
      </c>
      <c r="O5" s="485" t="s">
        <v>480</v>
      </c>
      <c r="P5" s="595">
        <v>7</v>
      </c>
      <c r="Q5" s="485" t="s">
        <v>480</v>
      </c>
      <c r="R5" s="595"/>
      <c r="S5" s="485" t="s">
        <v>480</v>
      </c>
      <c r="T5" s="595"/>
      <c r="U5" s="485" t="s">
        <v>480</v>
      </c>
      <c r="V5" s="595"/>
      <c r="W5" s="485" t="s">
        <v>480</v>
      </c>
      <c r="X5" s="595"/>
      <c r="Y5" s="485" t="s">
        <v>480</v>
      </c>
      <c r="Z5" s="595"/>
      <c r="AA5" s="485" t="s">
        <v>480</v>
      </c>
      <c r="AB5" s="595"/>
      <c r="AC5" s="485" t="s">
        <v>480</v>
      </c>
      <c r="AD5" s="595"/>
      <c r="AE5" s="485" t="s">
        <v>480</v>
      </c>
      <c r="AF5" s="595"/>
      <c r="AG5" s="485" t="s">
        <v>480</v>
      </c>
      <c r="AH5" s="595"/>
    </row>
    <row r="6" spans="1:34" s="532" customFormat="1" outlineLevel="1">
      <c r="A6" s="139">
        <v>3</v>
      </c>
      <c r="B6" s="64" t="str">
        <f>'7. INPUT O&amp;N UC'!D446</f>
        <v>O&amp;N UC-7.4-Item #3</v>
      </c>
      <c r="C6" s="139" t="str">
        <f>'7. INPUT O&amp;N UC'!B$343</f>
        <v>7.</v>
      </c>
      <c r="D6" s="432" t="str">
        <f>'7. INPUT O&amp;N UC'!C$343</f>
        <v>O&amp;N UC - Customer</v>
      </c>
      <c r="E6" s="139" t="str">
        <f>'7. INPUT O&amp;N UC'!C$440</f>
        <v>7.4</v>
      </c>
      <c r="F6" s="432" t="str">
        <f>'7. INPUT O&amp;N UC'!D$440</f>
        <v xml:space="preserve">O&amp;N UC - Customer - UC Revenues </v>
      </c>
      <c r="G6" s="64" t="s">
        <v>12</v>
      </c>
      <c r="H6" s="64" t="s">
        <v>302</v>
      </c>
      <c r="I6" s="64" t="s">
        <v>300</v>
      </c>
      <c r="J6" s="526" t="s">
        <v>301</v>
      </c>
      <c r="K6" s="433" t="s">
        <v>480</v>
      </c>
      <c r="L6" s="433" t="s">
        <v>480</v>
      </c>
      <c r="M6" s="433" t="s">
        <v>480</v>
      </c>
      <c r="N6" s="587" t="s">
        <v>480</v>
      </c>
      <c r="O6" s="485" t="s">
        <v>480</v>
      </c>
      <c r="P6" s="595">
        <v>34</v>
      </c>
      <c r="Q6" s="485" t="s">
        <v>480</v>
      </c>
      <c r="R6" s="595"/>
      <c r="S6" s="485" t="s">
        <v>480</v>
      </c>
      <c r="T6" s="595"/>
      <c r="U6" s="485" t="s">
        <v>480</v>
      </c>
      <c r="V6" s="595"/>
      <c r="W6" s="485" t="s">
        <v>480</v>
      </c>
      <c r="X6" s="595"/>
      <c r="Y6" s="485" t="s">
        <v>480</v>
      </c>
      <c r="Z6" s="595"/>
      <c r="AA6" s="485" t="s">
        <v>480</v>
      </c>
      <c r="AB6" s="595"/>
      <c r="AC6" s="485" t="s">
        <v>480</v>
      </c>
      <c r="AD6" s="595"/>
      <c r="AE6" s="485" t="s">
        <v>480</v>
      </c>
      <c r="AF6" s="595"/>
      <c r="AG6" s="485" t="s">
        <v>480</v>
      </c>
      <c r="AH6" s="595"/>
    </row>
    <row r="7" spans="1:34" s="532" customFormat="1" outlineLevel="1">
      <c r="A7" s="139">
        <v>4</v>
      </c>
      <c r="B7" s="64" t="str">
        <f>'7. INPUT O&amp;N UC'!D447</f>
        <v>O&amp;N UC-7.4-Item #4</v>
      </c>
      <c r="C7" s="139" t="str">
        <f>'7. INPUT O&amp;N UC'!B$343</f>
        <v>7.</v>
      </c>
      <c r="D7" s="432" t="str">
        <f>'7. INPUT O&amp;N UC'!C$343</f>
        <v>O&amp;N UC - Customer</v>
      </c>
      <c r="E7" s="139" t="str">
        <f>'7. INPUT O&amp;N UC'!C$440</f>
        <v>7.4</v>
      </c>
      <c r="F7" s="432" t="str">
        <f>'7. INPUT O&amp;N UC'!D$440</f>
        <v xml:space="preserve">O&amp;N UC - Customer - UC Revenues </v>
      </c>
      <c r="G7" s="64" t="s">
        <v>13</v>
      </c>
      <c r="H7" s="64"/>
      <c r="I7" s="64"/>
      <c r="J7" s="526"/>
      <c r="K7" s="433" t="s">
        <v>480</v>
      </c>
      <c r="L7" s="433" t="s">
        <v>480</v>
      </c>
      <c r="M7" s="433" t="s">
        <v>480</v>
      </c>
      <c r="N7" s="587" t="s">
        <v>480</v>
      </c>
      <c r="O7" s="485" t="s">
        <v>480</v>
      </c>
      <c r="P7" s="595"/>
      <c r="Q7" s="485" t="s">
        <v>480</v>
      </c>
      <c r="R7" s="595"/>
      <c r="S7" s="485" t="s">
        <v>480</v>
      </c>
      <c r="T7" s="595"/>
      <c r="U7" s="485" t="s">
        <v>480</v>
      </c>
      <c r="V7" s="595"/>
      <c r="W7" s="485" t="s">
        <v>480</v>
      </c>
      <c r="X7" s="595"/>
      <c r="Y7" s="485" t="s">
        <v>480</v>
      </c>
      <c r="Z7" s="595"/>
      <c r="AA7" s="485" t="s">
        <v>480</v>
      </c>
      <c r="AB7" s="595"/>
      <c r="AC7" s="485" t="s">
        <v>480</v>
      </c>
      <c r="AD7" s="595"/>
      <c r="AE7" s="485" t="s">
        <v>480</v>
      </c>
      <c r="AF7" s="595"/>
      <c r="AG7" s="485" t="s">
        <v>480</v>
      </c>
      <c r="AH7" s="595"/>
    </row>
    <row r="8" spans="1:34" s="532" customFormat="1" outlineLevel="1">
      <c r="A8" s="139">
        <v>5</v>
      </c>
      <c r="B8" s="64" t="str">
        <f>'7. INPUT O&amp;N UC'!D448</f>
        <v>O&amp;N UC-7.4-Item #5</v>
      </c>
      <c r="C8" s="139" t="str">
        <f>'7. INPUT O&amp;N UC'!B$343</f>
        <v>7.</v>
      </c>
      <c r="D8" s="432" t="str">
        <f>'7. INPUT O&amp;N UC'!C$343</f>
        <v>O&amp;N UC - Customer</v>
      </c>
      <c r="E8" s="139" t="str">
        <f>'7. INPUT O&amp;N UC'!C$440</f>
        <v>7.4</v>
      </c>
      <c r="F8" s="432" t="str">
        <f>'7. INPUT O&amp;N UC'!D$440</f>
        <v xml:space="preserve">O&amp;N UC - Customer - UC Revenues </v>
      </c>
      <c r="G8" s="64" t="s">
        <v>14</v>
      </c>
      <c r="H8" s="64"/>
      <c r="I8" s="64"/>
      <c r="J8" s="526"/>
      <c r="K8" s="433" t="s">
        <v>480</v>
      </c>
      <c r="L8" s="433" t="s">
        <v>480</v>
      </c>
      <c r="M8" s="433" t="s">
        <v>480</v>
      </c>
      <c r="N8" s="587" t="s">
        <v>480</v>
      </c>
      <c r="O8" s="485" t="s">
        <v>480</v>
      </c>
      <c r="P8" s="595"/>
      <c r="Q8" s="485" t="s">
        <v>480</v>
      </c>
      <c r="R8" s="595"/>
      <c r="S8" s="485" t="s">
        <v>480</v>
      </c>
      <c r="T8" s="595"/>
      <c r="U8" s="485" t="s">
        <v>480</v>
      </c>
      <c r="V8" s="595"/>
      <c r="W8" s="485" t="s">
        <v>480</v>
      </c>
      <c r="X8" s="595"/>
      <c r="Y8" s="485" t="s">
        <v>480</v>
      </c>
      <c r="Z8" s="595"/>
      <c r="AA8" s="485" t="s">
        <v>480</v>
      </c>
      <c r="AB8" s="595"/>
      <c r="AC8" s="485" t="s">
        <v>480</v>
      </c>
      <c r="AD8" s="595"/>
      <c r="AE8" s="485" t="s">
        <v>480</v>
      </c>
      <c r="AF8" s="595"/>
      <c r="AG8" s="485" t="s">
        <v>480</v>
      </c>
      <c r="AH8" s="595"/>
    </row>
    <row r="9" spans="1:34" s="532" customFormat="1" outlineLevel="1">
      <c r="A9" s="139">
        <v>6</v>
      </c>
      <c r="B9" s="697" t="str">
        <f>'7. INPUT O&amp;N UC'!D449</f>
        <v>O&amp;N UC-7.4-Item #6</v>
      </c>
      <c r="C9" s="139" t="str">
        <f>'7. INPUT O&amp;N UC'!B$343</f>
        <v>7.</v>
      </c>
      <c r="D9" s="432" t="str">
        <f>'7. INPUT O&amp;N UC'!C$343</f>
        <v>O&amp;N UC - Customer</v>
      </c>
      <c r="E9" s="139" t="str">
        <f>'7. INPUT O&amp;N UC'!C$440</f>
        <v>7.4</v>
      </c>
      <c r="F9" s="432" t="str">
        <f>'7. INPUT O&amp;N UC'!D$440</f>
        <v xml:space="preserve">O&amp;N UC - Customer - UC Revenues </v>
      </c>
      <c r="G9" s="64" t="s">
        <v>15</v>
      </c>
      <c r="H9" s="64"/>
      <c r="I9" s="64"/>
      <c r="J9" s="526"/>
      <c r="K9" s="433" t="s">
        <v>480</v>
      </c>
      <c r="L9" s="433" t="s">
        <v>480</v>
      </c>
      <c r="M9" s="433" t="s">
        <v>480</v>
      </c>
      <c r="N9" s="587" t="s">
        <v>480</v>
      </c>
      <c r="O9" s="485" t="s">
        <v>480</v>
      </c>
      <c r="P9" s="595"/>
      <c r="Q9" s="485" t="s">
        <v>480</v>
      </c>
      <c r="R9" s="595"/>
      <c r="S9" s="485" t="s">
        <v>480</v>
      </c>
      <c r="T9" s="595"/>
      <c r="U9" s="485" t="s">
        <v>480</v>
      </c>
      <c r="V9" s="595"/>
      <c r="W9" s="485" t="s">
        <v>480</v>
      </c>
      <c r="X9" s="595"/>
      <c r="Y9" s="485" t="s">
        <v>480</v>
      </c>
      <c r="Z9" s="595"/>
      <c r="AA9" s="485" t="s">
        <v>480</v>
      </c>
      <c r="AB9" s="595"/>
      <c r="AC9" s="485" t="s">
        <v>480</v>
      </c>
      <c r="AD9" s="595"/>
      <c r="AE9" s="485" t="s">
        <v>480</v>
      </c>
      <c r="AF9" s="595"/>
      <c r="AG9" s="485" t="s">
        <v>480</v>
      </c>
      <c r="AH9" s="595"/>
    </row>
    <row r="10" spans="1:34" s="532" customFormat="1" outlineLevel="1">
      <c r="A10" s="139">
        <v>7</v>
      </c>
      <c r="B10" s="697" t="str">
        <f>'7. INPUT O&amp;N UC'!D450</f>
        <v>O&amp;N UC-7.4-Item #7</v>
      </c>
      <c r="C10" s="139" t="str">
        <f>'7. INPUT O&amp;N UC'!B$343</f>
        <v>7.</v>
      </c>
      <c r="D10" s="432" t="str">
        <f>'7. INPUT O&amp;N UC'!C$343</f>
        <v>O&amp;N UC - Customer</v>
      </c>
      <c r="E10" s="139" t="str">
        <f>'7. INPUT O&amp;N UC'!C$440</f>
        <v>7.4</v>
      </c>
      <c r="F10" s="432" t="str">
        <f>'7. INPUT O&amp;N UC'!D$440</f>
        <v xml:space="preserve">O&amp;N UC - Customer - UC Revenues </v>
      </c>
      <c r="G10" s="64" t="s">
        <v>16</v>
      </c>
      <c r="H10" s="64"/>
      <c r="I10" s="64"/>
      <c r="J10" s="526"/>
      <c r="K10" s="433" t="s">
        <v>480</v>
      </c>
      <c r="L10" s="433" t="s">
        <v>480</v>
      </c>
      <c r="M10" s="433" t="s">
        <v>480</v>
      </c>
      <c r="N10" s="587" t="s">
        <v>480</v>
      </c>
      <c r="O10" s="485" t="s">
        <v>480</v>
      </c>
      <c r="P10" s="595"/>
      <c r="Q10" s="485" t="s">
        <v>480</v>
      </c>
      <c r="R10" s="595"/>
      <c r="S10" s="485" t="s">
        <v>480</v>
      </c>
      <c r="T10" s="595"/>
      <c r="U10" s="485" t="s">
        <v>480</v>
      </c>
      <c r="V10" s="595"/>
      <c r="W10" s="485" t="s">
        <v>480</v>
      </c>
      <c r="X10" s="595"/>
      <c r="Y10" s="485" t="s">
        <v>480</v>
      </c>
      <c r="Z10" s="595"/>
      <c r="AA10" s="485" t="s">
        <v>480</v>
      </c>
      <c r="AB10" s="595"/>
      <c r="AC10" s="485" t="s">
        <v>480</v>
      </c>
      <c r="AD10" s="595"/>
      <c r="AE10" s="485" t="s">
        <v>480</v>
      </c>
      <c r="AF10" s="595"/>
      <c r="AG10" s="485" t="s">
        <v>480</v>
      </c>
      <c r="AH10" s="595"/>
    </row>
    <row r="11" spans="1:34" s="532" customFormat="1" outlineLevel="1">
      <c r="A11" s="139">
        <v>8</v>
      </c>
      <c r="B11" s="697" t="str">
        <f>'7. INPUT O&amp;N UC'!D451</f>
        <v>O&amp;N UC-7.4-Item #8</v>
      </c>
      <c r="C11" s="139" t="str">
        <f>'7. INPUT O&amp;N UC'!B$343</f>
        <v>7.</v>
      </c>
      <c r="D11" s="432" t="str">
        <f>'7. INPUT O&amp;N UC'!C$343</f>
        <v>O&amp;N UC - Customer</v>
      </c>
      <c r="E11" s="139" t="str">
        <f>'7. INPUT O&amp;N UC'!C$440</f>
        <v>7.4</v>
      </c>
      <c r="F11" s="432" t="str">
        <f>'7. INPUT O&amp;N UC'!D$440</f>
        <v xml:space="preserve">O&amp;N UC - Customer - UC Revenues </v>
      </c>
      <c r="G11" s="64" t="s">
        <v>17</v>
      </c>
      <c r="H11" s="64"/>
      <c r="I11" s="64"/>
      <c r="J11" s="526"/>
      <c r="K11" s="433" t="s">
        <v>480</v>
      </c>
      <c r="L11" s="433" t="s">
        <v>480</v>
      </c>
      <c r="M11" s="433" t="s">
        <v>480</v>
      </c>
      <c r="N11" s="587" t="s">
        <v>480</v>
      </c>
      <c r="O11" s="485" t="s">
        <v>480</v>
      </c>
      <c r="P11" s="595"/>
      <c r="Q11" s="485" t="s">
        <v>480</v>
      </c>
      <c r="R11" s="595"/>
      <c r="S11" s="485" t="s">
        <v>480</v>
      </c>
      <c r="T11" s="595"/>
      <c r="U11" s="485" t="s">
        <v>480</v>
      </c>
      <c r="V11" s="595"/>
      <c r="W11" s="485" t="s">
        <v>480</v>
      </c>
      <c r="X11" s="595"/>
      <c r="Y11" s="485" t="s">
        <v>480</v>
      </c>
      <c r="Z11" s="595"/>
      <c r="AA11" s="485" t="s">
        <v>480</v>
      </c>
      <c r="AB11" s="595"/>
      <c r="AC11" s="485" t="s">
        <v>480</v>
      </c>
      <c r="AD11" s="595"/>
      <c r="AE11" s="485" t="s">
        <v>480</v>
      </c>
      <c r="AF11" s="595"/>
      <c r="AG11" s="485" t="s">
        <v>480</v>
      </c>
      <c r="AH11" s="595"/>
    </row>
    <row r="12" spans="1:34" s="532" customFormat="1" outlineLevel="1">
      <c r="A12" s="139">
        <v>9</v>
      </c>
      <c r="B12" s="697" t="str">
        <f>'7. INPUT O&amp;N UC'!D452</f>
        <v>O&amp;N UC-7.4-Item #9</v>
      </c>
      <c r="C12" s="139" t="str">
        <f>'7. INPUT O&amp;N UC'!B$343</f>
        <v>7.</v>
      </c>
      <c r="D12" s="432" t="str">
        <f>'7. INPUT O&amp;N UC'!C$343</f>
        <v>O&amp;N UC - Customer</v>
      </c>
      <c r="E12" s="139" t="str">
        <f>'7. INPUT O&amp;N UC'!C$440</f>
        <v>7.4</v>
      </c>
      <c r="F12" s="432" t="str">
        <f>'7. INPUT O&amp;N UC'!D$440</f>
        <v xml:space="preserve">O&amp;N UC - Customer - UC Revenues </v>
      </c>
      <c r="G12" s="64" t="s">
        <v>18</v>
      </c>
      <c r="H12" s="64"/>
      <c r="I12" s="64"/>
      <c r="J12" s="526"/>
      <c r="K12" s="433" t="s">
        <v>480</v>
      </c>
      <c r="L12" s="433" t="s">
        <v>480</v>
      </c>
      <c r="M12" s="433" t="s">
        <v>480</v>
      </c>
      <c r="N12" s="587" t="s">
        <v>480</v>
      </c>
      <c r="O12" s="485" t="s">
        <v>480</v>
      </c>
      <c r="P12" s="595"/>
      <c r="Q12" s="485" t="s">
        <v>480</v>
      </c>
      <c r="R12" s="595"/>
      <c r="S12" s="485" t="s">
        <v>480</v>
      </c>
      <c r="T12" s="595"/>
      <c r="U12" s="485" t="s">
        <v>480</v>
      </c>
      <c r="V12" s="595"/>
      <c r="W12" s="485" t="s">
        <v>480</v>
      </c>
      <c r="X12" s="595"/>
      <c r="Y12" s="485" t="s">
        <v>480</v>
      </c>
      <c r="Z12" s="595"/>
      <c r="AA12" s="485" t="s">
        <v>480</v>
      </c>
      <c r="AB12" s="595"/>
      <c r="AC12" s="485" t="s">
        <v>480</v>
      </c>
      <c r="AD12" s="595"/>
      <c r="AE12" s="485" t="s">
        <v>480</v>
      </c>
      <c r="AF12" s="595"/>
      <c r="AG12" s="485" t="s">
        <v>480</v>
      </c>
      <c r="AH12" s="595"/>
    </row>
    <row r="13" spans="1:34" s="532" customFormat="1" outlineLevel="1">
      <c r="A13" s="139">
        <v>10</v>
      </c>
      <c r="B13" s="697" t="str">
        <f>'7. INPUT O&amp;N UC'!D453</f>
        <v>O&amp;N UC-7.4-Item #10</v>
      </c>
      <c r="C13" s="139" t="str">
        <f>'7. INPUT O&amp;N UC'!B$343</f>
        <v>7.</v>
      </c>
      <c r="D13" s="432" t="str">
        <f>'7. INPUT O&amp;N UC'!C$343</f>
        <v>O&amp;N UC - Customer</v>
      </c>
      <c r="E13" s="139" t="str">
        <f>'7. INPUT O&amp;N UC'!C$440</f>
        <v>7.4</v>
      </c>
      <c r="F13" s="432" t="str">
        <f>'7. INPUT O&amp;N UC'!D$440</f>
        <v xml:space="preserve">O&amp;N UC - Customer - UC Revenues </v>
      </c>
      <c r="G13" s="64" t="s">
        <v>19</v>
      </c>
      <c r="H13" s="64"/>
      <c r="I13" s="64"/>
      <c r="J13" s="526"/>
      <c r="K13" s="433" t="s">
        <v>480</v>
      </c>
      <c r="L13" s="433" t="s">
        <v>480</v>
      </c>
      <c r="M13" s="433" t="s">
        <v>480</v>
      </c>
      <c r="N13" s="587" t="s">
        <v>480</v>
      </c>
      <c r="O13" s="485" t="s">
        <v>480</v>
      </c>
      <c r="P13" s="595"/>
      <c r="Q13" s="485" t="s">
        <v>480</v>
      </c>
      <c r="R13" s="595"/>
      <c r="S13" s="485" t="s">
        <v>480</v>
      </c>
      <c r="T13" s="595"/>
      <c r="U13" s="485" t="s">
        <v>480</v>
      </c>
      <c r="V13" s="595"/>
      <c r="W13" s="485" t="s">
        <v>480</v>
      </c>
      <c r="X13" s="595"/>
      <c r="Y13" s="485" t="s">
        <v>480</v>
      </c>
      <c r="Z13" s="595"/>
      <c r="AA13" s="485" t="s">
        <v>480</v>
      </c>
      <c r="AB13" s="595"/>
      <c r="AC13" s="485" t="s">
        <v>480</v>
      </c>
      <c r="AD13" s="595"/>
      <c r="AE13" s="485" t="s">
        <v>480</v>
      </c>
      <c r="AF13" s="595"/>
      <c r="AG13" s="485" t="s">
        <v>480</v>
      </c>
      <c r="AH13" s="595"/>
    </row>
    <row r="14" spans="1:34" s="532" customFormat="1">
      <c r="A14" s="429">
        <v>11</v>
      </c>
      <c r="B14" s="17" t="str">
        <f>'7. INPUT O&amp;N UC'!D459</f>
        <v>O&amp;N UC-7.5-Item #1</v>
      </c>
      <c r="C14" s="429" t="str">
        <f>'7. INPUT O&amp;N UC'!B$343</f>
        <v>7.</v>
      </c>
      <c r="D14" s="430" t="str">
        <f>'7. INPUT O&amp;N UC'!C$343</f>
        <v>O&amp;N UC - Customer</v>
      </c>
      <c r="E14" s="429" t="str">
        <f>'7. INPUT O&amp;N UC'!C$455</f>
        <v>7.5</v>
      </c>
      <c r="F14" s="430" t="str">
        <f>'7. INPUT O&amp;N UC'!D$455</f>
        <v xml:space="preserve">O&amp;N UC - Customer - Cash Releasing Benefits </v>
      </c>
      <c r="G14" s="63" t="s">
        <v>9</v>
      </c>
      <c r="H14" s="63" t="s">
        <v>303</v>
      </c>
      <c r="I14" s="63" t="s">
        <v>304</v>
      </c>
      <c r="J14" s="525" t="s">
        <v>259</v>
      </c>
      <c r="K14" s="502">
        <v>0</v>
      </c>
      <c r="L14" s="502">
        <v>-0.3</v>
      </c>
      <c r="M14" s="431" t="s">
        <v>480</v>
      </c>
      <c r="N14" s="586" t="s">
        <v>480</v>
      </c>
      <c r="O14" s="596">
        <v>0.05</v>
      </c>
      <c r="P14" s="448" t="s">
        <v>480</v>
      </c>
      <c r="Q14" s="596"/>
      <c r="R14" s="448" t="s">
        <v>480</v>
      </c>
      <c r="S14" s="596"/>
      <c r="T14" s="448" t="s">
        <v>480</v>
      </c>
      <c r="U14" s="596"/>
      <c r="V14" s="448" t="s">
        <v>480</v>
      </c>
      <c r="W14" s="596"/>
      <c r="X14" s="448" t="s">
        <v>480</v>
      </c>
      <c r="Y14" s="596"/>
      <c r="Z14" s="448" t="s">
        <v>480</v>
      </c>
      <c r="AA14" s="596"/>
      <c r="AB14" s="448" t="s">
        <v>480</v>
      </c>
      <c r="AC14" s="596"/>
      <c r="AD14" s="448" t="s">
        <v>480</v>
      </c>
      <c r="AE14" s="596"/>
      <c r="AF14" s="448" t="s">
        <v>480</v>
      </c>
      <c r="AG14" s="596"/>
      <c r="AH14" s="448" t="s">
        <v>480</v>
      </c>
    </row>
    <row r="15" spans="1:34" s="532" customFormat="1" outlineLevel="1">
      <c r="A15" s="139">
        <v>12</v>
      </c>
      <c r="B15" s="23" t="str">
        <f>'7. INPUT O&amp;N UC'!D460</f>
        <v>O&amp;N UC-7.5-Item #2</v>
      </c>
      <c r="C15" s="139" t="str">
        <f>'7. INPUT O&amp;N UC'!B$343</f>
        <v>7.</v>
      </c>
      <c r="D15" s="432" t="str">
        <f>'7. INPUT O&amp;N UC'!C$343</f>
        <v>O&amp;N UC - Customer</v>
      </c>
      <c r="E15" s="139" t="str">
        <f>'7. INPUT O&amp;N UC'!C$455</f>
        <v>7.5</v>
      </c>
      <c r="F15" s="432" t="str">
        <f>'7. INPUT O&amp;N UC'!D$455</f>
        <v xml:space="preserve">O&amp;N UC - Customer - Cash Releasing Benefits </v>
      </c>
      <c r="G15" s="64" t="s">
        <v>11</v>
      </c>
      <c r="H15" s="64" t="s">
        <v>305</v>
      </c>
      <c r="I15" s="64" t="s">
        <v>260</v>
      </c>
      <c r="J15" s="526" t="s">
        <v>261</v>
      </c>
      <c r="K15" s="91">
        <v>-0.2</v>
      </c>
      <c r="L15" s="91">
        <v>0</v>
      </c>
      <c r="M15" s="433" t="s">
        <v>480</v>
      </c>
      <c r="N15" s="587" t="s">
        <v>480</v>
      </c>
      <c r="O15" s="597">
        <v>4500</v>
      </c>
      <c r="P15" s="444" t="s">
        <v>480</v>
      </c>
      <c r="Q15" s="597"/>
      <c r="R15" s="444" t="s">
        <v>480</v>
      </c>
      <c r="S15" s="597"/>
      <c r="T15" s="444" t="s">
        <v>480</v>
      </c>
      <c r="U15" s="597"/>
      <c r="V15" s="444" t="s">
        <v>480</v>
      </c>
      <c r="W15" s="597"/>
      <c r="X15" s="444" t="s">
        <v>480</v>
      </c>
      <c r="Y15" s="597"/>
      <c r="Z15" s="444" t="s">
        <v>480</v>
      </c>
      <c r="AA15" s="597"/>
      <c r="AB15" s="444" t="s">
        <v>480</v>
      </c>
      <c r="AC15" s="597"/>
      <c r="AD15" s="444" t="s">
        <v>480</v>
      </c>
      <c r="AE15" s="597"/>
      <c r="AF15" s="444" t="s">
        <v>480</v>
      </c>
      <c r="AG15" s="597"/>
      <c r="AH15" s="444" t="s">
        <v>480</v>
      </c>
    </row>
    <row r="16" spans="1:34" s="532" customFormat="1" outlineLevel="1">
      <c r="A16" s="139">
        <v>13</v>
      </c>
      <c r="B16" s="23" t="str">
        <f>'7. INPUT O&amp;N UC'!D461</f>
        <v>O&amp;N UC-7.5-Item #3</v>
      </c>
      <c r="C16" s="139" t="str">
        <f>'7. INPUT O&amp;N UC'!B$343</f>
        <v>7.</v>
      </c>
      <c r="D16" s="432" t="str">
        <f>'7. INPUT O&amp;N UC'!C$343</f>
        <v>O&amp;N UC - Customer</v>
      </c>
      <c r="E16" s="139" t="str">
        <f>'7. INPUT O&amp;N UC'!C$455</f>
        <v>7.5</v>
      </c>
      <c r="F16" s="432" t="str">
        <f>'7. INPUT O&amp;N UC'!D$455</f>
        <v xml:space="preserve">O&amp;N UC - Customer - Cash Releasing Benefits </v>
      </c>
      <c r="G16" s="64" t="s">
        <v>12</v>
      </c>
      <c r="H16" s="64" t="s">
        <v>353</v>
      </c>
      <c r="I16" s="64" t="s">
        <v>306</v>
      </c>
      <c r="J16" s="526" t="s">
        <v>262</v>
      </c>
      <c r="K16" s="91">
        <v>-0.15</v>
      </c>
      <c r="L16" s="91">
        <v>0</v>
      </c>
      <c r="M16" s="433" t="s">
        <v>480</v>
      </c>
      <c r="N16" s="587" t="s">
        <v>480</v>
      </c>
      <c r="O16" s="598">
        <v>0.13189999999999999</v>
      </c>
      <c r="P16" s="444" t="s">
        <v>480</v>
      </c>
      <c r="Q16" s="598"/>
      <c r="R16" s="444" t="s">
        <v>480</v>
      </c>
      <c r="S16" s="598"/>
      <c r="T16" s="444" t="s">
        <v>480</v>
      </c>
      <c r="U16" s="598"/>
      <c r="V16" s="444" t="s">
        <v>480</v>
      </c>
      <c r="W16" s="598"/>
      <c r="X16" s="444" t="s">
        <v>480</v>
      </c>
      <c r="Y16" s="598"/>
      <c r="Z16" s="444" t="s">
        <v>480</v>
      </c>
      <c r="AA16" s="598"/>
      <c r="AB16" s="444" t="s">
        <v>480</v>
      </c>
      <c r="AC16" s="598"/>
      <c r="AD16" s="444" t="s">
        <v>480</v>
      </c>
      <c r="AE16" s="598"/>
      <c r="AF16" s="444" t="s">
        <v>480</v>
      </c>
      <c r="AG16" s="598"/>
      <c r="AH16" s="444" t="s">
        <v>480</v>
      </c>
    </row>
    <row r="17" spans="1:34" s="532" customFormat="1" outlineLevel="1">
      <c r="A17" s="139">
        <v>14</v>
      </c>
      <c r="B17" s="23" t="str">
        <f>'7. INPUT O&amp;N UC'!D462</f>
        <v>O&amp;N UC-7.5-Item #4</v>
      </c>
      <c r="C17" s="139" t="str">
        <f>'7. INPUT O&amp;N UC'!B$343</f>
        <v>7.</v>
      </c>
      <c r="D17" s="432" t="str">
        <f>'7. INPUT O&amp;N UC'!C$343</f>
        <v>O&amp;N UC - Customer</v>
      </c>
      <c r="E17" s="139" t="str">
        <f>'7. INPUT O&amp;N UC'!C$455</f>
        <v>7.5</v>
      </c>
      <c r="F17" s="432" t="str">
        <f>'7. INPUT O&amp;N UC'!D$455</f>
        <v xml:space="preserve">O&amp;N UC - Customer - Cash Releasing Benefits </v>
      </c>
      <c r="G17" s="64" t="s">
        <v>13</v>
      </c>
      <c r="H17" s="64"/>
      <c r="I17" s="64"/>
      <c r="J17" s="526"/>
      <c r="K17" s="91"/>
      <c r="L17" s="68"/>
      <c r="M17" s="433" t="s">
        <v>480</v>
      </c>
      <c r="N17" s="587" t="s">
        <v>480</v>
      </c>
      <c r="O17" s="599"/>
      <c r="P17" s="444" t="s">
        <v>480</v>
      </c>
      <c r="Q17" s="599"/>
      <c r="R17" s="444" t="s">
        <v>480</v>
      </c>
      <c r="S17" s="599"/>
      <c r="T17" s="444" t="s">
        <v>480</v>
      </c>
      <c r="U17" s="599"/>
      <c r="V17" s="444" t="s">
        <v>480</v>
      </c>
      <c r="W17" s="599"/>
      <c r="X17" s="444" t="s">
        <v>480</v>
      </c>
      <c r="Y17" s="599"/>
      <c r="Z17" s="444" t="s">
        <v>480</v>
      </c>
      <c r="AA17" s="599"/>
      <c r="AB17" s="444" t="s">
        <v>480</v>
      </c>
      <c r="AC17" s="599"/>
      <c r="AD17" s="444" t="s">
        <v>480</v>
      </c>
      <c r="AE17" s="599"/>
      <c r="AF17" s="444" t="s">
        <v>480</v>
      </c>
      <c r="AG17" s="599"/>
      <c r="AH17" s="444" t="s">
        <v>480</v>
      </c>
    </row>
    <row r="18" spans="1:34" s="532" customFormat="1" outlineLevel="1">
      <c r="A18" s="139">
        <v>15</v>
      </c>
      <c r="B18" s="23" t="str">
        <f>'7. INPUT O&amp;N UC'!D463</f>
        <v>O&amp;N UC-7.5-Item #5</v>
      </c>
      <c r="C18" s="139" t="str">
        <f>'7. INPUT O&amp;N UC'!B$343</f>
        <v>7.</v>
      </c>
      <c r="D18" s="432" t="str">
        <f>'7. INPUT O&amp;N UC'!C$343</f>
        <v>O&amp;N UC - Customer</v>
      </c>
      <c r="E18" s="139" t="str">
        <f>'7. INPUT O&amp;N UC'!C$455</f>
        <v>7.5</v>
      </c>
      <c r="F18" s="432" t="str">
        <f>'7. INPUT O&amp;N UC'!D$455</f>
        <v xml:space="preserve">O&amp;N UC - Customer - Cash Releasing Benefits </v>
      </c>
      <c r="G18" s="64" t="s">
        <v>14</v>
      </c>
      <c r="H18" s="64"/>
      <c r="I18" s="64"/>
      <c r="J18" s="526"/>
      <c r="K18" s="91"/>
      <c r="L18" s="68"/>
      <c r="M18" s="433" t="s">
        <v>480</v>
      </c>
      <c r="N18" s="587" t="s">
        <v>480</v>
      </c>
      <c r="O18" s="599"/>
      <c r="P18" s="444" t="s">
        <v>480</v>
      </c>
      <c r="Q18" s="599"/>
      <c r="R18" s="444" t="s">
        <v>480</v>
      </c>
      <c r="S18" s="599"/>
      <c r="T18" s="444" t="s">
        <v>480</v>
      </c>
      <c r="U18" s="599"/>
      <c r="V18" s="444" t="s">
        <v>480</v>
      </c>
      <c r="W18" s="599"/>
      <c r="X18" s="444" t="s">
        <v>480</v>
      </c>
      <c r="Y18" s="599"/>
      <c r="Z18" s="444" t="s">
        <v>480</v>
      </c>
      <c r="AA18" s="599"/>
      <c r="AB18" s="444" t="s">
        <v>480</v>
      </c>
      <c r="AC18" s="599"/>
      <c r="AD18" s="444" t="s">
        <v>480</v>
      </c>
      <c r="AE18" s="599"/>
      <c r="AF18" s="444" t="s">
        <v>480</v>
      </c>
      <c r="AG18" s="599"/>
      <c r="AH18" s="444" t="s">
        <v>480</v>
      </c>
    </row>
    <row r="19" spans="1:34" s="532" customFormat="1" outlineLevel="1">
      <c r="A19" s="139">
        <v>16</v>
      </c>
      <c r="B19" s="697" t="str">
        <f>'7. INPUT O&amp;N UC'!D464</f>
        <v>O&amp;N UC-7.5-Item #6</v>
      </c>
      <c r="C19" s="139" t="str">
        <f>'7. INPUT O&amp;N UC'!B$343</f>
        <v>7.</v>
      </c>
      <c r="D19" s="432" t="str">
        <f>'7. INPUT O&amp;N UC'!C$343</f>
        <v>O&amp;N UC - Customer</v>
      </c>
      <c r="E19" s="139" t="str">
        <f>'7. INPUT O&amp;N UC'!C$455</f>
        <v>7.5</v>
      </c>
      <c r="F19" s="432" t="str">
        <f>'7. INPUT O&amp;N UC'!D$455</f>
        <v xml:space="preserve">O&amp;N UC - Customer - Cash Releasing Benefits </v>
      </c>
      <c r="G19" s="64" t="s">
        <v>15</v>
      </c>
      <c r="H19" s="64"/>
      <c r="I19" s="64"/>
      <c r="J19" s="526"/>
      <c r="K19" s="91"/>
      <c r="L19" s="68"/>
      <c r="M19" s="433" t="s">
        <v>480</v>
      </c>
      <c r="N19" s="587" t="s">
        <v>480</v>
      </c>
      <c r="O19" s="599"/>
      <c r="P19" s="444" t="s">
        <v>480</v>
      </c>
      <c r="Q19" s="599"/>
      <c r="R19" s="444" t="s">
        <v>480</v>
      </c>
      <c r="S19" s="599"/>
      <c r="T19" s="444" t="s">
        <v>480</v>
      </c>
      <c r="U19" s="599"/>
      <c r="V19" s="444" t="s">
        <v>480</v>
      </c>
      <c r="W19" s="599"/>
      <c r="X19" s="444" t="s">
        <v>480</v>
      </c>
      <c r="Y19" s="599"/>
      <c r="Z19" s="444" t="s">
        <v>480</v>
      </c>
      <c r="AA19" s="599"/>
      <c r="AB19" s="444" t="s">
        <v>480</v>
      </c>
      <c r="AC19" s="599"/>
      <c r="AD19" s="444" t="s">
        <v>480</v>
      </c>
      <c r="AE19" s="599"/>
      <c r="AF19" s="444" t="s">
        <v>480</v>
      </c>
      <c r="AG19" s="599"/>
      <c r="AH19" s="444" t="s">
        <v>480</v>
      </c>
    </row>
    <row r="20" spans="1:34" s="532" customFormat="1" outlineLevel="1">
      <c r="A20" s="139">
        <v>17</v>
      </c>
      <c r="B20" s="697" t="str">
        <f>'7. INPUT O&amp;N UC'!D465</f>
        <v>O&amp;N UC-7.5-Item #7</v>
      </c>
      <c r="C20" s="139" t="str">
        <f>'7. INPUT O&amp;N UC'!B$343</f>
        <v>7.</v>
      </c>
      <c r="D20" s="432" t="str">
        <f>'7. INPUT O&amp;N UC'!C$343</f>
        <v>O&amp;N UC - Customer</v>
      </c>
      <c r="E20" s="139" t="str">
        <f>'7. INPUT O&amp;N UC'!C$455</f>
        <v>7.5</v>
      </c>
      <c r="F20" s="432" t="str">
        <f>'7. INPUT O&amp;N UC'!D$455</f>
        <v xml:space="preserve">O&amp;N UC - Customer - Cash Releasing Benefits </v>
      </c>
      <c r="G20" s="64" t="s">
        <v>16</v>
      </c>
      <c r="H20" s="64"/>
      <c r="I20" s="64"/>
      <c r="J20" s="526"/>
      <c r="K20" s="91"/>
      <c r="L20" s="68"/>
      <c r="M20" s="433" t="s">
        <v>480</v>
      </c>
      <c r="N20" s="587" t="s">
        <v>480</v>
      </c>
      <c r="O20" s="598"/>
      <c r="P20" s="444" t="s">
        <v>480</v>
      </c>
      <c r="Q20" s="598"/>
      <c r="R20" s="444" t="s">
        <v>480</v>
      </c>
      <c r="S20" s="598"/>
      <c r="T20" s="444" t="s">
        <v>480</v>
      </c>
      <c r="U20" s="598"/>
      <c r="V20" s="444" t="s">
        <v>480</v>
      </c>
      <c r="W20" s="598"/>
      <c r="X20" s="444" t="s">
        <v>480</v>
      </c>
      <c r="Y20" s="598"/>
      <c r="Z20" s="444" t="s">
        <v>480</v>
      </c>
      <c r="AA20" s="598"/>
      <c r="AB20" s="444" t="s">
        <v>480</v>
      </c>
      <c r="AC20" s="598"/>
      <c r="AD20" s="444" t="s">
        <v>480</v>
      </c>
      <c r="AE20" s="598"/>
      <c r="AF20" s="444" t="s">
        <v>480</v>
      </c>
      <c r="AG20" s="598"/>
      <c r="AH20" s="444" t="s">
        <v>480</v>
      </c>
    </row>
    <row r="21" spans="1:34" s="532" customFormat="1" ht="16" customHeight="1" outlineLevel="1">
      <c r="A21" s="139">
        <v>18</v>
      </c>
      <c r="B21" s="697" t="str">
        <f>'7. INPUT O&amp;N UC'!D466</f>
        <v>O&amp;N UC-7.5-Item #8</v>
      </c>
      <c r="C21" s="139" t="str">
        <f>'7. INPUT O&amp;N UC'!B$343</f>
        <v>7.</v>
      </c>
      <c r="D21" s="432" t="str">
        <f>'7. INPUT O&amp;N UC'!C$343</f>
        <v>O&amp;N UC - Customer</v>
      </c>
      <c r="E21" s="139" t="str">
        <f>'7. INPUT O&amp;N UC'!C$455</f>
        <v>7.5</v>
      </c>
      <c r="F21" s="432" t="str">
        <f>'7. INPUT O&amp;N UC'!D$455</f>
        <v xml:space="preserve">O&amp;N UC - Customer - Cash Releasing Benefits </v>
      </c>
      <c r="G21" s="64" t="s">
        <v>17</v>
      </c>
      <c r="H21" s="64"/>
      <c r="I21" s="64"/>
      <c r="J21" s="526"/>
      <c r="K21" s="503"/>
      <c r="L21" s="503"/>
      <c r="M21" s="433" t="s">
        <v>480</v>
      </c>
      <c r="N21" s="587" t="s">
        <v>480</v>
      </c>
      <c r="O21" s="597"/>
      <c r="P21" s="444" t="s">
        <v>480</v>
      </c>
      <c r="Q21" s="597"/>
      <c r="R21" s="444" t="s">
        <v>480</v>
      </c>
      <c r="S21" s="597"/>
      <c r="T21" s="444" t="s">
        <v>480</v>
      </c>
      <c r="U21" s="597"/>
      <c r="V21" s="444" t="s">
        <v>480</v>
      </c>
      <c r="W21" s="597"/>
      <c r="X21" s="444" t="s">
        <v>480</v>
      </c>
      <c r="Y21" s="597"/>
      <c r="Z21" s="444" t="s">
        <v>480</v>
      </c>
      <c r="AA21" s="597"/>
      <c r="AB21" s="444" t="s">
        <v>480</v>
      </c>
      <c r="AC21" s="597"/>
      <c r="AD21" s="444" t="s">
        <v>480</v>
      </c>
      <c r="AE21" s="597"/>
      <c r="AF21" s="444" t="s">
        <v>480</v>
      </c>
      <c r="AG21" s="597"/>
      <c r="AH21" s="444" t="s">
        <v>480</v>
      </c>
    </row>
    <row r="22" spans="1:34" s="532" customFormat="1" outlineLevel="1">
      <c r="A22" s="139">
        <v>19</v>
      </c>
      <c r="B22" s="697" t="str">
        <f>'7. INPUT O&amp;N UC'!D467</f>
        <v>O&amp;N UC-7.5-Item #9</v>
      </c>
      <c r="C22" s="139" t="str">
        <f>'7. INPUT O&amp;N UC'!B$343</f>
        <v>7.</v>
      </c>
      <c r="D22" s="432" t="str">
        <f>'7. INPUT O&amp;N UC'!C$343</f>
        <v>O&amp;N UC - Customer</v>
      </c>
      <c r="E22" s="139" t="str">
        <f>'7. INPUT O&amp;N UC'!C$455</f>
        <v>7.5</v>
      </c>
      <c r="F22" s="432" t="str">
        <f>'7. INPUT O&amp;N UC'!D$455</f>
        <v xml:space="preserve">O&amp;N UC - Customer - Cash Releasing Benefits </v>
      </c>
      <c r="G22" s="64" t="s">
        <v>18</v>
      </c>
      <c r="H22" s="64"/>
      <c r="I22" s="64"/>
      <c r="J22" s="526"/>
      <c r="K22" s="504"/>
      <c r="L22" s="504"/>
      <c r="M22" s="433" t="s">
        <v>480</v>
      </c>
      <c r="N22" s="587" t="s">
        <v>480</v>
      </c>
      <c r="O22" s="597"/>
      <c r="P22" s="444" t="s">
        <v>480</v>
      </c>
      <c r="Q22" s="597"/>
      <c r="R22" s="444" t="s">
        <v>480</v>
      </c>
      <c r="S22" s="597"/>
      <c r="T22" s="444" t="s">
        <v>480</v>
      </c>
      <c r="U22" s="597"/>
      <c r="V22" s="444" t="s">
        <v>480</v>
      </c>
      <c r="W22" s="597"/>
      <c r="X22" s="444" t="s">
        <v>480</v>
      </c>
      <c r="Y22" s="597"/>
      <c r="Z22" s="444" t="s">
        <v>480</v>
      </c>
      <c r="AA22" s="597"/>
      <c r="AB22" s="444" t="s">
        <v>480</v>
      </c>
      <c r="AC22" s="597"/>
      <c r="AD22" s="444" t="s">
        <v>480</v>
      </c>
      <c r="AE22" s="597"/>
      <c r="AF22" s="444" t="s">
        <v>480</v>
      </c>
      <c r="AG22" s="597"/>
      <c r="AH22" s="444" t="s">
        <v>480</v>
      </c>
    </row>
    <row r="23" spans="1:34" s="532" customFormat="1" outlineLevel="1">
      <c r="A23" s="434">
        <v>20</v>
      </c>
      <c r="B23" s="697" t="str">
        <f>'7. INPUT O&amp;N UC'!D468</f>
        <v>O&amp;N UC-7.5-Item #10</v>
      </c>
      <c r="C23" s="434" t="str">
        <f>'7. INPUT O&amp;N UC'!B$343</f>
        <v>7.</v>
      </c>
      <c r="D23" s="435" t="str">
        <f>'7. INPUT O&amp;N UC'!C$343</f>
        <v>O&amp;N UC - Customer</v>
      </c>
      <c r="E23" s="434" t="str">
        <f>'7. INPUT O&amp;N UC'!C$455</f>
        <v>7.5</v>
      </c>
      <c r="F23" s="435" t="str">
        <f>'7. INPUT O&amp;N UC'!D$455</f>
        <v xml:space="preserve">O&amp;N UC - Customer - Cash Releasing Benefits </v>
      </c>
      <c r="G23" s="65" t="s">
        <v>19</v>
      </c>
      <c r="H23" s="435"/>
      <c r="I23" s="435"/>
      <c r="J23" s="435"/>
      <c r="K23" s="434"/>
      <c r="L23" s="434"/>
      <c r="M23" s="436" t="s">
        <v>480</v>
      </c>
      <c r="N23" s="588" t="s">
        <v>480</v>
      </c>
      <c r="O23" s="445"/>
      <c r="P23" s="446" t="s">
        <v>480</v>
      </c>
      <c r="Q23" s="445"/>
      <c r="R23" s="446" t="s">
        <v>480</v>
      </c>
      <c r="S23" s="445"/>
      <c r="T23" s="446" t="s">
        <v>480</v>
      </c>
      <c r="U23" s="445"/>
      <c r="V23" s="446" t="s">
        <v>480</v>
      </c>
      <c r="W23" s="445"/>
      <c r="X23" s="446" t="s">
        <v>480</v>
      </c>
      <c r="Y23" s="445"/>
      <c r="Z23" s="446" t="s">
        <v>480</v>
      </c>
      <c r="AA23" s="445"/>
      <c r="AB23" s="446" t="s">
        <v>480</v>
      </c>
      <c r="AC23" s="445"/>
      <c r="AD23" s="446" t="s">
        <v>480</v>
      </c>
      <c r="AE23" s="445"/>
      <c r="AF23" s="446" t="s">
        <v>480</v>
      </c>
      <c r="AG23" s="445"/>
      <c r="AH23" s="446" t="s">
        <v>480</v>
      </c>
    </row>
    <row r="24" spans="1:34">
      <c r="A24" s="429">
        <v>21</v>
      </c>
      <c r="B24" s="63" t="str">
        <f>'7. INPUT O&amp;N UC'!D476</f>
        <v>O&amp;N UC-7.6-Item #1</v>
      </c>
      <c r="C24" s="429" t="str">
        <f>'7. INPUT O&amp;N UC'!B$343</f>
        <v>7.</v>
      </c>
      <c r="D24" s="430" t="str">
        <f>'7. INPUT O&amp;N UC'!C$343</f>
        <v>O&amp;N UC - Customer</v>
      </c>
      <c r="E24" s="429" t="str">
        <f>'7. INPUT O&amp;N UC'!C$471</f>
        <v>7.6</v>
      </c>
      <c r="F24" s="430" t="str">
        <f>'7. INPUT O&amp;N UC'!D$471</f>
        <v xml:space="preserve">O&amp;N UC - Customer - Wider Cash Benefits </v>
      </c>
      <c r="G24" s="63" t="s">
        <v>9</v>
      </c>
      <c r="H24" s="63" t="s">
        <v>354</v>
      </c>
      <c r="I24" s="63" t="s">
        <v>263</v>
      </c>
      <c r="J24" s="538" t="s">
        <v>355</v>
      </c>
      <c r="K24" s="502">
        <v>-0.3</v>
      </c>
      <c r="L24" s="179">
        <v>0</v>
      </c>
      <c r="M24" s="431" t="s">
        <v>480</v>
      </c>
      <c r="N24" s="586" t="s">
        <v>480</v>
      </c>
      <c r="O24" s="596">
        <v>1100000</v>
      </c>
      <c r="P24" s="448" t="s">
        <v>480</v>
      </c>
      <c r="Q24" s="596"/>
      <c r="R24" s="448" t="s">
        <v>480</v>
      </c>
      <c r="S24" s="596"/>
      <c r="T24" s="448" t="s">
        <v>480</v>
      </c>
      <c r="U24" s="596"/>
      <c r="V24" s="448" t="s">
        <v>480</v>
      </c>
      <c r="W24" s="596"/>
      <c r="X24" s="448" t="s">
        <v>480</v>
      </c>
      <c r="Y24" s="596"/>
      <c r="Z24" s="448" t="s">
        <v>480</v>
      </c>
      <c r="AA24" s="596"/>
      <c r="AB24" s="448" t="s">
        <v>480</v>
      </c>
      <c r="AC24" s="596"/>
      <c r="AD24" s="448" t="s">
        <v>480</v>
      </c>
      <c r="AE24" s="596"/>
      <c r="AF24" s="448" t="s">
        <v>480</v>
      </c>
      <c r="AG24" s="596"/>
      <c r="AH24" s="448" t="s">
        <v>480</v>
      </c>
    </row>
    <row r="25" spans="1:34" outlineLevel="1">
      <c r="A25" s="139">
        <v>22</v>
      </c>
      <c r="B25" s="64" t="str">
        <f>'7. INPUT O&amp;N UC'!D477</f>
        <v>O&amp;N UC-7.6-Item #2</v>
      </c>
      <c r="C25" s="139" t="str">
        <f>'7. INPUT O&amp;N UC'!B$343</f>
        <v>7.</v>
      </c>
      <c r="D25" s="432" t="str">
        <f>'7. INPUT O&amp;N UC'!C$343</f>
        <v>O&amp;N UC - Customer</v>
      </c>
      <c r="E25" s="139" t="str">
        <f>'7. INPUT O&amp;N UC'!C$471</f>
        <v>7.6</v>
      </c>
      <c r="F25" s="432" t="str">
        <f>'7. INPUT O&amp;N UC'!D$471</f>
        <v xml:space="preserve">O&amp;N UC - Customer - Wider Cash Benefits </v>
      </c>
      <c r="G25" s="64" t="s">
        <v>11</v>
      </c>
      <c r="H25" s="64" t="s">
        <v>307</v>
      </c>
      <c r="I25" s="64" t="s">
        <v>264</v>
      </c>
      <c r="J25" s="528" t="s">
        <v>355</v>
      </c>
      <c r="K25" s="91">
        <v>-0.3</v>
      </c>
      <c r="L25" s="68">
        <v>0</v>
      </c>
      <c r="M25" s="433" t="s">
        <v>480</v>
      </c>
      <c r="N25" s="587" t="s">
        <v>480</v>
      </c>
      <c r="O25" s="599">
        <v>450</v>
      </c>
      <c r="P25" s="444" t="s">
        <v>480</v>
      </c>
      <c r="Q25" s="599"/>
      <c r="R25" s="444" t="s">
        <v>480</v>
      </c>
      <c r="S25" s="599"/>
      <c r="T25" s="444" t="s">
        <v>480</v>
      </c>
      <c r="U25" s="599"/>
      <c r="V25" s="444" t="s">
        <v>480</v>
      </c>
      <c r="W25" s="599"/>
      <c r="X25" s="444" t="s">
        <v>480</v>
      </c>
      <c r="Y25" s="599"/>
      <c r="Z25" s="444" t="s">
        <v>480</v>
      </c>
      <c r="AA25" s="599"/>
      <c r="AB25" s="444" t="s">
        <v>480</v>
      </c>
      <c r="AC25" s="599"/>
      <c r="AD25" s="444" t="s">
        <v>480</v>
      </c>
      <c r="AE25" s="599"/>
      <c r="AF25" s="444" t="s">
        <v>480</v>
      </c>
      <c r="AG25" s="599"/>
      <c r="AH25" s="444" t="s">
        <v>480</v>
      </c>
    </row>
    <row r="26" spans="1:34" outlineLevel="1">
      <c r="A26" s="139">
        <v>23</v>
      </c>
      <c r="B26" s="64" t="str">
        <f>'7. INPUT O&amp;N UC'!D478</f>
        <v>O&amp;N UC-7.6-Item #3</v>
      </c>
      <c r="C26" s="139" t="str">
        <f>'7. INPUT O&amp;N UC'!B$343</f>
        <v>7.</v>
      </c>
      <c r="D26" s="432" t="str">
        <f>'7. INPUT O&amp;N UC'!C$343</f>
        <v>O&amp;N UC - Customer</v>
      </c>
      <c r="E26" s="139" t="str">
        <f>'7. INPUT O&amp;N UC'!C$471</f>
        <v>7.6</v>
      </c>
      <c r="F26" s="432" t="str">
        <f>'7. INPUT O&amp;N UC'!D$471</f>
        <v xml:space="preserve">O&amp;N UC - Customer - Wider Cash Benefits </v>
      </c>
      <c r="G26" s="64" t="s">
        <v>12</v>
      </c>
      <c r="H26" s="64" t="s">
        <v>308</v>
      </c>
      <c r="I26" s="64" t="s">
        <v>265</v>
      </c>
      <c r="J26" s="528" t="s">
        <v>343</v>
      </c>
      <c r="K26" s="91">
        <v>-0.3</v>
      </c>
      <c r="L26" s="68">
        <v>0</v>
      </c>
      <c r="M26" s="433" t="s">
        <v>480</v>
      </c>
      <c r="N26" s="587" t="s">
        <v>480</v>
      </c>
      <c r="O26" s="599">
        <v>1500</v>
      </c>
      <c r="P26" s="444" t="s">
        <v>480</v>
      </c>
      <c r="Q26" s="599"/>
      <c r="R26" s="444" t="s">
        <v>480</v>
      </c>
      <c r="S26" s="599"/>
      <c r="T26" s="444" t="s">
        <v>480</v>
      </c>
      <c r="U26" s="599"/>
      <c r="V26" s="444" t="s">
        <v>480</v>
      </c>
      <c r="W26" s="599"/>
      <c r="X26" s="444" t="s">
        <v>480</v>
      </c>
      <c r="Y26" s="599"/>
      <c r="Z26" s="444" t="s">
        <v>480</v>
      </c>
      <c r="AA26" s="599"/>
      <c r="AB26" s="444" t="s">
        <v>480</v>
      </c>
      <c r="AC26" s="599"/>
      <c r="AD26" s="444" t="s">
        <v>480</v>
      </c>
      <c r="AE26" s="599"/>
      <c r="AF26" s="444" t="s">
        <v>480</v>
      </c>
      <c r="AG26" s="599"/>
      <c r="AH26" s="444" t="s">
        <v>480</v>
      </c>
    </row>
    <row r="27" spans="1:34" outlineLevel="1">
      <c r="A27" s="139">
        <v>24</v>
      </c>
      <c r="B27" s="64" t="str">
        <f>'7. INPUT O&amp;N UC'!D479</f>
        <v>O&amp;N UC-7.6-Item #4</v>
      </c>
      <c r="C27" s="139" t="str">
        <f>'7. INPUT O&amp;N UC'!B$343</f>
        <v>7.</v>
      </c>
      <c r="D27" s="432" t="str">
        <f>'7. INPUT O&amp;N UC'!C$343</f>
        <v>O&amp;N UC - Customer</v>
      </c>
      <c r="E27" s="139" t="str">
        <f>'7. INPUT O&amp;N UC'!C$471</f>
        <v>7.6</v>
      </c>
      <c r="F27" s="432" t="str">
        <f>'7. INPUT O&amp;N UC'!D$471</f>
        <v xml:space="preserve">O&amp;N UC - Customer - Wider Cash Benefits </v>
      </c>
      <c r="G27" s="64" t="s">
        <v>13</v>
      </c>
      <c r="H27" s="64" t="s">
        <v>309</v>
      </c>
      <c r="I27" s="64" t="s">
        <v>266</v>
      </c>
      <c r="J27" s="528" t="s">
        <v>343</v>
      </c>
      <c r="K27" s="91">
        <v>-0.3</v>
      </c>
      <c r="L27" s="68">
        <v>0</v>
      </c>
      <c r="M27" s="433" t="s">
        <v>480</v>
      </c>
      <c r="N27" s="587" t="s">
        <v>480</v>
      </c>
      <c r="O27" s="599">
        <v>700</v>
      </c>
      <c r="P27" s="444" t="s">
        <v>480</v>
      </c>
      <c r="Q27" s="599"/>
      <c r="R27" s="444" t="s">
        <v>480</v>
      </c>
      <c r="S27" s="599"/>
      <c r="T27" s="444" t="s">
        <v>480</v>
      </c>
      <c r="U27" s="599"/>
      <c r="V27" s="444" t="s">
        <v>480</v>
      </c>
      <c r="W27" s="599"/>
      <c r="X27" s="444" t="s">
        <v>480</v>
      </c>
      <c r="Y27" s="599"/>
      <c r="Z27" s="444" t="s">
        <v>480</v>
      </c>
      <c r="AA27" s="599"/>
      <c r="AB27" s="444" t="s">
        <v>480</v>
      </c>
      <c r="AC27" s="599"/>
      <c r="AD27" s="444" t="s">
        <v>480</v>
      </c>
      <c r="AE27" s="599"/>
      <c r="AF27" s="444" t="s">
        <v>480</v>
      </c>
      <c r="AG27" s="599"/>
      <c r="AH27" s="444" t="s">
        <v>480</v>
      </c>
    </row>
    <row r="28" spans="1:34" outlineLevel="1">
      <c r="A28" s="139">
        <v>25</v>
      </c>
      <c r="B28" s="64" t="str">
        <f>'7. INPUT O&amp;N UC'!D480</f>
        <v>O&amp;N UC-7.6-Item #5</v>
      </c>
      <c r="C28" s="139" t="str">
        <f>'7. INPUT O&amp;N UC'!B$343</f>
        <v>7.</v>
      </c>
      <c r="D28" s="432" t="str">
        <f>'7. INPUT O&amp;N UC'!C$343</f>
        <v>O&amp;N UC - Customer</v>
      </c>
      <c r="E28" s="139" t="str">
        <f>'7. INPUT O&amp;N UC'!C$471</f>
        <v>7.6</v>
      </c>
      <c r="F28" s="432" t="str">
        <f>'7. INPUT O&amp;N UC'!D$471</f>
        <v xml:space="preserve">O&amp;N UC - Customer - Wider Cash Benefits </v>
      </c>
      <c r="G28" s="536" t="s">
        <v>14</v>
      </c>
      <c r="H28" s="536"/>
      <c r="I28" s="536"/>
      <c r="J28" s="537"/>
      <c r="K28" s="539"/>
      <c r="L28" s="539"/>
      <c r="M28" s="433" t="s">
        <v>480</v>
      </c>
      <c r="N28" s="587" t="s">
        <v>480</v>
      </c>
      <c r="O28" s="600"/>
      <c r="P28" s="444" t="s">
        <v>480</v>
      </c>
      <c r="Q28" s="600"/>
      <c r="R28" s="444" t="s">
        <v>480</v>
      </c>
      <c r="S28" s="600"/>
      <c r="T28" s="444" t="s">
        <v>480</v>
      </c>
      <c r="U28" s="600"/>
      <c r="V28" s="444" t="s">
        <v>480</v>
      </c>
      <c r="W28" s="600"/>
      <c r="X28" s="444" t="s">
        <v>480</v>
      </c>
      <c r="Y28" s="600"/>
      <c r="Z28" s="444" t="s">
        <v>480</v>
      </c>
      <c r="AA28" s="600"/>
      <c r="AB28" s="444" t="s">
        <v>480</v>
      </c>
      <c r="AC28" s="600"/>
      <c r="AD28" s="444" t="s">
        <v>480</v>
      </c>
      <c r="AE28" s="600"/>
      <c r="AF28" s="444" t="s">
        <v>480</v>
      </c>
      <c r="AG28" s="600"/>
      <c r="AH28" s="444" t="s">
        <v>480</v>
      </c>
    </row>
    <row r="29" spans="1:34" outlineLevel="1">
      <c r="A29" s="139">
        <v>26</v>
      </c>
      <c r="B29" s="64" t="str">
        <f>'7. INPUT O&amp;N UC'!D481</f>
        <v>O&amp;N UC-7.6-Item #6</v>
      </c>
      <c r="C29" s="139" t="str">
        <f>'7. INPUT O&amp;N UC'!B$343</f>
        <v>7.</v>
      </c>
      <c r="D29" s="432" t="str">
        <f>'7. INPUT O&amp;N UC'!C$343</f>
        <v>O&amp;N UC - Customer</v>
      </c>
      <c r="E29" s="139" t="str">
        <f>'7. INPUT O&amp;N UC'!C$471</f>
        <v>7.6</v>
      </c>
      <c r="F29" s="432" t="str">
        <f>'7. INPUT O&amp;N UC'!D$471</f>
        <v xml:space="preserve">O&amp;N UC - Customer - Wider Cash Benefits </v>
      </c>
      <c r="G29" s="64" t="s">
        <v>15</v>
      </c>
      <c r="H29" s="64"/>
      <c r="I29" s="64"/>
      <c r="J29" s="526"/>
      <c r="K29" s="91"/>
      <c r="L29" s="68"/>
      <c r="M29" s="433" t="s">
        <v>480</v>
      </c>
      <c r="N29" s="587" t="s">
        <v>480</v>
      </c>
      <c r="O29" s="599"/>
      <c r="P29" s="444" t="s">
        <v>480</v>
      </c>
      <c r="Q29" s="599"/>
      <c r="R29" s="444" t="s">
        <v>480</v>
      </c>
      <c r="S29" s="599"/>
      <c r="T29" s="444" t="s">
        <v>480</v>
      </c>
      <c r="U29" s="599"/>
      <c r="V29" s="444" t="s">
        <v>480</v>
      </c>
      <c r="W29" s="599"/>
      <c r="X29" s="444" t="s">
        <v>480</v>
      </c>
      <c r="Y29" s="599"/>
      <c r="Z29" s="444" t="s">
        <v>480</v>
      </c>
      <c r="AA29" s="599"/>
      <c r="AB29" s="444" t="s">
        <v>480</v>
      </c>
      <c r="AC29" s="599"/>
      <c r="AD29" s="444" t="s">
        <v>480</v>
      </c>
      <c r="AE29" s="599"/>
      <c r="AF29" s="444" t="s">
        <v>480</v>
      </c>
      <c r="AG29" s="599"/>
      <c r="AH29" s="444" t="s">
        <v>480</v>
      </c>
    </row>
    <row r="30" spans="1:34" outlineLevel="1">
      <c r="A30" s="139">
        <v>27</v>
      </c>
      <c r="B30" s="64" t="str">
        <f>'7. INPUT O&amp;N UC'!D482</f>
        <v>O&amp;N UC-7.6-Item #7</v>
      </c>
      <c r="C30" s="139" t="str">
        <f>'7. INPUT O&amp;N UC'!B$343</f>
        <v>7.</v>
      </c>
      <c r="D30" s="432" t="str">
        <f>'7. INPUT O&amp;N UC'!C$343</f>
        <v>O&amp;N UC - Customer</v>
      </c>
      <c r="E30" s="139" t="str">
        <f>'7. INPUT O&amp;N UC'!C$471</f>
        <v>7.6</v>
      </c>
      <c r="F30" s="432" t="str">
        <f>'7. INPUT O&amp;N UC'!D$471</f>
        <v xml:space="preserve">O&amp;N UC - Customer - Wider Cash Benefits </v>
      </c>
      <c r="G30" s="64" t="s">
        <v>16</v>
      </c>
      <c r="H30" s="64"/>
      <c r="I30" s="64"/>
      <c r="J30" s="526"/>
      <c r="K30" s="91"/>
      <c r="L30" s="68"/>
      <c r="M30" s="433" t="s">
        <v>480</v>
      </c>
      <c r="N30" s="587" t="s">
        <v>480</v>
      </c>
      <c r="O30" s="598"/>
      <c r="P30" s="444" t="s">
        <v>480</v>
      </c>
      <c r="Q30" s="598"/>
      <c r="R30" s="444" t="s">
        <v>480</v>
      </c>
      <c r="S30" s="598"/>
      <c r="T30" s="444" t="s">
        <v>480</v>
      </c>
      <c r="U30" s="598"/>
      <c r="V30" s="444" t="s">
        <v>480</v>
      </c>
      <c r="W30" s="598"/>
      <c r="X30" s="444" t="s">
        <v>480</v>
      </c>
      <c r="Y30" s="598"/>
      <c r="Z30" s="444" t="s">
        <v>480</v>
      </c>
      <c r="AA30" s="598"/>
      <c r="AB30" s="444" t="s">
        <v>480</v>
      </c>
      <c r="AC30" s="598"/>
      <c r="AD30" s="444" t="s">
        <v>480</v>
      </c>
      <c r="AE30" s="598"/>
      <c r="AF30" s="444" t="s">
        <v>480</v>
      </c>
      <c r="AG30" s="598"/>
      <c r="AH30" s="444" t="s">
        <v>480</v>
      </c>
    </row>
    <row r="31" spans="1:34" outlineLevel="1">
      <c r="A31" s="139">
        <v>28</v>
      </c>
      <c r="B31" s="64" t="str">
        <f>'7. INPUT O&amp;N UC'!D483</f>
        <v>O&amp;N UC-7.6-Item #8</v>
      </c>
      <c r="C31" s="139" t="str">
        <f>'7. INPUT O&amp;N UC'!B$343</f>
        <v>7.</v>
      </c>
      <c r="D31" s="432" t="str">
        <f>'7. INPUT O&amp;N UC'!C$343</f>
        <v>O&amp;N UC - Customer</v>
      </c>
      <c r="E31" s="139" t="str">
        <f>'7. INPUT O&amp;N UC'!C$471</f>
        <v>7.6</v>
      </c>
      <c r="F31" s="432" t="str">
        <f>'7. INPUT O&amp;N UC'!D$471</f>
        <v xml:space="preserve">O&amp;N UC - Customer - Wider Cash Benefits </v>
      </c>
      <c r="G31" s="64" t="s">
        <v>17</v>
      </c>
      <c r="H31" s="64"/>
      <c r="I31" s="64"/>
      <c r="J31" s="526"/>
      <c r="K31" s="503"/>
      <c r="L31" s="503"/>
      <c r="M31" s="433" t="s">
        <v>480</v>
      </c>
      <c r="N31" s="587" t="s">
        <v>480</v>
      </c>
      <c r="O31" s="597"/>
      <c r="P31" s="444" t="s">
        <v>480</v>
      </c>
      <c r="Q31" s="597"/>
      <c r="R31" s="444" t="s">
        <v>480</v>
      </c>
      <c r="S31" s="597"/>
      <c r="T31" s="444" t="s">
        <v>480</v>
      </c>
      <c r="U31" s="597"/>
      <c r="V31" s="444" t="s">
        <v>480</v>
      </c>
      <c r="W31" s="597"/>
      <c r="X31" s="444" t="s">
        <v>480</v>
      </c>
      <c r="Y31" s="597"/>
      <c r="Z31" s="444" t="s">
        <v>480</v>
      </c>
      <c r="AA31" s="597"/>
      <c r="AB31" s="444" t="s">
        <v>480</v>
      </c>
      <c r="AC31" s="597"/>
      <c r="AD31" s="444" t="s">
        <v>480</v>
      </c>
      <c r="AE31" s="597"/>
      <c r="AF31" s="444" t="s">
        <v>480</v>
      </c>
      <c r="AG31" s="597"/>
      <c r="AH31" s="444" t="s">
        <v>480</v>
      </c>
    </row>
    <row r="32" spans="1:34" outlineLevel="1">
      <c r="A32" s="139">
        <v>29</v>
      </c>
      <c r="B32" s="64" t="str">
        <f>'7. INPUT O&amp;N UC'!D484</f>
        <v>O&amp;N UC-7.6-Item #9</v>
      </c>
      <c r="C32" s="139" t="str">
        <f>'7. INPUT O&amp;N UC'!B$343</f>
        <v>7.</v>
      </c>
      <c r="D32" s="432" t="str">
        <f>'7. INPUT O&amp;N UC'!C$343</f>
        <v>O&amp;N UC - Customer</v>
      </c>
      <c r="E32" s="139" t="str">
        <f>'7. INPUT O&amp;N UC'!C$471</f>
        <v>7.6</v>
      </c>
      <c r="F32" s="432" t="str">
        <f>'7. INPUT O&amp;N UC'!D$471</f>
        <v xml:space="preserve">O&amp;N UC - Customer - Wider Cash Benefits </v>
      </c>
      <c r="G32" s="64" t="s">
        <v>18</v>
      </c>
      <c r="H32" s="64"/>
      <c r="I32" s="64"/>
      <c r="J32" s="526"/>
      <c r="K32" s="504"/>
      <c r="L32" s="504"/>
      <c r="M32" s="433" t="s">
        <v>480</v>
      </c>
      <c r="N32" s="587" t="s">
        <v>480</v>
      </c>
      <c r="O32" s="597"/>
      <c r="P32" s="444" t="s">
        <v>480</v>
      </c>
      <c r="Q32" s="597"/>
      <c r="R32" s="444" t="s">
        <v>480</v>
      </c>
      <c r="S32" s="597"/>
      <c r="T32" s="444" t="s">
        <v>480</v>
      </c>
      <c r="U32" s="597"/>
      <c r="V32" s="444" t="s">
        <v>480</v>
      </c>
      <c r="W32" s="597"/>
      <c r="X32" s="444" t="s">
        <v>480</v>
      </c>
      <c r="Y32" s="597"/>
      <c r="Z32" s="444" t="s">
        <v>480</v>
      </c>
      <c r="AA32" s="597"/>
      <c r="AB32" s="444" t="s">
        <v>480</v>
      </c>
      <c r="AC32" s="597"/>
      <c r="AD32" s="444" t="s">
        <v>480</v>
      </c>
      <c r="AE32" s="597"/>
      <c r="AF32" s="444" t="s">
        <v>480</v>
      </c>
      <c r="AG32" s="597"/>
      <c r="AH32" s="444" t="s">
        <v>480</v>
      </c>
    </row>
    <row r="33" spans="1:34" outlineLevel="1">
      <c r="A33" s="139">
        <v>30</v>
      </c>
      <c r="B33" s="697" t="str">
        <f>'7. INPUT O&amp;N UC'!D485</f>
        <v>O&amp;N UC-7.6-Item #10</v>
      </c>
      <c r="C33" s="139" t="str">
        <f>'7. INPUT O&amp;N UC'!B$343</f>
        <v>7.</v>
      </c>
      <c r="D33" s="432" t="str">
        <f>'7. INPUT O&amp;N UC'!C$343</f>
        <v>O&amp;N UC - Customer</v>
      </c>
      <c r="E33" s="139" t="str">
        <f>'7. INPUT O&amp;N UC'!C$471</f>
        <v>7.6</v>
      </c>
      <c r="F33" s="432" t="str">
        <f>'7. INPUT O&amp;N UC'!D$471</f>
        <v xml:space="preserve">O&amp;N UC - Customer - Wider Cash Benefits </v>
      </c>
      <c r="G33" s="64" t="s">
        <v>19</v>
      </c>
      <c r="H33" s="64"/>
      <c r="I33" s="64"/>
      <c r="J33" s="526"/>
      <c r="K33" s="504"/>
      <c r="L33" s="504"/>
      <c r="M33" s="433" t="s">
        <v>480</v>
      </c>
      <c r="N33" s="587" t="s">
        <v>480</v>
      </c>
      <c r="O33" s="597"/>
      <c r="P33" s="444" t="s">
        <v>480</v>
      </c>
      <c r="Q33" s="597"/>
      <c r="R33" s="444" t="s">
        <v>480</v>
      </c>
      <c r="S33" s="597"/>
      <c r="T33" s="444" t="s">
        <v>480</v>
      </c>
      <c r="U33" s="597"/>
      <c r="V33" s="444" t="s">
        <v>480</v>
      </c>
      <c r="W33" s="597"/>
      <c r="X33" s="444" t="s">
        <v>480</v>
      </c>
      <c r="Y33" s="597"/>
      <c r="Z33" s="444" t="s">
        <v>480</v>
      </c>
      <c r="AA33" s="597"/>
      <c r="AB33" s="444" t="s">
        <v>480</v>
      </c>
      <c r="AC33" s="597"/>
      <c r="AD33" s="444" t="s">
        <v>480</v>
      </c>
      <c r="AE33" s="597"/>
      <c r="AF33" s="444" t="s">
        <v>480</v>
      </c>
      <c r="AG33" s="597"/>
      <c r="AH33" s="444" t="s">
        <v>480</v>
      </c>
    </row>
    <row r="34" spans="1:34" outlineLevel="1">
      <c r="A34" s="139">
        <v>31</v>
      </c>
      <c r="B34" s="697" t="str">
        <f>'7. INPUT O&amp;N UC'!D486</f>
        <v>O&amp;N UC-7.6-Item #11</v>
      </c>
      <c r="C34" s="139" t="str">
        <f>'7. INPUT O&amp;N UC'!B$343</f>
        <v>7.</v>
      </c>
      <c r="D34" s="432" t="str">
        <f>'7. INPUT O&amp;N UC'!C$343</f>
        <v>O&amp;N UC - Customer</v>
      </c>
      <c r="E34" s="139" t="str">
        <f>'7. INPUT O&amp;N UC'!C$471</f>
        <v>7.6</v>
      </c>
      <c r="F34" s="432" t="str">
        <f>'7. INPUT O&amp;N UC'!D$471</f>
        <v xml:space="preserve">O&amp;N UC - Customer - Wider Cash Benefits </v>
      </c>
      <c r="G34" s="64" t="s">
        <v>108</v>
      </c>
      <c r="H34" s="64"/>
      <c r="I34" s="64"/>
      <c r="J34" s="526"/>
      <c r="K34" s="504"/>
      <c r="L34" s="504"/>
      <c r="M34" s="433" t="s">
        <v>480</v>
      </c>
      <c r="N34" s="587" t="s">
        <v>480</v>
      </c>
      <c r="O34" s="597"/>
      <c r="P34" s="444" t="s">
        <v>480</v>
      </c>
      <c r="Q34" s="597"/>
      <c r="R34" s="444" t="s">
        <v>480</v>
      </c>
      <c r="S34" s="597"/>
      <c r="T34" s="444" t="s">
        <v>480</v>
      </c>
      <c r="U34" s="597"/>
      <c r="V34" s="444" t="s">
        <v>480</v>
      </c>
      <c r="W34" s="597"/>
      <c r="X34" s="444" t="s">
        <v>480</v>
      </c>
      <c r="Y34" s="597"/>
      <c r="Z34" s="444" t="s">
        <v>480</v>
      </c>
      <c r="AA34" s="597"/>
      <c r="AB34" s="444" t="s">
        <v>480</v>
      </c>
      <c r="AC34" s="597"/>
      <c r="AD34" s="444" t="s">
        <v>480</v>
      </c>
      <c r="AE34" s="597"/>
      <c r="AF34" s="444" t="s">
        <v>480</v>
      </c>
      <c r="AG34" s="597"/>
      <c r="AH34" s="444" t="s">
        <v>480</v>
      </c>
    </row>
    <row r="35" spans="1:34" outlineLevel="1">
      <c r="A35" s="139">
        <v>32</v>
      </c>
      <c r="B35" s="697" t="str">
        <f>'7. INPUT O&amp;N UC'!D487</f>
        <v>O&amp;N UC-7.6-Item #12</v>
      </c>
      <c r="C35" s="139" t="str">
        <f>'7. INPUT O&amp;N UC'!B$343</f>
        <v>7.</v>
      </c>
      <c r="D35" s="432" t="str">
        <f>'7. INPUT O&amp;N UC'!C$343</f>
        <v>O&amp;N UC - Customer</v>
      </c>
      <c r="E35" s="139" t="str">
        <f>'7. INPUT O&amp;N UC'!C$471</f>
        <v>7.6</v>
      </c>
      <c r="F35" s="432" t="str">
        <f>'7. INPUT O&amp;N UC'!D$471</f>
        <v xml:space="preserve">O&amp;N UC - Customer - Wider Cash Benefits </v>
      </c>
      <c r="G35" s="64" t="s">
        <v>109</v>
      </c>
      <c r="H35" s="64"/>
      <c r="I35" s="64"/>
      <c r="J35" s="526"/>
      <c r="K35" s="504"/>
      <c r="L35" s="504"/>
      <c r="M35" s="433" t="s">
        <v>480</v>
      </c>
      <c r="N35" s="587" t="s">
        <v>480</v>
      </c>
      <c r="O35" s="597"/>
      <c r="P35" s="444" t="s">
        <v>480</v>
      </c>
      <c r="Q35" s="597"/>
      <c r="R35" s="444" t="s">
        <v>480</v>
      </c>
      <c r="S35" s="597"/>
      <c r="T35" s="444" t="s">
        <v>480</v>
      </c>
      <c r="U35" s="597"/>
      <c r="V35" s="444" t="s">
        <v>480</v>
      </c>
      <c r="W35" s="597"/>
      <c r="X35" s="444" t="s">
        <v>480</v>
      </c>
      <c r="Y35" s="597"/>
      <c r="Z35" s="444" t="s">
        <v>480</v>
      </c>
      <c r="AA35" s="597"/>
      <c r="AB35" s="444" t="s">
        <v>480</v>
      </c>
      <c r="AC35" s="597"/>
      <c r="AD35" s="444" t="s">
        <v>480</v>
      </c>
      <c r="AE35" s="597"/>
      <c r="AF35" s="444" t="s">
        <v>480</v>
      </c>
      <c r="AG35" s="597"/>
      <c r="AH35" s="444" t="s">
        <v>480</v>
      </c>
    </row>
    <row r="36" spans="1:34" outlineLevel="1">
      <c r="A36" s="139">
        <v>33</v>
      </c>
      <c r="B36" s="697" t="str">
        <f>'7. INPUT O&amp;N UC'!D488</f>
        <v>O&amp;N UC-7.6-Item #13</v>
      </c>
      <c r="C36" s="139" t="str">
        <f>'7. INPUT O&amp;N UC'!B$343</f>
        <v>7.</v>
      </c>
      <c r="D36" s="432" t="str">
        <f>'7. INPUT O&amp;N UC'!C$343</f>
        <v>O&amp;N UC - Customer</v>
      </c>
      <c r="E36" s="139" t="str">
        <f>'7. INPUT O&amp;N UC'!C$471</f>
        <v>7.6</v>
      </c>
      <c r="F36" s="432" t="str">
        <f>'7. INPUT O&amp;N UC'!D$471</f>
        <v xml:space="preserve">O&amp;N UC - Customer - Wider Cash Benefits </v>
      </c>
      <c r="G36" s="64" t="s">
        <v>110</v>
      </c>
      <c r="H36" s="64"/>
      <c r="I36" s="64"/>
      <c r="J36" s="526"/>
      <c r="K36" s="504"/>
      <c r="L36" s="504"/>
      <c r="M36" s="433" t="s">
        <v>480</v>
      </c>
      <c r="N36" s="587" t="s">
        <v>480</v>
      </c>
      <c r="O36" s="597"/>
      <c r="P36" s="444" t="s">
        <v>480</v>
      </c>
      <c r="Q36" s="597"/>
      <c r="R36" s="444" t="s">
        <v>480</v>
      </c>
      <c r="S36" s="597"/>
      <c r="T36" s="444" t="s">
        <v>480</v>
      </c>
      <c r="U36" s="597"/>
      <c r="V36" s="444" t="s">
        <v>480</v>
      </c>
      <c r="W36" s="597"/>
      <c r="X36" s="444" t="s">
        <v>480</v>
      </c>
      <c r="Y36" s="597"/>
      <c r="Z36" s="444" t="s">
        <v>480</v>
      </c>
      <c r="AA36" s="597"/>
      <c r="AB36" s="444" t="s">
        <v>480</v>
      </c>
      <c r="AC36" s="597"/>
      <c r="AD36" s="444" t="s">
        <v>480</v>
      </c>
      <c r="AE36" s="597"/>
      <c r="AF36" s="444" t="s">
        <v>480</v>
      </c>
      <c r="AG36" s="597"/>
      <c r="AH36" s="444" t="s">
        <v>480</v>
      </c>
    </row>
    <row r="37" spans="1:34" outlineLevel="1">
      <c r="A37" s="139">
        <v>34</v>
      </c>
      <c r="B37" s="697" t="str">
        <f>'7. INPUT O&amp;N UC'!D489</f>
        <v>O&amp;N UC-7.6-Item #14</v>
      </c>
      <c r="C37" s="139" t="str">
        <f>'7. INPUT O&amp;N UC'!B$343</f>
        <v>7.</v>
      </c>
      <c r="D37" s="432" t="str">
        <f>'7. INPUT O&amp;N UC'!C$343</f>
        <v>O&amp;N UC - Customer</v>
      </c>
      <c r="E37" s="139" t="str">
        <f>'7. INPUT O&amp;N UC'!C$471</f>
        <v>7.6</v>
      </c>
      <c r="F37" s="432" t="str">
        <f>'7. INPUT O&amp;N UC'!D$471</f>
        <v xml:space="preserve">O&amp;N UC - Customer - Wider Cash Benefits </v>
      </c>
      <c r="G37" s="64" t="s">
        <v>111</v>
      </c>
      <c r="H37" s="64"/>
      <c r="I37" s="64"/>
      <c r="J37" s="526"/>
      <c r="K37" s="504"/>
      <c r="L37" s="504"/>
      <c r="M37" s="433" t="s">
        <v>480</v>
      </c>
      <c r="N37" s="587" t="s">
        <v>480</v>
      </c>
      <c r="O37" s="597"/>
      <c r="P37" s="444" t="s">
        <v>480</v>
      </c>
      <c r="Q37" s="597"/>
      <c r="R37" s="444" t="s">
        <v>480</v>
      </c>
      <c r="S37" s="597"/>
      <c r="T37" s="444" t="s">
        <v>480</v>
      </c>
      <c r="U37" s="597"/>
      <c r="V37" s="444" t="s">
        <v>480</v>
      </c>
      <c r="W37" s="597"/>
      <c r="X37" s="444" t="s">
        <v>480</v>
      </c>
      <c r="Y37" s="597"/>
      <c r="Z37" s="444" t="s">
        <v>480</v>
      </c>
      <c r="AA37" s="597"/>
      <c r="AB37" s="444" t="s">
        <v>480</v>
      </c>
      <c r="AC37" s="597"/>
      <c r="AD37" s="444" t="s">
        <v>480</v>
      </c>
      <c r="AE37" s="597"/>
      <c r="AF37" s="444" t="s">
        <v>480</v>
      </c>
      <c r="AG37" s="597"/>
      <c r="AH37" s="444" t="s">
        <v>480</v>
      </c>
    </row>
    <row r="38" spans="1:34" outlineLevel="1">
      <c r="A38" s="139">
        <v>35</v>
      </c>
      <c r="B38" s="697" t="str">
        <f>'7. INPUT O&amp;N UC'!D490</f>
        <v>O&amp;N UC-7.6-Item #15</v>
      </c>
      <c r="C38" s="139" t="str">
        <f>'7. INPUT O&amp;N UC'!B$343</f>
        <v>7.</v>
      </c>
      <c r="D38" s="432" t="str">
        <f>'7. INPUT O&amp;N UC'!C$343</f>
        <v>O&amp;N UC - Customer</v>
      </c>
      <c r="E38" s="139" t="str">
        <f>'7. INPUT O&amp;N UC'!C$471</f>
        <v>7.6</v>
      </c>
      <c r="F38" s="432" t="str">
        <f>'7. INPUT O&amp;N UC'!D$471</f>
        <v xml:space="preserve">O&amp;N UC - Customer - Wider Cash Benefits </v>
      </c>
      <c r="G38" s="64" t="s">
        <v>112</v>
      </c>
      <c r="H38" s="64"/>
      <c r="I38" s="64"/>
      <c r="J38" s="526"/>
      <c r="K38" s="504"/>
      <c r="L38" s="504"/>
      <c r="M38" s="433" t="s">
        <v>480</v>
      </c>
      <c r="N38" s="587" t="s">
        <v>480</v>
      </c>
      <c r="O38" s="597"/>
      <c r="P38" s="444" t="s">
        <v>480</v>
      </c>
      <c r="Q38" s="597"/>
      <c r="R38" s="444" t="s">
        <v>480</v>
      </c>
      <c r="S38" s="597"/>
      <c r="T38" s="444" t="s">
        <v>480</v>
      </c>
      <c r="U38" s="597"/>
      <c r="V38" s="444" t="s">
        <v>480</v>
      </c>
      <c r="W38" s="597"/>
      <c r="X38" s="444" t="s">
        <v>480</v>
      </c>
      <c r="Y38" s="597"/>
      <c r="Z38" s="444" t="s">
        <v>480</v>
      </c>
      <c r="AA38" s="597"/>
      <c r="AB38" s="444" t="s">
        <v>480</v>
      </c>
      <c r="AC38" s="597"/>
      <c r="AD38" s="444" t="s">
        <v>480</v>
      </c>
      <c r="AE38" s="597"/>
      <c r="AF38" s="444" t="s">
        <v>480</v>
      </c>
      <c r="AG38" s="597"/>
      <c r="AH38" s="444" t="s">
        <v>480</v>
      </c>
    </row>
    <row r="39" spans="1:34" outlineLevel="1">
      <c r="A39" s="139">
        <v>36</v>
      </c>
      <c r="B39" s="697" t="str">
        <f>'7. INPUT O&amp;N UC'!D491</f>
        <v>O&amp;N UC-7.6-Item #16</v>
      </c>
      <c r="C39" s="139" t="str">
        <f>'7. INPUT O&amp;N UC'!B$343</f>
        <v>7.</v>
      </c>
      <c r="D39" s="432" t="str">
        <f>'7. INPUT O&amp;N UC'!C$343</f>
        <v>O&amp;N UC - Customer</v>
      </c>
      <c r="E39" s="139" t="str">
        <f>'7. INPUT O&amp;N UC'!C$471</f>
        <v>7.6</v>
      </c>
      <c r="F39" s="432" t="str">
        <f>'7. INPUT O&amp;N UC'!D$471</f>
        <v xml:space="preserve">O&amp;N UC - Customer - Wider Cash Benefits </v>
      </c>
      <c r="G39" s="64" t="s">
        <v>113</v>
      </c>
      <c r="H39" s="64"/>
      <c r="I39" s="64"/>
      <c r="J39" s="526"/>
      <c r="K39" s="504"/>
      <c r="L39" s="504"/>
      <c r="M39" s="433" t="s">
        <v>480</v>
      </c>
      <c r="N39" s="587" t="s">
        <v>480</v>
      </c>
      <c r="O39" s="597"/>
      <c r="P39" s="444" t="s">
        <v>480</v>
      </c>
      <c r="Q39" s="597"/>
      <c r="R39" s="444" t="s">
        <v>480</v>
      </c>
      <c r="S39" s="597"/>
      <c r="T39" s="444" t="s">
        <v>480</v>
      </c>
      <c r="U39" s="597"/>
      <c r="V39" s="444" t="s">
        <v>480</v>
      </c>
      <c r="W39" s="597"/>
      <c r="X39" s="444" t="s">
        <v>480</v>
      </c>
      <c r="Y39" s="597"/>
      <c r="Z39" s="444" t="s">
        <v>480</v>
      </c>
      <c r="AA39" s="597"/>
      <c r="AB39" s="444" t="s">
        <v>480</v>
      </c>
      <c r="AC39" s="597"/>
      <c r="AD39" s="444" t="s">
        <v>480</v>
      </c>
      <c r="AE39" s="597"/>
      <c r="AF39" s="444" t="s">
        <v>480</v>
      </c>
      <c r="AG39" s="597"/>
      <c r="AH39" s="444" t="s">
        <v>480</v>
      </c>
    </row>
    <row r="40" spans="1:34" outlineLevel="1">
      <c r="A40" s="139">
        <v>37</v>
      </c>
      <c r="B40" s="697" t="str">
        <f>'7. INPUT O&amp;N UC'!D492</f>
        <v>O&amp;N UC-7.6-Item #17</v>
      </c>
      <c r="C40" s="139" t="str">
        <f>'7. INPUT O&amp;N UC'!B$343</f>
        <v>7.</v>
      </c>
      <c r="D40" s="432" t="str">
        <f>'7. INPUT O&amp;N UC'!C$343</f>
        <v>O&amp;N UC - Customer</v>
      </c>
      <c r="E40" s="139" t="str">
        <f>'7. INPUT O&amp;N UC'!C$471</f>
        <v>7.6</v>
      </c>
      <c r="F40" s="432" t="str">
        <f>'7. INPUT O&amp;N UC'!D$471</f>
        <v xml:space="preserve">O&amp;N UC - Customer - Wider Cash Benefits </v>
      </c>
      <c r="G40" s="64" t="s">
        <v>114</v>
      </c>
      <c r="H40" s="64"/>
      <c r="I40" s="64"/>
      <c r="J40" s="526"/>
      <c r="K40" s="504"/>
      <c r="L40" s="504"/>
      <c r="M40" s="433" t="s">
        <v>480</v>
      </c>
      <c r="N40" s="587" t="s">
        <v>480</v>
      </c>
      <c r="O40" s="597"/>
      <c r="P40" s="444" t="s">
        <v>480</v>
      </c>
      <c r="Q40" s="597"/>
      <c r="R40" s="444" t="s">
        <v>480</v>
      </c>
      <c r="S40" s="597"/>
      <c r="T40" s="444" t="s">
        <v>480</v>
      </c>
      <c r="U40" s="597"/>
      <c r="V40" s="444" t="s">
        <v>480</v>
      </c>
      <c r="W40" s="597"/>
      <c r="X40" s="444" t="s">
        <v>480</v>
      </c>
      <c r="Y40" s="597"/>
      <c r="Z40" s="444" t="s">
        <v>480</v>
      </c>
      <c r="AA40" s="597"/>
      <c r="AB40" s="444" t="s">
        <v>480</v>
      </c>
      <c r="AC40" s="597"/>
      <c r="AD40" s="444" t="s">
        <v>480</v>
      </c>
      <c r="AE40" s="597"/>
      <c r="AF40" s="444" t="s">
        <v>480</v>
      </c>
      <c r="AG40" s="597"/>
      <c r="AH40" s="444" t="s">
        <v>480</v>
      </c>
    </row>
    <row r="41" spans="1:34" outlineLevel="1">
      <c r="A41" s="139">
        <v>38</v>
      </c>
      <c r="B41" s="697" t="str">
        <f>'7. INPUT O&amp;N UC'!D493</f>
        <v>O&amp;N UC-7.6-Item #18</v>
      </c>
      <c r="C41" s="139" t="str">
        <f>'7. INPUT O&amp;N UC'!B$343</f>
        <v>7.</v>
      </c>
      <c r="D41" s="432" t="str">
        <f>'7. INPUT O&amp;N UC'!C$343</f>
        <v>O&amp;N UC - Customer</v>
      </c>
      <c r="E41" s="139" t="str">
        <f>'7. INPUT O&amp;N UC'!C$471</f>
        <v>7.6</v>
      </c>
      <c r="F41" s="432" t="str">
        <f>'7. INPUT O&amp;N UC'!D$471</f>
        <v xml:space="preserve">O&amp;N UC - Customer - Wider Cash Benefits </v>
      </c>
      <c r="G41" s="64" t="s">
        <v>223</v>
      </c>
      <c r="H41" s="64"/>
      <c r="I41" s="64"/>
      <c r="J41" s="526"/>
      <c r="K41" s="504"/>
      <c r="L41" s="504"/>
      <c r="M41" s="433" t="s">
        <v>480</v>
      </c>
      <c r="N41" s="587" t="s">
        <v>480</v>
      </c>
      <c r="O41" s="597"/>
      <c r="P41" s="444" t="s">
        <v>480</v>
      </c>
      <c r="Q41" s="597"/>
      <c r="R41" s="444" t="s">
        <v>480</v>
      </c>
      <c r="S41" s="597"/>
      <c r="T41" s="444" t="s">
        <v>480</v>
      </c>
      <c r="U41" s="597"/>
      <c r="V41" s="444" t="s">
        <v>480</v>
      </c>
      <c r="W41" s="597"/>
      <c r="X41" s="444" t="s">
        <v>480</v>
      </c>
      <c r="Y41" s="597"/>
      <c r="Z41" s="444" t="s">
        <v>480</v>
      </c>
      <c r="AA41" s="597"/>
      <c r="AB41" s="444" t="s">
        <v>480</v>
      </c>
      <c r="AC41" s="597"/>
      <c r="AD41" s="444" t="s">
        <v>480</v>
      </c>
      <c r="AE41" s="597"/>
      <c r="AF41" s="444" t="s">
        <v>480</v>
      </c>
      <c r="AG41" s="597"/>
      <c r="AH41" s="444" t="s">
        <v>480</v>
      </c>
    </row>
    <row r="42" spans="1:34" outlineLevel="1">
      <c r="A42" s="139">
        <v>39</v>
      </c>
      <c r="B42" s="697" t="str">
        <f>'7. INPUT O&amp;N UC'!D494</f>
        <v>O&amp;N UC-7.6-Item #19</v>
      </c>
      <c r="C42" s="139" t="str">
        <f>'7. INPUT O&amp;N UC'!B$343</f>
        <v>7.</v>
      </c>
      <c r="D42" s="432" t="str">
        <f>'7. INPUT O&amp;N UC'!C$343</f>
        <v>O&amp;N UC - Customer</v>
      </c>
      <c r="E42" s="139" t="str">
        <f>'7. INPUT O&amp;N UC'!C$471</f>
        <v>7.6</v>
      </c>
      <c r="F42" s="432" t="str">
        <f>'7. INPUT O&amp;N UC'!D$471</f>
        <v xml:space="preserve">O&amp;N UC - Customer - Wider Cash Benefits </v>
      </c>
      <c r="G42" s="64" t="s">
        <v>224</v>
      </c>
      <c r="H42" s="64"/>
      <c r="I42" s="64"/>
      <c r="J42" s="526"/>
      <c r="K42" s="504"/>
      <c r="L42" s="504"/>
      <c r="M42" s="433" t="s">
        <v>480</v>
      </c>
      <c r="N42" s="587" t="s">
        <v>480</v>
      </c>
      <c r="O42" s="597"/>
      <c r="P42" s="444" t="s">
        <v>480</v>
      </c>
      <c r="Q42" s="597"/>
      <c r="R42" s="444" t="s">
        <v>480</v>
      </c>
      <c r="S42" s="597"/>
      <c r="T42" s="444" t="s">
        <v>480</v>
      </c>
      <c r="U42" s="597"/>
      <c r="V42" s="444" t="s">
        <v>480</v>
      </c>
      <c r="W42" s="597"/>
      <c r="X42" s="444" t="s">
        <v>480</v>
      </c>
      <c r="Y42" s="597"/>
      <c r="Z42" s="444" t="s">
        <v>480</v>
      </c>
      <c r="AA42" s="597"/>
      <c r="AB42" s="444" t="s">
        <v>480</v>
      </c>
      <c r="AC42" s="597"/>
      <c r="AD42" s="444" t="s">
        <v>480</v>
      </c>
      <c r="AE42" s="597"/>
      <c r="AF42" s="444" t="s">
        <v>480</v>
      </c>
      <c r="AG42" s="597"/>
      <c r="AH42" s="444" t="s">
        <v>480</v>
      </c>
    </row>
    <row r="43" spans="1:34" outlineLevel="1">
      <c r="A43" s="434">
        <v>40</v>
      </c>
      <c r="B43" s="698" t="str">
        <f>'7. INPUT O&amp;N UC'!D495</f>
        <v>O&amp;N UC-7.6-Item #20</v>
      </c>
      <c r="C43" s="434" t="str">
        <f>'7. INPUT O&amp;N UC'!B$343</f>
        <v>7.</v>
      </c>
      <c r="D43" s="435" t="str">
        <f>'7. INPUT O&amp;N UC'!C$343</f>
        <v>O&amp;N UC - Customer</v>
      </c>
      <c r="E43" s="434" t="str">
        <f>'7. INPUT O&amp;N UC'!C$471</f>
        <v>7.6</v>
      </c>
      <c r="F43" s="435" t="str">
        <f>'7. INPUT O&amp;N UC'!D$471</f>
        <v xml:space="preserve">O&amp;N UC - Customer - Wider Cash Benefits </v>
      </c>
      <c r="G43" s="65" t="s">
        <v>225</v>
      </c>
      <c r="H43" s="65"/>
      <c r="I43" s="65"/>
      <c r="J43" s="527"/>
      <c r="K43" s="505"/>
      <c r="L43" s="505"/>
      <c r="M43" s="436" t="s">
        <v>480</v>
      </c>
      <c r="N43" s="588" t="s">
        <v>480</v>
      </c>
      <c r="O43" s="601"/>
      <c r="P43" s="446" t="s">
        <v>480</v>
      </c>
      <c r="Q43" s="601"/>
      <c r="R43" s="446" t="s">
        <v>480</v>
      </c>
      <c r="S43" s="601"/>
      <c r="T43" s="446" t="s">
        <v>480</v>
      </c>
      <c r="U43" s="601"/>
      <c r="V43" s="446" t="s">
        <v>480</v>
      </c>
      <c r="W43" s="601"/>
      <c r="X43" s="446" t="s">
        <v>480</v>
      </c>
      <c r="Y43" s="601"/>
      <c r="Z43" s="446" t="s">
        <v>480</v>
      </c>
      <c r="AA43" s="601"/>
      <c r="AB43" s="446" t="s">
        <v>480</v>
      </c>
      <c r="AC43" s="601"/>
      <c r="AD43" s="446" t="s">
        <v>480</v>
      </c>
      <c r="AE43" s="601"/>
      <c r="AF43" s="446" t="s">
        <v>480</v>
      </c>
      <c r="AG43" s="601"/>
      <c r="AH43" s="446" t="s">
        <v>480</v>
      </c>
    </row>
    <row r="44" spans="1:34">
      <c r="A44" s="139">
        <v>41</v>
      </c>
      <c r="B44" s="64" t="str">
        <f>'7. INPUT O&amp;N UC'!D502</f>
        <v>O&amp;N UC-7.7-Item #1</v>
      </c>
      <c r="C44" s="139" t="str">
        <f>'7. INPUT O&amp;N UC'!B$343</f>
        <v>7.</v>
      </c>
      <c r="D44" s="432" t="str">
        <f>'7. INPUT O&amp;N UC'!C$343</f>
        <v>O&amp;N UC - Customer</v>
      </c>
      <c r="E44" s="139" t="str">
        <f>'7. INPUT O&amp;N UC'!C$498</f>
        <v>7.7</v>
      </c>
      <c r="F44" s="432" t="str">
        <f>'7. INPUT O&amp;N UC'!D$498</f>
        <v xml:space="preserve">O&amp;N UC - Customer - Quantifiable, non-monetizable benefits </v>
      </c>
      <c r="G44" s="64" t="s">
        <v>9</v>
      </c>
      <c r="H44" s="64" t="s">
        <v>311</v>
      </c>
      <c r="I44" s="64" t="s">
        <v>268</v>
      </c>
      <c r="J44" s="528" t="s">
        <v>356</v>
      </c>
      <c r="K44" s="68">
        <v>0.2</v>
      </c>
      <c r="L44" s="433" t="s">
        <v>480</v>
      </c>
      <c r="M44" s="433" t="s">
        <v>480</v>
      </c>
      <c r="N44" s="587" t="s">
        <v>480</v>
      </c>
      <c r="O44" s="485" t="s">
        <v>480</v>
      </c>
      <c r="P44" s="444" t="s">
        <v>480</v>
      </c>
      <c r="Q44" s="485" t="s">
        <v>480</v>
      </c>
      <c r="R44" s="444" t="s">
        <v>480</v>
      </c>
      <c r="S44" s="485" t="s">
        <v>480</v>
      </c>
      <c r="T44" s="444" t="s">
        <v>480</v>
      </c>
      <c r="U44" s="485" t="s">
        <v>480</v>
      </c>
      <c r="V44" s="444" t="s">
        <v>480</v>
      </c>
      <c r="W44" s="485" t="s">
        <v>480</v>
      </c>
      <c r="X44" s="444" t="s">
        <v>480</v>
      </c>
      <c r="Y44" s="485" t="s">
        <v>480</v>
      </c>
      <c r="Z44" s="444" t="s">
        <v>480</v>
      </c>
      <c r="AA44" s="485" t="s">
        <v>480</v>
      </c>
      <c r="AB44" s="444" t="s">
        <v>480</v>
      </c>
      <c r="AC44" s="485" t="s">
        <v>480</v>
      </c>
      <c r="AD44" s="444" t="s">
        <v>480</v>
      </c>
      <c r="AE44" s="485" t="s">
        <v>480</v>
      </c>
      <c r="AF44" s="444" t="s">
        <v>480</v>
      </c>
      <c r="AG44" s="485" t="s">
        <v>480</v>
      </c>
      <c r="AH44" s="444" t="s">
        <v>480</v>
      </c>
    </row>
    <row r="45" spans="1:34" outlineLevel="1">
      <c r="A45" s="139">
        <v>42</v>
      </c>
      <c r="B45" s="64" t="str">
        <f>'7. INPUT O&amp;N UC'!D503</f>
        <v>O&amp;N UC-7.7-Item #2</v>
      </c>
      <c r="C45" s="139" t="str">
        <f>'7. INPUT O&amp;N UC'!B$343</f>
        <v>7.</v>
      </c>
      <c r="D45" s="432" t="str">
        <f>'7. INPUT O&amp;N UC'!C$343</f>
        <v>O&amp;N UC - Customer</v>
      </c>
      <c r="E45" s="139" t="str">
        <f>'7. INPUT O&amp;N UC'!C$498</f>
        <v>7.7</v>
      </c>
      <c r="F45" s="432" t="str">
        <f>'7. INPUT O&amp;N UC'!D$498</f>
        <v xml:space="preserve">O&amp;N UC - Customer - Quantifiable, non-monetizable benefits </v>
      </c>
      <c r="G45" s="64" t="s">
        <v>11</v>
      </c>
      <c r="H45" s="64" t="s">
        <v>312</v>
      </c>
      <c r="I45" s="64" t="s">
        <v>269</v>
      </c>
      <c r="J45" s="528" t="s">
        <v>356</v>
      </c>
      <c r="K45" s="68">
        <v>0.2</v>
      </c>
      <c r="L45" s="433" t="s">
        <v>480</v>
      </c>
      <c r="M45" s="433" t="s">
        <v>480</v>
      </c>
      <c r="N45" s="587" t="s">
        <v>480</v>
      </c>
      <c r="O45" s="485" t="s">
        <v>480</v>
      </c>
      <c r="P45" s="444" t="s">
        <v>480</v>
      </c>
      <c r="Q45" s="485" t="s">
        <v>480</v>
      </c>
      <c r="R45" s="444" t="s">
        <v>480</v>
      </c>
      <c r="S45" s="485" t="s">
        <v>480</v>
      </c>
      <c r="T45" s="444" t="s">
        <v>480</v>
      </c>
      <c r="U45" s="485" t="s">
        <v>480</v>
      </c>
      <c r="V45" s="444" t="s">
        <v>480</v>
      </c>
      <c r="W45" s="485" t="s">
        <v>480</v>
      </c>
      <c r="X45" s="444" t="s">
        <v>480</v>
      </c>
      <c r="Y45" s="485" t="s">
        <v>480</v>
      </c>
      <c r="Z45" s="444" t="s">
        <v>480</v>
      </c>
      <c r="AA45" s="485" t="s">
        <v>480</v>
      </c>
      <c r="AB45" s="444" t="s">
        <v>480</v>
      </c>
      <c r="AC45" s="485" t="s">
        <v>480</v>
      </c>
      <c r="AD45" s="444" t="s">
        <v>480</v>
      </c>
      <c r="AE45" s="485" t="s">
        <v>480</v>
      </c>
      <c r="AF45" s="444" t="s">
        <v>480</v>
      </c>
      <c r="AG45" s="485" t="s">
        <v>480</v>
      </c>
      <c r="AH45" s="444" t="s">
        <v>480</v>
      </c>
    </row>
    <row r="46" spans="1:34" outlineLevel="1">
      <c r="A46" s="139">
        <v>43</v>
      </c>
      <c r="B46" s="64" t="str">
        <f>'7. INPUT O&amp;N UC'!D504</f>
        <v>O&amp;N UC-7.7-Item #3</v>
      </c>
      <c r="C46" s="139" t="str">
        <f>'7. INPUT O&amp;N UC'!B$343</f>
        <v>7.</v>
      </c>
      <c r="D46" s="432" t="str">
        <f>'7. INPUT O&amp;N UC'!C$343</f>
        <v>O&amp;N UC - Customer</v>
      </c>
      <c r="E46" s="139" t="str">
        <f>'7. INPUT O&amp;N UC'!C$498</f>
        <v>7.7</v>
      </c>
      <c r="F46" s="432" t="str">
        <f>'7. INPUT O&amp;N UC'!D$498</f>
        <v xml:space="preserve">O&amp;N UC - Customer - Quantifiable, non-monetizable benefits </v>
      </c>
      <c r="G46" s="64" t="s">
        <v>12</v>
      </c>
      <c r="H46" s="64"/>
      <c r="I46" s="64"/>
      <c r="J46" s="526"/>
      <c r="K46" s="68"/>
      <c r="L46" s="433" t="s">
        <v>480</v>
      </c>
      <c r="M46" s="433" t="s">
        <v>480</v>
      </c>
      <c r="N46" s="587" t="s">
        <v>480</v>
      </c>
      <c r="O46" s="485" t="s">
        <v>480</v>
      </c>
      <c r="P46" s="444" t="s">
        <v>480</v>
      </c>
      <c r="Q46" s="485" t="s">
        <v>480</v>
      </c>
      <c r="R46" s="444" t="s">
        <v>480</v>
      </c>
      <c r="S46" s="485" t="s">
        <v>480</v>
      </c>
      <c r="T46" s="444" t="s">
        <v>480</v>
      </c>
      <c r="U46" s="485" t="s">
        <v>480</v>
      </c>
      <c r="V46" s="444" t="s">
        <v>480</v>
      </c>
      <c r="W46" s="485" t="s">
        <v>480</v>
      </c>
      <c r="X46" s="444" t="s">
        <v>480</v>
      </c>
      <c r="Y46" s="485" t="s">
        <v>480</v>
      </c>
      <c r="Z46" s="444" t="s">
        <v>480</v>
      </c>
      <c r="AA46" s="485" t="s">
        <v>480</v>
      </c>
      <c r="AB46" s="444" t="s">
        <v>480</v>
      </c>
      <c r="AC46" s="485" t="s">
        <v>480</v>
      </c>
      <c r="AD46" s="444" t="s">
        <v>480</v>
      </c>
      <c r="AE46" s="485" t="s">
        <v>480</v>
      </c>
      <c r="AF46" s="444" t="s">
        <v>480</v>
      </c>
      <c r="AG46" s="485" t="s">
        <v>480</v>
      </c>
      <c r="AH46" s="444" t="s">
        <v>480</v>
      </c>
    </row>
    <row r="47" spans="1:34" outlineLevel="1">
      <c r="A47" s="139">
        <v>44</v>
      </c>
      <c r="B47" s="64" t="str">
        <f>'7. INPUT O&amp;N UC'!D505</f>
        <v>O&amp;N UC-7.7-Item #4</v>
      </c>
      <c r="C47" s="139" t="str">
        <f>'7. INPUT O&amp;N UC'!B$343</f>
        <v>7.</v>
      </c>
      <c r="D47" s="432" t="str">
        <f>'7. INPUT O&amp;N UC'!C$343</f>
        <v>O&amp;N UC - Customer</v>
      </c>
      <c r="E47" s="139" t="str">
        <f>'7. INPUT O&amp;N UC'!C$498</f>
        <v>7.7</v>
      </c>
      <c r="F47" s="432" t="str">
        <f>'7. INPUT O&amp;N UC'!D$498</f>
        <v xml:space="preserve">O&amp;N UC - Customer - Quantifiable, non-monetizable benefits </v>
      </c>
      <c r="G47" s="64" t="s">
        <v>13</v>
      </c>
      <c r="H47" s="64"/>
      <c r="I47" s="64"/>
      <c r="J47" s="526"/>
      <c r="K47" s="68"/>
      <c r="L47" s="433" t="s">
        <v>480</v>
      </c>
      <c r="M47" s="433" t="s">
        <v>480</v>
      </c>
      <c r="N47" s="587" t="s">
        <v>480</v>
      </c>
      <c r="O47" s="485" t="s">
        <v>480</v>
      </c>
      <c r="P47" s="444" t="s">
        <v>480</v>
      </c>
      <c r="Q47" s="485" t="s">
        <v>480</v>
      </c>
      <c r="R47" s="444" t="s">
        <v>480</v>
      </c>
      <c r="S47" s="485" t="s">
        <v>480</v>
      </c>
      <c r="T47" s="444" t="s">
        <v>480</v>
      </c>
      <c r="U47" s="485" t="s">
        <v>480</v>
      </c>
      <c r="V47" s="444" t="s">
        <v>480</v>
      </c>
      <c r="W47" s="485" t="s">
        <v>480</v>
      </c>
      <c r="X47" s="444" t="s">
        <v>480</v>
      </c>
      <c r="Y47" s="485" t="s">
        <v>480</v>
      </c>
      <c r="Z47" s="444" t="s">
        <v>480</v>
      </c>
      <c r="AA47" s="485" t="s">
        <v>480</v>
      </c>
      <c r="AB47" s="444" t="s">
        <v>480</v>
      </c>
      <c r="AC47" s="485" t="s">
        <v>480</v>
      </c>
      <c r="AD47" s="444" t="s">
        <v>480</v>
      </c>
      <c r="AE47" s="485" t="s">
        <v>480</v>
      </c>
      <c r="AF47" s="444" t="s">
        <v>480</v>
      </c>
      <c r="AG47" s="485" t="s">
        <v>480</v>
      </c>
      <c r="AH47" s="444" t="s">
        <v>480</v>
      </c>
    </row>
    <row r="48" spans="1:34" outlineLevel="1">
      <c r="A48" s="139">
        <v>45</v>
      </c>
      <c r="B48" s="64" t="str">
        <f>'7. INPUT O&amp;N UC'!D506</f>
        <v>O&amp;N UC-7.7-Item #5</v>
      </c>
      <c r="C48" s="139" t="str">
        <f>'7. INPUT O&amp;N UC'!B$343</f>
        <v>7.</v>
      </c>
      <c r="D48" s="432" t="str">
        <f>'7. INPUT O&amp;N UC'!C$343</f>
        <v>O&amp;N UC - Customer</v>
      </c>
      <c r="E48" s="139" t="str">
        <f>'7. INPUT O&amp;N UC'!C$498</f>
        <v>7.7</v>
      </c>
      <c r="F48" s="432" t="str">
        <f>'7. INPUT O&amp;N UC'!D$498</f>
        <v xml:space="preserve">O&amp;N UC - Customer - Quantifiable, non-monetizable benefits </v>
      </c>
      <c r="G48" s="64" t="s">
        <v>14</v>
      </c>
      <c r="H48" s="64"/>
      <c r="I48" s="64"/>
      <c r="J48" s="526"/>
      <c r="K48" s="68"/>
      <c r="L48" s="433" t="s">
        <v>480</v>
      </c>
      <c r="M48" s="433" t="s">
        <v>480</v>
      </c>
      <c r="N48" s="587" t="s">
        <v>480</v>
      </c>
      <c r="O48" s="485" t="s">
        <v>480</v>
      </c>
      <c r="P48" s="444" t="s">
        <v>480</v>
      </c>
      <c r="Q48" s="485" t="s">
        <v>480</v>
      </c>
      <c r="R48" s="444" t="s">
        <v>480</v>
      </c>
      <c r="S48" s="485" t="s">
        <v>480</v>
      </c>
      <c r="T48" s="444" t="s">
        <v>480</v>
      </c>
      <c r="U48" s="485" t="s">
        <v>480</v>
      </c>
      <c r="V48" s="444" t="s">
        <v>480</v>
      </c>
      <c r="W48" s="485" t="s">
        <v>480</v>
      </c>
      <c r="X48" s="444" t="s">
        <v>480</v>
      </c>
      <c r="Y48" s="485" t="s">
        <v>480</v>
      </c>
      <c r="Z48" s="444" t="s">
        <v>480</v>
      </c>
      <c r="AA48" s="485" t="s">
        <v>480</v>
      </c>
      <c r="AB48" s="444" t="s">
        <v>480</v>
      </c>
      <c r="AC48" s="485" t="s">
        <v>480</v>
      </c>
      <c r="AD48" s="444" t="s">
        <v>480</v>
      </c>
      <c r="AE48" s="485" t="s">
        <v>480</v>
      </c>
      <c r="AF48" s="444" t="s">
        <v>480</v>
      </c>
      <c r="AG48" s="485" t="s">
        <v>480</v>
      </c>
      <c r="AH48" s="444" t="s">
        <v>480</v>
      </c>
    </row>
    <row r="49" spans="1:34" outlineLevel="1">
      <c r="A49" s="139">
        <v>46</v>
      </c>
      <c r="B49" s="697" t="str">
        <f>'7. INPUT O&amp;N UC'!D507</f>
        <v>O&amp;N UC-7.7-Item #6</v>
      </c>
      <c r="C49" s="139" t="str">
        <f>'7. INPUT O&amp;N UC'!B$343</f>
        <v>7.</v>
      </c>
      <c r="D49" s="432" t="str">
        <f>'7. INPUT O&amp;N UC'!C$343</f>
        <v>O&amp;N UC - Customer</v>
      </c>
      <c r="E49" s="139" t="str">
        <f>'7. INPUT O&amp;N UC'!C$498</f>
        <v>7.7</v>
      </c>
      <c r="F49" s="432" t="str">
        <f>'7. INPUT O&amp;N UC'!D$498</f>
        <v xml:space="preserve">O&amp;N UC - Customer - Quantifiable, non-monetizable benefits </v>
      </c>
      <c r="G49" s="64" t="s">
        <v>15</v>
      </c>
      <c r="H49" s="64"/>
      <c r="I49" s="64"/>
      <c r="J49" s="526"/>
      <c r="K49" s="68"/>
      <c r="L49" s="433" t="s">
        <v>480</v>
      </c>
      <c r="M49" s="433" t="s">
        <v>480</v>
      </c>
      <c r="N49" s="587" t="s">
        <v>480</v>
      </c>
      <c r="O49" s="485" t="s">
        <v>480</v>
      </c>
      <c r="P49" s="444" t="s">
        <v>480</v>
      </c>
      <c r="Q49" s="485" t="s">
        <v>480</v>
      </c>
      <c r="R49" s="444" t="s">
        <v>480</v>
      </c>
      <c r="S49" s="485" t="s">
        <v>480</v>
      </c>
      <c r="T49" s="444" t="s">
        <v>480</v>
      </c>
      <c r="U49" s="485" t="s">
        <v>480</v>
      </c>
      <c r="V49" s="444" t="s">
        <v>480</v>
      </c>
      <c r="W49" s="485" t="s">
        <v>480</v>
      </c>
      <c r="X49" s="444" t="s">
        <v>480</v>
      </c>
      <c r="Y49" s="485" t="s">
        <v>480</v>
      </c>
      <c r="Z49" s="444" t="s">
        <v>480</v>
      </c>
      <c r="AA49" s="485" t="s">
        <v>480</v>
      </c>
      <c r="AB49" s="444" t="s">
        <v>480</v>
      </c>
      <c r="AC49" s="485" t="s">
        <v>480</v>
      </c>
      <c r="AD49" s="444" t="s">
        <v>480</v>
      </c>
      <c r="AE49" s="485" t="s">
        <v>480</v>
      </c>
      <c r="AF49" s="444" t="s">
        <v>480</v>
      </c>
      <c r="AG49" s="485" t="s">
        <v>480</v>
      </c>
      <c r="AH49" s="444" t="s">
        <v>480</v>
      </c>
    </row>
    <row r="50" spans="1:34" outlineLevel="1">
      <c r="A50" s="139">
        <v>47</v>
      </c>
      <c r="B50" s="697" t="str">
        <f>'7. INPUT O&amp;N UC'!D508</f>
        <v>O&amp;N UC-7.7-Item #7</v>
      </c>
      <c r="C50" s="139" t="str">
        <f>'7. INPUT O&amp;N UC'!B$343</f>
        <v>7.</v>
      </c>
      <c r="D50" s="432" t="str">
        <f>'7. INPUT O&amp;N UC'!C$343</f>
        <v>O&amp;N UC - Customer</v>
      </c>
      <c r="E50" s="139" t="str">
        <f>'7. INPUT O&amp;N UC'!C$498</f>
        <v>7.7</v>
      </c>
      <c r="F50" s="432" t="str">
        <f>'7. INPUT O&amp;N UC'!D$498</f>
        <v xml:space="preserve">O&amp;N UC - Customer - Quantifiable, non-monetizable benefits </v>
      </c>
      <c r="G50" s="64" t="s">
        <v>16</v>
      </c>
      <c r="H50" s="64"/>
      <c r="I50" s="64"/>
      <c r="J50" s="526"/>
      <c r="K50" s="68"/>
      <c r="L50" s="433" t="s">
        <v>480</v>
      </c>
      <c r="M50" s="433" t="s">
        <v>480</v>
      </c>
      <c r="N50" s="587" t="s">
        <v>480</v>
      </c>
      <c r="O50" s="485" t="s">
        <v>480</v>
      </c>
      <c r="P50" s="444" t="s">
        <v>480</v>
      </c>
      <c r="Q50" s="485" t="s">
        <v>480</v>
      </c>
      <c r="R50" s="444" t="s">
        <v>480</v>
      </c>
      <c r="S50" s="485" t="s">
        <v>480</v>
      </c>
      <c r="T50" s="444" t="s">
        <v>480</v>
      </c>
      <c r="U50" s="485" t="s">
        <v>480</v>
      </c>
      <c r="V50" s="444" t="s">
        <v>480</v>
      </c>
      <c r="W50" s="485" t="s">
        <v>480</v>
      </c>
      <c r="X50" s="444" t="s">
        <v>480</v>
      </c>
      <c r="Y50" s="485" t="s">
        <v>480</v>
      </c>
      <c r="Z50" s="444" t="s">
        <v>480</v>
      </c>
      <c r="AA50" s="485" t="s">
        <v>480</v>
      </c>
      <c r="AB50" s="444" t="s">
        <v>480</v>
      </c>
      <c r="AC50" s="485" t="s">
        <v>480</v>
      </c>
      <c r="AD50" s="444" t="s">
        <v>480</v>
      </c>
      <c r="AE50" s="485" t="s">
        <v>480</v>
      </c>
      <c r="AF50" s="444" t="s">
        <v>480</v>
      </c>
      <c r="AG50" s="485" t="s">
        <v>480</v>
      </c>
      <c r="AH50" s="444" t="s">
        <v>480</v>
      </c>
    </row>
    <row r="51" spans="1:34" outlineLevel="1">
      <c r="A51" s="139">
        <v>48</v>
      </c>
      <c r="B51" s="697" t="str">
        <f>'7. INPUT O&amp;N UC'!D509</f>
        <v>O&amp;N UC-7.7-Item #8</v>
      </c>
      <c r="C51" s="139" t="str">
        <f>'7. INPUT O&amp;N UC'!B$343</f>
        <v>7.</v>
      </c>
      <c r="D51" s="432" t="str">
        <f>'7. INPUT O&amp;N UC'!C$343</f>
        <v>O&amp;N UC - Customer</v>
      </c>
      <c r="E51" s="139" t="str">
        <f>'7. INPUT O&amp;N UC'!C$498</f>
        <v>7.7</v>
      </c>
      <c r="F51" s="432" t="str">
        <f>'7. INPUT O&amp;N UC'!D$498</f>
        <v xml:space="preserve">O&amp;N UC - Customer - Quantifiable, non-monetizable benefits </v>
      </c>
      <c r="G51" s="64" t="s">
        <v>17</v>
      </c>
      <c r="H51" s="64"/>
      <c r="I51" s="64"/>
      <c r="J51" s="526"/>
      <c r="K51" s="68"/>
      <c r="L51" s="433" t="s">
        <v>480</v>
      </c>
      <c r="M51" s="433" t="s">
        <v>480</v>
      </c>
      <c r="N51" s="587" t="s">
        <v>480</v>
      </c>
      <c r="O51" s="485" t="s">
        <v>480</v>
      </c>
      <c r="P51" s="444" t="s">
        <v>480</v>
      </c>
      <c r="Q51" s="485" t="s">
        <v>480</v>
      </c>
      <c r="R51" s="444" t="s">
        <v>480</v>
      </c>
      <c r="S51" s="485" t="s">
        <v>480</v>
      </c>
      <c r="T51" s="444" t="s">
        <v>480</v>
      </c>
      <c r="U51" s="485" t="s">
        <v>480</v>
      </c>
      <c r="V51" s="444" t="s">
        <v>480</v>
      </c>
      <c r="W51" s="485" t="s">
        <v>480</v>
      </c>
      <c r="X51" s="444" t="s">
        <v>480</v>
      </c>
      <c r="Y51" s="485" t="s">
        <v>480</v>
      </c>
      <c r="Z51" s="444" t="s">
        <v>480</v>
      </c>
      <c r="AA51" s="485" t="s">
        <v>480</v>
      </c>
      <c r="AB51" s="444" t="s">
        <v>480</v>
      </c>
      <c r="AC51" s="485" t="s">
        <v>480</v>
      </c>
      <c r="AD51" s="444" t="s">
        <v>480</v>
      </c>
      <c r="AE51" s="485" t="s">
        <v>480</v>
      </c>
      <c r="AF51" s="444" t="s">
        <v>480</v>
      </c>
      <c r="AG51" s="485" t="s">
        <v>480</v>
      </c>
      <c r="AH51" s="444" t="s">
        <v>480</v>
      </c>
    </row>
    <row r="52" spans="1:34" outlineLevel="1">
      <c r="A52" s="139">
        <v>49</v>
      </c>
      <c r="B52" s="697" t="str">
        <f>'7. INPUT O&amp;N UC'!D510</f>
        <v>O&amp;N UC-7.7-Item #9</v>
      </c>
      <c r="C52" s="139" t="str">
        <f>'7. INPUT O&amp;N UC'!B$343</f>
        <v>7.</v>
      </c>
      <c r="D52" s="432" t="str">
        <f>'7. INPUT O&amp;N UC'!C$343</f>
        <v>O&amp;N UC - Customer</v>
      </c>
      <c r="E52" s="139" t="str">
        <f>'7. INPUT O&amp;N UC'!C$498</f>
        <v>7.7</v>
      </c>
      <c r="F52" s="432" t="str">
        <f>'7. INPUT O&amp;N UC'!D$498</f>
        <v xml:space="preserve">O&amp;N UC - Customer - Quantifiable, non-monetizable benefits </v>
      </c>
      <c r="G52" s="64" t="s">
        <v>18</v>
      </c>
      <c r="H52" s="64"/>
      <c r="I52" s="64"/>
      <c r="J52" s="526"/>
      <c r="K52" s="504"/>
      <c r="L52" s="433" t="s">
        <v>480</v>
      </c>
      <c r="M52" s="433" t="s">
        <v>480</v>
      </c>
      <c r="N52" s="587" t="s">
        <v>480</v>
      </c>
      <c r="O52" s="485" t="s">
        <v>480</v>
      </c>
      <c r="P52" s="444" t="s">
        <v>480</v>
      </c>
      <c r="Q52" s="485" t="s">
        <v>480</v>
      </c>
      <c r="R52" s="444" t="s">
        <v>480</v>
      </c>
      <c r="S52" s="485" t="s">
        <v>480</v>
      </c>
      <c r="T52" s="444" t="s">
        <v>480</v>
      </c>
      <c r="U52" s="485" t="s">
        <v>480</v>
      </c>
      <c r="V52" s="444" t="s">
        <v>480</v>
      </c>
      <c r="W52" s="485" t="s">
        <v>480</v>
      </c>
      <c r="X52" s="444" t="s">
        <v>480</v>
      </c>
      <c r="Y52" s="485" t="s">
        <v>480</v>
      </c>
      <c r="Z52" s="444" t="s">
        <v>480</v>
      </c>
      <c r="AA52" s="485" t="s">
        <v>480</v>
      </c>
      <c r="AB52" s="444" t="s">
        <v>480</v>
      </c>
      <c r="AC52" s="485" t="s">
        <v>480</v>
      </c>
      <c r="AD52" s="444" t="s">
        <v>480</v>
      </c>
      <c r="AE52" s="485" t="s">
        <v>480</v>
      </c>
      <c r="AF52" s="444" t="s">
        <v>480</v>
      </c>
      <c r="AG52" s="485" t="s">
        <v>480</v>
      </c>
      <c r="AH52" s="444" t="s">
        <v>480</v>
      </c>
    </row>
    <row r="53" spans="1:34" outlineLevel="1">
      <c r="A53" s="139">
        <v>50</v>
      </c>
      <c r="B53" s="698" t="str">
        <f>'7. INPUT O&amp;N UC'!D511</f>
        <v>O&amp;N UC-7.7-Item #10</v>
      </c>
      <c r="C53" s="434" t="str">
        <f>'7. INPUT O&amp;N UC'!B$343</f>
        <v>7.</v>
      </c>
      <c r="D53" s="435" t="str">
        <f>'7. INPUT O&amp;N UC'!C$343</f>
        <v>O&amp;N UC - Customer</v>
      </c>
      <c r="E53" s="434" t="str">
        <f>'7. INPUT O&amp;N UC'!C$498</f>
        <v>7.7</v>
      </c>
      <c r="F53" s="435" t="str">
        <f>'7. INPUT O&amp;N UC'!D$498</f>
        <v xml:space="preserve">O&amp;N UC - Customer - Quantifiable, non-monetizable benefits </v>
      </c>
      <c r="G53" s="65" t="s">
        <v>19</v>
      </c>
      <c r="H53" s="65"/>
      <c r="I53" s="65"/>
      <c r="J53" s="527"/>
      <c r="K53" s="505"/>
      <c r="L53" s="436" t="s">
        <v>480</v>
      </c>
      <c r="M53" s="436" t="s">
        <v>480</v>
      </c>
      <c r="N53" s="588" t="s">
        <v>480</v>
      </c>
      <c r="O53" s="487" t="s">
        <v>480</v>
      </c>
      <c r="P53" s="446" t="s">
        <v>480</v>
      </c>
      <c r="Q53" s="487" t="s">
        <v>480</v>
      </c>
      <c r="R53" s="446" t="s">
        <v>480</v>
      </c>
      <c r="S53" s="487" t="s">
        <v>480</v>
      </c>
      <c r="T53" s="446" t="s">
        <v>480</v>
      </c>
      <c r="U53" s="487" t="s">
        <v>480</v>
      </c>
      <c r="V53" s="446" t="s">
        <v>480</v>
      </c>
      <c r="W53" s="487" t="s">
        <v>480</v>
      </c>
      <c r="X53" s="446" t="s">
        <v>480</v>
      </c>
      <c r="Y53" s="487" t="s">
        <v>480</v>
      </c>
      <c r="Z53" s="446" t="s">
        <v>480</v>
      </c>
      <c r="AA53" s="487" t="s">
        <v>480</v>
      </c>
      <c r="AB53" s="446" t="s">
        <v>480</v>
      </c>
      <c r="AC53" s="487" t="s">
        <v>480</v>
      </c>
      <c r="AD53" s="446" t="s">
        <v>480</v>
      </c>
      <c r="AE53" s="487" t="s">
        <v>480</v>
      </c>
      <c r="AF53" s="446" t="s">
        <v>480</v>
      </c>
      <c r="AG53" s="487" t="s">
        <v>480</v>
      </c>
      <c r="AH53" s="446" t="s">
        <v>480</v>
      </c>
    </row>
    <row r="54" spans="1:34">
      <c r="A54" s="429">
        <v>51</v>
      </c>
      <c r="B54" s="63" t="str">
        <f>'7. INPUT O&amp;N UC'!D517</f>
        <v>O&amp;N UC-7.8-Item #1</v>
      </c>
      <c r="C54" s="429" t="str">
        <f>'7. INPUT O&amp;N UC'!B$343</f>
        <v>7.</v>
      </c>
      <c r="D54" s="430" t="str">
        <f>'7. INPUT O&amp;N UC'!C$343</f>
        <v>O&amp;N UC - Customer</v>
      </c>
      <c r="E54" s="429" t="str">
        <f>'7. INPUT O&amp;N UC'!C$513</f>
        <v>7.8</v>
      </c>
      <c r="F54" s="430" t="str">
        <f>'7. INPUT O&amp;N UC'!D$513</f>
        <v xml:space="preserve">O&amp;N UC - Customer - Non quantifiable  benefits </v>
      </c>
      <c r="G54" s="63" t="s">
        <v>9</v>
      </c>
      <c r="H54" s="63" t="s">
        <v>70</v>
      </c>
      <c r="I54" s="430" t="s">
        <v>506</v>
      </c>
      <c r="J54" s="529" t="s">
        <v>357</v>
      </c>
      <c r="K54" s="431" t="s">
        <v>480</v>
      </c>
      <c r="L54" s="431" t="s">
        <v>480</v>
      </c>
      <c r="M54" s="506">
        <v>5</v>
      </c>
      <c r="N54" s="589">
        <v>0.8</v>
      </c>
      <c r="O54" s="488" t="s">
        <v>480</v>
      </c>
      <c r="P54" s="448" t="s">
        <v>480</v>
      </c>
      <c r="Q54" s="488" t="s">
        <v>480</v>
      </c>
      <c r="R54" s="448" t="s">
        <v>480</v>
      </c>
      <c r="S54" s="488" t="s">
        <v>480</v>
      </c>
      <c r="T54" s="448" t="s">
        <v>480</v>
      </c>
      <c r="U54" s="488" t="s">
        <v>480</v>
      </c>
      <c r="V54" s="448" t="s">
        <v>480</v>
      </c>
      <c r="W54" s="488" t="s">
        <v>480</v>
      </c>
      <c r="X54" s="448" t="s">
        <v>480</v>
      </c>
      <c r="Y54" s="488" t="s">
        <v>480</v>
      </c>
      <c r="Z54" s="448" t="s">
        <v>480</v>
      </c>
      <c r="AA54" s="488" t="s">
        <v>480</v>
      </c>
      <c r="AB54" s="448" t="s">
        <v>480</v>
      </c>
      <c r="AC54" s="488" t="s">
        <v>480</v>
      </c>
      <c r="AD54" s="448" t="s">
        <v>480</v>
      </c>
      <c r="AE54" s="488" t="s">
        <v>480</v>
      </c>
      <c r="AF54" s="448" t="s">
        <v>480</v>
      </c>
      <c r="AG54" s="488" t="s">
        <v>480</v>
      </c>
      <c r="AH54" s="448" t="s">
        <v>480</v>
      </c>
    </row>
    <row r="55" spans="1:34" outlineLevel="1">
      <c r="A55" s="139">
        <v>52</v>
      </c>
      <c r="B55" s="64" t="str">
        <f>'7. INPUT O&amp;N UC'!D518</f>
        <v>O&amp;N UC-7.8-Item #2</v>
      </c>
      <c r="C55" s="139" t="str">
        <f>'7. INPUT O&amp;N UC'!B$343</f>
        <v>7.</v>
      </c>
      <c r="D55" s="432" t="str">
        <f>'7. INPUT O&amp;N UC'!C$343</f>
        <v>O&amp;N UC - Customer</v>
      </c>
      <c r="E55" s="139" t="str">
        <f>'7. INPUT O&amp;N UC'!C$513</f>
        <v>7.8</v>
      </c>
      <c r="F55" s="432" t="str">
        <f>'7. INPUT O&amp;N UC'!D$513</f>
        <v xml:space="preserve">O&amp;N UC - Customer - Non quantifiable  benefits </v>
      </c>
      <c r="G55" s="64" t="s">
        <v>11</v>
      </c>
      <c r="H55" s="64" t="s">
        <v>71</v>
      </c>
      <c r="I55" s="432" t="s">
        <v>506</v>
      </c>
      <c r="J55" s="530" t="s">
        <v>270</v>
      </c>
      <c r="K55" s="433" t="s">
        <v>480</v>
      </c>
      <c r="L55" s="433" t="s">
        <v>480</v>
      </c>
      <c r="M55" s="504">
        <v>6</v>
      </c>
      <c r="N55" s="590">
        <v>0.8</v>
      </c>
      <c r="O55" s="485" t="s">
        <v>480</v>
      </c>
      <c r="P55" s="444" t="s">
        <v>480</v>
      </c>
      <c r="Q55" s="485" t="s">
        <v>480</v>
      </c>
      <c r="R55" s="444" t="s">
        <v>480</v>
      </c>
      <c r="S55" s="485" t="s">
        <v>480</v>
      </c>
      <c r="T55" s="444" t="s">
        <v>480</v>
      </c>
      <c r="U55" s="485" t="s">
        <v>480</v>
      </c>
      <c r="V55" s="444" t="s">
        <v>480</v>
      </c>
      <c r="W55" s="485" t="s">
        <v>480</v>
      </c>
      <c r="X55" s="444" t="s">
        <v>480</v>
      </c>
      <c r="Y55" s="485" t="s">
        <v>480</v>
      </c>
      <c r="Z55" s="444" t="s">
        <v>480</v>
      </c>
      <c r="AA55" s="485" t="s">
        <v>480</v>
      </c>
      <c r="AB55" s="444" t="s">
        <v>480</v>
      </c>
      <c r="AC55" s="485" t="s">
        <v>480</v>
      </c>
      <c r="AD55" s="444" t="s">
        <v>480</v>
      </c>
      <c r="AE55" s="485" t="s">
        <v>480</v>
      </c>
      <c r="AF55" s="444" t="s">
        <v>480</v>
      </c>
      <c r="AG55" s="485" t="s">
        <v>480</v>
      </c>
      <c r="AH55" s="444" t="s">
        <v>480</v>
      </c>
    </row>
    <row r="56" spans="1:34" outlineLevel="1">
      <c r="A56" s="139">
        <v>53</v>
      </c>
      <c r="B56" s="64" t="str">
        <f>'7. INPUT O&amp;N UC'!D519</f>
        <v>O&amp;N UC-7.8-Item #3</v>
      </c>
      <c r="C56" s="139" t="str">
        <f>'7. INPUT O&amp;N UC'!B$343</f>
        <v>7.</v>
      </c>
      <c r="D56" s="432" t="str">
        <f>'7. INPUT O&amp;N UC'!C$343</f>
        <v>O&amp;N UC - Customer</v>
      </c>
      <c r="E56" s="139" t="str">
        <f>'7. INPUT O&amp;N UC'!C$513</f>
        <v>7.8</v>
      </c>
      <c r="F56" s="432" t="str">
        <f>'7. INPUT O&amp;N UC'!D$513</f>
        <v xml:space="preserve">O&amp;N UC - Customer - Non quantifiable  benefits </v>
      </c>
      <c r="G56" s="64" t="s">
        <v>12</v>
      </c>
      <c r="H56" s="64" t="s">
        <v>271</v>
      </c>
      <c r="I56" s="432" t="s">
        <v>506</v>
      </c>
      <c r="J56" s="530" t="s">
        <v>272</v>
      </c>
      <c r="K56" s="433" t="s">
        <v>480</v>
      </c>
      <c r="L56" s="433" t="s">
        <v>480</v>
      </c>
      <c r="M56" s="504">
        <v>9</v>
      </c>
      <c r="N56" s="590">
        <v>0.9</v>
      </c>
      <c r="O56" s="485" t="s">
        <v>480</v>
      </c>
      <c r="P56" s="444" t="s">
        <v>480</v>
      </c>
      <c r="Q56" s="485" t="s">
        <v>480</v>
      </c>
      <c r="R56" s="444" t="s">
        <v>480</v>
      </c>
      <c r="S56" s="485" t="s">
        <v>480</v>
      </c>
      <c r="T56" s="444" t="s">
        <v>480</v>
      </c>
      <c r="U56" s="485" t="s">
        <v>480</v>
      </c>
      <c r="V56" s="444" t="s">
        <v>480</v>
      </c>
      <c r="W56" s="485" t="s">
        <v>480</v>
      </c>
      <c r="X56" s="444" t="s">
        <v>480</v>
      </c>
      <c r="Y56" s="485" t="s">
        <v>480</v>
      </c>
      <c r="Z56" s="444" t="s">
        <v>480</v>
      </c>
      <c r="AA56" s="485" t="s">
        <v>480</v>
      </c>
      <c r="AB56" s="444" t="s">
        <v>480</v>
      </c>
      <c r="AC56" s="485" t="s">
        <v>480</v>
      </c>
      <c r="AD56" s="444" t="s">
        <v>480</v>
      </c>
      <c r="AE56" s="485" t="s">
        <v>480</v>
      </c>
      <c r="AF56" s="444" t="s">
        <v>480</v>
      </c>
      <c r="AG56" s="485" t="s">
        <v>480</v>
      </c>
      <c r="AH56" s="444" t="s">
        <v>480</v>
      </c>
    </row>
    <row r="57" spans="1:34" outlineLevel="1">
      <c r="A57" s="139">
        <v>54</v>
      </c>
      <c r="B57" s="64" t="str">
        <f>'7. INPUT O&amp;N UC'!D520</f>
        <v>O&amp;N UC-7.8-Item #4</v>
      </c>
      <c r="C57" s="139" t="str">
        <f>'7. INPUT O&amp;N UC'!B$343</f>
        <v>7.</v>
      </c>
      <c r="D57" s="432" t="str">
        <f>'7. INPUT O&amp;N UC'!C$343</f>
        <v>O&amp;N UC - Customer</v>
      </c>
      <c r="E57" s="139" t="str">
        <f>'7. INPUT O&amp;N UC'!C$513</f>
        <v>7.8</v>
      </c>
      <c r="F57" s="432" t="str">
        <f>'7. INPUT O&amp;N UC'!D$513</f>
        <v xml:space="preserve">O&amp;N UC - Customer - Non quantifiable  benefits </v>
      </c>
      <c r="G57" s="64" t="s">
        <v>13</v>
      </c>
      <c r="H57" s="64" t="s">
        <v>72</v>
      </c>
      <c r="I57" s="432" t="s">
        <v>506</v>
      </c>
      <c r="J57" s="530" t="s">
        <v>273</v>
      </c>
      <c r="K57" s="433" t="s">
        <v>480</v>
      </c>
      <c r="L57" s="433" t="s">
        <v>480</v>
      </c>
      <c r="M57" s="504">
        <v>4</v>
      </c>
      <c r="N57" s="590">
        <v>0.6</v>
      </c>
      <c r="O57" s="485" t="s">
        <v>480</v>
      </c>
      <c r="P57" s="444" t="s">
        <v>480</v>
      </c>
      <c r="Q57" s="485" t="s">
        <v>480</v>
      </c>
      <c r="R57" s="444" t="s">
        <v>480</v>
      </c>
      <c r="S57" s="485" t="s">
        <v>480</v>
      </c>
      <c r="T57" s="444" t="s">
        <v>480</v>
      </c>
      <c r="U57" s="485" t="s">
        <v>480</v>
      </c>
      <c r="V57" s="444" t="s">
        <v>480</v>
      </c>
      <c r="W57" s="485" t="s">
        <v>480</v>
      </c>
      <c r="X57" s="444" t="s">
        <v>480</v>
      </c>
      <c r="Y57" s="485" t="s">
        <v>480</v>
      </c>
      <c r="Z57" s="444" t="s">
        <v>480</v>
      </c>
      <c r="AA57" s="485" t="s">
        <v>480</v>
      </c>
      <c r="AB57" s="444" t="s">
        <v>480</v>
      </c>
      <c r="AC57" s="485" t="s">
        <v>480</v>
      </c>
      <c r="AD57" s="444" t="s">
        <v>480</v>
      </c>
      <c r="AE57" s="485" t="s">
        <v>480</v>
      </c>
      <c r="AF57" s="444" t="s">
        <v>480</v>
      </c>
      <c r="AG57" s="485" t="s">
        <v>480</v>
      </c>
      <c r="AH57" s="444" t="s">
        <v>480</v>
      </c>
    </row>
    <row r="58" spans="1:34" outlineLevel="1">
      <c r="A58" s="139">
        <v>55</v>
      </c>
      <c r="B58" s="64" t="str">
        <f>'7. INPUT O&amp;N UC'!D521</f>
        <v>O&amp;N UC-7.8-Item #5</v>
      </c>
      <c r="C58" s="139" t="str">
        <f>'7. INPUT O&amp;N UC'!B$343</f>
        <v>7.</v>
      </c>
      <c r="D58" s="432" t="str">
        <f>'7. INPUT O&amp;N UC'!C$343</f>
        <v>O&amp;N UC - Customer</v>
      </c>
      <c r="E58" s="139" t="str">
        <f>'7. INPUT O&amp;N UC'!C$513</f>
        <v>7.8</v>
      </c>
      <c r="F58" s="432" t="str">
        <f>'7. INPUT O&amp;N UC'!D$513</f>
        <v xml:space="preserve">O&amp;N UC - Customer - Non quantifiable  benefits </v>
      </c>
      <c r="G58" s="64" t="s">
        <v>14</v>
      </c>
      <c r="H58" s="64" t="s">
        <v>310</v>
      </c>
      <c r="I58" s="432" t="s">
        <v>506</v>
      </c>
      <c r="J58" s="530" t="s">
        <v>358</v>
      </c>
      <c r="K58" s="433" t="s">
        <v>480</v>
      </c>
      <c r="L58" s="433" t="s">
        <v>480</v>
      </c>
      <c r="M58" s="504">
        <v>4</v>
      </c>
      <c r="N58" s="591">
        <v>0.8</v>
      </c>
      <c r="O58" s="485" t="s">
        <v>480</v>
      </c>
      <c r="P58" s="444" t="s">
        <v>480</v>
      </c>
      <c r="Q58" s="485" t="s">
        <v>480</v>
      </c>
      <c r="R58" s="444" t="s">
        <v>480</v>
      </c>
      <c r="S58" s="485" t="s">
        <v>480</v>
      </c>
      <c r="T58" s="444" t="s">
        <v>480</v>
      </c>
      <c r="U58" s="485" t="s">
        <v>480</v>
      </c>
      <c r="V58" s="444" t="s">
        <v>480</v>
      </c>
      <c r="W58" s="485" t="s">
        <v>480</v>
      </c>
      <c r="X58" s="444" t="s">
        <v>480</v>
      </c>
      <c r="Y58" s="485" t="s">
        <v>480</v>
      </c>
      <c r="Z58" s="444" t="s">
        <v>480</v>
      </c>
      <c r="AA58" s="485" t="s">
        <v>480</v>
      </c>
      <c r="AB58" s="444" t="s">
        <v>480</v>
      </c>
      <c r="AC58" s="485" t="s">
        <v>480</v>
      </c>
      <c r="AD58" s="444" t="s">
        <v>480</v>
      </c>
      <c r="AE58" s="485" t="s">
        <v>480</v>
      </c>
      <c r="AF58" s="444" t="s">
        <v>480</v>
      </c>
      <c r="AG58" s="485" t="s">
        <v>480</v>
      </c>
      <c r="AH58" s="444" t="s">
        <v>480</v>
      </c>
    </row>
    <row r="59" spans="1:34" outlineLevel="1">
      <c r="A59" s="139">
        <v>56</v>
      </c>
      <c r="B59" s="64" t="str">
        <f>'7. INPUT O&amp;N UC'!D522</f>
        <v>O&amp;N UC-7.8-Item #6</v>
      </c>
      <c r="C59" s="139" t="str">
        <f>'7. INPUT O&amp;N UC'!B$343</f>
        <v>7.</v>
      </c>
      <c r="D59" s="432" t="str">
        <f>'7. INPUT O&amp;N UC'!C$343</f>
        <v>O&amp;N UC - Customer</v>
      </c>
      <c r="E59" s="139" t="str">
        <f>'7. INPUT O&amp;N UC'!C$513</f>
        <v>7.8</v>
      </c>
      <c r="F59" s="432" t="str">
        <f>'7. INPUT O&amp;N UC'!D$513</f>
        <v xml:space="preserve">O&amp;N UC - Customer - Non quantifiable  benefits </v>
      </c>
      <c r="G59" s="64" t="s">
        <v>15</v>
      </c>
      <c r="H59" s="64" t="s">
        <v>267</v>
      </c>
      <c r="I59" s="432" t="s">
        <v>506</v>
      </c>
      <c r="J59" s="530" t="s">
        <v>359</v>
      </c>
      <c r="K59" s="433" t="s">
        <v>480</v>
      </c>
      <c r="L59" s="433" t="s">
        <v>480</v>
      </c>
      <c r="M59" s="504">
        <v>5</v>
      </c>
      <c r="N59" s="591">
        <v>0.8</v>
      </c>
      <c r="O59" s="485" t="s">
        <v>480</v>
      </c>
      <c r="P59" s="444" t="s">
        <v>480</v>
      </c>
      <c r="Q59" s="485" t="s">
        <v>480</v>
      </c>
      <c r="R59" s="444" t="s">
        <v>480</v>
      </c>
      <c r="S59" s="485" t="s">
        <v>480</v>
      </c>
      <c r="T59" s="444" t="s">
        <v>480</v>
      </c>
      <c r="U59" s="485" t="s">
        <v>480</v>
      </c>
      <c r="V59" s="444" t="s">
        <v>480</v>
      </c>
      <c r="W59" s="485" t="s">
        <v>480</v>
      </c>
      <c r="X59" s="444" t="s">
        <v>480</v>
      </c>
      <c r="Y59" s="485" t="s">
        <v>480</v>
      </c>
      <c r="Z59" s="444" t="s">
        <v>480</v>
      </c>
      <c r="AA59" s="485" t="s">
        <v>480</v>
      </c>
      <c r="AB59" s="444" t="s">
        <v>480</v>
      </c>
      <c r="AC59" s="485" t="s">
        <v>480</v>
      </c>
      <c r="AD59" s="444" t="s">
        <v>480</v>
      </c>
      <c r="AE59" s="485" t="s">
        <v>480</v>
      </c>
      <c r="AF59" s="444" t="s">
        <v>480</v>
      </c>
      <c r="AG59" s="485" t="s">
        <v>480</v>
      </c>
      <c r="AH59" s="444" t="s">
        <v>480</v>
      </c>
    </row>
    <row r="60" spans="1:34" outlineLevel="1">
      <c r="A60" s="139">
        <v>57</v>
      </c>
      <c r="B60" s="697" t="str">
        <f>'7. INPUT O&amp;N UC'!D523</f>
        <v>O&amp;N UC-7.8-Item #7</v>
      </c>
      <c r="C60" s="139" t="str">
        <f>'7. INPUT O&amp;N UC'!B$343</f>
        <v>7.</v>
      </c>
      <c r="D60" s="432" t="str">
        <f>'7. INPUT O&amp;N UC'!C$343</f>
        <v>O&amp;N UC - Customer</v>
      </c>
      <c r="E60" s="139" t="str">
        <f>'7. INPUT O&amp;N UC'!C$513</f>
        <v>7.8</v>
      </c>
      <c r="F60" s="432" t="str">
        <f>'7. INPUT O&amp;N UC'!D$513</f>
        <v xml:space="preserve">O&amp;N UC - Customer - Non quantifiable  benefits </v>
      </c>
      <c r="G60" s="64" t="s">
        <v>16</v>
      </c>
      <c r="H60" s="64"/>
      <c r="I60" s="432" t="s">
        <v>506</v>
      </c>
      <c r="J60" s="64"/>
      <c r="K60" s="433" t="s">
        <v>480</v>
      </c>
      <c r="L60" s="433" t="s">
        <v>480</v>
      </c>
      <c r="M60" s="504"/>
      <c r="N60" s="592"/>
      <c r="O60" s="485" t="s">
        <v>480</v>
      </c>
      <c r="P60" s="444" t="s">
        <v>480</v>
      </c>
      <c r="Q60" s="485" t="s">
        <v>480</v>
      </c>
      <c r="R60" s="444" t="s">
        <v>480</v>
      </c>
      <c r="S60" s="485" t="s">
        <v>480</v>
      </c>
      <c r="T60" s="444" t="s">
        <v>480</v>
      </c>
      <c r="U60" s="485" t="s">
        <v>480</v>
      </c>
      <c r="V60" s="444" t="s">
        <v>480</v>
      </c>
      <c r="W60" s="485" t="s">
        <v>480</v>
      </c>
      <c r="X60" s="444" t="s">
        <v>480</v>
      </c>
      <c r="Y60" s="485" t="s">
        <v>480</v>
      </c>
      <c r="Z60" s="444" t="s">
        <v>480</v>
      </c>
      <c r="AA60" s="485" t="s">
        <v>480</v>
      </c>
      <c r="AB60" s="444" t="s">
        <v>480</v>
      </c>
      <c r="AC60" s="485" t="s">
        <v>480</v>
      </c>
      <c r="AD60" s="444" t="s">
        <v>480</v>
      </c>
      <c r="AE60" s="485" t="s">
        <v>480</v>
      </c>
      <c r="AF60" s="444" t="s">
        <v>480</v>
      </c>
      <c r="AG60" s="485" t="s">
        <v>480</v>
      </c>
      <c r="AH60" s="444" t="s">
        <v>480</v>
      </c>
    </row>
    <row r="61" spans="1:34" outlineLevel="1">
      <c r="A61" s="139">
        <v>58</v>
      </c>
      <c r="B61" s="697" t="str">
        <f>'7. INPUT O&amp;N UC'!D524</f>
        <v>O&amp;N UC-7.8-Item #8</v>
      </c>
      <c r="C61" s="139" t="str">
        <f>'7. INPUT O&amp;N UC'!B$343</f>
        <v>7.</v>
      </c>
      <c r="D61" s="432" t="str">
        <f>'7. INPUT O&amp;N UC'!C$343</f>
        <v>O&amp;N UC - Customer</v>
      </c>
      <c r="E61" s="139" t="str">
        <f>'7. INPUT O&amp;N UC'!C$513</f>
        <v>7.8</v>
      </c>
      <c r="F61" s="432" t="str">
        <f>'7. INPUT O&amp;N UC'!D$513</f>
        <v xml:space="preserve">O&amp;N UC - Customer - Non quantifiable  benefits </v>
      </c>
      <c r="G61" s="64" t="s">
        <v>17</v>
      </c>
      <c r="H61" s="64"/>
      <c r="I61" s="432" t="s">
        <v>506</v>
      </c>
      <c r="J61" s="64"/>
      <c r="K61" s="433" t="s">
        <v>480</v>
      </c>
      <c r="L61" s="433" t="s">
        <v>480</v>
      </c>
      <c r="M61" s="504"/>
      <c r="N61" s="592"/>
      <c r="O61" s="485" t="s">
        <v>480</v>
      </c>
      <c r="P61" s="444" t="s">
        <v>480</v>
      </c>
      <c r="Q61" s="485" t="s">
        <v>480</v>
      </c>
      <c r="R61" s="444" t="s">
        <v>480</v>
      </c>
      <c r="S61" s="485" t="s">
        <v>480</v>
      </c>
      <c r="T61" s="444" t="s">
        <v>480</v>
      </c>
      <c r="U61" s="485" t="s">
        <v>480</v>
      </c>
      <c r="V61" s="444" t="s">
        <v>480</v>
      </c>
      <c r="W61" s="485" t="s">
        <v>480</v>
      </c>
      <c r="X61" s="444" t="s">
        <v>480</v>
      </c>
      <c r="Y61" s="485" t="s">
        <v>480</v>
      </c>
      <c r="Z61" s="444" t="s">
        <v>480</v>
      </c>
      <c r="AA61" s="485" t="s">
        <v>480</v>
      </c>
      <c r="AB61" s="444" t="s">
        <v>480</v>
      </c>
      <c r="AC61" s="485" t="s">
        <v>480</v>
      </c>
      <c r="AD61" s="444" t="s">
        <v>480</v>
      </c>
      <c r="AE61" s="485" t="s">
        <v>480</v>
      </c>
      <c r="AF61" s="444" t="s">
        <v>480</v>
      </c>
      <c r="AG61" s="485" t="s">
        <v>480</v>
      </c>
      <c r="AH61" s="444" t="s">
        <v>480</v>
      </c>
    </row>
    <row r="62" spans="1:34" outlineLevel="1">
      <c r="A62" s="139">
        <v>59</v>
      </c>
      <c r="B62" s="697" t="str">
        <f>'7. INPUT O&amp;N UC'!D525</f>
        <v>O&amp;N UC-7.8-Item #9</v>
      </c>
      <c r="C62" s="139" t="str">
        <f>'7. INPUT O&amp;N UC'!B$343</f>
        <v>7.</v>
      </c>
      <c r="D62" s="432" t="str">
        <f>'7. INPUT O&amp;N UC'!C$343</f>
        <v>O&amp;N UC - Customer</v>
      </c>
      <c r="E62" s="139" t="str">
        <f>'7. INPUT O&amp;N UC'!C$513</f>
        <v>7.8</v>
      </c>
      <c r="F62" s="432" t="str">
        <f>'7. INPUT O&amp;N UC'!D$513</f>
        <v xml:space="preserve">O&amp;N UC - Customer - Non quantifiable  benefits </v>
      </c>
      <c r="G62" s="64" t="s">
        <v>18</v>
      </c>
      <c r="H62" s="64"/>
      <c r="I62" s="432" t="s">
        <v>506</v>
      </c>
      <c r="J62" s="64"/>
      <c r="K62" s="433" t="s">
        <v>480</v>
      </c>
      <c r="L62" s="433" t="s">
        <v>480</v>
      </c>
      <c r="M62" s="504"/>
      <c r="N62" s="592"/>
      <c r="O62" s="485" t="s">
        <v>480</v>
      </c>
      <c r="P62" s="444" t="s">
        <v>480</v>
      </c>
      <c r="Q62" s="485" t="s">
        <v>480</v>
      </c>
      <c r="R62" s="444" t="s">
        <v>480</v>
      </c>
      <c r="S62" s="485" t="s">
        <v>480</v>
      </c>
      <c r="T62" s="444" t="s">
        <v>480</v>
      </c>
      <c r="U62" s="485" t="s">
        <v>480</v>
      </c>
      <c r="V62" s="444" t="s">
        <v>480</v>
      </c>
      <c r="W62" s="485" t="s">
        <v>480</v>
      </c>
      <c r="X62" s="444" t="s">
        <v>480</v>
      </c>
      <c r="Y62" s="485" t="s">
        <v>480</v>
      </c>
      <c r="Z62" s="444" t="s">
        <v>480</v>
      </c>
      <c r="AA62" s="485" t="s">
        <v>480</v>
      </c>
      <c r="AB62" s="444" t="s">
        <v>480</v>
      </c>
      <c r="AC62" s="485" t="s">
        <v>480</v>
      </c>
      <c r="AD62" s="444" t="s">
        <v>480</v>
      </c>
      <c r="AE62" s="485" t="s">
        <v>480</v>
      </c>
      <c r="AF62" s="444" t="s">
        <v>480</v>
      </c>
      <c r="AG62" s="485" t="s">
        <v>480</v>
      </c>
      <c r="AH62" s="444" t="s">
        <v>480</v>
      </c>
    </row>
    <row r="63" spans="1:34" ht="16" outlineLevel="1" thickBot="1">
      <c r="A63" s="434">
        <v>60</v>
      </c>
      <c r="B63" s="698" t="str">
        <f>'7. INPUT O&amp;N UC'!D526</f>
        <v>O&amp;N UC-7.8-Item #10</v>
      </c>
      <c r="C63" s="434" t="str">
        <f>'7. INPUT O&amp;N UC'!B$343</f>
        <v>7.</v>
      </c>
      <c r="D63" s="435" t="str">
        <f>'7. INPUT O&amp;N UC'!C$343</f>
        <v>O&amp;N UC - Customer</v>
      </c>
      <c r="E63" s="434" t="str">
        <f>'7. INPUT O&amp;N UC'!C$513</f>
        <v>7.8</v>
      </c>
      <c r="F63" s="435" t="str">
        <f>'7. INPUT O&amp;N UC'!D$513</f>
        <v xml:space="preserve">O&amp;N UC - Customer - Non quantifiable  benefits </v>
      </c>
      <c r="G63" s="65" t="s">
        <v>19</v>
      </c>
      <c r="H63" s="65"/>
      <c r="I63" s="435" t="s">
        <v>506</v>
      </c>
      <c r="J63" s="65"/>
      <c r="K63" s="436" t="s">
        <v>480</v>
      </c>
      <c r="L63" s="436" t="s">
        <v>480</v>
      </c>
      <c r="M63" s="505"/>
      <c r="N63" s="593"/>
      <c r="O63" s="486" t="s">
        <v>480</v>
      </c>
      <c r="P63" s="602" t="s">
        <v>480</v>
      </c>
      <c r="Q63" s="486" t="s">
        <v>480</v>
      </c>
      <c r="R63" s="602" t="s">
        <v>480</v>
      </c>
      <c r="S63" s="486" t="s">
        <v>480</v>
      </c>
      <c r="T63" s="602" t="s">
        <v>480</v>
      </c>
      <c r="U63" s="486" t="s">
        <v>480</v>
      </c>
      <c r="V63" s="602" t="s">
        <v>480</v>
      </c>
      <c r="W63" s="486" t="s">
        <v>480</v>
      </c>
      <c r="X63" s="602" t="s">
        <v>480</v>
      </c>
      <c r="Y63" s="486" t="s">
        <v>480</v>
      </c>
      <c r="Z63" s="602" t="s">
        <v>480</v>
      </c>
      <c r="AA63" s="486" t="s">
        <v>480</v>
      </c>
      <c r="AB63" s="602" t="s">
        <v>480</v>
      </c>
      <c r="AC63" s="486" t="s">
        <v>480</v>
      </c>
      <c r="AD63" s="602" t="s">
        <v>480</v>
      </c>
      <c r="AE63" s="486" t="s">
        <v>480</v>
      </c>
      <c r="AF63" s="602" t="s">
        <v>480</v>
      </c>
      <c r="AG63" s="486" t="s">
        <v>480</v>
      </c>
      <c r="AH63" s="602" t="s">
        <v>480</v>
      </c>
    </row>
  </sheetData>
  <autoFilter ref="A3:AH3" xr:uid="{FA779A04-3800-2245-9567-6E992017BFC7}"/>
  <mergeCells count="6">
    <mergeCell ref="M2:N2"/>
    <mergeCell ref="A2:B2"/>
    <mergeCell ref="C2:D2"/>
    <mergeCell ref="E2:F2"/>
    <mergeCell ref="G2:J2"/>
    <mergeCell ref="K2:L2"/>
  </mergeCells>
  <phoneticPr fontId="30"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0C6F3-DA70-2842-ABAE-8DD97FE0A795}">
  <sheetPr>
    <tabColor theme="7" tint="0.79998168889431442"/>
    <outlinePr summaryBelow="0"/>
    <pageSetUpPr fitToPage="1"/>
  </sheetPr>
  <dimension ref="B2:S392"/>
  <sheetViews>
    <sheetView showGridLines="0" zoomScale="130" zoomScaleNormal="130" workbookViewId="0">
      <selection activeCell="F23" sqref="F23"/>
    </sheetView>
  </sheetViews>
  <sheetFormatPr baseColWidth="10" defaultColWidth="8.83203125" defaultRowHeight="15" outlineLevelRow="2"/>
  <cols>
    <col min="1" max="1" width="4" style="8" customWidth="1"/>
    <col min="2" max="2" width="18.83203125" style="8" customWidth="1"/>
    <col min="3" max="3" width="15.6640625" style="8" customWidth="1"/>
    <col min="4" max="4" width="31" style="543" customWidth="1"/>
    <col min="5" max="5" width="29.1640625" style="543" customWidth="1"/>
    <col min="6" max="6" width="48.1640625" style="543" customWidth="1"/>
    <col min="7" max="7" width="25.6640625" style="543" customWidth="1"/>
    <col min="8" max="8" width="22" style="8" customWidth="1"/>
    <col min="9" max="9" width="22.83203125" style="543" customWidth="1"/>
    <col min="10" max="10" width="28" style="8" bestFit="1" customWidth="1"/>
    <col min="11" max="11" width="22.33203125" style="8" bestFit="1" customWidth="1"/>
    <col min="12" max="12" width="27.83203125" style="8" bestFit="1" customWidth="1"/>
    <col min="13" max="13" width="20.33203125" style="8" customWidth="1"/>
    <col min="14" max="14" width="18.6640625" style="8" bestFit="1" customWidth="1"/>
    <col min="15" max="15" width="22.1640625" style="8" customWidth="1"/>
    <col min="16" max="16" width="13.33203125" style="8" customWidth="1"/>
    <col min="17" max="17" width="11.6640625" style="8" bestFit="1" customWidth="1"/>
    <col min="18" max="18" width="12.6640625" style="8" customWidth="1"/>
    <col min="19" max="19" width="17" style="8" customWidth="1"/>
    <col min="20" max="16384" width="8.83203125" style="8"/>
  </cols>
  <sheetData>
    <row r="2" spans="2:18" s="1" customFormat="1" ht="42" customHeight="1">
      <c r="B2" s="910" t="s">
        <v>586</v>
      </c>
      <c r="C2" s="907" t="s">
        <v>75</v>
      </c>
      <c r="D2" s="1007" t="s">
        <v>591</v>
      </c>
      <c r="E2" s="1008"/>
      <c r="F2" s="860" t="s">
        <v>588</v>
      </c>
      <c r="G2" s="861" t="s">
        <v>599</v>
      </c>
      <c r="I2" s="828"/>
      <c r="J2" s="828"/>
      <c r="K2" s="828"/>
      <c r="L2" s="828"/>
      <c r="M2" s="828"/>
      <c r="N2" s="828"/>
      <c r="O2" s="828"/>
      <c r="P2" s="828"/>
    </row>
    <row r="3" spans="2:18" s="1" customFormat="1" ht="26">
      <c r="B3" s="911" t="s">
        <v>589</v>
      </c>
      <c r="C3" s="908" t="s">
        <v>590</v>
      </c>
      <c r="D3" s="861" t="s">
        <v>648</v>
      </c>
      <c r="E3" s="912"/>
      <c r="F3" s="862"/>
      <c r="G3" s="861" t="s">
        <v>594</v>
      </c>
      <c r="H3" s="856"/>
      <c r="I3" s="828"/>
      <c r="J3" s="828"/>
      <c r="K3" s="828"/>
      <c r="L3" s="828"/>
      <c r="M3" s="828"/>
      <c r="N3" s="828"/>
      <c r="O3" s="828"/>
      <c r="P3" s="828"/>
    </row>
    <row r="4" spans="2:18" s="1" customFormat="1" ht="26">
      <c r="B4" s="910" t="s">
        <v>402</v>
      </c>
      <c r="C4" s="909" t="s">
        <v>398</v>
      </c>
      <c r="D4" s="861" t="s">
        <v>649</v>
      </c>
      <c r="E4" s="913"/>
      <c r="F4" s="862" t="s">
        <v>587</v>
      </c>
      <c r="G4" s="861" t="s">
        <v>595</v>
      </c>
      <c r="I4" s="856"/>
      <c r="J4" s="830"/>
      <c r="K4" s="830"/>
      <c r="L4" s="830"/>
      <c r="M4" s="830"/>
      <c r="N4" s="830"/>
      <c r="O4" s="830"/>
      <c r="P4" s="830"/>
      <c r="Q4" s="830"/>
    </row>
    <row r="5" spans="2:18" s="1" customFormat="1" ht="26">
      <c r="F5" s="866" t="s">
        <v>615</v>
      </c>
      <c r="G5" s="861" t="s">
        <v>616</v>
      </c>
      <c r="I5" s="856"/>
      <c r="J5" s="830"/>
      <c r="K5" s="830"/>
      <c r="L5" s="830"/>
      <c r="M5" s="830"/>
      <c r="N5" s="830"/>
      <c r="O5" s="830"/>
      <c r="P5" s="830"/>
      <c r="Q5" s="830"/>
    </row>
    <row r="6" spans="2:18" s="1" customFormat="1" ht="26">
      <c r="B6" s="839"/>
      <c r="C6" s="840"/>
      <c r="D6" s="829"/>
      <c r="E6" s="829"/>
      <c r="F6" s="829"/>
      <c r="G6" s="829"/>
      <c r="H6" s="830"/>
      <c r="I6" s="829"/>
      <c r="J6" s="830"/>
      <c r="K6" s="830"/>
      <c r="L6" s="830"/>
      <c r="M6" s="830"/>
      <c r="N6" s="830"/>
      <c r="O6" s="830"/>
      <c r="P6" s="830"/>
      <c r="Q6" s="830"/>
    </row>
    <row r="7" spans="2:18" s="5" customFormat="1" ht="21">
      <c r="B7" s="2" t="s">
        <v>382</v>
      </c>
      <c r="C7" s="3" t="s">
        <v>408</v>
      </c>
      <c r="D7" s="540"/>
      <c r="E7" s="832"/>
      <c r="F7" s="831" t="s">
        <v>583</v>
      </c>
      <c r="G7" s="540"/>
      <c r="H7" s="4"/>
      <c r="I7" s="540"/>
      <c r="J7" s="4"/>
      <c r="K7" s="4"/>
      <c r="L7" s="4"/>
      <c r="M7" s="4"/>
      <c r="N7" s="4"/>
      <c r="O7" s="4"/>
      <c r="P7" s="4"/>
      <c r="Q7" s="4"/>
      <c r="R7" s="4"/>
    </row>
    <row r="8" spans="2:18" customFormat="1" ht="16" outlineLevel="1">
      <c r="D8" s="167"/>
      <c r="E8" s="547"/>
      <c r="F8" s="167"/>
      <c r="G8" s="167"/>
      <c r="I8" s="167"/>
    </row>
    <row r="9" spans="2:18" s="72" customFormat="1" ht="16" outlineLevel="1">
      <c r="C9" s="6" t="str">
        <f>CONCATENATE(B7,1)</f>
        <v>1.1</v>
      </c>
      <c r="D9" s="548" t="str">
        <f>CONCATENATE(C2," ",C7)</f>
        <v>Project Schedule</v>
      </c>
      <c r="E9" s="541"/>
      <c r="F9" s="541"/>
      <c r="G9" s="546"/>
      <c r="H9" s="73"/>
      <c r="I9" s="541"/>
      <c r="J9" s="73"/>
      <c r="K9" s="73"/>
      <c r="L9" s="73"/>
      <c r="M9" s="73"/>
      <c r="N9" s="73"/>
      <c r="O9" s="73"/>
      <c r="P9" s="73"/>
      <c r="Q9" s="73"/>
      <c r="R9" s="73"/>
    </row>
    <row r="10" spans="2:18" customFormat="1" outlineLevel="2">
      <c r="D10" s="167"/>
      <c r="E10" s="549"/>
      <c r="F10" s="167"/>
      <c r="G10" s="167"/>
      <c r="I10" s="167"/>
    </row>
    <row r="11" spans="2:18" customFormat="1" ht="16" customHeight="1" outlineLevel="2">
      <c r="B11" s="8"/>
      <c r="C11" s="8"/>
      <c r="D11" s="1010" t="s">
        <v>585</v>
      </c>
      <c r="E11" s="1011"/>
      <c r="F11" s="1012"/>
      <c r="G11" s="550"/>
      <c r="H11" s="14" t="s">
        <v>347</v>
      </c>
      <c r="I11" s="542" t="s">
        <v>73</v>
      </c>
      <c r="J11" s="14" t="s">
        <v>90</v>
      </c>
      <c r="K11" s="209" t="s">
        <v>74</v>
      </c>
    </row>
    <row r="12" spans="2:18" customFormat="1" outlineLevel="2">
      <c r="B12" s="8"/>
      <c r="C12" s="8"/>
      <c r="D12" s="551" t="s">
        <v>222</v>
      </c>
      <c r="E12" s="833" t="s">
        <v>221</v>
      </c>
      <c r="F12" s="836">
        <v>43922</v>
      </c>
      <c r="G12" s="550"/>
      <c r="H12" s="58" t="s">
        <v>76</v>
      </c>
      <c r="I12" s="214">
        <f>F12</f>
        <v>43922</v>
      </c>
      <c r="J12" s="219">
        <f>F13</f>
        <v>36</v>
      </c>
      <c r="K12" s="214">
        <f>EDATE(I12,J12)</f>
        <v>45017</v>
      </c>
    </row>
    <row r="13" spans="2:18" customFormat="1" outlineLevel="2">
      <c r="B13" s="8"/>
      <c r="C13" s="8"/>
      <c r="D13" s="552" t="s">
        <v>218</v>
      </c>
      <c r="E13" s="834" t="s">
        <v>154</v>
      </c>
      <c r="F13" s="837">
        <v>36</v>
      </c>
      <c r="G13" s="550"/>
      <c r="H13" s="56" t="s">
        <v>10</v>
      </c>
      <c r="I13" s="210">
        <f>I12</f>
        <v>43922</v>
      </c>
      <c r="J13" s="74">
        <f>F14</f>
        <v>3</v>
      </c>
      <c r="K13" s="210">
        <f>EDATE(I13,J13)</f>
        <v>44013</v>
      </c>
    </row>
    <row r="14" spans="2:18" customFormat="1" outlineLevel="2">
      <c r="B14" s="8"/>
      <c r="C14" s="8"/>
      <c r="D14" s="553" t="s">
        <v>235</v>
      </c>
      <c r="E14" s="835" t="s">
        <v>154</v>
      </c>
      <c r="F14" s="838">
        <v>3</v>
      </c>
      <c r="G14" s="550"/>
      <c r="H14" s="57" t="s">
        <v>93</v>
      </c>
      <c r="I14" s="211">
        <f>K13</f>
        <v>44013</v>
      </c>
      <c r="J14" s="50">
        <f>J12-J13</f>
        <v>33</v>
      </c>
      <c r="K14" s="211">
        <f>EDATE(I14,J14)</f>
        <v>45017</v>
      </c>
    </row>
    <row r="15" spans="2:18" customFormat="1" outlineLevel="2">
      <c r="B15" s="215"/>
      <c r="C15" s="206"/>
      <c r="D15" s="167"/>
      <c r="E15" s="550"/>
      <c r="F15" s="167"/>
      <c r="G15" s="167"/>
      <c r="I15" s="167"/>
    </row>
    <row r="16" spans="2:18" outlineLevel="2"/>
    <row r="18" spans="2:18" s="5" customFormat="1" ht="21">
      <c r="B18" s="2" t="s">
        <v>360</v>
      </c>
      <c r="C18" s="3" t="str">
        <f>CONCATENATE(C2," - NTT")</f>
        <v>Project - NTT</v>
      </c>
      <c r="D18" s="540"/>
      <c r="E18" s="540"/>
      <c r="F18" s="831" t="s">
        <v>624</v>
      </c>
      <c r="G18" s="540"/>
      <c r="H18" s="4"/>
      <c r="I18" s="540"/>
      <c r="J18" s="4"/>
      <c r="K18" s="4"/>
      <c r="L18" s="4"/>
      <c r="M18" s="4"/>
      <c r="N18" s="4"/>
      <c r="O18" s="4"/>
      <c r="P18" s="4"/>
      <c r="Q18" s="4"/>
      <c r="R18" s="4"/>
    </row>
    <row r="19" spans="2:18" outlineLevel="1"/>
    <row r="20" spans="2:18" s="72" customFormat="1" ht="16" outlineLevel="1">
      <c r="C20" s="6" t="str">
        <f>CONCATENATE(B18,1)</f>
        <v>2.1</v>
      </c>
      <c r="D20" s="548" t="str">
        <f>CONCATENATE(C18," - Revenues")</f>
        <v>Project - NTT - Revenues</v>
      </c>
      <c r="E20" s="541"/>
      <c r="F20" s="841" t="s">
        <v>596</v>
      </c>
      <c r="G20" s="546"/>
      <c r="H20" s="73"/>
      <c r="I20" s="541"/>
      <c r="J20" s="73"/>
      <c r="K20" s="73"/>
      <c r="L20" s="73"/>
      <c r="M20" s="73"/>
      <c r="N20" s="73"/>
      <c r="O20" s="73"/>
      <c r="P20" s="73"/>
      <c r="Q20" s="73"/>
      <c r="R20" s="73"/>
    </row>
    <row r="21" spans="2:18" outlineLevel="2"/>
    <row r="22" spans="2:18" outlineLevel="2">
      <c r="D22" s="554" t="str">
        <f>CONCATENATE(C20,".1")</f>
        <v>2.1.1</v>
      </c>
      <c r="E22" s="544" t="str">
        <f>CONCATENATE(D20," - Equipment")</f>
        <v>Project - NTT - Revenues - Equipment</v>
      </c>
      <c r="G22" s="555"/>
    </row>
    <row r="23" spans="2:18" outlineLevel="2">
      <c r="D23" s="686" t="s">
        <v>564</v>
      </c>
      <c r="E23" s="646">
        <v>8</v>
      </c>
      <c r="F23" s="646">
        <v>9</v>
      </c>
      <c r="G23" s="646">
        <v>10</v>
      </c>
      <c r="H23" s="646">
        <f>MATCH($C$4, '4. Metrics DB'!$B$1:$AP$1,0) + MATCH(H25, '4. Metrics DB'!$M$2:$O$2,0) -1</f>
        <v>13</v>
      </c>
      <c r="I23" s="646">
        <v>11</v>
      </c>
    </row>
    <row r="24" spans="2:18" s="72" customFormat="1" ht="17" outlineLevel="2" thickBot="1">
      <c r="D24" s="556"/>
      <c r="E24" s="556"/>
      <c r="F24" s="999" t="s">
        <v>0</v>
      </c>
      <c r="G24" s="1000"/>
      <c r="H24" s="1000"/>
      <c r="I24" s="1001"/>
      <c r="K24" s="1002" t="s">
        <v>1</v>
      </c>
      <c r="L24" s="1004"/>
      <c r="M24" s="845" t="s">
        <v>565</v>
      </c>
      <c r="P24" s="12" t="s">
        <v>2</v>
      </c>
    </row>
    <row r="25" spans="2:18" s="13" customFormat="1" ht="49" outlineLevel="2" thickBot="1">
      <c r="D25" s="659" t="s">
        <v>394</v>
      </c>
      <c r="E25" s="659" t="s">
        <v>3</v>
      </c>
      <c r="F25" s="660" t="s">
        <v>4</v>
      </c>
      <c r="G25" s="660" t="s">
        <v>5</v>
      </c>
      <c r="H25" s="661" t="s">
        <v>483</v>
      </c>
      <c r="I25" s="659" t="s">
        <v>217</v>
      </c>
      <c r="K25" s="843" t="s">
        <v>6</v>
      </c>
      <c r="L25" s="844" t="s">
        <v>578</v>
      </c>
      <c r="M25" s="709">
        <v>0.1</v>
      </c>
      <c r="P25" s="16" t="s">
        <v>8</v>
      </c>
    </row>
    <row r="26" spans="2:18" outlineLevel="2">
      <c r="D26" s="647" t="str">
        <f t="shared" ref="D26:D35" si="0">CONCATENATE(C$2,"-",D$22,"-Item #",E26)</f>
        <v>Project-2.1.1-Item #1</v>
      </c>
      <c r="E26" s="648">
        <v>1</v>
      </c>
      <c r="F26" s="649" t="str">
        <f t="shared" ref="F26:I30" si="1">VLOOKUP($D26, MetricsDBTable, F$23,0)</f>
        <v>None</v>
      </c>
      <c r="G26" s="649" t="str">
        <f t="shared" si="1"/>
        <v>NA</v>
      </c>
      <c r="H26" s="650">
        <f t="shared" si="1"/>
        <v>0</v>
      </c>
      <c r="I26" s="649">
        <f t="shared" si="1"/>
        <v>0</v>
      </c>
      <c r="K26" s="19"/>
      <c r="L26" s="20">
        <f>M$25</f>
        <v>0.1</v>
      </c>
      <c r="M26" s="21"/>
      <c r="N26" s="21"/>
      <c r="O26" s="21"/>
      <c r="P26" s="22">
        <f t="shared" ref="P26:P35" si="2">H26*K26*(1-L26)</f>
        <v>0</v>
      </c>
    </row>
    <row r="27" spans="2:18" outlineLevel="2">
      <c r="D27" s="651" t="str">
        <f t="shared" si="0"/>
        <v>Project-2.1.1-Item #2</v>
      </c>
      <c r="E27" s="652">
        <v>2</v>
      </c>
      <c r="F27" s="653">
        <f t="shared" si="1"/>
        <v>0</v>
      </c>
      <c r="G27" s="653">
        <f t="shared" si="1"/>
        <v>0</v>
      </c>
      <c r="H27" s="654">
        <f t="shared" si="1"/>
        <v>0</v>
      </c>
      <c r="I27" s="653">
        <f t="shared" si="1"/>
        <v>0</v>
      </c>
      <c r="K27" s="25"/>
      <c r="L27" s="26">
        <f>M$25</f>
        <v>0.1</v>
      </c>
      <c r="M27" s="21"/>
      <c r="N27" s="21"/>
      <c r="O27" s="21"/>
      <c r="P27" s="27">
        <f t="shared" si="2"/>
        <v>0</v>
      </c>
    </row>
    <row r="28" spans="2:18" outlineLevel="2">
      <c r="D28" s="651" t="str">
        <f t="shared" si="0"/>
        <v>Project-2.1.1-Item #3</v>
      </c>
      <c r="E28" s="652">
        <v>3</v>
      </c>
      <c r="F28" s="653">
        <f t="shared" si="1"/>
        <v>0</v>
      </c>
      <c r="G28" s="653">
        <f t="shared" si="1"/>
        <v>0</v>
      </c>
      <c r="H28" s="654">
        <f t="shared" si="1"/>
        <v>0</v>
      </c>
      <c r="I28" s="653">
        <f t="shared" si="1"/>
        <v>0</v>
      </c>
      <c r="K28" s="25"/>
      <c r="L28" s="26">
        <f>M$25</f>
        <v>0.1</v>
      </c>
      <c r="M28" s="21"/>
      <c r="N28" s="21"/>
      <c r="O28" s="21"/>
      <c r="P28" s="27">
        <f t="shared" si="2"/>
        <v>0</v>
      </c>
    </row>
    <row r="29" spans="2:18" outlineLevel="2">
      <c r="D29" s="651" t="str">
        <f t="shared" si="0"/>
        <v>Project-2.1.1-Item #4</v>
      </c>
      <c r="E29" s="652">
        <v>4</v>
      </c>
      <c r="F29" s="653">
        <f t="shared" si="1"/>
        <v>0</v>
      </c>
      <c r="G29" s="653">
        <f t="shared" si="1"/>
        <v>0</v>
      </c>
      <c r="H29" s="654">
        <f t="shared" si="1"/>
        <v>0</v>
      </c>
      <c r="I29" s="653">
        <f t="shared" si="1"/>
        <v>0</v>
      </c>
      <c r="K29" s="25"/>
      <c r="L29" s="26">
        <f>M$25</f>
        <v>0.1</v>
      </c>
      <c r="M29" s="21"/>
      <c r="N29" s="21"/>
      <c r="O29" s="21"/>
      <c r="P29" s="27">
        <f t="shared" si="2"/>
        <v>0</v>
      </c>
    </row>
    <row r="30" spans="2:18" ht="16" outlineLevel="2" thickBot="1">
      <c r="D30" s="655" t="str">
        <f t="shared" si="0"/>
        <v>Project-2.1.1-Item #5</v>
      </c>
      <c r="E30" s="656">
        <v>5</v>
      </c>
      <c r="F30" s="657">
        <f t="shared" si="1"/>
        <v>0</v>
      </c>
      <c r="G30" s="657">
        <f t="shared" si="1"/>
        <v>0</v>
      </c>
      <c r="H30" s="658">
        <f t="shared" si="1"/>
        <v>0</v>
      </c>
      <c r="I30" s="657">
        <f t="shared" si="1"/>
        <v>0</v>
      </c>
      <c r="K30" s="700"/>
      <c r="L30" s="707">
        <f>M$25</f>
        <v>0.1</v>
      </c>
      <c r="M30" s="21"/>
      <c r="N30" s="21"/>
      <c r="O30" s="21"/>
      <c r="P30" s="27">
        <f t="shared" si="2"/>
        <v>0</v>
      </c>
    </row>
    <row r="31" spans="2:18" outlineLevel="2">
      <c r="D31" s="651" t="str">
        <f t="shared" si="0"/>
        <v>Project-2.1.1-Item #6</v>
      </c>
      <c r="E31" s="652">
        <v>6</v>
      </c>
      <c r="F31" s="25"/>
      <c r="G31" s="25"/>
      <c r="H31" s="25"/>
      <c r="I31" s="25"/>
      <c r="K31" s="25"/>
      <c r="L31" s="26"/>
      <c r="M31" s="21"/>
      <c r="N31" s="21"/>
      <c r="O31" s="21"/>
      <c r="P31" s="27">
        <f t="shared" si="2"/>
        <v>0</v>
      </c>
    </row>
    <row r="32" spans="2:18" outlineLevel="2">
      <c r="D32" s="651" t="str">
        <f t="shared" si="0"/>
        <v>Project-2.1.1-Item #7</v>
      </c>
      <c r="E32" s="652">
        <v>7</v>
      </c>
      <c r="F32" s="25"/>
      <c r="G32" s="25"/>
      <c r="H32" s="25"/>
      <c r="I32" s="25"/>
      <c r="K32" s="25"/>
      <c r="L32" s="26"/>
      <c r="M32" s="21"/>
      <c r="N32" s="21"/>
      <c r="O32" s="21"/>
      <c r="P32" s="27">
        <f t="shared" si="2"/>
        <v>0</v>
      </c>
    </row>
    <row r="33" spans="4:16" outlineLevel="2">
      <c r="D33" s="651" t="str">
        <f t="shared" si="0"/>
        <v>Project-2.1.1-Item #8</v>
      </c>
      <c r="E33" s="652">
        <v>8</v>
      </c>
      <c r="F33" s="25"/>
      <c r="G33" s="25"/>
      <c r="H33" s="25"/>
      <c r="I33" s="25"/>
      <c r="K33" s="25"/>
      <c r="L33" s="26"/>
      <c r="M33" s="21"/>
      <c r="N33" s="21"/>
      <c r="O33" s="21"/>
      <c r="P33" s="27">
        <f t="shared" si="2"/>
        <v>0</v>
      </c>
    </row>
    <row r="34" spans="4:16" outlineLevel="2">
      <c r="D34" s="651" t="str">
        <f t="shared" si="0"/>
        <v>Project-2.1.1-Item #9</v>
      </c>
      <c r="E34" s="652">
        <v>9</v>
      </c>
      <c r="F34" s="25"/>
      <c r="G34" s="25"/>
      <c r="H34" s="25"/>
      <c r="I34" s="25"/>
      <c r="K34" s="25"/>
      <c r="L34" s="26"/>
      <c r="M34" s="21"/>
      <c r="N34" s="21"/>
      <c r="O34" s="21"/>
      <c r="P34" s="27">
        <f t="shared" si="2"/>
        <v>0</v>
      </c>
    </row>
    <row r="35" spans="4:16" outlineLevel="2">
      <c r="D35" s="662" t="str">
        <f t="shared" si="0"/>
        <v>Project-2.1.1-Item #10</v>
      </c>
      <c r="E35" s="663">
        <v>10</v>
      </c>
      <c r="F35" s="30"/>
      <c r="G35" s="30"/>
      <c r="H35" s="30"/>
      <c r="I35" s="30"/>
      <c r="K35" s="30"/>
      <c r="L35" s="31"/>
      <c r="M35" s="21"/>
      <c r="N35" s="21"/>
      <c r="O35" s="21"/>
      <c r="P35" s="32">
        <f t="shared" si="2"/>
        <v>0</v>
      </c>
    </row>
    <row r="36" spans="4:16" outlineLevel="2">
      <c r="E36" s="557"/>
      <c r="F36" s="557"/>
      <c r="G36" s="557"/>
      <c r="H36" s="33"/>
      <c r="L36" s="405"/>
      <c r="M36" s="406"/>
      <c r="N36" s="406"/>
      <c r="O36" s="406"/>
    </row>
    <row r="37" spans="4:16" outlineLevel="2">
      <c r="D37" s="554" t="str">
        <f>CONCATENATE(C20,".2")</f>
        <v>2.1.2</v>
      </c>
      <c r="E37" s="544" t="str">
        <f>CONCATENATE(D20," - Deployment &amp; set-up")</f>
        <v>Project - NTT - Revenues - Deployment &amp; set-up</v>
      </c>
      <c r="G37" s="555"/>
    </row>
    <row r="38" spans="4:16" outlineLevel="2">
      <c r="D38" s="686" t="str">
        <f t="shared" ref="D38:I38" si="3">D23</f>
        <v>Metrics DB Col #=</v>
      </c>
      <c r="E38" s="646">
        <f t="shared" si="3"/>
        <v>8</v>
      </c>
      <c r="F38" s="646">
        <f t="shared" si="3"/>
        <v>9</v>
      </c>
      <c r="G38" s="646">
        <f t="shared" si="3"/>
        <v>10</v>
      </c>
      <c r="H38" s="646">
        <f t="shared" si="3"/>
        <v>13</v>
      </c>
      <c r="I38" s="646">
        <f t="shared" si="3"/>
        <v>11</v>
      </c>
    </row>
    <row r="39" spans="4:16" s="72" customFormat="1" ht="17" outlineLevel="2" thickBot="1">
      <c r="D39" s="556"/>
      <c r="E39" s="556"/>
      <c r="F39" s="999" t="s">
        <v>0</v>
      </c>
      <c r="G39" s="1000"/>
      <c r="H39" s="1000"/>
      <c r="I39" s="1001"/>
      <c r="K39" s="1002" t="s">
        <v>1</v>
      </c>
      <c r="L39" s="1004"/>
      <c r="M39" s="845" t="s">
        <v>565</v>
      </c>
      <c r="P39" s="12" t="s">
        <v>2</v>
      </c>
    </row>
    <row r="40" spans="4:16" s="13" customFormat="1" ht="49" outlineLevel="2" thickBot="1">
      <c r="D40" s="659" t="s">
        <v>394</v>
      </c>
      <c r="E40" s="659" t="s">
        <v>3</v>
      </c>
      <c r="F40" s="660" t="s">
        <v>4</v>
      </c>
      <c r="G40" s="660" t="s">
        <v>5</v>
      </c>
      <c r="H40" s="661" t="s">
        <v>483</v>
      </c>
      <c r="I40" s="659" t="s">
        <v>217</v>
      </c>
      <c r="J40" s="72"/>
      <c r="K40" s="843" t="s">
        <v>6</v>
      </c>
      <c r="L40" s="844" t="s">
        <v>578</v>
      </c>
      <c r="M40" s="709">
        <v>0.1</v>
      </c>
      <c r="P40" s="16" t="s">
        <v>8</v>
      </c>
    </row>
    <row r="41" spans="4:16" ht="16" outlineLevel="2">
      <c r="D41" s="647" t="str">
        <f t="shared" ref="D41:D50" si="4">CONCATENATE(C$2,"-",D$37,"-Item #",E41)</f>
        <v>Project-2.1.2-Item #1</v>
      </c>
      <c r="E41" s="648">
        <v>1</v>
      </c>
      <c r="F41" s="649" t="str">
        <f t="shared" ref="F41:I45" si="5">VLOOKUP($D41, MetricsDBTable, F$38,0)</f>
        <v>Usecase deployment</v>
      </c>
      <c r="G41" s="649" t="str">
        <f t="shared" si="5"/>
        <v>person hours</v>
      </c>
      <c r="H41" s="650">
        <f t="shared" si="5"/>
        <v>269.23076923076923</v>
      </c>
      <c r="I41" s="649" t="str">
        <f t="shared" si="5"/>
        <v>By default 35% margin assumend</v>
      </c>
      <c r="J41" s="267"/>
      <c r="K41" s="19">
        <v>400</v>
      </c>
      <c r="L41" s="20">
        <f>M$40</f>
        <v>0.1</v>
      </c>
      <c r="M41" s="21"/>
      <c r="N41" s="21"/>
      <c r="O41" s="21"/>
      <c r="P41" s="22">
        <f t="shared" ref="P41:P50" si="6">H41*K41*(1-L41)</f>
        <v>96923.076923076922</v>
      </c>
    </row>
    <row r="42" spans="4:16" ht="16" outlineLevel="2">
      <c r="D42" s="651" t="str">
        <f t="shared" si="4"/>
        <v>Project-2.1.2-Item #2</v>
      </c>
      <c r="E42" s="652">
        <v>2</v>
      </c>
      <c r="F42" s="653" t="str">
        <f t="shared" si="5"/>
        <v>M/O setup cost - small</v>
      </c>
      <c r="G42" s="653" t="str">
        <f t="shared" si="5"/>
        <v>Per project</v>
      </c>
      <c r="H42" s="654">
        <f t="shared" si="5"/>
        <v>46153.846153846149</v>
      </c>
      <c r="I42" s="653">
        <f t="shared" si="5"/>
        <v>0</v>
      </c>
      <c r="J42" s="267"/>
      <c r="K42" s="25">
        <v>1</v>
      </c>
      <c r="L42" s="26">
        <f>M$40</f>
        <v>0.1</v>
      </c>
      <c r="M42" s="21"/>
      <c r="N42" s="21"/>
      <c r="O42" s="21"/>
      <c r="P42" s="27">
        <f t="shared" si="6"/>
        <v>41538.461538461532</v>
      </c>
    </row>
    <row r="43" spans="4:16" ht="16" outlineLevel="2">
      <c r="D43" s="651" t="str">
        <f t="shared" si="4"/>
        <v>Project-2.1.2-Item #3</v>
      </c>
      <c r="E43" s="652">
        <v>3</v>
      </c>
      <c r="F43" s="653" t="str">
        <f t="shared" si="5"/>
        <v>M/O setup cost - medium</v>
      </c>
      <c r="G43" s="653" t="str">
        <f t="shared" si="5"/>
        <v>Per project</v>
      </c>
      <c r="H43" s="654">
        <f t="shared" si="5"/>
        <v>123076.92307692308</v>
      </c>
      <c r="I43" s="653">
        <f t="shared" si="5"/>
        <v>0</v>
      </c>
      <c r="J43" s="267"/>
      <c r="K43" s="25">
        <v>0</v>
      </c>
      <c r="L43" s="26">
        <f>M$40</f>
        <v>0.1</v>
      </c>
      <c r="M43" s="21"/>
      <c r="N43" s="21"/>
      <c r="O43" s="21"/>
      <c r="P43" s="27">
        <f t="shared" si="6"/>
        <v>0</v>
      </c>
    </row>
    <row r="44" spans="4:16" ht="16" outlineLevel="2">
      <c r="D44" s="651" t="str">
        <f t="shared" si="4"/>
        <v>Project-2.1.2-Item #4</v>
      </c>
      <c r="E44" s="652">
        <v>4</v>
      </c>
      <c r="F44" s="653" t="str">
        <f t="shared" si="5"/>
        <v>M/O setup cost - large</v>
      </c>
      <c r="G44" s="653" t="str">
        <f t="shared" si="5"/>
        <v>Per project</v>
      </c>
      <c r="H44" s="654">
        <f t="shared" si="5"/>
        <v>230769.23076923075</v>
      </c>
      <c r="I44" s="653">
        <f t="shared" si="5"/>
        <v>0</v>
      </c>
      <c r="J44" s="267"/>
      <c r="K44" s="25">
        <v>0</v>
      </c>
      <c r="L44" s="26">
        <f>M$40</f>
        <v>0.1</v>
      </c>
      <c r="M44" s="21"/>
      <c r="N44" s="21"/>
      <c r="O44" s="21"/>
      <c r="P44" s="27">
        <f t="shared" si="6"/>
        <v>0</v>
      </c>
    </row>
    <row r="45" spans="4:16" ht="17" outlineLevel="2" thickBot="1">
      <c r="D45" s="655" t="str">
        <f t="shared" si="4"/>
        <v>Project-2.1.2-Item #5</v>
      </c>
      <c r="E45" s="656">
        <v>5</v>
      </c>
      <c r="F45" s="657">
        <f t="shared" si="5"/>
        <v>0</v>
      </c>
      <c r="G45" s="657">
        <f t="shared" si="5"/>
        <v>0</v>
      </c>
      <c r="H45" s="658">
        <f t="shared" si="5"/>
        <v>0</v>
      </c>
      <c r="I45" s="657">
        <f t="shared" si="5"/>
        <v>0</v>
      </c>
      <c r="J45" s="72"/>
      <c r="K45" s="700"/>
      <c r="L45" s="707">
        <f>M$40</f>
        <v>0.1</v>
      </c>
      <c r="M45" s="21"/>
      <c r="N45" s="21"/>
      <c r="O45" s="21"/>
      <c r="P45" s="27">
        <f t="shared" si="6"/>
        <v>0</v>
      </c>
    </row>
    <row r="46" spans="4:16" ht="16" outlineLevel="2">
      <c r="D46" s="651" t="str">
        <f t="shared" si="4"/>
        <v>Project-2.1.2-Item #6</v>
      </c>
      <c r="E46" s="652">
        <v>6</v>
      </c>
      <c r="F46" s="19"/>
      <c r="G46" s="19"/>
      <c r="H46" s="19"/>
      <c r="I46" s="19"/>
      <c r="J46" s="72"/>
      <c r="K46" s="25"/>
      <c r="L46" s="26"/>
      <c r="M46" s="21"/>
      <c r="N46" s="21"/>
      <c r="O46" s="21"/>
      <c r="P46" s="27">
        <f t="shared" si="6"/>
        <v>0</v>
      </c>
    </row>
    <row r="47" spans="4:16" ht="16" outlineLevel="2">
      <c r="D47" s="651" t="str">
        <f t="shared" si="4"/>
        <v>Project-2.1.2-Item #7</v>
      </c>
      <c r="E47" s="652">
        <v>7</v>
      </c>
      <c r="F47" s="25"/>
      <c r="G47" s="25"/>
      <c r="H47" s="25"/>
      <c r="I47" s="25"/>
      <c r="J47" s="72"/>
      <c r="K47" s="25"/>
      <c r="L47" s="26"/>
      <c r="M47" s="21"/>
      <c r="N47" s="21"/>
      <c r="O47" s="21"/>
      <c r="P47" s="27">
        <f t="shared" si="6"/>
        <v>0</v>
      </c>
    </row>
    <row r="48" spans="4:16" ht="16" outlineLevel="2">
      <c r="D48" s="651" t="str">
        <f t="shared" si="4"/>
        <v>Project-2.1.2-Item #8</v>
      </c>
      <c r="E48" s="652">
        <v>8</v>
      </c>
      <c r="F48" s="25"/>
      <c r="G48" s="25"/>
      <c r="H48" s="25"/>
      <c r="I48" s="25"/>
      <c r="J48" s="72"/>
      <c r="K48" s="25"/>
      <c r="L48" s="26"/>
      <c r="M48" s="21"/>
      <c r="N48" s="21"/>
      <c r="O48" s="21"/>
      <c r="P48" s="27">
        <f t="shared" si="6"/>
        <v>0</v>
      </c>
    </row>
    <row r="49" spans="4:16" ht="16" outlineLevel="2">
      <c r="D49" s="651" t="str">
        <f t="shared" si="4"/>
        <v>Project-2.1.2-Item #9</v>
      </c>
      <c r="E49" s="652">
        <v>9</v>
      </c>
      <c r="F49" s="25"/>
      <c r="G49" s="25"/>
      <c r="H49" s="25"/>
      <c r="I49" s="25"/>
      <c r="J49" s="72"/>
      <c r="K49" s="25"/>
      <c r="L49" s="26"/>
      <c r="M49" s="21"/>
      <c r="N49" s="21"/>
      <c r="O49" s="21"/>
      <c r="P49" s="27">
        <f t="shared" si="6"/>
        <v>0</v>
      </c>
    </row>
    <row r="50" spans="4:16" ht="16" outlineLevel="2">
      <c r="D50" s="662" t="str">
        <f t="shared" si="4"/>
        <v>Project-2.1.2-Item #10</v>
      </c>
      <c r="E50" s="663">
        <v>10</v>
      </c>
      <c r="F50" s="30"/>
      <c r="G50" s="30"/>
      <c r="H50" s="30"/>
      <c r="I50" s="30"/>
      <c r="J50" s="72"/>
      <c r="K50" s="30"/>
      <c r="L50" s="31"/>
      <c r="M50" s="21"/>
      <c r="N50" s="21"/>
      <c r="O50" s="21"/>
      <c r="P50" s="32">
        <f t="shared" si="6"/>
        <v>0</v>
      </c>
    </row>
    <row r="51" spans="4:16" outlineLevel="2">
      <c r="L51" s="405"/>
      <c r="M51" s="406"/>
    </row>
    <row r="52" spans="4:16" s="10" customFormat="1" outlineLevel="2">
      <c r="D52" s="554" t="str">
        <f>CONCATENATE(C20,".3")</f>
        <v>2.1.3</v>
      </c>
      <c r="E52" s="544" t="str">
        <f>CONCATENATE(D20," - Operating services")</f>
        <v>Project - NTT - Revenues - Operating services</v>
      </c>
      <c r="F52" s="544"/>
      <c r="G52" s="558"/>
      <c r="I52" s="544"/>
    </row>
    <row r="53" spans="4:16" outlineLevel="2">
      <c r="D53" s="686" t="str">
        <f t="shared" ref="D53:I53" si="7">D23</f>
        <v>Metrics DB Col #=</v>
      </c>
      <c r="E53" s="646">
        <f t="shared" si="7"/>
        <v>8</v>
      </c>
      <c r="F53" s="646">
        <f t="shared" si="7"/>
        <v>9</v>
      </c>
      <c r="G53" s="646">
        <f t="shared" si="7"/>
        <v>10</v>
      </c>
      <c r="H53" s="646">
        <f t="shared" si="7"/>
        <v>13</v>
      </c>
      <c r="I53" s="646">
        <f t="shared" si="7"/>
        <v>11</v>
      </c>
    </row>
    <row r="54" spans="4:16" ht="17" outlineLevel="2" thickBot="1">
      <c r="D54" s="556"/>
      <c r="E54" s="556"/>
      <c r="F54" s="999" t="s">
        <v>0</v>
      </c>
      <c r="G54" s="1000"/>
      <c r="H54" s="1000"/>
      <c r="I54" s="1001"/>
      <c r="K54" s="1002" t="s">
        <v>1</v>
      </c>
      <c r="L54" s="1003"/>
      <c r="M54" s="1004"/>
      <c r="N54" s="845" t="s">
        <v>565</v>
      </c>
      <c r="O54" s="72"/>
      <c r="P54" s="12" t="s">
        <v>2</v>
      </c>
    </row>
    <row r="55" spans="4:16" ht="49" outlineLevel="2" thickBot="1">
      <c r="D55" s="659" t="s">
        <v>394</v>
      </c>
      <c r="E55" s="659" t="s">
        <v>3</v>
      </c>
      <c r="F55" s="660" t="s">
        <v>4</v>
      </c>
      <c r="G55" s="660" t="s">
        <v>5</v>
      </c>
      <c r="H55" s="661" t="s">
        <v>483</v>
      </c>
      <c r="I55" s="659" t="s">
        <v>217</v>
      </c>
      <c r="K55" s="843" t="s">
        <v>6</v>
      </c>
      <c r="L55" s="846" t="s">
        <v>579</v>
      </c>
      <c r="M55" s="847" t="s">
        <v>82</v>
      </c>
      <c r="N55" s="709">
        <v>0.1</v>
      </c>
      <c r="O55" s="13"/>
      <c r="P55" s="16" t="s">
        <v>21</v>
      </c>
    </row>
    <row r="56" spans="4:16" outlineLevel="2">
      <c r="D56" s="647" t="str">
        <f t="shared" ref="D56:D65" si="8">CONCATENATE(C$2,"-",D$52,"-Item #",E56)</f>
        <v>Project-2.1.3-Item #1</v>
      </c>
      <c r="E56" s="648">
        <v>1</v>
      </c>
      <c r="F56" s="649" t="str">
        <f t="shared" ref="F56:I60" si="9">VLOOKUP($D56, MetricsDBTable, F$23,0)</f>
        <v>M/O - small</v>
      </c>
      <c r="G56" s="649" t="str">
        <f t="shared" si="9"/>
        <v>Per project</v>
      </c>
      <c r="H56" s="650">
        <f t="shared" si="9"/>
        <v>46153.846153846149</v>
      </c>
      <c r="I56" s="649">
        <f t="shared" si="9"/>
        <v>0</v>
      </c>
      <c r="J56" s="18"/>
      <c r="K56" s="19">
        <v>1</v>
      </c>
      <c r="L56" s="20">
        <f>N$55</f>
        <v>0.1</v>
      </c>
      <c r="M56" s="20">
        <v>0</v>
      </c>
      <c r="N56" s="21"/>
      <c r="O56" s="21"/>
      <c r="P56" s="22">
        <f t="shared" ref="P56:P65" si="10">H56*K56*(1-L56)</f>
        <v>41538.461538461532</v>
      </c>
    </row>
    <row r="57" spans="4:16" outlineLevel="2">
      <c r="D57" s="651" t="str">
        <f t="shared" si="8"/>
        <v>Project-2.1.3-Item #2</v>
      </c>
      <c r="E57" s="652">
        <v>2</v>
      </c>
      <c r="F57" s="653" t="str">
        <f t="shared" si="9"/>
        <v>M/O - medium</v>
      </c>
      <c r="G57" s="653" t="str">
        <f t="shared" si="9"/>
        <v>Per project</v>
      </c>
      <c r="H57" s="654">
        <f t="shared" si="9"/>
        <v>61538.461538461539</v>
      </c>
      <c r="I57" s="653">
        <f t="shared" si="9"/>
        <v>0</v>
      </c>
      <c r="J57" s="24"/>
      <c r="K57" s="25">
        <v>0</v>
      </c>
      <c r="L57" s="26">
        <f>N$55</f>
        <v>0.1</v>
      </c>
      <c r="M57" s="26">
        <v>0</v>
      </c>
      <c r="N57" s="21"/>
      <c r="O57" s="21"/>
      <c r="P57" s="27">
        <f t="shared" si="10"/>
        <v>0</v>
      </c>
    </row>
    <row r="58" spans="4:16" outlineLevel="2">
      <c r="D58" s="651" t="str">
        <f t="shared" si="8"/>
        <v>Project-2.1.3-Item #3</v>
      </c>
      <c r="E58" s="652">
        <v>3</v>
      </c>
      <c r="F58" s="653" t="str">
        <f t="shared" si="9"/>
        <v>M/O - large</v>
      </c>
      <c r="G58" s="653" t="str">
        <f t="shared" si="9"/>
        <v>Per project</v>
      </c>
      <c r="H58" s="654">
        <f t="shared" si="9"/>
        <v>76923.076923076922</v>
      </c>
      <c r="I58" s="653">
        <f t="shared" si="9"/>
        <v>0</v>
      </c>
      <c r="J58" s="24"/>
      <c r="K58" s="25">
        <v>0</v>
      </c>
      <c r="L58" s="26">
        <f>N$55</f>
        <v>0.1</v>
      </c>
      <c r="M58" s="26">
        <v>0</v>
      </c>
      <c r="N58" s="21"/>
      <c r="O58" s="21"/>
      <c r="P58" s="27">
        <f t="shared" si="10"/>
        <v>0</v>
      </c>
    </row>
    <row r="59" spans="4:16" outlineLevel="2">
      <c r="D59" s="651" t="str">
        <f t="shared" si="8"/>
        <v>Project-2.1.3-Item #4</v>
      </c>
      <c r="E59" s="652">
        <v>4</v>
      </c>
      <c r="F59" s="653">
        <f t="shared" si="9"/>
        <v>0</v>
      </c>
      <c r="G59" s="653">
        <f t="shared" si="9"/>
        <v>0</v>
      </c>
      <c r="H59" s="654">
        <f t="shared" si="9"/>
        <v>0</v>
      </c>
      <c r="I59" s="653">
        <f t="shared" si="9"/>
        <v>0</v>
      </c>
      <c r="K59" s="25"/>
      <c r="L59" s="26">
        <f>N$55</f>
        <v>0.1</v>
      </c>
      <c r="M59" s="26"/>
      <c r="N59" s="21"/>
      <c r="O59" s="21"/>
      <c r="P59" s="27">
        <f t="shared" si="10"/>
        <v>0</v>
      </c>
    </row>
    <row r="60" spans="4:16" ht="16" outlineLevel="2" thickBot="1">
      <c r="D60" s="655" t="str">
        <f t="shared" si="8"/>
        <v>Project-2.1.3-Item #5</v>
      </c>
      <c r="E60" s="656">
        <v>5</v>
      </c>
      <c r="F60" s="657">
        <f t="shared" si="9"/>
        <v>0</v>
      </c>
      <c r="G60" s="657">
        <f t="shared" si="9"/>
        <v>0</v>
      </c>
      <c r="H60" s="658">
        <f t="shared" si="9"/>
        <v>0</v>
      </c>
      <c r="I60" s="657">
        <f t="shared" si="9"/>
        <v>0</v>
      </c>
      <c r="K60" s="700"/>
      <c r="L60" s="707">
        <f>N$55</f>
        <v>0.1</v>
      </c>
      <c r="M60" s="707"/>
      <c r="N60" s="21"/>
      <c r="O60" s="21"/>
      <c r="P60" s="27">
        <f t="shared" si="10"/>
        <v>0</v>
      </c>
    </row>
    <row r="61" spans="4:16" outlineLevel="2">
      <c r="D61" s="651" t="str">
        <f t="shared" si="8"/>
        <v>Project-2.1.3-Item #6</v>
      </c>
      <c r="E61" s="652">
        <v>6</v>
      </c>
      <c r="F61" s="19"/>
      <c r="G61" s="19"/>
      <c r="H61" s="19"/>
      <c r="I61" s="19"/>
      <c r="K61" s="25"/>
      <c r="L61" s="26"/>
      <c r="M61" s="26"/>
      <c r="N61" s="21"/>
      <c r="O61" s="21"/>
      <c r="P61" s="27">
        <f t="shared" si="10"/>
        <v>0</v>
      </c>
    </row>
    <row r="62" spans="4:16" outlineLevel="2">
      <c r="D62" s="651" t="str">
        <f t="shared" si="8"/>
        <v>Project-2.1.3-Item #7</v>
      </c>
      <c r="E62" s="652">
        <v>7</v>
      </c>
      <c r="F62" s="25"/>
      <c r="G62" s="25"/>
      <c r="H62" s="25"/>
      <c r="I62" s="25"/>
      <c r="K62" s="25"/>
      <c r="L62" s="26"/>
      <c r="M62" s="26"/>
      <c r="N62" s="21"/>
      <c r="O62" s="21"/>
      <c r="P62" s="27">
        <f t="shared" si="10"/>
        <v>0</v>
      </c>
    </row>
    <row r="63" spans="4:16" outlineLevel="2">
      <c r="D63" s="651" t="str">
        <f t="shared" si="8"/>
        <v>Project-2.1.3-Item #8</v>
      </c>
      <c r="E63" s="652">
        <v>8</v>
      </c>
      <c r="F63" s="25"/>
      <c r="G63" s="25"/>
      <c r="H63" s="25"/>
      <c r="I63" s="25"/>
      <c r="K63" s="25"/>
      <c r="L63" s="26"/>
      <c r="M63" s="26"/>
      <c r="N63" s="21"/>
      <c r="O63" s="21"/>
      <c r="P63" s="27">
        <f t="shared" si="10"/>
        <v>0</v>
      </c>
    </row>
    <row r="64" spans="4:16" outlineLevel="2">
      <c r="D64" s="651" t="str">
        <f t="shared" si="8"/>
        <v>Project-2.1.3-Item #9</v>
      </c>
      <c r="E64" s="652">
        <v>9</v>
      </c>
      <c r="F64" s="25"/>
      <c r="G64" s="25"/>
      <c r="H64" s="25"/>
      <c r="I64" s="25"/>
      <c r="K64" s="25"/>
      <c r="L64" s="26"/>
      <c r="M64" s="26"/>
      <c r="N64" s="21"/>
      <c r="O64" s="21"/>
      <c r="P64" s="27">
        <f t="shared" si="10"/>
        <v>0</v>
      </c>
    </row>
    <row r="65" spans="3:18" outlineLevel="2">
      <c r="D65" s="662" t="str">
        <f t="shared" si="8"/>
        <v>Project-2.1.3-Item #10</v>
      </c>
      <c r="E65" s="663">
        <v>10</v>
      </c>
      <c r="F65" s="30"/>
      <c r="G65" s="30"/>
      <c r="H65" s="30"/>
      <c r="I65" s="30"/>
      <c r="K65" s="30"/>
      <c r="L65" s="31"/>
      <c r="M65" s="31"/>
      <c r="N65" s="21"/>
      <c r="O65" s="21"/>
      <c r="P65" s="32">
        <f t="shared" si="10"/>
        <v>0</v>
      </c>
    </row>
    <row r="66" spans="3:18" outlineLevel="2">
      <c r="D66" s="559"/>
      <c r="E66" s="560"/>
      <c r="F66" s="560"/>
      <c r="G66" s="560"/>
      <c r="H66" s="223"/>
      <c r="I66" s="545"/>
      <c r="K66" s="223"/>
      <c r="L66" s="405"/>
      <c r="M66" s="406"/>
      <c r="N66" s="21"/>
      <c r="O66" s="224"/>
    </row>
    <row r="67" spans="3:18" s="72" customFormat="1" ht="16" outlineLevel="1">
      <c r="C67" s="6" t="str">
        <f>CONCATENATE(B18,2)</f>
        <v>2.2</v>
      </c>
      <c r="D67" s="548" t="str">
        <f>CONCATENATE(C18," - Price discounts")</f>
        <v>Project - NTT - Price discounts</v>
      </c>
      <c r="E67" s="541"/>
      <c r="F67" s="841" t="s">
        <v>593</v>
      </c>
      <c r="G67" s="546"/>
      <c r="H67" s="73"/>
      <c r="I67" s="541"/>
      <c r="J67" s="73"/>
      <c r="K67" s="73"/>
      <c r="L67" s="73"/>
      <c r="M67" s="73"/>
      <c r="N67" s="73"/>
      <c r="O67" s="73"/>
      <c r="P67" s="73"/>
      <c r="Q67" s="73"/>
      <c r="R67" s="73"/>
    </row>
    <row r="68" spans="3:18" outlineLevel="2">
      <c r="D68" s="559"/>
      <c r="E68" s="560"/>
      <c r="F68" s="560"/>
      <c r="I68" s="223"/>
      <c r="J68" s="223"/>
    </row>
    <row r="69" spans="3:18" outlineLevel="2">
      <c r="D69" s="554" t="str">
        <f>CONCATENATE(C67,".1")</f>
        <v>2.2.1</v>
      </c>
      <c r="E69" s="544" t="str">
        <f>CONCATENATE("Discount - ",E22)</f>
        <v>Discount - Project - NTT - Revenues - Equipment</v>
      </c>
      <c r="F69" s="561"/>
      <c r="I69" s="206"/>
      <c r="J69" s="206"/>
      <c r="K69" s="206"/>
    </row>
    <row r="70" spans="3:18" outlineLevel="2">
      <c r="D70" s="554" t="str">
        <f>CONCATENATE(C67,".2")</f>
        <v>2.2.2</v>
      </c>
      <c r="E70" s="544" t="str">
        <f>CONCATENATE("Discount - ",E37)</f>
        <v>Discount - Project - NTT - Revenues - Deployment &amp; set-up</v>
      </c>
      <c r="F70" s="561"/>
      <c r="I70" s="206"/>
      <c r="J70" s="206"/>
      <c r="K70" s="206"/>
    </row>
    <row r="71" spans="3:18" ht="15" customHeight="1" outlineLevel="2">
      <c r="D71" s="554" t="str">
        <f>CONCATENATE(C67,".3")</f>
        <v>2.2.3</v>
      </c>
      <c r="E71" s="544" t="str">
        <f>CONCATENATE("Discount - ",E52)</f>
        <v>Discount - Project - NTT - Revenues - Operating services</v>
      </c>
      <c r="F71" s="561"/>
      <c r="I71" s="404"/>
      <c r="J71" s="206"/>
      <c r="K71" s="206"/>
    </row>
    <row r="72" spans="3:18" outlineLevel="2">
      <c r="K72" s="75"/>
    </row>
    <row r="73" spans="3:18" outlineLevel="2"/>
    <row r="74" spans="3:18" s="72" customFormat="1" ht="16" outlineLevel="1">
      <c r="C74" s="6" t="str">
        <f>CONCATENATE(B18,3)</f>
        <v>2.3</v>
      </c>
      <c r="D74" s="548" t="str">
        <f>CONCATENATE(C18," - Capex")</f>
        <v>Project - NTT - Capex</v>
      </c>
      <c r="E74" s="541"/>
      <c r="F74" s="841" t="s">
        <v>597</v>
      </c>
      <c r="G74" s="546"/>
      <c r="H74" s="73"/>
      <c r="I74" s="541"/>
      <c r="J74" s="73"/>
      <c r="K74" s="73"/>
      <c r="L74" s="73"/>
      <c r="M74" s="73"/>
      <c r="N74" s="73"/>
      <c r="O74" s="73"/>
      <c r="P74" s="73"/>
      <c r="Q74" s="73"/>
      <c r="R74" s="73"/>
    </row>
    <row r="75" spans="3:18" outlineLevel="2">
      <c r="D75" s="686" t="s">
        <v>564</v>
      </c>
      <c r="F75" s="646">
        <v>9</v>
      </c>
      <c r="G75" s="646">
        <v>10</v>
      </c>
      <c r="H75" s="646">
        <f>MATCH($C$4, '4. Metrics DB'!$B$1:$AP$1,0) + MATCH(H77, '4. Metrics DB'!$M$2:$O$2,0) -1</f>
        <v>14</v>
      </c>
      <c r="I75" s="646">
        <v>11</v>
      </c>
    </row>
    <row r="76" spans="3:18" ht="16" outlineLevel="2">
      <c r="D76" s="556"/>
      <c r="E76" s="556"/>
      <c r="F76" s="999" t="s">
        <v>0</v>
      </c>
      <c r="G76" s="1000"/>
      <c r="H76" s="1000"/>
      <c r="I76" s="1001"/>
      <c r="J76" s="72"/>
      <c r="K76" s="1005" t="s">
        <v>1</v>
      </c>
      <c r="L76" s="1006"/>
      <c r="M76" s="72"/>
      <c r="N76" s="12" t="s">
        <v>2</v>
      </c>
    </row>
    <row r="77" spans="3:18" ht="32" outlineLevel="2">
      <c r="D77" s="659" t="s">
        <v>394</v>
      </c>
      <c r="E77" s="659" t="s">
        <v>3</v>
      </c>
      <c r="F77" s="660" t="s">
        <v>4</v>
      </c>
      <c r="G77" s="660" t="s">
        <v>5</v>
      </c>
      <c r="H77" s="661" t="s">
        <v>482</v>
      </c>
      <c r="I77" s="659" t="s">
        <v>217</v>
      </c>
      <c r="J77" s="13"/>
      <c r="K77" s="848" t="s">
        <v>6</v>
      </c>
      <c r="L77" s="849" t="s">
        <v>580</v>
      </c>
      <c r="M77" s="13"/>
      <c r="N77" s="16" t="s">
        <v>8</v>
      </c>
    </row>
    <row r="78" spans="3:18" outlineLevel="2">
      <c r="D78" s="647" t="str">
        <f t="shared" ref="D78:D87" si="11">CONCATENATE(C$2,"-",C$74,"-Item #",E78)</f>
        <v>Project-2.3-Item #1</v>
      </c>
      <c r="E78" s="648">
        <v>1</v>
      </c>
      <c r="F78" s="649" t="str">
        <f t="shared" ref="F78:I82" si="12">VLOOKUP($D78, MetricsDBTable, F$75,0)</f>
        <v>None</v>
      </c>
      <c r="G78" s="649" t="str">
        <f t="shared" si="12"/>
        <v>NA</v>
      </c>
      <c r="H78" s="650">
        <f t="shared" si="12"/>
        <v>0</v>
      </c>
      <c r="I78" s="649">
        <f t="shared" si="12"/>
        <v>0</v>
      </c>
      <c r="K78" s="19"/>
      <c r="L78" s="687">
        <f>'6. INPUT PROJECT'!H78</f>
        <v>0</v>
      </c>
      <c r="M78" s="21"/>
      <c r="N78" s="22">
        <f>K78*L78</f>
        <v>0</v>
      </c>
    </row>
    <row r="79" spans="3:18" outlineLevel="2">
      <c r="D79" s="651" t="str">
        <f t="shared" si="11"/>
        <v>Project-2.3-Item #2</v>
      </c>
      <c r="E79" s="652">
        <v>2</v>
      </c>
      <c r="F79" s="653">
        <f t="shared" si="12"/>
        <v>0</v>
      </c>
      <c r="G79" s="653">
        <f t="shared" si="12"/>
        <v>0</v>
      </c>
      <c r="H79" s="654">
        <f t="shared" si="12"/>
        <v>0</v>
      </c>
      <c r="I79" s="653">
        <f t="shared" si="12"/>
        <v>0</v>
      </c>
      <c r="K79" s="25"/>
      <c r="L79" s="688">
        <f>'6. INPUT PROJECT'!H79</f>
        <v>0</v>
      </c>
      <c r="M79" s="21"/>
      <c r="N79" s="27">
        <f t="shared" ref="N79:N87" si="13">K79*L79</f>
        <v>0</v>
      </c>
    </row>
    <row r="80" spans="3:18" outlineLevel="2">
      <c r="D80" s="651" t="str">
        <f t="shared" si="11"/>
        <v>Project-2.3-Item #3</v>
      </c>
      <c r="E80" s="652">
        <v>3</v>
      </c>
      <c r="F80" s="653">
        <f t="shared" si="12"/>
        <v>0</v>
      </c>
      <c r="G80" s="653">
        <f t="shared" si="12"/>
        <v>0</v>
      </c>
      <c r="H80" s="654">
        <f t="shared" si="12"/>
        <v>0</v>
      </c>
      <c r="I80" s="653">
        <f t="shared" si="12"/>
        <v>0</v>
      </c>
      <c r="K80" s="25"/>
      <c r="L80" s="688">
        <f>'6. INPUT PROJECT'!H80</f>
        <v>0</v>
      </c>
      <c r="M80" s="21"/>
      <c r="N80" s="27">
        <f t="shared" si="13"/>
        <v>0</v>
      </c>
    </row>
    <row r="81" spans="3:18" outlineLevel="2">
      <c r="D81" s="651" t="str">
        <f t="shared" si="11"/>
        <v>Project-2.3-Item #4</v>
      </c>
      <c r="E81" s="652">
        <v>4</v>
      </c>
      <c r="F81" s="653">
        <f t="shared" si="12"/>
        <v>0</v>
      </c>
      <c r="G81" s="653">
        <f t="shared" si="12"/>
        <v>0</v>
      </c>
      <c r="H81" s="654">
        <f t="shared" si="12"/>
        <v>0</v>
      </c>
      <c r="I81" s="653">
        <f t="shared" si="12"/>
        <v>0</v>
      </c>
      <c r="K81" s="25"/>
      <c r="L81" s="688">
        <f>'6. INPUT PROJECT'!H81</f>
        <v>0</v>
      </c>
      <c r="M81" s="21"/>
      <c r="N81" s="27">
        <f t="shared" si="13"/>
        <v>0</v>
      </c>
    </row>
    <row r="82" spans="3:18" ht="16" outlineLevel="2" thickBot="1">
      <c r="D82" s="655" t="str">
        <f t="shared" si="11"/>
        <v>Project-2.3-Item #5</v>
      </c>
      <c r="E82" s="656">
        <v>5</v>
      </c>
      <c r="F82" s="657">
        <f t="shared" si="12"/>
        <v>0</v>
      </c>
      <c r="G82" s="657">
        <f t="shared" si="12"/>
        <v>0</v>
      </c>
      <c r="H82" s="658">
        <f t="shared" si="12"/>
        <v>0</v>
      </c>
      <c r="I82" s="657">
        <f t="shared" si="12"/>
        <v>0</v>
      </c>
      <c r="K82" s="700"/>
      <c r="L82" s="714">
        <f>'6. INPUT PROJECT'!H82</f>
        <v>0</v>
      </c>
      <c r="M82" s="21"/>
      <c r="N82" s="27">
        <f t="shared" si="13"/>
        <v>0</v>
      </c>
    </row>
    <row r="83" spans="3:18" outlineLevel="2">
      <c r="D83" s="651" t="str">
        <f t="shared" si="11"/>
        <v>Project-2.3-Item #6</v>
      </c>
      <c r="E83" s="652">
        <v>6</v>
      </c>
      <c r="F83" s="19"/>
      <c r="G83" s="19"/>
      <c r="H83" s="19"/>
      <c r="I83" s="19"/>
      <c r="K83" s="25"/>
      <c r="L83" s="688"/>
      <c r="M83" s="21"/>
      <c r="N83" s="27">
        <f t="shared" si="13"/>
        <v>0</v>
      </c>
    </row>
    <row r="84" spans="3:18" outlineLevel="2">
      <c r="D84" s="651" t="str">
        <f t="shared" si="11"/>
        <v>Project-2.3-Item #7</v>
      </c>
      <c r="E84" s="652">
        <v>7</v>
      </c>
      <c r="F84" s="25"/>
      <c r="G84" s="25"/>
      <c r="H84" s="25"/>
      <c r="I84" s="25"/>
      <c r="K84" s="25"/>
      <c r="L84" s="688"/>
      <c r="M84" s="21"/>
      <c r="N84" s="27">
        <f t="shared" si="13"/>
        <v>0</v>
      </c>
    </row>
    <row r="85" spans="3:18" outlineLevel="2">
      <c r="D85" s="651" t="str">
        <f t="shared" si="11"/>
        <v>Project-2.3-Item #8</v>
      </c>
      <c r="E85" s="652">
        <v>8</v>
      </c>
      <c r="F85" s="25"/>
      <c r="G85" s="25"/>
      <c r="H85" s="25"/>
      <c r="I85" s="25"/>
      <c r="K85" s="25"/>
      <c r="L85" s="688"/>
      <c r="M85" s="21"/>
      <c r="N85" s="27">
        <f t="shared" si="13"/>
        <v>0</v>
      </c>
    </row>
    <row r="86" spans="3:18" outlineLevel="2">
      <c r="D86" s="651" t="str">
        <f t="shared" si="11"/>
        <v>Project-2.3-Item #9</v>
      </c>
      <c r="E86" s="652">
        <v>9</v>
      </c>
      <c r="F86" s="25"/>
      <c r="G86" s="25"/>
      <c r="H86" s="25"/>
      <c r="I86" s="25"/>
      <c r="K86" s="25"/>
      <c r="L86" s="688"/>
      <c r="M86" s="21"/>
      <c r="N86" s="27">
        <f t="shared" si="13"/>
        <v>0</v>
      </c>
    </row>
    <row r="87" spans="3:18" outlineLevel="2">
      <c r="D87" s="662" t="str">
        <f t="shared" si="11"/>
        <v>Project-2.3-Item #10</v>
      </c>
      <c r="E87" s="663">
        <v>10</v>
      </c>
      <c r="F87" s="30"/>
      <c r="G87" s="30"/>
      <c r="H87" s="30"/>
      <c r="I87" s="30"/>
      <c r="K87" s="30"/>
      <c r="L87" s="689"/>
      <c r="M87" s="21"/>
      <c r="N87" s="32">
        <f t="shared" si="13"/>
        <v>0</v>
      </c>
    </row>
    <row r="88" spans="3:18" outlineLevel="2">
      <c r="L88" s="36"/>
    </row>
    <row r="89" spans="3:18" s="72" customFormat="1" ht="16" outlineLevel="1">
      <c r="C89" s="6" t="str">
        <f>CONCATENATE(B18,4)</f>
        <v>2.4</v>
      </c>
      <c r="D89" s="548" t="str">
        <f>CONCATENATE(C18," - Deployment &amp; set-up cost")</f>
        <v>Project - NTT - Deployment &amp; set-up cost</v>
      </c>
      <c r="E89" s="541"/>
      <c r="F89" s="841" t="s">
        <v>604</v>
      </c>
      <c r="G89" s="546"/>
      <c r="H89" s="73"/>
      <c r="I89" s="541"/>
      <c r="J89" s="73"/>
      <c r="K89" s="73"/>
      <c r="L89" s="73"/>
      <c r="M89" s="73"/>
      <c r="N89" s="73"/>
      <c r="O89" s="73"/>
      <c r="P89" s="73"/>
      <c r="Q89" s="73"/>
      <c r="R89" s="73"/>
    </row>
    <row r="90" spans="3:18" outlineLevel="2">
      <c r="F90" s="646"/>
      <c r="G90" s="646"/>
      <c r="H90" s="646"/>
      <c r="I90" s="646"/>
    </row>
    <row r="91" spans="3:18" ht="16" outlineLevel="2">
      <c r="D91" s="556"/>
      <c r="E91" s="556"/>
      <c r="F91" s="999" t="s">
        <v>0</v>
      </c>
      <c r="G91" s="1000"/>
      <c r="H91" s="1000"/>
      <c r="I91" s="1001"/>
      <c r="J91" s="72"/>
      <c r="K91" s="1005" t="s">
        <v>1</v>
      </c>
      <c r="L91" s="1006"/>
      <c r="M91" s="72"/>
      <c r="N91" s="12" t="s">
        <v>2</v>
      </c>
    </row>
    <row r="92" spans="3:18" ht="32" outlineLevel="2">
      <c r="D92" s="659" t="s">
        <v>394</v>
      </c>
      <c r="E92" s="659" t="s">
        <v>3</v>
      </c>
      <c r="F92" s="660" t="s">
        <v>4</v>
      </c>
      <c r="G92" s="660" t="s">
        <v>5</v>
      </c>
      <c r="H92" s="661" t="s">
        <v>482</v>
      </c>
      <c r="I92" s="659" t="s">
        <v>217</v>
      </c>
      <c r="J92" s="13"/>
      <c r="K92" s="848" t="s">
        <v>6</v>
      </c>
      <c r="L92" s="849" t="s">
        <v>580</v>
      </c>
      <c r="M92" s="13"/>
      <c r="N92" s="16" t="s">
        <v>8</v>
      </c>
    </row>
    <row r="93" spans="3:18" outlineLevel="2">
      <c r="D93" s="647" t="str">
        <f t="shared" ref="D93:D102" si="14">CONCATENATE(C$2,"-",C$89,"-Item #",E93)</f>
        <v>Project-2.4-Item #1</v>
      </c>
      <c r="E93" s="648">
        <v>1</v>
      </c>
      <c r="F93" s="649" t="str">
        <f t="shared" ref="F93:I97" si="15">VLOOKUP($D93, MetricsDBTable, F$75,0)</f>
        <v>Usecase deployment</v>
      </c>
      <c r="G93" s="649" t="str">
        <f t="shared" si="15"/>
        <v>person hours</v>
      </c>
      <c r="H93" s="650">
        <f t="shared" si="15"/>
        <v>175</v>
      </c>
      <c r="I93" s="649">
        <f t="shared" si="15"/>
        <v>0</v>
      </c>
      <c r="J93" s="13"/>
      <c r="K93" s="19">
        <v>400</v>
      </c>
      <c r="L93" s="687">
        <f>H93</f>
        <v>175</v>
      </c>
      <c r="M93" s="21"/>
      <c r="N93" s="22">
        <f>K93*L93</f>
        <v>70000</v>
      </c>
    </row>
    <row r="94" spans="3:18" outlineLevel="2">
      <c r="D94" s="651" t="str">
        <f t="shared" si="14"/>
        <v>Project-2.4-Item #2</v>
      </c>
      <c r="E94" s="652">
        <v>2</v>
      </c>
      <c r="F94" s="653" t="str">
        <f t="shared" si="15"/>
        <v>M/O setup cost - small</v>
      </c>
      <c r="G94" s="653" t="str">
        <f t="shared" si="15"/>
        <v>Per project</v>
      </c>
      <c r="H94" s="654">
        <f t="shared" si="15"/>
        <v>30000</v>
      </c>
      <c r="I94" s="653">
        <f t="shared" si="15"/>
        <v>0</v>
      </c>
      <c r="J94" s="13"/>
      <c r="K94" s="25">
        <v>1</v>
      </c>
      <c r="L94" s="688">
        <f>H94</f>
        <v>30000</v>
      </c>
      <c r="M94" s="21"/>
      <c r="N94" s="27">
        <f t="shared" ref="N94:N102" si="16">K94*L94</f>
        <v>30000</v>
      </c>
    </row>
    <row r="95" spans="3:18" outlineLevel="2">
      <c r="D95" s="651" t="str">
        <f t="shared" si="14"/>
        <v>Project-2.4-Item #3</v>
      </c>
      <c r="E95" s="652">
        <v>3</v>
      </c>
      <c r="F95" s="653" t="str">
        <f t="shared" si="15"/>
        <v>M/O setup cost - medium</v>
      </c>
      <c r="G95" s="653" t="str">
        <f t="shared" si="15"/>
        <v>Per project</v>
      </c>
      <c r="H95" s="654">
        <f t="shared" si="15"/>
        <v>80000</v>
      </c>
      <c r="I95" s="653">
        <f t="shared" si="15"/>
        <v>0</v>
      </c>
      <c r="J95" s="13"/>
      <c r="K95" s="25"/>
      <c r="L95" s="688">
        <f>H95</f>
        <v>80000</v>
      </c>
      <c r="M95" s="21"/>
      <c r="N95" s="27">
        <f t="shared" si="16"/>
        <v>0</v>
      </c>
    </row>
    <row r="96" spans="3:18" outlineLevel="2">
      <c r="D96" s="651" t="str">
        <f t="shared" si="14"/>
        <v>Project-2.4-Item #4</v>
      </c>
      <c r="E96" s="652">
        <v>4</v>
      </c>
      <c r="F96" s="653" t="str">
        <f t="shared" si="15"/>
        <v>M/O setup cost - large</v>
      </c>
      <c r="G96" s="653" t="str">
        <f t="shared" si="15"/>
        <v>Per project</v>
      </c>
      <c r="H96" s="654">
        <f t="shared" si="15"/>
        <v>150000</v>
      </c>
      <c r="I96" s="653">
        <f t="shared" si="15"/>
        <v>0</v>
      </c>
      <c r="J96" s="13"/>
      <c r="K96" s="25"/>
      <c r="L96" s="688">
        <f>H96</f>
        <v>150000</v>
      </c>
      <c r="M96" s="21"/>
      <c r="N96" s="27">
        <f t="shared" si="16"/>
        <v>0</v>
      </c>
    </row>
    <row r="97" spans="3:18" ht="16" outlineLevel="2" thickBot="1">
      <c r="D97" s="655" t="str">
        <f t="shared" si="14"/>
        <v>Project-2.4-Item #5</v>
      </c>
      <c r="E97" s="656">
        <v>5</v>
      </c>
      <c r="F97" s="657">
        <f t="shared" si="15"/>
        <v>0</v>
      </c>
      <c r="G97" s="657">
        <f t="shared" si="15"/>
        <v>0</v>
      </c>
      <c r="H97" s="658">
        <f t="shared" si="15"/>
        <v>0</v>
      </c>
      <c r="I97" s="657">
        <f t="shared" si="15"/>
        <v>0</v>
      </c>
      <c r="K97" s="700"/>
      <c r="L97" s="714">
        <f>H97</f>
        <v>0</v>
      </c>
      <c r="M97" s="21"/>
      <c r="N97" s="27">
        <f t="shared" si="16"/>
        <v>0</v>
      </c>
    </row>
    <row r="98" spans="3:18" outlineLevel="2">
      <c r="D98" s="651" t="str">
        <f t="shared" si="14"/>
        <v>Project-2.4-Item #6</v>
      </c>
      <c r="E98" s="652">
        <v>6</v>
      </c>
      <c r="F98" s="19"/>
      <c r="G98" s="19"/>
      <c r="H98" s="19"/>
      <c r="I98" s="19"/>
      <c r="K98" s="25"/>
      <c r="L98" s="688"/>
      <c r="M98" s="21"/>
      <c r="N98" s="27">
        <f t="shared" si="16"/>
        <v>0</v>
      </c>
    </row>
    <row r="99" spans="3:18" outlineLevel="2">
      <c r="D99" s="651" t="str">
        <f t="shared" si="14"/>
        <v>Project-2.4-Item #7</v>
      </c>
      <c r="E99" s="652">
        <v>7</v>
      </c>
      <c r="F99" s="25"/>
      <c r="G99" s="25"/>
      <c r="H99" s="25"/>
      <c r="I99" s="25"/>
      <c r="K99" s="25"/>
      <c r="L99" s="688"/>
      <c r="M99" s="21"/>
      <c r="N99" s="27">
        <f t="shared" si="16"/>
        <v>0</v>
      </c>
    </row>
    <row r="100" spans="3:18" outlineLevel="2">
      <c r="D100" s="651" t="str">
        <f t="shared" si="14"/>
        <v>Project-2.4-Item #8</v>
      </c>
      <c r="E100" s="652">
        <v>8</v>
      </c>
      <c r="F100" s="25"/>
      <c r="G100" s="25"/>
      <c r="H100" s="25"/>
      <c r="I100" s="25"/>
      <c r="K100" s="25"/>
      <c r="L100" s="688"/>
      <c r="M100" s="21"/>
      <c r="N100" s="27">
        <f t="shared" si="16"/>
        <v>0</v>
      </c>
    </row>
    <row r="101" spans="3:18" outlineLevel="2">
      <c r="D101" s="651" t="str">
        <f t="shared" si="14"/>
        <v>Project-2.4-Item #9</v>
      </c>
      <c r="E101" s="652">
        <v>9</v>
      </c>
      <c r="F101" s="25"/>
      <c r="G101" s="25"/>
      <c r="H101" s="25"/>
      <c r="I101" s="25"/>
      <c r="K101" s="25"/>
      <c r="L101" s="688"/>
      <c r="M101" s="21"/>
      <c r="N101" s="27">
        <f t="shared" si="16"/>
        <v>0</v>
      </c>
    </row>
    <row r="102" spans="3:18" outlineLevel="2">
      <c r="D102" s="662" t="str">
        <f t="shared" si="14"/>
        <v>Project-2.4-Item #10</v>
      </c>
      <c r="E102" s="663">
        <v>10</v>
      </c>
      <c r="F102" s="30"/>
      <c r="G102" s="30"/>
      <c r="H102" s="30"/>
      <c r="I102" s="30"/>
      <c r="K102" s="30"/>
      <c r="L102" s="689"/>
      <c r="M102" s="21"/>
      <c r="N102" s="32">
        <f t="shared" si="16"/>
        <v>0</v>
      </c>
    </row>
    <row r="103" spans="3:18" outlineLevel="2">
      <c r="L103" s="36"/>
    </row>
    <row r="104" spans="3:18" s="72" customFormat="1" ht="16" outlineLevel="1">
      <c r="C104" s="6" t="str">
        <f>CONCATENATE(B18,5)</f>
        <v>2.5</v>
      </c>
      <c r="D104" s="548" t="str">
        <f>CONCATENATE(C18," - Opex")</f>
        <v>Project - NTT - Opex</v>
      </c>
      <c r="E104" s="541"/>
      <c r="F104" s="841" t="s">
        <v>598</v>
      </c>
      <c r="G104" s="546"/>
      <c r="H104" s="73"/>
      <c r="I104" s="541"/>
      <c r="J104" s="73"/>
      <c r="K104" s="73"/>
      <c r="L104" s="73"/>
      <c r="M104" s="73"/>
      <c r="N104" s="73"/>
      <c r="O104" s="73"/>
      <c r="P104" s="73"/>
      <c r="Q104" s="73"/>
      <c r="R104" s="73"/>
    </row>
    <row r="105" spans="3:18" outlineLevel="2">
      <c r="C105" s="75"/>
      <c r="D105" s="562"/>
    </row>
    <row r="106" spans="3:18" outlineLevel="2">
      <c r="C106" s="75"/>
      <c r="D106" s="563" t="str">
        <f>CONCATENATE(C104,".1")</f>
        <v>2.5.1</v>
      </c>
      <c r="E106" s="563" t="str">
        <f>CONCATENATE(D104," - Purchase cost")</f>
        <v>Project - NTT - Opex - Purchase cost</v>
      </c>
    </row>
    <row r="107" spans="3:18" outlineLevel="2">
      <c r="C107" s="75"/>
      <c r="D107" s="562"/>
      <c r="F107" s="646"/>
      <c r="G107" s="646"/>
      <c r="H107" s="646"/>
      <c r="I107" s="646"/>
    </row>
    <row r="108" spans="3:18" ht="16" outlineLevel="2">
      <c r="C108" s="75"/>
      <c r="D108" s="556"/>
      <c r="E108" s="556"/>
      <c r="F108" s="999" t="s">
        <v>0</v>
      </c>
      <c r="G108" s="1000"/>
      <c r="H108" s="1000"/>
      <c r="I108" s="1001"/>
      <c r="J108" s="72"/>
      <c r="K108" s="1005" t="s">
        <v>1</v>
      </c>
      <c r="L108" s="1009"/>
      <c r="M108" s="1006"/>
      <c r="N108" s="72"/>
      <c r="O108" s="12" t="s">
        <v>2</v>
      </c>
    </row>
    <row r="109" spans="3:18" ht="48" outlineLevel="2">
      <c r="C109" s="75"/>
      <c r="D109" s="659" t="s">
        <v>394</v>
      </c>
      <c r="E109" s="659" t="s">
        <v>3</v>
      </c>
      <c r="F109" s="660" t="s">
        <v>25</v>
      </c>
      <c r="G109" s="660" t="s">
        <v>5</v>
      </c>
      <c r="H109" s="661" t="s">
        <v>725</v>
      </c>
      <c r="I109" s="659" t="s">
        <v>217</v>
      </c>
      <c r="J109" s="13"/>
      <c r="K109" s="848" t="s">
        <v>6</v>
      </c>
      <c r="L109" s="850" t="s">
        <v>726</v>
      </c>
      <c r="M109" s="851" t="s">
        <v>82</v>
      </c>
      <c r="N109" s="13"/>
      <c r="O109" s="16" t="s">
        <v>21</v>
      </c>
    </row>
    <row r="110" spans="3:18" outlineLevel="2">
      <c r="C110" s="75"/>
      <c r="D110" s="647" t="str">
        <f t="shared" ref="D110:D119" si="17">CONCATENATE(C$2,"-",D$106,"-Item #",E110)</f>
        <v>Project-2.5.1-Item #1</v>
      </c>
      <c r="E110" s="648">
        <v>1</v>
      </c>
      <c r="F110" s="649" t="str">
        <f t="shared" ref="F110:I114" si="18">VLOOKUP($D110, MetricsDBTable, F$75,0)</f>
        <v>M/O - small</v>
      </c>
      <c r="G110" s="649" t="str">
        <f t="shared" si="18"/>
        <v>Per project</v>
      </c>
      <c r="H110" s="650">
        <f t="shared" si="18"/>
        <v>12000</v>
      </c>
      <c r="I110" s="649">
        <f t="shared" si="18"/>
        <v>0</v>
      </c>
      <c r="J110" s="13"/>
      <c r="K110" s="19">
        <v>1</v>
      </c>
      <c r="L110" s="687">
        <f>H110</f>
        <v>12000</v>
      </c>
      <c r="M110" s="20">
        <v>0</v>
      </c>
      <c r="N110" s="21"/>
      <c r="O110" s="22">
        <f>K110*L110</f>
        <v>12000</v>
      </c>
    </row>
    <row r="111" spans="3:18" outlineLevel="2">
      <c r="C111" s="75"/>
      <c r="D111" s="651" t="str">
        <f t="shared" si="17"/>
        <v>Project-2.5.1-Item #2</v>
      </c>
      <c r="E111" s="652">
        <v>2</v>
      </c>
      <c r="F111" s="653" t="str">
        <f t="shared" si="18"/>
        <v>M/O - medium</v>
      </c>
      <c r="G111" s="653" t="str">
        <f t="shared" si="18"/>
        <v>Per project</v>
      </c>
      <c r="H111" s="654">
        <f t="shared" si="18"/>
        <v>40000</v>
      </c>
      <c r="I111" s="653">
        <f t="shared" si="18"/>
        <v>0</v>
      </c>
      <c r="J111" s="13"/>
      <c r="K111" s="25">
        <v>0</v>
      </c>
      <c r="L111" s="688">
        <f>H111</f>
        <v>40000</v>
      </c>
      <c r="M111" s="26"/>
      <c r="N111" s="21"/>
      <c r="O111" s="27">
        <f t="shared" ref="O111:O119" si="19">K111*L111</f>
        <v>0</v>
      </c>
    </row>
    <row r="112" spans="3:18" outlineLevel="2">
      <c r="C112" s="75"/>
      <c r="D112" s="651" t="str">
        <f t="shared" si="17"/>
        <v>Project-2.5.1-Item #3</v>
      </c>
      <c r="E112" s="652">
        <v>3</v>
      </c>
      <c r="F112" s="653" t="str">
        <f t="shared" si="18"/>
        <v>M/O - large</v>
      </c>
      <c r="G112" s="653" t="str">
        <f t="shared" si="18"/>
        <v>Per project</v>
      </c>
      <c r="H112" s="654">
        <f t="shared" si="18"/>
        <v>50000</v>
      </c>
      <c r="I112" s="653">
        <f t="shared" si="18"/>
        <v>0</v>
      </c>
      <c r="J112" s="13"/>
      <c r="K112" s="25">
        <v>0</v>
      </c>
      <c r="L112" s="688">
        <f>H112</f>
        <v>50000</v>
      </c>
      <c r="M112" s="26"/>
      <c r="N112" s="21"/>
      <c r="O112" s="27">
        <f t="shared" si="19"/>
        <v>0</v>
      </c>
    </row>
    <row r="113" spans="3:15" outlineLevel="2">
      <c r="C113" s="75"/>
      <c r="D113" s="651" t="str">
        <f t="shared" si="17"/>
        <v>Project-2.5.1-Item #4</v>
      </c>
      <c r="E113" s="652">
        <v>4</v>
      </c>
      <c r="F113" s="653">
        <f t="shared" si="18"/>
        <v>0</v>
      </c>
      <c r="G113" s="653">
        <f t="shared" si="18"/>
        <v>0</v>
      </c>
      <c r="H113" s="654">
        <f t="shared" si="18"/>
        <v>0</v>
      </c>
      <c r="I113" s="653">
        <f t="shared" si="18"/>
        <v>0</v>
      </c>
      <c r="K113" s="25"/>
      <c r="L113" s="688">
        <f>H113</f>
        <v>0</v>
      </c>
      <c r="M113" s="26"/>
      <c r="N113" s="21"/>
      <c r="O113" s="27">
        <f t="shared" si="19"/>
        <v>0</v>
      </c>
    </row>
    <row r="114" spans="3:15" ht="16" outlineLevel="2" thickBot="1">
      <c r="C114" s="75"/>
      <c r="D114" s="655" t="str">
        <f t="shared" si="17"/>
        <v>Project-2.5.1-Item #5</v>
      </c>
      <c r="E114" s="656">
        <v>5</v>
      </c>
      <c r="F114" s="657">
        <f t="shared" si="18"/>
        <v>0</v>
      </c>
      <c r="G114" s="657">
        <f t="shared" si="18"/>
        <v>0</v>
      </c>
      <c r="H114" s="658">
        <f t="shared" si="18"/>
        <v>0</v>
      </c>
      <c r="I114" s="657">
        <f t="shared" si="18"/>
        <v>0</v>
      </c>
      <c r="K114" s="700"/>
      <c r="L114" s="714">
        <f>H114</f>
        <v>0</v>
      </c>
      <c r="M114" s="707"/>
      <c r="N114" s="21"/>
      <c r="O114" s="27">
        <f t="shared" si="19"/>
        <v>0</v>
      </c>
    </row>
    <row r="115" spans="3:15" outlineLevel="2">
      <c r="C115" s="75"/>
      <c r="D115" s="651" t="str">
        <f t="shared" si="17"/>
        <v>Project-2.5.1-Item #6</v>
      </c>
      <c r="E115" s="652">
        <v>6</v>
      </c>
      <c r="F115" s="19"/>
      <c r="G115" s="19"/>
      <c r="H115" s="19"/>
      <c r="I115" s="19"/>
      <c r="K115" s="25"/>
      <c r="L115" s="688"/>
      <c r="M115" s="26"/>
      <c r="N115" s="21"/>
      <c r="O115" s="27">
        <f t="shared" si="19"/>
        <v>0</v>
      </c>
    </row>
    <row r="116" spans="3:15" outlineLevel="2">
      <c r="C116" s="75"/>
      <c r="D116" s="651" t="str">
        <f t="shared" si="17"/>
        <v>Project-2.5.1-Item #7</v>
      </c>
      <c r="E116" s="652">
        <v>7</v>
      </c>
      <c r="F116" s="25"/>
      <c r="G116" s="25"/>
      <c r="H116" s="25"/>
      <c r="I116" s="25"/>
      <c r="K116" s="25"/>
      <c r="L116" s="688"/>
      <c r="M116" s="26"/>
      <c r="N116" s="21"/>
      <c r="O116" s="27">
        <f t="shared" si="19"/>
        <v>0</v>
      </c>
    </row>
    <row r="117" spans="3:15" outlineLevel="2">
      <c r="C117" s="75"/>
      <c r="D117" s="651" t="str">
        <f t="shared" si="17"/>
        <v>Project-2.5.1-Item #8</v>
      </c>
      <c r="E117" s="652">
        <v>8</v>
      </c>
      <c r="F117" s="25"/>
      <c r="G117" s="25"/>
      <c r="H117" s="25"/>
      <c r="I117" s="25"/>
      <c r="K117" s="25"/>
      <c r="L117" s="688"/>
      <c r="M117" s="26"/>
      <c r="N117" s="21"/>
      <c r="O117" s="27">
        <f t="shared" si="19"/>
        <v>0</v>
      </c>
    </row>
    <row r="118" spans="3:15" outlineLevel="2">
      <c r="C118" s="75"/>
      <c r="D118" s="651" t="str">
        <f t="shared" si="17"/>
        <v>Project-2.5.1-Item #9</v>
      </c>
      <c r="E118" s="652">
        <v>9</v>
      </c>
      <c r="F118" s="25"/>
      <c r="G118" s="25"/>
      <c r="H118" s="25"/>
      <c r="I118" s="25"/>
      <c r="K118" s="25"/>
      <c r="L118" s="688"/>
      <c r="M118" s="26"/>
      <c r="N118" s="21"/>
      <c r="O118" s="27">
        <f t="shared" si="19"/>
        <v>0</v>
      </c>
    </row>
    <row r="119" spans="3:15" outlineLevel="2">
      <c r="C119" s="75"/>
      <c r="D119" s="662" t="str">
        <f t="shared" si="17"/>
        <v>Project-2.5.1-Item #10</v>
      </c>
      <c r="E119" s="663">
        <v>10</v>
      </c>
      <c r="F119" s="30"/>
      <c r="G119" s="30"/>
      <c r="H119" s="30"/>
      <c r="I119" s="30"/>
      <c r="K119" s="30"/>
      <c r="L119" s="689"/>
      <c r="M119" s="31"/>
      <c r="N119" s="21"/>
      <c r="O119" s="32">
        <f t="shared" si="19"/>
        <v>0</v>
      </c>
    </row>
    <row r="120" spans="3:15" outlineLevel="2">
      <c r="C120" s="75"/>
      <c r="D120" s="562"/>
      <c r="L120" s="36"/>
    </row>
    <row r="121" spans="3:15" outlineLevel="2">
      <c r="C121" s="75"/>
      <c r="D121" s="563" t="str">
        <f>CONCATENATE(C104,".2")</f>
        <v>2.5.2</v>
      </c>
      <c r="E121" s="563" t="str">
        <f>CONCATENATE(D104," - Internal cost")</f>
        <v>Project - NTT - Opex - Internal cost</v>
      </c>
    </row>
    <row r="122" spans="3:15" outlineLevel="2">
      <c r="C122" s="75"/>
      <c r="D122" s="562"/>
      <c r="F122" s="646"/>
      <c r="G122" s="646"/>
      <c r="H122" s="646"/>
      <c r="I122" s="646"/>
    </row>
    <row r="123" spans="3:15" ht="16" outlineLevel="2">
      <c r="D123" s="556"/>
      <c r="E123" s="556"/>
      <c r="F123" s="999" t="s">
        <v>0</v>
      </c>
      <c r="G123" s="1000"/>
      <c r="H123" s="1000"/>
      <c r="I123" s="1001"/>
      <c r="J123" s="72"/>
      <c r="K123" s="1005" t="s">
        <v>1</v>
      </c>
      <c r="L123" s="1009"/>
      <c r="M123" s="1006"/>
      <c r="N123" s="72"/>
      <c r="O123" s="12" t="s">
        <v>2</v>
      </c>
    </row>
    <row r="124" spans="3:15" ht="32" outlineLevel="2">
      <c r="D124" s="659" t="s">
        <v>394</v>
      </c>
      <c r="E124" s="659" t="s">
        <v>3</v>
      </c>
      <c r="F124" s="660" t="s">
        <v>25</v>
      </c>
      <c r="G124" s="660" t="s">
        <v>5</v>
      </c>
      <c r="H124" s="661" t="s">
        <v>482</v>
      </c>
      <c r="I124" s="659" t="s">
        <v>217</v>
      </c>
      <c r="J124" s="13"/>
      <c r="K124" s="848" t="s">
        <v>6</v>
      </c>
      <c r="L124" s="850" t="s">
        <v>581</v>
      </c>
      <c r="M124" s="851" t="s">
        <v>94</v>
      </c>
      <c r="N124" s="13"/>
      <c r="O124" s="16" t="s">
        <v>21</v>
      </c>
    </row>
    <row r="125" spans="3:15" outlineLevel="2">
      <c r="D125" s="647" t="str">
        <f t="shared" ref="D125:D134" si="20">CONCATENATE(C$2,"-",D$121,"-",E125)</f>
        <v>Project-2.5.2-Item #1</v>
      </c>
      <c r="E125" s="648" t="str">
        <f>'4. Metrics DB'!I63</f>
        <v>Item #1</v>
      </c>
      <c r="F125" s="649" t="str">
        <f t="shared" ref="F125:I129" si="21">VLOOKUP($D125, MetricsDBTable, F$75,0)</f>
        <v>None</v>
      </c>
      <c r="G125" s="649" t="str">
        <f t="shared" si="21"/>
        <v>NA</v>
      </c>
      <c r="H125" s="650">
        <f t="shared" si="21"/>
        <v>0</v>
      </c>
      <c r="I125" s="649">
        <f t="shared" si="21"/>
        <v>0</v>
      </c>
      <c r="K125" s="19"/>
      <c r="L125" s="687">
        <f>H125</f>
        <v>0</v>
      </c>
      <c r="M125" s="20"/>
      <c r="N125" s="21"/>
      <c r="O125" s="22">
        <f>K125*L125</f>
        <v>0</v>
      </c>
    </row>
    <row r="126" spans="3:15" outlineLevel="2">
      <c r="D126" s="651" t="str">
        <f t="shared" si="20"/>
        <v>Project-2.5.2-Item #2</v>
      </c>
      <c r="E126" s="652" t="s">
        <v>11</v>
      </c>
      <c r="F126" s="653">
        <f t="shared" si="21"/>
        <v>0</v>
      </c>
      <c r="G126" s="653">
        <f t="shared" si="21"/>
        <v>0</v>
      </c>
      <c r="H126" s="654">
        <f t="shared" si="21"/>
        <v>0</v>
      </c>
      <c r="I126" s="653">
        <f t="shared" si="21"/>
        <v>0</v>
      </c>
      <c r="K126" s="25"/>
      <c r="L126" s="688">
        <f>H126</f>
        <v>0</v>
      </c>
      <c r="M126" s="26"/>
      <c r="N126" s="21"/>
      <c r="O126" s="27">
        <f t="shared" ref="O126:O134" si="22">K126*L126</f>
        <v>0</v>
      </c>
    </row>
    <row r="127" spans="3:15" outlineLevel="2">
      <c r="D127" s="651" t="str">
        <f t="shared" si="20"/>
        <v>Project-2.5.2-Item #3</v>
      </c>
      <c r="E127" s="652" t="s">
        <v>12</v>
      </c>
      <c r="F127" s="653">
        <f t="shared" si="21"/>
        <v>0</v>
      </c>
      <c r="G127" s="653">
        <f t="shared" si="21"/>
        <v>0</v>
      </c>
      <c r="H127" s="654">
        <f t="shared" si="21"/>
        <v>0</v>
      </c>
      <c r="I127" s="653">
        <f t="shared" si="21"/>
        <v>0</v>
      </c>
      <c r="K127" s="25"/>
      <c r="L127" s="688">
        <f>H127</f>
        <v>0</v>
      </c>
      <c r="M127" s="26"/>
      <c r="N127" s="21"/>
      <c r="O127" s="27">
        <f t="shared" si="22"/>
        <v>0</v>
      </c>
    </row>
    <row r="128" spans="3:15" outlineLevel="2">
      <c r="D128" s="651" t="str">
        <f t="shared" si="20"/>
        <v>Project-2.5.2-Item #4</v>
      </c>
      <c r="E128" s="652" t="s">
        <v>13</v>
      </c>
      <c r="F128" s="653">
        <f t="shared" si="21"/>
        <v>0</v>
      </c>
      <c r="G128" s="653">
        <f t="shared" si="21"/>
        <v>0</v>
      </c>
      <c r="H128" s="654">
        <f t="shared" si="21"/>
        <v>0</v>
      </c>
      <c r="I128" s="653">
        <f t="shared" si="21"/>
        <v>0</v>
      </c>
      <c r="K128" s="25"/>
      <c r="L128" s="688">
        <f>H128</f>
        <v>0</v>
      </c>
      <c r="M128" s="26"/>
      <c r="N128" s="21"/>
      <c r="O128" s="27">
        <f t="shared" si="22"/>
        <v>0</v>
      </c>
    </row>
    <row r="129" spans="4:15" ht="16" outlineLevel="2" thickBot="1">
      <c r="D129" s="655" t="str">
        <f t="shared" si="20"/>
        <v>Project-2.5.2-Item #5</v>
      </c>
      <c r="E129" s="656" t="s">
        <v>14</v>
      </c>
      <c r="F129" s="657">
        <f t="shared" si="21"/>
        <v>0</v>
      </c>
      <c r="G129" s="657">
        <f t="shared" si="21"/>
        <v>0</v>
      </c>
      <c r="H129" s="658">
        <f t="shared" si="21"/>
        <v>0</v>
      </c>
      <c r="I129" s="657">
        <f t="shared" si="21"/>
        <v>0</v>
      </c>
      <c r="K129" s="700"/>
      <c r="L129" s="714">
        <f>H129</f>
        <v>0</v>
      </c>
      <c r="M129" s="707"/>
      <c r="N129" s="21"/>
      <c r="O129" s="27">
        <f t="shared" si="22"/>
        <v>0</v>
      </c>
    </row>
    <row r="130" spans="4:15" outlineLevel="2">
      <c r="D130" s="651" t="str">
        <f t="shared" si="20"/>
        <v>Project-2.5.2-Item #6</v>
      </c>
      <c r="E130" s="652" t="s">
        <v>15</v>
      </c>
      <c r="F130" s="19"/>
      <c r="G130" s="19"/>
      <c r="H130" s="19"/>
      <c r="I130" s="19"/>
      <c r="K130" s="25"/>
      <c r="L130" s="688"/>
      <c r="M130" s="26"/>
      <c r="N130" s="21"/>
      <c r="O130" s="27">
        <f t="shared" si="22"/>
        <v>0</v>
      </c>
    </row>
    <row r="131" spans="4:15" outlineLevel="2">
      <c r="D131" s="651" t="str">
        <f t="shared" si="20"/>
        <v>Project-2.5.2-Item #7</v>
      </c>
      <c r="E131" s="652" t="s">
        <v>16</v>
      </c>
      <c r="F131" s="25"/>
      <c r="G131" s="25"/>
      <c r="H131" s="25"/>
      <c r="I131" s="25"/>
      <c r="K131" s="25"/>
      <c r="L131" s="688"/>
      <c r="M131" s="26"/>
      <c r="N131" s="21"/>
      <c r="O131" s="27">
        <f t="shared" si="22"/>
        <v>0</v>
      </c>
    </row>
    <row r="132" spans="4:15" outlineLevel="2">
      <c r="D132" s="651" t="str">
        <f t="shared" si="20"/>
        <v>Project-2.5.2-Item #8</v>
      </c>
      <c r="E132" s="652" t="s">
        <v>17</v>
      </c>
      <c r="F132" s="25"/>
      <c r="G132" s="25"/>
      <c r="H132" s="25"/>
      <c r="I132" s="25"/>
      <c r="K132" s="25"/>
      <c r="L132" s="688"/>
      <c r="M132" s="26"/>
      <c r="N132" s="21"/>
      <c r="O132" s="27">
        <f t="shared" si="22"/>
        <v>0</v>
      </c>
    </row>
    <row r="133" spans="4:15" outlineLevel="2">
      <c r="D133" s="651" t="str">
        <f t="shared" si="20"/>
        <v>Project-2.5.2-Item #9</v>
      </c>
      <c r="E133" s="652" t="s">
        <v>18</v>
      </c>
      <c r="F133" s="25"/>
      <c r="G133" s="25"/>
      <c r="H133" s="25"/>
      <c r="I133" s="25"/>
      <c r="K133" s="25"/>
      <c r="L133" s="688"/>
      <c r="M133" s="26"/>
      <c r="N133" s="21"/>
      <c r="O133" s="27">
        <f t="shared" si="22"/>
        <v>0</v>
      </c>
    </row>
    <row r="134" spans="4:15" outlineLevel="2">
      <c r="D134" s="662" t="str">
        <f t="shared" si="20"/>
        <v>Project-2.5.2-Item #10</v>
      </c>
      <c r="E134" s="663" t="s">
        <v>19</v>
      </c>
      <c r="F134" s="30"/>
      <c r="G134" s="30"/>
      <c r="H134" s="30"/>
      <c r="I134" s="30"/>
      <c r="K134" s="30"/>
      <c r="L134" s="689"/>
      <c r="M134" s="31"/>
      <c r="N134" s="21"/>
      <c r="O134" s="32">
        <f t="shared" si="22"/>
        <v>0</v>
      </c>
    </row>
    <row r="135" spans="4:15" outlineLevel="2">
      <c r="L135" s="36"/>
    </row>
    <row r="136" spans="4:15" outlineLevel="2">
      <c r="D136" s="563" t="str">
        <f>CONCATENATE(C104,".3")</f>
        <v>2.5.3</v>
      </c>
      <c r="E136" s="563" t="str">
        <f>CONCATENATE(D104," - Other opex")</f>
        <v>Project - NTT - Opex - Other opex</v>
      </c>
    </row>
    <row r="137" spans="4:15" outlineLevel="2">
      <c r="F137" s="646"/>
      <c r="G137" s="646"/>
      <c r="H137" s="646"/>
      <c r="I137" s="646"/>
    </row>
    <row r="138" spans="4:15" ht="16" outlineLevel="2">
      <c r="D138" s="556"/>
      <c r="E138" s="556"/>
      <c r="F138" s="999" t="s">
        <v>0</v>
      </c>
      <c r="G138" s="1000"/>
      <c r="H138" s="1000"/>
      <c r="I138" s="1001"/>
      <c r="J138" s="72"/>
      <c r="K138" s="1005" t="s">
        <v>1</v>
      </c>
      <c r="L138" s="1009"/>
      <c r="M138" s="1006"/>
      <c r="N138" s="72"/>
      <c r="O138" s="12" t="s">
        <v>2</v>
      </c>
    </row>
    <row r="139" spans="4:15" ht="32" outlineLevel="2">
      <c r="D139" s="659" t="s">
        <v>394</v>
      </c>
      <c r="E139" s="659" t="s">
        <v>3</v>
      </c>
      <c r="F139" s="660" t="s">
        <v>25</v>
      </c>
      <c r="G139" s="660" t="s">
        <v>5</v>
      </c>
      <c r="H139" s="661" t="s">
        <v>482</v>
      </c>
      <c r="I139" s="659" t="s">
        <v>217</v>
      </c>
      <c r="J139" s="13"/>
      <c r="K139" s="848" t="s">
        <v>6</v>
      </c>
      <c r="L139" s="849" t="s">
        <v>581</v>
      </c>
      <c r="M139" s="851" t="s">
        <v>94</v>
      </c>
      <c r="N139" s="13"/>
      <c r="O139" s="16" t="s">
        <v>21</v>
      </c>
    </row>
    <row r="140" spans="4:15" outlineLevel="2">
      <c r="D140" s="647" t="str">
        <f t="shared" ref="D140:D149" si="23">CONCATENATE(C$2,"-",D$136,"-",E140)</f>
        <v>Project-2.5.3-Item #1</v>
      </c>
      <c r="E140" s="648" t="str">
        <f>'4. Metrics DB'!I73</f>
        <v>Item #1</v>
      </c>
      <c r="F140" s="649" t="str">
        <f t="shared" ref="F140:I144" si="24">VLOOKUP($D140, MetricsDBTable, F$75,0)</f>
        <v>None</v>
      </c>
      <c r="G140" s="649" t="str">
        <f t="shared" si="24"/>
        <v>NA</v>
      </c>
      <c r="H140" s="650">
        <f t="shared" si="24"/>
        <v>0</v>
      </c>
      <c r="I140" s="649">
        <f t="shared" si="24"/>
        <v>0</v>
      </c>
      <c r="K140" s="19"/>
      <c r="L140" s="687">
        <f>H140</f>
        <v>0</v>
      </c>
      <c r="M140" s="20"/>
      <c r="N140" s="21"/>
      <c r="O140" s="22">
        <f>K140*L140</f>
        <v>0</v>
      </c>
    </row>
    <row r="141" spans="4:15" outlineLevel="2">
      <c r="D141" s="651" t="str">
        <f t="shared" si="23"/>
        <v>Project-2.5.3-Item #2</v>
      </c>
      <c r="E141" s="652" t="str">
        <f>'4. Metrics DB'!I74</f>
        <v>Item #2</v>
      </c>
      <c r="F141" s="653">
        <f t="shared" si="24"/>
        <v>0</v>
      </c>
      <c r="G141" s="653">
        <f t="shared" si="24"/>
        <v>0</v>
      </c>
      <c r="H141" s="654">
        <f t="shared" si="24"/>
        <v>0</v>
      </c>
      <c r="I141" s="653">
        <f t="shared" si="24"/>
        <v>0</v>
      </c>
      <c r="K141" s="25"/>
      <c r="L141" s="688">
        <f>H141</f>
        <v>0</v>
      </c>
      <c r="M141" s="26"/>
      <c r="N141" s="21"/>
      <c r="O141" s="27">
        <f t="shared" ref="O141:O149" si="25">K141*L141</f>
        <v>0</v>
      </c>
    </row>
    <row r="142" spans="4:15" outlineLevel="2">
      <c r="D142" s="651" t="str">
        <f t="shared" si="23"/>
        <v>Project-2.5.3-Item #3</v>
      </c>
      <c r="E142" s="652" t="str">
        <f>'4. Metrics DB'!I75</f>
        <v>Item #3</v>
      </c>
      <c r="F142" s="653">
        <f t="shared" si="24"/>
        <v>0</v>
      </c>
      <c r="G142" s="653">
        <f t="shared" si="24"/>
        <v>0</v>
      </c>
      <c r="H142" s="654">
        <f t="shared" si="24"/>
        <v>0</v>
      </c>
      <c r="I142" s="653">
        <f t="shared" si="24"/>
        <v>0</v>
      </c>
      <c r="J142" s="126"/>
      <c r="K142" s="25"/>
      <c r="L142" s="688">
        <f>H142</f>
        <v>0</v>
      </c>
      <c r="M142" s="26"/>
      <c r="N142" s="21"/>
      <c r="O142" s="27">
        <f t="shared" si="25"/>
        <v>0</v>
      </c>
    </row>
    <row r="143" spans="4:15" outlineLevel="2">
      <c r="D143" s="651" t="str">
        <f t="shared" si="23"/>
        <v>Project-2.5.3-Item #4</v>
      </c>
      <c r="E143" s="652" t="str">
        <f>'4. Metrics DB'!I76</f>
        <v>Item #4</v>
      </c>
      <c r="F143" s="653">
        <f t="shared" si="24"/>
        <v>0</v>
      </c>
      <c r="G143" s="653">
        <f t="shared" si="24"/>
        <v>0</v>
      </c>
      <c r="H143" s="654">
        <f t="shared" si="24"/>
        <v>0</v>
      </c>
      <c r="I143" s="653">
        <f t="shared" si="24"/>
        <v>0</v>
      </c>
      <c r="K143" s="25"/>
      <c r="L143" s="688">
        <f>H143</f>
        <v>0</v>
      </c>
      <c r="M143" s="26"/>
      <c r="N143" s="21"/>
      <c r="O143" s="27">
        <f t="shared" si="25"/>
        <v>0</v>
      </c>
    </row>
    <row r="144" spans="4:15" ht="16" outlineLevel="2" thickBot="1">
      <c r="D144" s="655" t="str">
        <f t="shared" si="23"/>
        <v>Project-2.5.3-Item #5</v>
      </c>
      <c r="E144" s="656" t="str">
        <f>'4. Metrics DB'!I77</f>
        <v>Item #5</v>
      </c>
      <c r="F144" s="657">
        <f t="shared" si="24"/>
        <v>0</v>
      </c>
      <c r="G144" s="657">
        <f t="shared" si="24"/>
        <v>0</v>
      </c>
      <c r="H144" s="658">
        <f t="shared" si="24"/>
        <v>0</v>
      </c>
      <c r="I144" s="657">
        <f t="shared" si="24"/>
        <v>0</v>
      </c>
      <c r="K144" s="700"/>
      <c r="L144" s="714">
        <f>H144</f>
        <v>0</v>
      </c>
      <c r="M144" s="707"/>
      <c r="N144" s="21"/>
      <c r="O144" s="27">
        <f t="shared" si="25"/>
        <v>0</v>
      </c>
    </row>
    <row r="145" spans="2:18" outlineLevel="2">
      <c r="D145" s="651" t="str">
        <f t="shared" si="23"/>
        <v>Project-2.5.3-Item #6</v>
      </c>
      <c r="E145" s="652" t="str">
        <f>'4. Metrics DB'!I78</f>
        <v>Item #6</v>
      </c>
      <c r="F145" s="19"/>
      <c r="G145" s="19"/>
      <c r="H145" s="19"/>
      <c r="I145" s="19"/>
      <c r="K145" s="25"/>
      <c r="L145" s="688"/>
      <c r="M145" s="26"/>
      <c r="N145" s="21"/>
      <c r="O145" s="27">
        <f t="shared" si="25"/>
        <v>0</v>
      </c>
    </row>
    <row r="146" spans="2:18" outlineLevel="2">
      <c r="D146" s="651" t="str">
        <f t="shared" si="23"/>
        <v>Project-2.5.3-Item #7</v>
      </c>
      <c r="E146" s="652" t="str">
        <f>'4. Metrics DB'!I79</f>
        <v>Item #7</v>
      </c>
      <c r="F146" s="25"/>
      <c r="G146" s="25"/>
      <c r="H146" s="25"/>
      <c r="I146" s="25"/>
      <c r="K146" s="25"/>
      <c r="L146" s="688"/>
      <c r="M146" s="26"/>
      <c r="N146" s="21"/>
      <c r="O146" s="27">
        <f t="shared" si="25"/>
        <v>0</v>
      </c>
    </row>
    <row r="147" spans="2:18" outlineLevel="2">
      <c r="D147" s="651" t="str">
        <f t="shared" si="23"/>
        <v>Project-2.5.3-Item #8</v>
      </c>
      <c r="E147" s="652" t="str">
        <f>'4. Metrics DB'!I80</f>
        <v>Item #8</v>
      </c>
      <c r="F147" s="25"/>
      <c r="G147" s="25"/>
      <c r="H147" s="25"/>
      <c r="I147" s="25"/>
      <c r="K147" s="25"/>
      <c r="L147" s="688"/>
      <c r="M147" s="26"/>
      <c r="N147" s="21"/>
      <c r="O147" s="27">
        <f t="shared" si="25"/>
        <v>0</v>
      </c>
    </row>
    <row r="148" spans="2:18" outlineLevel="2">
      <c r="D148" s="651" t="str">
        <f t="shared" si="23"/>
        <v>Project-2.5.3-Item #9</v>
      </c>
      <c r="E148" s="652" t="str">
        <f>'4. Metrics DB'!I81</f>
        <v>Item #9</v>
      </c>
      <c r="F148" s="25"/>
      <c r="G148" s="25"/>
      <c r="H148" s="25"/>
      <c r="I148" s="25"/>
      <c r="K148" s="25"/>
      <c r="L148" s="688"/>
      <c r="M148" s="26"/>
      <c r="N148" s="21"/>
      <c r="O148" s="27">
        <f t="shared" si="25"/>
        <v>0</v>
      </c>
    </row>
    <row r="149" spans="2:18" outlineLevel="2">
      <c r="D149" s="662" t="str">
        <f t="shared" si="23"/>
        <v>Project-2.5.3-Item #10</v>
      </c>
      <c r="E149" s="663" t="str">
        <f>'4. Metrics DB'!I82</f>
        <v>Item #10</v>
      </c>
      <c r="F149" s="30"/>
      <c r="G149" s="30"/>
      <c r="H149" s="30"/>
      <c r="I149" s="30"/>
      <c r="K149" s="30"/>
      <c r="L149" s="689"/>
      <c r="M149" s="31"/>
      <c r="N149" s="21"/>
      <c r="O149" s="32">
        <f t="shared" si="25"/>
        <v>0</v>
      </c>
    </row>
    <row r="150" spans="2:18" outlineLevel="2">
      <c r="L150" s="36"/>
    </row>
    <row r="151" spans="2:18">
      <c r="K151" s="36"/>
    </row>
    <row r="152" spans="2:18" s="5" customFormat="1" ht="21">
      <c r="B152" s="2" t="s">
        <v>380</v>
      </c>
      <c r="C152" s="3" t="str">
        <f>CONCATENATE(C2," Pull-through ","- NTT")</f>
        <v>Project Pull-through - NTT</v>
      </c>
      <c r="D152" s="540"/>
      <c r="E152" s="540"/>
      <c r="F152" s="831" t="s">
        <v>584</v>
      </c>
      <c r="G152" s="540"/>
      <c r="H152" s="4"/>
      <c r="I152" s="540"/>
      <c r="J152" s="4"/>
      <c r="K152" s="4"/>
      <c r="L152" s="4"/>
      <c r="M152" s="4"/>
      <c r="N152" s="4"/>
      <c r="O152" s="4"/>
      <c r="P152" s="4"/>
      <c r="Q152" s="4"/>
      <c r="R152" s="4"/>
    </row>
    <row r="153" spans="2:18" outlineLevel="1"/>
    <row r="154" spans="2:18" s="72" customFormat="1" ht="16" outlineLevel="1">
      <c r="C154" s="6" t="str">
        <f>CONCATENATE(B152,1)</f>
        <v>3.1</v>
      </c>
      <c r="D154" s="548" t="str">
        <f>CONCATENATE(C152," - Revenues")</f>
        <v>Project Pull-through - NTT - Revenues</v>
      </c>
      <c r="E154" s="541"/>
      <c r="F154" s="841" t="s">
        <v>600</v>
      </c>
      <c r="G154" s="546"/>
      <c r="H154" s="73"/>
      <c r="I154" s="541"/>
      <c r="J154" s="73"/>
      <c r="K154" s="73"/>
      <c r="L154" s="73"/>
      <c r="M154" s="73"/>
      <c r="N154" s="73"/>
      <c r="O154" s="73"/>
      <c r="P154" s="73"/>
      <c r="Q154" s="73"/>
      <c r="R154" s="73"/>
    </row>
    <row r="155" spans="2:18" outlineLevel="2"/>
    <row r="156" spans="2:18" outlineLevel="2">
      <c r="D156" s="563" t="str">
        <f>CONCATENATE(C154,".1")</f>
        <v>3.1.1</v>
      </c>
      <c r="E156" s="544" t="str">
        <f>CONCATENATE(D154," - Equipment")</f>
        <v>Project Pull-through - NTT - Revenues - Equipment</v>
      </c>
      <c r="G156" s="555"/>
    </row>
    <row r="157" spans="2:18" outlineLevel="2">
      <c r="D157" s="554"/>
      <c r="E157" s="544"/>
    </row>
    <row r="158" spans="2:18" s="72" customFormat="1" ht="17" outlineLevel="2" thickBot="1">
      <c r="D158" s="556"/>
      <c r="E158" s="556"/>
      <c r="F158" s="999" t="s">
        <v>0</v>
      </c>
      <c r="G158" s="1000"/>
      <c r="H158" s="1000"/>
      <c r="I158" s="1001"/>
      <c r="J158" s="8"/>
      <c r="K158" s="1005" t="s">
        <v>1</v>
      </c>
      <c r="L158" s="1006"/>
      <c r="M158" s="845" t="s">
        <v>565</v>
      </c>
      <c r="P158" s="12" t="s">
        <v>2</v>
      </c>
    </row>
    <row r="159" spans="2:18" s="13" customFormat="1" ht="16" outlineLevel="2" thickBot="1">
      <c r="D159" s="659" t="s">
        <v>394</v>
      </c>
      <c r="E159" s="659" t="s">
        <v>3</v>
      </c>
      <c r="F159" s="660" t="s">
        <v>4</v>
      </c>
      <c r="G159" s="660" t="s">
        <v>5</v>
      </c>
      <c r="H159" s="661" t="s">
        <v>483</v>
      </c>
      <c r="I159" s="659" t="s">
        <v>217</v>
      </c>
      <c r="J159" s="8"/>
      <c r="K159" s="848" t="s">
        <v>6</v>
      </c>
      <c r="L159" s="852" t="s">
        <v>7</v>
      </c>
      <c r="M159" s="709">
        <v>0.1</v>
      </c>
      <c r="P159" s="16" t="s">
        <v>8</v>
      </c>
    </row>
    <row r="160" spans="2:18" outlineLevel="2">
      <c r="D160" s="647" t="str">
        <f t="shared" ref="D160:D179" si="26">CONCATENATE(C$2,"-",D$156,"-",E160)</f>
        <v>Project-3.1.1-Item #1</v>
      </c>
      <c r="E160" s="649" t="str">
        <f>'4. Metrics DB'!I83</f>
        <v>Item #1</v>
      </c>
      <c r="F160" s="649" t="str">
        <f t="shared" ref="F160:I168" si="27">VLOOKUP($D160, MetricsDBTable, F$23,0)</f>
        <v>Cameras</v>
      </c>
      <c r="G160" s="649" t="str">
        <f t="shared" si="27"/>
        <v>Each</v>
      </c>
      <c r="H160" s="682">
        <f t="shared" si="27"/>
        <v>0</v>
      </c>
      <c r="I160" s="649" t="str">
        <f t="shared" si="27"/>
        <v>Get list price &amp; discount</v>
      </c>
      <c r="K160" s="19"/>
      <c r="L160" s="20">
        <f>M$159</f>
        <v>0.1</v>
      </c>
      <c r="M160" s="21"/>
      <c r="N160" s="21"/>
      <c r="O160" s="21"/>
      <c r="P160" s="22" t="e">
        <f>#REF!*K160*(1-L160)</f>
        <v>#REF!</v>
      </c>
    </row>
    <row r="161" spans="4:16" outlineLevel="2">
      <c r="D161" s="651" t="str">
        <f t="shared" si="26"/>
        <v>Project-3.1.1-Item #2</v>
      </c>
      <c r="E161" s="653" t="str">
        <f>'4. Metrics DB'!I84</f>
        <v>Item #2</v>
      </c>
      <c r="F161" s="653" t="str">
        <f t="shared" si="27"/>
        <v>LPR Camera</v>
      </c>
      <c r="G161" s="653" t="str">
        <f t="shared" si="27"/>
        <v>Each</v>
      </c>
      <c r="H161" s="683">
        <f t="shared" si="27"/>
        <v>0</v>
      </c>
      <c r="I161" s="653" t="str">
        <f t="shared" si="27"/>
        <v>Get list price &amp; discount</v>
      </c>
      <c r="K161" s="25"/>
      <c r="L161" s="26">
        <f t="shared" ref="L161:L168" si="28">M$159</f>
        <v>0.1</v>
      </c>
      <c r="M161" s="21"/>
      <c r="N161" s="21"/>
      <c r="O161" s="21"/>
      <c r="P161" s="27">
        <f t="shared" ref="P161:P175" si="29">H161*K161*(1-L161)</f>
        <v>0</v>
      </c>
    </row>
    <row r="162" spans="4:16" outlineLevel="2">
      <c r="D162" s="651" t="str">
        <f t="shared" si="26"/>
        <v>Project-3.1.1-Item #3</v>
      </c>
      <c r="E162" s="653" t="str">
        <f>'4. Metrics DB'!I85</f>
        <v>Item #3</v>
      </c>
      <c r="F162" s="653" t="str">
        <f t="shared" si="27"/>
        <v>PTZ Camera</v>
      </c>
      <c r="G162" s="653" t="str">
        <f t="shared" si="27"/>
        <v>Each</v>
      </c>
      <c r="H162" s="683">
        <f t="shared" si="27"/>
        <v>0</v>
      </c>
      <c r="I162" s="653" t="str">
        <f t="shared" si="27"/>
        <v>Get list price &amp; discount</v>
      </c>
      <c r="K162" s="25"/>
      <c r="L162" s="26">
        <f t="shared" si="28"/>
        <v>0.1</v>
      </c>
      <c r="M162" s="21"/>
      <c r="N162" s="21"/>
      <c r="O162" s="21"/>
      <c r="P162" s="27">
        <f t="shared" si="29"/>
        <v>0</v>
      </c>
    </row>
    <row r="163" spans="4:16" outlineLevel="2">
      <c r="D163" s="651" t="str">
        <f t="shared" si="26"/>
        <v>Project-3.1.1-Item #4</v>
      </c>
      <c r="E163" s="653" t="str">
        <f>'4. Metrics DB'!I86</f>
        <v>Item #4</v>
      </c>
      <c r="F163" s="653" t="str">
        <f t="shared" si="27"/>
        <v>Speaker</v>
      </c>
      <c r="G163" s="653" t="str">
        <f t="shared" si="27"/>
        <v>Each</v>
      </c>
      <c r="H163" s="683">
        <f t="shared" si="27"/>
        <v>0</v>
      </c>
      <c r="I163" s="653" t="str">
        <f t="shared" si="27"/>
        <v>Get list price &amp; discount</v>
      </c>
      <c r="K163" s="25"/>
      <c r="L163" s="26">
        <f t="shared" si="28"/>
        <v>0.1</v>
      </c>
      <c r="M163" s="21"/>
      <c r="N163" s="21"/>
      <c r="O163" s="21"/>
      <c r="P163" s="27">
        <f t="shared" si="29"/>
        <v>0</v>
      </c>
    </row>
    <row r="164" spans="4:16" outlineLevel="2">
      <c r="D164" s="651" t="str">
        <f t="shared" si="26"/>
        <v>Project-3.1.1-Item #5</v>
      </c>
      <c r="E164" s="653" t="str">
        <f>'4. Metrics DB'!I87</f>
        <v>Item #5</v>
      </c>
      <c r="F164" s="653" t="str">
        <f t="shared" si="27"/>
        <v>Micrphone</v>
      </c>
      <c r="G164" s="653" t="str">
        <f t="shared" si="27"/>
        <v>Each</v>
      </c>
      <c r="H164" s="683">
        <f t="shared" si="27"/>
        <v>0</v>
      </c>
      <c r="I164" s="653" t="str">
        <f t="shared" si="27"/>
        <v>Get list price &amp; discount</v>
      </c>
      <c r="K164" s="25"/>
      <c r="L164" s="26">
        <f t="shared" si="28"/>
        <v>0.1</v>
      </c>
      <c r="M164" s="21"/>
      <c r="N164" s="21"/>
      <c r="O164" s="21"/>
      <c r="P164" s="27">
        <f t="shared" si="29"/>
        <v>0</v>
      </c>
    </row>
    <row r="165" spans="4:16" outlineLevel="2">
      <c r="D165" s="651" t="str">
        <f t="shared" si="26"/>
        <v>Project-3.1.1-Item #6</v>
      </c>
      <c r="E165" s="653" t="str">
        <f>'4. Metrics DB'!I88</f>
        <v>Item #6</v>
      </c>
      <c r="F165" s="653" t="str">
        <f t="shared" si="27"/>
        <v>Network infrastructure</v>
      </c>
      <c r="G165" s="653" t="str">
        <f t="shared" si="27"/>
        <v>Each</v>
      </c>
      <c r="H165" s="683">
        <f t="shared" si="27"/>
        <v>0</v>
      </c>
      <c r="I165" s="653" t="str">
        <f t="shared" si="27"/>
        <v>Get list price &amp; discount</v>
      </c>
      <c r="K165" s="25"/>
      <c r="L165" s="26">
        <f t="shared" si="28"/>
        <v>0.1</v>
      </c>
      <c r="M165" s="21"/>
      <c r="N165" s="21"/>
      <c r="O165" s="21"/>
      <c r="P165" s="27">
        <f t="shared" si="29"/>
        <v>0</v>
      </c>
    </row>
    <row r="166" spans="4:16" outlineLevel="2">
      <c r="D166" s="651" t="str">
        <f t="shared" si="26"/>
        <v>Project-3.1.1-Item #7</v>
      </c>
      <c r="E166" s="653" t="str">
        <f>'4. Metrics DB'!I89</f>
        <v>Item #7</v>
      </c>
      <c r="F166" s="653" t="str">
        <f t="shared" si="27"/>
        <v>Power</v>
      </c>
      <c r="G166" s="653" t="str">
        <f t="shared" si="27"/>
        <v>Each</v>
      </c>
      <c r="H166" s="683">
        <f t="shared" si="27"/>
        <v>0</v>
      </c>
      <c r="I166" s="653" t="str">
        <f t="shared" si="27"/>
        <v>Get list price &amp; discount</v>
      </c>
      <c r="K166" s="25"/>
      <c r="L166" s="26">
        <f t="shared" si="28"/>
        <v>0.1</v>
      </c>
      <c r="M166" s="21"/>
      <c r="N166" s="21"/>
      <c r="O166" s="21"/>
      <c r="P166" s="27">
        <f t="shared" si="29"/>
        <v>0</v>
      </c>
    </row>
    <row r="167" spans="4:16" outlineLevel="2">
      <c r="D167" s="651" t="str">
        <f t="shared" si="26"/>
        <v>Project-3.1.1-Item #8</v>
      </c>
      <c r="E167" s="653" t="str">
        <f>'4. Metrics DB'!I90</f>
        <v>Item #8</v>
      </c>
      <c r="F167" s="653" t="str">
        <f t="shared" si="27"/>
        <v>Micro Data Center (MDC)</v>
      </c>
      <c r="G167" s="653" t="str">
        <f t="shared" si="27"/>
        <v>Each</v>
      </c>
      <c r="H167" s="683">
        <f t="shared" si="27"/>
        <v>0</v>
      </c>
      <c r="I167" s="653" t="str">
        <f t="shared" si="27"/>
        <v>Get list price &amp; discount</v>
      </c>
      <c r="K167" s="25"/>
      <c r="L167" s="26">
        <f t="shared" si="28"/>
        <v>0.1</v>
      </c>
      <c r="M167" s="21"/>
      <c r="N167" s="21"/>
      <c r="O167" s="21"/>
      <c r="P167" s="27">
        <f t="shared" si="29"/>
        <v>0</v>
      </c>
    </row>
    <row r="168" spans="4:16" ht="16" outlineLevel="2" thickBot="1">
      <c r="D168" s="655" t="str">
        <f t="shared" si="26"/>
        <v>Project-3.1.1-Item #9</v>
      </c>
      <c r="E168" s="657" t="str">
        <f>'4. Metrics DB'!I91</f>
        <v>Item #9</v>
      </c>
      <c r="F168" s="657" t="str">
        <f t="shared" si="27"/>
        <v>Core Infra (onprem or Cloud)</v>
      </c>
      <c r="G168" s="657" t="str">
        <f t="shared" si="27"/>
        <v>Each</v>
      </c>
      <c r="H168" s="684">
        <f t="shared" si="27"/>
        <v>0</v>
      </c>
      <c r="I168" s="657" t="str">
        <f t="shared" si="27"/>
        <v>Get list price &amp; discount</v>
      </c>
      <c r="K168" s="700"/>
      <c r="L168" s="707">
        <f t="shared" si="28"/>
        <v>0.1</v>
      </c>
      <c r="M168" s="21"/>
      <c r="N168" s="21"/>
      <c r="O168" s="21"/>
      <c r="P168" s="27">
        <f t="shared" si="29"/>
        <v>0</v>
      </c>
    </row>
    <row r="169" spans="4:16" outlineLevel="2">
      <c r="D169" s="651" t="str">
        <f t="shared" si="26"/>
        <v>Project-3.1.1-Item #10</v>
      </c>
      <c r="E169" s="653" t="str">
        <f>'4. Metrics DB'!I92</f>
        <v>Item #10</v>
      </c>
      <c r="F169" s="25"/>
      <c r="G169" s="25"/>
      <c r="H169" s="25"/>
      <c r="I169" s="25"/>
      <c r="K169" s="25"/>
      <c r="L169" s="26"/>
      <c r="M169" s="21"/>
      <c r="N169" s="21"/>
      <c r="O169" s="21"/>
      <c r="P169" s="27">
        <f t="shared" si="29"/>
        <v>0</v>
      </c>
    </row>
    <row r="170" spans="4:16" outlineLevel="2">
      <c r="D170" s="651" t="str">
        <f t="shared" si="26"/>
        <v>Project-3.1.1-Item #11</v>
      </c>
      <c r="E170" s="653" t="str">
        <f>'4. Metrics DB'!I93</f>
        <v>Item #11</v>
      </c>
      <c r="F170" s="25"/>
      <c r="G170" s="25"/>
      <c r="H170" s="25"/>
      <c r="I170" s="25"/>
      <c r="K170" s="25"/>
      <c r="L170" s="26"/>
      <c r="M170" s="21"/>
      <c r="N170" s="21"/>
      <c r="O170" s="21"/>
      <c r="P170" s="27">
        <f t="shared" si="29"/>
        <v>0</v>
      </c>
    </row>
    <row r="171" spans="4:16" outlineLevel="2">
      <c r="D171" s="651" t="str">
        <f t="shared" si="26"/>
        <v>Project-3.1.1-Item #12</v>
      </c>
      <c r="E171" s="653" t="str">
        <f>'4. Metrics DB'!I94</f>
        <v>Item #12</v>
      </c>
      <c r="F171" s="25"/>
      <c r="G171" s="25"/>
      <c r="H171" s="25"/>
      <c r="I171" s="25"/>
      <c r="K171" s="25"/>
      <c r="L171" s="26"/>
      <c r="M171" s="21"/>
      <c r="N171" s="21"/>
      <c r="O171" s="21"/>
      <c r="P171" s="27">
        <f t="shared" si="29"/>
        <v>0</v>
      </c>
    </row>
    <row r="172" spans="4:16" outlineLevel="2">
      <c r="D172" s="651" t="str">
        <f t="shared" si="26"/>
        <v>Project-3.1.1-Item #13</v>
      </c>
      <c r="E172" s="653" t="str">
        <f>'4. Metrics DB'!I95</f>
        <v>Item #13</v>
      </c>
      <c r="F172" s="25"/>
      <c r="G172" s="25"/>
      <c r="H172" s="25"/>
      <c r="I172" s="25"/>
      <c r="K172" s="25"/>
      <c r="L172" s="26"/>
      <c r="M172" s="21"/>
      <c r="N172" s="21"/>
      <c r="O172" s="21"/>
      <c r="P172" s="27">
        <f t="shared" si="29"/>
        <v>0</v>
      </c>
    </row>
    <row r="173" spans="4:16" outlineLevel="2">
      <c r="D173" s="651" t="str">
        <f t="shared" si="26"/>
        <v>Project-3.1.1-Item #14</v>
      </c>
      <c r="E173" s="653" t="str">
        <f>'4. Metrics DB'!I96</f>
        <v>Item #14</v>
      </c>
      <c r="F173" s="25"/>
      <c r="G173" s="25"/>
      <c r="H173" s="25"/>
      <c r="I173" s="25"/>
      <c r="K173" s="25"/>
      <c r="L173" s="26"/>
      <c r="M173" s="21"/>
      <c r="N173" s="21"/>
      <c r="O173" s="21"/>
      <c r="P173" s="27">
        <f t="shared" si="29"/>
        <v>0</v>
      </c>
    </row>
    <row r="174" spans="4:16" outlineLevel="2">
      <c r="D174" s="651" t="str">
        <f t="shared" si="26"/>
        <v>Project-3.1.1-Item #15</v>
      </c>
      <c r="E174" s="653" t="str">
        <f>'4. Metrics DB'!I97</f>
        <v>Item #15</v>
      </c>
      <c r="F174" s="25"/>
      <c r="G174" s="25"/>
      <c r="H174" s="25"/>
      <c r="I174" s="25"/>
      <c r="K174" s="25"/>
      <c r="L174" s="26"/>
      <c r="M174" s="21"/>
      <c r="N174" s="21"/>
      <c r="O174" s="21"/>
      <c r="P174" s="27">
        <f t="shared" si="29"/>
        <v>0</v>
      </c>
    </row>
    <row r="175" spans="4:16" outlineLevel="2">
      <c r="D175" s="651" t="str">
        <f t="shared" si="26"/>
        <v>Project-3.1.1-Item #16</v>
      </c>
      <c r="E175" s="653" t="str">
        <f>'4. Metrics DB'!I98</f>
        <v>Item #16</v>
      </c>
      <c r="F175" s="25"/>
      <c r="G175" s="25"/>
      <c r="H175" s="25"/>
      <c r="I175" s="25"/>
      <c r="K175" s="25"/>
      <c r="L175" s="26"/>
      <c r="M175" s="21"/>
      <c r="N175" s="21"/>
      <c r="O175" s="21"/>
      <c r="P175" s="27">
        <f t="shared" si="29"/>
        <v>0</v>
      </c>
    </row>
    <row r="176" spans="4:16" outlineLevel="2">
      <c r="D176" s="651" t="str">
        <f t="shared" si="26"/>
        <v>Project-3.1.1-Item #17</v>
      </c>
      <c r="E176" s="653" t="str">
        <f>'4. Metrics DB'!I99</f>
        <v>Item #17</v>
      </c>
      <c r="F176" s="25"/>
      <c r="G176" s="25"/>
      <c r="H176" s="25"/>
      <c r="I176" s="25"/>
      <c r="K176" s="25"/>
      <c r="L176" s="26"/>
      <c r="M176" s="21"/>
      <c r="N176" s="21"/>
      <c r="O176" s="21"/>
      <c r="P176" s="27"/>
    </row>
    <row r="177" spans="4:16" outlineLevel="2">
      <c r="D177" s="651" t="str">
        <f t="shared" si="26"/>
        <v>Project-3.1.1-Item #18</v>
      </c>
      <c r="E177" s="653" t="str">
        <f>'4. Metrics DB'!I100</f>
        <v>Item #18</v>
      </c>
      <c r="F177" s="25"/>
      <c r="G177" s="25"/>
      <c r="H177" s="25"/>
      <c r="I177" s="25"/>
      <c r="K177" s="25"/>
      <c r="L177" s="26"/>
      <c r="M177" s="21"/>
      <c r="N177" s="21"/>
      <c r="O177" s="21"/>
      <c r="P177" s="27"/>
    </row>
    <row r="178" spans="4:16" outlineLevel="2">
      <c r="D178" s="651" t="str">
        <f t="shared" si="26"/>
        <v>Project-3.1.1-Item #19</v>
      </c>
      <c r="E178" s="653" t="str">
        <f>'4. Metrics DB'!I101</f>
        <v>Item #19</v>
      </c>
      <c r="F178" s="25"/>
      <c r="G178" s="25"/>
      <c r="H178" s="25"/>
      <c r="I178" s="25"/>
      <c r="K178" s="25"/>
      <c r="L178" s="26"/>
      <c r="M178" s="21"/>
      <c r="N178" s="21"/>
      <c r="O178" s="21"/>
      <c r="P178" s="27"/>
    </row>
    <row r="179" spans="4:16" outlineLevel="2">
      <c r="D179" s="662" t="str">
        <f t="shared" si="26"/>
        <v>Project-3.1.1-Item #20</v>
      </c>
      <c r="E179" s="724" t="str">
        <f>'4. Metrics DB'!I102</f>
        <v>Item #20</v>
      </c>
      <c r="F179" s="30"/>
      <c r="G179" s="30"/>
      <c r="H179" s="30"/>
      <c r="I179" s="30"/>
      <c r="K179" s="30"/>
      <c r="L179" s="31"/>
      <c r="M179" s="21"/>
      <c r="N179" s="21"/>
      <c r="O179" s="21"/>
      <c r="P179" s="27"/>
    </row>
    <row r="180" spans="4:16" outlineLevel="2">
      <c r="L180" s="329"/>
      <c r="P180" s="33"/>
    </row>
    <row r="181" spans="4:16" outlineLevel="2">
      <c r="D181" s="563" t="str">
        <f>CONCATENATE(C154,".2")</f>
        <v>3.1.2</v>
      </c>
      <c r="E181" s="544" t="str">
        <f>CONCATENATE(D154," - Deployment &amp; set-up")</f>
        <v>Project Pull-through - NTT - Revenues - Deployment &amp; set-up</v>
      </c>
      <c r="G181" s="555"/>
    </row>
    <row r="182" spans="4:16" outlineLevel="2"/>
    <row r="183" spans="4:16" s="72" customFormat="1" ht="17" outlineLevel="2" thickBot="1">
      <c r="D183" s="556"/>
      <c r="E183" s="556"/>
      <c r="F183" s="999" t="s">
        <v>0</v>
      </c>
      <c r="G183" s="1000"/>
      <c r="H183" s="1000"/>
      <c r="I183" s="1001"/>
      <c r="J183" s="8"/>
      <c r="K183" s="1005" t="s">
        <v>1</v>
      </c>
      <c r="L183" s="1006"/>
      <c r="M183" s="845" t="s">
        <v>565</v>
      </c>
      <c r="P183" s="12" t="s">
        <v>2</v>
      </c>
    </row>
    <row r="184" spans="4:16" s="13" customFormat="1" ht="16" outlineLevel="2" thickBot="1">
      <c r="D184" s="659" t="s">
        <v>394</v>
      </c>
      <c r="E184" s="659" t="s">
        <v>3</v>
      </c>
      <c r="F184" s="660" t="s">
        <v>4</v>
      </c>
      <c r="G184" s="660" t="s">
        <v>5</v>
      </c>
      <c r="H184" s="661" t="s">
        <v>483</v>
      </c>
      <c r="I184" s="659" t="s">
        <v>217</v>
      </c>
      <c r="J184" s="8"/>
      <c r="K184" s="848" t="s">
        <v>6</v>
      </c>
      <c r="L184" s="852" t="s">
        <v>7</v>
      </c>
      <c r="M184" s="709">
        <v>0.1</v>
      </c>
      <c r="P184" s="16" t="s">
        <v>8</v>
      </c>
    </row>
    <row r="185" spans="4:16" outlineLevel="2">
      <c r="D185" s="647" t="str">
        <f t="shared" ref="D185:D194" si="30">CONCATENATE(C$2,"-",D$181,"-",E185)</f>
        <v>Project-3.1.2-Item #1</v>
      </c>
      <c r="E185" s="649" t="str">
        <f>'4. Metrics DB'!I103</f>
        <v>Item #1</v>
      </c>
      <c r="F185" s="649" t="str">
        <f t="shared" ref="F185:I189" si="31">VLOOKUP($D185, MetricsDBTable, F$23,0)</f>
        <v>Engineering installation</v>
      </c>
      <c r="G185" s="649" t="str">
        <f t="shared" si="31"/>
        <v>per person hour</v>
      </c>
      <c r="H185" s="650">
        <f t="shared" si="31"/>
        <v>307.69230769230768</v>
      </c>
      <c r="I185" s="649" t="str">
        <f t="shared" si="31"/>
        <v>Input GB details &amp; default margin comment</v>
      </c>
      <c r="J185" s="13"/>
      <c r="K185" s="19">
        <v>100</v>
      </c>
      <c r="L185" s="20">
        <f>M$184</f>
        <v>0.1</v>
      </c>
      <c r="M185" s="21"/>
      <c r="N185" s="21"/>
      <c r="O185" s="21"/>
      <c r="P185" s="22" t="e">
        <f>#REF!*K185*(1-L185)</f>
        <v>#REF!</v>
      </c>
    </row>
    <row r="186" spans="4:16" outlineLevel="2">
      <c r="D186" s="651" t="str">
        <f t="shared" si="30"/>
        <v>Project-3.1.2-Item #2</v>
      </c>
      <c r="E186" s="653" t="str">
        <f>'4. Metrics DB'!I104</f>
        <v>Item #2</v>
      </c>
      <c r="F186" s="653">
        <f t="shared" si="31"/>
        <v>0</v>
      </c>
      <c r="G186" s="653">
        <f t="shared" si="31"/>
        <v>0</v>
      </c>
      <c r="H186" s="654">
        <f t="shared" si="31"/>
        <v>0</v>
      </c>
      <c r="I186" s="653">
        <f t="shared" si="31"/>
        <v>0</v>
      </c>
      <c r="K186" s="25"/>
      <c r="L186" s="26">
        <f>M$184</f>
        <v>0.1</v>
      </c>
      <c r="M186" s="21"/>
      <c r="N186" s="21"/>
      <c r="O186" s="21"/>
      <c r="P186" s="27">
        <f t="shared" ref="P186:P194" si="32">H186*K186*(1-L186)</f>
        <v>0</v>
      </c>
    </row>
    <row r="187" spans="4:16" outlineLevel="2">
      <c r="D187" s="651" t="str">
        <f t="shared" si="30"/>
        <v>Project-3.1.2-Item #3</v>
      </c>
      <c r="E187" s="653" t="str">
        <f>'4. Metrics DB'!I105</f>
        <v>Item #3</v>
      </c>
      <c r="F187" s="653">
        <f t="shared" si="31"/>
        <v>0</v>
      </c>
      <c r="G187" s="653">
        <f t="shared" si="31"/>
        <v>0</v>
      </c>
      <c r="H187" s="654">
        <f t="shared" si="31"/>
        <v>0</v>
      </c>
      <c r="I187" s="653">
        <f t="shared" si="31"/>
        <v>0</v>
      </c>
      <c r="K187" s="25"/>
      <c r="L187" s="26">
        <f>M$184</f>
        <v>0.1</v>
      </c>
      <c r="M187" s="21"/>
      <c r="N187" s="21"/>
      <c r="O187" s="21"/>
      <c r="P187" s="27">
        <f t="shared" si="32"/>
        <v>0</v>
      </c>
    </row>
    <row r="188" spans="4:16" outlineLevel="2">
      <c r="D188" s="651" t="str">
        <f t="shared" si="30"/>
        <v>Project-3.1.2-Item #4</v>
      </c>
      <c r="E188" s="653" t="str">
        <f>'4. Metrics DB'!I106</f>
        <v>Item #4</v>
      </c>
      <c r="F188" s="653">
        <f t="shared" si="31"/>
        <v>0</v>
      </c>
      <c r="G188" s="653">
        <f t="shared" si="31"/>
        <v>0</v>
      </c>
      <c r="H188" s="654">
        <f t="shared" si="31"/>
        <v>0</v>
      </c>
      <c r="I188" s="653">
        <f t="shared" si="31"/>
        <v>0</v>
      </c>
      <c r="K188" s="25"/>
      <c r="L188" s="26">
        <f>M$184</f>
        <v>0.1</v>
      </c>
      <c r="M188" s="21"/>
      <c r="N188" s="21"/>
      <c r="O188" s="21"/>
      <c r="P188" s="27">
        <f t="shared" si="32"/>
        <v>0</v>
      </c>
    </row>
    <row r="189" spans="4:16" ht="16" outlineLevel="2" thickBot="1">
      <c r="D189" s="655" t="str">
        <f t="shared" si="30"/>
        <v>Project-3.1.2-Item #5</v>
      </c>
      <c r="E189" s="657" t="str">
        <f>'4. Metrics DB'!I107</f>
        <v>Item #5</v>
      </c>
      <c r="F189" s="657">
        <f t="shared" si="31"/>
        <v>0</v>
      </c>
      <c r="G189" s="657">
        <f t="shared" si="31"/>
        <v>0</v>
      </c>
      <c r="H189" s="658">
        <f t="shared" si="31"/>
        <v>0</v>
      </c>
      <c r="I189" s="657">
        <f t="shared" si="31"/>
        <v>0</v>
      </c>
      <c r="K189" s="700"/>
      <c r="L189" s="707">
        <f>M$184</f>
        <v>0.1</v>
      </c>
      <c r="M189" s="21"/>
      <c r="N189" s="21"/>
      <c r="O189" s="21"/>
      <c r="P189" s="27">
        <f t="shared" si="32"/>
        <v>0</v>
      </c>
    </row>
    <row r="190" spans="4:16" outlineLevel="2">
      <c r="D190" s="651" t="str">
        <f t="shared" si="30"/>
        <v>Project-3.1.2-Item #6</v>
      </c>
      <c r="E190" s="653" t="str">
        <f>'4. Metrics DB'!I108</f>
        <v>Item #6</v>
      </c>
      <c r="F190" s="19"/>
      <c r="G190" s="19"/>
      <c r="H190" s="19"/>
      <c r="I190" s="19"/>
      <c r="K190" s="25"/>
      <c r="L190" s="26"/>
      <c r="M190" s="21"/>
      <c r="N190" s="21"/>
      <c r="O190" s="21"/>
      <c r="P190" s="27">
        <f t="shared" si="32"/>
        <v>0</v>
      </c>
    </row>
    <row r="191" spans="4:16" outlineLevel="2">
      <c r="D191" s="651" t="str">
        <f t="shared" si="30"/>
        <v>Project-3.1.2-Item #7</v>
      </c>
      <c r="E191" s="653" t="str">
        <f>'4. Metrics DB'!I109</f>
        <v>Item #7</v>
      </c>
      <c r="F191" s="25"/>
      <c r="G191" s="25"/>
      <c r="H191" s="25"/>
      <c r="I191" s="25"/>
      <c r="K191" s="25"/>
      <c r="L191" s="26"/>
      <c r="M191" s="21"/>
      <c r="N191" s="21"/>
      <c r="O191" s="21"/>
      <c r="P191" s="27">
        <f t="shared" si="32"/>
        <v>0</v>
      </c>
    </row>
    <row r="192" spans="4:16" outlineLevel="2">
      <c r="D192" s="651" t="str">
        <f t="shared" si="30"/>
        <v>Project-3.1.2-Item #8</v>
      </c>
      <c r="E192" s="653" t="str">
        <f>'4. Metrics DB'!I110</f>
        <v>Item #8</v>
      </c>
      <c r="F192" s="25"/>
      <c r="G192" s="25"/>
      <c r="H192" s="25"/>
      <c r="I192" s="25"/>
      <c r="K192" s="25"/>
      <c r="L192" s="26"/>
      <c r="M192" s="21"/>
      <c r="N192" s="21"/>
      <c r="O192" s="21"/>
      <c r="P192" s="27">
        <f t="shared" si="32"/>
        <v>0</v>
      </c>
    </row>
    <row r="193" spans="4:19" outlineLevel="2">
      <c r="D193" s="651" t="str">
        <f t="shared" si="30"/>
        <v>Project-3.1.2-Item #9</v>
      </c>
      <c r="E193" s="653" t="str">
        <f>'4. Metrics DB'!I111</f>
        <v>Item #9</v>
      </c>
      <c r="F193" s="25"/>
      <c r="G193" s="25"/>
      <c r="H193" s="25"/>
      <c r="I193" s="25"/>
      <c r="K193" s="25"/>
      <c r="L193" s="26"/>
      <c r="M193" s="21"/>
      <c r="N193" s="21"/>
      <c r="O193" s="21"/>
      <c r="P193" s="27">
        <f t="shared" si="32"/>
        <v>0</v>
      </c>
    </row>
    <row r="194" spans="4:19" outlineLevel="2">
      <c r="D194" s="662" t="str">
        <f t="shared" si="30"/>
        <v>Project-3.1.2-Item #10</v>
      </c>
      <c r="E194" s="724" t="str">
        <f>'4. Metrics DB'!I112</f>
        <v>Item #10</v>
      </c>
      <c r="F194" s="30"/>
      <c r="G194" s="30"/>
      <c r="H194" s="30"/>
      <c r="I194" s="30"/>
      <c r="K194" s="30"/>
      <c r="L194" s="31"/>
      <c r="M194" s="21"/>
      <c r="N194" s="21"/>
      <c r="O194" s="21"/>
      <c r="P194" s="32">
        <f t="shared" si="32"/>
        <v>0</v>
      </c>
    </row>
    <row r="195" spans="4:19" outlineLevel="2">
      <c r="L195" s="329"/>
      <c r="S195" s="34"/>
    </row>
    <row r="196" spans="4:19" outlineLevel="2">
      <c r="D196" s="563" t="str">
        <f>CONCATENATE(C154,".3")</f>
        <v>3.1.3</v>
      </c>
      <c r="E196" s="544" t="str">
        <f>CONCATENATE(D154," - Operating services")</f>
        <v>Project Pull-through - NTT - Revenues - Operating services</v>
      </c>
      <c r="G196" s="555"/>
    </row>
    <row r="197" spans="4:19" outlineLevel="2">
      <c r="D197" s="554"/>
      <c r="E197" s="544"/>
    </row>
    <row r="198" spans="4:19" ht="17" outlineLevel="2" thickBot="1">
      <c r="D198" s="556"/>
      <c r="E198" s="556"/>
      <c r="F198" s="999" t="s">
        <v>0</v>
      </c>
      <c r="G198" s="1000"/>
      <c r="H198" s="1000"/>
      <c r="I198" s="1001"/>
      <c r="J198" s="72"/>
      <c r="K198" s="1005" t="s">
        <v>1</v>
      </c>
      <c r="L198" s="1009"/>
      <c r="M198" s="1006"/>
      <c r="N198" s="845" t="s">
        <v>565</v>
      </c>
      <c r="O198" s="72"/>
      <c r="P198" s="12" t="s">
        <v>2</v>
      </c>
    </row>
    <row r="199" spans="4:19" ht="33" outlineLevel="2" thickBot="1">
      <c r="D199" s="659" t="s">
        <v>394</v>
      </c>
      <c r="E199" s="659" t="s">
        <v>3</v>
      </c>
      <c r="F199" s="660" t="s">
        <v>4</v>
      </c>
      <c r="G199" s="660" t="s">
        <v>5</v>
      </c>
      <c r="H199" s="661" t="s">
        <v>483</v>
      </c>
      <c r="I199" s="659" t="s">
        <v>217</v>
      </c>
      <c r="J199" s="72"/>
      <c r="K199" s="848" t="s">
        <v>6</v>
      </c>
      <c r="L199" s="853" t="s">
        <v>20</v>
      </c>
      <c r="M199" s="851" t="s">
        <v>95</v>
      </c>
      <c r="N199" s="709">
        <v>0.1</v>
      </c>
      <c r="O199" s="13"/>
      <c r="P199" s="16" t="s">
        <v>21</v>
      </c>
    </row>
    <row r="200" spans="4:19" ht="16" outlineLevel="2">
      <c r="D200" s="647" t="str">
        <f t="shared" ref="D200:D209" si="33">CONCATENATE(C$2,"-",D$196,"-",E200)</f>
        <v>Project-3.1.3-Item #1</v>
      </c>
      <c r="E200" s="649" t="str">
        <f>'4. Metrics DB'!I113</f>
        <v>Item #1</v>
      </c>
      <c r="F200" s="649" t="str">
        <f t="shared" ref="F200:I204" si="34">VLOOKUP($D200, MetricsDBTable, F$23,0)</f>
        <v>HelpDesk (L1/L2)</v>
      </c>
      <c r="G200" s="649">
        <f t="shared" si="34"/>
        <v>0</v>
      </c>
      <c r="H200" s="650">
        <f t="shared" si="34"/>
        <v>0</v>
      </c>
      <c r="I200" s="649">
        <f t="shared" si="34"/>
        <v>0</v>
      </c>
      <c r="J200" s="72"/>
      <c r="K200" s="19"/>
      <c r="L200" s="20">
        <f>N$199</f>
        <v>0.1</v>
      </c>
      <c r="M200" s="20"/>
      <c r="N200" s="21"/>
      <c r="O200" s="21"/>
      <c r="P200" s="22" t="e">
        <f>#REF!*K200*(1-L200)</f>
        <v>#REF!</v>
      </c>
    </row>
    <row r="201" spans="4:19" ht="16" outlineLevel="2">
      <c r="D201" s="651" t="str">
        <f t="shared" si="33"/>
        <v>Project-3.1.3-Item #2</v>
      </c>
      <c r="E201" s="653" t="str">
        <f>'4. Metrics DB'!I114</f>
        <v>Item #2</v>
      </c>
      <c r="F201" s="653" t="str">
        <f t="shared" si="34"/>
        <v>Maintenance of Edge equipment</v>
      </c>
      <c r="G201" s="653">
        <f t="shared" si="34"/>
        <v>0</v>
      </c>
      <c r="H201" s="654">
        <f t="shared" si="34"/>
        <v>0</v>
      </c>
      <c r="I201" s="653">
        <f t="shared" si="34"/>
        <v>0</v>
      </c>
      <c r="J201" s="72"/>
      <c r="K201" s="25"/>
      <c r="L201" s="26">
        <f>N$199</f>
        <v>0.1</v>
      </c>
      <c r="M201" s="26"/>
      <c r="N201" s="21"/>
      <c r="O201" s="21"/>
      <c r="P201" s="27">
        <f t="shared" ref="P201:P209" si="35">H201*K201*(1-L201)</f>
        <v>0</v>
      </c>
    </row>
    <row r="202" spans="4:19" ht="16" outlineLevel="2">
      <c r="D202" s="651" t="str">
        <f t="shared" si="33"/>
        <v>Project-3.1.3-Item #3</v>
      </c>
      <c r="E202" s="653" t="str">
        <f>'4. Metrics DB'!I115</f>
        <v>Item #3</v>
      </c>
      <c r="F202" s="653" t="str">
        <f t="shared" si="34"/>
        <v>IT Support for Infra/Network</v>
      </c>
      <c r="G202" s="653">
        <f t="shared" si="34"/>
        <v>0</v>
      </c>
      <c r="H202" s="654">
        <f t="shared" si="34"/>
        <v>0</v>
      </c>
      <c r="I202" s="653">
        <f t="shared" si="34"/>
        <v>0</v>
      </c>
      <c r="J202" s="72"/>
      <c r="K202" s="25"/>
      <c r="L202" s="26">
        <f>N$199</f>
        <v>0.1</v>
      </c>
      <c r="M202" s="26"/>
      <c r="N202" s="21"/>
      <c r="O202" s="21"/>
      <c r="P202" s="27">
        <f t="shared" si="35"/>
        <v>0</v>
      </c>
    </row>
    <row r="203" spans="4:19" ht="16" outlineLevel="2">
      <c r="D203" s="651" t="str">
        <f t="shared" si="33"/>
        <v>Project-3.1.3-Item #4</v>
      </c>
      <c r="E203" s="653" t="str">
        <f>'4. Metrics DB'!I116</f>
        <v>Item #4</v>
      </c>
      <c r="F203" s="653" t="str">
        <f t="shared" si="34"/>
        <v>Data Center</v>
      </c>
      <c r="G203" s="653">
        <f t="shared" si="34"/>
        <v>0</v>
      </c>
      <c r="H203" s="654">
        <f t="shared" si="34"/>
        <v>0</v>
      </c>
      <c r="I203" s="653">
        <f t="shared" si="34"/>
        <v>0</v>
      </c>
      <c r="J203" s="72"/>
      <c r="K203" s="25"/>
      <c r="L203" s="26">
        <f>N$199</f>
        <v>0.1</v>
      </c>
      <c r="M203" s="26"/>
      <c r="N203" s="21"/>
      <c r="O203" s="21"/>
      <c r="P203" s="27">
        <f t="shared" si="35"/>
        <v>0</v>
      </c>
    </row>
    <row r="204" spans="4:19" ht="17" outlineLevel="2" thickBot="1">
      <c r="D204" s="655" t="str">
        <f t="shared" si="33"/>
        <v>Project-3.1.3-Item #5</v>
      </c>
      <c r="E204" s="657" t="str">
        <f>'4. Metrics DB'!I117</f>
        <v>Item #5</v>
      </c>
      <c r="F204" s="657">
        <f t="shared" si="34"/>
        <v>0</v>
      </c>
      <c r="G204" s="657">
        <f t="shared" si="34"/>
        <v>0</v>
      </c>
      <c r="H204" s="658">
        <f t="shared" si="34"/>
        <v>0</v>
      </c>
      <c r="I204" s="657">
        <f t="shared" si="34"/>
        <v>0</v>
      </c>
      <c r="J204" s="72"/>
      <c r="K204" s="700"/>
      <c r="L204" s="707">
        <f>N$199</f>
        <v>0.1</v>
      </c>
      <c r="M204" s="707"/>
      <c r="N204" s="21"/>
      <c r="O204" s="21"/>
      <c r="P204" s="27">
        <f t="shared" si="35"/>
        <v>0</v>
      </c>
    </row>
    <row r="205" spans="4:19" ht="16" outlineLevel="2">
      <c r="D205" s="651" t="str">
        <f t="shared" si="33"/>
        <v>Project-3.1.3-Item #6</v>
      </c>
      <c r="E205" s="653" t="str">
        <f>'4. Metrics DB'!I118</f>
        <v>Item #6</v>
      </c>
      <c r="F205" s="19"/>
      <c r="G205" s="19"/>
      <c r="H205" s="19"/>
      <c r="I205" s="19"/>
      <c r="J205" s="72"/>
      <c r="K205" s="25"/>
      <c r="L205" s="688"/>
      <c r="M205" s="26"/>
      <c r="N205" s="21"/>
      <c r="O205" s="21"/>
      <c r="P205" s="27">
        <f t="shared" si="35"/>
        <v>0</v>
      </c>
    </row>
    <row r="206" spans="4:19" ht="16" outlineLevel="2">
      <c r="D206" s="651" t="str">
        <f t="shared" si="33"/>
        <v>Project-3.1.3-Item #7</v>
      </c>
      <c r="E206" s="653" t="str">
        <f>'4. Metrics DB'!I119</f>
        <v>Item #7</v>
      </c>
      <c r="F206" s="25"/>
      <c r="G206" s="25"/>
      <c r="H206" s="25"/>
      <c r="I206" s="25"/>
      <c r="J206" s="72"/>
      <c r="K206" s="25"/>
      <c r="L206" s="688"/>
      <c r="M206" s="26"/>
      <c r="N206" s="21"/>
      <c r="O206" s="21"/>
      <c r="P206" s="27">
        <f t="shared" si="35"/>
        <v>0</v>
      </c>
    </row>
    <row r="207" spans="4:19" ht="16" outlineLevel="2">
      <c r="D207" s="651" t="str">
        <f t="shared" si="33"/>
        <v>Project-3.1.3-Item #8</v>
      </c>
      <c r="E207" s="653" t="str">
        <f>'4. Metrics DB'!I120</f>
        <v>Item #8</v>
      </c>
      <c r="F207" s="25"/>
      <c r="G207" s="25"/>
      <c r="H207" s="25"/>
      <c r="I207" s="25"/>
      <c r="J207" s="72"/>
      <c r="K207" s="25"/>
      <c r="L207" s="688"/>
      <c r="M207" s="26"/>
      <c r="N207" s="21"/>
      <c r="O207" s="21"/>
      <c r="P207" s="27">
        <f t="shared" si="35"/>
        <v>0</v>
      </c>
    </row>
    <row r="208" spans="4:19" ht="16" outlineLevel="2">
      <c r="D208" s="651" t="str">
        <f t="shared" si="33"/>
        <v>Project-3.1.3-Item #9</v>
      </c>
      <c r="E208" s="653" t="str">
        <f>'4. Metrics DB'!I121</f>
        <v>Item #9</v>
      </c>
      <c r="F208" s="25"/>
      <c r="G208" s="25"/>
      <c r="H208" s="25"/>
      <c r="I208" s="25"/>
      <c r="J208" s="72"/>
      <c r="K208" s="25"/>
      <c r="L208" s="688"/>
      <c r="M208" s="26"/>
      <c r="N208" s="21"/>
      <c r="O208" s="21"/>
      <c r="P208" s="27">
        <f t="shared" si="35"/>
        <v>0</v>
      </c>
    </row>
    <row r="209" spans="3:18" ht="16" outlineLevel="2">
      <c r="D209" s="662" t="str">
        <f t="shared" si="33"/>
        <v>Project-3.1.3-Item #10</v>
      </c>
      <c r="E209" s="724" t="str">
        <f>'4. Metrics DB'!I122</f>
        <v>Item #10</v>
      </c>
      <c r="F209" s="30"/>
      <c r="G209" s="30"/>
      <c r="H209" s="30"/>
      <c r="I209" s="30"/>
      <c r="J209" s="72"/>
      <c r="K209" s="30"/>
      <c r="L209" s="689"/>
      <c r="M209" s="31"/>
      <c r="N209" s="21"/>
      <c r="O209" s="21"/>
      <c r="P209" s="32">
        <f t="shared" si="35"/>
        <v>0</v>
      </c>
    </row>
    <row r="210" spans="3:18" outlineLevel="2">
      <c r="J210" s="75"/>
      <c r="K210" s="75"/>
      <c r="L210" s="407"/>
      <c r="M210" s="408"/>
    </row>
    <row r="211" spans="3:18" s="72" customFormat="1" ht="16" outlineLevel="1">
      <c r="C211" s="6" t="str">
        <f>CONCATENATE(B152,2)</f>
        <v>3.2</v>
      </c>
      <c r="D211" s="548" t="str">
        <f>CONCATENATE(C152," - Price Discounts")</f>
        <v>Project Pull-through - NTT - Price Discounts</v>
      </c>
      <c r="E211" s="541"/>
      <c r="F211" s="841" t="s">
        <v>593</v>
      </c>
      <c r="G211" s="546"/>
      <c r="H211" s="73"/>
      <c r="I211" s="541"/>
      <c r="J211" s="73"/>
      <c r="K211" s="73"/>
      <c r="L211" s="73"/>
      <c r="M211" s="73"/>
      <c r="N211" s="73"/>
      <c r="O211" s="73"/>
      <c r="P211" s="73"/>
      <c r="Q211" s="73"/>
      <c r="R211" s="73"/>
    </row>
    <row r="212" spans="3:18" outlineLevel="2">
      <c r="H212" s="75"/>
      <c r="I212" s="75"/>
      <c r="J212" s="75"/>
      <c r="K212" s="75"/>
    </row>
    <row r="213" spans="3:18" outlineLevel="2">
      <c r="I213" s="75"/>
      <c r="J213" s="75"/>
      <c r="K213" s="75"/>
    </row>
    <row r="214" spans="3:18" outlineLevel="2">
      <c r="D214" s="564" t="str">
        <f>CONCATENATE(C211,".1")</f>
        <v>3.2.1</v>
      </c>
      <c r="E214" s="565" t="str">
        <f>CONCATENATE("Discount - ",E156)</f>
        <v>Discount - Project Pull-through - NTT - Revenues - Equipment</v>
      </c>
      <c r="F214" s="566"/>
      <c r="I214" s="75"/>
      <c r="J214" s="75"/>
      <c r="K214" s="75"/>
    </row>
    <row r="215" spans="3:18" outlineLevel="2">
      <c r="D215" s="567" t="str">
        <f>CONCATENATE(C211,".2")</f>
        <v>3.2.2</v>
      </c>
      <c r="E215" s="568" t="str">
        <f>CONCATENATE("Discount - ",E181)</f>
        <v>Discount - Project Pull-through - NTT - Revenues - Deployment &amp; set-up</v>
      </c>
      <c r="F215" s="569"/>
      <c r="I215" s="75"/>
      <c r="J215" s="75"/>
      <c r="K215" s="75"/>
    </row>
    <row r="216" spans="3:18" outlineLevel="2">
      <c r="D216" s="570" t="str">
        <f>CONCATENATE(C211,".3")</f>
        <v>3.2.3</v>
      </c>
      <c r="E216" s="571" t="str">
        <f>CONCATENATE("Discount - ",E196)</f>
        <v>Discount - Project Pull-through - NTT - Revenues - Operating services</v>
      </c>
      <c r="F216" s="572"/>
      <c r="I216" s="75"/>
      <c r="J216" s="75"/>
      <c r="K216" s="75"/>
    </row>
    <row r="217" spans="3:18" ht="16" outlineLevel="2">
      <c r="J217" s="72"/>
    </row>
    <row r="218" spans="3:18" s="72" customFormat="1" ht="16" outlineLevel="1">
      <c r="C218" s="6" t="str">
        <f>CONCATENATE(B152,3)</f>
        <v>3.3</v>
      </c>
      <c r="D218" s="548" t="str">
        <f>CONCATENATE(C152," - Capex")</f>
        <v>Project Pull-through - NTT - Capex</v>
      </c>
      <c r="E218" s="541"/>
      <c r="F218" s="841" t="s">
        <v>601</v>
      </c>
      <c r="G218" s="546"/>
      <c r="H218" s="73"/>
      <c r="I218" s="541"/>
      <c r="J218" s="73"/>
      <c r="K218" s="73"/>
      <c r="L218" s="73"/>
      <c r="M218" s="73"/>
      <c r="N218" s="73"/>
      <c r="O218" s="73"/>
      <c r="P218" s="73"/>
      <c r="Q218" s="73"/>
      <c r="R218" s="73"/>
    </row>
    <row r="219" spans="3:18" outlineLevel="2"/>
    <row r="220" spans="3:18" ht="16" outlineLevel="2">
      <c r="D220" s="556"/>
      <c r="E220" s="556"/>
      <c r="F220" s="999" t="s">
        <v>0</v>
      </c>
      <c r="G220" s="1000"/>
      <c r="H220" s="1000"/>
      <c r="I220" s="1001"/>
      <c r="J220" s="72"/>
      <c r="K220" s="1005" t="s">
        <v>1</v>
      </c>
      <c r="L220" s="1006"/>
      <c r="M220" s="72"/>
      <c r="N220" s="12" t="s">
        <v>2</v>
      </c>
    </row>
    <row r="221" spans="3:18" ht="32" outlineLevel="2">
      <c r="D221" s="659" t="s">
        <v>394</v>
      </c>
      <c r="E221" s="659" t="s">
        <v>3</v>
      </c>
      <c r="F221" s="660" t="s">
        <v>4</v>
      </c>
      <c r="G221" s="660" t="s">
        <v>5</v>
      </c>
      <c r="H221" s="661" t="s">
        <v>22</v>
      </c>
      <c r="I221" s="659" t="s">
        <v>217</v>
      </c>
      <c r="J221" s="13"/>
      <c r="K221" s="848" t="s">
        <v>6</v>
      </c>
      <c r="L221" s="850" t="s">
        <v>580</v>
      </c>
      <c r="M221" s="13"/>
      <c r="N221" s="16" t="s">
        <v>8</v>
      </c>
    </row>
    <row r="222" spans="3:18" outlineLevel="2">
      <c r="D222" s="647" t="str">
        <f t="shared" ref="D222:D231" si="36">CONCATENATE(C$2,"-",C$218,"-",E222)</f>
        <v>Project-3.3-Item #1</v>
      </c>
      <c r="E222" s="649" t="str">
        <f>'4. Metrics DB'!I123</f>
        <v>Item #1</v>
      </c>
      <c r="F222" s="649" t="str">
        <f t="shared" ref="F222:I226" si="37">VLOOKUP($D222, MetricsDBTable, F$75,0)</f>
        <v>None</v>
      </c>
      <c r="G222" s="649" t="str">
        <f t="shared" si="37"/>
        <v>NA</v>
      </c>
      <c r="H222" s="650">
        <f t="shared" si="37"/>
        <v>0</v>
      </c>
      <c r="I222" s="649">
        <f t="shared" si="37"/>
        <v>0</v>
      </c>
      <c r="K222" s="19"/>
      <c r="L222" s="687">
        <f>H223</f>
        <v>0</v>
      </c>
      <c r="M222" s="21"/>
      <c r="N222" s="22">
        <f>K222*L222</f>
        <v>0</v>
      </c>
    </row>
    <row r="223" spans="3:18" outlineLevel="2">
      <c r="D223" s="651" t="str">
        <f t="shared" si="36"/>
        <v>Project-3.3-Item #2</v>
      </c>
      <c r="E223" s="653" t="str">
        <f>'4. Metrics DB'!I124</f>
        <v>Item #2</v>
      </c>
      <c r="F223" s="653">
        <f t="shared" si="37"/>
        <v>0</v>
      </c>
      <c r="G223" s="653">
        <f t="shared" si="37"/>
        <v>0</v>
      </c>
      <c r="H223" s="654">
        <f t="shared" si="37"/>
        <v>0</v>
      </c>
      <c r="I223" s="653">
        <f t="shared" si="37"/>
        <v>0</v>
      </c>
      <c r="K223" s="25"/>
      <c r="L223" s="688">
        <f>H224</f>
        <v>0</v>
      </c>
      <c r="M223" s="21"/>
      <c r="N223" s="27">
        <f t="shared" ref="N223:N231" si="38">K223*L223</f>
        <v>0</v>
      </c>
    </row>
    <row r="224" spans="3:18" outlineLevel="2">
      <c r="D224" s="651" t="str">
        <f t="shared" si="36"/>
        <v>Project-3.3-Item #3</v>
      </c>
      <c r="E224" s="653" t="str">
        <f>'4. Metrics DB'!I125</f>
        <v>Item #3</v>
      </c>
      <c r="F224" s="653">
        <f t="shared" si="37"/>
        <v>0</v>
      </c>
      <c r="G224" s="653">
        <f t="shared" si="37"/>
        <v>0</v>
      </c>
      <c r="H224" s="654">
        <f t="shared" si="37"/>
        <v>0</v>
      </c>
      <c r="I224" s="653">
        <f t="shared" si="37"/>
        <v>0</v>
      </c>
      <c r="K224" s="25"/>
      <c r="L224" s="688">
        <f>H225</f>
        <v>0</v>
      </c>
      <c r="M224" s="21"/>
      <c r="N224" s="27">
        <f t="shared" si="38"/>
        <v>0</v>
      </c>
    </row>
    <row r="225" spans="3:18" outlineLevel="2">
      <c r="D225" s="651" t="str">
        <f t="shared" si="36"/>
        <v>Project-3.3-Item #4</v>
      </c>
      <c r="E225" s="653" t="str">
        <f>'4. Metrics DB'!I126</f>
        <v>Item #4</v>
      </c>
      <c r="F225" s="653">
        <f t="shared" si="37"/>
        <v>0</v>
      </c>
      <c r="G225" s="653">
        <f t="shared" si="37"/>
        <v>0</v>
      </c>
      <c r="H225" s="654">
        <f t="shared" si="37"/>
        <v>0</v>
      </c>
      <c r="I225" s="653">
        <f t="shared" si="37"/>
        <v>0</v>
      </c>
      <c r="K225" s="25"/>
      <c r="L225" s="688">
        <f>H222</f>
        <v>0</v>
      </c>
      <c r="M225" s="21"/>
      <c r="N225" s="27">
        <f t="shared" si="38"/>
        <v>0</v>
      </c>
    </row>
    <row r="226" spans="3:18" ht="16" outlineLevel="2" thickBot="1">
      <c r="D226" s="655" t="str">
        <f t="shared" si="36"/>
        <v>Project-3.3-Item #5</v>
      </c>
      <c r="E226" s="657" t="str">
        <f>'4. Metrics DB'!I127</f>
        <v>Item #5</v>
      </c>
      <c r="F226" s="657">
        <f t="shared" si="37"/>
        <v>0</v>
      </c>
      <c r="G226" s="657">
        <f t="shared" si="37"/>
        <v>0</v>
      </c>
      <c r="H226" s="658">
        <f t="shared" si="37"/>
        <v>0</v>
      </c>
      <c r="I226" s="657">
        <f t="shared" si="37"/>
        <v>0</v>
      </c>
      <c r="K226" s="700"/>
      <c r="L226" s="714">
        <f>H226</f>
        <v>0</v>
      </c>
      <c r="M226" s="21"/>
      <c r="N226" s="27">
        <f t="shared" si="38"/>
        <v>0</v>
      </c>
    </row>
    <row r="227" spans="3:18" outlineLevel="2">
      <c r="D227" s="651" t="str">
        <f t="shared" si="36"/>
        <v>Project-3.3-Item #6</v>
      </c>
      <c r="E227" s="653" t="str">
        <f>'4. Metrics DB'!I128</f>
        <v>Item #6</v>
      </c>
      <c r="F227" s="19"/>
      <c r="G227" s="19"/>
      <c r="H227" s="19"/>
      <c r="I227" s="19"/>
      <c r="K227" s="25"/>
      <c r="L227" s="688"/>
      <c r="M227" s="21"/>
      <c r="N227" s="27">
        <f t="shared" si="38"/>
        <v>0</v>
      </c>
    </row>
    <row r="228" spans="3:18" outlineLevel="2">
      <c r="D228" s="651" t="str">
        <f t="shared" si="36"/>
        <v>Project-3.3-Item #7</v>
      </c>
      <c r="E228" s="653" t="str">
        <f>'4. Metrics DB'!I129</f>
        <v>Item #7</v>
      </c>
      <c r="F228" s="25"/>
      <c r="G228" s="25"/>
      <c r="H228" s="25"/>
      <c r="I228" s="25"/>
      <c r="K228" s="25"/>
      <c r="L228" s="688"/>
      <c r="M228" s="21"/>
      <c r="N228" s="27">
        <f t="shared" si="38"/>
        <v>0</v>
      </c>
    </row>
    <row r="229" spans="3:18" outlineLevel="2">
      <c r="D229" s="651" t="str">
        <f t="shared" si="36"/>
        <v>Project-3.3-Item #8</v>
      </c>
      <c r="E229" s="653" t="str">
        <f>'4. Metrics DB'!I130</f>
        <v>Item #8</v>
      </c>
      <c r="F229" s="25"/>
      <c r="G229" s="25"/>
      <c r="H229" s="25"/>
      <c r="I229" s="25"/>
      <c r="K229" s="25"/>
      <c r="L229" s="688"/>
      <c r="M229" s="21"/>
      <c r="N229" s="27">
        <f t="shared" si="38"/>
        <v>0</v>
      </c>
    </row>
    <row r="230" spans="3:18" outlineLevel="2">
      <c r="D230" s="651" t="str">
        <f t="shared" si="36"/>
        <v>Project-3.3-Item #9</v>
      </c>
      <c r="E230" s="653" t="str">
        <f>'4. Metrics DB'!I131</f>
        <v>Item #9</v>
      </c>
      <c r="F230" s="25"/>
      <c r="G230" s="25"/>
      <c r="H230" s="25"/>
      <c r="I230" s="25"/>
      <c r="K230" s="25"/>
      <c r="L230" s="688"/>
      <c r="M230" s="21"/>
      <c r="N230" s="27">
        <f t="shared" si="38"/>
        <v>0</v>
      </c>
    </row>
    <row r="231" spans="3:18" outlineLevel="2">
      <c r="D231" s="662" t="str">
        <f t="shared" si="36"/>
        <v>Project-3.3-Item #10</v>
      </c>
      <c r="E231" s="724" t="str">
        <f>'4. Metrics DB'!I132</f>
        <v>Item #10</v>
      </c>
      <c r="F231" s="30"/>
      <c r="G231" s="30"/>
      <c r="H231" s="30"/>
      <c r="I231" s="30"/>
      <c r="K231" s="30"/>
      <c r="L231" s="689"/>
      <c r="M231" s="21"/>
      <c r="N231" s="32">
        <f t="shared" si="38"/>
        <v>0</v>
      </c>
    </row>
    <row r="232" spans="3:18" outlineLevel="2">
      <c r="K232" s="36"/>
    </row>
    <row r="233" spans="3:18" s="72" customFormat="1" ht="16" outlineLevel="1">
      <c r="C233" s="6" t="str">
        <f>CONCATENATE(B152,4)</f>
        <v>3.4</v>
      </c>
      <c r="D233" s="548" t="str">
        <f>CONCATENATE(C152," - Deployment &amp; set-up")</f>
        <v>Project Pull-through - NTT - Deployment &amp; set-up</v>
      </c>
      <c r="E233" s="541"/>
      <c r="F233" s="841" t="s">
        <v>602</v>
      </c>
      <c r="G233" s="546"/>
      <c r="H233" s="73"/>
      <c r="I233" s="541"/>
      <c r="J233" s="73"/>
      <c r="K233" s="73"/>
      <c r="L233" s="73"/>
      <c r="M233" s="73"/>
      <c r="N233" s="73"/>
      <c r="O233" s="73"/>
      <c r="P233" s="73"/>
      <c r="Q233" s="73"/>
      <c r="R233" s="73"/>
    </row>
    <row r="234" spans="3:18" outlineLevel="2"/>
    <row r="235" spans="3:18" ht="16" outlineLevel="2">
      <c r="D235" s="556"/>
      <c r="E235" s="556"/>
      <c r="F235" s="999" t="s">
        <v>0</v>
      </c>
      <c r="G235" s="1000"/>
      <c r="H235" s="1000"/>
      <c r="I235" s="1001"/>
      <c r="J235" s="72"/>
      <c r="K235" s="1005" t="s">
        <v>1</v>
      </c>
      <c r="L235" s="1006"/>
      <c r="M235" s="72"/>
      <c r="N235" s="12" t="s">
        <v>2</v>
      </c>
    </row>
    <row r="236" spans="3:18" ht="32" outlineLevel="2">
      <c r="D236" s="659" t="s">
        <v>394</v>
      </c>
      <c r="E236" s="659" t="s">
        <v>3</v>
      </c>
      <c r="F236" s="660" t="s">
        <v>4</v>
      </c>
      <c r="G236" s="660" t="s">
        <v>5</v>
      </c>
      <c r="H236" s="661" t="s">
        <v>22</v>
      </c>
      <c r="I236" s="659" t="s">
        <v>217</v>
      </c>
      <c r="J236" s="13"/>
      <c r="K236" s="848" t="s">
        <v>6</v>
      </c>
      <c r="L236" s="850" t="s">
        <v>580</v>
      </c>
      <c r="M236" s="13"/>
      <c r="N236" s="16" t="s">
        <v>8</v>
      </c>
    </row>
    <row r="237" spans="3:18" outlineLevel="2">
      <c r="D237" s="647" t="str">
        <f t="shared" ref="D237:D246" si="39">CONCATENATE(C$2,"-",C$233,"-",E237)</f>
        <v>Project-3.4-Item #1</v>
      </c>
      <c r="E237" s="649" t="str">
        <f>'4. Metrics DB'!I133</f>
        <v>Item #1</v>
      </c>
      <c r="F237" s="649" t="str">
        <f t="shared" ref="F237:I241" si="40">VLOOKUP($D237, MetricsDBTable, F$75,0)</f>
        <v>Engineering installation</v>
      </c>
      <c r="G237" s="649" t="str">
        <f t="shared" si="40"/>
        <v>per person hour</v>
      </c>
      <c r="H237" s="650">
        <f t="shared" si="40"/>
        <v>200</v>
      </c>
      <c r="I237" s="649" t="str">
        <f t="shared" si="40"/>
        <v>Input GB details</v>
      </c>
      <c r="K237" s="19">
        <v>100</v>
      </c>
      <c r="L237" s="687">
        <f>H237</f>
        <v>200</v>
      </c>
      <c r="M237" s="21"/>
      <c r="N237" s="27">
        <f>K237*L237</f>
        <v>20000</v>
      </c>
    </row>
    <row r="238" spans="3:18" outlineLevel="2">
      <c r="D238" s="651" t="str">
        <f t="shared" si="39"/>
        <v>Project-3.4-Item #2</v>
      </c>
      <c r="E238" s="653" t="str">
        <f>'4. Metrics DB'!I134</f>
        <v>Item #2</v>
      </c>
      <c r="F238" s="653">
        <f t="shared" si="40"/>
        <v>0</v>
      </c>
      <c r="G238" s="653">
        <f t="shared" si="40"/>
        <v>0</v>
      </c>
      <c r="H238" s="654">
        <f t="shared" si="40"/>
        <v>0</v>
      </c>
      <c r="I238" s="653">
        <f t="shared" si="40"/>
        <v>0</v>
      </c>
      <c r="K238" s="25"/>
      <c r="L238" s="688">
        <f>H238</f>
        <v>0</v>
      </c>
      <c r="M238" s="21"/>
      <c r="N238" s="27">
        <f t="shared" ref="N238:N246" si="41">K238*L238</f>
        <v>0</v>
      </c>
    </row>
    <row r="239" spans="3:18" outlineLevel="2">
      <c r="D239" s="651" t="str">
        <f t="shared" si="39"/>
        <v>Project-3.4-Item #3</v>
      </c>
      <c r="E239" s="653" t="str">
        <f>'4. Metrics DB'!I135</f>
        <v>Item #3</v>
      </c>
      <c r="F239" s="653">
        <f t="shared" si="40"/>
        <v>0</v>
      </c>
      <c r="G239" s="653">
        <f t="shared" si="40"/>
        <v>0</v>
      </c>
      <c r="H239" s="654">
        <f t="shared" si="40"/>
        <v>0</v>
      </c>
      <c r="I239" s="653">
        <f t="shared" si="40"/>
        <v>0</v>
      </c>
      <c r="K239" s="25"/>
      <c r="L239" s="688">
        <f>H239</f>
        <v>0</v>
      </c>
      <c r="M239" s="21"/>
      <c r="N239" s="27">
        <f t="shared" si="41"/>
        <v>0</v>
      </c>
    </row>
    <row r="240" spans="3:18" outlineLevel="2">
      <c r="D240" s="651" t="str">
        <f t="shared" si="39"/>
        <v>Project-3.4-Item #4</v>
      </c>
      <c r="E240" s="653" t="str">
        <f>'4. Metrics DB'!I136</f>
        <v>Item #4</v>
      </c>
      <c r="F240" s="653">
        <f t="shared" si="40"/>
        <v>0</v>
      </c>
      <c r="G240" s="653">
        <f t="shared" si="40"/>
        <v>0</v>
      </c>
      <c r="H240" s="654">
        <f t="shared" si="40"/>
        <v>0</v>
      </c>
      <c r="I240" s="653">
        <f t="shared" si="40"/>
        <v>0</v>
      </c>
      <c r="K240" s="25"/>
      <c r="L240" s="688">
        <f>H240</f>
        <v>0</v>
      </c>
      <c r="M240" s="21"/>
      <c r="N240" s="27">
        <f t="shared" si="41"/>
        <v>0</v>
      </c>
    </row>
    <row r="241" spans="3:18" ht="16" outlineLevel="2" thickBot="1">
      <c r="D241" s="655" t="str">
        <f t="shared" si="39"/>
        <v>Project-3.4-Item #5</v>
      </c>
      <c r="E241" s="657" t="str">
        <f>'4. Metrics DB'!I137</f>
        <v>Item #5</v>
      </c>
      <c r="F241" s="657">
        <f t="shared" si="40"/>
        <v>0</v>
      </c>
      <c r="G241" s="657">
        <f t="shared" si="40"/>
        <v>0</v>
      </c>
      <c r="H241" s="658">
        <f t="shared" si="40"/>
        <v>0</v>
      </c>
      <c r="I241" s="657">
        <f t="shared" si="40"/>
        <v>0</v>
      </c>
      <c r="K241" s="700"/>
      <c r="L241" s="714">
        <f>H241</f>
        <v>0</v>
      </c>
      <c r="M241" s="21"/>
      <c r="N241" s="27">
        <f t="shared" si="41"/>
        <v>0</v>
      </c>
    </row>
    <row r="242" spans="3:18" outlineLevel="2">
      <c r="D242" s="651" t="str">
        <f t="shared" si="39"/>
        <v>Project-3.4-Item #6</v>
      </c>
      <c r="E242" s="653" t="str">
        <f>'4. Metrics DB'!I138</f>
        <v>Item #6</v>
      </c>
      <c r="F242" s="19"/>
      <c r="G242" s="19"/>
      <c r="H242" s="19"/>
      <c r="I242" s="19"/>
      <c r="K242" s="25"/>
      <c r="L242" s="688"/>
      <c r="M242" s="21"/>
      <c r="N242" s="27">
        <f t="shared" si="41"/>
        <v>0</v>
      </c>
    </row>
    <row r="243" spans="3:18" outlineLevel="2">
      <c r="D243" s="651" t="str">
        <f t="shared" si="39"/>
        <v>Project-3.4-Item #7</v>
      </c>
      <c r="E243" s="653" t="str">
        <f>'4. Metrics DB'!I139</f>
        <v>Item #7</v>
      </c>
      <c r="F243" s="25"/>
      <c r="G243" s="25"/>
      <c r="H243" s="25"/>
      <c r="I243" s="25"/>
      <c r="K243" s="25"/>
      <c r="L243" s="688"/>
      <c r="M243" s="21"/>
      <c r="N243" s="27">
        <f t="shared" si="41"/>
        <v>0</v>
      </c>
    </row>
    <row r="244" spans="3:18" outlineLevel="2">
      <c r="D244" s="651" t="str">
        <f t="shared" si="39"/>
        <v>Project-3.4-Item #8</v>
      </c>
      <c r="E244" s="653" t="str">
        <f>'4. Metrics DB'!I140</f>
        <v>Item #8</v>
      </c>
      <c r="F244" s="25"/>
      <c r="G244" s="25"/>
      <c r="H244" s="25"/>
      <c r="I244" s="25"/>
      <c r="K244" s="25"/>
      <c r="L244" s="688"/>
      <c r="M244" s="21"/>
      <c r="N244" s="27">
        <f t="shared" si="41"/>
        <v>0</v>
      </c>
    </row>
    <row r="245" spans="3:18" outlineLevel="2">
      <c r="D245" s="651" t="str">
        <f t="shared" si="39"/>
        <v>Project-3.4-Item #9</v>
      </c>
      <c r="E245" s="653" t="str">
        <f>'4. Metrics DB'!I141</f>
        <v>Item #9</v>
      </c>
      <c r="F245" s="25"/>
      <c r="G245" s="25"/>
      <c r="H245" s="25"/>
      <c r="I245" s="25"/>
      <c r="K245" s="25"/>
      <c r="L245" s="688"/>
      <c r="M245" s="21"/>
      <c r="N245" s="27">
        <f t="shared" si="41"/>
        <v>0</v>
      </c>
    </row>
    <row r="246" spans="3:18" outlineLevel="2">
      <c r="D246" s="662" t="str">
        <f t="shared" si="39"/>
        <v>Project-3.4-Item #10</v>
      </c>
      <c r="E246" s="724" t="str">
        <f>'4. Metrics DB'!I142</f>
        <v>Item #10</v>
      </c>
      <c r="F246" s="30"/>
      <c r="G246" s="30"/>
      <c r="H246" s="30"/>
      <c r="I246" s="30"/>
      <c r="K246" s="30"/>
      <c r="L246" s="689"/>
      <c r="M246" s="21"/>
      <c r="N246" s="32">
        <f t="shared" si="41"/>
        <v>0</v>
      </c>
    </row>
    <row r="247" spans="3:18" outlineLevel="2">
      <c r="L247" s="36"/>
    </row>
    <row r="248" spans="3:18" s="72" customFormat="1" ht="16" outlineLevel="1">
      <c r="C248" s="6" t="str">
        <f>CONCATENATE(B152,5)</f>
        <v>3.5</v>
      </c>
      <c r="D248" s="548" t="str">
        <f>CONCATENATE(C152," - Opex")</f>
        <v>Project Pull-through - NTT - Opex</v>
      </c>
      <c r="E248" s="541"/>
      <c r="F248" s="841" t="s">
        <v>603</v>
      </c>
      <c r="G248" s="541"/>
      <c r="H248" s="73"/>
      <c r="I248" s="541"/>
      <c r="J248" s="73"/>
      <c r="K248" s="73"/>
      <c r="L248" s="73"/>
      <c r="M248" s="73"/>
      <c r="N248" s="73"/>
      <c r="O248" s="73"/>
      <c r="P248" s="73"/>
      <c r="Q248" s="73"/>
      <c r="R248" s="73"/>
    </row>
    <row r="249" spans="3:18" outlineLevel="2">
      <c r="C249" s="75"/>
      <c r="D249" s="562"/>
    </row>
    <row r="250" spans="3:18" outlineLevel="2">
      <c r="C250" s="75"/>
      <c r="D250" s="563" t="str">
        <f>CONCATENATE(C248,".1")</f>
        <v>3.5.1</v>
      </c>
      <c r="E250" s="563" t="str">
        <f>CONCATENATE(D104," - Purchase cost")</f>
        <v>Project - NTT - Opex - Purchase cost</v>
      </c>
    </row>
    <row r="251" spans="3:18" outlineLevel="2">
      <c r="C251" s="75"/>
      <c r="D251" s="562"/>
    </row>
    <row r="252" spans="3:18" ht="16" outlineLevel="2">
      <c r="C252" s="75"/>
      <c r="D252" s="556"/>
      <c r="E252" s="556"/>
      <c r="F252" s="999" t="s">
        <v>0</v>
      </c>
      <c r="G252" s="1000"/>
      <c r="H252" s="1000"/>
      <c r="I252" s="1001"/>
      <c r="J252" s="72"/>
      <c r="K252" s="1005" t="s">
        <v>1</v>
      </c>
      <c r="L252" s="1009"/>
      <c r="M252" s="1006"/>
      <c r="N252" s="72"/>
      <c r="O252" s="12" t="s">
        <v>2</v>
      </c>
    </row>
    <row r="253" spans="3:18" ht="32" outlineLevel="2">
      <c r="C253" s="75"/>
      <c r="D253" s="659" t="s">
        <v>394</v>
      </c>
      <c r="E253" s="659" t="s">
        <v>3</v>
      </c>
      <c r="F253" s="660" t="s">
        <v>25</v>
      </c>
      <c r="G253" s="660" t="s">
        <v>5</v>
      </c>
      <c r="H253" s="661" t="s">
        <v>26</v>
      </c>
      <c r="I253" s="659" t="s">
        <v>217</v>
      </c>
      <c r="J253" s="13"/>
      <c r="K253" s="848" t="s">
        <v>6</v>
      </c>
      <c r="L253" s="850" t="s">
        <v>580</v>
      </c>
      <c r="M253" s="851" t="s">
        <v>96</v>
      </c>
      <c r="N253" s="13"/>
      <c r="O253" s="16" t="s">
        <v>21</v>
      </c>
    </row>
    <row r="254" spans="3:18" outlineLevel="2">
      <c r="C254" s="75"/>
      <c r="D254" s="647" t="str">
        <f t="shared" ref="D254:D263" si="42">CONCATENATE(C$2,"-",D$250,"-",E254)</f>
        <v>Project-3.5.1-Item #1</v>
      </c>
      <c r="E254" s="649" t="str">
        <f>'4. Metrics DB'!I143</f>
        <v>Item #1</v>
      </c>
      <c r="F254" s="649" t="str">
        <f t="shared" ref="F254:I258" si="43">VLOOKUP($D254, MetricsDBTable, F$75,0)</f>
        <v>None</v>
      </c>
      <c r="G254" s="649" t="str">
        <f t="shared" si="43"/>
        <v>NA</v>
      </c>
      <c r="H254" s="650">
        <f t="shared" si="43"/>
        <v>0</v>
      </c>
      <c r="I254" s="649">
        <f t="shared" si="43"/>
        <v>0</v>
      </c>
      <c r="K254" s="19"/>
      <c r="L254" s="687">
        <f>H254</f>
        <v>0</v>
      </c>
      <c r="M254" s="20"/>
      <c r="N254" s="21"/>
      <c r="O254" s="22">
        <f>K254*L254</f>
        <v>0</v>
      </c>
    </row>
    <row r="255" spans="3:18" outlineLevel="2">
      <c r="C255" s="75"/>
      <c r="D255" s="651" t="str">
        <f t="shared" si="42"/>
        <v>Project-3.5.1-Item #2</v>
      </c>
      <c r="E255" s="653" t="str">
        <f>'4. Metrics DB'!I144</f>
        <v>Item #2</v>
      </c>
      <c r="F255" s="653">
        <f t="shared" si="43"/>
        <v>0</v>
      </c>
      <c r="G255" s="653">
        <f t="shared" si="43"/>
        <v>0</v>
      </c>
      <c r="H255" s="654">
        <f t="shared" si="43"/>
        <v>0</v>
      </c>
      <c r="I255" s="653">
        <f t="shared" si="43"/>
        <v>0</v>
      </c>
      <c r="K255" s="25"/>
      <c r="L255" s="688">
        <f>H255</f>
        <v>0</v>
      </c>
      <c r="M255" s="26"/>
      <c r="N255" s="21"/>
      <c r="O255" s="27">
        <f t="shared" ref="O255:O263" si="44">K255*L255</f>
        <v>0</v>
      </c>
    </row>
    <row r="256" spans="3:18" outlineLevel="2">
      <c r="C256" s="75"/>
      <c r="D256" s="651" t="str">
        <f t="shared" si="42"/>
        <v>Project-3.5.1-Item #3</v>
      </c>
      <c r="E256" s="653" t="str">
        <f>'4. Metrics DB'!I145</f>
        <v>Item #3</v>
      </c>
      <c r="F256" s="653">
        <f t="shared" si="43"/>
        <v>0</v>
      </c>
      <c r="G256" s="653">
        <f t="shared" si="43"/>
        <v>0</v>
      </c>
      <c r="H256" s="654">
        <f t="shared" si="43"/>
        <v>0</v>
      </c>
      <c r="I256" s="653">
        <f t="shared" si="43"/>
        <v>0</v>
      </c>
      <c r="K256" s="25"/>
      <c r="L256" s="688">
        <f>H256</f>
        <v>0</v>
      </c>
      <c r="M256" s="26"/>
      <c r="N256" s="21"/>
      <c r="O256" s="27">
        <f t="shared" si="44"/>
        <v>0</v>
      </c>
    </row>
    <row r="257" spans="3:15" outlineLevel="2">
      <c r="C257" s="75"/>
      <c r="D257" s="651" t="str">
        <f t="shared" si="42"/>
        <v>Project-3.5.1-Item #4</v>
      </c>
      <c r="E257" s="653" t="str">
        <f>'4. Metrics DB'!I146</f>
        <v>Item #4</v>
      </c>
      <c r="F257" s="653">
        <f t="shared" si="43"/>
        <v>0</v>
      </c>
      <c r="G257" s="653">
        <f t="shared" si="43"/>
        <v>0</v>
      </c>
      <c r="H257" s="654">
        <f t="shared" si="43"/>
        <v>0</v>
      </c>
      <c r="I257" s="653">
        <f t="shared" si="43"/>
        <v>0</v>
      </c>
      <c r="K257" s="25"/>
      <c r="L257" s="688">
        <f>H257</f>
        <v>0</v>
      </c>
      <c r="M257" s="26"/>
      <c r="N257" s="21"/>
      <c r="O257" s="27">
        <f t="shared" si="44"/>
        <v>0</v>
      </c>
    </row>
    <row r="258" spans="3:15" ht="16" outlineLevel="2" thickBot="1">
      <c r="C258" s="75"/>
      <c r="D258" s="655" t="str">
        <f t="shared" si="42"/>
        <v>Project-3.5.1-Item #5</v>
      </c>
      <c r="E258" s="657" t="str">
        <f>'4. Metrics DB'!I147</f>
        <v>Item #5</v>
      </c>
      <c r="F258" s="657">
        <f t="shared" si="43"/>
        <v>0</v>
      </c>
      <c r="G258" s="657">
        <f t="shared" si="43"/>
        <v>0</v>
      </c>
      <c r="H258" s="658">
        <f t="shared" si="43"/>
        <v>0</v>
      </c>
      <c r="I258" s="657">
        <f t="shared" si="43"/>
        <v>0</v>
      </c>
      <c r="K258" s="700"/>
      <c r="L258" s="714">
        <f>H258</f>
        <v>0</v>
      </c>
      <c r="M258" s="707"/>
      <c r="N258" s="21"/>
      <c r="O258" s="27">
        <f t="shared" si="44"/>
        <v>0</v>
      </c>
    </row>
    <row r="259" spans="3:15" outlineLevel="2">
      <c r="C259" s="75"/>
      <c r="D259" s="651" t="str">
        <f t="shared" si="42"/>
        <v>Project-3.5.1-Item #6</v>
      </c>
      <c r="E259" s="653" t="str">
        <f>'4. Metrics DB'!I148</f>
        <v>Item #6</v>
      </c>
      <c r="F259" s="19"/>
      <c r="G259" s="19"/>
      <c r="H259" s="19"/>
      <c r="I259" s="19"/>
      <c r="K259" s="25"/>
      <c r="L259" s="688"/>
      <c r="M259" s="26"/>
      <c r="N259" s="21"/>
      <c r="O259" s="27">
        <f t="shared" si="44"/>
        <v>0</v>
      </c>
    </row>
    <row r="260" spans="3:15" outlineLevel="2">
      <c r="C260" s="75"/>
      <c r="D260" s="651" t="str">
        <f t="shared" si="42"/>
        <v>Project-3.5.1-Item #7</v>
      </c>
      <c r="E260" s="653" t="str">
        <f>'4. Metrics DB'!I149</f>
        <v>Item #7</v>
      </c>
      <c r="F260" s="25"/>
      <c r="G260" s="25"/>
      <c r="H260" s="25"/>
      <c r="I260" s="25"/>
      <c r="K260" s="25"/>
      <c r="L260" s="688"/>
      <c r="M260" s="26"/>
      <c r="N260" s="21"/>
      <c r="O260" s="27">
        <f t="shared" si="44"/>
        <v>0</v>
      </c>
    </row>
    <row r="261" spans="3:15" outlineLevel="2">
      <c r="C261" s="75"/>
      <c r="D261" s="651" t="str">
        <f t="shared" si="42"/>
        <v>Project-3.5.1-Item #8</v>
      </c>
      <c r="E261" s="653" t="str">
        <f>'4. Metrics DB'!I150</f>
        <v>Item #8</v>
      </c>
      <c r="F261" s="25"/>
      <c r="G261" s="25"/>
      <c r="H261" s="25"/>
      <c r="I261" s="25"/>
      <c r="K261" s="25"/>
      <c r="L261" s="688"/>
      <c r="M261" s="26"/>
      <c r="N261" s="21"/>
      <c r="O261" s="27">
        <f t="shared" si="44"/>
        <v>0</v>
      </c>
    </row>
    <row r="262" spans="3:15" outlineLevel="2">
      <c r="C262" s="75"/>
      <c r="D262" s="651" t="str">
        <f t="shared" si="42"/>
        <v>Project-3.5.1-Item #9</v>
      </c>
      <c r="E262" s="653" t="str">
        <f>'4. Metrics DB'!I151</f>
        <v>Item #9</v>
      </c>
      <c r="F262" s="25"/>
      <c r="G262" s="25"/>
      <c r="H262" s="25"/>
      <c r="I262" s="25"/>
      <c r="K262" s="25"/>
      <c r="L262" s="688"/>
      <c r="M262" s="26"/>
      <c r="N262" s="21"/>
      <c r="O262" s="27">
        <f t="shared" si="44"/>
        <v>0</v>
      </c>
    </row>
    <row r="263" spans="3:15" outlineLevel="2">
      <c r="C263" s="75"/>
      <c r="D263" s="662" t="str">
        <f t="shared" si="42"/>
        <v>Project-3.5.1-Item #10</v>
      </c>
      <c r="E263" s="724" t="str">
        <f>'4. Metrics DB'!I152</f>
        <v>Item #10</v>
      </c>
      <c r="F263" s="30"/>
      <c r="G263" s="30"/>
      <c r="H263" s="30"/>
      <c r="I263" s="30"/>
      <c r="K263" s="30"/>
      <c r="L263" s="689"/>
      <c r="M263" s="31"/>
      <c r="N263" s="21"/>
      <c r="O263" s="32">
        <f t="shared" si="44"/>
        <v>0</v>
      </c>
    </row>
    <row r="264" spans="3:15" outlineLevel="2">
      <c r="C264" s="75"/>
      <c r="D264" s="562"/>
      <c r="L264" s="36"/>
    </row>
    <row r="265" spans="3:15" outlineLevel="2">
      <c r="C265" s="75"/>
      <c r="D265" s="563" t="str">
        <f>CONCATENATE(C248,".2")</f>
        <v>3.5.2</v>
      </c>
      <c r="E265" s="563" t="str">
        <f>CONCATENATE(D104," - Internal cost")</f>
        <v>Project - NTT - Opex - Internal cost</v>
      </c>
    </row>
    <row r="266" spans="3:15" outlineLevel="2">
      <c r="C266" s="75"/>
      <c r="D266" s="562"/>
    </row>
    <row r="267" spans="3:15" ht="16" outlineLevel="2">
      <c r="C267" s="75"/>
      <c r="D267" s="556"/>
      <c r="E267" s="556"/>
      <c r="F267" s="999" t="s">
        <v>0</v>
      </c>
      <c r="G267" s="1000"/>
      <c r="H267" s="1000"/>
      <c r="I267" s="1001"/>
      <c r="J267" s="72"/>
      <c r="K267" s="1005" t="s">
        <v>1</v>
      </c>
      <c r="L267" s="1009"/>
      <c r="M267" s="1006"/>
      <c r="N267" s="72"/>
      <c r="O267" s="12" t="s">
        <v>2</v>
      </c>
    </row>
    <row r="268" spans="3:15" ht="32" outlineLevel="2">
      <c r="C268" s="75"/>
      <c r="D268" s="659" t="s">
        <v>394</v>
      </c>
      <c r="E268" s="659" t="s">
        <v>3</v>
      </c>
      <c r="F268" s="660" t="s">
        <v>25</v>
      </c>
      <c r="G268" s="660" t="s">
        <v>5</v>
      </c>
      <c r="H268" s="661" t="s">
        <v>26</v>
      </c>
      <c r="I268" s="659" t="s">
        <v>217</v>
      </c>
      <c r="J268" s="13"/>
      <c r="K268" s="848" t="s">
        <v>6</v>
      </c>
      <c r="L268" s="850" t="s">
        <v>580</v>
      </c>
      <c r="M268" s="851" t="s">
        <v>96</v>
      </c>
      <c r="N268" s="13"/>
      <c r="O268" s="16" t="s">
        <v>21</v>
      </c>
    </row>
    <row r="269" spans="3:15" outlineLevel="2">
      <c r="C269" s="75"/>
      <c r="D269" s="647" t="str">
        <f t="shared" ref="D269:D278" si="45">CONCATENATE(C$2,"-",D$265,"-",E269)</f>
        <v>Project-3.5.2-Item #1</v>
      </c>
      <c r="E269" s="649" t="str">
        <f>'4. Metrics DB'!I153</f>
        <v>Item #1</v>
      </c>
      <c r="F269" s="649" t="str">
        <f t="shared" ref="F269:I273" si="46">VLOOKUP($D269, MetricsDBTable, F$75,0)</f>
        <v>None</v>
      </c>
      <c r="G269" s="649" t="str">
        <f t="shared" si="46"/>
        <v>NA</v>
      </c>
      <c r="H269" s="650">
        <f t="shared" si="46"/>
        <v>0</v>
      </c>
      <c r="I269" s="649">
        <f t="shared" si="46"/>
        <v>0</v>
      </c>
      <c r="K269" s="19"/>
      <c r="L269" s="687">
        <f>H269</f>
        <v>0</v>
      </c>
      <c r="M269" s="20"/>
      <c r="N269" s="21"/>
      <c r="O269" s="22">
        <f>K269*L269</f>
        <v>0</v>
      </c>
    </row>
    <row r="270" spans="3:15" outlineLevel="2">
      <c r="C270" s="75"/>
      <c r="D270" s="651" t="str">
        <f t="shared" si="45"/>
        <v>Project-3.5.2-Item #2</v>
      </c>
      <c r="E270" s="653" t="str">
        <f>'4. Metrics DB'!I154</f>
        <v>Item #2</v>
      </c>
      <c r="F270" s="653">
        <f t="shared" si="46"/>
        <v>0</v>
      </c>
      <c r="G270" s="653">
        <f t="shared" si="46"/>
        <v>0</v>
      </c>
      <c r="H270" s="654">
        <f t="shared" si="46"/>
        <v>0</v>
      </c>
      <c r="I270" s="653">
        <f t="shared" si="46"/>
        <v>0</v>
      </c>
      <c r="K270" s="25"/>
      <c r="L270" s="688">
        <f>H270</f>
        <v>0</v>
      </c>
      <c r="M270" s="26"/>
      <c r="N270" s="21"/>
      <c r="O270" s="27">
        <f t="shared" ref="O270:O278" si="47">K270*L270</f>
        <v>0</v>
      </c>
    </row>
    <row r="271" spans="3:15" outlineLevel="2">
      <c r="C271" s="75"/>
      <c r="D271" s="651" t="str">
        <f t="shared" si="45"/>
        <v>Project-3.5.2-Item #3</v>
      </c>
      <c r="E271" s="653" t="str">
        <f>'4. Metrics DB'!I155</f>
        <v>Item #3</v>
      </c>
      <c r="F271" s="653">
        <f t="shared" si="46"/>
        <v>0</v>
      </c>
      <c r="G271" s="653">
        <f t="shared" si="46"/>
        <v>0</v>
      </c>
      <c r="H271" s="654">
        <f t="shared" si="46"/>
        <v>0</v>
      </c>
      <c r="I271" s="653">
        <f t="shared" si="46"/>
        <v>0</v>
      </c>
      <c r="K271" s="25"/>
      <c r="L271" s="688">
        <f>H271</f>
        <v>0</v>
      </c>
      <c r="M271" s="26"/>
      <c r="N271" s="21"/>
      <c r="O271" s="27">
        <f t="shared" si="47"/>
        <v>0</v>
      </c>
    </row>
    <row r="272" spans="3:15" outlineLevel="2">
      <c r="C272" s="75"/>
      <c r="D272" s="651" t="str">
        <f t="shared" si="45"/>
        <v>Project-3.5.2-Item #4</v>
      </c>
      <c r="E272" s="653" t="str">
        <f>'4. Metrics DB'!I156</f>
        <v>Item #4</v>
      </c>
      <c r="F272" s="653">
        <f t="shared" si="46"/>
        <v>0</v>
      </c>
      <c r="G272" s="653">
        <f t="shared" si="46"/>
        <v>0</v>
      </c>
      <c r="H272" s="654">
        <f t="shared" si="46"/>
        <v>0</v>
      </c>
      <c r="I272" s="653">
        <f t="shared" si="46"/>
        <v>0</v>
      </c>
      <c r="K272" s="25"/>
      <c r="L272" s="688">
        <f>H272</f>
        <v>0</v>
      </c>
      <c r="M272" s="26"/>
      <c r="N272" s="21"/>
      <c r="O272" s="27">
        <f t="shared" si="47"/>
        <v>0</v>
      </c>
    </row>
    <row r="273" spans="3:15" ht="16" outlineLevel="2" thickBot="1">
      <c r="C273" s="75"/>
      <c r="D273" s="655" t="str">
        <f t="shared" si="45"/>
        <v>Project-3.5.2-Item #5</v>
      </c>
      <c r="E273" s="657" t="str">
        <f>'4. Metrics DB'!I157</f>
        <v>Item #5</v>
      </c>
      <c r="F273" s="657">
        <f t="shared" si="46"/>
        <v>0</v>
      </c>
      <c r="G273" s="657">
        <f t="shared" si="46"/>
        <v>0</v>
      </c>
      <c r="H273" s="658">
        <f t="shared" si="46"/>
        <v>0</v>
      </c>
      <c r="I273" s="657">
        <f t="shared" si="46"/>
        <v>0</v>
      </c>
      <c r="K273" s="700"/>
      <c r="L273" s="714">
        <f>H273</f>
        <v>0</v>
      </c>
      <c r="M273" s="707"/>
      <c r="N273" s="21"/>
      <c r="O273" s="27">
        <f t="shared" si="47"/>
        <v>0</v>
      </c>
    </row>
    <row r="274" spans="3:15" outlineLevel="2">
      <c r="C274" s="75"/>
      <c r="D274" s="651" t="str">
        <f t="shared" si="45"/>
        <v>Project-3.5.2-Item #6</v>
      </c>
      <c r="E274" s="653" t="str">
        <f>'4. Metrics DB'!I158</f>
        <v>Item #6</v>
      </c>
      <c r="F274" s="19"/>
      <c r="G274" s="19"/>
      <c r="H274" s="19"/>
      <c r="I274" s="19"/>
      <c r="K274" s="25"/>
      <c r="L274" s="688"/>
      <c r="M274" s="26"/>
      <c r="N274" s="21"/>
      <c r="O274" s="27">
        <f t="shared" si="47"/>
        <v>0</v>
      </c>
    </row>
    <row r="275" spans="3:15" outlineLevel="2">
      <c r="C275" s="75"/>
      <c r="D275" s="651" t="str">
        <f t="shared" si="45"/>
        <v>Project-3.5.2-Item #7</v>
      </c>
      <c r="E275" s="653" t="str">
        <f>'4. Metrics DB'!I159</f>
        <v>Item #7</v>
      </c>
      <c r="F275" s="25"/>
      <c r="G275" s="25"/>
      <c r="H275" s="25"/>
      <c r="I275" s="25"/>
      <c r="K275" s="25"/>
      <c r="L275" s="688"/>
      <c r="M275" s="26"/>
      <c r="N275" s="21"/>
      <c r="O275" s="27">
        <f t="shared" si="47"/>
        <v>0</v>
      </c>
    </row>
    <row r="276" spans="3:15" outlineLevel="2">
      <c r="C276" s="75"/>
      <c r="D276" s="651" t="str">
        <f t="shared" si="45"/>
        <v>Project-3.5.2-Item #8</v>
      </c>
      <c r="E276" s="653" t="str">
        <f>'4. Metrics DB'!I160</f>
        <v>Item #8</v>
      </c>
      <c r="F276" s="25"/>
      <c r="G276" s="25"/>
      <c r="H276" s="25"/>
      <c r="I276" s="25"/>
      <c r="K276" s="25"/>
      <c r="L276" s="688"/>
      <c r="M276" s="26"/>
      <c r="N276" s="21"/>
      <c r="O276" s="27">
        <f t="shared" si="47"/>
        <v>0</v>
      </c>
    </row>
    <row r="277" spans="3:15" outlineLevel="2">
      <c r="C277" s="75"/>
      <c r="D277" s="651" t="str">
        <f t="shared" si="45"/>
        <v>Project-3.5.2-Item #9</v>
      </c>
      <c r="E277" s="653" t="str">
        <f>'4. Metrics DB'!I161</f>
        <v>Item #9</v>
      </c>
      <c r="F277" s="25"/>
      <c r="G277" s="25"/>
      <c r="H277" s="25"/>
      <c r="I277" s="25"/>
      <c r="K277" s="25"/>
      <c r="L277" s="688"/>
      <c r="M277" s="26"/>
      <c r="N277" s="21"/>
      <c r="O277" s="27">
        <f t="shared" si="47"/>
        <v>0</v>
      </c>
    </row>
    <row r="278" spans="3:15" outlineLevel="2">
      <c r="C278" s="75"/>
      <c r="D278" s="662" t="str">
        <f t="shared" si="45"/>
        <v>Project-3.5.2-Item #10</v>
      </c>
      <c r="E278" s="724" t="str">
        <f>'4. Metrics DB'!I162</f>
        <v>Item #10</v>
      </c>
      <c r="F278" s="30"/>
      <c r="G278" s="30"/>
      <c r="H278" s="30"/>
      <c r="I278" s="30"/>
      <c r="K278" s="30"/>
      <c r="L278" s="689"/>
      <c r="M278" s="31"/>
      <c r="N278" s="21"/>
      <c r="O278" s="32">
        <f t="shared" si="47"/>
        <v>0</v>
      </c>
    </row>
    <row r="279" spans="3:15" outlineLevel="2">
      <c r="C279" s="75"/>
      <c r="D279" s="562"/>
      <c r="L279" s="36"/>
    </row>
    <row r="280" spans="3:15" outlineLevel="2">
      <c r="C280" s="75"/>
      <c r="D280" s="563" t="str">
        <f>CONCATENATE(C248,".3")</f>
        <v>3.5.3</v>
      </c>
      <c r="E280" s="563" t="str">
        <f>CONCATENATE(D104," - Other")</f>
        <v>Project - NTT - Opex - Other</v>
      </c>
    </row>
    <row r="281" spans="3:15" outlineLevel="2"/>
    <row r="282" spans="3:15" ht="16" outlineLevel="2">
      <c r="D282" s="556"/>
      <c r="E282" s="556"/>
      <c r="F282" s="999" t="s">
        <v>0</v>
      </c>
      <c r="G282" s="1000"/>
      <c r="H282" s="1000"/>
      <c r="I282" s="1001"/>
      <c r="J282" s="72"/>
      <c r="K282" s="1005" t="s">
        <v>1</v>
      </c>
      <c r="L282" s="1009"/>
      <c r="M282" s="1006"/>
      <c r="N282" s="72"/>
      <c r="O282" s="12" t="s">
        <v>2</v>
      </c>
    </row>
    <row r="283" spans="3:15" ht="32" outlineLevel="2">
      <c r="D283" s="659" t="s">
        <v>394</v>
      </c>
      <c r="E283" s="659" t="s">
        <v>3</v>
      </c>
      <c r="F283" s="660" t="s">
        <v>25</v>
      </c>
      <c r="G283" s="660" t="s">
        <v>5</v>
      </c>
      <c r="H283" s="661" t="s">
        <v>26</v>
      </c>
      <c r="I283" s="659" t="s">
        <v>217</v>
      </c>
      <c r="J283" s="13"/>
      <c r="K283" s="848" t="s">
        <v>6</v>
      </c>
      <c r="L283" s="850" t="s">
        <v>580</v>
      </c>
      <c r="M283" s="851" t="s">
        <v>96</v>
      </c>
      <c r="N283" s="13"/>
      <c r="O283" s="16" t="s">
        <v>21</v>
      </c>
    </row>
    <row r="284" spans="3:15" outlineLevel="2">
      <c r="D284" s="647" t="str">
        <f t="shared" ref="D284:D293" si="48">CONCATENATE(C$2,"-",D$280,"-",E284)</f>
        <v>Project-3.5.3-Item #1</v>
      </c>
      <c r="E284" s="649" t="str">
        <f>'4. Metrics DB'!I163</f>
        <v>Item #1</v>
      </c>
      <c r="F284" s="649" t="str">
        <f t="shared" ref="F284:I288" si="49">VLOOKUP($D284, MetricsDBTable, F$75,0)</f>
        <v>None</v>
      </c>
      <c r="G284" s="649" t="str">
        <f t="shared" si="49"/>
        <v>NA</v>
      </c>
      <c r="H284" s="650">
        <f t="shared" si="49"/>
        <v>0</v>
      </c>
      <c r="I284" s="649">
        <f t="shared" si="49"/>
        <v>0</v>
      </c>
      <c r="K284" s="19"/>
      <c r="L284" s="687">
        <f>H284</f>
        <v>0</v>
      </c>
      <c r="M284" s="20"/>
      <c r="N284" s="21"/>
      <c r="O284" s="22">
        <f>K284*L284</f>
        <v>0</v>
      </c>
    </row>
    <row r="285" spans="3:15" outlineLevel="2">
      <c r="D285" s="651" t="str">
        <f t="shared" si="48"/>
        <v>Project-3.5.3-Item #2</v>
      </c>
      <c r="E285" s="653" t="str">
        <f>'4. Metrics DB'!I164</f>
        <v>Item #2</v>
      </c>
      <c r="F285" s="653">
        <f t="shared" si="49"/>
        <v>0</v>
      </c>
      <c r="G285" s="653">
        <f t="shared" si="49"/>
        <v>0</v>
      </c>
      <c r="H285" s="654">
        <f t="shared" si="49"/>
        <v>0</v>
      </c>
      <c r="I285" s="653">
        <f t="shared" si="49"/>
        <v>0</v>
      </c>
      <c r="K285" s="25"/>
      <c r="L285" s="688">
        <f>H285</f>
        <v>0</v>
      </c>
      <c r="M285" s="26"/>
      <c r="N285" s="21"/>
      <c r="O285" s="27">
        <f t="shared" ref="O285:O293" si="50">K285*L285</f>
        <v>0</v>
      </c>
    </row>
    <row r="286" spans="3:15" outlineLevel="2">
      <c r="D286" s="651" t="str">
        <f t="shared" si="48"/>
        <v>Project-3.5.3-Item #3</v>
      </c>
      <c r="E286" s="653" t="str">
        <f>'4. Metrics DB'!I165</f>
        <v>Item #3</v>
      </c>
      <c r="F286" s="653">
        <f t="shared" si="49"/>
        <v>0</v>
      </c>
      <c r="G286" s="653">
        <f t="shared" si="49"/>
        <v>0</v>
      </c>
      <c r="H286" s="654">
        <f t="shared" si="49"/>
        <v>0</v>
      </c>
      <c r="I286" s="653">
        <f t="shared" si="49"/>
        <v>0</v>
      </c>
      <c r="K286" s="25"/>
      <c r="L286" s="688">
        <f>H286</f>
        <v>0</v>
      </c>
      <c r="M286" s="26"/>
      <c r="N286" s="21"/>
      <c r="O286" s="27">
        <f t="shared" si="50"/>
        <v>0</v>
      </c>
    </row>
    <row r="287" spans="3:15" outlineLevel="2">
      <c r="D287" s="651" t="str">
        <f t="shared" si="48"/>
        <v>Project-3.5.3-Item #4</v>
      </c>
      <c r="E287" s="653" t="str">
        <f>'4. Metrics DB'!I166</f>
        <v>Item #4</v>
      </c>
      <c r="F287" s="653">
        <f t="shared" si="49"/>
        <v>0</v>
      </c>
      <c r="G287" s="653">
        <f t="shared" si="49"/>
        <v>0</v>
      </c>
      <c r="H287" s="654">
        <f t="shared" si="49"/>
        <v>0</v>
      </c>
      <c r="I287" s="653">
        <f t="shared" si="49"/>
        <v>0</v>
      </c>
      <c r="K287" s="25"/>
      <c r="L287" s="688">
        <f>H287</f>
        <v>0</v>
      </c>
      <c r="M287" s="26"/>
      <c r="N287" s="21"/>
      <c r="O287" s="27">
        <f t="shared" si="50"/>
        <v>0</v>
      </c>
    </row>
    <row r="288" spans="3:15" ht="16" outlineLevel="2" thickBot="1">
      <c r="D288" s="655" t="str">
        <f t="shared" si="48"/>
        <v>Project-3.5.3-Item #5</v>
      </c>
      <c r="E288" s="657" t="str">
        <f>'4. Metrics DB'!I167</f>
        <v>Item #5</v>
      </c>
      <c r="F288" s="657">
        <f t="shared" si="49"/>
        <v>0</v>
      </c>
      <c r="G288" s="657">
        <f t="shared" si="49"/>
        <v>0</v>
      </c>
      <c r="H288" s="658">
        <f t="shared" si="49"/>
        <v>0</v>
      </c>
      <c r="I288" s="657">
        <f t="shared" si="49"/>
        <v>0</v>
      </c>
      <c r="K288" s="700"/>
      <c r="L288" s="714">
        <f>H288</f>
        <v>0</v>
      </c>
      <c r="M288" s="707"/>
      <c r="N288" s="21"/>
      <c r="O288" s="27">
        <f t="shared" si="50"/>
        <v>0</v>
      </c>
    </row>
    <row r="289" spans="2:18" outlineLevel="2">
      <c r="D289" s="651" t="str">
        <f t="shared" si="48"/>
        <v>Project-3.5.3-Item #6</v>
      </c>
      <c r="E289" s="653" t="str">
        <f>'4. Metrics DB'!I168</f>
        <v>Item #6</v>
      </c>
      <c r="F289" s="19"/>
      <c r="G289" s="19"/>
      <c r="H289" s="19"/>
      <c r="I289" s="19"/>
      <c r="K289" s="25"/>
      <c r="L289" s="688"/>
      <c r="M289" s="26"/>
      <c r="N289" s="21"/>
      <c r="O289" s="27">
        <f t="shared" si="50"/>
        <v>0</v>
      </c>
    </row>
    <row r="290" spans="2:18" outlineLevel="2">
      <c r="D290" s="651" t="str">
        <f t="shared" si="48"/>
        <v>Project-3.5.3-Item #7</v>
      </c>
      <c r="E290" s="653" t="str">
        <f>'4. Metrics DB'!I169</f>
        <v>Item #7</v>
      </c>
      <c r="F290" s="25"/>
      <c r="G290" s="25"/>
      <c r="H290" s="25"/>
      <c r="I290" s="25"/>
      <c r="K290" s="25"/>
      <c r="L290" s="688"/>
      <c r="M290" s="26"/>
      <c r="N290" s="21"/>
      <c r="O290" s="27">
        <f t="shared" si="50"/>
        <v>0</v>
      </c>
    </row>
    <row r="291" spans="2:18" outlineLevel="2">
      <c r="D291" s="651" t="str">
        <f t="shared" si="48"/>
        <v>Project-3.5.3-Item #8</v>
      </c>
      <c r="E291" s="653" t="str">
        <f>'4. Metrics DB'!I170</f>
        <v>Item #8</v>
      </c>
      <c r="F291" s="25"/>
      <c r="G291" s="25"/>
      <c r="H291" s="25"/>
      <c r="I291" s="25"/>
      <c r="K291" s="25"/>
      <c r="L291" s="688"/>
      <c r="M291" s="26"/>
      <c r="N291" s="21"/>
      <c r="O291" s="27">
        <f t="shared" si="50"/>
        <v>0</v>
      </c>
    </row>
    <row r="292" spans="2:18" outlineLevel="2">
      <c r="D292" s="651" t="str">
        <f t="shared" si="48"/>
        <v>Project-3.5.3-Item #9</v>
      </c>
      <c r="E292" s="653" t="str">
        <f>'4. Metrics DB'!I171</f>
        <v>Item #9</v>
      </c>
      <c r="F292" s="25"/>
      <c r="G292" s="25"/>
      <c r="H292" s="25"/>
      <c r="I292" s="25"/>
      <c r="K292" s="25"/>
      <c r="L292" s="688"/>
      <c r="M292" s="26"/>
      <c r="N292" s="21"/>
      <c r="O292" s="27">
        <f t="shared" si="50"/>
        <v>0</v>
      </c>
    </row>
    <row r="293" spans="2:18" outlineLevel="2">
      <c r="D293" s="662" t="str">
        <f t="shared" si="48"/>
        <v>Project-3.5.3-Item #10</v>
      </c>
      <c r="E293" s="724" t="str">
        <f>'4. Metrics DB'!I172</f>
        <v>Item #10</v>
      </c>
      <c r="F293" s="30"/>
      <c r="G293" s="30"/>
      <c r="H293" s="30"/>
      <c r="I293" s="30"/>
      <c r="K293" s="30"/>
      <c r="L293" s="689"/>
      <c r="M293" s="31"/>
      <c r="N293" s="21"/>
      <c r="O293" s="32">
        <f t="shared" si="50"/>
        <v>0</v>
      </c>
    </row>
    <row r="294" spans="2:18" outlineLevel="2">
      <c r="L294" s="36"/>
    </row>
    <row r="296" spans="2:18" s="5" customFormat="1" ht="21">
      <c r="B296" s="2" t="s">
        <v>372</v>
      </c>
      <c r="C296" s="40" t="str">
        <f>CONCATENATE(C2," - Customer")</f>
        <v>Project - Customer</v>
      </c>
      <c r="D296" s="540"/>
      <c r="E296" s="540"/>
      <c r="F296" s="831" t="s">
        <v>592</v>
      </c>
      <c r="G296" s="573"/>
      <c r="H296" s="217"/>
      <c r="I296" s="540"/>
      <c r="J296" s="4"/>
      <c r="K296" s="4"/>
      <c r="L296" s="4"/>
      <c r="M296" s="4"/>
      <c r="N296" s="4"/>
      <c r="O296" s="4"/>
      <c r="P296" s="4"/>
      <c r="Q296" s="4"/>
      <c r="R296" s="4"/>
    </row>
    <row r="297" spans="2:18" outlineLevel="1"/>
    <row r="298" spans="2:18" s="72" customFormat="1" ht="16" outlineLevel="1">
      <c r="C298" s="6" t="str">
        <f>CONCATENATE(B296,1)</f>
        <v>5.1</v>
      </c>
      <c r="D298" s="548" t="str">
        <f>CONCATENATE(C296," - Capex")</f>
        <v>Project - Customer - Capex</v>
      </c>
      <c r="E298" s="541"/>
      <c r="F298" s="841" t="s">
        <v>605</v>
      </c>
      <c r="G298" s="574"/>
      <c r="H298" s="73"/>
      <c r="I298" s="541"/>
      <c r="J298" s="73"/>
      <c r="K298" s="73"/>
      <c r="L298" s="73"/>
      <c r="M298" s="73"/>
      <c r="N298" s="73"/>
      <c r="O298" s="73"/>
      <c r="P298" s="73"/>
      <c r="Q298" s="73"/>
      <c r="R298" s="73"/>
    </row>
    <row r="299" spans="2:18" outlineLevel="2"/>
    <row r="300" spans="2:18" outlineLevel="2">
      <c r="D300" s="543" t="str">
        <f>CONCATENATE(C298,".1")</f>
        <v>5.1.1</v>
      </c>
      <c r="E300" s="563" t="str">
        <f>CONCATENATE(D298," - Procured from NTT")</f>
        <v>Project - Customer - Capex - Procured from NTT</v>
      </c>
      <c r="F300" s="563"/>
      <c r="G300" s="555" t="s">
        <v>373</v>
      </c>
    </row>
    <row r="301" spans="2:18" outlineLevel="2"/>
    <row r="302" spans="2:18" outlineLevel="2">
      <c r="D302" s="543" t="str">
        <f>CONCATENATE(C298,".2")</f>
        <v>5.1.2</v>
      </c>
      <c r="E302" s="563" t="str">
        <f>CONCATENATE(D298," - Procured from outside NTT")</f>
        <v>Project - Customer - Capex - Procured from outside NTT</v>
      </c>
      <c r="F302" s="563"/>
      <c r="G302" s="555" t="s">
        <v>31</v>
      </c>
    </row>
    <row r="303" spans="2:18" outlineLevel="2"/>
    <row r="304" spans="2:18" ht="16" outlineLevel="2">
      <c r="D304" s="556"/>
      <c r="E304" s="556"/>
      <c r="F304" s="999" t="s">
        <v>0</v>
      </c>
      <c r="G304" s="1000"/>
      <c r="H304" s="1000"/>
      <c r="I304" s="1001"/>
      <c r="J304" s="72"/>
      <c r="K304" s="1005" t="s">
        <v>1</v>
      </c>
      <c r="L304" s="1006"/>
      <c r="M304" s="72"/>
      <c r="N304" s="12" t="s">
        <v>2</v>
      </c>
    </row>
    <row r="305" spans="3:18" ht="32" outlineLevel="2">
      <c r="D305" s="659" t="s">
        <v>394</v>
      </c>
      <c r="E305" s="659" t="s">
        <v>3</v>
      </c>
      <c r="F305" s="660" t="s">
        <v>4</v>
      </c>
      <c r="G305" s="660" t="s">
        <v>5</v>
      </c>
      <c r="H305" s="661" t="s">
        <v>22</v>
      </c>
      <c r="I305" s="659" t="s">
        <v>217</v>
      </c>
      <c r="J305" s="13"/>
      <c r="K305" s="848" t="s">
        <v>6</v>
      </c>
      <c r="L305" s="850" t="s">
        <v>580</v>
      </c>
      <c r="M305" s="13"/>
      <c r="N305" s="16" t="s">
        <v>8</v>
      </c>
    </row>
    <row r="306" spans="3:18" outlineLevel="2">
      <c r="D306" s="647" t="str">
        <f t="shared" ref="D306:D315" si="51">CONCATENATE(C$2,"-",D$302,"-",E306)</f>
        <v>Project-5.1.2-Item #1</v>
      </c>
      <c r="E306" s="649" t="str">
        <f>'4. Metrics DB'!I173</f>
        <v>Item #1</v>
      </c>
      <c r="F306" s="649" t="str">
        <f t="shared" ref="F306:I315" si="52">VLOOKUP($D306, MetricsDBTable, F$75,0)</f>
        <v>Network infrastructure</v>
      </c>
      <c r="G306" s="649">
        <f t="shared" si="52"/>
        <v>0</v>
      </c>
      <c r="H306" s="650">
        <f t="shared" si="52"/>
        <v>0</v>
      </c>
      <c r="I306" s="649" t="str">
        <f t="shared" si="52"/>
        <v>Get reference price</v>
      </c>
      <c r="K306" s="19"/>
      <c r="L306" s="687">
        <f t="shared" ref="L306:L315" si="53">H306</f>
        <v>0</v>
      </c>
      <c r="M306" s="21"/>
      <c r="N306" s="22">
        <f t="shared" ref="N306:N315" si="54">L306*K306</f>
        <v>0</v>
      </c>
    </row>
    <row r="307" spans="3:18" outlineLevel="2">
      <c r="D307" s="651" t="str">
        <f t="shared" si="51"/>
        <v>Project-5.1.2-Item #2</v>
      </c>
      <c r="E307" s="653" t="str">
        <f>'4. Metrics DB'!I174</f>
        <v>Item #2</v>
      </c>
      <c r="F307" s="653" t="str">
        <f t="shared" si="52"/>
        <v>Power</v>
      </c>
      <c r="G307" s="653">
        <f t="shared" si="52"/>
        <v>0</v>
      </c>
      <c r="H307" s="654">
        <f t="shared" si="52"/>
        <v>0</v>
      </c>
      <c r="I307" s="653">
        <f t="shared" si="52"/>
        <v>0</v>
      </c>
      <c r="K307" s="25"/>
      <c r="L307" s="688">
        <f t="shared" si="53"/>
        <v>0</v>
      </c>
      <c r="M307" s="21"/>
      <c r="N307" s="27">
        <f t="shared" si="54"/>
        <v>0</v>
      </c>
    </row>
    <row r="308" spans="3:18" outlineLevel="2">
      <c r="D308" s="651" t="str">
        <f t="shared" si="51"/>
        <v>Project-5.1.2-Item #3</v>
      </c>
      <c r="E308" s="653" t="str">
        <f>'4. Metrics DB'!I175</f>
        <v>Item #3</v>
      </c>
      <c r="F308" s="653" t="str">
        <f t="shared" si="52"/>
        <v>Micro Data Center (MDC)</v>
      </c>
      <c r="G308" s="653">
        <f t="shared" si="52"/>
        <v>0</v>
      </c>
      <c r="H308" s="654">
        <f t="shared" si="52"/>
        <v>0</v>
      </c>
      <c r="I308" s="653">
        <f t="shared" si="52"/>
        <v>0</v>
      </c>
      <c r="K308" s="25"/>
      <c r="L308" s="688">
        <f t="shared" si="53"/>
        <v>0</v>
      </c>
      <c r="M308" s="21"/>
      <c r="N308" s="27">
        <f t="shared" si="54"/>
        <v>0</v>
      </c>
    </row>
    <row r="309" spans="3:18" outlineLevel="2">
      <c r="D309" s="651" t="str">
        <f t="shared" si="51"/>
        <v>Project-5.1.2-Item #4</v>
      </c>
      <c r="E309" s="653" t="str">
        <f>'4. Metrics DB'!I176</f>
        <v>Item #4</v>
      </c>
      <c r="F309" s="653" t="str">
        <f t="shared" si="52"/>
        <v>Core Infra - Onprem</v>
      </c>
      <c r="G309" s="653">
        <f t="shared" si="52"/>
        <v>0</v>
      </c>
      <c r="H309" s="654">
        <f t="shared" si="52"/>
        <v>0</v>
      </c>
      <c r="I309" s="653">
        <f t="shared" si="52"/>
        <v>0</v>
      </c>
      <c r="K309" s="25"/>
      <c r="L309" s="688">
        <f t="shared" si="53"/>
        <v>0</v>
      </c>
      <c r="M309" s="21"/>
      <c r="N309" s="27">
        <f t="shared" si="54"/>
        <v>0</v>
      </c>
    </row>
    <row r="310" spans="3:18" outlineLevel="2">
      <c r="D310" s="651" t="str">
        <f t="shared" si="51"/>
        <v>Project-5.1.2-Item #5</v>
      </c>
      <c r="E310" s="653" t="str">
        <f>'4. Metrics DB'!I177</f>
        <v>Item #5</v>
      </c>
      <c r="F310" s="653" t="str">
        <f t="shared" si="52"/>
        <v>Edge devices covered in UC tab</v>
      </c>
      <c r="G310" s="653">
        <f t="shared" si="52"/>
        <v>0</v>
      </c>
      <c r="H310" s="654">
        <f t="shared" si="52"/>
        <v>0</v>
      </c>
      <c r="I310" s="653">
        <f t="shared" si="52"/>
        <v>0</v>
      </c>
      <c r="K310" s="25"/>
      <c r="L310" s="688">
        <f t="shared" si="53"/>
        <v>0</v>
      </c>
      <c r="M310" s="21"/>
      <c r="N310" s="27">
        <f t="shared" si="54"/>
        <v>0</v>
      </c>
    </row>
    <row r="311" spans="3:18" outlineLevel="2">
      <c r="D311" s="651" t="str">
        <f t="shared" si="51"/>
        <v>Project-5.1.2-Item #6</v>
      </c>
      <c r="E311" s="653" t="str">
        <f>'4. Metrics DB'!I178</f>
        <v>Item #6</v>
      </c>
      <c r="F311" s="653" t="str">
        <f t="shared" si="52"/>
        <v>Monitoring &amp; other tools?</v>
      </c>
      <c r="G311" s="653">
        <f t="shared" si="52"/>
        <v>0</v>
      </c>
      <c r="H311" s="654">
        <f t="shared" si="52"/>
        <v>0</v>
      </c>
      <c r="I311" s="653">
        <f t="shared" si="52"/>
        <v>0</v>
      </c>
      <c r="K311" s="25"/>
      <c r="L311" s="688">
        <f t="shared" si="53"/>
        <v>0</v>
      </c>
      <c r="M311" s="21"/>
      <c r="N311" s="27">
        <f t="shared" si="54"/>
        <v>0</v>
      </c>
    </row>
    <row r="312" spans="3:18" outlineLevel="2">
      <c r="D312" s="651" t="str">
        <f t="shared" si="51"/>
        <v>Project-5.1.2-Item #7</v>
      </c>
      <c r="E312" s="653" t="str">
        <f>'4. Metrics DB'!I179</f>
        <v>Item #7</v>
      </c>
      <c r="F312" s="653" t="str">
        <f t="shared" si="52"/>
        <v>Ticketing software</v>
      </c>
      <c r="G312" s="653">
        <f t="shared" si="52"/>
        <v>0</v>
      </c>
      <c r="H312" s="654">
        <f t="shared" si="52"/>
        <v>0</v>
      </c>
      <c r="I312" s="653">
        <f t="shared" si="52"/>
        <v>0</v>
      </c>
      <c r="K312" s="25"/>
      <c r="L312" s="688">
        <f t="shared" si="53"/>
        <v>0</v>
      </c>
      <c r="M312" s="21"/>
      <c r="N312" s="27">
        <f t="shared" si="54"/>
        <v>0</v>
      </c>
    </row>
    <row r="313" spans="3:18" outlineLevel="2">
      <c r="D313" s="651" t="str">
        <f t="shared" si="51"/>
        <v>Project-5.1.2-Item #8</v>
      </c>
      <c r="E313" s="653" t="str">
        <f>'4. Metrics DB'!I180</f>
        <v>Item #8</v>
      </c>
      <c r="F313" s="653" t="str">
        <f t="shared" si="52"/>
        <v>vmware</v>
      </c>
      <c r="G313" s="653">
        <f t="shared" si="52"/>
        <v>0</v>
      </c>
      <c r="H313" s="654">
        <f t="shared" si="52"/>
        <v>0</v>
      </c>
      <c r="I313" s="653">
        <f t="shared" si="52"/>
        <v>0</v>
      </c>
      <c r="K313" s="25"/>
      <c r="L313" s="688">
        <f t="shared" si="53"/>
        <v>0</v>
      </c>
      <c r="M313" s="21"/>
      <c r="N313" s="27">
        <f t="shared" si="54"/>
        <v>0</v>
      </c>
    </row>
    <row r="314" spans="3:18" outlineLevel="2">
      <c r="D314" s="651" t="str">
        <f t="shared" si="51"/>
        <v>Project-5.1.2-Item #9</v>
      </c>
      <c r="E314" s="653" t="str">
        <f>'4. Metrics DB'!I181</f>
        <v>Item #9</v>
      </c>
      <c r="F314" s="653" t="str">
        <f t="shared" si="52"/>
        <v>Windows Server 2016</v>
      </c>
      <c r="G314" s="653">
        <f t="shared" si="52"/>
        <v>0</v>
      </c>
      <c r="H314" s="654">
        <f t="shared" si="52"/>
        <v>0</v>
      </c>
      <c r="I314" s="653">
        <f t="shared" si="52"/>
        <v>0</v>
      </c>
      <c r="K314" s="25"/>
      <c r="L314" s="688">
        <f t="shared" si="53"/>
        <v>0</v>
      </c>
      <c r="M314" s="21"/>
      <c r="N314" s="27">
        <f t="shared" si="54"/>
        <v>0</v>
      </c>
    </row>
    <row r="315" spans="3:18" outlineLevel="2">
      <c r="D315" s="662" t="str">
        <f t="shared" si="51"/>
        <v>Project-5.1.2-Item #10</v>
      </c>
      <c r="E315" s="724" t="str">
        <f>'4. Metrics DB'!I182</f>
        <v>Item #10</v>
      </c>
      <c r="F315" s="724" t="str">
        <f t="shared" si="52"/>
        <v>Database?</v>
      </c>
      <c r="G315" s="724">
        <f t="shared" si="52"/>
        <v>0</v>
      </c>
      <c r="H315" s="827">
        <f t="shared" si="52"/>
        <v>0</v>
      </c>
      <c r="I315" s="724">
        <f t="shared" si="52"/>
        <v>0</v>
      </c>
      <c r="K315" s="30"/>
      <c r="L315" s="689">
        <f t="shared" si="53"/>
        <v>0</v>
      </c>
      <c r="M315" s="21"/>
      <c r="N315" s="32">
        <f t="shared" si="54"/>
        <v>0</v>
      </c>
    </row>
    <row r="316" spans="3:18" outlineLevel="2">
      <c r="L316" s="36"/>
    </row>
    <row r="317" spans="3:18" s="72" customFormat="1" ht="16" outlineLevel="1">
      <c r="C317" s="6" t="str">
        <f>CONCATENATE(B296,2)</f>
        <v>5.2</v>
      </c>
      <c r="D317" s="548" t="str">
        <f>CONCATENATE(C296," - Deployment &amp; set-up")</f>
        <v>Project - Customer - Deployment &amp; set-up</v>
      </c>
      <c r="E317" s="541"/>
      <c r="F317" s="841" t="s">
        <v>606</v>
      </c>
      <c r="G317" s="574"/>
      <c r="H317" s="73"/>
      <c r="I317" s="541"/>
      <c r="J317" s="73"/>
      <c r="K317" s="73"/>
      <c r="L317" s="73"/>
      <c r="M317" s="73"/>
      <c r="N317" s="73"/>
      <c r="O317" s="73"/>
      <c r="P317" s="73"/>
      <c r="Q317" s="73"/>
      <c r="R317" s="73"/>
    </row>
    <row r="318" spans="3:18" outlineLevel="2"/>
    <row r="319" spans="3:18" s="10" customFormat="1" outlineLevel="2">
      <c r="D319" s="544" t="str">
        <f>CONCATENATE(C317,".1")</f>
        <v>5.2.1</v>
      </c>
      <c r="E319" s="563" t="str">
        <f>CONCATENATE(D317," - Procured from NTT")</f>
        <v>Project - Customer - Deployment &amp; set-up - Procured from NTT</v>
      </c>
      <c r="F319" s="563"/>
      <c r="G319" s="558" t="s">
        <v>374</v>
      </c>
      <c r="I319" s="544"/>
    </row>
    <row r="320" spans="3:18" outlineLevel="2"/>
    <row r="321" spans="4:14" s="10" customFormat="1" outlineLevel="2">
      <c r="D321" s="544" t="str">
        <f>CONCATENATE(C317,".2")</f>
        <v>5.2.2</v>
      </c>
      <c r="E321" s="563" t="str">
        <f>CONCATENATE(D317," - Procured from outside NTT")</f>
        <v>Project - Customer - Deployment &amp; set-up - Procured from outside NTT</v>
      </c>
      <c r="F321" s="563"/>
      <c r="G321" s="558" t="s">
        <v>32</v>
      </c>
      <c r="I321" s="544"/>
    </row>
    <row r="322" spans="4:14" outlineLevel="2"/>
    <row r="323" spans="4:14" ht="16" outlineLevel="2">
      <c r="D323" s="556"/>
      <c r="E323" s="556"/>
      <c r="F323" s="999" t="s">
        <v>0</v>
      </c>
      <c r="G323" s="1000"/>
      <c r="H323" s="1000"/>
      <c r="I323" s="1001"/>
      <c r="J323" s="72"/>
      <c r="K323" s="1005" t="s">
        <v>1</v>
      </c>
      <c r="L323" s="1006"/>
      <c r="M323" s="72"/>
      <c r="N323" s="12" t="s">
        <v>2</v>
      </c>
    </row>
    <row r="324" spans="4:14" ht="32" outlineLevel="2">
      <c r="D324" s="659" t="s">
        <v>394</v>
      </c>
      <c r="E324" s="659" t="s">
        <v>3</v>
      </c>
      <c r="F324" s="660" t="s">
        <v>4</v>
      </c>
      <c r="G324" s="660" t="s">
        <v>5</v>
      </c>
      <c r="H324" s="661" t="s">
        <v>22</v>
      </c>
      <c r="I324" s="659" t="s">
        <v>217</v>
      </c>
      <c r="J324" s="13"/>
      <c r="K324" s="848" t="s">
        <v>6</v>
      </c>
      <c r="L324" s="850" t="s">
        <v>580</v>
      </c>
      <c r="M324" s="13"/>
      <c r="N324" s="16" t="s">
        <v>8</v>
      </c>
    </row>
    <row r="325" spans="4:14" outlineLevel="2">
      <c r="D325" s="647" t="str">
        <f t="shared" ref="D325:D334" si="55">CONCATENATE(C$2,"-",D$321,"-",E325)</f>
        <v>Project-5.2.2-Item #1</v>
      </c>
      <c r="E325" s="649" t="str">
        <f>'4. Metrics DB'!I183</f>
        <v>Item #1</v>
      </c>
      <c r="F325" s="649" t="str">
        <f t="shared" ref="F325:I329" si="56">VLOOKUP($D325, MetricsDBTable, F$75,0)</f>
        <v>Local Engineering installation</v>
      </c>
      <c r="G325" s="649" t="str">
        <f t="shared" si="56"/>
        <v>per person hour</v>
      </c>
      <c r="H325" s="650">
        <f t="shared" si="56"/>
        <v>0</v>
      </c>
      <c r="I325" s="649" t="str">
        <f t="shared" si="56"/>
        <v>Input GB details</v>
      </c>
      <c r="K325" s="19"/>
      <c r="L325" s="687">
        <f>H325</f>
        <v>0</v>
      </c>
      <c r="M325" s="21"/>
      <c r="N325" s="22">
        <f t="shared" ref="N325:N334" si="57">L325*K325</f>
        <v>0</v>
      </c>
    </row>
    <row r="326" spans="4:14" outlineLevel="2">
      <c r="D326" s="651" t="str">
        <f t="shared" si="55"/>
        <v>Project-5.2.2-Item #2</v>
      </c>
      <c r="E326" s="653" t="str">
        <f>'4. Metrics DB'!I184</f>
        <v>Item #2</v>
      </c>
      <c r="F326" s="653">
        <f t="shared" si="56"/>
        <v>0</v>
      </c>
      <c r="G326" s="653">
        <f t="shared" si="56"/>
        <v>0</v>
      </c>
      <c r="H326" s="654">
        <f t="shared" si="56"/>
        <v>0</v>
      </c>
      <c r="I326" s="653">
        <f t="shared" si="56"/>
        <v>0</v>
      </c>
      <c r="K326" s="25"/>
      <c r="L326" s="688">
        <f>H326</f>
        <v>0</v>
      </c>
      <c r="M326" s="21"/>
      <c r="N326" s="27">
        <f t="shared" si="57"/>
        <v>0</v>
      </c>
    </row>
    <row r="327" spans="4:14" outlineLevel="2">
      <c r="D327" s="651" t="str">
        <f t="shared" si="55"/>
        <v>Project-5.2.2-Item #3</v>
      </c>
      <c r="E327" s="653" t="str">
        <f>'4. Metrics DB'!I185</f>
        <v>Item #3</v>
      </c>
      <c r="F327" s="653">
        <f t="shared" si="56"/>
        <v>0</v>
      </c>
      <c r="G327" s="653">
        <f t="shared" si="56"/>
        <v>0</v>
      </c>
      <c r="H327" s="654">
        <f t="shared" si="56"/>
        <v>0</v>
      </c>
      <c r="I327" s="653">
        <f t="shared" si="56"/>
        <v>0</v>
      </c>
      <c r="K327" s="25"/>
      <c r="L327" s="688">
        <f>H327</f>
        <v>0</v>
      </c>
      <c r="M327" s="21"/>
      <c r="N327" s="27">
        <f t="shared" si="57"/>
        <v>0</v>
      </c>
    </row>
    <row r="328" spans="4:14" outlineLevel="2">
      <c r="D328" s="651" t="str">
        <f t="shared" si="55"/>
        <v>Project-5.2.2-Item #4</v>
      </c>
      <c r="E328" s="653" t="str">
        <f>'4. Metrics DB'!I186</f>
        <v>Item #4</v>
      </c>
      <c r="F328" s="653">
        <f t="shared" si="56"/>
        <v>0</v>
      </c>
      <c r="G328" s="653">
        <f t="shared" si="56"/>
        <v>0</v>
      </c>
      <c r="H328" s="654">
        <f t="shared" si="56"/>
        <v>0</v>
      </c>
      <c r="I328" s="653">
        <f t="shared" si="56"/>
        <v>0</v>
      </c>
      <c r="K328" s="25"/>
      <c r="L328" s="688">
        <f>H328</f>
        <v>0</v>
      </c>
      <c r="M328" s="21"/>
      <c r="N328" s="27">
        <f t="shared" si="57"/>
        <v>0</v>
      </c>
    </row>
    <row r="329" spans="4:14" ht="16" outlineLevel="2" thickBot="1">
      <c r="D329" s="655" t="str">
        <f t="shared" si="55"/>
        <v>Project-5.2.2-Item #5</v>
      </c>
      <c r="E329" s="657" t="str">
        <f>'4. Metrics DB'!I187</f>
        <v>Item #5</v>
      </c>
      <c r="F329" s="657">
        <f t="shared" si="56"/>
        <v>0</v>
      </c>
      <c r="G329" s="657">
        <f t="shared" si="56"/>
        <v>0</v>
      </c>
      <c r="H329" s="658">
        <f t="shared" si="56"/>
        <v>0</v>
      </c>
      <c r="I329" s="657">
        <f t="shared" si="56"/>
        <v>0</v>
      </c>
      <c r="K329" s="700"/>
      <c r="L329" s="714">
        <f>H329</f>
        <v>0</v>
      </c>
      <c r="M329" s="21"/>
      <c r="N329" s="27">
        <f t="shared" si="57"/>
        <v>0</v>
      </c>
    </row>
    <row r="330" spans="4:14" outlineLevel="2">
      <c r="D330" s="651" t="str">
        <f t="shared" si="55"/>
        <v>Project-5.2.2-Item #6</v>
      </c>
      <c r="E330" s="653" t="str">
        <f>'4. Metrics DB'!I188</f>
        <v>Item #6</v>
      </c>
      <c r="F330" s="19"/>
      <c r="G330" s="19"/>
      <c r="H330" s="19"/>
      <c r="I330" s="19"/>
      <c r="K330" s="25"/>
      <c r="L330" s="688"/>
      <c r="M330" s="21"/>
      <c r="N330" s="27">
        <f t="shared" si="57"/>
        <v>0</v>
      </c>
    </row>
    <row r="331" spans="4:14" outlineLevel="2">
      <c r="D331" s="651" t="str">
        <f t="shared" si="55"/>
        <v>Project-5.2.2-Item #7</v>
      </c>
      <c r="E331" s="653" t="str">
        <f>'4. Metrics DB'!I189</f>
        <v>Item #7</v>
      </c>
      <c r="F331" s="25"/>
      <c r="G331" s="25"/>
      <c r="H331" s="25"/>
      <c r="I331" s="25"/>
      <c r="K331" s="25"/>
      <c r="L331" s="688"/>
      <c r="M331" s="21"/>
      <c r="N331" s="27">
        <f t="shared" si="57"/>
        <v>0</v>
      </c>
    </row>
    <row r="332" spans="4:14" outlineLevel="2">
      <c r="D332" s="651" t="str">
        <f t="shared" si="55"/>
        <v>Project-5.2.2-Item #8</v>
      </c>
      <c r="E332" s="653" t="str">
        <f>'4. Metrics DB'!I190</f>
        <v>Item #8</v>
      </c>
      <c r="F332" s="25"/>
      <c r="G332" s="25"/>
      <c r="H332" s="25"/>
      <c r="I332" s="25"/>
      <c r="K332" s="25"/>
      <c r="L332" s="688"/>
      <c r="M332" s="21"/>
      <c r="N332" s="27">
        <f t="shared" si="57"/>
        <v>0</v>
      </c>
    </row>
    <row r="333" spans="4:14" outlineLevel="2">
      <c r="D333" s="651" t="str">
        <f t="shared" si="55"/>
        <v>Project-5.2.2-Item #9</v>
      </c>
      <c r="E333" s="653" t="str">
        <f>'4. Metrics DB'!I191</f>
        <v>Item #9</v>
      </c>
      <c r="F333" s="25"/>
      <c r="G333" s="25"/>
      <c r="H333" s="25"/>
      <c r="I333" s="25"/>
      <c r="K333" s="25"/>
      <c r="L333" s="688"/>
      <c r="M333" s="21"/>
      <c r="N333" s="27">
        <f t="shared" si="57"/>
        <v>0</v>
      </c>
    </row>
    <row r="334" spans="4:14" outlineLevel="2">
      <c r="D334" s="662" t="str">
        <f t="shared" si="55"/>
        <v>Project-5.2.2-Item #10</v>
      </c>
      <c r="E334" s="724" t="str">
        <f>'4. Metrics DB'!I192</f>
        <v>Item #10</v>
      </c>
      <c r="F334" s="30"/>
      <c r="G334" s="30"/>
      <c r="H334" s="30"/>
      <c r="I334" s="30"/>
      <c r="K334" s="30"/>
      <c r="L334" s="689"/>
      <c r="M334" s="21"/>
      <c r="N334" s="32">
        <f t="shared" si="57"/>
        <v>0</v>
      </c>
    </row>
    <row r="335" spans="4:14" outlineLevel="2">
      <c r="L335" s="36"/>
    </row>
    <row r="336" spans="4:14" outlineLevel="2">
      <c r="D336" s="563" t="str">
        <f>CONCATENATE(C317,".3")</f>
        <v>5.2.3</v>
      </c>
      <c r="E336" s="544" t="str">
        <f>CONCATENATE(D317," - Internal")</f>
        <v>Project - Customer - Deployment &amp; set-up - Internal</v>
      </c>
      <c r="G336" s="555" t="s">
        <v>33</v>
      </c>
    </row>
    <row r="337" spans="3:18" outlineLevel="2"/>
    <row r="338" spans="3:18" ht="16" outlineLevel="2">
      <c r="D338" s="556"/>
      <c r="E338" s="556"/>
      <c r="F338" s="999" t="s">
        <v>0</v>
      </c>
      <c r="G338" s="1000"/>
      <c r="H338" s="1000"/>
      <c r="I338" s="1001"/>
      <c r="J338" s="72"/>
      <c r="K338" s="1005" t="s">
        <v>1</v>
      </c>
      <c r="L338" s="1006"/>
      <c r="M338" s="72"/>
      <c r="N338" s="12" t="s">
        <v>2</v>
      </c>
    </row>
    <row r="339" spans="3:18" outlineLevel="2">
      <c r="D339" s="659" t="s">
        <v>394</v>
      </c>
      <c r="E339" s="659" t="s">
        <v>3</v>
      </c>
      <c r="F339" s="660" t="s">
        <v>4</v>
      </c>
      <c r="G339" s="660" t="s">
        <v>5</v>
      </c>
      <c r="H339" s="661" t="s">
        <v>22</v>
      </c>
      <c r="I339" s="659" t="s">
        <v>217</v>
      </c>
      <c r="J339" s="13"/>
      <c r="K339" s="854" t="s">
        <v>6</v>
      </c>
      <c r="L339" s="854" t="s">
        <v>22</v>
      </c>
      <c r="M339" s="13"/>
      <c r="N339" s="16" t="s">
        <v>8</v>
      </c>
    </row>
    <row r="340" spans="3:18" outlineLevel="2">
      <c r="D340" s="647" t="str">
        <f t="shared" ref="D340:D349" si="58">CONCATENATE(C$2,"-",D$336,"-",E340)</f>
        <v>Project-5.2.3-Item #1</v>
      </c>
      <c r="E340" s="649" t="str">
        <f>'4. Metrics DB'!I193</f>
        <v>Item #1</v>
      </c>
      <c r="F340" s="649" t="str">
        <f t="shared" ref="F340:I344" si="59">VLOOKUP($D340, MetricsDBTable, F$75,0)</f>
        <v>Subject Matter Expert (SME)</v>
      </c>
      <c r="G340" s="649" t="str">
        <f t="shared" si="59"/>
        <v>person days</v>
      </c>
      <c r="H340" s="650">
        <f t="shared" si="59"/>
        <v>0</v>
      </c>
      <c r="I340" s="649">
        <f t="shared" si="59"/>
        <v>0</v>
      </c>
      <c r="K340" s="19">
        <v>100</v>
      </c>
      <c r="L340" s="687">
        <f>H340</f>
        <v>0</v>
      </c>
      <c r="M340" s="21"/>
      <c r="N340" s="22">
        <f t="shared" ref="N340:N349" si="60">L340*K340</f>
        <v>0</v>
      </c>
    </row>
    <row r="341" spans="3:18" outlineLevel="2">
      <c r="D341" s="651" t="str">
        <f t="shared" si="58"/>
        <v>Project-5.2.3-Item #2</v>
      </c>
      <c r="E341" s="653" t="str">
        <f>'4. Metrics DB'!I194</f>
        <v>Item #2</v>
      </c>
      <c r="F341" s="653" t="str">
        <f t="shared" si="59"/>
        <v>Project Manager</v>
      </c>
      <c r="G341" s="653" t="str">
        <f t="shared" si="59"/>
        <v>person days</v>
      </c>
      <c r="H341" s="654">
        <f t="shared" si="59"/>
        <v>0</v>
      </c>
      <c r="I341" s="653">
        <f t="shared" si="59"/>
        <v>0</v>
      </c>
      <c r="K341" s="25"/>
      <c r="L341" s="688">
        <f>H341</f>
        <v>0</v>
      </c>
      <c r="M341" s="21"/>
      <c r="N341" s="27">
        <f t="shared" si="60"/>
        <v>0</v>
      </c>
    </row>
    <row r="342" spans="3:18" outlineLevel="2">
      <c r="D342" s="651" t="str">
        <f t="shared" si="58"/>
        <v>Project-5.2.3-Item #3</v>
      </c>
      <c r="E342" s="653" t="str">
        <f>'4. Metrics DB'!I195</f>
        <v>Item #3</v>
      </c>
      <c r="F342" s="653" t="str">
        <f t="shared" si="59"/>
        <v>Internal System Integration cost?</v>
      </c>
      <c r="G342" s="653">
        <f t="shared" si="59"/>
        <v>0</v>
      </c>
      <c r="H342" s="654">
        <f t="shared" si="59"/>
        <v>0</v>
      </c>
      <c r="I342" s="653">
        <f t="shared" si="59"/>
        <v>0</v>
      </c>
      <c r="K342" s="25"/>
      <c r="L342" s="688">
        <f>H342</f>
        <v>0</v>
      </c>
      <c r="M342" s="21"/>
      <c r="N342" s="27">
        <f t="shared" si="60"/>
        <v>0</v>
      </c>
    </row>
    <row r="343" spans="3:18" outlineLevel="2">
      <c r="D343" s="651" t="str">
        <f t="shared" si="58"/>
        <v>Project-5.2.3-Item #4</v>
      </c>
      <c r="E343" s="653" t="str">
        <f>'4. Metrics DB'!I196</f>
        <v>Item #4</v>
      </c>
      <c r="F343" s="653">
        <f t="shared" si="59"/>
        <v>0</v>
      </c>
      <c r="G343" s="653">
        <f t="shared" si="59"/>
        <v>0</v>
      </c>
      <c r="H343" s="654">
        <f t="shared" si="59"/>
        <v>0</v>
      </c>
      <c r="I343" s="653">
        <f t="shared" si="59"/>
        <v>0</v>
      </c>
      <c r="K343" s="25"/>
      <c r="L343" s="688">
        <f>H343</f>
        <v>0</v>
      </c>
      <c r="M343" s="21"/>
      <c r="N343" s="27">
        <f t="shared" si="60"/>
        <v>0</v>
      </c>
    </row>
    <row r="344" spans="3:18" ht="16" outlineLevel="2" thickBot="1">
      <c r="D344" s="655" t="str">
        <f t="shared" si="58"/>
        <v>Project-5.2.3-Item #5</v>
      </c>
      <c r="E344" s="657" t="str">
        <f>'4. Metrics DB'!I197</f>
        <v>Item #5</v>
      </c>
      <c r="F344" s="657">
        <f t="shared" si="59"/>
        <v>0</v>
      </c>
      <c r="G344" s="657">
        <f t="shared" si="59"/>
        <v>0</v>
      </c>
      <c r="H344" s="658">
        <f t="shared" si="59"/>
        <v>0</v>
      </c>
      <c r="I344" s="657">
        <f t="shared" si="59"/>
        <v>0</v>
      </c>
      <c r="K344" s="700"/>
      <c r="L344" s="714">
        <f>H344</f>
        <v>0</v>
      </c>
      <c r="M344" s="21"/>
      <c r="N344" s="27">
        <f t="shared" si="60"/>
        <v>0</v>
      </c>
    </row>
    <row r="345" spans="3:18" outlineLevel="2">
      <c r="D345" s="651" t="str">
        <f t="shared" si="58"/>
        <v>Project-5.2.3-Item #6</v>
      </c>
      <c r="E345" s="653" t="str">
        <f>'4. Metrics DB'!I198</f>
        <v>Item #6</v>
      </c>
      <c r="F345" s="19"/>
      <c r="G345" s="19"/>
      <c r="H345" s="19"/>
      <c r="I345" s="19"/>
      <c r="K345" s="25"/>
      <c r="L345" s="688"/>
      <c r="M345" s="21"/>
      <c r="N345" s="27">
        <f t="shared" si="60"/>
        <v>0</v>
      </c>
    </row>
    <row r="346" spans="3:18" outlineLevel="2">
      <c r="D346" s="651" t="str">
        <f t="shared" si="58"/>
        <v>Project-5.2.3-Item #7</v>
      </c>
      <c r="E346" s="653" t="str">
        <f>'4. Metrics DB'!I199</f>
        <v>Item #7</v>
      </c>
      <c r="F346" s="25"/>
      <c r="G346" s="25"/>
      <c r="H346" s="25"/>
      <c r="I346" s="25"/>
      <c r="K346" s="25"/>
      <c r="L346" s="688"/>
      <c r="M346" s="21"/>
      <c r="N346" s="27">
        <f t="shared" si="60"/>
        <v>0</v>
      </c>
    </row>
    <row r="347" spans="3:18" outlineLevel="2">
      <c r="D347" s="651" t="str">
        <f t="shared" si="58"/>
        <v>Project-5.2.3-Item #8</v>
      </c>
      <c r="E347" s="653" t="str">
        <f>'4. Metrics DB'!I200</f>
        <v>Item #8</v>
      </c>
      <c r="F347" s="25"/>
      <c r="G347" s="25"/>
      <c r="H347" s="25"/>
      <c r="I347" s="25"/>
      <c r="K347" s="25"/>
      <c r="L347" s="688"/>
      <c r="M347" s="21"/>
      <c r="N347" s="27">
        <f t="shared" si="60"/>
        <v>0</v>
      </c>
    </row>
    <row r="348" spans="3:18" outlineLevel="2">
      <c r="D348" s="651" t="str">
        <f t="shared" si="58"/>
        <v>Project-5.2.3-Item #9</v>
      </c>
      <c r="E348" s="653" t="str">
        <f>'4. Metrics DB'!I201</f>
        <v>Item #9</v>
      </c>
      <c r="F348" s="25"/>
      <c r="G348" s="25"/>
      <c r="H348" s="25"/>
      <c r="I348" s="25"/>
      <c r="K348" s="25"/>
      <c r="L348" s="688"/>
      <c r="M348" s="21"/>
      <c r="N348" s="27">
        <f t="shared" si="60"/>
        <v>0</v>
      </c>
    </row>
    <row r="349" spans="3:18" outlineLevel="2">
      <c r="D349" s="662" t="str">
        <f t="shared" si="58"/>
        <v>Project-5.2.3-Item #10</v>
      </c>
      <c r="E349" s="724" t="str">
        <f>'4. Metrics DB'!I202</f>
        <v>Item #10</v>
      </c>
      <c r="F349" s="30"/>
      <c r="G349" s="30"/>
      <c r="H349" s="30"/>
      <c r="I349" s="30"/>
      <c r="K349" s="30"/>
      <c r="L349" s="689"/>
      <c r="M349" s="21"/>
      <c r="N349" s="32">
        <f t="shared" si="60"/>
        <v>0</v>
      </c>
    </row>
    <row r="350" spans="3:18" outlineLevel="2">
      <c r="L350" s="36"/>
    </row>
    <row r="351" spans="3:18" s="72" customFormat="1" ht="16" outlineLevel="1">
      <c r="C351" s="6" t="str">
        <f>CONCATENATE(B296,3)</f>
        <v>5.3</v>
      </c>
      <c r="D351" s="548" t="str">
        <f>CONCATENATE(C296," - Opex")</f>
        <v>Project - Customer - Opex</v>
      </c>
      <c r="E351" s="541"/>
      <c r="F351" s="841" t="s">
        <v>607</v>
      </c>
      <c r="G351" s="574"/>
      <c r="H351" s="73"/>
      <c r="I351" s="541"/>
      <c r="J351" s="73"/>
      <c r="K351" s="73"/>
      <c r="L351" s="73"/>
      <c r="M351" s="73"/>
      <c r="N351" s="73"/>
      <c r="O351" s="73"/>
      <c r="P351" s="73"/>
      <c r="Q351" s="73"/>
      <c r="R351" s="73"/>
    </row>
    <row r="352" spans="3:18" outlineLevel="2"/>
    <row r="353" spans="4:15" outlineLevel="2">
      <c r="D353" s="544" t="str">
        <f>CONCATENATE(C351,".1")</f>
        <v>5.3.1</v>
      </c>
      <c r="E353" s="544" t="str">
        <f>CONCATENATE(D351," - Procured from NTT")</f>
        <v>Project - Customer - Opex - Procured from NTT</v>
      </c>
      <c r="G353" s="555" t="s">
        <v>375</v>
      </c>
    </row>
    <row r="354" spans="4:15" outlineLevel="2"/>
    <row r="355" spans="4:15" outlineLevel="2">
      <c r="D355" s="544" t="str">
        <f>CONCATENATE(C351,".2")</f>
        <v>5.3.2</v>
      </c>
      <c r="E355" s="544" t="str">
        <f>CONCATENATE(D351," - Procured from outside NTT")</f>
        <v>Project - Customer - Opex - Procured from outside NTT</v>
      </c>
      <c r="G355" s="555" t="s">
        <v>35</v>
      </c>
    </row>
    <row r="356" spans="4:15" outlineLevel="2"/>
    <row r="357" spans="4:15" ht="16" outlineLevel="2">
      <c r="D357" s="556"/>
      <c r="E357" s="556"/>
      <c r="F357" s="999" t="s">
        <v>0</v>
      </c>
      <c r="G357" s="1000"/>
      <c r="H357" s="1000"/>
      <c r="I357" s="1001"/>
      <c r="J357" s="72"/>
      <c r="K357" s="1005" t="s">
        <v>1</v>
      </c>
      <c r="L357" s="1009"/>
      <c r="M357" s="1006"/>
      <c r="N357" s="72"/>
      <c r="O357" s="12" t="s">
        <v>2</v>
      </c>
    </row>
    <row r="358" spans="4:15" ht="32" outlineLevel="2">
      <c r="D358" s="659" t="s">
        <v>394</v>
      </c>
      <c r="E358" s="659" t="s">
        <v>3</v>
      </c>
      <c r="F358" s="660" t="s">
        <v>25</v>
      </c>
      <c r="G358" s="660" t="s">
        <v>5</v>
      </c>
      <c r="H358" s="661" t="s">
        <v>26</v>
      </c>
      <c r="I358" s="659" t="s">
        <v>217</v>
      </c>
      <c r="J358" s="13"/>
      <c r="K358" s="848" t="s">
        <v>6</v>
      </c>
      <c r="L358" s="849" t="s">
        <v>582</v>
      </c>
      <c r="M358" s="851" t="s">
        <v>96</v>
      </c>
      <c r="N358" s="13"/>
      <c r="O358" s="16" t="s">
        <v>21</v>
      </c>
    </row>
    <row r="359" spans="4:15" outlineLevel="2">
      <c r="D359" s="647" t="str">
        <f t="shared" ref="D359:D368" si="61">CONCATENATE(C$2,"-",D$355,"-",E359)</f>
        <v>Project-5.3.2-Item #1</v>
      </c>
      <c r="E359" s="649" t="str">
        <f>'4. Metrics DB'!I203</f>
        <v>Item #1</v>
      </c>
      <c r="F359" s="649" t="str">
        <f t="shared" ref="F359:I363" si="62">VLOOKUP($D359, MetricsDBTable, F$75,0)</f>
        <v>Maintenance of Edge equipment</v>
      </c>
      <c r="G359" s="649" t="str">
        <f t="shared" si="62"/>
        <v>per local equipment</v>
      </c>
      <c r="H359" s="650">
        <f t="shared" si="62"/>
        <v>0</v>
      </c>
      <c r="I359" s="649" t="str">
        <f t="shared" si="62"/>
        <v>Get reference From TecArch</v>
      </c>
      <c r="K359" s="19"/>
      <c r="L359" s="687">
        <f>H359</f>
        <v>0</v>
      </c>
      <c r="M359" s="20"/>
      <c r="N359" s="21"/>
      <c r="O359" s="22">
        <f>L359*K359</f>
        <v>0</v>
      </c>
    </row>
    <row r="360" spans="4:15" outlineLevel="2">
      <c r="D360" s="651" t="str">
        <f t="shared" si="61"/>
        <v>Project-5.3.2-Item #2</v>
      </c>
      <c r="E360" s="653" t="str">
        <f>'4. Metrics DB'!I204</f>
        <v>Item #2</v>
      </c>
      <c r="F360" s="653" t="str">
        <f t="shared" si="62"/>
        <v>IT Support for Infra/Network</v>
      </c>
      <c r="G360" s="653">
        <f t="shared" si="62"/>
        <v>0</v>
      </c>
      <c r="H360" s="654">
        <f t="shared" si="62"/>
        <v>0</v>
      </c>
      <c r="I360" s="653">
        <f t="shared" si="62"/>
        <v>0</v>
      </c>
      <c r="K360" s="25"/>
      <c r="L360" s="688">
        <f>H360</f>
        <v>0</v>
      </c>
      <c r="M360" s="26"/>
      <c r="N360" s="21"/>
      <c r="O360" s="27">
        <f t="shared" ref="O360:O368" si="63">L360*K360</f>
        <v>0</v>
      </c>
    </row>
    <row r="361" spans="4:15" outlineLevel="2">
      <c r="D361" s="651" t="str">
        <f t="shared" si="61"/>
        <v>Project-5.3.2-Item #3</v>
      </c>
      <c r="E361" s="653" t="str">
        <f>'4. Metrics DB'!I205</f>
        <v>Item #3</v>
      </c>
      <c r="F361" s="653" t="str">
        <f t="shared" si="62"/>
        <v>HelpDesk (L1/L2)</v>
      </c>
      <c r="G361" s="653">
        <f t="shared" si="62"/>
        <v>0</v>
      </c>
      <c r="H361" s="654">
        <f t="shared" si="62"/>
        <v>0</v>
      </c>
      <c r="I361" s="653">
        <f t="shared" si="62"/>
        <v>0</v>
      </c>
      <c r="K361" s="25"/>
      <c r="L361" s="688">
        <f>H361</f>
        <v>0</v>
      </c>
      <c r="M361" s="26"/>
      <c r="N361" s="21"/>
      <c r="O361" s="27">
        <f t="shared" si="63"/>
        <v>0</v>
      </c>
    </row>
    <row r="362" spans="4:15" outlineLevel="2">
      <c r="D362" s="651" t="str">
        <f t="shared" si="61"/>
        <v>Project-5.3.2-Item #4</v>
      </c>
      <c r="E362" s="653" t="str">
        <f>'4. Metrics DB'!I206</f>
        <v>Item #4</v>
      </c>
      <c r="F362" s="653">
        <f t="shared" si="62"/>
        <v>0</v>
      </c>
      <c r="G362" s="653">
        <f t="shared" si="62"/>
        <v>0</v>
      </c>
      <c r="H362" s="654">
        <f t="shared" si="62"/>
        <v>0</v>
      </c>
      <c r="I362" s="653">
        <f t="shared" si="62"/>
        <v>0</v>
      </c>
      <c r="K362" s="25"/>
      <c r="L362" s="688">
        <f>H362</f>
        <v>0</v>
      </c>
      <c r="M362" s="26"/>
      <c r="N362" s="21"/>
      <c r="O362" s="27">
        <f t="shared" si="63"/>
        <v>0</v>
      </c>
    </row>
    <row r="363" spans="4:15" ht="16" outlineLevel="2" thickBot="1">
      <c r="D363" s="655" t="str">
        <f t="shared" si="61"/>
        <v>Project-5.3.2-Item #5</v>
      </c>
      <c r="E363" s="657" t="str">
        <f>'4. Metrics DB'!I207</f>
        <v>Item #5</v>
      </c>
      <c r="F363" s="657">
        <f t="shared" si="62"/>
        <v>0</v>
      </c>
      <c r="G363" s="657">
        <f t="shared" si="62"/>
        <v>0</v>
      </c>
      <c r="H363" s="658">
        <f t="shared" si="62"/>
        <v>0</v>
      </c>
      <c r="I363" s="657">
        <f t="shared" si="62"/>
        <v>0</v>
      </c>
      <c r="K363" s="700"/>
      <c r="L363" s="714">
        <f>H363</f>
        <v>0</v>
      </c>
      <c r="M363" s="707"/>
      <c r="N363" s="21"/>
      <c r="O363" s="27">
        <f t="shared" si="63"/>
        <v>0</v>
      </c>
    </row>
    <row r="364" spans="4:15" outlineLevel="2">
      <c r="D364" s="651" t="str">
        <f t="shared" si="61"/>
        <v>Project-5.3.2-Item #6</v>
      </c>
      <c r="E364" s="653" t="str">
        <f>'4. Metrics DB'!I208</f>
        <v>Item #6</v>
      </c>
      <c r="F364" s="19"/>
      <c r="G364" s="19"/>
      <c r="H364" s="19"/>
      <c r="I364" s="19"/>
      <c r="K364" s="25"/>
      <c r="L364" s="688"/>
      <c r="M364" s="26"/>
      <c r="N364" s="21"/>
      <c r="O364" s="27">
        <f t="shared" si="63"/>
        <v>0</v>
      </c>
    </row>
    <row r="365" spans="4:15" outlineLevel="2">
      <c r="D365" s="651" t="str">
        <f t="shared" si="61"/>
        <v>Project-5.3.2-Item #7</v>
      </c>
      <c r="E365" s="653" t="str">
        <f>'4. Metrics DB'!I209</f>
        <v>Item #7</v>
      </c>
      <c r="F365" s="25"/>
      <c r="G365" s="25"/>
      <c r="H365" s="25"/>
      <c r="I365" s="25"/>
      <c r="K365" s="25"/>
      <c r="L365" s="688"/>
      <c r="M365" s="26"/>
      <c r="N365" s="21"/>
      <c r="O365" s="27">
        <f t="shared" si="63"/>
        <v>0</v>
      </c>
    </row>
    <row r="366" spans="4:15" outlineLevel="2">
      <c r="D366" s="651" t="str">
        <f t="shared" si="61"/>
        <v>Project-5.3.2-Item #8</v>
      </c>
      <c r="E366" s="653" t="str">
        <f>'4. Metrics DB'!I210</f>
        <v>Item #8</v>
      </c>
      <c r="F366" s="25"/>
      <c r="G366" s="25"/>
      <c r="H366" s="25"/>
      <c r="I366" s="25"/>
      <c r="K366" s="25"/>
      <c r="L366" s="688"/>
      <c r="M366" s="26"/>
      <c r="N366" s="21"/>
      <c r="O366" s="27">
        <f t="shared" si="63"/>
        <v>0</v>
      </c>
    </row>
    <row r="367" spans="4:15" outlineLevel="2">
      <c r="D367" s="651" t="str">
        <f t="shared" si="61"/>
        <v>Project-5.3.2-Item #9</v>
      </c>
      <c r="E367" s="653" t="str">
        <f>'4. Metrics DB'!I211</f>
        <v>Item #9</v>
      </c>
      <c r="F367" s="25"/>
      <c r="G367" s="25"/>
      <c r="H367" s="25"/>
      <c r="I367" s="25"/>
      <c r="K367" s="25"/>
      <c r="L367" s="688"/>
      <c r="M367" s="26"/>
      <c r="N367" s="21"/>
      <c r="O367" s="27">
        <f t="shared" si="63"/>
        <v>0</v>
      </c>
    </row>
    <row r="368" spans="4:15" outlineLevel="2">
      <c r="D368" s="662" t="str">
        <f t="shared" si="61"/>
        <v>Project-5.3.2-Item #10</v>
      </c>
      <c r="E368" s="724" t="str">
        <f>'4. Metrics DB'!I212</f>
        <v>Item #10</v>
      </c>
      <c r="F368" s="30"/>
      <c r="G368" s="30"/>
      <c r="H368" s="30"/>
      <c r="I368" s="30"/>
      <c r="K368" s="30"/>
      <c r="L368" s="689"/>
      <c r="M368" s="31"/>
      <c r="N368" s="21"/>
      <c r="O368" s="32">
        <f t="shared" si="63"/>
        <v>0</v>
      </c>
    </row>
    <row r="369" spans="4:15" outlineLevel="2">
      <c r="L369" s="36"/>
    </row>
    <row r="370" spans="4:15" outlineLevel="2">
      <c r="L370" s="36"/>
    </row>
    <row r="371" spans="4:15" outlineLevel="2">
      <c r="D371" s="563" t="str">
        <f>CONCATENATE(C351,".3")</f>
        <v>5.3.3</v>
      </c>
      <c r="E371" s="544" t="str">
        <f>CONCATENATE(D351," - Internal")</f>
        <v>Project - Customer - Opex - Internal</v>
      </c>
      <c r="G371" s="555" t="s">
        <v>34</v>
      </c>
    </row>
    <row r="372" spans="4:15" outlineLevel="2"/>
    <row r="373" spans="4:15" ht="16" outlineLevel="2">
      <c r="D373" s="556"/>
      <c r="E373" s="556"/>
      <c r="F373" s="999" t="s">
        <v>0</v>
      </c>
      <c r="G373" s="1000"/>
      <c r="H373" s="1000"/>
      <c r="I373" s="1001"/>
      <c r="J373" s="72"/>
      <c r="K373" s="1005" t="s">
        <v>1</v>
      </c>
      <c r="L373" s="1009"/>
      <c r="M373" s="1006"/>
      <c r="N373" s="72"/>
      <c r="O373" s="12" t="s">
        <v>2</v>
      </c>
    </row>
    <row r="374" spans="4:15" ht="32" outlineLevel="2">
      <c r="D374" s="659" t="s">
        <v>394</v>
      </c>
      <c r="E374" s="659" t="s">
        <v>3</v>
      </c>
      <c r="F374" s="660" t="s">
        <v>27</v>
      </c>
      <c r="G374" s="660" t="s">
        <v>5</v>
      </c>
      <c r="H374" s="661" t="s">
        <v>26</v>
      </c>
      <c r="I374" s="659" t="s">
        <v>217</v>
      </c>
      <c r="J374" s="13"/>
      <c r="K374" s="848" t="s">
        <v>6</v>
      </c>
      <c r="L374" s="849" t="s">
        <v>582</v>
      </c>
      <c r="M374" s="851" t="s">
        <v>96</v>
      </c>
      <c r="N374" s="13"/>
      <c r="O374" s="16" t="s">
        <v>21</v>
      </c>
    </row>
    <row r="375" spans="4:15" outlineLevel="2">
      <c r="D375" s="647" t="str">
        <f t="shared" ref="D375:D384" si="64">CONCATENATE(C$2,"-",D$371,"-",E375)</f>
        <v>Project-5.3.3-Item #1</v>
      </c>
      <c r="E375" s="649" t="str">
        <f>'4. Metrics DB'!I213</f>
        <v>Item #1</v>
      </c>
      <c r="F375" s="649" t="str">
        <f t="shared" ref="F375:I379" si="65">VLOOKUP($D375, MetricsDBTable, F$75,0)</f>
        <v>Subject Matter Expert (SME)</v>
      </c>
      <c r="G375" s="649" t="str">
        <f t="shared" si="65"/>
        <v>person days</v>
      </c>
      <c r="H375" s="650">
        <f t="shared" si="65"/>
        <v>0</v>
      </c>
      <c r="I375" s="649">
        <f t="shared" si="65"/>
        <v>0</v>
      </c>
      <c r="K375" s="19"/>
      <c r="L375" s="687">
        <f>H375</f>
        <v>0</v>
      </c>
      <c r="M375" s="20"/>
      <c r="N375" s="21"/>
      <c r="O375" s="22">
        <f>L375*K375</f>
        <v>0</v>
      </c>
    </row>
    <row r="376" spans="4:15" outlineLevel="2">
      <c r="D376" s="651" t="str">
        <f t="shared" si="64"/>
        <v>Project-5.3.3-Item #2</v>
      </c>
      <c r="E376" s="653" t="str">
        <f>'4. Metrics DB'!I214</f>
        <v>Item #2</v>
      </c>
      <c r="F376" s="653" t="str">
        <f t="shared" si="65"/>
        <v>Project Manager</v>
      </c>
      <c r="G376" s="653" t="str">
        <f t="shared" si="65"/>
        <v>person days</v>
      </c>
      <c r="H376" s="654">
        <f t="shared" si="65"/>
        <v>0</v>
      </c>
      <c r="I376" s="653">
        <f t="shared" si="65"/>
        <v>0</v>
      </c>
      <c r="K376" s="25"/>
      <c r="L376" s="688">
        <f>H376</f>
        <v>0</v>
      </c>
      <c r="M376" s="26"/>
      <c r="N376" s="21"/>
      <c r="O376" s="27">
        <f>L376*K376</f>
        <v>0</v>
      </c>
    </row>
    <row r="377" spans="4:15" outlineLevel="2">
      <c r="D377" s="651" t="str">
        <f t="shared" si="64"/>
        <v>Project-5.3.3-Item #3</v>
      </c>
      <c r="E377" s="653" t="str">
        <f>'4. Metrics DB'!I215</f>
        <v>Item #3</v>
      </c>
      <c r="F377" s="653" t="str">
        <f t="shared" si="65"/>
        <v>IT Support for Infra/Network</v>
      </c>
      <c r="G377" s="653" t="str">
        <f t="shared" si="65"/>
        <v>person days</v>
      </c>
      <c r="H377" s="654">
        <f t="shared" si="65"/>
        <v>0</v>
      </c>
      <c r="I377" s="653">
        <f t="shared" si="65"/>
        <v>0</v>
      </c>
      <c r="K377" s="25"/>
      <c r="L377" s="688">
        <f>H377</f>
        <v>0</v>
      </c>
      <c r="M377" s="26"/>
      <c r="N377" s="21"/>
      <c r="O377" s="27">
        <f t="shared" ref="O377:O384" si="66">L377*K377</f>
        <v>0</v>
      </c>
    </row>
    <row r="378" spans="4:15" outlineLevel="2">
      <c r="D378" s="651" t="str">
        <f t="shared" si="64"/>
        <v>Project-5.3.3-Item #4</v>
      </c>
      <c r="E378" s="653" t="str">
        <f>'4. Metrics DB'!I216</f>
        <v>Item #4</v>
      </c>
      <c r="F378" s="653" t="str">
        <f t="shared" si="65"/>
        <v>HelpDesk (L1/L2)</v>
      </c>
      <c r="G378" s="653" t="str">
        <f t="shared" si="65"/>
        <v>person days</v>
      </c>
      <c r="H378" s="654">
        <f t="shared" si="65"/>
        <v>0</v>
      </c>
      <c r="I378" s="653">
        <f t="shared" si="65"/>
        <v>0</v>
      </c>
      <c r="K378" s="25"/>
      <c r="L378" s="688">
        <f>H378</f>
        <v>0</v>
      </c>
      <c r="M378" s="26"/>
      <c r="N378" s="21"/>
      <c r="O378" s="27">
        <f t="shared" si="66"/>
        <v>0</v>
      </c>
    </row>
    <row r="379" spans="4:15" ht="16" outlineLevel="2" thickBot="1">
      <c r="D379" s="655" t="str">
        <f t="shared" si="64"/>
        <v>Project-5.3.3-Item #5</v>
      </c>
      <c r="E379" s="657" t="str">
        <f>'4. Metrics DB'!I217</f>
        <v>Item #5</v>
      </c>
      <c r="F379" s="657" t="str">
        <f t="shared" si="65"/>
        <v>Maintenance of Edge equipment</v>
      </c>
      <c r="G379" s="657" t="str">
        <f t="shared" si="65"/>
        <v>person days</v>
      </c>
      <c r="H379" s="658">
        <f t="shared" si="65"/>
        <v>0</v>
      </c>
      <c r="I379" s="657">
        <f t="shared" si="65"/>
        <v>0</v>
      </c>
      <c r="K379" s="700"/>
      <c r="L379" s="714">
        <f>H379</f>
        <v>0</v>
      </c>
      <c r="M379" s="707"/>
      <c r="N379" s="21"/>
      <c r="O379" s="27">
        <f t="shared" si="66"/>
        <v>0</v>
      </c>
    </row>
    <row r="380" spans="4:15" outlineLevel="2">
      <c r="D380" s="651" t="str">
        <f t="shared" si="64"/>
        <v>Project-5.3.3-Item #6</v>
      </c>
      <c r="E380" s="653" t="str">
        <f>'4. Metrics DB'!I218</f>
        <v>Item #6</v>
      </c>
      <c r="F380" s="19"/>
      <c r="G380" s="19"/>
      <c r="H380" s="19"/>
      <c r="I380" s="19"/>
      <c r="K380" s="25"/>
      <c r="L380" s="688"/>
      <c r="M380" s="26"/>
      <c r="N380" s="21"/>
      <c r="O380" s="27">
        <f t="shared" si="66"/>
        <v>0</v>
      </c>
    </row>
    <row r="381" spans="4:15" outlineLevel="2">
      <c r="D381" s="651" t="str">
        <f t="shared" si="64"/>
        <v>Project-5.3.3-Item #7</v>
      </c>
      <c r="E381" s="653" t="str">
        <f>'4. Metrics DB'!I219</f>
        <v>Item #7</v>
      </c>
      <c r="F381" s="25"/>
      <c r="G381" s="25"/>
      <c r="H381" s="25"/>
      <c r="I381" s="25"/>
      <c r="K381" s="25"/>
      <c r="L381" s="688"/>
      <c r="M381" s="26"/>
      <c r="N381" s="21"/>
      <c r="O381" s="27">
        <f t="shared" si="66"/>
        <v>0</v>
      </c>
    </row>
    <row r="382" spans="4:15" outlineLevel="2">
      <c r="D382" s="651" t="str">
        <f t="shared" si="64"/>
        <v>Project-5.3.3-Item #8</v>
      </c>
      <c r="E382" s="653" t="str">
        <f>'4. Metrics DB'!I220</f>
        <v>Item #8</v>
      </c>
      <c r="F382" s="25"/>
      <c r="G382" s="25"/>
      <c r="H382" s="25"/>
      <c r="I382" s="25"/>
      <c r="K382" s="25"/>
      <c r="L382" s="688"/>
      <c r="M382" s="26"/>
      <c r="N382" s="21"/>
      <c r="O382" s="27">
        <f t="shared" si="66"/>
        <v>0</v>
      </c>
    </row>
    <row r="383" spans="4:15" outlineLevel="2">
      <c r="D383" s="651" t="str">
        <f t="shared" si="64"/>
        <v>Project-5.3.3-Item #9</v>
      </c>
      <c r="E383" s="653" t="str">
        <f>'4. Metrics DB'!I221</f>
        <v>Item #9</v>
      </c>
      <c r="F383" s="25"/>
      <c r="G383" s="25"/>
      <c r="H383" s="25"/>
      <c r="I383" s="25"/>
      <c r="K383" s="25"/>
      <c r="L383" s="688"/>
      <c r="M383" s="26"/>
      <c r="N383" s="21"/>
      <c r="O383" s="27">
        <f t="shared" si="66"/>
        <v>0</v>
      </c>
    </row>
    <row r="384" spans="4:15" outlineLevel="2">
      <c r="D384" s="662" t="str">
        <f t="shared" si="64"/>
        <v>Project-5.3.3-Item #10</v>
      </c>
      <c r="E384" s="724" t="str">
        <f>'4. Metrics DB'!I222</f>
        <v>Item #10</v>
      </c>
      <c r="F384" s="30"/>
      <c r="G384" s="30"/>
      <c r="H384" s="30"/>
      <c r="I384" s="30"/>
      <c r="K384" s="30"/>
      <c r="L384" s="689"/>
      <c r="M384" s="31"/>
      <c r="N384" s="21"/>
      <c r="O384" s="32">
        <f t="shared" si="66"/>
        <v>0</v>
      </c>
    </row>
    <row r="385" spans="2:18" outlineLevel="2">
      <c r="L385" s="36"/>
    </row>
    <row r="386" spans="2:18" outlineLevel="2">
      <c r="K386" s="36"/>
    </row>
    <row r="388" spans="2:18" s="5" customFormat="1" ht="21">
      <c r="B388" s="2" t="s">
        <v>416</v>
      </c>
      <c r="C388" s="40" t="str">
        <f>CONCATENATE(C2," Pull-through ","- Customer")</f>
        <v>Project Pull-through - Customer</v>
      </c>
      <c r="D388" s="540"/>
      <c r="E388" s="540"/>
      <c r="F388" s="831" t="s">
        <v>593</v>
      </c>
      <c r="G388" s="573"/>
      <c r="H388" s="217"/>
      <c r="I388" s="540"/>
      <c r="J388" s="4"/>
      <c r="K388" s="4"/>
      <c r="L388" s="4"/>
      <c r="M388" s="4"/>
      <c r="N388" s="4"/>
      <c r="O388" s="4"/>
      <c r="P388" s="4"/>
      <c r="Q388" s="4"/>
      <c r="R388" s="4"/>
    </row>
    <row r="389" spans="2:18" outlineLevel="1"/>
    <row r="390" spans="2:18" ht="16" outlineLevel="1">
      <c r="C390" s="6" t="str">
        <f>CONCATENATE(B388,1)</f>
        <v>6. 1</v>
      </c>
      <c r="D390" s="548" t="str">
        <f>CONCATENATE(C388," - Capex")</f>
        <v>Project Pull-through - Customer - Capex</v>
      </c>
      <c r="E390" s="541"/>
      <c r="F390" s="841" t="s">
        <v>593</v>
      </c>
      <c r="G390" s="546"/>
      <c r="H390" s="35"/>
      <c r="I390" s="546"/>
    </row>
    <row r="391" spans="2:18" ht="16" outlineLevel="1">
      <c r="C391" s="6" t="str">
        <f>CONCATENATE(B388,2)</f>
        <v>6. 2</v>
      </c>
      <c r="D391" s="548" t="str">
        <f>CONCATENATE(C388," - Deployment &amp; set-up")</f>
        <v>Project Pull-through - Customer - Deployment &amp; set-up</v>
      </c>
      <c r="E391" s="541"/>
      <c r="F391" s="842" t="s">
        <v>593</v>
      </c>
      <c r="G391" s="546"/>
      <c r="H391" s="35"/>
      <c r="I391" s="546"/>
    </row>
    <row r="392" spans="2:18" ht="16" outlineLevel="1">
      <c r="C392" s="6" t="str">
        <f>CONCATENATE(B388,3)</f>
        <v>6. 3</v>
      </c>
      <c r="D392" s="548" t="str">
        <f>CONCATENATE(C388," - Opex")</f>
        <v>Project Pull-through - Customer - Opex</v>
      </c>
      <c r="E392" s="541"/>
      <c r="F392" s="841" t="s">
        <v>593</v>
      </c>
      <c r="G392" s="546"/>
      <c r="H392" s="35"/>
      <c r="I392" s="546"/>
    </row>
  </sheetData>
  <mergeCells count="44">
    <mergeCell ref="F357:I357"/>
    <mergeCell ref="K357:M357"/>
    <mergeCell ref="F373:I373"/>
    <mergeCell ref="K373:M373"/>
    <mergeCell ref="F304:I304"/>
    <mergeCell ref="K304:L304"/>
    <mergeCell ref="F323:I323"/>
    <mergeCell ref="K323:L323"/>
    <mergeCell ref="F338:I338"/>
    <mergeCell ref="K338:L338"/>
    <mergeCell ref="F252:I252"/>
    <mergeCell ref="K252:M252"/>
    <mergeCell ref="F267:I267"/>
    <mergeCell ref="K267:M267"/>
    <mergeCell ref="F282:I282"/>
    <mergeCell ref="K282:M282"/>
    <mergeCell ref="F198:I198"/>
    <mergeCell ref="K198:M198"/>
    <mergeCell ref="F220:I220"/>
    <mergeCell ref="K220:L220"/>
    <mergeCell ref="F235:I235"/>
    <mergeCell ref="K235:L235"/>
    <mergeCell ref="D2:E2"/>
    <mergeCell ref="K138:M138"/>
    <mergeCell ref="F158:I158"/>
    <mergeCell ref="K158:L158"/>
    <mergeCell ref="F183:I183"/>
    <mergeCell ref="K183:L183"/>
    <mergeCell ref="F24:I24"/>
    <mergeCell ref="K24:L24"/>
    <mergeCell ref="F39:I39"/>
    <mergeCell ref="K39:L39"/>
    <mergeCell ref="D11:F11"/>
    <mergeCell ref="F108:I108"/>
    <mergeCell ref="K108:M108"/>
    <mergeCell ref="F123:I123"/>
    <mergeCell ref="K123:M123"/>
    <mergeCell ref="F138:I138"/>
    <mergeCell ref="F54:I54"/>
    <mergeCell ref="K54:M54"/>
    <mergeCell ref="F76:I76"/>
    <mergeCell ref="K76:L76"/>
    <mergeCell ref="F91:I91"/>
    <mergeCell ref="K91:L91"/>
  </mergeCells>
  <conditionalFormatting sqref="C4">
    <cfRule type="notContainsBlanks" dxfId="346" priority="143">
      <formula>LEN(TRIM(C4))&gt;0</formula>
    </cfRule>
    <cfRule type="containsBlanks" dxfId="345" priority="144">
      <formula>LEN(TRIM(C4))=0</formula>
    </cfRule>
  </conditionalFormatting>
  <conditionalFormatting sqref="K26:L35 F4">
    <cfRule type="notContainsBlanks" dxfId="344" priority="129">
      <formula>LEN(TRIM(F4))&gt;0</formula>
    </cfRule>
    <cfRule type="containsBlanks" dxfId="343" priority="130">
      <formula>LEN(TRIM(F4))=0</formula>
    </cfRule>
  </conditionalFormatting>
  <conditionalFormatting sqref="K41:L50">
    <cfRule type="notContainsBlanks" dxfId="342" priority="127">
      <formula>LEN(TRIM(K41))&gt;0</formula>
    </cfRule>
    <cfRule type="containsBlanks" dxfId="341" priority="128">
      <formula>LEN(TRIM(K41))=0</formula>
    </cfRule>
  </conditionalFormatting>
  <conditionalFormatting sqref="K78:L87">
    <cfRule type="notContainsBlanks" dxfId="340" priority="121">
      <formula>LEN(TRIM(K78))&gt;0</formula>
    </cfRule>
    <cfRule type="containsBlanks" dxfId="339" priority="122">
      <formula>LEN(TRIM(K78))=0</formula>
    </cfRule>
  </conditionalFormatting>
  <conditionalFormatting sqref="K93:L102">
    <cfRule type="notContainsBlanks" dxfId="338" priority="119">
      <formula>LEN(TRIM(K93))&gt;0</formula>
    </cfRule>
    <cfRule type="containsBlanks" dxfId="337" priority="120">
      <formula>LEN(TRIM(K93))=0</formula>
    </cfRule>
  </conditionalFormatting>
  <conditionalFormatting sqref="K110:L119">
    <cfRule type="notContainsBlanks" dxfId="336" priority="117">
      <formula>LEN(TRIM(K110))&gt;0</formula>
    </cfRule>
    <cfRule type="containsBlanks" dxfId="335" priority="118">
      <formula>LEN(TRIM(K110))=0</formula>
    </cfRule>
  </conditionalFormatting>
  <conditionalFormatting sqref="M110:M119">
    <cfRule type="notContainsBlanks" dxfId="334" priority="115">
      <formula>LEN(TRIM(M110))&gt;0</formula>
    </cfRule>
    <cfRule type="containsBlanks" dxfId="333" priority="116">
      <formula>LEN(TRIM(M110))=0</formula>
    </cfRule>
  </conditionalFormatting>
  <conditionalFormatting sqref="K125:L134">
    <cfRule type="notContainsBlanks" dxfId="332" priority="113">
      <formula>LEN(TRIM(K125))&gt;0</formula>
    </cfRule>
    <cfRule type="containsBlanks" dxfId="331" priority="114">
      <formula>LEN(TRIM(K125))=0</formula>
    </cfRule>
  </conditionalFormatting>
  <conditionalFormatting sqref="M125:M134">
    <cfRule type="notContainsBlanks" dxfId="330" priority="111">
      <formula>LEN(TRIM(M125))&gt;0</formula>
    </cfRule>
    <cfRule type="containsBlanks" dxfId="329" priority="112">
      <formula>LEN(TRIM(M125))=0</formula>
    </cfRule>
  </conditionalFormatting>
  <conditionalFormatting sqref="K140:L149">
    <cfRule type="notContainsBlanks" dxfId="328" priority="109">
      <formula>LEN(TRIM(K140))&gt;0</formula>
    </cfRule>
    <cfRule type="containsBlanks" dxfId="327" priority="110">
      <formula>LEN(TRIM(K140))=0</formula>
    </cfRule>
  </conditionalFormatting>
  <conditionalFormatting sqref="M140:M149">
    <cfRule type="notContainsBlanks" dxfId="326" priority="107">
      <formula>LEN(TRIM(M140))&gt;0</formula>
    </cfRule>
    <cfRule type="containsBlanks" dxfId="325" priority="108">
      <formula>LEN(TRIM(M140))=0</formula>
    </cfRule>
  </conditionalFormatting>
  <conditionalFormatting sqref="K160:L179">
    <cfRule type="notContainsBlanks" dxfId="324" priority="105">
      <formula>LEN(TRIM(K160))&gt;0</formula>
    </cfRule>
    <cfRule type="containsBlanks" dxfId="323" priority="106">
      <formula>LEN(TRIM(K160))=0</formula>
    </cfRule>
  </conditionalFormatting>
  <conditionalFormatting sqref="K185:L194">
    <cfRule type="notContainsBlanks" dxfId="322" priority="103">
      <formula>LEN(TRIM(K185))&gt;0</formula>
    </cfRule>
    <cfRule type="containsBlanks" dxfId="321" priority="104">
      <formula>LEN(TRIM(K185))=0</formula>
    </cfRule>
  </conditionalFormatting>
  <conditionalFormatting sqref="K56:L65">
    <cfRule type="notContainsBlanks" dxfId="320" priority="101">
      <formula>LEN(TRIM(K56))&gt;0</formula>
    </cfRule>
    <cfRule type="containsBlanks" dxfId="319" priority="102">
      <formula>LEN(TRIM(K56))=0</formula>
    </cfRule>
  </conditionalFormatting>
  <conditionalFormatting sqref="M56:M65">
    <cfRule type="notContainsBlanks" dxfId="318" priority="99">
      <formula>LEN(TRIM(M56))&gt;0</formula>
    </cfRule>
    <cfRule type="containsBlanks" dxfId="317" priority="100">
      <formula>LEN(TRIM(M56))=0</formula>
    </cfRule>
  </conditionalFormatting>
  <conditionalFormatting sqref="K200:L209">
    <cfRule type="notContainsBlanks" dxfId="316" priority="97">
      <formula>LEN(TRIM(K200))&gt;0</formula>
    </cfRule>
    <cfRule type="containsBlanks" dxfId="315" priority="98">
      <formula>LEN(TRIM(K200))=0</formula>
    </cfRule>
  </conditionalFormatting>
  <conditionalFormatting sqref="M200:M209">
    <cfRule type="notContainsBlanks" dxfId="314" priority="95">
      <formula>LEN(TRIM(M200))&gt;0</formula>
    </cfRule>
    <cfRule type="containsBlanks" dxfId="313" priority="96">
      <formula>LEN(TRIM(M200))=0</formula>
    </cfRule>
  </conditionalFormatting>
  <conditionalFormatting sqref="K222:L231">
    <cfRule type="notContainsBlanks" dxfId="312" priority="93">
      <formula>LEN(TRIM(K222))&gt;0</formula>
    </cfRule>
    <cfRule type="containsBlanks" dxfId="311" priority="94">
      <formula>LEN(TRIM(K222))=0</formula>
    </cfRule>
  </conditionalFormatting>
  <conditionalFormatting sqref="K237:L246">
    <cfRule type="notContainsBlanks" dxfId="310" priority="91">
      <formula>LEN(TRIM(K237))&gt;0</formula>
    </cfRule>
    <cfRule type="containsBlanks" dxfId="309" priority="92">
      <formula>LEN(TRIM(K237))=0</formula>
    </cfRule>
  </conditionalFormatting>
  <conditionalFormatting sqref="K254:L263">
    <cfRule type="notContainsBlanks" dxfId="308" priority="89">
      <formula>LEN(TRIM(K254))&gt;0</formula>
    </cfRule>
    <cfRule type="containsBlanks" dxfId="307" priority="90">
      <formula>LEN(TRIM(K254))=0</formula>
    </cfRule>
  </conditionalFormatting>
  <conditionalFormatting sqref="M254:M263">
    <cfRule type="notContainsBlanks" dxfId="306" priority="87">
      <formula>LEN(TRIM(M254))&gt;0</formula>
    </cfRule>
    <cfRule type="containsBlanks" dxfId="305" priority="88">
      <formula>LEN(TRIM(M254))=0</formula>
    </cfRule>
  </conditionalFormatting>
  <conditionalFormatting sqref="K269:L278">
    <cfRule type="notContainsBlanks" dxfId="304" priority="85">
      <formula>LEN(TRIM(K269))&gt;0</formula>
    </cfRule>
    <cfRule type="containsBlanks" dxfId="303" priority="86">
      <formula>LEN(TRIM(K269))=0</formula>
    </cfRule>
  </conditionalFormatting>
  <conditionalFormatting sqref="M269:M278">
    <cfRule type="notContainsBlanks" dxfId="302" priority="83">
      <formula>LEN(TRIM(M269))&gt;0</formula>
    </cfRule>
    <cfRule type="containsBlanks" dxfId="301" priority="84">
      <formula>LEN(TRIM(M269))=0</formula>
    </cfRule>
  </conditionalFormatting>
  <conditionalFormatting sqref="K284:L293">
    <cfRule type="notContainsBlanks" dxfId="300" priority="81">
      <formula>LEN(TRIM(K284))&gt;0</formula>
    </cfRule>
    <cfRule type="containsBlanks" dxfId="299" priority="82">
      <formula>LEN(TRIM(K284))=0</formula>
    </cfRule>
  </conditionalFormatting>
  <conditionalFormatting sqref="M284:M293">
    <cfRule type="notContainsBlanks" dxfId="298" priority="79">
      <formula>LEN(TRIM(M284))&gt;0</formula>
    </cfRule>
    <cfRule type="containsBlanks" dxfId="297" priority="80">
      <formula>LEN(TRIM(M284))=0</formula>
    </cfRule>
  </conditionalFormatting>
  <conditionalFormatting sqref="K306:L315">
    <cfRule type="notContainsBlanks" dxfId="296" priority="77">
      <formula>LEN(TRIM(K306))&gt;0</formula>
    </cfRule>
    <cfRule type="containsBlanks" dxfId="295" priority="78">
      <formula>LEN(TRIM(K306))=0</formula>
    </cfRule>
  </conditionalFormatting>
  <conditionalFormatting sqref="K325:L334">
    <cfRule type="notContainsBlanks" dxfId="294" priority="75">
      <formula>LEN(TRIM(K325))&gt;0</formula>
    </cfRule>
    <cfRule type="containsBlanks" dxfId="293" priority="76">
      <formula>LEN(TRIM(K325))=0</formula>
    </cfRule>
  </conditionalFormatting>
  <conditionalFormatting sqref="K340:L349">
    <cfRule type="notContainsBlanks" dxfId="292" priority="73">
      <formula>LEN(TRIM(K340))&gt;0</formula>
    </cfRule>
    <cfRule type="containsBlanks" dxfId="291" priority="74">
      <formula>LEN(TRIM(K340))=0</formula>
    </cfRule>
  </conditionalFormatting>
  <conditionalFormatting sqref="K359:L368">
    <cfRule type="notContainsBlanks" dxfId="290" priority="71">
      <formula>LEN(TRIM(K359))&gt;0</formula>
    </cfRule>
    <cfRule type="containsBlanks" dxfId="289" priority="72">
      <formula>LEN(TRIM(K359))=0</formula>
    </cfRule>
  </conditionalFormatting>
  <conditionalFormatting sqref="M359:M368">
    <cfRule type="notContainsBlanks" dxfId="288" priority="69">
      <formula>LEN(TRIM(M359))&gt;0</formula>
    </cfRule>
    <cfRule type="containsBlanks" dxfId="287" priority="70">
      <formula>LEN(TRIM(M359))=0</formula>
    </cfRule>
  </conditionalFormatting>
  <conditionalFormatting sqref="K375:L384">
    <cfRule type="notContainsBlanks" dxfId="286" priority="67">
      <formula>LEN(TRIM(K375))&gt;0</formula>
    </cfRule>
    <cfRule type="containsBlanks" dxfId="285" priority="68">
      <formula>LEN(TRIM(K375))=0</formula>
    </cfRule>
  </conditionalFormatting>
  <conditionalFormatting sqref="M375:M384">
    <cfRule type="notContainsBlanks" dxfId="284" priority="65">
      <formula>LEN(TRIM(M375))&gt;0</formula>
    </cfRule>
    <cfRule type="containsBlanks" dxfId="283" priority="66">
      <formula>LEN(TRIM(M375))=0</formula>
    </cfRule>
  </conditionalFormatting>
  <conditionalFormatting sqref="F31:I35">
    <cfRule type="notContainsBlanks" dxfId="282" priority="61">
      <formula>LEN(TRIM(F31))&gt;0</formula>
    </cfRule>
    <cfRule type="containsBlanks" dxfId="281" priority="62">
      <formula>LEN(TRIM(F31))=0</formula>
    </cfRule>
  </conditionalFormatting>
  <conditionalFormatting sqref="F46:I50">
    <cfRule type="notContainsBlanks" dxfId="280" priority="59">
      <formula>LEN(TRIM(F46))&gt;0</formula>
    </cfRule>
    <cfRule type="containsBlanks" dxfId="279" priority="60">
      <formula>LEN(TRIM(F46))=0</formula>
    </cfRule>
  </conditionalFormatting>
  <conditionalFormatting sqref="F61:I65">
    <cfRule type="notContainsBlanks" dxfId="278" priority="57">
      <formula>LEN(TRIM(F61))&gt;0</formula>
    </cfRule>
    <cfRule type="containsBlanks" dxfId="277" priority="58">
      <formula>LEN(TRIM(F61))=0</formula>
    </cfRule>
  </conditionalFormatting>
  <conditionalFormatting sqref="F83:I87">
    <cfRule type="notContainsBlanks" dxfId="276" priority="55">
      <formula>LEN(TRIM(F83))&gt;0</formula>
    </cfRule>
    <cfRule type="containsBlanks" dxfId="275" priority="56">
      <formula>LEN(TRIM(F83))=0</formula>
    </cfRule>
  </conditionalFormatting>
  <conditionalFormatting sqref="F98:I102">
    <cfRule type="notContainsBlanks" dxfId="274" priority="53">
      <formula>LEN(TRIM(F98))&gt;0</formula>
    </cfRule>
    <cfRule type="containsBlanks" dxfId="273" priority="54">
      <formula>LEN(TRIM(F98))=0</formula>
    </cfRule>
  </conditionalFormatting>
  <conditionalFormatting sqref="F115:I119">
    <cfRule type="notContainsBlanks" dxfId="272" priority="51">
      <formula>LEN(TRIM(F115))&gt;0</formula>
    </cfRule>
    <cfRule type="containsBlanks" dxfId="271" priority="52">
      <formula>LEN(TRIM(F115))=0</formula>
    </cfRule>
  </conditionalFormatting>
  <conditionalFormatting sqref="F130:I134">
    <cfRule type="notContainsBlanks" dxfId="270" priority="49">
      <formula>LEN(TRIM(F130))&gt;0</formula>
    </cfRule>
    <cfRule type="containsBlanks" dxfId="269" priority="50">
      <formula>LEN(TRIM(F130))=0</formula>
    </cfRule>
  </conditionalFormatting>
  <conditionalFormatting sqref="F145:I149">
    <cfRule type="notContainsBlanks" dxfId="268" priority="47">
      <formula>LEN(TRIM(F145))&gt;0</formula>
    </cfRule>
    <cfRule type="containsBlanks" dxfId="267" priority="48">
      <formula>LEN(TRIM(F145))=0</formula>
    </cfRule>
  </conditionalFormatting>
  <conditionalFormatting sqref="F169:I179">
    <cfRule type="notContainsBlanks" dxfId="266" priority="45">
      <formula>LEN(TRIM(F169))&gt;0</formula>
    </cfRule>
    <cfRule type="containsBlanks" dxfId="265" priority="46">
      <formula>LEN(TRIM(F169))=0</formula>
    </cfRule>
  </conditionalFormatting>
  <conditionalFormatting sqref="F174:I178">
    <cfRule type="notContainsBlanks" dxfId="264" priority="43">
      <formula>LEN(TRIM(F174))&gt;0</formula>
    </cfRule>
    <cfRule type="containsBlanks" dxfId="263" priority="44">
      <formula>LEN(TRIM(F174))=0</formula>
    </cfRule>
  </conditionalFormatting>
  <conditionalFormatting sqref="F190:I194">
    <cfRule type="notContainsBlanks" dxfId="262" priority="41">
      <formula>LEN(TRIM(F190))&gt;0</formula>
    </cfRule>
    <cfRule type="containsBlanks" dxfId="261" priority="42">
      <formula>LEN(TRIM(F190))=0</formula>
    </cfRule>
  </conditionalFormatting>
  <conditionalFormatting sqref="F205:I209">
    <cfRule type="notContainsBlanks" dxfId="260" priority="39">
      <formula>LEN(TRIM(F205))&gt;0</formula>
    </cfRule>
    <cfRule type="containsBlanks" dxfId="259" priority="40">
      <formula>LEN(TRIM(F205))=0</formula>
    </cfRule>
  </conditionalFormatting>
  <conditionalFormatting sqref="F227:I231">
    <cfRule type="notContainsBlanks" dxfId="258" priority="37">
      <formula>LEN(TRIM(F227))&gt;0</formula>
    </cfRule>
    <cfRule type="containsBlanks" dxfId="257" priority="38">
      <formula>LEN(TRIM(F227))=0</formula>
    </cfRule>
  </conditionalFormatting>
  <conditionalFormatting sqref="F242:I246">
    <cfRule type="notContainsBlanks" dxfId="256" priority="35">
      <formula>LEN(TRIM(F242))&gt;0</formula>
    </cfRule>
    <cfRule type="containsBlanks" dxfId="255" priority="36">
      <formula>LEN(TRIM(F242))=0</formula>
    </cfRule>
  </conditionalFormatting>
  <conditionalFormatting sqref="F259:I263">
    <cfRule type="notContainsBlanks" dxfId="254" priority="33">
      <formula>LEN(TRIM(F259))&gt;0</formula>
    </cfRule>
    <cfRule type="containsBlanks" dxfId="253" priority="34">
      <formula>LEN(TRIM(F259))=0</formula>
    </cfRule>
  </conditionalFormatting>
  <conditionalFormatting sqref="F274:I278">
    <cfRule type="notContainsBlanks" dxfId="252" priority="31">
      <formula>LEN(TRIM(F274))&gt;0</formula>
    </cfRule>
    <cfRule type="containsBlanks" dxfId="251" priority="32">
      <formula>LEN(TRIM(F274))=0</formula>
    </cfRule>
  </conditionalFormatting>
  <conditionalFormatting sqref="F289:I293">
    <cfRule type="notContainsBlanks" dxfId="250" priority="29">
      <formula>LEN(TRIM(F289))&gt;0</formula>
    </cfRule>
    <cfRule type="containsBlanks" dxfId="249" priority="30">
      <formula>LEN(TRIM(F289))=0</formula>
    </cfRule>
  </conditionalFormatting>
  <conditionalFormatting sqref="F330:I334">
    <cfRule type="notContainsBlanks" dxfId="248" priority="27">
      <formula>LEN(TRIM(F330))&gt;0</formula>
    </cfRule>
    <cfRule type="containsBlanks" dxfId="247" priority="28">
      <formula>LEN(TRIM(F330))=0</formula>
    </cfRule>
  </conditionalFormatting>
  <conditionalFormatting sqref="F345:I349">
    <cfRule type="notContainsBlanks" dxfId="246" priority="25">
      <formula>LEN(TRIM(F345))&gt;0</formula>
    </cfRule>
    <cfRule type="containsBlanks" dxfId="245" priority="26">
      <formula>LEN(TRIM(F345))=0</formula>
    </cfRule>
  </conditionalFormatting>
  <conditionalFormatting sqref="F364:I368">
    <cfRule type="notContainsBlanks" dxfId="244" priority="23">
      <formula>LEN(TRIM(F364))&gt;0</formula>
    </cfRule>
    <cfRule type="containsBlanks" dxfId="243" priority="24">
      <formula>LEN(TRIM(F364))=0</formula>
    </cfRule>
  </conditionalFormatting>
  <conditionalFormatting sqref="F380:I384">
    <cfRule type="notContainsBlanks" dxfId="242" priority="21">
      <formula>LEN(TRIM(F380))&gt;0</formula>
    </cfRule>
    <cfRule type="containsBlanks" dxfId="241" priority="22">
      <formula>LEN(TRIM(F380))=0</formula>
    </cfRule>
  </conditionalFormatting>
  <conditionalFormatting sqref="M25">
    <cfRule type="notContainsBlanks" dxfId="240" priority="19">
      <formula>LEN(TRIM(M25))&gt;0</formula>
    </cfRule>
    <cfRule type="containsBlanks" dxfId="239" priority="20">
      <formula>LEN(TRIM(M25))=0</formula>
    </cfRule>
  </conditionalFormatting>
  <conditionalFormatting sqref="M40">
    <cfRule type="notContainsBlanks" dxfId="238" priority="17">
      <formula>LEN(TRIM(M40))&gt;0</formula>
    </cfRule>
    <cfRule type="containsBlanks" dxfId="237" priority="18">
      <formula>LEN(TRIM(M40))=0</formula>
    </cfRule>
  </conditionalFormatting>
  <conditionalFormatting sqref="N55">
    <cfRule type="notContainsBlanks" dxfId="236" priority="15">
      <formula>LEN(TRIM(N55))&gt;0</formula>
    </cfRule>
    <cfRule type="containsBlanks" dxfId="235" priority="16">
      <formula>LEN(TRIM(N55))=0</formula>
    </cfRule>
  </conditionalFormatting>
  <conditionalFormatting sqref="M159">
    <cfRule type="notContainsBlanks" dxfId="234" priority="13">
      <formula>LEN(TRIM(M159))&gt;0</formula>
    </cfRule>
    <cfRule type="containsBlanks" dxfId="233" priority="14">
      <formula>LEN(TRIM(M159))=0</formula>
    </cfRule>
  </conditionalFormatting>
  <conditionalFormatting sqref="M184">
    <cfRule type="notContainsBlanks" dxfId="232" priority="11">
      <formula>LEN(TRIM(M184))&gt;0</formula>
    </cfRule>
    <cfRule type="containsBlanks" dxfId="231" priority="12">
      <formula>LEN(TRIM(M184))=0</formula>
    </cfRule>
  </conditionalFormatting>
  <conditionalFormatting sqref="N199">
    <cfRule type="notContainsBlanks" dxfId="230" priority="9">
      <formula>LEN(TRIM(N199))&gt;0</formula>
    </cfRule>
    <cfRule type="containsBlanks" dxfId="229" priority="10">
      <formula>LEN(TRIM(N199))=0</formula>
    </cfRule>
  </conditionalFormatting>
  <conditionalFormatting sqref="F12:F14">
    <cfRule type="notContainsBlanks" dxfId="228" priority="7">
      <formula>LEN(TRIM(F12))&gt;0</formula>
    </cfRule>
    <cfRule type="containsBlanks" dxfId="227" priority="8">
      <formula>LEN(TRIM(F12))=0</formula>
    </cfRule>
  </conditionalFormatting>
  <conditionalFormatting sqref="F3">
    <cfRule type="notContainsBlanks" dxfId="226" priority="5">
      <formula>LEN(TRIM(F3))&gt;0</formula>
    </cfRule>
    <cfRule type="containsBlanks" dxfId="225" priority="6">
      <formula>LEN(TRIM(F3))=0</formula>
    </cfRule>
  </conditionalFormatting>
  <conditionalFormatting sqref="C3">
    <cfRule type="notContainsBlanks" dxfId="224" priority="1">
      <formula>LEN(TRIM(C3))&gt;0</formula>
    </cfRule>
    <cfRule type="containsBlanks" dxfId="223" priority="2">
      <formula>LEN(TRIM(C3))=0</formula>
    </cfRule>
  </conditionalFormatting>
  <dataValidations count="2">
    <dataValidation type="decimal" operator="lessThan" allowBlank="1" showInputMessage="1" showErrorMessage="1" sqref="K36 L26:L35 L41:N50 M31:N35 N56:N59 L161:L179 M160:N179 L185:N194 N200:N204" xr:uid="{E501588F-8973-F243-B27D-4AC6B397C148}">
      <formula1>1</formula1>
    </dataValidation>
    <dataValidation allowBlank="1" showInputMessage="1" showErrorMessage="1" sqref="K340:L349 L359:L368 K306:L315 L284:L293 K325:L334 K78:L87 K93:L102 L110:L119 L269:L278 L125:L134 L140:L149 K222:L231 K237:L246 L254:L263 L375:L384" xr:uid="{CC86BB30-61AD-2449-975F-8A4EF86E2EF6}"/>
  </dataValidations>
  <pageMargins left="0.7" right="0.7" top="0.75" bottom="0.75" header="0.3" footer="0.3"/>
  <pageSetup scale="29" fitToHeight="0" orientation="landscape" r:id="rId1"/>
  <headerFooter>
    <oddHeader>&amp;L&amp;A</oddHeader>
    <oddFooter>&amp;L&amp;"-,Bold"NTT DATA, Inc.  Confidential&amp;C&amp;D&amp;RPage &amp;P</oddFooter>
  </headerFooter>
  <rowBreaks count="2" manualBreakCount="2">
    <brk id="16" max="16383" man="1"/>
    <brk id="294" max="16383" man="1"/>
  </rowBreaks>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B446DCB1-4C01-5344-A0F6-757A4671191F}">
          <x14:formula1>
            <xm:f>'12. Deal Criteria'!$B$59:$B$63</xm:f>
          </x14:formula1>
          <xm:sqref>C6</xm:sqref>
        </x14:dataValidation>
        <x14:dataValidation type="list" allowBlank="1" showInputMessage="1" showErrorMessage="1" xr:uid="{8CF603D3-BCC5-DA4E-8754-A3DC25763FA9}">
          <x14:formula1>
            <xm:f>'12. Deal Criteria'!$B$59:$B$68</xm:f>
          </x14:formula1>
          <xm:sqref>C4</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75930-D747-044C-B7D7-81A0297544DA}">
  <sheetPr>
    <tabColor theme="7" tint="0.79998168889431442"/>
    <outlinePr summaryBelow="0"/>
    <pageSetUpPr fitToPage="1"/>
  </sheetPr>
  <dimension ref="A1:Y565"/>
  <sheetViews>
    <sheetView showGridLines="0" topLeftCell="C113" zoomScale="110" zoomScaleNormal="110" workbookViewId="0">
      <selection activeCell="F118" sqref="F118"/>
    </sheetView>
  </sheetViews>
  <sheetFormatPr baseColWidth="10" defaultColWidth="8.83203125" defaultRowHeight="15" outlineLevelRow="2"/>
  <cols>
    <col min="1" max="1" width="4" style="8" customWidth="1"/>
    <col min="2" max="2" width="18.83203125" style="8" bestFit="1" customWidth="1"/>
    <col min="3" max="3" width="18.83203125" style="8" customWidth="1"/>
    <col min="4" max="4" width="26" style="8" customWidth="1"/>
    <col min="5" max="5" width="27.33203125" style="8" customWidth="1"/>
    <col min="6" max="6" width="29.83203125" style="8" customWidth="1"/>
    <col min="7" max="7" width="30.83203125" style="8" customWidth="1"/>
    <col min="8" max="8" width="21.83203125" style="8" bestFit="1" customWidth="1"/>
    <col min="9" max="9" width="22" style="8" bestFit="1" customWidth="1"/>
    <col min="10" max="10" width="31.1640625" style="8" customWidth="1"/>
    <col min="11" max="11" width="14.5" style="8" customWidth="1"/>
    <col min="12" max="12" width="15.83203125" style="8" customWidth="1"/>
    <col min="13" max="13" width="18.6640625" style="8" customWidth="1"/>
    <col min="14" max="14" width="19" style="8" bestFit="1" customWidth="1"/>
    <col min="15" max="15" width="17.33203125" style="8" customWidth="1"/>
    <col min="16" max="16" width="14.6640625" style="8" customWidth="1"/>
    <col min="17" max="23" width="12.83203125" style="8" customWidth="1"/>
    <col min="24" max="24" width="12.33203125" style="8" customWidth="1"/>
    <col min="25" max="16384" width="8.83203125" style="8"/>
  </cols>
  <sheetData>
    <row r="1" spans="1:17" ht="26">
      <c r="A1" s="1016" t="s">
        <v>637</v>
      </c>
      <c r="B1" s="1016"/>
      <c r="C1" s="1016"/>
      <c r="D1" s="1016"/>
    </row>
    <row r="3" spans="1:17" ht="19">
      <c r="B3" s="863" t="s">
        <v>608</v>
      </c>
      <c r="C3" s="865" t="str">
        <f>'6. INPUT PROJECT'!C3</f>
        <v>TEST</v>
      </c>
      <c r="D3" s="861" t="s">
        <v>613</v>
      </c>
      <c r="F3" s="867" t="s">
        <v>614</v>
      </c>
      <c r="G3" s="861" t="s">
        <v>599</v>
      </c>
    </row>
    <row r="4" spans="1:17" s="1" customFormat="1" ht="26">
      <c r="B4" s="863" t="s">
        <v>610</v>
      </c>
      <c r="C4" s="865" t="str">
        <f>'6. INPUT PROJECT'!C4</f>
        <v>Zone 1 (USA)</v>
      </c>
      <c r="D4" s="861" t="s">
        <v>613</v>
      </c>
      <c r="F4" s="862"/>
      <c r="G4" s="861" t="s">
        <v>594</v>
      </c>
    </row>
    <row r="5" spans="1:17" s="1" customFormat="1" ht="26">
      <c r="B5" s="863" t="s">
        <v>609</v>
      </c>
      <c r="C5" s="864" t="s">
        <v>727</v>
      </c>
      <c r="D5" s="861" t="s">
        <v>612</v>
      </c>
      <c r="F5" s="862" t="s">
        <v>587</v>
      </c>
      <c r="G5" s="861" t="s">
        <v>595</v>
      </c>
    </row>
    <row r="6" spans="1:17" s="5" customFormat="1" ht="21">
      <c r="B6" s="859"/>
      <c r="C6" s="859"/>
      <c r="F6" s="868" t="s">
        <v>615</v>
      </c>
      <c r="G6" s="861" t="s">
        <v>616</v>
      </c>
    </row>
    <row r="7" spans="1:17" s="855" customFormat="1" ht="19">
      <c r="D7" s="856"/>
      <c r="F7" s="857"/>
      <c r="J7" s="858"/>
      <c r="K7" s="858"/>
      <c r="L7" s="858"/>
      <c r="M7" s="858"/>
      <c r="N7" s="858"/>
      <c r="O7" s="858"/>
      <c r="P7" s="858"/>
      <c r="Q7" s="858"/>
    </row>
    <row r="9" spans="1:17" s="5" customFormat="1" ht="21">
      <c r="B9" s="2" t="s">
        <v>390</v>
      </c>
      <c r="C9" s="40" t="s">
        <v>36</v>
      </c>
      <c r="D9" s="831" t="s">
        <v>618</v>
      </c>
      <c r="E9" s="40"/>
      <c r="F9" s="2"/>
      <c r="G9" s="2"/>
      <c r="H9" s="2"/>
      <c r="I9" s="2"/>
      <c r="J9" s="2"/>
      <c r="K9" s="2"/>
      <c r="L9" s="2"/>
      <c r="M9" s="2"/>
      <c r="N9" s="2"/>
      <c r="O9" s="2"/>
      <c r="P9" s="2"/>
      <c r="Q9" s="2"/>
    </row>
    <row r="10" spans="1:17" outlineLevel="1"/>
    <row r="11" spans="1:17" s="72" customFormat="1" ht="16" outlineLevel="1">
      <c r="C11" s="6" t="str">
        <f>CONCATENATE(B9,1)</f>
        <v>0. 1</v>
      </c>
      <c r="D11" s="7" t="str">
        <f>CONCATENATE(C9," - High Level")</f>
        <v>Solution - High Level</v>
      </c>
      <c r="E11" s="841" t="s">
        <v>617</v>
      </c>
      <c r="F11" s="73"/>
      <c r="G11" s="73"/>
      <c r="H11" s="73"/>
      <c r="I11" s="73"/>
      <c r="J11" s="73"/>
      <c r="K11" s="73"/>
      <c r="L11" s="73"/>
      <c r="M11" s="73"/>
      <c r="N11" s="73"/>
      <c r="O11" s="73"/>
      <c r="P11" s="73"/>
      <c r="Q11" s="73"/>
    </row>
    <row r="12" spans="1:17" outlineLevel="2">
      <c r="C12" s="1018" t="s">
        <v>37</v>
      </c>
      <c r="D12" s="1019"/>
      <c r="E12" s="1019"/>
      <c r="F12" s="1019"/>
      <c r="G12" s="1019"/>
      <c r="H12" s="1019"/>
      <c r="I12" s="1019"/>
      <c r="J12" s="1019"/>
      <c r="K12" s="1019"/>
      <c r="L12" s="1019"/>
      <c r="M12" s="1019"/>
      <c r="N12" s="1019"/>
      <c r="O12" s="1019"/>
      <c r="P12" s="1019"/>
      <c r="Q12" s="1020"/>
    </row>
    <row r="13" spans="1:17" outlineLevel="2">
      <c r="C13" s="1021"/>
      <c r="D13" s="1022"/>
      <c r="E13" s="1022"/>
      <c r="F13" s="1022"/>
      <c r="G13" s="1022"/>
      <c r="H13" s="1022"/>
      <c r="I13" s="1022"/>
      <c r="J13" s="1022"/>
      <c r="K13" s="1022"/>
      <c r="L13" s="1022"/>
      <c r="M13" s="1022"/>
      <c r="N13" s="1022"/>
      <c r="O13" s="1022"/>
      <c r="P13" s="1022"/>
      <c r="Q13" s="1023"/>
    </row>
    <row r="14" spans="1:17" outlineLevel="2">
      <c r="C14" s="1024"/>
      <c r="D14" s="1025"/>
      <c r="E14" s="1025"/>
      <c r="F14" s="1025"/>
      <c r="G14" s="1025"/>
      <c r="H14" s="1025"/>
      <c r="I14" s="1025"/>
      <c r="J14" s="1025"/>
      <c r="K14" s="1025"/>
      <c r="L14" s="1025"/>
      <c r="M14" s="1025"/>
      <c r="N14" s="1025"/>
      <c r="O14" s="1025"/>
      <c r="P14" s="1025"/>
      <c r="Q14" s="1026"/>
    </row>
    <row r="15" spans="1:17" outlineLevel="2"/>
    <row r="16" spans="1:17" s="72" customFormat="1" ht="16" outlineLevel="1">
      <c r="C16" s="6" t="str">
        <f>CONCATENATE(B9,2)</f>
        <v>0. 2</v>
      </c>
      <c r="D16" s="7" t="str">
        <f>CONCATENATE(C9," - Technical description")</f>
        <v>Solution - Technical description</v>
      </c>
      <c r="E16" s="841" t="s">
        <v>728</v>
      </c>
      <c r="F16" s="73"/>
      <c r="G16" s="73"/>
      <c r="H16" s="73"/>
      <c r="I16" s="73"/>
      <c r="J16" s="73"/>
      <c r="K16" s="73"/>
      <c r="L16" s="73"/>
      <c r="M16" s="73"/>
      <c r="N16" s="73"/>
      <c r="O16" s="73"/>
      <c r="P16" s="73"/>
      <c r="Q16" s="73"/>
    </row>
    <row r="17" spans="2:20" outlineLevel="2"/>
    <row r="18" spans="2:20" outlineLevel="2">
      <c r="D18" s="10" t="s">
        <v>340</v>
      </c>
      <c r="E18" s="10" t="str">
        <f>CONCATENATE(D16," chart")</f>
        <v>Solution - Technical description chart</v>
      </c>
    </row>
    <row r="19" spans="2:20" outlineLevel="2">
      <c r="D19" s="10"/>
      <c r="E19" s="10"/>
    </row>
    <row r="20" spans="2:20" outlineLevel="2">
      <c r="C20" s="1027"/>
      <c r="D20" s="1028"/>
      <c r="E20" s="1028"/>
      <c r="F20" s="1028"/>
      <c r="G20" s="1028"/>
      <c r="H20" s="1029"/>
    </row>
    <row r="21" spans="2:20" outlineLevel="2"/>
    <row r="22" spans="2:20" outlineLevel="2">
      <c r="D22" s="10" t="s">
        <v>341</v>
      </c>
      <c r="E22" s="10" t="str">
        <f>CONCATENATE(D16," components")</f>
        <v>Solution - Technical description components</v>
      </c>
    </row>
    <row r="23" spans="2:20" outlineLevel="2"/>
    <row r="24" spans="2:20" outlineLevel="2">
      <c r="D24" s="660" t="s">
        <v>394</v>
      </c>
      <c r="E24" s="660" t="s">
        <v>3</v>
      </c>
      <c r="F24" s="660" t="s">
        <v>38</v>
      </c>
      <c r="G24" s="41"/>
      <c r="H24" s="42"/>
      <c r="I24" s="10"/>
      <c r="M24" s="10"/>
    </row>
    <row r="25" spans="2:20" ht="19" outlineLevel="2">
      <c r="B25" s="882" t="s">
        <v>638</v>
      </c>
      <c r="D25" s="647" t="str">
        <f t="shared" ref="D25:D34" si="0">CONCATENATE(C$5,"-",D$18,"-",E25)</f>
        <v>O&amp;N UC-0.2.1-Item #1</v>
      </c>
      <c r="E25" s="869" t="s">
        <v>9</v>
      </c>
      <c r="F25" s="870" t="s">
        <v>471</v>
      </c>
      <c r="G25" s="870"/>
      <c r="H25" s="871"/>
      <c r="I25" s="46"/>
      <c r="M25" s="46"/>
      <c r="T25" s="46"/>
    </row>
    <row r="26" spans="2:20" outlineLevel="2">
      <c r="D26" s="651" t="str">
        <f t="shared" si="0"/>
        <v>O&amp;N UC-0.2.1-Item #2</v>
      </c>
      <c r="E26" s="872" t="s">
        <v>11</v>
      </c>
      <c r="F26" s="873" t="s">
        <v>472</v>
      </c>
      <c r="G26" s="873"/>
      <c r="H26" s="874"/>
      <c r="I26" s="46"/>
      <c r="M26" s="46"/>
      <c r="T26" s="46"/>
    </row>
    <row r="27" spans="2:20" outlineLevel="2">
      <c r="D27" s="651" t="str">
        <f t="shared" si="0"/>
        <v>O&amp;N UC-0.2.1-Item #3</v>
      </c>
      <c r="E27" s="872" t="s">
        <v>12</v>
      </c>
      <c r="F27" s="873" t="s">
        <v>473</v>
      </c>
      <c r="G27" s="873"/>
      <c r="H27" s="874"/>
      <c r="I27" s="46"/>
      <c r="M27" s="46"/>
      <c r="T27" s="46"/>
    </row>
    <row r="28" spans="2:20" outlineLevel="2">
      <c r="D28" s="651" t="str">
        <f t="shared" si="0"/>
        <v>O&amp;N UC-0.2.1-Item #4</v>
      </c>
      <c r="E28" s="872" t="s">
        <v>13</v>
      </c>
      <c r="F28" s="873" t="s">
        <v>43</v>
      </c>
      <c r="G28" s="873"/>
      <c r="H28" s="874"/>
      <c r="I28" s="46"/>
      <c r="M28" s="46"/>
      <c r="T28" s="46"/>
    </row>
    <row r="29" spans="2:20" outlineLevel="2">
      <c r="D29" s="651" t="str">
        <f t="shared" si="0"/>
        <v>O&amp;N UC-0.2.1-Item #5</v>
      </c>
      <c r="E29" s="872" t="s">
        <v>14</v>
      </c>
      <c r="F29" s="873"/>
      <c r="G29" s="873"/>
      <c r="H29" s="874"/>
      <c r="I29" s="46"/>
      <c r="M29" s="46"/>
    </row>
    <row r="30" spans="2:20" outlineLevel="2">
      <c r="D30" s="651" t="str">
        <f t="shared" si="0"/>
        <v>O&amp;N UC-0.2.1-Item #6</v>
      </c>
      <c r="E30" s="872" t="s">
        <v>15</v>
      </c>
      <c r="F30" s="873"/>
      <c r="G30" s="873"/>
      <c r="H30" s="874"/>
      <c r="I30" s="46"/>
      <c r="M30" s="46"/>
    </row>
    <row r="31" spans="2:20" outlineLevel="2">
      <c r="D31" s="651" t="str">
        <f t="shared" si="0"/>
        <v>O&amp;N UC-0.2.1-Item #7</v>
      </c>
      <c r="E31" s="872" t="s">
        <v>16</v>
      </c>
      <c r="F31" s="873"/>
      <c r="G31" s="873"/>
      <c r="H31" s="874"/>
      <c r="I31" s="46"/>
      <c r="M31" s="46"/>
    </row>
    <row r="32" spans="2:20" outlineLevel="2">
      <c r="D32" s="651" t="str">
        <f t="shared" si="0"/>
        <v>O&amp;N UC-0.2.1-Item #8</v>
      </c>
      <c r="E32" s="872" t="s">
        <v>17</v>
      </c>
      <c r="F32" s="873"/>
      <c r="G32" s="873"/>
      <c r="H32" s="874"/>
      <c r="I32" s="46"/>
      <c r="M32" s="46"/>
    </row>
    <row r="33" spans="4:17" outlineLevel="2">
      <c r="D33" s="651" t="str">
        <f t="shared" si="0"/>
        <v>O&amp;N UC-0.2.1-Item #9</v>
      </c>
      <c r="E33" s="872" t="s">
        <v>18</v>
      </c>
      <c r="F33" s="873"/>
      <c r="G33" s="873"/>
      <c r="H33" s="874"/>
      <c r="I33" s="46"/>
      <c r="M33" s="46"/>
    </row>
    <row r="34" spans="4:17" outlineLevel="2">
      <c r="D34" s="662" t="str">
        <f t="shared" si="0"/>
        <v>O&amp;N UC-0.2.1-Item #10</v>
      </c>
      <c r="E34" s="875" t="s">
        <v>19</v>
      </c>
      <c r="F34" s="876"/>
      <c r="G34" s="876"/>
      <c r="H34" s="877"/>
      <c r="I34" s="46"/>
      <c r="M34" s="46"/>
    </row>
    <row r="35" spans="4:17" outlineLevel="2">
      <c r="E35" s="21"/>
      <c r="F35" s="49"/>
      <c r="G35" s="49"/>
      <c r="H35" s="49"/>
      <c r="I35" s="46"/>
      <c r="J35" s="21"/>
      <c r="K35" s="49"/>
      <c r="L35" s="49"/>
      <c r="M35" s="46"/>
      <c r="N35" s="21"/>
      <c r="O35" s="49"/>
      <c r="P35" s="49"/>
      <c r="Q35" s="49"/>
    </row>
    <row r="36" spans="4:17" outlineLevel="2">
      <c r="E36" s="660" t="s">
        <v>3</v>
      </c>
      <c r="F36" s="660" t="s">
        <v>39</v>
      </c>
      <c r="G36" s="43"/>
      <c r="H36" s="44"/>
      <c r="I36" s="46"/>
      <c r="J36" s="21"/>
      <c r="K36" s="49"/>
      <c r="L36" s="49"/>
      <c r="M36" s="46"/>
      <c r="N36" s="21"/>
      <c r="O36" s="49"/>
      <c r="P36" s="49"/>
      <c r="Q36" s="49"/>
    </row>
    <row r="37" spans="4:17" outlineLevel="2">
      <c r="E37" s="869" t="s">
        <v>9</v>
      </c>
      <c r="F37" s="878" t="s">
        <v>469</v>
      </c>
      <c r="G37" s="870"/>
      <c r="H37" s="871"/>
      <c r="I37" s="46"/>
      <c r="J37" s="21"/>
      <c r="K37" s="49"/>
      <c r="L37" s="49"/>
      <c r="M37" s="46"/>
      <c r="N37" s="21"/>
      <c r="O37" s="49"/>
      <c r="P37" s="49"/>
      <c r="Q37" s="49"/>
    </row>
    <row r="38" spans="4:17" outlineLevel="2">
      <c r="E38" s="872" t="s">
        <v>11</v>
      </c>
      <c r="F38" s="879" t="s">
        <v>470</v>
      </c>
      <c r="G38" s="873"/>
      <c r="H38" s="874"/>
      <c r="I38" s="46"/>
      <c r="J38" s="21"/>
      <c r="K38" s="49"/>
      <c r="L38" s="49"/>
      <c r="M38" s="46"/>
      <c r="N38" s="21"/>
      <c r="O38" s="49"/>
      <c r="P38" s="49"/>
      <c r="Q38" s="49"/>
    </row>
    <row r="39" spans="4:17" outlineLevel="2">
      <c r="E39" s="872" t="s">
        <v>12</v>
      </c>
      <c r="F39" s="879" t="s">
        <v>44</v>
      </c>
      <c r="G39" s="873"/>
      <c r="H39" s="874"/>
      <c r="I39" s="46"/>
      <c r="J39" s="21"/>
      <c r="K39" s="49"/>
      <c r="L39" s="49"/>
      <c r="M39" s="46"/>
      <c r="N39" s="21"/>
      <c r="O39" s="49"/>
      <c r="P39" s="49"/>
      <c r="Q39" s="49"/>
    </row>
    <row r="40" spans="4:17" outlineLevel="2">
      <c r="E40" s="872" t="s">
        <v>13</v>
      </c>
      <c r="F40" s="879" t="s">
        <v>46</v>
      </c>
      <c r="G40" s="873"/>
      <c r="H40" s="874"/>
      <c r="I40" s="46"/>
      <c r="J40" s="21"/>
      <c r="K40" s="49"/>
      <c r="L40" s="49"/>
      <c r="M40" s="46"/>
      <c r="N40" s="21"/>
      <c r="O40" s="49"/>
      <c r="P40" s="49"/>
      <c r="Q40" s="49"/>
    </row>
    <row r="41" spans="4:17" outlineLevel="2">
      <c r="E41" s="872" t="s">
        <v>14</v>
      </c>
      <c r="F41" s="879" t="s">
        <v>48</v>
      </c>
      <c r="G41" s="873"/>
      <c r="H41" s="874"/>
      <c r="I41" s="46"/>
      <c r="J41" s="21"/>
      <c r="K41" s="49"/>
      <c r="L41" s="49"/>
      <c r="M41" s="46"/>
      <c r="N41" s="21"/>
      <c r="O41" s="49"/>
      <c r="P41" s="49"/>
      <c r="Q41" s="49"/>
    </row>
    <row r="42" spans="4:17" outlineLevel="2">
      <c r="E42" s="872" t="s">
        <v>15</v>
      </c>
      <c r="F42" s="879" t="s">
        <v>50</v>
      </c>
      <c r="G42" s="873"/>
      <c r="H42" s="874"/>
      <c r="I42" s="46"/>
      <c r="J42" s="21"/>
      <c r="K42" s="49"/>
      <c r="L42" s="49"/>
      <c r="M42" s="46"/>
      <c r="N42" s="21"/>
      <c r="O42" s="49"/>
      <c r="P42" s="49"/>
      <c r="Q42" s="49"/>
    </row>
    <row r="43" spans="4:17" outlineLevel="2">
      <c r="E43" s="872" t="s">
        <v>16</v>
      </c>
      <c r="F43" s="879" t="s">
        <v>51</v>
      </c>
      <c r="G43" s="873"/>
      <c r="H43" s="874"/>
      <c r="I43" s="46"/>
      <c r="J43" s="21"/>
      <c r="K43" s="49"/>
      <c r="L43" s="49"/>
      <c r="M43" s="46"/>
      <c r="N43" s="21"/>
      <c r="O43" s="49"/>
      <c r="P43" s="49"/>
      <c r="Q43" s="49"/>
    </row>
    <row r="44" spans="4:17" outlineLevel="2">
      <c r="E44" s="872" t="s">
        <v>17</v>
      </c>
      <c r="F44" s="879"/>
      <c r="G44" s="873"/>
      <c r="H44" s="874"/>
      <c r="I44" s="46"/>
      <c r="J44" s="21"/>
      <c r="K44" s="49"/>
      <c r="L44" s="49"/>
      <c r="M44" s="46"/>
      <c r="N44" s="21"/>
      <c r="O44" s="49"/>
      <c r="P44" s="49"/>
      <c r="Q44" s="49"/>
    </row>
    <row r="45" spans="4:17" outlineLevel="2">
      <c r="E45" s="872" t="s">
        <v>18</v>
      </c>
      <c r="F45" s="879"/>
      <c r="G45" s="873"/>
      <c r="H45" s="874"/>
      <c r="I45" s="46"/>
      <c r="J45" s="21"/>
      <c r="K45" s="49"/>
      <c r="L45" s="49"/>
      <c r="M45" s="46"/>
      <c r="N45" s="21"/>
      <c r="O45" s="49"/>
      <c r="P45" s="49"/>
      <c r="Q45" s="49"/>
    </row>
    <row r="46" spans="4:17" outlineLevel="2">
      <c r="E46" s="875" t="s">
        <v>19</v>
      </c>
      <c r="F46" s="880"/>
      <c r="G46" s="876"/>
      <c r="H46" s="877"/>
      <c r="I46" s="46"/>
      <c r="J46" s="21"/>
      <c r="K46" s="49"/>
      <c r="L46" s="49"/>
      <c r="M46" s="46"/>
      <c r="N46" s="21"/>
      <c r="O46" s="49"/>
      <c r="P46" s="49"/>
      <c r="Q46" s="49"/>
    </row>
    <row r="47" spans="4:17" outlineLevel="2">
      <c r="E47" s="21"/>
      <c r="F47" s="49"/>
      <c r="G47" s="49"/>
      <c r="H47" s="49"/>
      <c r="I47" s="46"/>
      <c r="J47" s="21"/>
      <c r="K47" s="49"/>
      <c r="L47" s="49"/>
      <c r="M47" s="46"/>
      <c r="N47" s="21"/>
      <c r="O47" s="49"/>
      <c r="P47" s="49"/>
      <c r="Q47" s="49"/>
    </row>
    <row r="48" spans="4:17" outlineLevel="2">
      <c r="E48" s="660" t="s">
        <v>3</v>
      </c>
      <c r="F48" s="660" t="s">
        <v>40</v>
      </c>
      <c r="G48" s="43"/>
      <c r="H48" s="44"/>
      <c r="J48" s="45" t="s">
        <v>41</v>
      </c>
      <c r="K48" s="49"/>
      <c r="L48" s="49"/>
      <c r="M48" s="46"/>
      <c r="N48" s="21"/>
      <c r="O48" s="49"/>
      <c r="P48" s="49"/>
      <c r="Q48" s="49"/>
    </row>
    <row r="49" spans="2:20" outlineLevel="2">
      <c r="E49" s="869" t="s">
        <v>9</v>
      </c>
      <c r="F49" s="870"/>
      <c r="G49" s="870"/>
      <c r="H49" s="871"/>
      <c r="J49" s="47" t="s">
        <v>42</v>
      </c>
      <c r="K49" s="49"/>
      <c r="L49" s="49"/>
      <c r="M49" s="46"/>
      <c r="N49" s="21"/>
      <c r="O49" s="49"/>
      <c r="P49" s="49"/>
      <c r="Q49" s="49"/>
    </row>
    <row r="50" spans="2:20" outlineLevel="2">
      <c r="E50" s="872" t="s">
        <v>11</v>
      </c>
      <c r="F50" s="873"/>
      <c r="G50" s="873"/>
      <c r="H50" s="874"/>
      <c r="J50" s="47" t="s">
        <v>45</v>
      </c>
      <c r="K50" s="49"/>
      <c r="L50" s="49"/>
      <c r="M50" s="46"/>
      <c r="N50" s="21"/>
      <c r="O50" s="49"/>
      <c r="P50" s="49"/>
      <c r="Q50" s="49"/>
    </row>
    <row r="51" spans="2:20" outlineLevel="2">
      <c r="E51" s="872" t="s">
        <v>12</v>
      </c>
      <c r="F51" s="873"/>
      <c r="G51" s="873"/>
      <c r="H51" s="874"/>
      <c r="J51" s="47" t="s">
        <v>47</v>
      </c>
      <c r="K51" s="49"/>
      <c r="L51" s="49"/>
      <c r="M51" s="46"/>
      <c r="N51" s="21"/>
      <c r="O51" s="49"/>
      <c r="P51" s="49"/>
      <c r="Q51" s="49"/>
    </row>
    <row r="52" spans="2:20" outlineLevel="2">
      <c r="E52" s="872" t="s">
        <v>13</v>
      </c>
      <c r="F52" s="873"/>
      <c r="G52" s="873"/>
      <c r="H52" s="874"/>
      <c r="J52" s="47" t="s">
        <v>49</v>
      </c>
      <c r="K52" s="49"/>
      <c r="L52" s="49"/>
      <c r="M52" s="46"/>
      <c r="N52" s="21"/>
      <c r="O52" s="49"/>
      <c r="P52" s="49"/>
      <c r="Q52" s="49"/>
    </row>
    <row r="53" spans="2:20" outlineLevel="2">
      <c r="E53" s="872" t="s">
        <v>14</v>
      </c>
      <c r="F53" s="873"/>
      <c r="G53" s="873"/>
      <c r="H53" s="874"/>
      <c r="K53" s="49"/>
      <c r="L53" s="49"/>
      <c r="M53" s="46"/>
      <c r="N53" s="21"/>
      <c r="O53" s="49"/>
      <c r="P53" s="49"/>
      <c r="Q53" s="49"/>
    </row>
    <row r="54" spans="2:20" outlineLevel="2">
      <c r="E54" s="872" t="s">
        <v>15</v>
      </c>
      <c r="F54" s="873"/>
      <c r="G54" s="873"/>
      <c r="H54" s="874"/>
      <c r="K54" s="49"/>
      <c r="L54" s="49"/>
      <c r="M54" s="46"/>
      <c r="N54" s="21"/>
      <c r="O54" s="49"/>
      <c r="P54" s="49"/>
      <c r="Q54" s="49"/>
    </row>
    <row r="55" spans="2:20" outlineLevel="2">
      <c r="E55" s="872" t="s">
        <v>16</v>
      </c>
      <c r="F55" s="873"/>
      <c r="G55" s="873"/>
      <c r="H55" s="874"/>
      <c r="K55" s="49"/>
      <c r="L55" s="49"/>
      <c r="M55" s="46"/>
      <c r="N55" s="21"/>
      <c r="O55" s="49"/>
      <c r="P55" s="49"/>
      <c r="Q55" s="49"/>
    </row>
    <row r="56" spans="2:20" outlineLevel="2">
      <c r="E56" s="872" t="s">
        <v>17</v>
      </c>
      <c r="F56" s="873"/>
      <c r="G56" s="873"/>
      <c r="H56" s="874"/>
      <c r="K56" s="49"/>
      <c r="L56" s="49"/>
      <c r="M56" s="46"/>
      <c r="N56" s="21"/>
      <c r="O56" s="49"/>
      <c r="P56" s="49"/>
      <c r="Q56" s="49"/>
    </row>
    <row r="57" spans="2:20" outlineLevel="2">
      <c r="E57" s="872" t="s">
        <v>18</v>
      </c>
      <c r="F57" s="873"/>
      <c r="G57" s="873"/>
      <c r="H57" s="874"/>
      <c r="K57" s="49"/>
      <c r="L57" s="49"/>
      <c r="M57" s="46"/>
      <c r="N57" s="21"/>
      <c r="O57" s="49"/>
      <c r="P57" s="49"/>
      <c r="Q57" s="49"/>
    </row>
    <row r="58" spans="2:20" outlineLevel="2">
      <c r="E58" s="875" t="s">
        <v>19</v>
      </c>
      <c r="F58" s="876"/>
      <c r="G58" s="876"/>
      <c r="H58" s="877"/>
      <c r="K58" s="49"/>
      <c r="L58" s="49"/>
      <c r="M58" s="46"/>
      <c r="N58" s="21"/>
      <c r="O58" s="49"/>
      <c r="P58" s="49"/>
      <c r="Q58" s="49"/>
    </row>
    <row r="59" spans="2:20" customFormat="1">
      <c r="E59" s="207"/>
      <c r="G59" s="208"/>
      <c r="I59" s="208"/>
    </row>
    <row r="60" spans="2:20" s="5" customFormat="1" ht="21">
      <c r="B60" s="2" t="s">
        <v>382</v>
      </c>
      <c r="C60" s="40" t="s">
        <v>408</v>
      </c>
      <c r="D60" s="4"/>
      <c r="E60" s="831" t="s">
        <v>625</v>
      </c>
      <c r="F60" s="4"/>
      <c r="G60" s="4"/>
      <c r="H60" s="4"/>
      <c r="I60" s="4"/>
      <c r="J60" s="4"/>
      <c r="K60" s="4"/>
      <c r="L60" s="4"/>
      <c r="M60" s="4"/>
      <c r="N60" s="4"/>
      <c r="O60" s="4"/>
      <c r="P60" s="4"/>
      <c r="Q60" s="4"/>
      <c r="R60" s="4"/>
      <c r="S60" s="4"/>
      <c r="T60" s="4"/>
    </row>
    <row r="61" spans="2:20" customFormat="1" outlineLevel="2">
      <c r="E61" s="207"/>
      <c r="G61" s="208"/>
      <c r="I61" s="208"/>
    </row>
    <row r="62" spans="2:20" s="72" customFormat="1" ht="16" outlineLevel="1">
      <c r="C62" s="6" t="str">
        <f>CONCATENATE(B60,2," - ",C5)</f>
        <v>1.2 - O&amp;N UC</v>
      </c>
      <c r="D62" s="7" t="str">
        <f>CONCATENATE(C5," ",C60)</f>
        <v>O&amp;N UC Schedule</v>
      </c>
      <c r="E62" s="73"/>
      <c r="F62" s="73"/>
      <c r="G62" s="35"/>
      <c r="H62" s="73"/>
      <c r="I62" s="73"/>
      <c r="J62" s="73"/>
      <c r="K62" s="73"/>
      <c r="L62" s="73"/>
      <c r="M62" s="73"/>
      <c r="N62" s="73"/>
      <c r="O62" s="73"/>
      <c r="P62" s="73"/>
      <c r="Q62" s="73"/>
      <c r="R62" s="73"/>
      <c r="S62" s="73"/>
      <c r="T62" s="73"/>
    </row>
    <row r="63" spans="2:20" customFormat="1" outlineLevel="2">
      <c r="E63" s="207"/>
      <c r="G63" s="208"/>
      <c r="I63" s="208"/>
    </row>
    <row r="64" spans="2:20" customFormat="1" outlineLevel="2">
      <c r="B64" s="8"/>
      <c r="C64" s="8"/>
      <c r="G64" s="230"/>
      <c r="H64" s="16" t="s">
        <v>347</v>
      </c>
      <c r="I64" s="258" t="s">
        <v>73</v>
      </c>
      <c r="J64" s="15" t="s">
        <v>90</v>
      </c>
      <c r="K64" s="258" t="s">
        <v>74</v>
      </c>
    </row>
    <row r="65" spans="2:20" customFormat="1" outlineLevel="2">
      <c r="B65" s="8"/>
      <c r="C65" s="8"/>
      <c r="G65" s="207"/>
      <c r="H65" s="257"/>
      <c r="I65" s="259">
        <f>'6. INPUT PROJECT'!I12</f>
        <v>43922</v>
      </c>
      <c r="J65" s="260">
        <f>'6. INPUT PROJECT'!J12</f>
        <v>36</v>
      </c>
      <c r="K65" s="259">
        <f>'6. INPUT PROJECT'!K12</f>
        <v>45017</v>
      </c>
    </row>
    <row r="66" spans="2:20" customFormat="1" outlineLevel="2">
      <c r="B66" s="8"/>
      <c r="C66" s="8"/>
      <c r="D66" s="8"/>
      <c r="E66" s="8"/>
      <c r="F66" s="8"/>
      <c r="G66" s="207"/>
    </row>
    <row r="67" spans="2:20" customFormat="1" ht="17" outlineLevel="2">
      <c r="B67" s="8"/>
      <c r="C67" s="8"/>
      <c r="D67" s="1030" t="s">
        <v>336</v>
      </c>
      <c r="E67" s="1031"/>
      <c r="F67" s="1032"/>
      <c r="G67" s="207"/>
      <c r="H67" s="52" t="s">
        <v>386</v>
      </c>
      <c r="I67" s="213" t="s">
        <v>73</v>
      </c>
      <c r="J67" s="52" t="s">
        <v>90</v>
      </c>
      <c r="K67" s="213" t="s">
        <v>74</v>
      </c>
    </row>
    <row r="68" spans="2:20" customFormat="1" ht="16" outlineLevel="2">
      <c r="B68" s="8"/>
      <c r="C68" s="8"/>
      <c r="D68" s="883" t="s">
        <v>350</v>
      </c>
      <c r="E68" s="225"/>
      <c r="F68" s="225"/>
      <c r="G68" s="8"/>
      <c r="H68" s="58" t="s">
        <v>76</v>
      </c>
      <c r="I68" s="214">
        <f>EDATE('6. INPUT PROJECT'!F12,F69)</f>
        <v>43952</v>
      </c>
      <c r="J68" s="273">
        <f>'6. INPUT PROJECT'!F13-F69</f>
        <v>35</v>
      </c>
      <c r="K68" s="214">
        <f>EDATE(I68,J68)</f>
        <v>45017</v>
      </c>
      <c r="L68" s="264" t="str">
        <f>IF((F69+F70)&gt;J65,"ERROR CANNOT EXCEED PROJECT END DATE","Date OK")</f>
        <v>Date OK</v>
      </c>
    </row>
    <row r="69" spans="2:20" customFormat="1" outlineLevel="2">
      <c r="B69" s="8"/>
      <c r="C69" s="8"/>
      <c r="D69" s="53" t="s">
        <v>346</v>
      </c>
      <c r="E69" s="53" t="s">
        <v>154</v>
      </c>
      <c r="F69" s="261">
        <v>1</v>
      </c>
      <c r="G69" s="207"/>
      <c r="H69" s="56" t="s">
        <v>10</v>
      </c>
      <c r="I69" s="210">
        <f>I68</f>
        <v>43952</v>
      </c>
      <c r="J69" s="274">
        <f>F70</f>
        <v>3</v>
      </c>
      <c r="K69" s="210">
        <f>EDATE(I69,J69)</f>
        <v>44044</v>
      </c>
    </row>
    <row r="70" spans="2:20" customFormat="1" outlineLevel="2">
      <c r="B70" s="8"/>
      <c r="C70" s="8"/>
      <c r="D70" s="55" t="s">
        <v>219</v>
      </c>
      <c r="E70" s="55" t="s">
        <v>154</v>
      </c>
      <c r="F70" s="262">
        <v>3</v>
      </c>
      <c r="G70" s="263"/>
      <c r="H70" s="57" t="s">
        <v>93</v>
      </c>
      <c r="I70" s="211">
        <f>K69</f>
        <v>44044</v>
      </c>
      <c r="J70" s="275">
        <f>J68-J69</f>
        <v>32</v>
      </c>
      <c r="K70" s="211">
        <f>EDATE(I70,J70)</f>
        <v>45017</v>
      </c>
    </row>
    <row r="71" spans="2:20" customFormat="1" ht="16" outlineLevel="2">
      <c r="B71" s="8"/>
      <c r="C71" s="8"/>
      <c r="D71" s="883" t="s">
        <v>351</v>
      </c>
      <c r="E71" s="225"/>
      <c r="F71" s="225"/>
      <c r="G71" s="265"/>
      <c r="H71" s="59" t="s">
        <v>388</v>
      </c>
      <c r="I71" s="212"/>
      <c r="J71" s="273"/>
      <c r="K71" s="212"/>
    </row>
    <row r="72" spans="2:20" customFormat="1" outlineLevel="2">
      <c r="B72" s="8"/>
      <c r="C72" s="8"/>
      <c r="D72" s="55" t="s">
        <v>220</v>
      </c>
      <c r="E72" s="55" t="s">
        <v>154</v>
      </c>
      <c r="F72" s="262">
        <v>3</v>
      </c>
      <c r="G72" s="207"/>
      <c r="H72" s="56" t="s">
        <v>77</v>
      </c>
      <c r="I72" s="210">
        <f>K69</f>
        <v>44044</v>
      </c>
      <c r="J72" s="274">
        <f>'7. INPUT O&amp;N UC'!F72</f>
        <v>3</v>
      </c>
      <c r="K72" s="210">
        <f>EDATE(I72,J72)</f>
        <v>44136</v>
      </c>
    </row>
    <row r="73" spans="2:20" customFormat="1" ht="16" outlineLevel="2">
      <c r="B73" s="8"/>
      <c r="C73" s="8"/>
      <c r="D73" s="883" t="s">
        <v>352</v>
      </c>
      <c r="E73" s="225"/>
      <c r="F73" s="225"/>
      <c r="G73" s="207"/>
      <c r="H73" s="57" t="s">
        <v>387</v>
      </c>
      <c r="I73" s="211">
        <f>K72</f>
        <v>44136</v>
      </c>
      <c r="J73" s="275">
        <f>J68-J69-J72</f>
        <v>29</v>
      </c>
      <c r="K73" s="211">
        <f>EDATE(I73,J73)</f>
        <v>45017</v>
      </c>
    </row>
    <row r="74" spans="2:20" customFormat="1" outlineLevel="2">
      <c r="B74" s="8"/>
      <c r="C74" s="8"/>
      <c r="D74" s="53" t="s">
        <v>334</v>
      </c>
      <c r="E74" s="53" t="s">
        <v>154</v>
      </c>
      <c r="F74" s="261">
        <v>3</v>
      </c>
      <c r="G74" s="207"/>
      <c r="H74" s="58" t="s">
        <v>389</v>
      </c>
      <c r="I74" s="212"/>
      <c r="J74" s="273"/>
      <c r="K74" s="212"/>
    </row>
    <row r="75" spans="2:20" customFormat="1" outlineLevel="2">
      <c r="B75" s="8"/>
      <c r="C75" s="8"/>
      <c r="D75" s="55" t="s">
        <v>335</v>
      </c>
      <c r="E75" s="55" t="s">
        <v>154</v>
      </c>
      <c r="F75" s="262">
        <v>6</v>
      </c>
      <c r="G75" s="207"/>
      <c r="H75" s="56" t="s">
        <v>91</v>
      </c>
      <c r="I75" s="210">
        <f>K69</f>
        <v>44044</v>
      </c>
      <c r="J75" s="274">
        <f>'7. INPUT O&amp;N UC'!F74</f>
        <v>3</v>
      </c>
      <c r="K75" s="210">
        <f>EDATE(I75,J75)</f>
        <v>44136</v>
      </c>
    </row>
    <row r="76" spans="2:20" customFormat="1" outlineLevel="2">
      <c r="B76" s="8"/>
      <c r="C76" s="8"/>
      <c r="D76" s="8"/>
      <c r="E76" s="8"/>
      <c r="F76" s="8"/>
      <c r="G76" s="207"/>
      <c r="H76" s="56" t="s">
        <v>92</v>
      </c>
      <c r="I76" s="210">
        <f>K75</f>
        <v>44136</v>
      </c>
      <c r="J76" s="274">
        <f>F75</f>
        <v>6</v>
      </c>
      <c r="K76" s="210">
        <f>EDATE(I76,J76)</f>
        <v>44317</v>
      </c>
    </row>
    <row r="77" spans="2:20" customFormat="1" outlineLevel="2">
      <c r="B77" s="8"/>
      <c r="C77" s="8"/>
      <c r="D77" s="8"/>
      <c r="E77" s="8"/>
      <c r="F77" s="8"/>
      <c r="G77" s="207"/>
      <c r="H77" s="57" t="s">
        <v>89</v>
      </c>
      <c r="I77" s="211">
        <f>K76</f>
        <v>44317</v>
      </c>
      <c r="J77" s="275">
        <f>J68-J69-J75-J76</f>
        <v>23</v>
      </c>
      <c r="K77" s="211">
        <f>EDATE(I77,J77)</f>
        <v>45017</v>
      </c>
    </row>
    <row r="78" spans="2:20">
      <c r="D78" s="21"/>
      <c r="E78" s="49"/>
      <c r="F78" s="49"/>
      <c r="G78" s="49"/>
      <c r="H78" s="46"/>
      <c r="I78" s="21"/>
      <c r="J78" s="49"/>
      <c r="K78" s="49"/>
      <c r="L78" s="49"/>
      <c r="M78" s="46"/>
      <c r="N78" s="21"/>
      <c r="O78" s="49"/>
      <c r="P78" s="49"/>
      <c r="Q78" s="49"/>
    </row>
    <row r="79" spans="2:20" s="5" customFormat="1" ht="21">
      <c r="B79" s="2" t="s">
        <v>381</v>
      </c>
      <c r="C79" s="3" t="str">
        <f>CONCATENATE(C5," - NTT")</f>
        <v>O&amp;N UC - NTT</v>
      </c>
      <c r="D79" s="4"/>
      <c r="E79" s="831" t="s">
        <v>623</v>
      </c>
      <c r="F79" s="4"/>
      <c r="G79" s="4"/>
      <c r="H79" s="4"/>
      <c r="I79" s="4"/>
      <c r="J79" s="4"/>
      <c r="K79" s="4"/>
      <c r="L79" s="4"/>
      <c r="M79" s="4"/>
      <c r="N79" s="4"/>
      <c r="O79" s="4"/>
      <c r="P79" s="4"/>
      <c r="Q79" s="4"/>
      <c r="R79" s="4"/>
      <c r="S79" s="4"/>
      <c r="T79" s="4"/>
    </row>
    <row r="80" spans="2:20" outlineLevel="1"/>
    <row r="81" spans="3:20" s="72" customFormat="1" ht="16" outlineLevel="1">
      <c r="C81" s="6" t="str">
        <f>CONCATENATE(B79,1)</f>
        <v>4.1</v>
      </c>
      <c r="D81" s="7" t="str">
        <f>CONCATENATE(C79," - Revenues (Excl. Risk Reward)")</f>
        <v>O&amp;N UC - NTT - Revenues (Excl. Risk Reward)</v>
      </c>
      <c r="E81" s="73"/>
      <c r="F81" s="841" t="s">
        <v>641</v>
      </c>
      <c r="G81" s="35"/>
      <c r="H81" s="73"/>
      <c r="I81" s="73"/>
      <c r="J81" s="73"/>
      <c r="K81" s="73"/>
      <c r="L81" s="73"/>
      <c r="M81" s="73"/>
      <c r="N81" s="73"/>
      <c r="O81" s="73"/>
      <c r="P81" s="73"/>
      <c r="Q81" s="73"/>
      <c r="R81" s="73"/>
      <c r="S81" s="73"/>
      <c r="T81" s="73"/>
    </row>
    <row r="82" spans="3:20" outlineLevel="2"/>
    <row r="83" spans="3:20" s="10" customFormat="1" outlineLevel="2">
      <c r="D83" s="9" t="str">
        <f>CONCATENATE(C81,".1")</f>
        <v>4.1.1</v>
      </c>
      <c r="E83" s="10" t="str">
        <f>CONCATENATE(D81," - Equipment")</f>
        <v>O&amp;N UC - NTT - Revenues (Excl. Risk Reward) - Equipment</v>
      </c>
      <c r="G83" s="125"/>
    </row>
    <row r="84" spans="3:20" outlineLevel="2">
      <c r="D84" s="9"/>
      <c r="E84" s="646"/>
      <c r="F84" s="646">
        <v>9</v>
      </c>
      <c r="G84" s="646">
        <v>10</v>
      </c>
      <c r="H84" s="646">
        <f>MATCH($C$4, '4. Metrics DB'!$B$1:$AP$1,0) + MATCH(H86, '4. Metrics DB'!$M$2:$O$2,0) -1</f>
        <v>13</v>
      </c>
      <c r="I84" s="646">
        <v>11</v>
      </c>
    </row>
    <row r="85" spans="3:20" s="72" customFormat="1" ht="17" outlineLevel="2" thickBot="1">
      <c r="D85" s="556"/>
      <c r="E85" s="556"/>
      <c r="F85" s="999" t="s">
        <v>0</v>
      </c>
      <c r="G85" s="1000"/>
      <c r="H85" s="1000"/>
      <c r="I85" s="1001"/>
      <c r="J85" s="8"/>
      <c r="L85" s="1002" t="s">
        <v>1</v>
      </c>
      <c r="M85" s="1004"/>
      <c r="N85" s="845" t="s">
        <v>565</v>
      </c>
      <c r="Q85" s="12" t="s">
        <v>2</v>
      </c>
    </row>
    <row r="86" spans="3:20" s="235" customFormat="1" ht="17" outlineLevel="2" thickBot="1">
      <c r="D86" s="659" t="s">
        <v>394</v>
      </c>
      <c r="E86" s="659" t="s">
        <v>3</v>
      </c>
      <c r="F86" s="660" t="s">
        <v>4</v>
      </c>
      <c r="G86" s="660" t="s">
        <v>252</v>
      </c>
      <c r="H86" s="661" t="s">
        <v>483</v>
      </c>
      <c r="I86" s="659" t="s">
        <v>217</v>
      </c>
      <c r="J86" s="233"/>
      <c r="L86" s="884" t="s">
        <v>6</v>
      </c>
      <c r="M86" s="885" t="s">
        <v>85</v>
      </c>
      <c r="N86" s="709">
        <v>0.1</v>
      </c>
      <c r="Q86" s="234" t="s">
        <v>8</v>
      </c>
    </row>
    <row r="87" spans="3:20" outlineLevel="2">
      <c r="D87" s="647" t="str">
        <f t="shared" ref="D87:D96" si="1">CONCATENATE(C$5,"-",D$83,"-Item #",E87)</f>
        <v>O&amp;N UC-4.1.1-Item #1</v>
      </c>
      <c r="E87" s="648">
        <v>1</v>
      </c>
      <c r="F87" s="649" t="str">
        <f t="shared" ref="F87:I91" si="2">VLOOKUP($D87, MetricsDBTable, F$84,0)</f>
        <v>None</v>
      </c>
      <c r="G87" s="649" t="str">
        <f t="shared" si="2"/>
        <v>NA</v>
      </c>
      <c r="H87" s="650">
        <f t="shared" si="2"/>
        <v>0</v>
      </c>
      <c r="I87" s="649">
        <f t="shared" si="2"/>
        <v>0</v>
      </c>
      <c r="L87" s="19"/>
      <c r="M87" s="20">
        <f>N$86</f>
        <v>0.1</v>
      </c>
      <c r="N87" s="21"/>
      <c r="Q87" s="22">
        <f>H87*L87*(1-M87)</f>
        <v>0</v>
      </c>
    </row>
    <row r="88" spans="3:20" outlineLevel="2">
      <c r="D88" s="651" t="str">
        <f t="shared" si="1"/>
        <v>O&amp;N UC-4.1.1-Item #2</v>
      </c>
      <c r="E88" s="652">
        <v>2</v>
      </c>
      <c r="F88" s="653">
        <f t="shared" si="2"/>
        <v>0</v>
      </c>
      <c r="G88" s="653">
        <f t="shared" si="2"/>
        <v>0</v>
      </c>
      <c r="H88" s="654">
        <f t="shared" si="2"/>
        <v>0</v>
      </c>
      <c r="I88" s="653">
        <f t="shared" si="2"/>
        <v>0</v>
      </c>
      <c r="L88" s="25"/>
      <c r="M88" s="26">
        <f>N$86</f>
        <v>0.1</v>
      </c>
      <c r="N88" s="21"/>
      <c r="Q88" s="27">
        <f>H88*L88*(1-M88)</f>
        <v>0</v>
      </c>
    </row>
    <row r="89" spans="3:20" outlineLevel="2">
      <c r="C89" s="881" t="s">
        <v>639</v>
      </c>
      <c r="D89" s="651" t="str">
        <f t="shared" si="1"/>
        <v>O&amp;N UC-4.1.1-Item #3</v>
      </c>
      <c r="E89" s="652">
        <v>3</v>
      </c>
      <c r="F89" s="653">
        <f t="shared" si="2"/>
        <v>0</v>
      </c>
      <c r="G89" s="653">
        <f t="shared" si="2"/>
        <v>0</v>
      </c>
      <c r="H89" s="654">
        <f t="shared" si="2"/>
        <v>0</v>
      </c>
      <c r="I89" s="653">
        <f t="shared" si="2"/>
        <v>0</v>
      </c>
      <c r="L89" s="25"/>
      <c r="M89" s="26">
        <f>N$86</f>
        <v>0.1</v>
      </c>
      <c r="N89" s="21"/>
      <c r="Q89" s="27">
        <f>H89*L89*(1-M89)</f>
        <v>0</v>
      </c>
    </row>
    <row r="90" spans="3:20" outlineLevel="2">
      <c r="D90" s="651" t="str">
        <f t="shared" si="1"/>
        <v>O&amp;N UC-4.1.1-Item #4</v>
      </c>
      <c r="E90" s="652">
        <v>4</v>
      </c>
      <c r="F90" s="653">
        <f t="shared" si="2"/>
        <v>0</v>
      </c>
      <c r="G90" s="653">
        <f t="shared" si="2"/>
        <v>0</v>
      </c>
      <c r="H90" s="654">
        <f t="shared" si="2"/>
        <v>0</v>
      </c>
      <c r="I90" s="653">
        <f t="shared" si="2"/>
        <v>0</v>
      </c>
      <c r="L90" s="25"/>
      <c r="M90" s="26">
        <f>N$86</f>
        <v>0.1</v>
      </c>
      <c r="N90" s="21"/>
      <c r="Q90" s="27">
        <f>H90*L90*(1-M90)</f>
        <v>0</v>
      </c>
    </row>
    <row r="91" spans="3:20" ht="16" outlineLevel="2" thickBot="1">
      <c r="D91" s="655" t="str">
        <f t="shared" si="1"/>
        <v>O&amp;N UC-4.1.1-Item #5</v>
      </c>
      <c r="E91" s="656">
        <v>5</v>
      </c>
      <c r="F91" s="657">
        <f t="shared" si="2"/>
        <v>0</v>
      </c>
      <c r="G91" s="657">
        <f t="shared" si="2"/>
        <v>0</v>
      </c>
      <c r="H91" s="658">
        <f t="shared" si="2"/>
        <v>0</v>
      </c>
      <c r="I91" s="657">
        <f t="shared" si="2"/>
        <v>0</v>
      </c>
      <c r="L91" s="700"/>
      <c r="M91" s="707">
        <f>N$86</f>
        <v>0.1</v>
      </c>
      <c r="N91" s="21"/>
      <c r="Q91" s="27">
        <f>H92*L91*(1-M91)</f>
        <v>0</v>
      </c>
    </row>
    <row r="92" spans="3:20" outlineLevel="2">
      <c r="D92" s="651" t="str">
        <f t="shared" si="1"/>
        <v>O&amp;N UC-4.1.1-Item #6</v>
      </c>
      <c r="E92" s="652">
        <v>6</v>
      </c>
      <c r="F92" s="25"/>
      <c r="G92" s="25"/>
      <c r="H92" s="25"/>
      <c r="I92" s="25"/>
      <c r="L92" s="25"/>
      <c r="M92" s="26"/>
      <c r="N92" s="21"/>
      <c r="Q92" s="27">
        <f>H93*L92*(1-M92)</f>
        <v>0</v>
      </c>
    </row>
    <row r="93" spans="3:20" outlineLevel="2">
      <c r="D93" s="651" t="str">
        <f t="shared" si="1"/>
        <v>O&amp;N UC-4.1.1-Item #7</v>
      </c>
      <c r="E93" s="652">
        <v>7</v>
      </c>
      <c r="F93" s="25"/>
      <c r="G93" s="25"/>
      <c r="H93" s="25"/>
      <c r="I93" s="25"/>
      <c r="L93" s="25"/>
      <c r="M93" s="26"/>
      <c r="N93" s="21"/>
      <c r="Q93" s="27">
        <f>H93*L93*(1-M93)</f>
        <v>0</v>
      </c>
    </row>
    <row r="94" spans="3:20" outlineLevel="2">
      <c r="C94" s="881" t="s">
        <v>640</v>
      </c>
      <c r="D94" s="651" t="str">
        <f t="shared" si="1"/>
        <v>O&amp;N UC-4.1.1-Item #8</v>
      </c>
      <c r="E94" s="652">
        <v>8</v>
      </c>
      <c r="F94" s="25"/>
      <c r="G94" s="25"/>
      <c r="H94" s="25"/>
      <c r="I94" s="25"/>
      <c r="L94" s="25"/>
      <c r="M94" s="26"/>
      <c r="N94" s="21"/>
      <c r="Q94" s="27">
        <f>H94*L94*(1-M94)</f>
        <v>0</v>
      </c>
    </row>
    <row r="95" spans="3:20" outlineLevel="2">
      <c r="D95" s="651" t="str">
        <f t="shared" si="1"/>
        <v>O&amp;N UC-4.1.1-Item #9</v>
      </c>
      <c r="E95" s="652">
        <v>9</v>
      </c>
      <c r="F95" s="25"/>
      <c r="G95" s="25"/>
      <c r="H95" s="25"/>
      <c r="I95" s="25"/>
      <c r="L95" s="25"/>
      <c r="M95" s="26"/>
      <c r="N95" s="21"/>
      <c r="Q95" s="27">
        <f>H95*L95*(1-M95)</f>
        <v>0</v>
      </c>
    </row>
    <row r="96" spans="3:20" outlineLevel="2">
      <c r="D96" s="662" t="str">
        <f t="shared" si="1"/>
        <v>O&amp;N UC-4.1.1-Item #10</v>
      </c>
      <c r="E96" s="663">
        <v>10</v>
      </c>
      <c r="F96" s="30"/>
      <c r="G96" s="30"/>
      <c r="H96" s="30"/>
      <c r="I96" s="30"/>
      <c r="L96" s="30"/>
      <c r="M96" s="31"/>
      <c r="N96" s="21"/>
      <c r="Q96" s="32">
        <f>H96*L96*(1-M96)</f>
        <v>0</v>
      </c>
    </row>
    <row r="97" spans="4:24" outlineLevel="2">
      <c r="D97" s="206"/>
      <c r="E97" s="222"/>
      <c r="F97" s="560"/>
      <c r="G97" s="560"/>
      <c r="H97" s="223"/>
      <c r="I97" s="560"/>
      <c r="M97" s="329"/>
      <c r="N97" s="33"/>
    </row>
    <row r="98" spans="4:24" outlineLevel="2">
      <c r="D98" s="9" t="str">
        <f>CONCATENATE(C81,".2")</f>
        <v>4.1.2</v>
      </c>
      <c r="E98" s="10" t="str">
        <f>CONCATENATE(D81," - Deployment &amp; set-up")</f>
        <v>O&amp;N UC - NTT - Revenues (Excl. Risk Reward) - Deployment &amp; set-up</v>
      </c>
      <c r="G98" s="11"/>
    </row>
    <row r="99" spans="4:24" outlineLevel="2">
      <c r="X99" s="101"/>
    </row>
    <row r="100" spans="4:24" s="72" customFormat="1" ht="17" outlineLevel="2" thickBot="1">
      <c r="D100" s="556"/>
      <c r="E100" s="556"/>
      <c r="F100" s="999" t="s">
        <v>0</v>
      </c>
      <c r="G100" s="1000"/>
      <c r="H100" s="1000"/>
      <c r="I100" s="1001"/>
      <c r="J100" s="8"/>
      <c r="L100" s="1017" t="s">
        <v>1</v>
      </c>
      <c r="M100" s="1017"/>
      <c r="N100" s="886" t="s">
        <v>565</v>
      </c>
      <c r="Q100" s="12" t="s">
        <v>2</v>
      </c>
      <c r="X100" s="100"/>
    </row>
    <row r="101" spans="4:24" s="235" customFormat="1" ht="17" outlineLevel="2" thickBot="1">
      <c r="D101" s="659" t="s">
        <v>394</v>
      </c>
      <c r="E101" s="659" t="s">
        <v>3</v>
      </c>
      <c r="F101" s="660" t="s">
        <v>4</v>
      </c>
      <c r="G101" s="660" t="s">
        <v>252</v>
      </c>
      <c r="H101" s="661" t="s">
        <v>483</v>
      </c>
      <c r="I101" s="659" t="s">
        <v>217</v>
      </c>
      <c r="J101" s="233"/>
      <c r="L101" s="884" t="s">
        <v>6</v>
      </c>
      <c r="M101" s="885" t="s">
        <v>84</v>
      </c>
      <c r="N101" s="709">
        <v>0.1</v>
      </c>
      <c r="Q101" s="234" t="s">
        <v>8</v>
      </c>
      <c r="X101" s="237"/>
    </row>
    <row r="102" spans="4:24" outlineLevel="2">
      <c r="D102" s="647" t="str">
        <f t="shared" ref="D102:D111" si="3">CONCATENATE(C$5,"-",D$98,"-Item #",E102)</f>
        <v>O&amp;N UC-4.1.2-Item #1</v>
      </c>
      <c r="E102" s="648">
        <v>1</v>
      </c>
      <c r="F102" s="649" t="str">
        <f t="shared" ref="F102:I107" si="4">VLOOKUP($D102, MetricsDBTable, F$84,0)</f>
        <v>Crowd Monitoring - Base setup</v>
      </c>
      <c r="G102" s="649" t="str">
        <f t="shared" si="4"/>
        <v>Each usecase</v>
      </c>
      <c r="H102" s="650">
        <f t="shared" si="4"/>
        <v>7692.3076923076924</v>
      </c>
      <c r="I102" s="649">
        <f t="shared" si="4"/>
        <v>0</v>
      </c>
      <c r="L102" s="19">
        <v>1</v>
      </c>
      <c r="M102" s="20">
        <f t="shared" ref="M102:M107" si="5">N$101</f>
        <v>0.1</v>
      </c>
      <c r="N102" s="21"/>
      <c r="Q102" s="22">
        <f t="shared" ref="Q102:Q111" si="6">H102*L102*(1-M102)</f>
        <v>6923.0769230769229</v>
      </c>
    </row>
    <row r="103" spans="4:24" outlineLevel="2">
      <c r="D103" s="651" t="str">
        <f t="shared" si="3"/>
        <v>O&amp;N UC-4.1.2-Item #2</v>
      </c>
      <c r="E103" s="652">
        <v>2</v>
      </c>
      <c r="F103" s="653" t="str">
        <f t="shared" si="4"/>
        <v>Crowd Monitoring - EPU setup</v>
      </c>
      <c r="G103" s="653" t="str">
        <f t="shared" si="4"/>
        <v>Each usecase</v>
      </c>
      <c r="H103" s="654">
        <f t="shared" si="4"/>
        <v>1538.4615384615383</v>
      </c>
      <c r="I103" s="653">
        <f t="shared" si="4"/>
        <v>0</v>
      </c>
      <c r="L103" s="25">
        <v>1</v>
      </c>
      <c r="M103" s="26">
        <f t="shared" si="5"/>
        <v>0.1</v>
      </c>
      <c r="N103" s="21"/>
      <c r="Q103" s="27">
        <f t="shared" si="6"/>
        <v>1384.6153846153845</v>
      </c>
    </row>
    <row r="104" spans="4:24" outlineLevel="2">
      <c r="D104" s="651" t="str">
        <f t="shared" si="3"/>
        <v>O&amp;N UC-4.1.2-Item #3</v>
      </c>
      <c r="E104" s="652">
        <v>3</v>
      </c>
      <c r="F104" s="653" t="str">
        <f t="shared" si="4"/>
        <v>Audio Notification - EPU setup</v>
      </c>
      <c r="G104" s="653" t="str">
        <f t="shared" si="4"/>
        <v>Each usecase</v>
      </c>
      <c r="H104" s="654">
        <f t="shared" si="4"/>
        <v>7692.3076923076924</v>
      </c>
      <c r="I104" s="653">
        <f t="shared" si="4"/>
        <v>0</v>
      </c>
      <c r="L104" s="25">
        <v>1</v>
      </c>
      <c r="M104" s="26">
        <f t="shared" si="5"/>
        <v>0.1</v>
      </c>
      <c r="N104" s="21"/>
      <c r="Q104" s="27">
        <f t="shared" si="6"/>
        <v>6923.0769230769229</v>
      </c>
    </row>
    <row r="105" spans="4:24" outlineLevel="2">
      <c r="D105" s="651" t="str">
        <f t="shared" si="3"/>
        <v>O&amp;N UC-4.1.2-Item #4</v>
      </c>
      <c r="E105" s="652">
        <v>4</v>
      </c>
      <c r="F105" s="653" t="str">
        <f t="shared" si="4"/>
        <v>Audio Notification - Base setup</v>
      </c>
      <c r="G105" s="653" t="str">
        <f t="shared" si="4"/>
        <v>Each usecase</v>
      </c>
      <c r="H105" s="654">
        <f t="shared" si="4"/>
        <v>1538.4615384615383</v>
      </c>
      <c r="I105" s="653">
        <f t="shared" si="4"/>
        <v>0</v>
      </c>
      <c r="J105" s="223"/>
      <c r="L105" s="25">
        <v>1</v>
      </c>
      <c r="M105" s="26">
        <f t="shared" si="5"/>
        <v>0.1</v>
      </c>
      <c r="N105" s="21"/>
      <c r="Q105" s="27">
        <f t="shared" si="6"/>
        <v>1384.6153846153845</v>
      </c>
    </row>
    <row r="106" spans="4:24" outlineLevel="2">
      <c r="D106" s="651" t="str">
        <f t="shared" si="3"/>
        <v>O&amp;N UC-4.1.2-Item #5</v>
      </c>
      <c r="E106" s="652">
        <v>5</v>
      </c>
      <c r="F106" s="653" t="str">
        <f t="shared" si="4"/>
        <v>Alarming Sounds - Base setup</v>
      </c>
      <c r="G106" s="653" t="str">
        <f t="shared" si="4"/>
        <v>Each usecase</v>
      </c>
      <c r="H106" s="654">
        <f t="shared" si="4"/>
        <v>7692.3076923076924</v>
      </c>
      <c r="I106" s="653">
        <f t="shared" si="4"/>
        <v>0</v>
      </c>
      <c r="J106" s="223"/>
      <c r="L106" s="25">
        <v>1</v>
      </c>
      <c r="M106" s="26">
        <f t="shared" si="5"/>
        <v>0.1</v>
      </c>
      <c r="N106" s="21"/>
      <c r="Q106" s="27">
        <f t="shared" si="6"/>
        <v>6923.0769230769229</v>
      </c>
    </row>
    <row r="107" spans="4:24" ht="16" outlineLevel="2" thickBot="1">
      <c r="D107" s="655" t="str">
        <f t="shared" si="3"/>
        <v>O&amp;N UC-4.1.2-Item #6</v>
      </c>
      <c r="E107" s="656">
        <v>6</v>
      </c>
      <c r="F107" s="657" t="str">
        <f t="shared" si="4"/>
        <v>Alarming Sounds - EPU setup</v>
      </c>
      <c r="G107" s="657" t="str">
        <f t="shared" si="4"/>
        <v>Each usecase</v>
      </c>
      <c r="H107" s="658">
        <f t="shared" si="4"/>
        <v>1538.4615384615383</v>
      </c>
      <c r="I107" s="657">
        <f t="shared" si="4"/>
        <v>0</v>
      </c>
      <c r="J107" s="223"/>
      <c r="L107" s="700">
        <v>1</v>
      </c>
      <c r="M107" s="707">
        <f t="shared" si="5"/>
        <v>0.1</v>
      </c>
      <c r="N107" s="21"/>
      <c r="Q107" s="27">
        <f t="shared" si="6"/>
        <v>1384.6153846153845</v>
      </c>
    </row>
    <row r="108" spans="4:24" outlineLevel="2">
      <c r="D108" s="651" t="str">
        <f t="shared" si="3"/>
        <v>O&amp;N UC-4.1.2-Item #7</v>
      </c>
      <c r="E108" s="652">
        <v>7</v>
      </c>
      <c r="F108" s="25"/>
      <c r="G108" s="25"/>
      <c r="H108" s="25"/>
      <c r="I108" s="25"/>
      <c r="J108" s="223"/>
      <c r="L108" s="25"/>
      <c r="M108" s="26"/>
      <c r="N108" s="21"/>
      <c r="Q108" s="27">
        <f t="shared" si="6"/>
        <v>0</v>
      </c>
    </row>
    <row r="109" spans="4:24" outlineLevel="2">
      <c r="D109" s="651" t="str">
        <f t="shared" si="3"/>
        <v>O&amp;N UC-4.1.2-Item #8</v>
      </c>
      <c r="E109" s="652">
        <v>8</v>
      </c>
      <c r="F109" s="25"/>
      <c r="G109" s="25"/>
      <c r="H109" s="25"/>
      <c r="I109" s="25"/>
      <c r="J109" s="223"/>
      <c r="L109" s="25"/>
      <c r="M109" s="26"/>
      <c r="N109" s="21"/>
      <c r="Q109" s="27">
        <f t="shared" si="6"/>
        <v>0</v>
      </c>
    </row>
    <row r="110" spans="4:24" outlineLevel="2">
      <c r="D110" s="651" t="str">
        <f t="shared" si="3"/>
        <v>O&amp;N UC-4.1.2-Item #9</v>
      </c>
      <c r="E110" s="652">
        <v>9</v>
      </c>
      <c r="F110" s="25"/>
      <c r="G110" s="25"/>
      <c r="H110" s="25"/>
      <c r="I110" s="25"/>
      <c r="J110" s="223"/>
      <c r="L110" s="25"/>
      <c r="M110" s="26"/>
      <c r="N110" s="21"/>
      <c r="Q110" s="27">
        <f t="shared" si="6"/>
        <v>0</v>
      </c>
    </row>
    <row r="111" spans="4:24" outlineLevel="2">
      <c r="D111" s="662" t="str">
        <f t="shared" si="3"/>
        <v>O&amp;N UC-4.1.2-Item #10</v>
      </c>
      <c r="E111" s="663">
        <v>10</v>
      </c>
      <c r="F111" s="30"/>
      <c r="G111" s="30"/>
      <c r="H111" s="30"/>
      <c r="I111" s="30"/>
      <c r="J111" s="223"/>
      <c r="L111" s="30"/>
      <c r="M111" s="31"/>
      <c r="N111" s="21"/>
      <c r="Q111" s="32">
        <f t="shared" si="6"/>
        <v>0</v>
      </c>
    </row>
    <row r="112" spans="4:24" outlineLevel="2">
      <c r="D112" s="206"/>
      <c r="E112" s="222"/>
      <c r="F112" s="560"/>
      <c r="G112" s="560"/>
      <c r="H112" s="223"/>
      <c r="I112" s="560"/>
      <c r="M112" s="329"/>
      <c r="T112" s="34"/>
      <c r="U112" s="34"/>
    </row>
    <row r="113" spans="4:17" outlineLevel="2">
      <c r="D113" s="9" t="str">
        <f>CONCATENATE(C81,".3")</f>
        <v>4.1.3</v>
      </c>
      <c r="E113" s="10" t="str">
        <f>CONCATENATE(D81," - Operating services")</f>
        <v>O&amp;N UC - NTT - Revenues (Excl. Risk Reward) - Operating services</v>
      </c>
      <c r="G113" s="11"/>
    </row>
    <row r="114" spans="4:17" outlineLevel="2">
      <c r="D114" s="9"/>
      <c r="E114" s="10"/>
      <c r="G114" s="11"/>
    </row>
    <row r="115" spans="4:17" ht="17" outlineLevel="2" thickBot="1">
      <c r="D115" s="9"/>
      <c r="E115" s="646"/>
      <c r="F115" s="646">
        <v>9</v>
      </c>
      <c r="G115" s="646">
        <v>10</v>
      </c>
      <c r="H115" s="646">
        <f>MATCH($C$4, '4. Metrics DB'!$B$1:$AP$1,0) + MATCH(H117, '4. Metrics DB'!$M$2:$O$2,0) -1</f>
        <v>13</v>
      </c>
      <c r="I115" s="646">
        <f>MATCH($C$4, '4. Metrics DB'!$B$1:$AP$1,0) + MATCH(I117, '4. Metrics DB'!$M$2:$O$2,0) -1</f>
        <v>12</v>
      </c>
      <c r="J115" s="646">
        <v>11</v>
      </c>
      <c r="L115" s="1002" t="s">
        <v>1</v>
      </c>
      <c r="M115" s="1003"/>
      <c r="N115" s="1004"/>
      <c r="O115" s="886" t="s">
        <v>565</v>
      </c>
    </row>
    <row r="116" spans="4:17" ht="17" outlineLevel="2" thickBot="1">
      <c r="D116" s="556"/>
      <c r="E116" s="556"/>
      <c r="F116" s="999" t="s">
        <v>0</v>
      </c>
      <c r="G116" s="1000"/>
      <c r="H116" s="1000"/>
      <c r="I116" s="1000"/>
      <c r="J116" s="1001"/>
      <c r="K116" s="72"/>
      <c r="L116" s="887" t="s">
        <v>6</v>
      </c>
      <c r="M116" s="888" t="s">
        <v>258</v>
      </c>
      <c r="N116" s="889"/>
      <c r="O116" s="709">
        <v>0.1</v>
      </c>
      <c r="Q116" s="12" t="s">
        <v>2</v>
      </c>
    </row>
    <row r="117" spans="4:17" s="233" customFormat="1" ht="32" outlineLevel="2">
      <c r="D117" s="664" t="s">
        <v>394</v>
      </c>
      <c r="E117" s="664" t="s">
        <v>3</v>
      </c>
      <c r="F117" s="660" t="s">
        <v>4</v>
      </c>
      <c r="G117" s="660" t="s">
        <v>252</v>
      </c>
      <c r="H117" s="661" t="s">
        <v>483</v>
      </c>
      <c r="I117" s="659" t="s">
        <v>484</v>
      </c>
      <c r="J117" s="664" t="s">
        <v>217</v>
      </c>
      <c r="K117" s="235"/>
      <c r="L117" s="890"/>
      <c r="M117" s="884" t="s">
        <v>20</v>
      </c>
      <c r="N117" s="884" t="s">
        <v>82</v>
      </c>
      <c r="O117" s="72"/>
      <c r="Q117" s="234" t="s">
        <v>21</v>
      </c>
    </row>
    <row r="118" spans="4:17" ht="16" outlineLevel="2">
      <c r="D118" s="647" t="str">
        <f t="shared" ref="D118:D137" si="7">CONCATENATE(C$5,"-",D$113,"-Item #",E118)</f>
        <v>O&amp;N UC-4.1.3-Item #1</v>
      </c>
      <c r="E118" s="682">
        <v>1</v>
      </c>
      <c r="F118" s="666" t="str">
        <f t="shared" ref="F118:J126" si="8">VLOOKUP($D118, MetricsDBTable, F$115,0)</f>
        <v>Crowd Monitoring - Base</v>
      </c>
      <c r="G118" s="667" t="str">
        <f t="shared" si="8"/>
        <v>per use case (up to trigger level)</v>
      </c>
      <c r="H118" s="668">
        <f t="shared" si="8"/>
        <v>10769.23076923077</v>
      </c>
      <c r="I118" s="650">
        <f t="shared" si="8"/>
        <v>3846.1538461538462</v>
      </c>
      <c r="J118" s="665" t="str">
        <f t="shared" si="8"/>
        <v>License # increases every 200</v>
      </c>
      <c r="L118" s="19">
        <v>1</v>
      </c>
      <c r="M118" s="20">
        <f>O$116</f>
        <v>0.1</v>
      </c>
      <c r="N118" s="20">
        <v>-0.01</v>
      </c>
      <c r="O118" s="235"/>
      <c r="Q118" s="22">
        <f t="shared" ref="Q118:Q137" si="9">I118*L118*(1-M118)</f>
        <v>3461.5384615384614</v>
      </c>
    </row>
    <row r="119" spans="4:17" ht="16" outlineLevel="2">
      <c r="D119" s="669" t="str">
        <f t="shared" si="7"/>
        <v>O&amp;N UC-4.1.3-Item #2</v>
      </c>
      <c r="E119" s="683">
        <v>2</v>
      </c>
      <c r="F119" s="670" t="str">
        <f t="shared" si="8"/>
        <v>Crowd Monitoring - EPU Base</v>
      </c>
      <c r="G119" s="671" t="str">
        <f t="shared" si="8"/>
        <v>per use case (up to trigger level)</v>
      </c>
      <c r="H119" s="668">
        <f t="shared" si="8"/>
        <v>3384.6153846153843</v>
      </c>
      <c r="I119" s="654">
        <f t="shared" si="8"/>
        <v>0</v>
      </c>
      <c r="J119" s="672" t="str">
        <f t="shared" si="8"/>
        <v>License # increases every 100</v>
      </c>
      <c r="L119" s="25">
        <v>1</v>
      </c>
      <c r="M119" s="26">
        <f t="shared" ref="M119:M126" si="10">O$116</f>
        <v>0.1</v>
      </c>
      <c r="N119" s="26">
        <v>-0.01</v>
      </c>
      <c r="O119" s="21"/>
      <c r="Q119" s="27">
        <f t="shared" si="9"/>
        <v>0</v>
      </c>
    </row>
    <row r="120" spans="4:17" ht="16" outlineLevel="2">
      <c r="D120" s="669" t="str">
        <f t="shared" si="7"/>
        <v>O&amp;N UC-4.1.3-Item #3</v>
      </c>
      <c r="E120" s="683">
        <v>3</v>
      </c>
      <c r="F120" s="670" t="str">
        <f t="shared" si="8"/>
        <v>Crowd Monitoring - EPU ASU</v>
      </c>
      <c r="G120" s="671" t="str">
        <f t="shared" si="8"/>
        <v>per ASU</v>
      </c>
      <c r="H120" s="668">
        <f t="shared" si="8"/>
        <v>96.153846153846146</v>
      </c>
      <c r="I120" s="654">
        <f t="shared" si="8"/>
        <v>0</v>
      </c>
      <c r="J120" s="673">
        <f t="shared" si="8"/>
        <v>0</v>
      </c>
      <c r="L120" s="25">
        <v>10</v>
      </c>
      <c r="M120" s="26">
        <f t="shared" si="10"/>
        <v>0.1</v>
      </c>
      <c r="N120" s="26">
        <v>-0.01</v>
      </c>
      <c r="O120" s="21"/>
      <c r="Q120" s="27">
        <f t="shared" si="9"/>
        <v>0</v>
      </c>
    </row>
    <row r="121" spans="4:17" ht="16" outlineLevel="2">
      <c r="D121" s="669" t="str">
        <f t="shared" si="7"/>
        <v>O&amp;N UC-4.1.3-Item #4</v>
      </c>
      <c r="E121" s="683">
        <v>4</v>
      </c>
      <c r="F121" s="666" t="str">
        <f t="shared" si="8"/>
        <v>Audio Notification - Base</v>
      </c>
      <c r="G121" s="674" t="str">
        <f t="shared" si="8"/>
        <v>per use case (up to trigger level)</v>
      </c>
      <c r="H121" s="675">
        <f t="shared" si="8"/>
        <v>3384.6153846153843</v>
      </c>
      <c r="I121" s="650">
        <f t="shared" si="8"/>
        <v>3846.1538461538462</v>
      </c>
      <c r="J121" s="676" t="str">
        <f t="shared" si="8"/>
        <v>License # increases every 200</v>
      </c>
      <c r="L121" s="25">
        <v>1</v>
      </c>
      <c r="M121" s="26">
        <f t="shared" si="10"/>
        <v>0.1</v>
      </c>
      <c r="N121" s="26">
        <v>-0.01</v>
      </c>
      <c r="O121" s="21"/>
      <c r="Q121" s="27">
        <f t="shared" si="9"/>
        <v>3461.5384615384614</v>
      </c>
    </row>
    <row r="122" spans="4:17" ht="16" outlineLevel="2">
      <c r="D122" s="669" t="str">
        <f t="shared" si="7"/>
        <v>O&amp;N UC-4.1.3-Item #5</v>
      </c>
      <c r="E122" s="683">
        <v>5</v>
      </c>
      <c r="F122" s="670" t="str">
        <f t="shared" si="8"/>
        <v>Audio Notification - EPU Base</v>
      </c>
      <c r="G122" s="671" t="str">
        <f t="shared" si="8"/>
        <v>per use case (up to trigger level)</v>
      </c>
      <c r="H122" s="668">
        <f t="shared" si="8"/>
        <v>10769.23076923077</v>
      </c>
      <c r="I122" s="654">
        <f t="shared" si="8"/>
        <v>0</v>
      </c>
      <c r="J122" s="672" t="str">
        <f t="shared" si="8"/>
        <v>License # increases every 100</v>
      </c>
      <c r="L122" s="25">
        <v>1</v>
      </c>
      <c r="M122" s="26">
        <f t="shared" si="10"/>
        <v>0.1</v>
      </c>
      <c r="N122" s="26">
        <v>-0.01</v>
      </c>
      <c r="O122" s="21"/>
      <c r="Q122" s="27">
        <f t="shared" si="9"/>
        <v>0</v>
      </c>
    </row>
    <row r="123" spans="4:17" ht="16" outlineLevel="2">
      <c r="D123" s="669" t="str">
        <f t="shared" si="7"/>
        <v>O&amp;N UC-4.1.3-Item #6</v>
      </c>
      <c r="E123" s="683">
        <v>6</v>
      </c>
      <c r="F123" s="670" t="str">
        <f t="shared" si="8"/>
        <v>Audio Notification - EPU ASU</v>
      </c>
      <c r="G123" s="671" t="str">
        <f t="shared" si="8"/>
        <v>per ASU</v>
      </c>
      <c r="H123" s="668">
        <f t="shared" si="8"/>
        <v>290.76923076923077</v>
      </c>
      <c r="I123" s="654">
        <f t="shared" si="8"/>
        <v>0</v>
      </c>
      <c r="J123" s="672">
        <f t="shared" si="8"/>
        <v>0</v>
      </c>
      <c r="L123" s="25">
        <v>10</v>
      </c>
      <c r="M123" s="26">
        <f t="shared" si="10"/>
        <v>0.1</v>
      </c>
      <c r="N123" s="26">
        <v>-0.01</v>
      </c>
      <c r="O123" s="21"/>
      <c r="Q123" s="27">
        <f t="shared" si="9"/>
        <v>0</v>
      </c>
    </row>
    <row r="124" spans="4:17" ht="16" outlineLevel="2">
      <c r="D124" s="669" t="str">
        <f t="shared" si="7"/>
        <v>O&amp;N UC-4.1.3-Item #7</v>
      </c>
      <c r="E124" s="683">
        <v>7</v>
      </c>
      <c r="F124" s="666" t="str">
        <f t="shared" si="8"/>
        <v>Alarming Sound - Base</v>
      </c>
      <c r="G124" s="674" t="str">
        <f t="shared" si="8"/>
        <v>per use case (up to trigger level)</v>
      </c>
      <c r="H124" s="675">
        <f t="shared" si="8"/>
        <v>0</v>
      </c>
      <c r="I124" s="650">
        <f t="shared" si="8"/>
        <v>3846.1538461538462</v>
      </c>
      <c r="J124" s="676" t="str">
        <f t="shared" si="8"/>
        <v>License # increases every 200</v>
      </c>
      <c r="L124" s="25">
        <v>1</v>
      </c>
      <c r="M124" s="26">
        <f t="shared" si="10"/>
        <v>0.1</v>
      </c>
      <c r="N124" s="26">
        <v>-0.01</v>
      </c>
      <c r="O124" s="21"/>
      <c r="Q124" s="27">
        <f t="shared" si="9"/>
        <v>3461.5384615384614</v>
      </c>
    </row>
    <row r="125" spans="4:17" ht="16" outlineLevel="2">
      <c r="D125" s="669" t="str">
        <f t="shared" si="7"/>
        <v>O&amp;N UC-4.1.3-Item #8</v>
      </c>
      <c r="E125" s="683">
        <v>8</v>
      </c>
      <c r="F125" s="670" t="str">
        <f t="shared" si="8"/>
        <v>Alarming Sound - EPU Base</v>
      </c>
      <c r="G125" s="671" t="str">
        <f t="shared" si="8"/>
        <v>per use case (up to trigger level)</v>
      </c>
      <c r="H125" s="668">
        <f t="shared" si="8"/>
        <v>0</v>
      </c>
      <c r="I125" s="654">
        <f t="shared" si="8"/>
        <v>0</v>
      </c>
      <c r="J125" s="672" t="str">
        <f t="shared" si="8"/>
        <v>License # increases every 100</v>
      </c>
      <c r="L125" s="25">
        <v>1</v>
      </c>
      <c r="M125" s="26">
        <f t="shared" si="10"/>
        <v>0.1</v>
      </c>
      <c r="N125" s="26">
        <v>-0.01</v>
      </c>
      <c r="O125" s="21"/>
      <c r="Q125" s="27">
        <f t="shared" si="9"/>
        <v>0</v>
      </c>
    </row>
    <row r="126" spans="4:17" ht="17" outlineLevel="2" thickBot="1">
      <c r="D126" s="677" t="str">
        <f t="shared" si="7"/>
        <v>O&amp;N UC-4.1.3-Item #9</v>
      </c>
      <c r="E126" s="684">
        <v>9</v>
      </c>
      <c r="F126" s="678" t="str">
        <f t="shared" si="8"/>
        <v>Alarming Sound - EPU ASU</v>
      </c>
      <c r="G126" s="678" t="str">
        <f t="shared" si="8"/>
        <v>per ASU</v>
      </c>
      <c r="H126" s="679">
        <f t="shared" si="8"/>
        <v>326.15384615384613</v>
      </c>
      <c r="I126" s="658">
        <f t="shared" si="8"/>
        <v>0</v>
      </c>
      <c r="J126" s="680">
        <f t="shared" si="8"/>
        <v>0</v>
      </c>
      <c r="L126" s="700">
        <v>10</v>
      </c>
      <c r="M126" s="707">
        <f t="shared" si="10"/>
        <v>0.1</v>
      </c>
      <c r="N126" s="707">
        <v>-0.01</v>
      </c>
      <c r="O126" s="21"/>
      <c r="Q126" s="27">
        <f t="shared" si="9"/>
        <v>0</v>
      </c>
    </row>
    <row r="127" spans="4:17" outlineLevel="2">
      <c r="D127" s="669" t="str">
        <f t="shared" si="7"/>
        <v>O&amp;N UC-4.1.3-Item #10</v>
      </c>
      <c r="E127" s="683">
        <v>10</v>
      </c>
      <c r="F127" s="25"/>
      <c r="G127" s="25"/>
      <c r="H127" s="25"/>
      <c r="I127" s="25"/>
      <c r="J127" s="25"/>
      <c r="L127" s="25"/>
      <c r="M127" s="26"/>
      <c r="N127" s="26"/>
      <c r="O127" s="21"/>
      <c r="Q127" s="27">
        <f t="shared" si="9"/>
        <v>0</v>
      </c>
    </row>
    <row r="128" spans="4:17" outlineLevel="2">
      <c r="D128" s="669" t="str">
        <f t="shared" si="7"/>
        <v>O&amp;N UC-4.1.3-Item #11</v>
      </c>
      <c r="E128" s="683">
        <v>11</v>
      </c>
      <c r="F128" s="25"/>
      <c r="G128" s="25"/>
      <c r="H128" s="25"/>
      <c r="I128" s="25"/>
      <c r="J128" s="25"/>
      <c r="L128" s="25"/>
      <c r="M128" s="26"/>
      <c r="N128" s="26"/>
      <c r="O128" s="21"/>
      <c r="Q128" s="27">
        <f t="shared" si="9"/>
        <v>0</v>
      </c>
    </row>
    <row r="129" spans="4:24" outlineLevel="2">
      <c r="D129" s="669" t="str">
        <f t="shared" si="7"/>
        <v>O&amp;N UC-4.1.3-Item #12</v>
      </c>
      <c r="E129" s="683">
        <v>12</v>
      </c>
      <c r="F129" s="25"/>
      <c r="G129" s="25"/>
      <c r="H129" s="25"/>
      <c r="I129" s="25"/>
      <c r="J129" s="25"/>
      <c r="L129" s="25"/>
      <c r="M129" s="26"/>
      <c r="N129" s="26"/>
      <c r="O129" s="21"/>
      <c r="Q129" s="27">
        <f t="shared" si="9"/>
        <v>0</v>
      </c>
    </row>
    <row r="130" spans="4:24" outlineLevel="2">
      <c r="D130" s="669" t="str">
        <f t="shared" si="7"/>
        <v>O&amp;N UC-4.1.3-Item #13</v>
      </c>
      <c r="E130" s="683">
        <v>13</v>
      </c>
      <c r="F130" s="25"/>
      <c r="G130" s="25"/>
      <c r="H130" s="25"/>
      <c r="I130" s="25"/>
      <c r="J130" s="25"/>
      <c r="L130" s="25"/>
      <c r="M130" s="26"/>
      <c r="N130" s="26"/>
      <c r="O130" s="21"/>
      <c r="Q130" s="27">
        <f t="shared" si="9"/>
        <v>0</v>
      </c>
    </row>
    <row r="131" spans="4:24" outlineLevel="2">
      <c r="D131" s="669" t="str">
        <f t="shared" si="7"/>
        <v>O&amp;N UC-4.1.3-Item #14</v>
      </c>
      <c r="E131" s="683">
        <v>14</v>
      </c>
      <c r="F131" s="25"/>
      <c r="G131" s="25"/>
      <c r="H131" s="25"/>
      <c r="I131" s="25"/>
      <c r="J131" s="25"/>
      <c r="L131" s="25"/>
      <c r="M131" s="26"/>
      <c r="N131" s="26"/>
      <c r="O131" s="21"/>
      <c r="Q131" s="27">
        <f t="shared" si="9"/>
        <v>0</v>
      </c>
    </row>
    <row r="132" spans="4:24" outlineLevel="2">
      <c r="D132" s="669" t="str">
        <f t="shared" si="7"/>
        <v>O&amp;N UC-4.1.3-Item #15</v>
      </c>
      <c r="E132" s="683">
        <v>15</v>
      </c>
      <c r="F132" s="25"/>
      <c r="G132" s="25"/>
      <c r="H132" s="25"/>
      <c r="I132" s="25"/>
      <c r="J132" s="25"/>
      <c r="L132" s="25"/>
      <c r="M132" s="26"/>
      <c r="N132" s="26"/>
      <c r="O132" s="21"/>
      <c r="Q132" s="27">
        <f t="shared" si="9"/>
        <v>0</v>
      </c>
    </row>
    <row r="133" spans="4:24" outlineLevel="2">
      <c r="D133" s="669" t="str">
        <f t="shared" si="7"/>
        <v>O&amp;N UC-4.1.3-Item #16</v>
      </c>
      <c r="E133" s="683">
        <v>16</v>
      </c>
      <c r="F133" s="25"/>
      <c r="G133" s="25"/>
      <c r="H133" s="25"/>
      <c r="I133" s="25"/>
      <c r="J133" s="25"/>
      <c r="L133" s="25"/>
      <c r="M133" s="26"/>
      <c r="N133" s="26"/>
      <c r="O133" s="21"/>
      <c r="Q133" s="27">
        <f t="shared" si="9"/>
        <v>0</v>
      </c>
    </row>
    <row r="134" spans="4:24" outlineLevel="2">
      <c r="D134" s="669" t="str">
        <f t="shared" si="7"/>
        <v>O&amp;N UC-4.1.3-Item #17</v>
      </c>
      <c r="E134" s="683">
        <v>17</v>
      </c>
      <c r="F134" s="25"/>
      <c r="G134" s="25"/>
      <c r="H134" s="25"/>
      <c r="I134" s="25"/>
      <c r="J134" s="25"/>
      <c r="L134" s="25"/>
      <c r="M134" s="26"/>
      <c r="N134" s="26"/>
      <c r="O134" s="21"/>
      <c r="Q134" s="27">
        <f t="shared" si="9"/>
        <v>0</v>
      </c>
    </row>
    <row r="135" spans="4:24" outlineLevel="2">
      <c r="D135" s="669" t="str">
        <f t="shared" si="7"/>
        <v>O&amp;N UC-4.1.3-Item #18</v>
      </c>
      <c r="E135" s="683">
        <v>18</v>
      </c>
      <c r="F135" s="25"/>
      <c r="G135" s="25"/>
      <c r="H135" s="25"/>
      <c r="I135" s="25"/>
      <c r="J135" s="25"/>
      <c r="L135" s="25"/>
      <c r="M135" s="26"/>
      <c r="N135" s="26"/>
      <c r="O135" s="21"/>
      <c r="Q135" s="27">
        <f t="shared" si="9"/>
        <v>0</v>
      </c>
    </row>
    <row r="136" spans="4:24" outlineLevel="2">
      <c r="D136" s="669" t="str">
        <f t="shared" si="7"/>
        <v>O&amp;N UC-4.1.3-Item #19</v>
      </c>
      <c r="E136" s="683">
        <v>19</v>
      </c>
      <c r="F136" s="25"/>
      <c r="G136" s="25"/>
      <c r="H136" s="25"/>
      <c r="I136" s="25"/>
      <c r="J136" s="25"/>
      <c r="L136" s="25"/>
      <c r="M136" s="26"/>
      <c r="N136" s="26"/>
      <c r="O136" s="21"/>
      <c r="Q136" s="27">
        <f t="shared" si="9"/>
        <v>0</v>
      </c>
    </row>
    <row r="137" spans="4:24" outlineLevel="2">
      <c r="D137" s="681" t="str">
        <f t="shared" si="7"/>
        <v>O&amp;N UC-4.1.3-Item #20</v>
      </c>
      <c r="E137" s="685">
        <v>20</v>
      </c>
      <c r="F137" s="30"/>
      <c r="G137" s="30"/>
      <c r="H137" s="30"/>
      <c r="I137" s="30"/>
      <c r="J137" s="30"/>
      <c r="L137" s="30"/>
      <c r="M137" s="31"/>
      <c r="N137" s="31"/>
      <c r="O137" s="21"/>
      <c r="Q137" s="32">
        <f t="shared" si="9"/>
        <v>0</v>
      </c>
    </row>
    <row r="138" spans="4:24" outlineLevel="2">
      <c r="D138" s="206"/>
      <c r="I138" s="223"/>
      <c r="O138" s="21"/>
      <c r="Q138" s="224"/>
      <c r="W138" s="101"/>
      <c r="X138" s="101"/>
    </row>
    <row r="139" spans="4:24" outlineLevel="2">
      <c r="D139" s="9" t="str">
        <f>CONCATENATE(C81,".4")</f>
        <v>4.1.4</v>
      </c>
      <c r="E139" s="10" t="str">
        <f>CONCATENATE(D81," - Pull-through equipment")</f>
        <v>O&amp;N UC - NTT - Revenues (Excl. Risk Reward) - Pull-through equipment</v>
      </c>
      <c r="G139" s="11"/>
      <c r="W139" s="101"/>
      <c r="X139" s="101"/>
    </row>
    <row r="140" spans="4:24" outlineLevel="2">
      <c r="F140" s="646"/>
      <c r="G140" s="646"/>
      <c r="H140" s="646"/>
      <c r="I140" s="646"/>
      <c r="W140" s="101"/>
      <c r="X140" s="101"/>
    </row>
    <row r="141" spans="4:24" s="72" customFormat="1" ht="17" outlineLevel="2" thickBot="1">
      <c r="D141" s="556"/>
      <c r="E141" s="556"/>
      <c r="F141" s="999" t="s">
        <v>0</v>
      </c>
      <c r="G141" s="1000"/>
      <c r="H141" s="1000"/>
      <c r="I141" s="1001"/>
      <c r="L141" s="1017" t="s">
        <v>1</v>
      </c>
      <c r="M141" s="1017"/>
      <c r="N141" s="886" t="s">
        <v>565</v>
      </c>
      <c r="Q141" s="12" t="s">
        <v>2</v>
      </c>
      <c r="X141" s="100"/>
    </row>
    <row r="142" spans="4:24" s="235" customFormat="1" ht="17" outlineLevel="2" thickBot="1">
      <c r="D142" s="659" t="s">
        <v>394</v>
      </c>
      <c r="E142" s="659" t="s">
        <v>3</v>
      </c>
      <c r="F142" s="660" t="s">
        <v>4</v>
      </c>
      <c r="G142" s="660" t="s">
        <v>252</v>
      </c>
      <c r="H142" s="661" t="s">
        <v>483</v>
      </c>
      <c r="I142" s="659" t="s">
        <v>217</v>
      </c>
      <c r="L142" s="884" t="s">
        <v>6</v>
      </c>
      <c r="M142" s="884" t="s">
        <v>84</v>
      </c>
      <c r="N142" s="709">
        <v>0.1</v>
      </c>
      <c r="Q142" s="234" t="s">
        <v>8</v>
      </c>
      <c r="X142" s="237"/>
    </row>
    <row r="143" spans="4:24" outlineLevel="2">
      <c r="D143" s="647" t="str">
        <f t="shared" ref="D143:D152" si="11">CONCATENATE(C$5,"-",D$139,"-Item #",E143)</f>
        <v>O&amp;N UC-4.1.4-Item #1</v>
      </c>
      <c r="E143" s="648">
        <v>1</v>
      </c>
      <c r="F143" s="649">
        <f t="shared" ref="F143:I147" si="12">VLOOKUP($D143, MetricsDBTable, F$84,0)</f>
        <v>0</v>
      </c>
      <c r="G143" s="649">
        <f t="shared" si="12"/>
        <v>0</v>
      </c>
      <c r="H143" s="650">
        <f t="shared" si="12"/>
        <v>0</v>
      </c>
      <c r="I143" s="649" t="str">
        <f t="shared" si="12"/>
        <v>AA</v>
      </c>
      <c r="L143" s="19"/>
      <c r="M143" s="20">
        <f>N$142</f>
        <v>0.1</v>
      </c>
      <c r="N143" s="235"/>
      <c r="Q143" s="22">
        <f t="shared" ref="Q143:Q152" si="13">H143*L143*(1-M143)</f>
        <v>0</v>
      </c>
    </row>
    <row r="144" spans="4:24" outlineLevel="2">
      <c r="D144" s="651" t="str">
        <f t="shared" si="11"/>
        <v>O&amp;N UC-4.1.4-Item #2</v>
      </c>
      <c r="E144" s="652">
        <v>2</v>
      </c>
      <c r="F144" s="653">
        <f t="shared" si="12"/>
        <v>0</v>
      </c>
      <c r="G144" s="653">
        <f t="shared" si="12"/>
        <v>0</v>
      </c>
      <c r="H144" s="654">
        <f t="shared" si="12"/>
        <v>0</v>
      </c>
      <c r="I144" s="653" t="str">
        <f t="shared" si="12"/>
        <v>AA</v>
      </c>
      <c r="L144" s="25"/>
      <c r="M144" s="26">
        <f>N$142</f>
        <v>0.1</v>
      </c>
      <c r="N144" s="21"/>
      <c r="Q144" s="27">
        <f t="shared" si="13"/>
        <v>0</v>
      </c>
    </row>
    <row r="145" spans="4:24" outlineLevel="2">
      <c r="D145" s="651" t="str">
        <f t="shared" si="11"/>
        <v>O&amp;N UC-4.1.4-Item #3</v>
      </c>
      <c r="E145" s="652">
        <v>3</v>
      </c>
      <c r="F145" s="653">
        <f t="shared" si="12"/>
        <v>0</v>
      </c>
      <c r="G145" s="653">
        <f t="shared" si="12"/>
        <v>0</v>
      </c>
      <c r="H145" s="654">
        <f t="shared" si="12"/>
        <v>0</v>
      </c>
      <c r="I145" s="653" t="str">
        <f t="shared" si="12"/>
        <v>AA</v>
      </c>
      <c r="L145" s="25"/>
      <c r="M145" s="26">
        <f>N$142</f>
        <v>0.1</v>
      </c>
      <c r="N145" s="21"/>
      <c r="Q145" s="27">
        <f t="shared" si="13"/>
        <v>0</v>
      </c>
    </row>
    <row r="146" spans="4:24" outlineLevel="2">
      <c r="D146" s="651" t="str">
        <f t="shared" si="11"/>
        <v>O&amp;N UC-4.1.4-Item #4</v>
      </c>
      <c r="E146" s="652">
        <v>4</v>
      </c>
      <c r="F146" s="653">
        <f t="shared" si="12"/>
        <v>0</v>
      </c>
      <c r="G146" s="653">
        <f t="shared" si="12"/>
        <v>0</v>
      </c>
      <c r="H146" s="654">
        <f t="shared" si="12"/>
        <v>0</v>
      </c>
      <c r="I146" s="653" t="str">
        <f t="shared" si="12"/>
        <v>AA</v>
      </c>
      <c r="L146" s="25"/>
      <c r="M146" s="26">
        <f>N$142</f>
        <v>0.1</v>
      </c>
      <c r="N146" s="21"/>
      <c r="Q146" s="27">
        <f t="shared" si="13"/>
        <v>0</v>
      </c>
    </row>
    <row r="147" spans="4:24" ht="16" outlineLevel="2" thickBot="1">
      <c r="D147" s="655" t="str">
        <f t="shared" si="11"/>
        <v>O&amp;N UC-4.1.4-Item #5</v>
      </c>
      <c r="E147" s="656">
        <v>5</v>
      </c>
      <c r="F147" s="657">
        <f t="shared" si="12"/>
        <v>0</v>
      </c>
      <c r="G147" s="657">
        <f t="shared" si="12"/>
        <v>0</v>
      </c>
      <c r="H147" s="658">
        <f t="shared" si="12"/>
        <v>0</v>
      </c>
      <c r="I147" s="657" t="str">
        <f t="shared" si="12"/>
        <v>AA</v>
      </c>
      <c r="L147" s="700"/>
      <c r="M147" s="707">
        <f>N$142</f>
        <v>0.1</v>
      </c>
      <c r="N147" s="21"/>
      <c r="Q147" s="27">
        <f t="shared" si="13"/>
        <v>0</v>
      </c>
    </row>
    <row r="148" spans="4:24" outlineLevel="2">
      <c r="D148" s="651" t="str">
        <f t="shared" si="11"/>
        <v>O&amp;N UC-4.1.4-Item #6</v>
      </c>
      <c r="E148" s="652">
        <v>6</v>
      </c>
      <c r="F148" s="25"/>
      <c r="G148" s="25"/>
      <c r="H148" s="25"/>
      <c r="I148" s="25"/>
      <c r="L148" s="25"/>
      <c r="M148" s="26"/>
      <c r="N148" s="21"/>
      <c r="Q148" s="27">
        <f t="shared" si="13"/>
        <v>0</v>
      </c>
    </row>
    <row r="149" spans="4:24" outlineLevel="2">
      <c r="D149" s="651" t="str">
        <f t="shared" si="11"/>
        <v>O&amp;N UC-4.1.4-Item #7</v>
      </c>
      <c r="E149" s="652">
        <v>7</v>
      </c>
      <c r="F149" s="25"/>
      <c r="G149" s="25"/>
      <c r="H149" s="25"/>
      <c r="I149" s="25"/>
      <c r="L149" s="25"/>
      <c r="M149" s="26"/>
      <c r="N149" s="21"/>
      <c r="Q149" s="27">
        <f t="shared" si="13"/>
        <v>0</v>
      </c>
    </row>
    <row r="150" spans="4:24" outlineLevel="2">
      <c r="D150" s="651" t="str">
        <f t="shared" si="11"/>
        <v>O&amp;N UC-4.1.4-Item #8</v>
      </c>
      <c r="E150" s="652">
        <v>8</v>
      </c>
      <c r="F150" s="25"/>
      <c r="G150" s="25"/>
      <c r="H150" s="25"/>
      <c r="I150" s="25"/>
      <c r="L150" s="25"/>
      <c r="M150" s="26"/>
      <c r="N150" s="21"/>
      <c r="Q150" s="27">
        <f t="shared" si="13"/>
        <v>0</v>
      </c>
    </row>
    <row r="151" spans="4:24" outlineLevel="2">
      <c r="D151" s="651" t="str">
        <f t="shared" si="11"/>
        <v>O&amp;N UC-4.1.4-Item #9</v>
      </c>
      <c r="E151" s="652">
        <v>9</v>
      </c>
      <c r="F151" s="25"/>
      <c r="G151" s="25"/>
      <c r="H151" s="25"/>
      <c r="I151" s="25"/>
      <c r="L151" s="25"/>
      <c r="M151" s="26"/>
      <c r="N151" s="21"/>
      <c r="Q151" s="27">
        <f t="shared" si="13"/>
        <v>0</v>
      </c>
    </row>
    <row r="152" spans="4:24" outlineLevel="2">
      <c r="D152" s="662" t="str">
        <f t="shared" si="11"/>
        <v>O&amp;N UC-4.1.4-Item #10</v>
      </c>
      <c r="E152" s="663">
        <v>10</v>
      </c>
      <c r="F152" s="30"/>
      <c r="G152" s="30"/>
      <c r="H152" s="30"/>
      <c r="I152" s="30"/>
      <c r="L152" s="30"/>
      <c r="M152" s="31"/>
      <c r="N152" s="21"/>
      <c r="Q152" s="32">
        <f t="shared" si="13"/>
        <v>0</v>
      </c>
    </row>
    <row r="153" spans="4:24" outlineLevel="2">
      <c r="D153" s="710"/>
      <c r="E153" s="711"/>
      <c r="F153" s="712"/>
      <c r="G153" s="712"/>
      <c r="H153" s="712"/>
      <c r="I153" s="712"/>
      <c r="Q153" s="224"/>
    </row>
    <row r="154" spans="4:24" outlineLevel="2">
      <c r="D154" s="206"/>
      <c r="E154" s="222"/>
      <c r="F154" s="560"/>
      <c r="G154" s="560"/>
      <c r="H154" s="223"/>
      <c r="I154" s="560"/>
    </row>
    <row r="155" spans="4:24" outlineLevel="2">
      <c r="D155" s="9" t="str">
        <f>CONCATENATE(C81,".5")</f>
        <v>4.1.5</v>
      </c>
      <c r="E155" s="10" t="str">
        <f>CONCATENATE(D81," - Pull-through Deployment &amp; set-up")</f>
        <v>O&amp;N UC - NTT - Revenues (Excl. Risk Reward) - Pull-through Deployment &amp; set-up</v>
      </c>
      <c r="G155" s="11"/>
      <c r="X155" s="101"/>
    </row>
    <row r="156" spans="4:24" ht="17" outlineLevel="2" thickBot="1">
      <c r="L156" s="1002" t="s">
        <v>1</v>
      </c>
      <c r="M156" s="1004"/>
      <c r="N156" s="886" t="s">
        <v>565</v>
      </c>
      <c r="X156" s="101"/>
    </row>
    <row r="157" spans="4:24" s="72" customFormat="1" ht="17" outlineLevel="2" thickBot="1">
      <c r="D157" s="556"/>
      <c r="E157" s="556"/>
      <c r="F157" s="999" t="s">
        <v>0</v>
      </c>
      <c r="G157" s="1000"/>
      <c r="H157" s="1000"/>
      <c r="I157" s="1001"/>
      <c r="L157" s="891" t="s">
        <v>6</v>
      </c>
      <c r="M157" s="892" t="s">
        <v>84</v>
      </c>
      <c r="N157" s="709">
        <v>0.1</v>
      </c>
      <c r="Q157" s="12" t="s">
        <v>2</v>
      </c>
      <c r="X157" s="100"/>
    </row>
    <row r="158" spans="4:24" s="235" customFormat="1" ht="16" outlineLevel="2">
      <c r="D158" s="659" t="s">
        <v>394</v>
      </c>
      <c r="E158" s="659" t="s">
        <v>3</v>
      </c>
      <c r="F158" s="660" t="s">
        <v>4</v>
      </c>
      <c r="G158" s="660" t="s">
        <v>252</v>
      </c>
      <c r="H158" s="661" t="s">
        <v>483</v>
      </c>
      <c r="I158" s="659" t="s">
        <v>217</v>
      </c>
      <c r="L158" s="19"/>
      <c r="M158" s="20">
        <f>N$157</f>
        <v>0.1</v>
      </c>
      <c r="N158" s="21"/>
      <c r="Q158" s="234" t="s">
        <v>8</v>
      </c>
      <c r="X158" s="237"/>
    </row>
    <row r="159" spans="4:24" outlineLevel="2">
      <c r="D159" s="647" t="str">
        <f t="shared" ref="D159:D168" si="14">CONCATENATE(C$5,"-",D$155,"-Item #",E159)</f>
        <v>O&amp;N UC-4.1.5-Item #1</v>
      </c>
      <c r="E159" s="648">
        <v>1</v>
      </c>
      <c r="F159" s="649">
        <f t="shared" ref="F159:I163" si="15">VLOOKUP($D159, MetricsDBTable, F$84,0)</f>
        <v>0</v>
      </c>
      <c r="G159" s="649">
        <f t="shared" si="15"/>
        <v>0</v>
      </c>
      <c r="H159" s="650">
        <f t="shared" si="15"/>
        <v>0</v>
      </c>
      <c r="I159" s="649">
        <f t="shared" si="15"/>
        <v>0</v>
      </c>
      <c r="L159" s="25"/>
      <c r="M159" s="26">
        <f>N$157</f>
        <v>0.1</v>
      </c>
      <c r="N159" s="21"/>
      <c r="Q159" s="22">
        <f t="shared" ref="Q159:Q168" si="16">H159*L158*(1-M158)</f>
        <v>0</v>
      </c>
      <c r="X159" s="101"/>
    </row>
    <row r="160" spans="4:24" outlineLevel="2">
      <c r="D160" s="651" t="str">
        <f t="shared" si="14"/>
        <v>O&amp;N UC-4.1.5-Item #2</v>
      </c>
      <c r="E160" s="652">
        <v>2</v>
      </c>
      <c r="F160" s="653">
        <f t="shared" si="15"/>
        <v>0</v>
      </c>
      <c r="G160" s="653">
        <f t="shared" si="15"/>
        <v>0</v>
      </c>
      <c r="H160" s="654">
        <f t="shared" si="15"/>
        <v>0</v>
      </c>
      <c r="I160" s="653">
        <f t="shared" si="15"/>
        <v>0</v>
      </c>
      <c r="L160" s="25"/>
      <c r="M160" s="26">
        <f>N$157</f>
        <v>0.1</v>
      </c>
      <c r="N160" s="21"/>
      <c r="Q160" s="27">
        <f t="shared" si="16"/>
        <v>0</v>
      </c>
    </row>
    <row r="161" spans="4:24" outlineLevel="2">
      <c r="D161" s="651" t="str">
        <f t="shared" si="14"/>
        <v>O&amp;N UC-4.1.5-Item #3</v>
      </c>
      <c r="E161" s="652">
        <v>3</v>
      </c>
      <c r="F161" s="653">
        <f t="shared" si="15"/>
        <v>0</v>
      </c>
      <c r="G161" s="653">
        <f t="shared" si="15"/>
        <v>0</v>
      </c>
      <c r="H161" s="654">
        <f t="shared" si="15"/>
        <v>0</v>
      </c>
      <c r="I161" s="653">
        <f t="shared" si="15"/>
        <v>0</v>
      </c>
      <c r="L161" s="25"/>
      <c r="M161" s="26">
        <f>N$157</f>
        <v>0.1</v>
      </c>
      <c r="N161" s="21"/>
      <c r="Q161" s="27">
        <f t="shared" si="16"/>
        <v>0</v>
      </c>
    </row>
    <row r="162" spans="4:24" ht="16" outlineLevel="2" thickBot="1">
      <c r="D162" s="651" t="str">
        <f t="shared" si="14"/>
        <v>O&amp;N UC-4.1.5-Item #4</v>
      </c>
      <c r="E162" s="652">
        <v>4</v>
      </c>
      <c r="F162" s="653">
        <f t="shared" si="15"/>
        <v>0</v>
      </c>
      <c r="G162" s="653">
        <f t="shared" si="15"/>
        <v>0</v>
      </c>
      <c r="H162" s="654">
        <f t="shared" si="15"/>
        <v>0</v>
      </c>
      <c r="I162" s="653">
        <f t="shared" si="15"/>
        <v>0</v>
      </c>
      <c r="L162" s="700"/>
      <c r="M162" s="707">
        <f>N$157</f>
        <v>0.1</v>
      </c>
      <c r="N162" s="21"/>
      <c r="Q162" s="27">
        <f t="shared" si="16"/>
        <v>0</v>
      </c>
    </row>
    <row r="163" spans="4:24" ht="16" outlineLevel="2" thickBot="1">
      <c r="D163" s="655" t="str">
        <f t="shared" si="14"/>
        <v>O&amp;N UC-4.1.5-Item #5</v>
      </c>
      <c r="E163" s="656">
        <v>5</v>
      </c>
      <c r="F163" s="657">
        <f t="shared" si="15"/>
        <v>0</v>
      </c>
      <c r="G163" s="657">
        <f t="shared" si="15"/>
        <v>0</v>
      </c>
      <c r="H163" s="658">
        <f t="shared" si="15"/>
        <v>0</v>
      </c>
      <c r="I163" s="657">
        <f t="shared" si="15"/>
        <v>0</v>
      </c>
      <c r="L163" s="25"/>
      <c r="M163" s="26"/>
      <c r="N163" s="21"/>
      <c r="Q163" s="27">
        <f t="shared" si="16"/>
        <v>0</v>
      </c>
    </row>
    <row r="164" spans="4:24" outlineLevel="2">
      <c r="D164" s="651" t="str">
        <f t="shared" si="14"/>
        <v>O&amp;N UC-4.1.5-Item #6</v>
      </c>
      <c r="E164" s="652">
        <v>6</v>
      </c>
      <c r="F164" s="25"/>
      <c r="G164" s="25"/>
      <c r="H164" s="25"/>
      <c r="I164" s="25"/>
      <c r="L164" s="25"/>
      <c r="M164" s="26"/>
      <c r="N164" s="21"/>
      <c r="Q164" s="27">
        <f t="shared" si="16"/>
        <v>0</v>
      </c>
    </row>
    <row r="165" spans="4:24" outlineLevel="2">
      <c r="D165" s="651" t="str">
        <f t="shared" si="14"/>
        <v>O&amp;N UC-4.1.5-Item #7</v>
      </c>
      <c r="E165" s="652">
        <v>7</v>
      </c>
      <c r="F165" s="25"/>
      <c r="G165" s="25"/>
      <c r="H165" s="25"/>
      <c r="I165" s="25"/>
      <c r="L165" s="25"/>
      <c r="M165" s="26"/>
      <c r="N165" s="21"/>
      <c r="Q165" s="27">
        <f t="shared" si="16"/>
        <v>0</v>
      </c>
    </row>
    <row r="166" spans="4:24" outlineLevel="2">
      <c r="D166" s="651" t="str">
        <f t="shared" si="14"/>
        <v>O&amp;N UC-4.1.5-Item #8</v>
      </c>
      <c r="E166" s="652">
        <v>8</v>
      </c>
      <c r="F166" s="25"/>
      <c r="G166" s="25"/>
      <c r="H166" s="25"/>
      <c r="I166" s="25"/>
      <c r="L166" s="25"/>
      <c r="M166" s="26"/>
      <c r="N166" s="21"/>
      <c r="Q166" s="27">
        <f t="shared" si="16"/>
        <v>0</v>
      </c>
    </row>
    <row r="167" spans="4:24" outlineLevel="2">
      <c r="D167" s="651" t="str">
        <f t="shared" si="14"/>
        <v>O&amp;N UC-4.1.5-Item #9</v>
      </c>
      <c r="E167" s="652">
        <v>9</v>
      </c>
      <c r="F167" s="25"/>
      <c r="G167" s="25"/>
      <c r="H167" s="25"/>
      <c r="I167" s="25"/>
      <c r="L167" s="30"/>
      <c r="M167" s="31"/>
      <c r="N167" s="21"/>
      <c r="Q167" s="27">
        <f t="shared" si="16"/>
        <v>0</v>
      </c>
    </row>
    <row r="168" spans="4:24" outlineLevel="2">
      <c r="D168" s="662" t="str">
        <f t="shared" si="14"/>
        <v>O&amp;N UC-4.1.5-Item #10</v>
      </c>
      <c r="E168" s="663">
        <v>10</v>
      </c>
      <c r="F168" s="30"/>
      <c r="G168" s="30"/>
      <c r="H168" s="30"/>
      <c r="I168" s="30"/>
      <c r="M168" s="329"/>
      <c r="N168" s="21"/>
      <c r="Q168" s="32">
        <f t="shared" si="16"/>
        <v>0</v>
      </c>
    </row>
    <row r="169" spans="4:24" outlineLevel="2">
      <c r="D169" s="206"/>
      <c r="E169" s="222"/>
      <c r="F169" s="560"/>
      <c r="G169" s="560"/>
      <c r="H169" s="223"/>
      <c r="I169" s="560"/>
      <c r="L169" s="10"/>
      <c r="M169" s="10"/>
      <c r="N169" s="10"/>
      <c r="O169" s="224"/>
    </row>
    <row r="170" spans="4:24" s="10" customFormat="1" outlineLevel="2">
      <c r="D170" s="9" t="str">
        <f>CONCATENATE(C81,".6")</f>
        <v>4.1.6</v>
      </c>
      <c r="E170" s="10" t="str">
        <f>CONCATENATE(D81," - Pull-through Operating services")</f>
        <v>O&amp;N UC - NTT - Revenues (Excl. Risk Reward) - Pull-through Operating services</v>
      </c>
      <c r="G170" s="125"/>
    </row>
    <row r="171" spans="4:24" s="10" customFormat="1" outlineLevel="2">
      <c r="D171" s="9"/>
      <c r="G171" s="125"/>
    </row>
    <row r="172" spans="4:24" ht="16" outlineLevel="2">
      <c r="D172" s="9"/>
      <c r="E172" s="10"/>
      <c r="L172" s="1002" t="s">
        <v>1</v>
      </c>
      <c r="M172" s="1003"/>
      <c r="N172" s="1004"/>
      <c r="Q172" s="708"/>
    </row>
    <row r="173" spans="4:24" ht="17" outlineLevel="2" thickBot="1">
      <c r="D173" s="9"/>
      <c r="E173" s="9"/>
      <c r="F173" s="999" t="s">
        <v>0</v>
      </c>
      <c r="G173" s="1000"/>
      <c r="H173" s="1000"/>
      <c r="I173" s="1001"/>
      <c r="K173" s="72"/>
      <c r="L173" s="887" t="s">
        <v>6</v>
      </c>
      <c r="M173" s="1002" t="s">
        <v>566</v>
      </c>
      <c r="N173" s="1004"/>
      <c r="O173" s="894" t="s">
        <v>565</v>
      </c>
      <c r="Q173" s="12" t="s">
        <v>2</v>
      </c>
      <c r="X173" s="101"/>
    </row>
    <row r="174" spans="4:24" s="254" customFormat="1" ht="33" outlineLevel="2" thickBot="1">
      <c r="D174" s="659" t="s">
        <v>394</v>
      </c>
      <c r="E174" s="659" t="s">
        <v>3</v>
      </c>
      <c r="F174" s="660" t="s">
        <v>4</v>
      </c>
      <c r="G174" s="660" t="s">
        <v>252</v>
      </c>
      <c r="H174" s="661" t="s">
        <v>29</v>
      </c>
      <c r="I174" s="659" t="s">
        <v>217</v>
      </c>
      <c r="J174" s="8"/>
      <c r="K174" s="235"/>
      <c r="L174" s="893"/>
      <c r="M174" s="892" t="s">
        <v>20</v>
      </c>
      <c r="N174" s="885" t="s">
        <v>82</v>
      </c>
      <c r="O174" s="709">
        <v>0.1</v>
      </c>
      <c r="Q174" s="234" t="s">
        <v>21</v>
      </c>
      <c r="X174" s="236"/>
    </row>
    <row r="175" spans="4:24" outlineLevel="2">
      <c r="D175" s="649" t="str">
        <f t="shared" ref="D175:D184" si="17">CONCATENATE(C$5,"-",D$170,"-",E175)</f>
        <v>O&amp;N UC-4.1.6-Item #1</v>
      </c>
      <c r="E175" s="649" t="str">
        <f>'4. Metrics DB'!I283</f>
        <v>Item #1</v>
      </c>
      <c r="F175" s="649">
        <f t="shared" ref="F175:I179" si="18">VLOOKUP($D175, MetricsDBTable, F$84,0)</f>
        <v>0</v>
      </c>
      <c r="G175" s="649">
        <f t="shared" si="18"/>
        <v>0</v>
      </c>
      <c r="H175" s="650">
        <f t="shared" si="18"/>
        <v>0</v>
      </c>
      <c r="I175" s="649">
        <f t="shared" si="18"/>
        <v>0</v>
      </c>
      <c r="L175" s="19"/>
      <c r="M175" s="20">
        <f>O$174</f>
        <v>0.1</v>
      </c>
      <c r="N175" s="19"/>
      <c r="O175" s="21"/>
      <c r="Q175" s="22">
        <f t="shared" ref="Q175:Q184" si="19">H175*L175*(1-M175)</f>
        <v>0</v>
      </c>
      <c r="X175" s="101"/>
    </row>
    <row r="176" spans="4:24" outlineLevel="2">
      <c r="D176" s="653" t="str">
        <f t="shared" si="17"/>
        <v>O&amp;N UC-4.1.6-Item #2</v>
      </c>
      <c r="E176" s="653" t="str">
        <f>'4. Metrics DB'!I284</f>
        <v>Item #2</v>
      </c>
      <c r="F176" s="653">
        <f t="shared" si="18"/>
        <v>0</v>
      </c>
      <c r="G176" s="653">
        <f t="shared" si="18"/>
        <v>0</v>
      </c>
      <c r="H176" s="654">
        <f t="shared" si="18"/>
        <v>0</v>
      </c>
      <c r="I176" s="653">
        <f t="shared" si="18"/>
        <v>0</v>
      </c>
      <c r="L176" s="25"/>
      <c r="M176" s="26">
        <f>O$174</f>
        <v>0.1</v>
      </c>
      <c r="N176" s="25"/>
      <c r="O176" s="21"/>
      <c r="Q176" s="27">
        <f t="shared" si="19"/>
        <v>0</v>
      </c>
      <c r="X176" s="101"/>
    </row>
    <row r="177" spans="3:24" outlineLevel="2">
      <c r="D177" s="653" t="str">
        <f t="shared" si="17"/>
        <v>O&amp;N UC-4.1.6-Item #3</v>
      </c>
      <c r="E177" s="653" t="str">
        <f>'4. Metrics DB'!I285</f>
        <v>Item #3</v>
      </c>
      <c r="F177" s="653">
        <f t="shared" si="18"/>
        <v>0</v>
      </c>
      <c r="G177" s="653">
        <f t="shared" si="18"/>
        <v>0</v>
      </c>
      <c r="H177" s="654">
        <f t="shared" si="18"/>
        <v>0</v>
      </c>
      <c r="I177" s="653">
        <f t="shared" si="18"/>
        <v>0</v>
      </c>
      <c r="J177" s="256"/>
      <c r="L177" s="25"/>
      <c r="M177" s="26">
        <f>O$174</f>
        <v>0.1</v>
      </c>
      <c r="N177" s="25"/>
      <c r="O177" s="21"/>
      <c r="Q177" s="27">
        <f t="shared" si="19"/>
        <v>0</v>
      </c>
      <c r="X177" s="101"/>
    </row>
    <row r="178" spans="3:24" outlineLevel="2">
      <c r="D178" s="653" t="str">
        <f t="shared" si="17"/>
        <v>O&amp;N UC-4.1.6-Item #4</v>
      </c>
      <c r="E178" s="653" t="str">
        <f>'4. Metrics DB'!I286</f>
        <v>Item #4</v>
      </c>
      <c r="F178" s="653">
        <f t="shared" si="18"/>
        <v>0</v>
      </c>
      <c r="G178" s="653">
        <f t="shared" si="18"/>
        <v>0</v>
      </c>
      <c r="H178" s="654">
        <f t="shared" si="18"/>
        <v>0</v>
      </c>
      <c r="I178" s="653">
        <f t="shared" si="18"/>
        <v>0</v>
      </c>
      <c r="J178" s="256"/>
      <c r="L178" s="25"/>
      <c r="M178" s="26">
        <f>O$174</f>
        <v>0.1</v>
      </c>
      <c r="N178" s="25"/>
      <c r="O178" s="21"/>
      <c r="Q178" s="27">
        <f t="shared" si="19"/>
        <v>0</v>
      </c>
      <c r="X178" s="101"/>
    </row>
    <row r="179" spans="3:24" ht="16" outlineLevel="2" thickBot="1">
      <c r="D179" s="657" t="str">
        <f t="shared" si="17"/>
        <v>O&amp;N UC-4.1.6-Item #5</v>
      </c>
      <c r="E179" s="657" t="str">
        <f>'4. Metrics DB'!I287</f>
        <v>Item #5</v>
      </c>
      <c r="F179" s="657">
        <f t="shared" si="18"/>
        <v>0</v>
      </c>
      <c r="G179" s="657">
        <f t="shared" si="18"/>
        <v>0</v>
      </c>
      <c r="H179" s="658">
        <f t="shared" si="18"/>
        <v>0</v>
      </c>
      <c r="I179" s="657">
        <f t="shared" si="18"/>
        <v>0</v>
      </c>
      <c r="J179" s="256"/>
      <c r="L179" s="700"/>
      <c r="M179" s="707">
        <f>O$174</f>
        <v>0.1</v>
      </c>
      <c r="N179" s="700"/>
      <c r="O179" s="21"/>
      <c r="Q179" s="27">
        <f t="shared" si="19"/>
        <v>0</v>
      </c>
      <c r="X179" s="101"/>
    </row>
    <row r="180" spans="3:24" outlineLevel="2">
      <c r="D180" s="653" t="str">
        <f t="shared" si="17"/>
        <v>O&amp;N UC-4.1.6-Item #6</v>
      </c>
      <c r="E180" s="653" t="str">
        <f>'4. Metrics DB'!I288</f>
        <v>Item #6</v>
      </c>
      <c r="F180" s="25"/>
      <c r="G180" s="25"/>
      <c r="H180" s="25"/>
      <c r="I180" s="25"/>
      <c r="J180" s="256"/>
      <c r="L180" s="25"/>
      <c r="M180" s="26"/>
      <c r="N180" s="25"/>
      <c r="O180" s="21"/>
      <c r="Q180" s="27">
        <f t="shared" si="19"/>
        <v>0</v>
      </c>
      <c r="X180" s="101"/>
    </row>
    <row r="181" spans="3:24" outlineLevel="2">
      <c r="D181" s="653" t="str">
        <f t="shared" si="17"/>
        <v>O&amp;N UC-4.1.6-Item #7</v>
      </c>
      <c r="E181" s="653" t="str">
        <f>'4. Metrics DB'!I289</f>
        <v>Item #7</v>
      </c>
      <c r="F181" s="25"/>
      <c r="G181" s="25"/>
      <c r="H181" s="25"/>
      <c r="I181" s="25"/>
      <c r="J181" s="256"/>
      <c r="L181" s="25"/>
      <c r="M181" s="26"/>
      <c r="N181" s="25"/>
      <c r="O181" s="21"/>
      <c r="Q181" s="27">
        <f t="shared" si="19"/>
        <v>0</v>
      </c>
      <c r="X181" s="101"/>
    </row>
    <row r="182" spans="3:24" outlineLevel="2">
      <c r="D182" s="653" t="str">
        <f t="shared" si="17"/>
        <v>O&amp;N UC-4.1.6-Item #8</v>
      </c>
      <c r="E182" s="653" t="str">
        <f>'4. Metrics DB'!I290</f>
        <v>Item #8</v>
      </c>
      <c r="F182" s="25"/>
      <c r="G182" s="25"/>
      <c r="H182" s="25"/>
      <c r="I182" s="25"/>
      <c r="J182" s="256"/>
      <c r="L182" s="25"/>
      <c r="M182" s="26"/>
      <c r="N182" s="25"/>
      <c r="O182" s="21"/>
      <c r="Q182" s="27">
        <f t="shared" si="19"/>
        <v>0</v>
      </c>
      <c r="X182" s="101"/>
    </row>
    <row r="183" spans="3:24" outlineLevel="2">
      <c r="D183" s="653" t="str">
        <f t="shared" si="17"/>
        <v>O&amp;N UC-4.1.6-Item #9</v>
      </c>
      <c r="E183" s="653" t="str">
        <f>'4. Metrics DB'!I291</f>
        <v>Item #9</v>
      </c>
      <c r="F183" s="25"/>
      <c r="G183" s="25"/>
      <c r="H183" s="25"/>
      <c r="I183" s="25"/>
      <c r="J183" s="256"/>
      <c r="L183" s="25"/>
      <c r="M183" s="26"/>
      <c r="N183" s="25"/>
      <c r="O183" s="21"/>
      <c r="Q183" s="27">
        <f t="shared" si="19"/>
        <v>0</v>
      </c>
      <c r="X183" s="101"/>
    </row>
    <row r="184" spans="3:24" outlineLevel="2">
      <c r="D184" s="724" t="str">
        <f t="shared" si="17"/>
        <v>O&amp;N UC-4.1.6-Item #10</v>
      </c>
      <c r="E184" s="724" t="str">
        <f>'4. Metrics DB'!I292</f>
        <v>Item #10</v>
      </c>
      <c r="F184" s="30"/>
      <c r="G184" s="30"/>
      <c r="H184" s="30"/>
      <c r="I184" s="30"/>
      <c r="J184" s="256"/>
      <c r="L184" s="30"/>
      <c r="M184" s="31"/>
      <c r="N184" s="30"/>
      <c r="O184" s="21"/>
      <c r="Q184" s="32">
        <f t="shared" si="19"/>
        <v>0</v>
      </c>
      <c r="X184" s="101"/>
    </row>
    <row r="185" spans="3:24" outlineLevel="2">
      <c r="D185" s="206"/>
      <c r="E185" s="222"/>
      <c r="F185" s="560"/>
      <c r="G185" s="560"/>
      <c r="H185" s="223"/>
      <c r="I185" s="560"/>
      <c r="J185" s="223"/>
      <c r="M185" s="329"/>
      <c r="O185" s="21"/>
      <c r="Q185" s="224"/>
      <c r="W185" s="101"/>
      <c r="X185" s="101"/>
    </row>
    <row r="186" spans="3:24" outlineLevel="2"/>
    <row r="187" spans="3:24" s="72" customFormat="1" ht="16" outlineLevel="1">
      <c r="C187" s="6" t="str">
        <f>CONCATENATE(B79,2)</f>
        <v>4.2</v>
      </c>
      <c r="D187" s="7" t="str">
        <f>CONCATENATE(C79," - Discounts")</f>
        <v>O&amp;N UC - NTT - Discounts</v>
      </c>
      <c r="E187" s="73"/>
      <c r="F187" s="841" t="s">
        <v>593</v>
      </c>
      <c r="G187" s="216"/>
      <c r="H187" s="73"/>
      <c r="I187" s="73"/>
      <c r="J187" s="73"/>
      <c r="K187" s="73"/>
      <c r="L187" s="73"/>
      <c r="M187" s="73"/>
      <c r="N187" s="73"/>
      <c r="O187" s="73"/>
      <c r="P187" s="73"/>
      <c r="Q187" s="73"/>
      <c r="R187" s="73"/>
      <c r="S187" s="73"/>
      <c r="T187" s="73"/>
      <c r="U187" s="73"/>
    </row>
    <row r="188" spans="3:24" outlineLevel="2"/>
    <row r="189" spans="3:24" outlineLevel="2">
      <c r="E189" s="1036" t="s">
        <v>424</v>
      </c>
      <c r="F189" s="1037"/>
      <c r="G189" s="1038"/>
      <c r="W189" s="101"/>
      <c r="X189" s="101"/>
    </row>
    <row r="190" spans="3:24" s="75" customFormat="1" outlineLevel="2">
      <c r="D190" s="330" t="str">
        <f>CONCATENATE(C$187,".1")</f>
        <v>4.2.1</v>
      </c>
      <c r="E190" s="76" t="str">
        <f>CONCATENATE(D$187," - Equipment")</f>
        <v>O&amp;N UC - NTT - Discounts - Equipment</v>
      </c>
      <c r="F190" s="713"/>
      <c r="G190" s="326"/>
      <c r="W190" s="327"/>
      <c r="X190" s="327"/>
    </row>
    <row r="191" spans="3:24" s="75" customFormat="1" outlineLevel="2">
      <c r="D191" s="331" t="str">
        <f>CONCATENATE(C$187,".2")</f>
        <v>4.2.2</v>
      </c>
      <c r="E191" s="76" t="str">
        <f>CONCATENATE(D$187," - Deployment &amp; set-up")</f>
        <v>O&amp;N UC - NTT - Discounts - Deployment &amp; set-up</v>
      </c>
      <c r="F191" s="713"/>
      <c r="G191" s="326"/>
      <c r="W191" s="327"/>
      <c r="X191" s="327"/>
    </row>
    <row r="192" spans="3:24" s="75" customFormat="1" outlineLevel="2">
      <c r="D192" s="331" t="str">
        <f>CONCATENATE(C$187,".3")</f>
        <v>4.2.3</v>
      </c>
      <c r="E192" s="76" t="str">
        <f>CONCATENATE(D$187," - Operating service")</f>
        <v>O&amp;N UC - NTT - Discounts - Operating service</v>
      </c>
      <c r="F192" s="713"/>
      <c r="G192" s="326"/>
      <c r="W192" s="327"/>
      <c r="X192" s="327"/>
    </row>
    <row r="193" spans="3:24" s="75" customFormat="1" outlineLevel="2">
      <c r="D193" s="331" t="str">
        <f>CONCATENATE(C$187,".4")</f>
        <v>4.2.4</v>
      </c>
      <c r="E193" s="76" t="str">
        <f>CONCATENATE(D$187," - Pull-through Equipment")</f>
        <v>O&amp;N UC - NTT - Discounts - Pull-through Equipment</v>
      </c>
      <c r="F193" s="713"/>
      <c r="G193" s="326"/>
      <c r="W193" s="327"/>
      <c r="X193" s="327"/>
    </row>
    <row r="194" spans="3:24" s="75" customFormat="1" outlineLevel="2">
      <c r="D194" s="331" t="str">
        <f>CONCATENATE(C$187,".5")</f>
        <v>4.2.5</v>
      </c>
      <c r="E194" s="76" t="str">
        <f>CONCATENATE(D$187," - Pull-through Deployment &amp; set-up")</f>
        <v>O&amp;N UC - NTT - Discounts - Pull-through Deployment &amp; set-up</v>
      </c>
      <c r="F194" s="76"/>
      <c r="G194" s="326"/>
      <c r="W194" s="327"/>
      <c r="X194" s="327"/>
    </row>
    <row r="195" spans="3:24" s="75" customFormat="1" outlineLevel="2">
      <c r="D195" s="332" t="str">
        <f>CONCATENATE(C$187,".6")</f>
        <v>4.2.6</v>
      </c>
      <c r="E195" s="60" t="str">
        <f>CONCATENATE(D$187," - Pull-through Operating services")</f>
        <v>O&amp;N UC - NTT - Discounts - Pull-through Operating services</v>
      </c>
      <c r="F195" s="60"/>
      <c r="G195" s="328"/>
      <c r="W195" s="327"/>
      <c r="X195" s="327"/>
    </row>
    <row r="196" spans="3:24" outlineLevel="2">
      <c r="D196" s="9"/>
      <c r="E196" s="10"/>
    </row>
    <row r="197" spans="3:24" outlineLevel="2">
      <c r="D197" s="206"/>
      <c r="E197" s="222"/>
      <c r="F197" s="222"/>
      <c r="G197" s="222"/>
      <c r="H197" s="223"/>
      <c r="I197" s="223"/>
      <c r="J197" s="223"/>
      <c r="M197" s="329"/>
      <c r="O197" s="21"/>
      <c r="Q197" s="224"/>
      <c r="W197" s="101"/>
      <c r="X197" s="101"/>
    </row>
    <row r="198" spans="3:24" s="72" customFormat="1" ht="16" outlineLevel="1">
      <c r="C198" s="6" t="str">
        <f>CONCATENATE(B79,3)</f>
        <v>4.3</v>
      </c>
      <c r="D198" s="7" t="str">
        <f>CONCATENATE(C79," - Revenues (Risk Reward)")</f>
        <v>O&amp;N UC - NTT - Revenues (Risk Reward)</v>
      </c>
      <c r="E198" s="73"/>
      <c r="F198" s="841" t="s">
        <v>593</v>
      </c>
      <c r="G198" s="35"/>
      <c r="H198" s="73"/>
      <c r="I198" s="73"/>
      <c r="J198" s="73"/>
      <c r="K198" s="73"/>
      <c r="L198" s="73"/>
      <c r="M198" s="73"/>
      <c r="N198" s="73"/>
      <c r="O198" s="73"/>
      <c r="P198" s="73"/>
      <c r="Q198" s="73"/>
      <c r="R198" s="73"/>
      <c r="S198" s="73"/>
      <c r="T198" s="73"/>
    </row>
    <row r="199" spans="3:24" outlineLevel="2">
      <c r="D199" s="206"/>
      <c r="E199" s="222"/>
      <c r="F199" s="222"/>
      <c r="G199" s="222"/>
      <c r="H199" s="223"/>
      <c r="I199" s="223"/>
      <c r="J199" s="223"/>
      <c r="O199" s="21"/>
      <c r="Q199" s="224"/>
      <c r="W199" s="101"/>
      <c r="X199" s="101"/>
    </row>
    <row r="200" spans="3:24" s="10" customFormat="1" outlineLevel="2">
      <c r="D200" s="9" t="str">
        <f>CONCATENATE(C198,".1")</f>
        <v>4.3.1</v>
      </c>
      <c r="E200" s="10" t="str">
        <f>CONCATENATE(D198," - UC revenues")</f>
        <v>O&amp;N UC - NTT - Revenues (Risk Reward) - UC revenues</v>
      </c>
      <c r="G200" s="125"/>
      <c r="H200" s="11" t="s">
        <v>418</v>
      </c>
    </row>
    <row r="201" spans="3:24" s="10" customFormat="1" outlineLevel="2">
      <c r="D201" s="9"/>
      <c r="G201" s="125"/>
      <c r="H201" s="11"/>
    </row>
    <row r="202" spans="3:24" s="10" customFormat="1" outlineLevel="2">
      <c r="D202" s="9" t="str">
        <f>CONCATENATE(C198,".2")</f>
        <v>4.3.2</v>
      </c>
      <c r="E202" s="10" t="str">
        <f>CONCATENATE(D198," - Cash Releasing Benefits")</f>
        <v>O&amp;N UC - NTT - Revenues (Risk Reward) - Cash Releasing Benefits</v>
      </c>
      <c r="G202" s="125"/>
      <c r="H202" s="11" t="s">
        <v>418</v>
      </c>
    </row>
    <row r="203" spans="3:24" outlineLevel="2">
      <c r="D203" s="206"/>
      <c r="E203" s="222"/>
      <c r="F203" s="222"/>
      <c r="G203" s="222"/>
      <c r="H203" s="223"/>
      <c r="I203" s="223"/>
      <c r="J203" s="223"/>
      <c r="O203" s="21"/>
      <c r="Q203" s="224"/>
      <c r="W203" s="101"/>
      <c r="X203" s="101"/>
    </row>
    <row r="204" spans="3:24" outlineLevel="2">
      <c r="D204" s="206"/>
      <c r="E204" s="222"/>
      <c r="F204" s="222"/>
      <c r="G204" s="222"/>
      <c r="H204" s="223"/>
      <c r="I204" s="223"/>
      <c r="J204" s="223"/>
      <c r="O204" s="21"/>
      <c r="Q204" s="224"/>
      <c r="W204" s="101"/>
      <c r="X204" s="101"/>
    </row>
    <row r="205" spans="3:24" outlineLevel="2"/>
    <row r="206" spans="3:24" s="72" customFormat="1" ht="16" outlineLevel="1">
      <c r="C206" s="6" t="str">
        <f>CONCATENATE(B79,4)</f>
        <v>4.4</v>
      </c>
      <c r="D206" s="7" t="str">
        <f>CONCATENATE(C79," - Capex")</f>
        <v>O&amp;N UC - NTT - Capex</v>
      </c>
      <c r="E206" s="73"/>
      <c r="F206" s="841" t="s">
        <v>619</v>
      </c>
      <c r="G206" s="35"/>
      <c r="H206" s="73"/>
      <c r="I206" s="73"/>
      <c r="J206" s="73"/>
      <c r="K206" s="73"/>
      <c r="L206" s="73"/>
      <c r="M206" s="73"/>
      <c r="N206" s="73"/>
      <c r="O206" s="73"/>
      <c r="P206" s="73"/>
      <c r="Q206" s="73"/>
      <c r="R206" s="73"/>
      <c r="S206" s="73"/>
      <c r="T206" s="73"/>
      <c r="U206" s="73"/>
    </row>
    <row r="207" spans="3:24" outlineLevel="2"/>
    <row r="208" spans="3:24" outlineLevel="2">
      <c r="D208" s="8" t="str">
        <f>CONCATENATE(C206,".1")</f>
        <v>4.4.1</v>
      </c>
      <c r="E208" s="10" t="str">
        <f>CONCATENATE(D206,", Excl. Pull through")</f>
        <v>O&amp;N UC - NTT - Capex, Excl. Pull through</v>
      </c>
    </row>
    <row r="209" spans="4:17" outlineLevel="2">
      <c r="F209" s="646">
        <v>9</v>
      </c>
      <c r="G209" s="646">
        <v>10</v>
      </c>
      <c r="H209" s="646">
        <f>MATCH($C$4, '4. Metrics DB'!$B$1:$AP$1,0) + MATCH(H211, '4. Metrics DB'!$M$2:$O$2,0) -1</f>
        <v>14</v>
      </c>
      <c r="I209" s="646">
        <v>11</v>
      </c>
    </row>
    <row r="210" spans="4:17" ht="16" outlineLevel="2">
      <c r="D210" s="9"/>
      <c r="E210" s="9"/>
      <c r="F210" s="999" t="s">
        <v>0</v>
      </c>
      <c r="G210" s="1000"/>
      <c r="H210" s="1000"/>
      <c r="I210" s="1001"/>
      <c r="J210" s="72"/>
      <c r="K210" s="72"/>
      <c r="L210" s="1017" t="s">
        <v>1</v>
      </c>
      <c r="M210" s="1017"/>
      <c r="N210" s="716"/>
      <c r="O210" s="206"/>
      <c r="Q210" s="12" t="s">
        <v>2</v>
      </c>
    </row>
    <row r="211" spans="4:17" s="233" customFormat="1" ht="64" outlineLevel="2">
      <c r="D211" s="661" t="s">
        <v>394</v>
      </c>
      <c r="E211" s="661" t="s">
        <v>3</v>
      </c>
      <c r="F211" s="661" t="s">
        <v>4</v>
      </c>
      <c r="G211" s="661" t="s">
        <v>252</v>
      </c>
      <c r="H211" s="661" t="s">
        <v>482</v>
      </c>
      <c r="I211" s="661" t="s">
        <v>217</v>
      </c>
      <c r="J211" s="235"/>
      <c r="K211" s="235"/>
      <c r="L211" s="884" t="s">
        <v>6</v>
      </c>
      <c r="M211" s="895" t="s">
        <v>571</v>
      </c>
      <c r="N211" s="1073"/>
      <c r="O211" s="1073"/>
      <c r="Q211" s="234" t="s">
        <v>8</v>
      </c>
    </row>
    <row r="212" spans="4:17" outlineLevel="2">
      <c r="D212" s="653" t="str">
        <f t="shared" ref="D212:D221" si="20">CONCATENATE(C$5,"-",D$208,"-",E212)</f>
        <v>O&amp;N UC-4.4.1-Item #1</v>
      </c>
      <c r="E212" s="653" t="str">
        <f>'4. Metrics DB'!I293</f>
        <v>Item #1</v>
      </c>
      <c r="F212" s="653" t="str">
        <f t="shared" ref="F212:I216" si="21">VLOOKUP($D212, MetricsDBTable, F$209,0)</f>
        <v>Crowd Monitoring - Analytics S/W</v>
      </c>
      <c r="G212" s="653" t="str">
        <f t="shared" si="21"/>
        <v>Each</v>
      </c>
      <c r="H212" s="653">
        <f t="shared" si="21"/>
        <v>750</v>
      </c>
      <c r="I212" s="653">
        <f t="shared" si="21"/>
        <v>0</v>
      </c>
      <c r="L212" s="19">
        <v>1</v>
      </c>
      <c r="M212" s="715">
        <f>H212</f>
        <v>750</v>
      </c>
      <c r="N212" s="717"/>
      <c r="O212" s="206"/>
      <c r="Q212" s="22">
        <f t="shared" ref="Q212:Q221" si="22">L212*M212</f>
        <v>750</v>
      </c>
    </row>
    <row r="213" spans="4:17" outlineLevel="2">
      <c r="D213" s="653" t="str">
        <f t="shared" si="20"/>
        <v>O&amp;N UC-4.4.1-Item #2</v>
      </c>
      <c r="E213" s="653" t="str">
        <f>'4. Metrics DB'!I294</f>
        <v>Item #2</v>
      </c>
      <c r="F213" s="653" t="str">
        <f t="shared" si="21"/>
        <v>Audio Notification - Analytics S/W</v>
      </c>
      <c r="G213" s="653" t="str">
        <f t="shared" si="21"/>
        <v>Each</v>
      </c>
      <c r="H213" s="653">
        <f t="shared" si="21"/>
        <v>2268</v>
      </c>
      <c r="I213" s="653">
        <f t="shared" si="21"/>
        <v>0</v>
      </c>
      <c r="L213" s="25">
        <v>1</v>
      </c>
      <c r="M213" s="688">
        <f>H213</f>
        <v>2268</v>
      </c>
      <c r="N213" s="21"/>
      <c r="Q213" s="27">
        <f t="shared" si="22"/>
        <v>2268</v>
      </c>
    </row>
    <row r="214" spans="4:17" outlineLevel="2">
      <c r="D214" s="653" t="str">
        <f t="shared" si="20"/>
        <v>O&amp;N UC-4.4.1-Item #3</v>
      </c>
      <c r="E214" s="653" t="str">
        <f>'4. Metrics DB'!I295</f>
        <v>Item #3</v>
      </c>
      <c r="F214" s="653" t="str">
        <f t="shared" si="21"/>
        <v>Alarming Sounds - Analytics S/W</v>
      </c>
      <c r="G214" s="653" t="str">
        <f t="shared" si="21"/>
        <v>Each</v>
      </c>
      <c r="H214" s="653">
        <f t="shared" si="21"/>
        <v>2544</v>
      </c>
      <c r="I214" s="653">
        <f t="shared" si="21"/>
        <v>0</v>
      </c>
      <c r="L214" s="25">
        <v>1</v>
      </c>
      <c r="M214" s="688">
        <f>H214</f>
        <v>2544</v>
      </c>
      <c r="N214" s="21"/>
      <c r="Q214" s="27">
        <f t="shared" si="22"/>
        <v>2544</v>
      </c>
    </row>
    <row r="215" spans="4:17" outlineLevel="2">
      <c r="D215" s="653" t="str">
        <f t="shared" si="20"/>
        <v>O&amp;N UC-4.4.1-Item #4</v>
      </c>
      <c r="E215" s="653" t="str">
        <f>'4. Metrics DB'!I296</f>
        <v>Item #4</v>
      </c>
      <c r="F215" s="653">
        <f t="shared" si="21"/>
        <v>0</v>
      </c>
      <c r="G215" s="653">
        <f t="shared" si="21"/>
        <v>0</v>
      </c>
      <c r="H215" s="653">
        <f t="shared" si="21"/>
        <v>0</v>
      </c>
      <c r="I215" s="653">
        <f t="shared" si="21"/>
        <v>0</v>
      </c>
      <c r="L215" s="25"/>
      <c r="M215" s="688">
        <f>H215</f>
        <v>0</v>
      </c>
      <c r="N215" s="21"/>
      <c r="Q215" s="27">
        <f t="shared" si="22"/>
        <v>0</v>
      </c>
    </row>
    <row r="216" spans="4:17" ht="16" outlineLevel="2" thickBot="1">
      <c r="D216" s="657" t="str">
        <f t="shared" si="20"/>
        <v>O&amp;N UC-4.4.1-Item #5</v>
      </c>
      <c r="E216" s="657" t="str">
        <f>'4. Metrics DB'!I297</f>
        <v>Item #5</v>
      </c>
      <c r="F216" s="657">
        <f t="shared" si="21"/>
        <v>0</v>
      </c>
      <c r="G216" s="657">
        <f t="shared" si="21"/>
        <v>0</v>
      </c>
      <c r="H216" s="657">
        <f t="shared" si="21"/>
        <v>0</v>
      </c>
      <c r="I216" s="657">
        <f t="shared" si="21"/>
        <v>0</v>
      </c>
      <c r="L216" s="700"/>
      <c r="M216" s="714">
        <f>H216</f>
        <v>0</v>
      </c>
      <c r="N216" s="21"/>
      <c r="Q216" s="27">
        <f t="shared" si="22"/>
        <v>0</v>
      </c>
    </row>
    <row r="217" spans="4:17" outlineLevel="2">
      <c r="D217" s="653" t="str">
        <f t="shared" si="20"/>
        <v>O&amp;N UC-4.4.1-Item #6</v>
      </c>
      <c r="E217" s="653" t="str">
        <f>'4. Metrics DB'!I298</f>
        <v>Item #6</v>
      </c>
      <c r="F217" s="25"/>
      <c r="G217" s="25"/>
      <c r="H217" s="25"/>
      <c r="I217" s="25"/>
      <c r="L217" s="25"/>
      <c r="M217" s="688"/>
      <c r="N217" s="21"/>
      <c r="Q217" s="27">
        <f t="shared" si="22"/>
        <v>0</v>
      </c>
    </row>
    <row r="218" spans="4:17" outlineLevel="2">
      <c r="D218" s="653" t="str">
        <f t="shared" si="20"/>
        <v>O&amp;N UC-4.4.1-Item #7</v>
      </c>
      <c r="E218" s="653" t="str">
        <f>'4. Metrics DB'!I299</f>
        <v>Item #7</v>
      </c>
      <c r="F218" s="25"/>
      <c r="G218" s="25"/>
      <c r="H218" s="25"/>
      <c r="I218" s="25"/>
      <c r="L218" s="25"/>
      <c r="M218" s="688"/>
      <c r="N218" s="21"/>
      <c r="Q218" s="27">
        <f t="shared" si="22"/>
        <v>0</v>
      </c>
    </row>
    <row r="219" spans="4:17" outlineLevel="2">
      <c r="D219" s="653" t="str">
        <f t="shared" si="20"/>
        <v>O&amp;N UC-4.4.1-Item #8</v>
      </c>
      <c r="E219" s="653" t="str">
        <f>'4. Metrics DB'!I300</f>
        <v>Item #8</v>
      </c>
      <c r="F219" s="25"/>
      <c r="G219" s="25"/>
      <c r="H219" s="25"/>
      <c r="I219" s="25"/>
      <c r="L219" s="25"/>
      <c r="M219" s="688"/>
      <c r="N219" s="21"/>
      <c r="Q219" s="27">
        <f t="shared" si="22"/>
        <v>0</v>
      </c>
    </row>
    <row r="220" spans="4:17" outlineLevel="2">
      <c r="D220" s="653" t="str">
        <f t="shared" si="20"/>
        <v>O&amp;N UC-4.4.1-Item #9</v>
      </c>
      <c r="E220" s="653" t="str">
        <f>'4. Metrics DB'!I301</f>
        <v>Item #9</v>
      </c>
      <c r="F220" s="25"/>
      <c r="G220" s="25"/>
      <c r="H220" s="25"/>
      <c r="I220" s="25"/>
      <c r="L220" s="25"/>
      <c r="M220" s="688"/>
      <c r="N220" s="21"/>
      <c r="Q220" s="27">
        <f t="shared" si="22"/>
        <v>0</v>
      </c>
    </row>
    <row r="221" spans="4:17" outlineLevel="2">
      <c r="D221" s="724" t="str">
        <f t="shared" si="20"/>
        <v>O&amp;N UC-4.4.1-Item #10</v>
      </c>
      <c r="E221" s="724" t="str">
        <f>'4. Metrics DB'!I302</f>
        <v>Item #10</v>
      </c>
      <c r="F221" s="30"/>
      <c r="G221" s="30"/>
      <c r="H221" s="30"/>
      <c r="I221" s="30"/>
      <c r="L221" s="30"/>
      <c r="M221" s="689"/>
      <c r="N221" s="21"/>
      <c r="Q221" s="32">
        <f t="shared" si="22"/>
        <v>0</v>
      </c>
    </row>
    <row r="222" spans="4:17" outlineLevel="2">
      <c r="D222" s="206"/>
      <c r="E222" s="222"/>
      <c r="F222" s="560"/>
      <c r="G222" s="560"/>
      <c r="H222" s="223"/>
      <c r="I222" s="560"/>
    </row>
    <row r="223" spans="4:17" outlineLevel="2">
      <c r="D223" s="8" t="str">
        <f>CONCATENATE(C206,".2")</f>
        <v>4.4.2</v>
      </c>
      <c r="E223" s="10" t="str">
        <f>CONCATENATE(D206,", Incl. Pull through")</f>
        <v>O&amp;N UC - NTT - Capex, Incl. Pull through</v>
      </c>
    </row>
    <row r="224" spans="4:17" outlineLevel="2"/>
    <row r="225" spans="3:21" ht="16" outlineLevel="2">
      <c r="D225" s="9"/>
      <c r="E225" s="9"/>
      <c r="F225" s="999" t="s">
        <v>0</v>
      </c>
      <c r="G225" s="1000"/>
      <c r="H225" s="1000"/>
      <c r="I225" s="1001"/>
      <c r="J225" s="72"/>
      <c r="K225" s="72"/>
      <c r="L225" s="1002" t="s">
        <v>1</v>
      </c>
      <c r="M225" s="1004"/>
      <c r="N225" s="72"/>
      <c r="Q225" s="12" t="s">
        <v>2</v>
      </c>
    </row>
    <row r="226" spans="3:21" s="233" customFormat="1" ht="64" outlineLevel="2">
      <c r="D226" s="661" t="s">
        <v>394</v>
      </c>
      <c r="E226" s="661" t="s">
        <v>3</v>
      </c>
      <c r="F226" s="661" t="s">
        <v>4</v>
      </c>
      <c r="G226" s="661" t="s">
        <v>252</v>
      </c>
      <c r="H226" s="661" t="s">
        <v>22</v>
      </c>
      <c r="I226" s="661" t="s">
        <v>217</v>
      </c>
      <c r="J226" s="235"/>
      <c r="K226" s="235"/>
      <c r="L226" s="891" t="s">
        <v>6</v>
      </c>
      <c r="M226" s="895" t="s">
        <v>571</v>
      </c>
      <c r="N226" s="1073"/>
      <c r="O226" s="1073"/>
      <c r="Q226" s="234" t="s">
        <v>8</v>
      </c>
    </row>
    <row r="227" spans="3:21" outlineLevel="2">
      <c r="D227" s="653" t="str">
        <f t="shared" ref="D227:D236" si="23">CONCATENATE(C$5,"-",D$223,"-",E227)</f>
        <v>O&amp;N UC-4.4.2-Item #1</v>
      </c>
      <c r="E227" s="653" t="str">
        <f>'4. Metrics DB'!I303</f>
        <v>Item #1</v>
      </c>
      <c r="F227" s="653">
        <f t="shared" ref="F227:I231" si="24">VLOOKUP($D227, MetricsDBTable, F$209,0)</f>
        <v>0</v>
      </c>
      <c r="G227" s="653">
        <f t="shared" si="24"/>
        <v>0</v>
      </c>
      <c r="H227" s="653">
        <f t="shared" si="24"/>
        <v>0</v>
      </c>
      <c r="I227" s="653">
        <f t="shared" si="24"/>
        <v>0</v>
      </c>
      <c r="L227" s="19"/>
      <c r="M227" s="687">
        <f>H227</f>
        <v>0</v>
      </c>
      <c r="N227" s="21"/>
      <c r="Q227" s="22">
        <f t="shared" ref="Q227:Q236" si="25">L227*M227</f>
        <v>0</v>
      </c>
    </row>
    <row r="228" spans="3:21" outlineLevel="2">
      <c r="D228" s="653" t="str">
        <f t="shared" si="23"/>
        <v>O&amp;N UC-4.4.2-Item #2</v>
      </c>
      <c r="E228" s="653" t="str">
        <f>'4. Metrics DB'!I304</f>
        <v>Item #2</v>
      </c>
      <c r="F228" s="653">
        <f t="shared" si="24"/>
        <v>0</v>
      </c>
      <c r="G228" s="653">
        <f t="shared" si="24"/>
        <v>0</v>
      </c>
      <c r="H228" s="653">
        <f t="shared" si="24"/>
        <v>0</v>
      </c>
      <c r="I228" s="653">
        <f t="shared" si="24"/>
        <v>0</v>
      </c>
      <c r="L228" s="25"/>
      <c r="M228" s="688">
        <f>H228</f>
        <v>0</v>
      </c>
      <c r="N228" s="21"/>
      <c r="Q228" s="27">
        <f t="shared" si="25"/>
        <v>0</v>
      </c>
    </row>
    <row r="229" spans="3:21" outlineLevel="2">
      <c r="D229" s="653" t="str">
        <f t="shared" si="23"/>
        <v>O&amp;N UC-4.4.2-Item #3</v>
      </c>
      <c r="E229" s="653" t="str">
        <f>'4. Metrics DB'!I305</f>
        <v>Item #3</v>
      </c>
      <c r="F229" s="653">
        <f t="shared" si="24"/>
        <v>0</v>
      </c>
      <c r="G229" s="653">
        <f t="shared" si="24"/>
        <v>0</v>
      </c>
      <c r="H229" s="653">
        <f t="shared" si="24"/>
        <v>0</v>
      </c>
      <c r="I229" s="653">
        <f t="shared" si="24"/>
        <v>0</v>
      </c>
      <c r="L229" s="25"/>
      <c r="M229" s="688">
        <f>H229</f>
        <v>0</v>
      </c>
      <c r="N229" s="21"/>
      <c r="Q229" s="27">
        <f t="shared" si="25"/>
        <v>0</v>
      </c>
    </row>
    <row r="230" spans="3:21" outlineLevel="2">
      <c r="D230" s="653" t="str">
        <f t="shared" si="23"/>
        <v>O&amp;N UC-4.4.2-Item #4</v>
      </c>
      <c r="E230" s="653" t="str">
        <f>'4. Metrics DB'!I306</f>
        <v>Item #4</v>
      </c>
      <c r="F230" s="653">
        <f t="shared" si="24"/>
        <v>0</v>
      </c>
      <c r="G230" s="653">
        <f t="shared" si="24"/>
        <v>0</v>
      </c>
      <c r="H230" s="653">
        <f t="shared" si="24"/>
        <v>0</v>
      </c>
      <c r="I230" s="653">
        <f t="shared" si="24"/>
        <v>0</v>
      </c>
      <c r="L230" s="25"/>
      <c r="M230" s="688">
        <f>H230</f>
        <v>0</v>
      </c>
      <c r="N230" s="21"/>
      <c r="Q230" s="27">
        <f t="shared" si="25"/>
        <v>0</v>
      </c>
    </row>
    <row r="231" spans="3:21" ht="16" outlineLevel="2" thickBot="1">
      <c r="D231" s="657" t="str">
        <f t="shared" si="23"/>
        <v>O&amp;N UC-4.4.2-Item #5</v>
      </c>
      <c r="E231" s="657" t="str">
        <f>'4. Metrics DB'!I307</f>
        <v>Item #5</v>
      </c>
      <c r="F231" s="657">
        <f t="shared" si="24"/>
        <v>0</v>
      </c>
      <c r="G231" s="657">
        <f t="shared" si="24"/>
        <v>0</v>
      </c>
      <c r="H231" s="657">
        <f t="shared" si="24"/>
        <v>0</v>
      </c>
      <c r="I231" s="657">
        <f t="shared" si="24"/>
        <v>0</v>
      </c>
      <c r="L231" s="700"/>
      <c r="M231" s="714">
        <f>H231</f>
        <v>0</v>
      </c>
      <c r="N231" s="21"/>
      <c r="Q231" s="27">
        <f t="shared" si="25"/>
        <v>0</v>
      </c>
    </row>
    <row r="232" spans="3:21" outlineLevel="2">
      <c r="D232" s="653" t="str">
        <f t="shared" si="23"/>
        <v>O&amp;N UC-4.4.2-Item #6</v>
      </c>
      <c r="E232" s="653" t="str">
        <f>'4. Metrics DB'!I308</f>
        <v>Item #6</v>
      </c>
      <c r="F232" s="25"/>
      <c r="G232" s="25"/>
      <c r="H232" s="25"/>
      <c r="I232" s="25"/>
      <c r="L232" s="25"/>
      <c r="M232" s="688"/>
      <c r="N232" s="21"/>
      <c r="Q232" s="27">
        <f t="shared" si="25"/>
        <v>0</v>
      </c>
    </row>
    <row r="233" spans="3:21" outlineLevel="2">
      <c r="D233" s="653" t="str">
        <f t="shared" si="23"/>
        <v>O&amp;N UC-4.4.2-Item #7</v>
      </c>
      <c r="E233" s="653" t="str">
        <f>'4. Metrics DB'!I309</f>
        <v>Item #7</v>
      </c>
      <c r="F233" s="25"/>
      <c r="G233" s="25"/>
      <c r="H233" s="25"/>
      <c r="I233" s="25"/>
      <c r="L233" s="25"/>
      <c r="M233" s="688"/>
      <c r="N233" s="21"/>
      <c r="Q233" s="27">
        <f t="shared" si="25"/>
        <v>0</v>
      </c>
    </row>
    <row r="234" spans="3:21" outlineLevel="2">
      <c r="D234" s="653" t="str">
        <f t="shared" si="23"/>
        <v>O&amp;N UC-4.4.2-Item #8</v>
      </c>
      <c r="E234" s="653" t="str">
        <f>'4. Metrics DB'!I310</f>
        <v>Item #8</v>
      </c>
      <c r="F234" s="25"/>
      <c r="G234" s="25"/>
      <c r="H234" s="25"/>
      <c r="I234" s="25"/>
      <c r="L234" s="25"/>
      <c r="M234" s="688"/>
      <c r="N234" s="21"/>
      <c r="Q234" s="27">
        <f t="shared" si="25"/>
        <v>0</v>
      </c>
    </row>
    <row r="235" spans="3:21" outlineLevel="2">
      <c r="D235" s="653" t="str">
        <f t="shared" si="23"/>
        <v>O&amp;N UC-4.4.2-Item #9</v>
      </c>
      <c r="E235" s="653" t="str">
        <f>'4. Metrics DB'!I311</f>
        <v>Item #9</v>
      </c>
      <c r="F235" s="25"/>
      <c r="G235" s="25"/>
      <c r="H235" s="25"/>
      <c r="I235" s="25"/>
      <c r="L235" s="25"/>
      <c r="M235" s="688"/>
      <c r="N235" s="21"/>
      <c r="Q235" s="27">
        <f t="shared" si="25"/>
        <v>0</v>
      </c>
    </row>
    <row r="236" spans="3:21" outlineLevel="2">
      <c r="D236" s="724" t="str">
        <f t="shared" si="23"/>
        <v>O&amp;N UC-4.4.2-Item #10</v>
      </c>
      <c r="E236" s="724" t="str">
        <f>'4. Metrics DB'!I312</f>
        <v>Item #10</v>
      </c>
      <c r="F236" s="30"/>
      <c r="G236" s="30"/>
      <c r="H236" s="30"/>
      <c r="I236" s="30"/>
      <c r="L236" s="30"/>
      <c r="M236" s="689"/>
      <c r="N236" s="21"/>
      <c r="Q236" s="32">
        <f t="shared" si="25"/>
        <v>0</v>
      </c>
    </row>
    <row r="237" spans="3:21" outlineLevel="2">
      <c r="D237" s="206"/>
      <c r="E237" s="222"/>
      <c r="F237" s="560"/>
      <c r="G237" s="560"/>
      <c r="H237" s="223"/>
      <c r="I237" s="560"/>
      <c r="M237" s="36"/>
    </row>
    <row r="238" spans="3:21" outlineLevel="2"/>
    <row r="239" spans="3:21" s="72" customFormat="1" ht="16" outlineLevel="1">
      <c r="C239" s="6" t="str">
        <f>CONCATENATE(B79,5)</f>
        <v>4.5</v>
      </c>
      <c r="D239" s="7" t="str">
        <f>CONCATENATE(C79," - Deployment &amp; set-up")</f>
        <v>O&amp;N UC - NTT - Deployment &amp; set-up</v>
      </c>
      <c r="E239" s="73"/>
      <c r="F239" s="841" t="s">
        <v>620</v>
      </c>
      <c r="G239" s="35"/>
      <c r="H239" s="73"/>
      <c r="I239" s="73"/>
      <c r="J239" s="73"/>
      <c r="K239" s="73"/>
      <c r="L239" s="73"/>
      <c r="M239" s="73"/>
      <c r="N239" s="73"/>
      <c r="O239" s="73"/>
      <c r="P239" s="73"/>
      <c r="Q239" s="73"/>
      <c r="R239" s="73"/>
      <c r="S239" s="73"/>
      <c r="T239" s="73"/>
      <c r="U239" s="73"/>
    </row>
    <row r="240" spans="3:21" outlineLevel="2"/>
    <row r="241" spans="4:17" outlineLevel="2">
      <c r="D241" s="8" t="str">
        <f>CONCATENATE(C239,".1")</f>
        <v>4.5.1</v>
      </c>
      <c r="E241" s="10" t="str">
        <f>CONCATENATE(D239,", Excl. Pull through")</f>
        <v>O&amp;N UC - NTT - Deployment &amp; set-up, Excl. Pull through</v>
      </c>
    </row>
    <row r="242" spans="4:17" outlineLevel="2"/>
    <row r="243" spans="4:17" ht="16" outlineLevel="2">
      <c r="D243" s="9"/>
      <c r="E243" s="9"/>
      <c r="F243" s="999" t="s">
        <v>0</v>
      </c>
      <c r="G243" s="1000"/>
      <c r="H243" s="1000"/>
      <c r="I243" s="1001"/>
      <c r="J243" s="72"/>
      <c r="K243" s="72"/>
      <c r="L243" s="1002" t="s">
        <v>1</v>
      </c>
      <c r="M243" s="1004"/>
      <c r="N243" s="72"/>
      <c r="Q243" s="12" t="s">
        <v>2</v>
      </c>
    </row>
    <row r="244" spans="4:17" s="233" customFormat="1" ht="64" outlineLevel="2">
      <c r="D244" s="661" t="s">
        <v>394</v>
      </c>
      <c r="E244" s="661" t="s">
        <v>3</v>
      </c>
      <c r="F244" s="661" t="s">
        <v>4</v>
      </c>
      <c r="G244" s="661" t="s">
        <v>252</v>
      </c>
      <c r="H244" s="661" t="s">
        <v>22</v>
      </c>
      <c r="I244" s="661" t="s">
        <v>217</v>
      </c>
      <c r="J244" s="235"/>
      <c r="K244" s="235"/>
      <c r="L244" s="891" t="s">
        <v>6</v>
      </c>
      <c r="M244" s="895" t="s">
        <v>571</v>
      </c>
      <c r="N244" s="1073"/>
      <c r="O244" s="1073"/>
      <c r="Q244" s="234" t="s">
        <v>8</v>
      </c>
    </row>
    <row r="245" spans="4:17" outlineLevel="2">
      <c r="D245" s="653" t="str">
        <f t="shared" ref="D245:D254" si="26">CONCATENATE(C$5,"-",D$241,"-",E245)</f>
        <v>O&amp;N UC-4.5.1-Item #1</v>
      </c>
      <c r="E245" s="653" t="str">
        <f>'4. Metrics DB'!I313</f>
        <v>Item #1</v>
      </c>
      <c r="F245" s="726" t="str">
        <f t="shared" ref="F245:I250" si="27">VLOOKUP($D245, MetricsDBTable, F$209,0)</f>
        <v>Crowd Monitoring - Base setup</v>
      </c>
      <c r="G245" s="649" t="str">
        <f t="shared" si="27"/>
        <v>Each use case</v>
      </c>
      <c r="H245" s="727">
        <f t="shared" si="27"/>
        <v>5000</v>
      </c>
      <c r="I245" s="649">
        <f t="shared" si="27"/>
        <v>0</v>
      </c>
      <c r="L245" s="19">
        <v>1</v>
      </c>
      <c r="M245" s="687">
        <f t="shared" ref="M245:M250" si="28">H245</f>
        <v>5000</v>
      </c>
      <c r="N245" s="21"/>
      <c r="Q245" s="22">
        <f t="shared" ref="Q245:Q254" si="29">L245*M245</f>
        <v>5000</v>
      </c>
    </row>
    <row r="246" spans="4:17" outlineLevel="2">
      <c r="D246" s="653" t="str">
        <f t="shared" si="26"/>
        <v>O&amp;N UC-4.5.1-Item #2</v>
      </c>
      <c r="E246" s="653" t="str">
        <f>'4. Metrics DB'!I314</f>
        <v>Item #2</v>
      </c>
      <c r="F246" s="728" t="str">
        <f t="shared" si="27"/>
        <v>Crowd Monitoring - EPU setup</v>
      </c>
      <c r="G246" s="724" t="str">
        <f t="shared" si="27"/>
        <v>Each use case</v>
      </c>
      <c r="H246" s="729">
        <f t="shared" si="27"/>
        <v>1000</v>
      </c>
      <c r="I246" s="724">
        <f t="shared" si="27"/>
        <v>0</v>
      </c>
      <c r="L246" s="25">
        <v>1</v>
      </c>
      <c r="M246" s="688">
        <f t="shared" si="28"/>
        <v>1000</v>
      </c>
      <c r="N246" s="21"/>
      <c r="Q246" s="27">
        <f t="shared" si="29"/>
        <v>1000</v>
      </c>
    </row>
    <row r="247" spans="4:17" outlineLevel="2">
      <c r="D247" s="653" t="str">
        <f t="shared" si="26"/>
        <v>O&amp;N UC-4.5.1-Item #3</v>
      </c>
      <c r="E247" s="653" t="str">
        <f>'4. Metrics DB'!I315</f>
        <v>Item #3</v>
      </c>
      <c r="F247" s="730" t="str">
        <f t="shared" si="27"/>
        <v>Audio Notification - EPU setup</v>
      </c>
      <c r="G247" s="653" t="str">
        <f t="shared" si="27"/>
        <v>Each use case</v>
      </c>
      <c r="H247" s="731">
        <f t="shared" si="27"/>
        <v>5000</v>
      </c>
      <c r="I247" s="653">
        <f t="shared" si="27"/>
        <v>0</v>
      </c>
      <c r="L247" s="25">
        <v>1</v>
      </c>
      <c r="M247" s="688">
        <f t="shared" si="28"/>
        <v>5000</v>
      </c>
      <c r="N247" s="21"/>
      <c r="Q247" s="27">
        <f t="shared" si="29"/>
        <v>5000</v>
      </c>
    </row>
    <row r="248" spans="4:17" outlineLevel="2">
      <c r="D248" s="653" t="str">
        <f t="shared" si="26"/>
        <v>O&amp;N UC-4.5.1-Item #4</v>
      </c>
      <c r="E248" s="653" t="str">
        <f>'4. Metrics DB'!I316</f>
        <v>Item #4</v>
      </c>
      <c r="F248" s="728" t="str">
        <f t="shared" si="27"/>
        <v>Audio Notification - Base setup</v>
      </c>
      <c r="G248" s="724" t="str">
        <f t="shared" si="27"/>
        <v>Each use case</v>
      </c>
      <c r="H248" s="729">
        <f t="shared" si="27"/>
        <v>1000</v>
      </c>
      <c r="I248" s="724">
        <f t="shared" si="27"/>
        <v>0</v>
      </c>
      <c r="L248" s="25">
        <v>1</v>
      </c>
      <c r="M248" s="688">
        <f t="shared" si="28"/>
        <v>1000</v>
      </c>
      <c r="N248" s="21"/>
      <c r="Q248" s="27">
        <f t="shared" si="29"/>
        <v>1000</v>
      </c>
    </row>
    <row r="249" spans="4:17" outlineLevel="2">
      <c r="D249" s="653" t="str">
        <f t="shared" si="26"/>
        <v>O&amp;N UC-4.5.1-Item #5</v>
      </c>
      <c r="E249" s="653" t="str">
        <f>'4. Metrics DB'!I317</f>
        <v>Item #5</v>
      </c>
      <c r="F249" s="730" t="str">
        <f t="shared" si="27"/>
        <v>Alarming Sounds - Base setup</v>
      </c>
      <c r="G249" s="653" t="str">
        <f t="shared" si="27"/>
        <v>Each use case</v>
      </c>
      <c r="H249" s="731">
        <f t="shared" si="27"/>
        <v>5000</v>
      </c>
      <c r="I249" s="653">
        <f t="shared" si="27"/>
        <v>0</v>
      </c>
      <c r="L249" s="25">
        <v>1</v>
      </c>
      <c r="M249" s="688">
        <f t="shared" si="28"/>
        <v>5000</v>
      </c>
      <c r="N249" s="21"/>
      <c r="Q249" s="27">
        <f t="shared" si="29"/>
        <v>5000</v>
      </c>
    </row>
    <row r="250" spans="4:17" ht="16" outlineLevel="2" thickBot="1">
      <c r="D250" s="657" t="str">
        <f t="shared" si="26"/>
        <v>O&amp;N UC-4.5.1-Item #6</v>
      </c>
      <c r="E250" s="657" t="str">
        <f>'4. Metrics DB'!I318</f>
        <v>Item #6</v>
      </c>
      <c r="F250" s="732" t="str">
        <f t="shared" si="27"/>
        <v>Alarming Sounds - EPU setup</v>
      </c>
      <c r="G250" s="657" t="str">
        <f t="shared" si="27"/>
        <v>Each use case</v>
      </c>
      <c r="H250" s="733">
        <f t="shared" si="27"/>
        <v>1000</v>
      </c>
      <c r="I250" s="657">
        <f t="shared" si="27"/>
        <v>0</v>
      </c>
      <c r="L250" s="700">
        <v>1</v>
      </c>
      <c r="M250" s="714">
        <f t="shared" si="28"/>
        <v>1000</v>
      </c>
      <c r="N250" s="21"/>
      <c r="Q250" s="27">
        <f t="shared" si="29"/>
        <v>1000</v>
      </c>
    </row>
    <row r="251" spans="4:17" outlineLevel="2">
      <c r="D251" s="653" t="str">
        <f t="shared" si="26"/>
        <v>O&amp;N UC-4.5.1-Item #7</v>
      </c>
      <c r="E251" s="653" t="str">
        <f>'4. Metrics DB'!I319</f>
        <v>Item #7</v>
      </c>
      <c r="F251" s="19"/>
      <c r="G251" s="19"/>
      <c r="H251" s="19"/>
      <c r="I251" s="19"/>
      <c r="L251" s="25"/>
      <c r="M251" s="688"/>
      <c r="N251" s="21"/>
      <c r="Q251" s="27">
        <f t="shared" si="29"/>
        <v>0</v>
      </c>
    </row>
    <row r="252" spans="4:17" outlineLevel="2">
      <c r="D252" s="653" t="str">
        <f t="shared" si="26"/>
        <v>O&amp;N UC-4.5.1-Item #8</v>
      </c>
      <c r="E252" s="653" t="str">
        <f>'4. Metrics DB'!I320</f>
        <v>Item #8</v>
      </c>
      <c r="F252" s="25"/>
      <c r="G252" s="25"/>
      <c r="H252" s="25"/>
      <c r="I252" s="25"/>
      <c r="L252" s="25"/>
      <c r="M252" s="688"/>
      <c r="N252" s="21"/>
      <c r="Q252" s="27">
        <f t="shared" si="29"/>
        <v>0</v>
      </c>
    </row>
    <row r="253" spans="4:17" outlineLevel="2">
      <c r="D253" s="653" t="str">
        <f t="shared" si="26"/>
        <v>O&amp;N UC-4.5.1-Item #9</v>
      </c>
      <c r="E253" s="653" t="str">
        <f>'4. Metrics DB'!I321</f>
        <v>Item #9</v>
      </c>
      <c r="F253" s="25"/>
      <c r="G253" s="25"/>
      <c r="H253" s="25"/>
      <c r="I253" s="25"/>
      <c r="L253" s="25"/>
      <c r="M253" s="688"/>
      <c r="N253" s="21"/>
      <c r="Q253" s="27">
        <f t="shared" si="29"/>
        <v>0</v>
      </c>
    </row>
    <row r="254" spans="4:17" outlineLevel="2">
      <c r="D254" s="724" t="str">
        <f t="shared" si="26"/>
        <v>O&amp;N UC-4.5.1-Item #10</v>
      </c>
      <c r="E254" s="724" t="str">
        <f>'4. Metrics DB'!I322</f>
        <v>Item #10</v>
      </c>
      <c r="F254" s="30"/>
      <c r="G254" s="30"/>
      <c r="H254" s="30"/>
      <c r="I254" s="30"/>
      <c r="L254" s="30"/>
      <c r="M254" s="689"/>
      <c r="N254" s="21"/>
      <c r="Q254" s="32">
        <f t="shared" si="29"/>
        <v>0</v>
      </c>
    </row>
    <row r="255" spans="4:17" outlineLevel="2">
      <c r="M255" s="36"/>
    </row>
    <row r="256" spans="4:17" outlineLevel="2">
      <c r="D256" s="8" t="str">
        <f>CONCATENATE(C239,".2")</f>
        <v>4.5.2</v>
      </c>
      <c r="E256" s="10" t="str">
        <f>CONCATENATE(D239,", Incl. Pull through")</f>
        <v>O&amp;N UC - NTT - Deployment &amp; set-up, Incl. Pull through</v>
      </c>
    </row>
    <row r="257" spans="3:21" outlineLevel="2"/>
    <row r="258" spans="3:21" ht="16" outlineLevel="2">
      <c r="D258" s="9"/>
      <c r="E258" s="9"/>
      <c r="F258" s="999" t="s">
        <v>0</v>
      </c>
      <c r="G258" s="1000"/>
      <c r="H258" s="1000"/>
      <c r="I258" s="1001"/>
      <c r="J258" s="72"/>
      <c r="K258" s="72"/>
      <c r="L258" s="1002" t="s">
        <v>1</v>
      </c>
      <c r="M258" s="1004"/>
      <c r="N258" s="72"/>
      <c r="Q258" s="12" t="s">
        <v>2</v>
      </c>
    </row>
    <row r="259" spans="3:21" s="233" customFormat="1" ht="64" outlineLevel="2">
      <c r="D259" s="661" t="s">
        <v>394</v>
      </c>
      <c r="E259" s="661" t="s">
        <v>3</v>
      </c>
      <c r="F259" s="661" t="s">
        <v>4</v>
      </c>
      <c r="G259" s="661" t="s">
        <v>252</v>
      </c>
      <c r="H259" s="661" t="s">
        <v>22</v>
      </c>
      <c r="I259" s="661" t="s">
        <v>217</v>
      </c>
      <c r="J259" s="235"/>
      <c r="K259" s="235"/>
      <c r="L259" s="891" t="s">
        <v>6</v>
      </c>
      <c r="M259" s="895" t="s">
        <v>571</v>
      </c>
      <c r="N259" s="1073"/>
      <c r="O259" s="1073"/>
      <c r="Q259" s="234" t="s">
        <v>8</v>
      </c>
    </row>
    <row r="260" spans="3:21" outlineLevel="2">
      <c r="D260" s="653" t="str">
        <f t="shared" ref="D260:D269" si="30">CONCATENATE(C$5,"-",D$256,"-",E260)</f>
        <v>O&amp;N UC-4.5.2-Item #1</v>
      </c>
      <c r="E260" s="653" t="str">
        <f>'4. Metrics DB'!I323</f>
        <v>Item #1</v>
      </c>
      <c r="F260" s="730">
        <f t="shared" ref="F260:I265" si="31">VLOOKUP($D260, MetricsDBTable, F$209,0)</f>
        <v>0</v>
      </c>
      <c r="G260" s="649">
        <f t="shared" si="31"/>
        <v>0</v>
      </c>
      <c r="H260" s="734">
        <f t="shared" si="31"/>
        <v>0</v>
      </c>
      <c r="I260" s="649">
        <f t="shared" si="31"/>
        <v>0</v>
      </c>
      <c r="L260" s="19"/>
      <c r="M260" s="687">
        <f t="shared" ref="M260:M269" si="32">H260</f>
        <v>0</v>
      </c>
      <c r="N260" s="21"/>
      <c r="Q260" s="22">
        <f t="shared" ref="Q260:Q269" si="33">L260*M260</f>
        <v>0</v>
      </c>
    </row>
    <row r="261" spans="3:21" outlineLevel="2">
      <c r="D261" s="653" t="str">
        <f t="shared" si="30"/>
        <v>O&amp;N UC-4.5.2-Item #2</v>
      </c>
      <c r="E261" s="653" t="str">
        <f>'4. Metrics DB'!I324</f>
        <v>Item #2</v>
      </c>
      <c r="F261" s="728">
        <f t="shared" si="31"/>
        <v>0</v>
      </c>
      <c r="G261" s="724">
        <f t="shared" si="31"/>
        <v>0</v>
      </c>
      <c r="H261" s="735">
        <f t="shared" si="31"/>
        <v>0</v>
      </c>
      <c r="I261" s="724">
        <f t="shared" si="31"/>
        <v>0</v>
      </c>
      <c r="L261" s="25"/>
      <c r="M261" s="688">
        <f t="shared" si="32"/>
        <v>0</v>
      </c>
      <c r="N261" s="21"/>
      <c r="Q261" s="27">
        <f t="shared" si="33"/>
        <v>0</v>
      </c>
    </row>
    <row r="262" spans="3:21" outlineLevel="2">
      <c r="D262" s="653" t="str">
        <f t="shared" si="30"/>
        <v>O&amp;N UC-4.5.2-Item #3</v>
      </c>
      <c r="E262" s="653" t="str">
        <f>'4. Metrics DB'!I325</f>
        <v>Item #3</v>
      </c>
      <c r="F262" s="730">
        <f t="shared" si="31"/>
        <v>0</v>
      </c>
      <c r="G262" s="653">
        <f t="shared" si="31"/>
        <v>0</v>
      </c>
      <c r="H262" s="736">
        <f t="shared" si="31"/>
        <v>0</v>
      </c>
      <c r="I262" s="653">
        <f t="shared" si="31"/>
        <v>0</v>
      </c>
      <c r="L262" s="25"/>
      <c r="M262" s="688">
        <f t="shared" si="32"/>
        <v>0</v>
      </c>
      <c r="N262" s="21"/>
      <c r="Q262" s="27">
        <f t="shared" si="33"/>
        <v>0</v>
      </c>
    </row>
    <row r="263" spans="3:21" outlineLevel="2">
      <c r="D263" s="653" t="str">
        <f t="shared" si="30"/>
        <v>O&amp;N UC-4.5.2-Item #4</v>
      </c>
      <c r="E263" s="653" t="str">
        <f>'4. Metrics DB'!I326</f>
        <v>Item #4</v>
      </c>
      <c r="F263" s="728">
        <f t="shared" si="31"/>
        <v>0</v>
      </c>
      <c r="G263" s="724">
        <f t="shared" si="31"/>
        <v>0</v>
      </c>
      <c r="H263" s="735">
        <f t="shared" si="31"/>
        <v>0</v>
      </c>
      <c r="I263" s="724">
        <f t="shared" si="31"/>
        <v>0</v>
      </c>
      <c r="L263" s="25"/>
      <c r="M263" s="688">
        <f t="shared" si="32"/>
        <v>0</v>
      </c>
      <c r="N263" s="21"/>
      <c r="Q263" s="27">
        <f t="shared" si="33"/>
        <v>0</v>
      </c>
    </row>
    <row r="264" spans="3:21" outlineLevel="2">
      <c r="D264" s="653" t="str">
        <f t="shared" si="30"/>
        <v>O&amp;N UC-4.5.2-Item #5</v>
      </c>
      <c r="E264" s="653" t="str">
        <f>'4. Metrics DB'!I327</f>
        <v>Item #5</v>
      </c>
      <c r="F264" s="730">
        <f t="shared" si="31"/>
        <v>0</v>
      </c>
      <c r="G264" s="653">
        <f t="shared" si="31"/>
        <v>0</v>
      </c>
      <c r="H264" s="736">
        <f t="shared" si="31"/>
        <v>0</v>
      </c>
      <c r="I264" s="653">
        <f t="shared" si="31"/>
        <v>0</v>
      </c>
      <c r="L264" s="25"/>
      <c r="M264" s="688">
        <f t="shared" si="32"/>
        <v>0</v>
      </c>
      <c r="N264" s="21"/>
      <c r="Q264" s="27">
        <f t="shared" si="33"/>
        <v>0</v>
      </c>
    </row>
    <row r="265" spans="3:21" ht="16" outlineLevel="2" thickBot="1">
      <c r="D265" s="657" t="str">
        <f t="shared" si="30"/>
        <v>O&amp;N UC-4.5.2-Item #6</v>
      </c>
      <c r="E265" s="657" t="str">
        <f>'4. Metrics DB'!I328</f>
        <v>Item #6</v>
      </c>
      <c r="F265" s="732">
        <f t="shared" si="31"/>
        <v>0</v>
      </c>
      <c r="G265" s="657">
        <f t="shared" si="31"/>
        <v>0</v>
      </c>
      <c r="H265" s="737">
        <f t="shared" si="31"/>
        <v>0</v>
      </c>
      <c r="I265" s="657">
        <f t="shared" si="31"/>
        <v>0</v>
      </c>
      <c r="L265" s="700"/>
      <c r="M265" s="714">
        <f t="shared" si="32"/>
        <v>0</v>
      </c>
      <c r="N265" s="21"/>
      <c r="Q265" s="27">
        <f t="shared" si="33"/>
        <v>0</v>
      </c>
    </row>
    <row r="266" spans="3:21" outlineLevel="2">
      <c r="D266" s="653" t="str">
        <f t="shared" si="30"/>
        <v>O&amp;N UC-4.5.2-Item #7</v>
      </c>
      <c r="E266" s="653" t="str">
        <f>'4. Metrics DB'!I329</f>
        <v>Item #7</v>
      </c>
      <c r="F266" s="19"/>
      <c r="G266" s="19"/>
      <c r="H266" s="19"/>
      <c r="I266" s="19"/>
      <c r="L266" s="25"/>
      <c r="M266" s="688">
        <f t="shared" si="32"/>
        <v>0</v>
      </c>
      <c r="N266" s="21"/>
      <c r="Q266" s="27">
        <f t="shared" si="33"/>
        <v>0</v>
      </c>
    </row>
    <row r="267" spans="3:21" outlineLevel="2">
      <c r="D267" s="653" t="str">
        <f t="shared" si="30"/>
        <v>O&amp;N UC-4.5.2-Item #8</v>
      </c>
      <c r="E267" s="653" t="str">
        <f>'4. Metrics DB'!I330</f>
        <v>Item #8</v>
      </c>
      <c r="F267" s="25"/>
      <c r="G267" s="25"/>
      <c r="H267" s="25"/>
      <c r="I267" s="25"/>
      <c r="L267" s="25"/>
      <c r="M267" s="688">
        <f t="shared" si="32"/>
        <v>0</v>
      </c>
      <c r="N267" s="21"/>
      <c r="Q267" s="27">
        <f t="shared" si="33"/>
        <v>0</v>
      </c>
    </row>
    <row r="268" spans="3:21" outlineLevel="2">
      <c r="D268" s="653" t="str">
        <f t="shared" si="30"/>
        <v>O&amp;N UC-4.5.2-Item #9</v>
      </c>
      <c r="E268" s="653" t="str">
        <f>'4. Metrics DB'!I331</f>
        <v>Item #9</v>
      </c>
      <c r="F268" s="25"/>
      <c r="G268" s="25"/>
      <c r="H268" s="25"/>
      <c r="I268" s="25"/>
      <c r="L268" s="25"/>
      <c r="M268" s="688">
        <f t="shared" si="32"/>
        <v>0</v>
      </c>
      <c r="N268" s="21"/>
      <c r="Q268" s="27">
        <f t="shared" si="33"/>
        <v>0</v>
      </c>
    </row>
    <row r="269" spans="3:21" outlineLevel="2">
      <c r="D269" s="724" t="str">
        <f t="shared" si="30"/>
        <v>O&amp;N UC-4.5.2-Item #10</v>
      </c>
      <c r="E269" s="724" t="str">
        <f>'4. Metrics DB'!I332</f>
        <v>Item #10</v>
      </c>
      <c r="F269" s="30"/>
      <c r="G269" s="30"/>
      <c r="H269" s="30"/>
      <c r="I269" s="30"/>
      <c r="L269" s="30"/>
      <c r="M269" s="689">
        <f t="shared" si="32"/>
        <v>0</v>
      </c>
      <c r="N269" s="21"/>
      <c r="Q269" s="32">
        <f t="shared" si="33"/>
        <v>0</v>
      </c>
    </row>
    <row r="270" spans="3:21" outlineLevel="2">
      <c r="M270" s="36"/>
    </row>
    <row r="271" spans="3:21" s="72" customFormat="1" ht="16" outlineLevel="1">
      <c r="C271" s="6" t="str">
        <f>CONCATENATE(B79,6)</f>
        <v>4.6</v>
      </c>
      <c r="D271" s="7" t="str">
        <f>CONCATENATE(C79," - Opex")</f>
        <v>O&amp;N UC - NTT - Opex</v>
      </c>
      <c r="E271" s="73"/>
      <c r="F271" s="841" t="s">
        <v>621</v>
      </c>
      <c r="G271" s="73"/>
      <c r="H271" s="73"/>
      <c r="I271" s="73"/>
      <c r="J271" s="73"/>
      <c r="K271" s="73"/>
      <c r="L271" s="73"/>
      <c r="M271" s="73"/>
      <c r="N271" s="73"/>
      <c r="O271" s="73"/>
      <c r="P271" s="73"/>
      <c r="Q271" s="73"/>
      <c r="R271" s="73"/>
      <c r="S271" s="73"/>
      <c r="T271" s="73"/>
      <c r="U271" s="73"/>
    </row>
    <row r="272" spans="3:21" outlineLevel="2"/>
    <row r="273" spans="4:23" outlineLevel="2">
      <c r="D273" s="39" t="str">
        <f>CONCATENATE(C271,".1")</f>
        <v>4.6.1</v>
      </c>
      <c r="E273" s="39" t="str">
        <f>CONCATENATE(D271,", Purchase")</f>
        <v>O&amp;N UC - NTT - Opex, Purchase</v>
      </c>
    </row>
    <row r="274" spans="4:23" outlineLevel="2">
      <c r="V274" s="101"/>
      <c r="W274" s="101"/>
    </row>
    <row r="275" spans="4:23" ht="16" outlineLevel="2">
      <c r="D275" s="9"/>
      <c r="E275" s="9"/>
      <c r="F275" s="1033" t="s">
        <v>0</v>
      </c>
      <c r="G275" s="1034"/>
      <c r="H275" s="1034"/>
      <c r="I275" s="1035"/>
      <c r="J275" s="72"/>
      <c r="K275" s="72"/>
      <c r="L275" s="1002" t="s">
        <v>1</v>
      </c>
      <c r="M275" s="1003"/>
      <c r="N275" s="1004"/>
      <c r="O275" s="72"/>
      <c r="Q275" s="12" t="s">
        <v>2</v>
      </c>
      <c r="V275" s="101"/>
      <c r="W275" s="101"/>
    </row>
    <row r="276" spans="4:23" s="233" customFormat="1" ht="64" outlineLevel="2">
      <c r="D276" s="661" t="s">
        <v>394</v>
      </c>
      <c r="E276" s="661" t="s">
        <v>3</v>
      </c>
      <c r="F276" s="661" t="s">
        <v>25</v>
      </c>
      <c r="G276" s="661" t="s">
        <v>252</v>
      </c>
      <c r="H276" s="661" t="s">
        <v>26</v>
      </c>
      <c r="I276" s="661" t="s">
        <v>217</v>
      </c>
      <c r="J276" s="235"/>
      <c r="K276" s="235"/>
      <c r="L276" s="891" t="s">
        <v>6</v>
      </c>
      <c r="M276" s="895" t="s">
        <v>570</v>
      </c>
      <c r="N276" s="884" t="s">
        <v>86</v>
      </c>
      <c r="O276" s="333"/>
      <c r="Q276" s="234" t="s">
        <v>21</v>
      </c>
      <c r="V276" s="236"/>
      <c r="W276" s="236"/>
    </row>
    <row r="277" spans="4:23" outlineLevel="2">
      <c r="D277" s="669" t="str">
        <f t="shared" ref="D277:D296" si="34">CONCATENATE(C$5,"-",D$273,"-",E277)</f>
        <v>O&amp;N UC-4.6.1-Item #1</v>
      </c>
      <c r="E277" s="665" t="str">
        <f>'4. Metrics DB'!I333</f>
        <v>Item #1</v>
      </c>
      <c r="F277" s="726">
        <f t="shared" ref="F277:I286" si="35">VLOOKUP($D277, MetricsDBTable, F$209,0)</f>
        <v>0</v>
      </c>
      <c r="G277" s="649">
        <f t="shared" si="35"/>
        <v>0</v>
      </c>
      <c r="H277" s="727">
        <f t="shared" si="35"/>
        <v>0</v>
      </c>
      <c r="I277" s="649">
        <f t="shared" si="35"/>
        <v>0</v>
      </c>
      <c r="L277" s="19"/>
      <c r="M277" s="687">
        <f t="shared" ref="M277:M285" si="36">H277</f>
        <v>0</v>
      </c>
      <c r="N277" s="20"/>
      <c r="O277" s="21"/>
      <c r="Q277" s="22">
        <f t="shared" ref="Q277:Q296" si="37">L277*M277</f>
        <v>0</v>
      </c>
      <c r="V277" s="101"/>
      <c r="W277" s="101"/>
    </row>
    <row r="278" spans="4:23" outlineLevel="2">
      <c r="D278" s="669" t="str">
        <f t="shared" si="34"/>
        <v>O&amp;N UC-4.6.1-Item #2</v>
      </c>
      <c r="E278" s="738" t="str">
        <f>'4. Metrics DB'!I334</f>
        <v>Item #2</v>
      </c>
      <c r="F278" s="728">
        <f t="shared" si="35"/>
        <v>0</v>
      </c>
      <c r="G278" s="724">
        <f t="shared" si="35"/>
        <v>0</v>
      </c>
      <c r="H278" s="729">
        <f t="shared" si="35"/>
        <v>0</v>
      </c>
      <c r="I278" s="724">
        <f t="shared" si="35"/>
        <v>0</v>
      </c>
      <c r="L278" s="25"/>
      <c r="M278" s="688">
        <f t="shared" si="36"/>
        <v>0</v>
      </c>
      <c r="N278" s="26"/>
      <c r="O278" s="21"/>
      <c r="Q278" s="27">
        <f t="shared" si="37"/>
        <v>0</v>
      </c>
      <c r="V278" s="101"/>
      <c r="W278" s="101"/>
    </row>
    <row r="279" spans="4:23" outlineLevel="2">
      <c r="D279" s="669" t="str">
        <f t="shared" si="34"/>
        <v>O&amp;N UC-4.6.1-Item #3</v>
      </c>
      <c r="E279" s="738" t="str">
        <f>'4. Metrics DB'!I335</f>
        <v>Item #3</v>
      </c>
      <c r="F279" s="730" t="str">
        <f t="shared" si="35"/>
        <v>Crowd Monitoring - EPU ASU S/W</v>
      </c>
      <c r="G279" s="653" t="str">
        <f t="shared" si="35"/>
        <v>Each usecase</v>
      </c>
      <c r="H279" s="731">
        <f t="shared" si="35"/>
        <v>62.5</v>
      </c>
      <c r="I279" s="653">
        <f t="shared" si="35"/>
        <v>0</v>
      </c>
      <c r="L279" s="25">
        <v>1</v>
      </c>
      <c r="M279" s="688">
        <f t="shared" si="36"/>
        <v>62.5</v>
      </c>
      <c r="N279" s="26"/>
      <c r="O279" s="21"/>
      <c r="Q279" s="27">
        <f t="shared" si="37"/>
        <v>62.5</v>
      </c>
      <c r="V279" s="101"/>
      <c r="W279" s="101"/>
    </row>
    <row r="280" spans="4:23" outlineLevel="2">
      <c r="D280" s="669" t="str">
        <f t="shared" si="34"/>
        <v>O&amp;N UC-4.6.1-Item #4</v>
      </c>
      <c r="E280" s="738" t="str">
        <f>'4. Metrics DB'!I336</f>
        <v>Item #4</v>
      </c>
      <c r="F280" s="728">
        <f t="shared" si="35"/>
        <v>0</v>
      </c>
      <c r="G280" s="724">
        <f t="shared" si="35"/>
        <v>0</v>
      </c>
      <c r="H280" s="729">
        <f t="shared" si="35"/>
        <v>0</v>
      </c>
      <c r="I280" s="724">
        <f t="shared" si="35"/>
        <v>0</v>
      </c>
      <c r="L280" s="25"/>
      <c r="M280" s="688">
        <f t="shared" si="36"/>
        <v>0</v>
      </c>
      <c r="N280" s="26"/>
      <c r="O280" s="21"/>
      <c r="Q280" s="27">
        <f t="shared" si="37"/>
        <v>0</v>
      </c>
      <c r="V280" s="101"/>
      <c r="W280" s="101"/>
    </row>
    <row r="281" spans="4:23" outlineLevel="2">
      <c r="D281" s="669" t="str">
        <f t="shared" si="34"/>
        <v>O&amp;N UC-4.6.1-Item #5</v>
      </c>
      <c r="E281" s="738" t="str">
        <f>'4. Metrics DB'!I337</f>
        <v>Item #5</v>
      </c>
      <c r="F281" s="730">
        <f t="shared" si="35"/>
        <v>0</v>
      </c>
      <c r="G281" s="653">
        <f t="shared" si="35"/>
        <v>0</v>
      </c>
      <c r="H281" s="731">
        <f t="shared" si="35"/>
        <v>0</v>
      </c>
      <c r="I281" s="653">
        <f t="shared" si="35"/>
        <v>0</v>
      </c>
      <c r="L281" s="25"/>
      <c r="M281" s="688">
        <f t="shared" si="36"/>
        <v>0</v>
      </c>
      <c r="N281" s="26"/>
      <c r="O281" s="21"/>
      <c r="Q281" s="27">
        <f t="shared" si="37"/>
        <v>0</v>
      </c>
      <c r="V281" s="101"/>
      <c r="W281" s="101"/>
    </row>
    <row r="282" spans="4:23" outlineLevel="2">
      <c r="D282" s="669" t="str">
        <f t="shared" si="34"/>
        <v>O&amp;N UC-4.6.1-Item #6</v>
      </c>
      <c r="E282" s="738" t="str">
        <f>'4. Metrics DB'!I338</f>
        <v>Item #6</v>
      </c>
      <c r="F282" s="728" t="str">
        <f t="shared" si="35"/>
        <v>Audio Notification - Base ASU S/W</v>
      </c>
      <c r="G282" s="724" t="str">
        <f t="shared" si="35"/>
        <v>Each usecase</v>
      </c>
      <c r="H282" s="729">
        <f t="shared" si="35"/>
        <v>189</v>
      </c>
      <c r="I282" s="724">
        <f t="shared" si="35"/>
        <v>0</v>
      </c>
      <c r="L282" s="25">
        <v>1</v>
      </c>
      <c r="M282" s="688">
        <f t="shared" si="36"/>
        <v>189</v>
      </c>
      <c r="N282" s="26"/>
      <c r="O282" s="21"/>
      <c r="Q282" s="27">
        <f t="shared" si="37"/>
        <v>189</v>
      </c>
      <c r="V282" s="101"/>
      <c r="W282" s="101"/>
    </row>
    <row r="283" spans="4:23" outlineLevel="2">
      <c r="D283" s="669" t="str">
        <f t="shared" si="34"/>
        <v>O&amp;N UC-4.6.1-Item #7</v>
      </c>
      <c r="E283" s="738" t="str">
        <f>'4. Metrics DB'!I339</f>
        <v>Item #7</v>
      </c>
      <c r="F283" s="730">
        <f t="shared" si="35"/>
        <v>0</v>
      </c>
      <c r="G283" s="653">
        <f t="shared" si="35"/>
        <v>0</v>
      </c>
      <c r="H283" s="731">
        <f t="shared" si="35"/>
        <v>0</v>
      </c>
      <c r="I283" s="653">
        <f t="shared" si="35"/>
        <v>0</v>
      </c>
      <c r="L283" s="25"/>
      <c r="M283" s="688">
        <f t="shared" si="36"/>
        <v>0</v>
      </c>
      <c r="N283" s="26"/>
      <c r="O283" s="21"/>
      <c r="Q283" s="27">
        <f t="shared" si="37"/>
        <v>0</v>
      </c>
      <c r="V283" s="101"/>
      <c r="W283" s="101"/>
    </row>
    <row r="284" spans="4:23" outlineLevel="2">
      <c r="D284" s="669" t="str">
        <f t="shared" si="34"/>
        <v>O&amp;N UC-4.6.1-Item #8</v>
      </c>
      <c r="E284" s="738" t="str">
        <f>'4. Metrics DB'!I340</f>
        <v>Item #8</v>
      </c>
      <c r="F284" s="728">
        <f t="shared" si="35"/>
        <v>0</v>
      </c>
      <c r="G284" s="724">
        <f t="shared" si="35"/>
        <v>0</v>
      </c>
      <c r="H284" s="729">
        <f t="shared" si="35"/>
        <v>0</v>
      </c>
      <c r="I284" s="724">
        <f t="shared" si="35"/>
        <v>0</v>
      </c>
      <c r="L284" s="25"/>
      <c r="M284" s="688">
        <f t="shared" si="36"/>
        <v>0</v>
      </c>
      <c r="N284" s="26"/>
      <c r="O284" s="21"/>
      <c r="Q284" s="27">
        <f t="shared" si="37"/>
        <v>0</v>
      </c>
      <c r="V284" s="101"/>
      <c r="W284" s="101"/>
    </row>
    <row r="285" spans="4:23" ht="16" outlineLevel="2" thickBot="1">
      <c r="D285" s="669" t="str">
        <f t="shared" si="34"/>
        <v>O&amp;N UC-4.6.1-Item #9</v>
      </c>
      <c r="E285" s="738" t="str">
        <f>'4. Metrics DB'!I341</f>
        <v>Item #9</v>
      </c>
      <c r="F285" s="725" t="str">
        <f t="shared" si="35"/>
        <v>Alarming Sounds - EPU ASU S/W</v>
      </c>
      <c r="G285" s="653" t="str">
        <f t="shared" si="35"/>
        <v>Each usecase</v>
      </c>
      <c r="H285" s="739">
        <f t="shared" si="35"/>
        <v>212</v>
      </c>
      <c r="I285" s="653">
        <f t="shared" si="35"/>
        <v>0</v>
      </c>
      <c r="L285" s="700">
        <v>1</v>
      </c>
      <c r="M285" s="714">
        <f t="shared" si="36"/>
        <v>212</v>
      </c>
      <c r="N285" s="707"/>
      <c r="O285" s="21"/>
      <c r="Q285" s="27">
        <f t="shared" si="37"/>
        <v>212</v>
      </c>
      <c r="V285" s="101"/>
      <c r="W285" s="101"/>
    </row>
    <row r="286" spans="4:23" ht="16" outlineLevel="2" thickBot="1">
      <c r="D286" s="677" t="str">
        <f t="shared" si="34"/>
        <v>O&amp;N UC-4.6.1-Item #10</v>
      </c>
      <c r="E286" s="741" t="str">
        <f>'4. Metrics DB'!I342</f>
        <v>Item #10</v>
      </c>
      <c r="F286" s="657">
        <f t="shared" si="35"/>
        <v>0</v>
      </c>
      <c r="G286" s="657">
        <f t="shared" si="35"/>
        <v>0</v>
      </c>
      <c r="H286" s="733">
        <f t="shared" si="35"/>
        <v>0</v>
      </c>
      <c r="I286" s="657">
        <f t="shared" si="35"/>
        <v>0</v>
      </c>
      <c r="L286" s="25"/>
      <c r="M286" s="688"/>
      <c r="N286" s="26"/>
      <c r="O286" s="21"/>
      <c r="Q286" s="27">
        <f t="shared" si="37"/>
        <v>0</v>
      </c>
      <c r="V286" s="101"/>
      <c r="W286" s="101"/>
    </row>
    <row r="287" spans="4:23" outlineLevel="2">
      <c r="D287" s="669" t="str">
        <f t="shared" si="34"/>
        <v>O&amp;N UC-4.6.1-Item #11</v>
      </c>
      <c r="E287" s="669" t="str">
        <f>'4. Metrics DB'!I343</f>
        <v>Item #11</v>
      </c>
      <c r="F287" s="699"/>
      <c r="G287" s="699"/>
      <c r="H287" s="699"/>
      <c r="I287" s="699"/>
      <c r="L287" s="25"/>
      <c r="M287" s="688"/>
      <c r="N287" s="26"/>
      <c r="O287" s="21"/>
      <c r="Q287" s="27">
        <f t="shared" si="37"/>
        <v>0</v>
      </c>
      <c r="V287" s="101"/>
      <c r="W287" s="101"/>
    </row>
    <row r="288" spans="4:23" outlineLevel="2">
      <c r="D288" s="669" t="str">
        <f t="shared" si="34"/>
        <v>O&amp;N UC-4.6.1-Item #12</v>
      </c>
      <c r="E288" s="738" t="str">
        <f>'4. Metrics DB'!I344</f>
        <v>Item #12</v>
      </c>
      <c r="F288" s="25"/>
      <c r="G288" s="25"/>
      <c r="H288" s="25"/>
      <c r="I288" s="25"/>
      <c r="L288" s="25"/>
      <c r="M288" s="688"/>
      <c r="N288" s="26"/>
      <c r="O288" s="21"/>
      <c r="Q288" s="27">
        <f t="shared" si="37"/>
        <v>0</v>
      </c>
      <c r="V288" s="101"/>
      <c r="W288" s="101"/>
    </row>
    <row r="289" spans="4:23" outlineLevel="2">
      <c r="D289" s="669" t="str">
        <f t="shared" si="34"/>
        <v>O&amp;N UC-4.6.1-Item #13</v>
      </c>
      <c r="E289" s="738" t="str">
        <f>'4. Metrics DB'!I345</f>
        <v>Item #13</v>
      </c>
      <c r="F289" s="25"/>
      <c r="G289" s="25"/>
      <c r="H289" s="25"/>
      <c r="I289" s="25"/>
      <c r="L289" s="25"/>
      <c r="M289" s="688"/>
      <c r="N289" s="26"/>
      <c r="O289" s="21"/>
      <c r="Q289" s="27">
        <f t="shared" si="37"/>
        <v>0</v>
      </c>
      <c r="V289" s="101"/>
      <c r="W289" s="101"/>
    </row>
    <row r="290" spans="4:23" outlineLevel="2">
      <c r="D290" s="669" t="str">
        <f t="shared" si="34"/>
        <v>O&amp;N UC-4.6.1-Item #14</v>
      </c>
      <c r="E290" s="738" t="str">
        <f>'4. Metrics DB'!I346</f>
        <v>Item #14</v>
      </c>
      <c r="F290" s="25"/>
      <c r="G290" s="25"/>
      <c r="H290" s="25"/>
      <c r="I290" s="25"/>
      <c r="L290" s="25"/>
      <c r="M290" s="688"/>
      <c r="N290" s="26"/>
      <c r="O290" s="21"/>
      <c r="Q290" s="27">
        <f t="shared" si="37"/>
        <v>0</v>
      </c>
      <c r="V290" s="101"/>
      <c r="W290" s="101"/>
    </row>
    <row r="291" spans="4:23" outlineLevel="2">
      <c r="D291" s="669" t="str">
        <f t="shared" si="34"/>
        <v>O&amp;N UC-4.6.1-Item #15</v>
      </c>
      <c r="E291" s="738" t="str">
        <f>'4. Metrics DB'!I347</f>
        <v>Item #15</v>
      </c>
      <c r="F291" s="25"/>
      <c r="G291" s="25"/>
      <c r="H291" s="25"/>
      <c r="I291" s="25"/>
      <c r="L291" s="25"/>
      <c r="M291" s="688"/>
      <c r="N291" s="26"/>
      <c r="O291" s="21"/>
      <c r="Q291" s="27">
        <f t="shared" si="37"/>
        <v>0</v>
      </c>
      <c r="V291" s="101"/>
      <c r="W291" s="101"/>
    </row>
    <row r="292" spans="4:23" outlineLevel="2">
      <c r="D292" s="669" t="str">
        <f t="shared" si="34"/>
        <v>O&amp;N UC-4.6.1-Item #16</v>
      </c>
      <c r="E292" s="738" t="str">
        <f>'4. Metrics DB'!I348</f>
        <v>Item #16</v>
      </c>
      <c r="F292" s="25"/>
      <c r="G292" s="25"/>
      <c r="H292" s="25"/>
      <c r="I292" s="25"/>
      <c r="L292" s="25"/>
      <c r="M292" s="688"/>
      <c r="N292" s="26"/>
      <c r="O292" s="21"/>
      <c r="Q292" s="27">
        <f t="shared" si="37"/>
        <v>0</v>
      </c>
      <c r="V292" s="101"/>
      <c r="W292" s="101"/>
    </row>
    <row r="293" spans="4:23" outlineLevel="2">
      <c r="D293" s="669" t="str">
        <f t="shared" si="34"/>
        <v>O&amp;N UC-4.6.1-Item #17</v>
      </c>
      <c r="E293" s="738" t="str">
        <f>'4. Metrics DB'!I349</f>
        <v>Item #17</v>
      </c>
      <c r="F293" s="25"/>
      <c r="G293" s="25"/>
      <c r="H293" s="25"/>
      <c r="I293" s="25"/>
      <c r="L293" s="25"/>
      <c r="M293" s="688"/>
      <c r="N293" s="26"/>
      <c r="O293" s="21"/>
      <c r="Q293" s="27">
        <f t="shared" si="37"/>
        <v>0</v>
      </c>
      <c r="V293" s="101"/>
      <c r="W293" s="101"/>
    </row>
    <row r="294" spans="4:23" outlineLevel="2">
      <c r="D294" s="669" t="str">
        <f t="shared" si="34"/>
        <v>O&amp;N UC-4.6.1-Item #18</v>
      </c>
      <c r="E294" s="738" t="str">
        <f>'4. Metrics DB'!I350</f>
        <v>Item #18</v>
      </c>
      <c r="F294" s="25"/>
      <c r="G294" s="25"/>
      <c r="H294" s="25"/>
      <c r="I294" s="25"/>
      <c r="L294" s="25"/>
      <c r="M294" s="688"/>
      <c r="N294" s="26"/>
      <c r="O294" s="21"/>
      <c r="Q294" s="27">
        <f t="shared" si="37"/>
        <v>0</v>
      </c>
      <c r="V294" s="101"/>
      <c r="W294" s="101"/>
    </row>
    <row r="295" spans="4:23" outlineLevel="2">
      <c r="D295" s="669" t="str">
        <f t="shared" si="34"/>
        <v>O&amp;N UC-4.6.1-Item #19</v>
      </c>
      <c r="E295" s="738" t="str">
        <f>'4. Metrics DB'!I351</f>
        <v>Item #19</v>
      </c>
      <c r="F295" s="25"/>
      <c r="G295" s="25"/>
      <c r="H295" s="25"/>
      <c r="I295" s="25"/>
      <c r="L295" s="25"/>
      <c r="M295" s="688"/>
      <c r="N295" s="26"/>
      <c r="O295" s="21"/>
      <c r="Q295" s="27">
        <f t="shared" si="37"/>
        <v>0</v>
      </c>
      <c r="V295" s="101"/>
      <c r="W295" s="101"/>
    </row>
    <row r="296" spans="4:23" ht="16" outlineLevel="2" thickBot="1">
      <c r="D296" s="681" t="str">
        <f t="shared" si="34"/>
        <v>O&amp;N UC-4.6.1-Item #20</v>
      </c>
      <c r="E296" s="740" t="str">
        <f>'4. Metrics DB'!I352</f>
        <v>Item #20</v>
      </c>
      <c r="F296" s="700"/>
      <c r="G296" s="700"/>
      <c r="H296" s="700"/>
      <c r="I296" s="700"/>
      <c r="L296" s="30"/>
      <c r="M296" s="689"/>
      <c r="N296" s="31"/>
      <c r="O296" s="21"/>
      <c r="Q296" s="32">
        <f t="shared" si="37"/>
        <v>0</v>
      </c>
      <c r="V296" s="101"/>
      <c r="W296" s="101"/>
    </row>
    <row r="297" spans="4:23" outlineLevel="2">
      <c r="M297" s="36"/>
      <c r="V297" s="101"/>
      <c r="W297" s="101"/>
    </row>
    <row r="298" spans="4:23" outlineLevel="2">
      <c r="D298" s="39" t="str">
        <f>CONCATENATE(C271,".2")</f>
        <v>4.6.2</v>
      </c>
      <c r="E298" s="39" t="str">
        <f>CONCATENATE(D271,", Internal")</f>
        <v>O&amp;N UC - NTT - Opex, Internal</v>
      </c>
      <c r="V298" s="101"/>
      <c r="W298" s="101"/>
    </row>
    <row r="299" spans="4:23" outlineLevel="2">
      <c r="V299" s="101"/>
      <c r="W299" s="101"/>
    </row>
    <row r="300" spans="4:23" ht="16" outlineLevel="2">
      <c r="D300" s="9"/>
      <c r="E300" s="9"/>
      <c r="F300" s="1033" t="s">
        <v>0</v>
      </c>
      <c r="G300" s="1034"/>
      <c r="H300" s="1034"/>
      <c r="I300" s="1035"/>
      <c r="J300" s="72"/>
      <c r="K300" s="72"/>
      <c r="L300" s="1002" t="s">
        <v>1</v>
      </c>
      <c r="M300" s="1003"/>
      <c r="N300" s="1004"/>
      <c r="O300" s="72"/>
      <c r="Q300" s="12" t="s">
        <v>2</v>
      </c>
      <c r="V300" s="101"/>
      <c r="W300" s="101"/>
    </row>
    <row r="301" spans="4:23" s="233" customFormat="1" ht="64" outlineLevel="2">
      <c r="D301" s="661" t="s">
        <v>394</v>
      </c>
      <c r="E301" s="661" t="s">
        <v>3</v>
      </c>
      <c r="F301" s="661" t="s">
        <v>25</v>
      </c>
      <c r="G301" s="661" t="s">
        <v>252</v>
      </c>
      <c r="H301" s="661" t="s">
        <v>26</v>
      </c>
      <c r="I301" s="661" t="s">
        <v>217</v>
      </c>
      <c r="J301" s="235"/>
      <c r="K301" s="235"/>
      <c r="L301" s="891" t="s">
        <v>6</v>
      </c>
      <c r="M301" s="895" t="s">
        <v>570</v>
      </c>
      <c r="N301" s="891" t="s">
        <v>86</v>
      </c>
      <c r="O301" s="36"/>
      <c r="Q301" s="234" t="s">
        <v>21</v>
      </c>
      <c r="V301" s="236"/>
      <c r="W301" s="236"/>
    </row>
    <row r="302" spans="4:23" outlineLevel="2">
      <c r="D302" s="669" t="str">
        <f t="shared" ref="D302:D311" si="38">CONCATENATE(C$5,"-",D$298,"-",E302)</f>
        <v>O&amp;N UC-4.6.2-Item #1</v>
      </c>
      <c r="E302" s="665" t="str">
        <f>'4. Metrics DB'!I353</f>
        <v>Item #1</v>
      </c>
      <c r="F302" s="726" t="str">
        <f t="shared" ref="F302:I307" si="39">VLOOKUP($D302, MetricsDBTable, F$209,0)</f>
        <v>Crowd Monitoring - Base Maint</v>
      </c>
      <c r="G302" s="649" t="str">
        <f t="shared" si="39"/>
        <v>Each usecase</v>
      </c>
      <c r="H302" s="727">
        <f t="shared" si="39"/>
        <v>2000</v>
      </c>
      <c r="I302" s="649">
        <f t="shared" si="39"/>
        <v>0</v>
      </c>
      <c r="L302" s="19">
        <v>1</v>
      </c>
      <c r="M302" s="687">
        <f t="shared" ref="M302:M307" si="40">H302</f>
        <v>2000</v>
      </c>
      <c r="N302" s="20">
        <v>-0.01</v>
      </c>
      <c r="O302" s="21"/>
      <c r="Q302" s="22">
        <f t="shared" ref="Q302:Q311" si="41">L302*M302</f>
        <v>2000</v>
      </c>
      <c r="V302" s="101"/>
      <c r="W302" s="101"/>
    </row>
    <row r="303" spans="4:23" outlineLevel="2">
      <c r="D303" s="669" t="str">
        <f t="shared" si="38"/>
        <v>O&amp;N UC-4.6.2-Item #2</v>
      </c>
      <c r="E303" s="738" t="str">
        <f>'4. Metrics DB'!I354</f>
        <v>Item #2</v>
      </c>
      <c r="F303" s="728" t="str">
        <f t="shared" si="39"/>
        <v>Crowd Monitoring - EPU Maint</v>
      </c>
      <c r="G303" s="724" t="str">
        <f t="shared" si="39"/>
        <v>Each usecase</v>
      </c>
      <c r="H303" s="729">
        <f t="shared" si="39"/>
        <v>400</v>
      </c>
      <c r="I303" s="724">
        <f t="shared" si="39"/>
        <v>0</v>
      </c>
      <c r="L303" s="25">
        <v>1</v>
      </c>
      <c r="M303" s="688">
        <f t="shared" si="40"/>
        <v>400</v>
      </c>
      <c r="N303" s="26">
        <v>-0.01</v>
      </c>
      <c r="O303" s="21"/>
      <c r="Q303" s="27">
        <f t="shared" si="41"/>
        <v>400</v>
      </c>
      <c r="V303" s="101"/>
      <c r="W303" s="101"/>
    </row>
    <row r="304" spans="4:23" outlineLevel="2">
      <c r="D304" s="669" t="str">
        <f t="shared" si="38"/>
        <v>O&amp;N UC-4.6.2-Item #3</v>
      </c>
      <c r="E304" s="738" t="str">
        <f>'4. Metrics DB'!I355</f>
        <v>Item #3</v>
      </c>
      <c r="F304" s="730" t="str">
        <f t="shared" si="39"/>
        <v>Audio Notification - EPU Maint</v>
      </c>
      <c r="G304" s="653" t="str">
        <f t="shared" si="39"/>
        <v>Each usecase</v>
      </c>
      <c r="H304" s="731">
        <f t="shared" si="39"/>
        <v>2000</v>
      </c>
      <c r="I304" s="653">
        <f t="shared" si="39"/>
        <v>0</v>
      </c>
      <c r="L304" s="25">
        <v>1</v>
      </c>
      <c r="M304" s="688">
        <f t="shared" si="40"/>
        <v>2000</v>
      </c>
      <c r="N304" s="26">
        <v>-0.01</v>
      </c>
      <c r="O304" s="21"/>
      <c r="Q304" s="27">
        <f t="shared" si="41"/>
        <v>2000</v>
      </c>
      <c r="V304" s="101"/>
      <c r="W304" s="101"/>
    </row>
    <row r="305" spans="4:23" outlineLevel="2">
      <c r="D305" s="669" t="str">
        <f t="shared" si="38"/>
        <v>O&amp;N UC-4.6.2-Item #4</v>
      </c>
      <c r="E305" s="738" t="str">
        <f>'4. Metrics DB'!I356</f>
        <v>Item #4</v>
      </c>
      <c r="F305" s="728" t="str">
        <f t="shared" si="39"/>
        <v>Audio Notification - Base Maint</v>
      </c>
      <c r="G305" s="724" t="str">
        <f t="shared" si="39"/>
        <v>Each usecase</v>
      </c>
      <c r="H305" s="729">
        <f t="shared" si="39"/>
        <v>400</v>
      </c>
      <c r="I305" s="724">
        <f t="shared" si="39"/>
        <v>0</v>
      </c>
      <c r="L305" s="25">
        <v>1</v>
      </c>
      <c r="M305" s="688">
        <f t="shared" si="40"/>
        <v>400</v>
      </c>
      <c r="N305" s="26">
        <v>-0.01</v>
      </c>
      <c r="O305" s="21"/>
      <c r="Q305" s="27">
        <f t="shared" si="41"/>
        <v>400</v>
      </c>
      <c r="V305" s="101"/>
      <c r="W305" s="101"/>
    </row>
    <row r="306" spans="4:23" outlineLevel="2">
      <c r="D306" s="669" t="str">
        <f t="shared" si="38"/>
        <v>O&amp;N UC-4.6.2-Item #5</v>
      </c>
      <c r="E306" s="738" t="str">
        <f>'4. Metrics DB'!I357</f>
        <v>Item #5</v>
      </c>
      <c r="F306" s="730" t="str">
        <f t="shared" si="39"/>
        <v>Alarming Sounds - Base Maint</v>
      </c>
      <c r="G306" s="653" t="str">
        <f t="shared" si="39"/>
        <v>Each usecase</v>
      </c>
      <c r="H306" s="731">
        <f t="shared" si="39"/>
        <v>2000</v>
      </c>
      <c r="I306" s="653">
        <f t="shared" si="39"/>
        <v>0</v>
      </c>
      <c r="L306" s="25">
        <v>1</v>
      </c>
      <c r="M306" s="688">
        <f t="shared" si="40"/>
        <v>2000</v>
      </c>
      <c r="N306" s="26">
        <v>-0.01</v>
      </c>
      <c r="O306" s="21"/>
      <c r="Q306" s="27">
        <f t="shared" si="41"/>
        <v>2000</v>
      </c>
      <c r="V306" s="101"/>
      <c r="W306" s="101"/>
    </row>
    <row r="307" spans="4:23" ht="16" outlineLevel="2" thickBot="1">
      <c r="D307" s="677" t="str">
        <f t="shared" si="38"/>
        <v>O&amp;N UC-4.6.2-Item #6</v>
      </c>
      <c r="E307" s="741" t="str">
        <f>'4. Metrics DB'!I358</f>
        <v>Item #6</v>
      </c>
      <c r="F307" s="732" t="str">
        <f t="shared" si="39"/>
        <v>Alarming Sounds - EPU Maint</v>
      </c>
      <c r="G307" s="657" t="str">
        <f t="shared" si="39"/>
        <v>Each usecase</v>
      </c>
      <c r="H307" s="733">
        <f t="shared" si="39"/>
        <v>400</v>
      </c>
      <c r="I307" s="657">
        <f t="shared" si="39"/>
        <v>0</v>
      </c>
      <c r="L307" s="700">
        <v>1</v>
      </c>
      <c r="M307" s="714">
        <f t="shared" si="40"/>
        <v>400</v>
      </c>
      <c r="N307" s="707">
        <v>-0.01</v>
      </c>
      <c r="O307" s="21"/>
      <c r="Q307" s="27">
        <f t="shared" si="41"/>
        <v>400</v>
      </c>
      <c r="V307" s="101"/>
      <c r="W307" s="101"/>
    </row>
    <row r="308" spans="4:23" outlineLevel="2">
      <c r="D308" s="669" t="str">
        <f t="shared" si="38"/>
        <v>O&amp;N UC-4.6.2-Item #7</v>
      </c>
      <c r="E308" s="738" t="str">
        <f>'4. Metrics DB'!I359</f>
        <v>Item #7</v>
      </c>
      <c r="F308" s="25"/>
      <c r="G308" s="25"/>
      <c r="H308" s="25"/>
      <c r="I308" s="25"/>
      <c r="L308" s="25"/>
      <c r="M308" s="688"/>
      <c r="N308" s="26"/>
      <c r="O308" s="21"/>
      <c r="Q308" s="27">
        <f t="shared" si="41"/>
        <v>0</v>
      </c>
      <c r="V308" s="101"/>
      <c r="W308" s="101"/>
    </row>
    <row r="309" spans="4:23" outlineLevel="2">
      <c r="D309" s="669" t="str">
        <f t="shared" si="38"/>
        <v>O&amp;N UC-4.6.2-Item #8</v>
      </c>
      <c r="E309" s="738" t="str">
        <f>'4. Metrics DB'!I360</f>
        <v>Item #8</v>
      </c>
      <c r="F309" s="25"/>
      <c r="G309" s="25"/>
      <c r="H309" s="25"/>
      <c r="I309" s="25"/>
      <c r="L309" s="25"/>
      <c r="M309" s="688"/>
      <c r="N309" s="26"/>
      <c r="O309" s="21"/>
      <c r="Q309" s="27">
        <f t="shared" si="41"/>
        <v>0</v>
      </c>
      <c r="V309" s="101"/>
      <c r="W309" s="101"/>
    </row>
    <row r="310" spans="4:23" outlineLevel="2">
      <c r="D310" s="669" t="str">
        <f t="shared" si="38"/>
        <v>O&amp;N UC-4.6.2-Item #9</v>
      </c>
      <c r="E310" s="738" t="str">
        <f>'4. Metrics DB'!I361</f>
        <v>Item #9</v>
      </c>
      <c r="F310" s="25"/>
      <c r="G310" s="25"/>
      <c r="H310" s="25"/>
      <c r="I310" s="25"/>
      <c r="L310" s="25"/>
      <c r="M310" s="688"/>
      <c r="N310" s="26"/>
      <c r="O310" s="21"/>
      <c r="Q310" s="27">
        <f t="shared" si="41"/>
        <v>0</v>
      </c>
      <c r="V310" s="101"/>
      <c r="W310" s="101"/>
    </row>
    <row r="311" spans="4:23" outlineLevel="2">
      <c r="D311" s="681" t="str">
        <f t="shared" si="38"/>
        <v>O&amp;N UC-4.6.2-Item #10</v>
      </c>
      <c r="E311" s="740" t="str">
        <f>'4. Metrics DB'!I362</f>
        <v>Item #10</v>
      </c>
      <c r="F311" s="30"/>
      <c r="G311" s="30"/>
      <c r="H311" s="30"/>
      <c r="I311" s="30"/>
      <c r="L311" s="30"/>
      <c r="M311" s="689"/>
      <c r="N311" s="31"/>
      <c r="O311" s="21"/>
      <c r="Q311" s="32">
        <f t="shared" si="41"/>
        <v>0</v>
      </c>
      <c r="V311" s="101"/>
      <c r="W311" s="101"/>
    </row>
    <row r="312" spans="4:23" outlineLevel="2">
      <c r="V312" s="101"/>
      <c r="W312" s="101"/>
    </row>
    <row r="313" spans="4:23" outlineLevel="2">
      <c r="D313" s="39" t="str">
        <f>CONCATENATE(C271,".3")</f>
        <v>4.6.3</v>
      </c>
      <c r="E313" s="39" t="str">
        <f>CONCATENATE(D271,", Other")</f>
        <v>O&amp;N UC - NTT - Opex, Other</v>
      </c>
      <c r="V313" s="101"/>
      <c r="W313" s="101"/>
    </row>
    <row r="314" spans="4:23" outlineLevel="2">
      <c r="V314" s="101"/>
      <c r="W314" s="101"/>
    </row>
    <row r="315" spans="4:23" ht="16" outlineLevel="2">
      <c r="D315" s="9"/>
      <c r="E315" s="9"/>
      <c r="F315" s="1033" t="s">
        <v>0</v>
      </c>
      <c r="G315" s="1034"/>
      <c r="H315" s="1034"/>
      <c r="I315" s="1035"/>
      <c r="J315" s="72"/>
      <c r="K315" s="72"/>
      <c r="L315" s="1002" t="s">
        <v>1</v>
      </c>
      <c r="M315" s="1003"/>
      <c r="N315" s="1004"/>
      <c r="O315" s="72"/>
      <c r="Q315" s="12" t="s">
        <v>2</v>
      </c>
      <c r="V315" s="101"/>
      <c r="W315" s="101"/>
    </row>
    <row r="316" spans="4:23" s="233" customFormat="1" ht="64" outlineLevel="2">
      <c r="D316" s="661" t="s">
        <v>394</v>
      </c>
      <c r="E316" s="661" t="s">
        <v>3</v>
      </c>
      <c r="F316" s="661" t="s">
        <v>25</v>
      </c>
      <c r="G316" s="661" t="s">
        <v>252</v>
      </c>
      <c r="H316" s="661" t="s">
        <v>26</v>
      </c>
      <c r="I316" s="661" t="s">
        <v>217</v>
      </c>
      <c r="J316" s="235"/>
      <c r="K316" s="235"/>
      <c r="L316" s="891" t="s">
        <v>6</v>
      </c>
      <c r="M316" s="895" t="s">
        <v>570</v>
      </c>
      <c r="N316" s="884" t="s">
        <v>86</v>
      </c>
      <c r="O316" s="36"/>
      <c r="Q316" s="234" t="s">
        <v>21</v>
      </c>
      <c r="V316" s="236"/>
      <c r="W316" s="236"/>
    </row>
    <row r="317" spans="4:23" outlineLevel="2">
      <c r="D317" s="669" t="str">
        <f t="shared" ref="D317:D326" si="42">CONCATENATE(C$5,"-",D$313,"-",E317)</f>
        <v>O&amp;N UC-4.6.3-Item #1</v>
      </c>
      <c r="E317" s="665" t="str">
        <f>'4. Metrics DB'!I363</f>
        <v>Item #1</v>
      </c>
      <c r="F317" s="726" t="str">
        <f t="shared" ref="F317:I322" si="43">VLOOKUP($D317, MetricsDBTable, F$209,0)</f>
        <v>Crowd Monitoring - Base IP Recovery</v>
      </c>
      <c r="G317" s="649" t="str">
        <f t="shared" si="43"/>
        <v>Each usecase</v>
      </c>
      <c r="H317" s="727">
        <f t="shared" si="43"/>
        <v>5000</v>
      </c>
      <c r="I317" s="649">
        <f t="shared" si="43"/>
        <v>0</v>
      </c>
      <c r="L317" s="19">
        <v>1</v>
      </c>
      <c r="M317" s="687">
        <f t="shared" ref="M317:M322" si="44">H317</f>
        <v>5000</v>
      </c>
      <c r="N317" s="20">
        <v>-0.01</v>
      </c>
      <c r="O317" s="21"/>
      <c r="Q317" s="22">
        <f t="shared" ref="Q317:Q326" si="45">L317*M317</f>
        <v>5000</v>
      </c>
      <c r="V317" s="101"/>
      <c r="W317" s="101"/>
    </row>
    <row r="318" spans="4:23" outlineLevel="2">
      <c r="D318" s="669" t="str">
        <f t="shared" si="42"/>
        <v>O&amp;N UC-4.6.3-Item #2</v>
      </c>
      <c r="E318" s="738" t="str">
        <f>'4. Metrics DB'!I364</f>
        <v>Item #2</v>
      </c>
      <c r="F318" s="728" t="str">
        <f t="shared" si="43"/>
        <v>Crowd Monitoring - EPU IP Recovery</v>
      </c>
      <c r="G318" s="724" t="str">
        <f t="shared" si="43"/>
        <v>Each usecase</v>
      </c>
      <c r="H318" s="729">
        <f t="shared" si="43"/>
        <v>1800</v>
      </c>
      <c r="I318" s="724">
        <f t="shared" si="43"/>
        <v>0</v>
      </c>
      <c r="L318" s="25">
        <v>1</v>
      </c>
      <c r="M318" s="688">
        <f t="shared" si="44"/>
        <v>1800</v>
      </c>
      <c r="N318" s="26">
        <v>-0.01</v>
      </c>
      <c r="O318" s="21"/>
      <c r="Q318" s="27">
        <f t="shared" si="45"/>
        <v>1800</v>
      </c>
    </row>
    <row r="319" spans="4:23" outlineLevel="2">
      <c r="D319" s="669" t="str">
        <f t="shared" si="42"/>
        <v>O&amp;N UC-4.6.3-Item #3</v>
      </c>
      <c r="E319" s="738" t="str">
        <f>'4. Metrics DB'!I365</f>
        <v>Item #3</v>
      </c>
      <c r="F319" s="730" t="str">
        <f t="shared" si="43"/>
        <v>Audio Notification - EPU IP Recovery</v>
      </c>
      <c r="G319" s="653" t="str">
        <f t="shared" si="43"/>
        <v>Each usecase</v>
      </c>
      <c r="H319" s="731">
        <f t="shared" si="43"/>
        <v>5000</v>
      </c>
      <c r="I319" s="653">
        <f t="shared" si="43"/>
        <v>0</v>
      </c>
      <c r="L319" s="25">
        <v>1</v>
      </c>
      <c r="M319" s="688">
        <f t="shared" si="44"/>
        <v>5000</v>
      </c>
      <c r="N319" s="26">
        <v>-0.01</v>
      </c>
      <c r="O319" s="21"/>
      <c r="Q319" s="27">
        <f t="shared" si="45"/>
        <v>5000</v>
      </c>
    </row>
    <row r="320" spans="4:23" outlineLevel="2">
      <c r="D320" s="669" t="str">
        <f t="shared" si="42"/>
        <v>O&amp;N UC-4.6.3-Item #4</v>
      </c>
      <c r="E320" s="738" t="str">
        <f>'4. Metrics DB'!I366</f>
        <v>Item #4</v>
      </c>
      <c r="F320" s="728" t="str">
        <f t="shared" si="43"/>
        <v>Audio Notification - Base IP Recovery</v>
      </c>
      <c r="G320" s="724" t="str">
        <f t="shared" si="43"/>
        <v>Each usecase</v>
      </c>
      <c r="H320" s="729">
        <f t="shared" si="43"/>
        <v>1800</v>
      </c>
      <c r="I320" s="724">
        <f t="shared" si="43"/>
        <v>0</v>
      </c>
      <c r="L320" s="25">
        <v>1</v>
      </c>
      <c r="M320" s="688">
        <f t="shared" si="44"/>
        <v>1800</v>
      </c>
      <c r="N320" s="26">
        <v>-0.01</v>
      </c>
      <c r="O320" s="21"/>
      <c r="Q320" s="27">
        <f t="shared" si="45"/>
        <v>1800</v>
      </c>
    </row>
    <row r="321" spans="4:23" outlineLevel="2">
      <c r="D321" s="669" t="str">
        <f t="shared" si="42"/>
        <v>O&amp;N UC-4.6.3-Item #5</v>
      </c>
      <c r="E321" s="738" t="str">
        <f>'4. Metrics DB'!I367</f>
        <v>Item #5</v>
      </c>
      <c r="F321" s="730" t="str">
        <f t="shared" si="43"/>
        <v>Alarming Sounds - Base IP Recovery</v>
      </c>
      <c r="G321" s="653" t="str">
        <f t="shared" si="43"/>
        <v>Each usecase</v>
      </c>
      <c r="H321" s="731">
        <f t="shared" si="43"/>
        <v>5000</v>
      </c>
      <c r="I321" s="653">
        <f t="shared" si="43"/>
        <v>0</v>
      </c>
      <c r="L321" s="25">
        <v>1</v>
      </c>
      <c r="M321" s="688">
        <f t="shared" si="44"/>
        <v>5000</v>
      </c>
      <c r="N321" s="26">
        <v>-0.01</v>
      </c>
      <c r="O321" s="21"/>
      <c r="Q321" s="27">
        <f t="shared" si="45"/>
        <v>5000</v>
      </c>
    </row>
    <row r="322" spans="4:23" ht="16" outlineLevel="2" thickBot="1">
      <c r="D322" s="677" t="str">
        <f t="shared" si="42"/>
        <v>O&amp;N UC-4.6.3-Item #6</v>
      </c>
      <c r="E322" s="741" t="str">
        <f>'4. Metrics DB'!I368</f>
        <v>Item #6</v>
      </c>
      <c r="F322" s="732" t="str">
        <f t="shared" si="43"/>
        <v>Alarming Sounds - EPU IP Recovery</v>
      </c>
      <c r="G322" s="657" t="str">
        <f t="shared" si="43"/>
        <v>Each usecase</v>
      </c>
      <c r="H322" s="733">
        <f t="shared" si="43"/>
        <v>1800</v>
      </c>
      <c r="I322" s="657">
        <f t="shared" si="43"/>
        <v>0</v>
      </c>
      <c r="L322" s="700">
        <v>1</v>
      </c>
      <c r="M322" s="714">
        <f t="shared" si="44"/>
        <v>1800</v>
      </c>
      <c r="N322" s="707">
        <v>-0.01</v>
      </c>
      <c r="O322" s="21"/>
      <c r="Q322" s="27">
        <f t="shared" si="45"/>
        <v>1800</v>
      </c>
    </row>
    <row r="323" spans="4:23" outlineLevel="2">
      <c r="D323" s="669" t="str">
        <f t="shared" si="42"/>
        <v>O&amp;N UC-4.6.3-Item #7</v>
      </c>
      <c r="E323" s="738" t="str">
        <f>'4. Metrics DB'!I369</f>
        <v>Item #7</v>
      </c>
      <c r="F323" s="19"/>
      <c r="G323" s="19"/>
      <c r="H323" s="19"/>
      <c r="I323" s="19"/>
      <c r="L323" s="25"/>
      <c r="M323" s="688"/>
      <c r="N323" s="26"/>
      <c r="O323" s="21"/>
      <c r="Q323" s="27">
        <f t="shared" si="45"/>
        <v>0</v>
      </c>
    </row>
    <row r="324" spans="4:23" outlineLevel="2">
      <c r="D324" s="669" t="str">
        <f t="shared" si="42"/>
        <v>O&amp;N UC-4.6.3-Item #8</v>
      </c>
      <c r="E324" s="738" t="str">
        <f>'4. Metrics DB'!I370</f>
        <v>Item #8</v>
      </c>
      <c r="F324" s="25"/>
      <c r="G324" s="25"/>
      <c r="H324" s="25"/>
      <c r="I324" s="25"/>
      <c r="L324" s="25"/>
      <c r="M324" s="688"/>
      <c r="N324" s="26"/>
      <c r="O324" s="21"/>
      <c r="Q324" s="27">
        <f t="shared" si="45"/>
        <v>0</v>
      </c>
    </row>
    <row r="325" spans="4:23" outlineLevel="2">
      <c r="D325" s="669" t="str">
        <f t="shared" si="42"/>
        <v>O&amp;N UC-4.6.3-Item #9</v>
      </c>
      <c r="E325" s="738" t="str">
        <f>'4. Metrics DB'!I371</f>
        <v>Item #9</v>
      </c>
      <c r="F325" s="25"/>
      <c r="G325" s="25"/>
      <c r="H325" s="25"/>
      <c r="I325" s="25"/>
      <c r="L325" s="25"/>
      <c r="M325" s="688"/>
      <c r="N325" s="26"/>
      <c r="O325" s="21"/>
      <c r="Q325" s="27">
        <f t="shared" si="45"/>
        <v>0</v>
      </c>
    </row>
    <row r="326" spans="4:23" outlineLevel="2">
      <c r="D326" s="681" t="str">
        <f t="shared" si="42"/>
        <v>O&amp;N UC-4.6.3-Item #10</v>
      </c>
      <c r="E326" s="740" t="str">
        <f>'4. Metrics DB'!I372</f>
        <v>Item #10</v>
      </c>
      <c r="F326" s="30"/>
      <c r="G326" s="30"/>
      <c r="H326" s="30"/>
      <c r="I326" s="30"/>
      <c r="L326" s="30"/>
      <c r="M326" s="689"/>
      <c r="N326" s="31"/>
      <c r="O326" s="21"/>
      <c r="Q326" s="32">
        <f t="shared" si="45"/>
        <v>0</v>
      </c>
    </row>
    <row r="327" spans="4:23" outlineLevel="2"/>
    <row r="328" spans="4:23" outlineLevel="2">
      <c r="D328" s="39" t="str">
        <f>CONCATENATE(C271,".4")</f>
        <v>4.6.4</v>
      </c>
      <c r="E328" s="39" t="str">
        <f>CONCATENATE(D271,", Pull-Through")</f>
        <v>O&amp;N UC - NTT - Opex, Pull-Through</v>
      </c>
      <c r="V328" s="101"/>
      <c r="W328" s="101"/>
    </row>
    <row r="329" spans="4:23" outlineLevel="2">
      <c r="V329" s="101"/>
      <c r="W329" s="101"/>
    </row>
    <row r="330" spans="4:23" ht="16" outlineLevel="2">
      <c r="D330" s="9"/>
      <c r="E330" s="9"/>
      <c r="F330" s="1033" t="s">
        <v>0</v>
      </c>
      <c r="G330" s="1034"/>
      <c r="H330" s="1034"/>
      <c r="I330" s="1035"/>
      <c r="J330" s="72"/>
      <c r="K330" s="72"/>
      <c r="L330" s="1002" t="s">
        <v>1</v>
      </c>
      <c r="M330" s="1003"/>
      <c r="N330" s="1004"/>
      <c r="O330" s="72"/>
      <c r="Q330" s="12" t="s">
        <v>2</v>
      </c>
      <c r="V330" s="101"/>
      <c r="W330" s="101"/>
    </row>
    <row r="331" spans="4:23" s="254" customFormat="1" ht="64" outlineLevel="2">
      <c r="D331" s="661" t="s">
        <v>394</v>
      </c>
      <c r="E331" s="661" t="s">
        <v>3</v>
      </c>
      <c r="F331" s="661" t="s">
        <v>25</v>
      </c>
      <c r="G331" s="661" t="s">
        <v>252</v>
      </c>
      <c r="H331" s="661" t="s">
        <v>26</v>
      </c>
      <c r="I331" s="661" t="s">
        <v>217</v>
      </c>
      <c r="J331" s="235"/>
      <c r="K331" s="235"/>
      <c r="L331" s="891" t="s">
        <v>6</v>
      </c>
      <c r="M331" s="895" t="s">
        <v>570</v>
      </c>
      <c r="N331" s="884" t="s">
        <v>86</v>
      </c>
      <c r="O331" s="36"/>
      <c r="Q331" s="234" t="s">
        <v>21</v>
      </c>
      <c r="V331" s="236"/>
      <c r="W331" s="236"/>
    </row>
    <row r="332" spans="4:23" outlineLevel="2">
      <c r="D332" s="669" t="str">
        <f t="shared" ref="D332:D341" si="46">CONCATENATE(C$5,"-",D$328,"-",E332)</f>
        <v>O&amp;N UC-4.6.4-Item #1</v>
      </c>
      <c r="E332" s="665" t="str">
        <f>'4. Metrics DB'!I373</f>
        <v>Item #1</v>
      </c>
      <c r="F332" s="647">
        <f t="shared" ref="F332:I336" si="47">VLOOKUP($D332, MetricsDBTable, F$209,0)</f>
        <v>0</v>
      </c>
      <c r="G332" s="649">
        <f t="shared" si="47"/>
        <v>0</v>
      </c>
      <c r="H332" s="742">
        <f t="shared" si="47"/>
        <v>0</v>
      </c>
      <c r="I332" s="649">
        <f t="shared" si="47"/>
        <v>0</v>
      </c>
      <c r="L332" s="19"/>
      <c r="M332" s="687">
        <f>H332</f>
        <v>0</v>
      </c>
      <c r="N332" s="20"/>
      <c r="O332" s="21"/>
      <c r="Q332" s="22">
        <f t="shared" ref="Q332:Q341" si="48">L332*M332</f>
        <v>0</v>
      </c>
      <c r="V332" s="101"/>
      <c r="W332" s="101"/>
    </row>
    <row r="333" spans="4:23" outlineLevel="2">
      <c r="D333" s="669" t="str">
        <f t="shared" si="46"/>
        <v>O&amp;N UC-4.6.4-Item #2</v>
      </c>
      <c r="E333" s="738" t="str">
        <f>'4. Metrics DB'!I374</f>
        <v>Item #2</v>
      </c>
      <c r="F333" s="653">
        <f t="shared" si="47"/>
        <v>0</v>
      </c>
      <c r="G333" s="653">
        <f t="shared" si="47"/>
        <v>0</v>
      </c>
      <c r="H333" s="743">
        <f t="shared" si="47"/>
        <v>0</v>
      </c>
      <c r="I333" s="653">
        <f t="shared" si="47"/>
        <v>0</v>
      </c>
      <c r="L333" s="25"/>
      <c r="M333" s="688">
        <f>H333</f>
        <v>0</v>
      </c>
      <c r="N333" s="26"/>
      <c r="O333" s="21"/>
      <c r="Q333" s="27">
        <f t="shared" si="48"/>
        <v>0</v>
      </c>
    </row>
    <row r="334" spans="4:23" outlineLevel="2">
      <c r="D334" s="669" t="str">
        <f t="shared" si="46"/>
        <v>O&amp;N UC-4.6.4-Item #3</v>
      </c>
      <c r="E334" s="738" t="str">
        <f>'4. Metrics DB'!I375</f>
        <v>Item #3</v>
      </c>
      <c r="F334" s="653">
        <f t="shared" si="47"/>
        <v>0</v>
      </c>
      <c r="G334" s="653">
        <f t="shared" si="47"/>
        <v>0</v>
      </c>
      <c r="H334" s="743">
        <f t="shared" si="47"/>
        <v>0</v>
      </c>
      <c r="I334" s="653">
        <f t="shared" si="47"/>
        <v>0</v>
      </c>
      <c r="L334" s="25"/>
      <c r="M334" s="688">
        <f>H334</f>
        <v>0</v>
      </c>
      <c r="N334" s="26"/>
      <c r="O334" s="21"/>
      <c r="Q334" s="27">
        <f t="shared" si="48"/>
        <v>0</v>
      </c>
    </row>
    <row r="335" spans="4:23" outlineLevel="2">
      <c r="D335" s="669" t="str">
        <f t="shared" si="46"/>
        <v>O&amp;N UC-4.6.4-Item #4</v>
      </c>
      <c r="E335" s="738" t="str">
        <f>'4. Metrics DB'!I376</f>
        <v>Item #4</v>
      </c>
      <c r="F335" s="653">
        <f t="shared" si="47"/>
        <v>0</v>
      </c>
      <c r="G335" s="653">
        <f t="shared" si="47"/>
        <v>0</v>
      </c>
      <c r="H335" s="743">
        <f t="shared" si="47"/>
        <v>0</v>
      </c>
      <c r="I335" s="653">
        <f t="shared" si="47"/>
        <v>0</v>
      </c>
      <c r="L335" s="25"/>
      <c r="M335" s="688">
        <f>H335</f>
        <v>0</v>
      </c>
      <c r="N335" s="26"/>
      <c r="O335" s="21"/>
      <c r="Q335" s="27">
        <f t="shared" si="48"/>
        <v>0</v>
      </c>
    </row>
    <row r="336" spans="4:23" ht="16" outlineLevel="2" thickBot="1">
      <c r="D336" s="677" t="str">
        <f t="shared" si="46"/>
        <v>O&amp;N UC-4.6.4-Item #5</v>
      </c>
      <c r="E336" s="741" t="str">
        <f>'4. Metrics DB'!I377</f>
        <v>Item #5</v>
      </c>
      <c r="F336" s="657">
        <f t="shared" si="47"/>
        <v>0</v>
      </c>
      <c r="G336" s="657">
        <f t="shared" si="47"/>
        <v>0</v>
      </c>
      <c r="H336" s="744">
        <f t="shared" si="47"/>
        <v>0</v>
      </c>
      <c r="I336" s="657">
        <f t="shared" si="47"/>
        <v>0</v>
      </c>
      <c r="L336" s="700"/>
      <c r="M336" s="714">
        <f>H336</f>
        <v>0</v>
      </c>
      <c r="N336" s="707"/>
      <c r="O336" s="21"/>
      <c r="Q336" s="27">
        <f t="shared" si="48"/>
        <v>0</v>
      </c>
    </row>
    <row r="337" spans="2:21" outlineLevel="2">
      <c r="D337" s="669" t="str">
        <f t="shared" si="46"/>
        <v>O&amp;N UC-4.6.4-Item #6</v>
      </c>
      <c r="E337" s="738" t="str">
        <f>'4. Metrics DB'!I378</f>
        <v>Item #6</v>
      </c>
      <c r="F337" s="25"/>
      <c r="G337" s="25"/>
      <c r="H337" s="25"/>
      <c r="I337" s="25"/>
      <c r="L337" s="25"/>
      <c r="M337" s="688"/>
      <c r="N337" s="26"/>
      <c r="O337" s="21"/>
      <c r="Q337" s="27">
        <f t="shared" si="48"/>
        <v>0</v>
      </c>
    </row>
    <row r="338" spans="2:21" outlineLevel="2">
      <c r="D338" s="669" t="str">
        <f t="shared" si="46"/>
        <v>O&amp;N UC-4.6.4-Item #7</v>
      </c>
      <c r="E338" s="738" t="str">
        <f>'4. Metrics DB'!I379</f>
        <v>Item #7</v>
      </c>
      <c r="F338" s="25"/>
      <c r="G338" s="25"/>
      <c r="H338" s="25"/>
      <c r="I338" s="25"/>
      <c r="L338" s="25"/>
      <c r="M338" s="688"/>
      <c r="N338" s="26"/>
      <c r="O338" s="21"/>
      <c r="Q338" s="27">
        <f t="shared" si="48"/>
        <v>0</v>
      </c>
    </row>
    <row r="339" spans="2:21" outlineLevel="2">
      <c r="D339" s="669" t="str">
        <f t="shared" si="46"/>
        <v>O&amp;N UC-4.6.4-Item #8</v>
      </c>
      <c r="E339" s="738" t="str">
        <f>'4. Metrics DB'!I380</f>
        <v>Item #8</v>
      </c>
      <c r="F339" s="25"/>
      <c r="G339" s="25"/>
      <c r="H339" s="25"/>
      <c r="I339" s="25"/>
      <c r="L339" s="25"/>
      <c r="M339" s="688"/>
      <c r="N339" s="26"/>
      <c r="O339" s="21"/>
      <c r="Q339" s="27">
        <f t="shared" si="48"/>
        <v>0</v>
      </c>
    </row>
    <row r="340" spans="2:21" outlineLevel="2">
      <c r="D340" s="669" t="str">
        <f t="shared" si="46"/>
        <v>O&amp;N UC-4.6.4-Item #9</v>
      </c>
      <c r="E340" s="738" t="str">
        <f>'4. Metrics DB'!I381</f>
        <v>Item #9</v>
      </c>
      <c r="F340" s="25"/>
      <c r="G340" s="25"/>
      <c r="H340" s="25"/>
      <c r="I340" s="25"/>
      <c r="L340" s="25"/>
      <c r="M340" s="688"/>
      <c r="N340" s="26"/>
      <c r="O340" s="21"/>
      <c r="Q340" s="27">
        <f t="shared" si="48"/>
        <v>0</v>
      </c>
    </row>
    <row r="341" spans="2:21" outlineLevel="2">
      <c r="D341" s="681" t="str">
        <f t="shared" si="46"/>
        <v>O&amp;N UC-4.6.4-Item #10</v>
      </c>
      <c r="E341" s="740" t="str">
        <f>'4. Metrics DB'!I382</f>
        <v>Item #10</v>
      </c>
      <c r="F341" s="30"/>
      <c r="G341" s="30"/>
      <c r="H341" s="30"/>
      <c r="I341" s="30"/>
      <c r="L341" s="30"/>
      <c r="M341" s="689"/>
      <c r="N341" s="31"/>
      <c r="O341" s="21"/>
      <c r="Q341" s="32">
        <f t="shared" si="48"/>
        <v>0</v>
      </c>
    </row>
    <row r="343" spans="2:21" s="5" customFormat="1" ht="21">
      <c r="B343" s="2" t="s">
        <v>417</v>
      </c>
      <c r="C343" s="40" t="str">
        <f>CONCATENATE(C5," - Customer")</f>
        <v>O&amp;N UC - Customer</v>
      </c>
      <c r="D343" s="4"/>
      <c r="E343" s="831" t="s">
        <v>622</v>
      </c>
      <c r="F343" s="4"/>
      <c r="G343" s="4"/>
      <c r="H343" s="4"/>
      <c r="I343" s="4"/>
      <c r="J343" s="4"/>
      <c r="K343" s="4"/>
      <c r="L343" s="4"/>
      <c r="M343" s="4"/>
      <c r="N343" s="4"/>
      <c r="O343" s="4"/>
      <c r="P343" s="4"/>
      <c r="Q343" s="4"/>
      <c r="R343" s="4"/>
      <c r="S343" s="4"/>
      <c r="T343" s="4"/>
      <c r="U343" s="4"/>
    </row>
    <row r="344" spans="2:21" outlineLevel="1"/>
    <row r="345" spans="2:21" s="72" customFormat="1" ht="16" outlineLevel="1">
      <c r="C345" s="6" t="str">
        <f>CONCATENATE(B343,1)</f>
        <v>7.1</v>
      </c>
      <c r="D345" s="7" t="str">
        <f>CONCATENATE(C343," - Capex ")</f>
        <v xml:space="preserve">O&amp;N UC - Customer - Capex </v>
      </c>
      <c r="E345" s="73"/>
      <c r="F345" s="841" t="s">
        <v>626</v>
      </c>
      <c r="G345" s="216"/>
      <c r="H345" s="73"/>
      <c r="I345" s="73"/>
      <c r="J345" s="73"/>
      <c r="K345" s="73"/>
      <c r="L345" s="73"/>
      <c r="M345" s="73"/>
      <c r="N345" s="73"/>
      <c r="O345" s="73"/>
      <c r="P345" s="73"/>
      <c r="Q345" s="73"/>
      <c r="R345" s="73"/>
      <c r="S345" s="73"/>
      <c r="T345" s="73"/>
      <c r="U345" s="73"/>
    </row>
    <row r="346" spans="2:21" outlineLevel="2"/>
    <row r="347" spans="2:21" outlineLevel="2">
      <c r="D347" s="8" t="str">
        <f>CONCATENATE(C345,".1")</f>
        <v>7.1.1</v>
      </c>
      <c r="E347" s="39" t="str">
        <f>CONCATENATE(D345," Excl. Pull Through")</f>
        <v>O&amp;N UC - Customer - Capex  Excl. Pull Through</v>
      </c>
      <c r="G347" s="11" t="s">
        <v>376</v>
      </c>
    </row>
    <row r="348" spans="2:21" outlineLevel="2"/>
    <row r="349" spans="2:21" outlineLevel="2">
      <c r="D349" s="8" t="str">
        <f>CONCATENATE(C345,".2")</f>
        <v>7.1.2</v>
      </c>
      <c r="E349" s="39" t="str">
        <f>CONCATENATE(D345," Incl. Pull Through")</f>
        <v>O&amp;N UC - Customer - Capex  Incl. Pull Through</v>
      </c>
      <c r="G349" s="11" t="s">
        <v>377</v>
      </c>
    </row>
    <row r="350" spans="2:21" outlineLevel="2"/>
    <row r="351" spans="2:21" outlineLevel="2">
      <c r="D351" s="8" t="str">
        <f>CONCATENATE(C345,".3")</f>
        <v>7.1.3</v>
      </c>
      <c r="E351" s="39" t="str">
        <f>CONCATENATE(D345," Procured from outside NTT")</f>
        <v>O&amp;N UC - Customer - Capex  Procured from outside NTT</v>
      </c>
      <c r="G351" s="11" t="s">
        <v>78</v>
      </c>
    </row>
    <row r="352" spans="2:21" outlineLevel="2"/>
    <row r="353" spans="3:21" ht="16" outlineLevel="2">
      <c r="D353" s="9"/>
      <c r="E353" s="9"/>
      <c r="F353" s="1033" t="s">
        <v>0</v>
      </c>
      <c r="G353" s="1034"/>
      <c r="H353" s="1034"/>
      <c r="I353" s="1035"/>
      <c r="J353" s="72"/>
      <c r="K353" s="72"/>
      <c r="L353" s="1002" t="s">
        <v>1</v>
      </c>
      <c r="M353" s="1004"/>
      <c r="N353" s="72"/>
      <c r="Q353" s="12" t="s">
        <v>2</v>
      </c>
    </row>
    <row r="354" spans="3:21" s="233" customFormat="1" ht="64" outlineLevel="2">
      <c r="D354" s="661" t="s">
        <v>394</v>
      </c>
      <c r="E354" s="661" t="s">
        <v>3</v>
      </c>
      <c r="F354" s="661" t="s">
        <v>577</v>
      </c>
      <c r="G354" s="661" t="s">
        <v>252</v>
      </c>
      <c r="H354" s="661" t="s">
        <v>22</v>
      </c>
      <c r="I354" s="661" t="s">
        <v>217</v>
      </c>
      <c r="J354" s="235"/>
      <c r="K354" s="235"/>
      <c r="L354" s="891" t="s">
        <v>6</v>
      </c>
      <c r="M354" s="891" t="s">
        <v>571</v>
      </c>
      <c r="N354" s="36"/>
      <c r="Q354" s="234" t="s">
        <v>8</v>
      </c>
    </row>
    <row r="355" spans="3:21" outlineLevel="2">
      <c r="D355" s="669" t="str">
        <f t="shared" ref="D355:D364" si="49">CONCATENATE(C$5,"-",D$351,"-",E355)</f>
        <v>O&amp;N UC-7.1.3-Item #1</v>
      </c>
      <c r="E355" s="665" t="str">
        <f>'4. Metrics DB'!I383</f>
        <v>Item #1</v>
      </c>
      <c r="F355" s="647" t="str">
        <f t="shared" ref="F355:I359" si="50">VLOOKUP($D355, MetricsDBTable, F$209,0)</f>
        <v>Crowd Monitoring - Camera (PTZ)</v>
      </c>
      <c r="G355" s="649" t="str">
        <f t="shared" si="50"/>
        <v>Each</v>
      </c>
      <c r="H355" s="742">
        <f t="shared" si="50"/>
        <v>1700</v>
      </c>
      <c r="I355" s="649">
        <f t="shared" si="50"/>
        <v>0</v>
      </c>
      <c r="L355" s="19">
        <v>10</v>
      </c>
      <c r="M355" s="687">
        <v>5</v>
      </c>
      <c r="N355" s="36"/>
      <c r="Q355" s="22">
        <f t="shared" ref="Q355:Q364" si="51">M355*L355</f>
        <v>50</v>
      </c>
    </row>
    <row r="356" spans="3:21" outlineLevel="2">
      <c r="D356" s="669" t="str">
        <f t="shared" si="49"/>
        <v>O&amp;N UC-7.1.3-Item #2</v>
      </c>
      <c r="E356" s="738" t="str">
        <f>'4. Metrics DB'!I384</f>
        <v>Item #2</v>
      </c>
      <c r="F356" s="653" t="str">
        <f t="shared" si="50"/>
        <v>Audio Notification - IP Speaker</v>
      </c>
      <c r="G356" s="653" t="str">
        <f t="shared" si="50"/>
        <v>Each</v>
      </c>
      <c r="H356" s="743">
        <f t="shared" si="50"/>
        <v>1000</v>
      </c>
      <c r="I356" s="653">
        <f t="shared" si="50"/>
        <v>0</v>
      </c>
      <c r="L356" s="25">
        <v>10</v>
      </c>
      <c r="M356" s="688">
        <v>5</v>
      </c>
      <c r="N356" s="21"/>
      <c r="Q356" s="27">
        <f t="shared" si="51"/>
        <v>50</v>
      </c>
    </row>
    <row r="357" spans="3:21" outlineLevel="2">
      <c r="D357" s="669" t="str">
        <f t="shared" si="49"/>
        <v>O&amp;N UC-7.1.3-Item #3</v>
      </c>
      <c r="E357" s="738" t="str">
        <f>'4. Metrics DB'!I385</f>
        <v>Item #3</v>
      </c>
      <c r="F357" s="653" t="str">
        <f t="shared" si="50"/>
        <v>Alarming Sounds - Microphones</v>
      </c>
      <c r="G357" s="653" t="str">
        <f t="shared" si="50"/>
        <v>Each</v>
      </c>
      <c r="H357" s="743">
        <f t="shared" si="50"/>
        <v>0</v>
      </c>
      <c r="I357" s="653" t="str">
        <f t="shared" si="50"/>
        <v>Ask Lyle</v>
      </c>
      <c r="L357" s="25">
        <v>10</v>
      </c>
      <c r="M357" s="688">
        <v>5</v>
      </c>
      <c r="N357" s="21"/>
      <c r="Q357" s="27">
        <f t="shared" si="51"/>
        <v>50</v>
      </c>
    </row>
    <row r="358" spans="3:21" outlineLevel="2">
      <c r="D358" s="669" t="str">
        <f t="shared" si="49"/>
        <v>O&amp;N UC-7.1.3-Item #4</v>
      </c>
      <c r="E358" s="738" t="str">
        <f>'4. Metrics DB'!I386</f>
        <v>Item #4</v>
      </c>
      <c r="F358" s="653">
        <f t="shared" si="50"/>
        <v>0</v>
      </c>
      <c r="G358" s="653">
        <f t="shared" si="50"/>
        <v>0</v>
      </c>
      <c r="H358" s="743">
        <f t="shared" si="50"/>
        <v>0</v>
      </c>
      <c r="I358" s="653">
        <f t="shared" si="50"/>
        <v>0</v>
      </c>
      <c r="L358" s="25">
        <v>10</v>
      </c>
      <c r="M358" s="688">
        <v>5</v>
      </c>
      <c r="N358" s="21"/>
      <c r="Q358" s="27">
        <f t="shared" si="51"/>
        <v>50</v>
      </c>
    </row>
    <row r="359" spans="3:21" ht="16" outlineLevel="2" thickBot="1">
      <c r="D359" s="677" t="str">
        <f t="shared" si="49"/>
        <v>O&amp;N UC-7.1.3-Item #5</v>
      </c>
      <c r="E359" s="741" t="str">
        <f>'4. Metrics DB'!I387</f>
        <v>Item #5</v>
      </c>
      <c r="F359" s="657">
        <f t="shared" si="50"/>
        <v>0</v>
      </c>
      <c r="G359" s="657">
        <f t="shared" si="50"/>
        <v>0</v>
      </c>
      <c r="H359" s="744">
        <f t="shared" si="50"/>
        <v>0</v>
      </c>
      <c r="I359" s="657">
        <f t="shared" si="50"/>
        <v>0</v>
      </c>
      <c r="L359" s="700"/>
      <c r="M359" s="714">
        <f>H359</f>
        <v>0</v>
      </c>
      <c r="N359" s="21"/>
      <c r="Q359" s="27">
        <f t="shared" si="51"/>
        <v>0</v>
      </c>
    </row>
    <row r="360" spans="3:21" outlineLevel="2">
      <c r="D360" s="669" t="str">
        <f t="shared" si="49"/>
        <v>O&amp;N UC-7.1.3-Item #6</v>
      </c>
      <c r="E360" s="738" t="str">
        <f>'4. Metrics DB'!I388</f>
        <v>Item #6</v>
      </c>
      <c r="F360" s="25"/>
      <c r="G360" s="25"/>
      <c r="H360" s="25"/>
      <c r="I360" s="25"/>
      <c r="L360" s="25"/>
      <c r="M360" s="688"/>
      <c r="N360" s="21"/>
      <c r="Q360" s="27">
        <f t="shared" si="51"/>
        <v>0</v>
      </c>
    </row>
    <row r="361" spans="3:21" outlineLevel="2">
      <c r="D361" s="669" t="str">
        <f t="shared" si="49"/>
        <v>O&amp;N UC-7.1.3-Item #7</v>
      </c>
      <c r="E361" s="738" t="str">
        <f>'4. Metrics DB'!I389</f>
        <v>Item #7</v>
      </c>
      <c r="F361" s="25"/>
      <c r="G361" s="25"/>
      <c r="H361" s="25"/>
      <c r="I361" s="25"/>
      <c r="L361" s="25"/>
      <c r="M361" s="688"/>
      <c r="N361" s="21"/>
      <c r="Q361" s="27">
        <f t="shared" si="51"/>
        <v>0</v>
      </c>
    </row>
    <row r="362" spans="3:21" outlineLevel="2">
      <c r="D362" s="669" t="str">
        <f t="shared" si="49"/>
        <v>O&amp;N UC-7.1.3-Item #8</v>
      </c>
      <c r="E362" s="738" t="str">
        <f>'4. Metrics DB'!I390</f>
        <v>Item #8</v>
      </c>
      <c r="F362" s="25"/>
      <c r="G362" s="25"/>
      <c r="H362" s="25"/>
      <c r="I362" s="25"/>
      <c r="L362" s="25"/>
      <c r="M362" s="688"/>
      <c r="N362" s="21"/>
      <c r="Q362" s="27">
        <f t="shared" si="51"/>
        <v>0</v>
      </c>
    </row>
    <row r="363" spans="3:21" outlineLevel="2">
      <c r="D363" s="669" t="str">
        <f t="shared" si="49"/>
        <v>O&amp;N UC-7.1.3-Item #9</v>
      </c>
      <c r="E363" s="738" t="str">
        <f>'4. Metrics DB'!I391</f>
        <v>Item #9</v>
      </c>
      <c r="F363" s="25"/>
      <c r="G363" s="25"/>
      <c r="H363" s="25"/>
      <c r="I363" s="25"/>
      <c r="L363" s="25"/>
      <c r="M363" s="688"/>
      <c r="N363" s="21"/>
      <c r="Q363" s="27">
        <f t="shared" si="51"/>
        <v>0</v>
      </c>
    </row>
    <row r="364" spans="3:21" outlineLevel="2">
      <c r="D364" s="681" t="str">
        <f t="shared" si="49"/>
        <v>O&amp;N UC-7.1.3-Item #10</v>
      </c>
      <c r="E364" s="740" t="str">
        <f>'4. Metrics DB'!I392</f>
        <v>Item #10</v>
      </c>
      <c r="F364" s="30"/>
      <c r="G364" s="30"/>
      <c r="H364" s="30"/>
      <c r="I364" s="30"/>
      <c r="L364" s="30"/>
      <c r="M364" s="689"/>
      <c r="N364" s="21"/>
      <c r="Q364" s="32">
        <f t="shared" si="51"/>
        <v>0</v>
      </c>
    </row>
    <row r="365" spans="3:21" outlineLevel="2"/>
    <row r="366" spans="3:21" outlineLevel="2">
      <c r="L366" s="36"/>
    </row>
    <row r="367" spans="3:21" s="72" customFormat="1" ht="16" outlineLevel="1">
      <c r="C367" s="6" t="str">
        <f>CONCATENATE(B343,2)</f>
        <v>7.2</v>
      </c>
      <c r="D367" s="7" t="str">
        <f>CONCATENATE(C343," - Deployment &amp; set-up ")</f>
        <v xml:space="preserve">O&amp;N UC - Customer - Deployment &amp; set-up </v>
      </c>
      <c r="E367" s="73"/>
      <c r="F367" s="841" t="s">
        <v>627</v>
      </c>
      <c r="G367" s="216"/>
      <c r="H367" s="73"/>
      <c r="I367" s="73"/>
      <c r="J367" s="73"/>
      <c r="K367" s="73"/>
      <c r="L367" s="73"/>
      <c r="M367" s="73"/>
      <c r="N367" s="73"/>
      <c r="O367" s="73"/>
      <c r="P367" s="73"/>
      <c r="Q367" s="73"/>
      <c r="R367" s="73"/>
      <c r="S367" s="73"/>
      <c r="T367" s="73"/>
      <c r="U367" s="73"/>
    </row>
    <row r="368" spans="3:21" outlineLevel="2"/>
    <row r="369" spans="4:17" outlineLevel="2">
      <c r="D369" s="9" t="str">
        <f>CONCATENATE(C367,".1")</f>
        <v>7.2.1</v>
      </c>
      <c r="E369" s="39" t="str">
        <f>CONCATENATE(D367," Excl. Pull Through")</f>
        <v>O&amp;N UC - Customer - Deployment &amp; set-up  Excl. Pull Through</v>
      </c>
      <c r="H369" s="11" t="s">
        <v>378</v>
      </c>
    </row>
    <row r="370" spans="4:17" outlineLevel="2"/>
    <row r="371" spans="4:17" outlineLevel="2">
      <c r="D371" s="9" t="str">
        <f>CONCATENATE(C367,".2")</f>
        <v>7.2.2</v>
      </c>
      <c r="E371" s="39" t="str">
        <f>CONCATENATE(D367," Incl. Pull Through")</f>
        <v>O&amp;N UC - Customer - Deployment &amp; set-up  Incl. Pull Through</v>
      </c>
      <c r="H371" s="11" t="s">
        <v>379</v>
      </c>
    </row>
    <row r="372" spans="4:17" outlineLevel="2"/>
    <row r="373" spans="4:17" outlineLevel="2">
      <c r="D373" s="9" t="str">
        <f>CONCATENATE(C367,".3")</f>
        <v>7.2.3</v>
      </c>
      <c r="E373" s="39" t="str">
        <f>CONCATENATE(D367," Procured from outside NTT")</f>
        <v>O&amp;N UC - Customer - Deployment &amp; set-up  Procured from outside NTT</v>
      </c>
      <c r="H373" s="11" t="s">
        <v>83</v>
      </c>
    </row>
    <row r="374" spans="4:17" outlineLevel="2"/>
    <row r="375" spans="4:17" ht="16" outlineLevel="2">
      <c r="D375" s="9"/>
      <c r="E375" s="9"/>
      <c r="F375" s="1033" t="s">
        <v>0</v>
      </c>
      <c r="G375" s="1034"/>
      <c r="H375" s="1034"/>
      <c r="I375" s="1035"/>
      <c r="J375" s="72"/>
      <c r="K375" s="72"/>
      <c r="L375" s="1002" t="s">
        <v>1</v>
      </c>
      <c r="M375" s="1004"/>
      <c r="N375" s="72"/>
      <c r="Q375" s="12" t="s">
        <v>2</v>
      </c>
    </row>
    <row r="376" spans="4:17" s="233" customFormat="1" ht="64" outlineLevel="2">
      <c r="D376" s="661" t="s">
        <v>394</v>
      </c>
      <c r="E376" s="661" t="s">
        <v>3</v>
      </c>
      <c r="F376" s="661" t="s">
        <v>4</v>
      </c>
      <c r="G376" s="661" t="s">
        <v>252</v>
      </c>
      <c r="H376" s="661" t="s">
        <v>79</v>
      </c>
      <c r="I376" s="661" t="s">
        <v>217</v>
      </c>
      <c r="J376" s="235"/>
      <c r="K376" s="235"/>
      <c r="L376" s="896" t="s">
        <v>6</v>
      </c>
      <c r="M376" s="891" t="s">
        <v>571</v>
      </c>
      <c r="N376" s="36"/>
      <c r="Q376" s="234" t="s">
        <v>8</v>
      </c>
    </row>
    <row r="377" spans="4:17" outlineLevel="2">
      <c r="D377" s="669" t="str">
        <f t="shared" ref="D377:D386" si="52">CONCATENATE(C$5,"-",D$373,"-",E377)</f>
        <v>O&amp;N UC-7.2.3-Item #1</v>
      </c>
      <c r="E377" s="665" t="str">
        <f>'4. Metrics DB'!I393</f>
        <v>Item #1</v>
      </c>
      <c r="F377" s="647" t="str">
        <f t="shared" ref="F377:I381" si="53">VLOOKUP($D377, MetricsDBTable, F$209,0)</f>
        <v>None</v>
      </c>
      <c r="G377" s="649" t="str">
        <f t="shared" si="53"/>
        <v>NA</v>
      </c>
      <c r="H377" s="742">
        <f t="shared" si="53"/>
        <v>0</v>
      </c>
      <c r="I377" s="649">
        <f t="shared" si="53"/>
        <v>0</v>
      </c>
      <c r="L377" s="19"/>
      <c r="M377" s="687">
        <f>H377</f>
        <v>0</v>
      </c>
      <c r="N377" s="21"/>
      <c r="Q377" s="22">
        <f t="shared" ref="Q377:Q386" si="54">M377*L377</f>
        <v>0</v>
      </c>
    </row>
    <row r="378" spans="4:17" outlineLevel="2">
      <c r="D378" s="669" t="str">
        <f t="shared" si="52"/>
        <v>O&amp;N UC-7.2.3-Item #2</v>
      </c>
      <c r="E378" s="738" t="str">
        <f>'4. Metrics DB'!I394</f>
        <v>Item #2</v>
      </c>
      <c r="F378" s="653">
        <f t="shared" si="53"/>
        <v>0</v>
      </c>
      <c r="G378" s="653">
        <f t="shared" si="53"/>
        <v>0</v>
      </c>
      <c r="H378" s="743">
        <f t="shared" si="53"/>
        <v>0</v>
      </c>
      <c r="I378" s="653">
        <f t="shared" si="53"/>
        <v>0</v>
      </c>
      <c r="L378" s="25"/>
      <c r="M378" s="688">
        <f>H378</f>
        <v>0</v>
      </c>
      <c r="N378" s="21"/>
      <c r="Q378" s="27">
        <f t="shared" si="54"/>
        <v>0</v>
      </c>
    </row>
    <row r="379" spans="4:17" outlineLevel="2">
      <c r="D379" s="669" t="str">
        <f t="shared" si="52"/>
        <v>O&amp;N UC-7.2.3-Item #3</v>
      </c>
      <c r="E379" s="738" t="str">
        <f>'4. Metrics DB'!I395</f>
        <v>Item #3</v>
      </c>
      <c r="F379" s="653">
        <f t="shared" si="53"/>
        <v>0</v>
      </c>
      <c r="G379" s="653">
        <f t="shared" si="53"/>
        <v>0</v>
      </c>
      <c r="H379" s="743">
        <f t="shared" si="53"/>
        <v>0</v>
      </c>
      <c r="I379" s="653">
        <f t="shared" si="53"/>
        <v>0</v>
      </c>
      <c r="L379" s="25"/>
      <c r="M379" s="688">
        <f>H379</f>
        <v>0</v>
      </c>
      <c r="N379" s="21"/>
      <c r="Q379" s="27">
        <f t="shared" si="54"/>
        <v>0</v>
      </c>
    </row>
    <row r="380" spans="4:17" outlineLevel="2">
      <c r="D380" s="669" t="str">
        <f t="shared" si="52"/>
        <v>O&amp;N UC-7.2.3-Item #4</v>
      </c>
      <c r="E380" s="738" t="str">
        <f>'4. Metrics DB'!I396</f>
        <v>Item #4</v>
      </c>
      <c r="F380" s="653">
        <f t="shared" si="53"/>
        <v>0</v>
      </c>
      <c r="G380" s="653">
        <f t="shared" si="53"/>
        <v>0</v>
      </c>
      <c r="H380" s="743">
        <f t="shared" si="53"/>
        <v>0</v>
      </c>
      <c r="I380" s="653">
        <f t="shared" si="53"/>
        <v>0</v>
      </c>
      <c r="L380" s="25"/>
      <c r="M380" s="688">
        <f>H380</f>
        <v>0</v>
      </c>
      <c r="N380" s="21"/>
      <c r="Q380" s="27">
        <f t="shared" si="54"/>
        <v>0</v>
      </c>
    </row>
    <row r="381" spans="4:17" ht="16" outlineLevel="2" thickBot="1">
      <c r="D381" s="677" t="str">
        <f t="shared" si="52"/>
        <v>O&amp;N UC-7.2.3-Item #5</v>
      </c>
      <c r="E381" s="741" t="str">
        <f>'4. Metrics DB'!I397</f>
        <v>Item #5</v>
      </c>
      <c r="F381" s="657">
        <f t="shared" si="53"/>
        <v>0</v>
      </c>
      <c r="G381" s="657">
        <f t="shared" si="53"/>
        <v>0</v>
      </c>
      <c r="H381" s="744">
        <f t="shared" si="53"/>
        <v>0</v>
      </c>
      <c r="I381" s="657">
        <f t="shared" si="53"/>
        <v>0</v>
      </c>
      <c r="L381" s="700"/>
      <c r="M381" s="714">
        <f>H381</f>
        <v>0</v>
      </c>
      <c r="N381" s="21"/>
      <c r="Q381" s="27">
        <f t="shared" si="54"/>
        <v>0</v>
      </c>
    </row>
    <row r="382" spans="4:17" outlineLevel="2">
      <c r="D382" s="669" t="str">
        <f t="shared" si="52"/>
        <v>O&amp;N UC-7.2.3-Item #6</v>
      </c>
      <c r="E382" s="738" t="str">
        <f>'4. Metrics DB'!I398</f>
        <v>Item #6</v>
      </c>
      <c r="F382" s="25"/>
      <c r="G382" s="25"/>
      <c r="H382" s="25"/>
      <c r="I382" s="25"/>
      <c r="L382" s="25"/>
      <c r="M382" s="688"/>
      <c r="N382" s="21"/>
      <c r="Q382" s="27">
        <f t="shared" si="54"/>
        <v>0</v>
      </c>
    </row>
    <row r="383" spans="4:17" outlineLevel="2">
      <c r="D383" s="669" t="str">
        <f t="shared" si="52"/>
        <v>O&amp;N UC-7.2.3-Item #7</v>
      </c>
      <c r="E383" s="738" t="str">
        <f>'4. Metrics DB'!I399</f>
        <v>Item #7</v>
      </c>
      <c r="F383" s="25"/>
      <c r="G383" s="25"/>
      <c r="H383" s="25"/>
      <c r="I383" s="25"/>
      <c r="L383" s="25"/>
      <c r="M383" s="688"/>
      <c r="N383" s="21"/>
      <c r="Q383" s="27">
        <f t="shared" si="54"/>
        <v>0</v>
      </c>
    </row>
    <row r="384" spans="4:17" outlineLevel="2">
      <c r="D384" s="669" t="str">
        <f t="shared" si="52"/>
        <v>O&amp;N UC-7.2.3-Item #8</v>
      </c>
      <c r="E384" s="738" t="str">
        <f>'4. Metrics DB'!I400</f>
        <v>Item #8</v>
      </c>
      <c r="F384" s="25"/>
      <c r="G384" s="25"/>
      <c r="H384" s="25"/>
      <c r="I384" s="25"/>
      <c r="L384" s="25"/>
      <c r="M384" s="688"/>
      <c r="N384" s="21"/>
      <c r="Q384" s="27">
        <f t="shared" si="54"/>
        <v>0</v>
      </c>
    </row>
    <row r="385" spans="4:17" outlineLevel="2">
      <c r="D385" s="669" t="str">
        <f t="shared" si="52"/>
        <v>O&amp;N UC-7.2.3-Item #9</v>
      </c>
      <c r="E385" s="738" t="str">
        <f>'4. Metrics DB'!I401</f>
        <v>Item #9</v>
      </c>
      <c r="F385" s="25"/>
      <c r="G385" s="25"/>
      <c r="H385" s="25"/>
      <c r="I385" s="25"/>
      <c r="L385" s="25"/>
      <c r="M385" s="688"/>
      <c r="N385" s="21"/>
      <c r="Q385" s="27">
        <f t="shared" si="54"/>
        <v>0</v>
      </c>
    </row>
    <row r="386" spans="4:17" outlineLevel="2">
      <c r="D386" s="681" t="str">
        <f t="shared" si="52"/>
        <v>O&amp;N UC-7.2.3-Item #10</v>
      </c>
      <c r="E386" s="740" t="str">
        <f>'4. Metrics DB'!I402</f>
        <v>Item #10</v>
      </c>
      <c r="F386" s="30"/>
      <c r="G386" s="30"/>
      <c r="H386" s="30"/>
      <c r="I386" s="30"/>
      <c r="L386" s="30"/>
      <c r="M386" s="689"/>
      <c r="N386" s="21"/>
      <c r="Q386" s="32">
        <f t="shared" si="54"/>
        <v>0</v>
      </c>
    </row>
    <row r="387" spans="4:17" outlineLevel="2"/>
    <row r="388" spans="4:17" outlineLevel="2">
      <c r="D388" s="9" t="str">
        <f>CONCATENATE(C367,".4")</f>
        <v>7.2.4</v>
      </c>
      <c r="E388" s="10" t="str">
        <f>CONCATENATE(D367," Internal")</f>
        <v>O&amp;N UC - Customer - Deployment &amp; set-up  Internal</v>
      </c>
    </row>
    <row r="389" spans="4:17" outlineLevel="2"/>
    <row r="390" spans="4:17" ht="16" outlineLevel="2">
      <c r="D390" s="9"/>
      <c r="E390" s="9"/>
      <c r="F390" s="1033" t="s">
        <v>0</v>
      </c>
      <c r="G390" s="1034"/>
      <c r="H390" s="1034"/>
      <c r="I390" s="1035"/>
      <c r="J390" s="72"/>
      <c r="K390" s="72"/>
      <c r="L390" s="1002" t="s">
        <v>1</v>
      </c>
      <c r="M390" s="1004"/>
      <c r="N390" s="72"/>
      <c r="Q390" s="12" t="s">
        <v>2</v>
      </c>
    </row>
    <row r="391" spans="4:17" s="233" customFormat="1" ht="64" outlineLevel="2">
      <c r="D391" s="661" t="s">
        <v>394</v>
      </c>
      <c r="E391" s="661" t="s">
        <v>3</v>
      </c>
      <c r="F391" s="661" t="s">
        <v>4</v>
      </c>
      <c r="G391" s="661" t="s">
        <v>252</v>
      </c>
      <c r="H391" s="661" t="s">
        <v>79</v>
      </c>
      <c r="I391" s="661" t="s">
        <v>217</v>
      </c>
      <c r="J391" s="235"/>
      <c r="K391" s="235"/>
      <c r="L391" s="896" t="s">
        <v>6</v>
      </c>
      <c r="M391" s="891" t="s">
        <v>570</v>
      </c>
      <c r="N391" s="36"/>
      <c r="Q391" s="234" t="s">
        <v>8</v>
      </c>
    </row>
    <row r="392" spans="4:17" outlineLevel="2">
      <c r="D392" s="669" t="str">
        <f t="shared" ref="D392:D401" si="55">CONCATENATE(C$5,"-",D$388,"-",E392)</f>
        <v>O&amp;N UC-7.2.4-Item #1</v>
      </c>
      <c r="E392" s="665" t="str">
        <f>'4. Metrics DB'!I403</f>
        <v>Item #1</v>
      </c>
      <c r="F392" s="647" t="str">
        <f t="shared" ref="F392:I396" si="56">VLOOKUP($D392, MetricsDBTable, F$209,0)</f>
        <v>None</v>
      </c>
      <c r="G392" s="649" t="str">
        <f t="shared" si="56"/>
        <v>NA</v>
      </c>
      <c r="H392" s="742">
        <f t="shared" si="56"/>
        <v>0</v>
      </c>
      <c r="I392" s="649">
        <f t="shared" si="56"/>
        <v>0</v>
      </c>
      <c r="L392" s="19"/>
      <c r="M392" s="687">
        <f>H392</f>
        <v>0</v>
      </c>
      <c r="N392" s="21"/>
      <c r="Q392" s="22">
        <f t="shared" ref="Q392:Q401" si="57">M392*L392</f>
        <v>0</v>
      </c>
    </row>
    <row r="393" spans="4:17" outlineLevel="2">
      <c r="D393" s="669" t="str">
        <f t="shared" si="55"/>
        <v>O&amp;N UC-7.2.4-Item #2</v>
      </c>
      <c r="E393" s="738" t="str">
        <f>'4. Metrics DB'!I404</f>
        <v>Item #2</v>
      </c>
      <c r="F393" s="653">
        <f t="shared" si="56"/>
        <v>0</v>
      </c>
      <c r="G393" s="653">
        <f t="shared" si="56"/>
        <v>0</v>
      </c>
      <c r="H393" s="743">
        <f t="shared" si="56"/>
        <v>0</v>
      </c>
      <c r="I393" s="653">
        <f t="shared" si="56"/>
        <v>0</v>
      </c>
      <c r="L393" s="25"/>
      <c r="M393" s="688">
        <f>H393</f>
        <v>0</v>
      </c>
      <c r="N393" s="21"/>
      <c r="Q393" s="27">
        <f t="shared" si="57"/>
        <v>0</v>
      </c>
    </row>
    <row r="394" spans="4:17" outlineLevel="2">
      <c r="D394" s="669" t="str">
        <f t="shared" si="55"/>
        <v>O&amp;N UC-7.2.4-Item #3</v>
      </c>
      <c r="E394" s="738" t="str">
        <f>'4. Metrics DB'!I405</f>
        <v>Item #3</v>
      </c>
      <c r="F394" s="653">
        <f t="shared" si="56"/>
        <v>0</v>
      </c>
      <c r="G394" s="653">
        <f t="shared" si="56"/>
        <v>0</v>
      </c>
      <c r="H394" s="743">
        <f t="shared" si="56"/>
        <v>0</v>
      </c>
      <c r="I394" s="653">
        <f t="shared" si="56"/>
        <v>0</v>
      </c>
      <c r="L394" s="25"/>
      <c r="M394" s="688">
        <f>H394</f>
        <v>0</v>
      </c>
      <c r="N394" s="21"/>
      <c r="Q394" s="27">
        <f t="shared" si="57"/>
        <v>0</v>
      </c>
    </row>
    <row r="395" spans="4:17" outlineLevel="2">
      <c r="D395" s="669" t="str">
        <f t="shared" si="55"/>
        <v>O&amp;N UC-7.2.4-Item #4</v>
      </c>
      <c r="E395" s="738" t="str">
        <f>'4. Metrics DB'!I406</f>
        <v>Item #4</v>
      </c>
      <c r="F395" s="653">
        <f t="shared" si="56"/>
        <v>0</v>
      </c>
      <c r="G395" s="653">
        <f t="shared" si="56"/>
        <v>0</v>
      </c>
      <c r="H395" s="743">
        <f t="shared" si="56"/>
        <v>0</v>
      </c>
      <c r="I395" s="653">
        <f t="shared" si="56"/>
        <v>0</v>
      </c>
      <c r="L395" s="25"/>
      <c r="M395" s="688">
        <f>H395</f>
        <v>0</v>
      </c>
      <c r="N395" s="21"/>
      <c r="Q395" s="27">
        <f t="shared" si="57"/>
        <v>0</v>
      </c>
    </row>
    <row r="396" spans="4:17" ht="16" outlineLevel="2" thickBot="1">
      <c r="D396" s="669" t="str">
        <f t="shared" si="55"/>
        <v>O&amp;N UC-7.2.4-Item #5</v>
      </c>
      <c r="E396" s="738" t="str">
        <f>'4. Metrics DB'!I407</f>
        <v>Item #5</v>
      </c>
      <c r="F396" s="657">
        <f t="shared" si="56"/>
        <v>0</v>
      </c>
      <c r="G396" s="657">
        <f t="shared" si="56"/>
        <v>0</v>
      </c>
      <c r="H396" s="744">
        <f t="shared" si="56"/>
        <v>0</v>
      </c>
      <c r="I396" s="657">
        <f t="shared" si="56"/>
        <v>0</v>
      </c>
      <c r="L396" s="700"/>
      <c r="M396" s="714">
        <f>H396</f>
        <v>0</v>
      </c>
      <c r="N396" s="21"/>
      <c r="Q396" s="27">
        <f t="shared" si="57"/>
        <v>0</v>
      </c>
    </row>
    <row r="397" spans="4:17" outlineLevel="2">
      <c r="D397" s="669" t="str">
        <f t="shared" si="55"/>
        <v>O&amp;N UC-7.2.4-Item #6</v>
      </c>
      <c r="E397" s="738" t="str">
        <f>'4. Metrics DB'!I408</f>
        <v>Item #6</v>
      </c>
      <c r="F397" s="25"/>
      <c r="G397" s="25"/>
      <c r="H397" s="25"/>
      <c r="I397" s="25"/>
      <c r="L397" s="25"/>
      <c r="M397" s="688"/>
      <c r="N397" s="21"/>
      <c r="Q397" s="27">
        <f t="shared" si="57"/>
        <v>0</v>
      </c>
    </row>
    <row r="398" spans="4:17" outlineLevel="2">
      <c r="D398" s="669" t="str">
        <f t="shared" si="55"/>
        <v>O&amp;N UC-7.2.4-Item #7</v>
      </c>
      <c r="E398" s="738" t="str">
        <f>'4. Metrics DB'!I409</f>
        <v>Item #7</v>
      </c>
      <c r="F398" s="25"/>
      <c r="G398" s="25"/>
      <c r="H398" s="25"/>
      <c r="I398" s="25"/>
      <c r="L398" s="25"/>
      <c r="M398" s="688"/>
      <c r="N398" s="21"/>
      <c r="Q398" s="27">
        <f t="shared" si="57"/>
        <v>0</v>
      </c>
    </row>
    <row r="399" spans="4:17" outlineLevel="2">
      <c r="D399" s="669" t="str">
        <f t="shared" si="55"/>
        <v>O&amp;N UC-7.2.4-Item #8</v>
      </c>
      <c r="E399" s="738" t="str">
        <f>'4. Metrics DB'!I410</f>
        <v>Item #8</v>
      </c>
      <c r="F399" s="25"/>
      <c r="G399" s="25"/>
      <c r="H399" s="25"/>
      <c r="I399" s="25"/>
      <c r="L399" s="25"/>
      <c r="M399" s="688"/>
      <c r="N399" s="21"/>
      <c r="Q399" s="27">
        <f t="shared" si="57"/>
        <v>0</v>
      </c>
    </row>
    <row r="400" spans="4:17" outlineLevel="2">
      <c r="D400" s="669" t="str">
        <f t="shared" si="55"/>
        <v>O&amp;N UC-7.2.4-Item #9</v>
      </c>
      <c r="E400" s="738" t="str">
        <f>'4. Metrics DB'!I411</f>
        <v>Item #9</v>
      </c>
      <c r="F400" s="25"/>
      <c r="G400" s="25"/>
      <c r="H400" s="25"/>
      <c r="I400" s="25"/>
      <c r="L400" s="25"/>
      <c r="M400" s="688"/>
      <c r="N400" s="21"/>
      <c r="Q400" s="27">
        <f t="shared" si="57"/>
        <v>0</v>
      </c>
    </row>
    <row r="401" spans="3:24" outlineLevel="2">
      <c r="D401" s="681" t="str">
        <f t="shared" si="55"/>
        <v>O&amp;N UC-7.2.4-Item #10</v>
      </c>
      <c r="E401" s="740" t="str">
        <f>'4. Metrics DB'!I412</f>
        <v>Item #10</v>
      </c>
      <c r="F401" s="30"/>
      <c r="G401" s="30"/>
      <c r="H401" s="30"/>
      <c r="I401" s="30"/>
      <c r="L401" s="30"/>
      <c r="M401" s="689"/>
      <c r="N401" s="21"/>
      <c r="Q401" s="32">
        <f t="shared" si="57"/>
        <v>0</v>
      </c>
    </row>
    <row r="402" spans="3:24" outlineLevel="2"/>
    <row r="403" spans="3:24" s="72" customFormat="1" ht="16" outlineLevel="1">
      <c r="C403" s="6" t="str">
        <f>CONCATENATE(B343,3)</f>
        <v>7.3</v>
      </c>
      <c r="D403" s="7" t="str">
        <f>CONCATENATE(C343," - Opex ")</f>
        <v xml:space="preserve">O&amp;N UC - Customer - Opex </v>
      </c>
      <c r="E403" s="73"/>
      <c r="F403" s="841" t="s">
        <v>628</v>
      </c>
      <c r="G403" s="216"/>
      <c r="H403" s="73"/>
      <c r="I403" s="73"/>
      <c r="J403" s="73"/>
      <c r="K403" s="73"/>
      <c r="L403" s="73"/>
      <c r="M403" s="73"/>
      <c r="N403" s="73"/>
      <c r="O403" s="73"/>
      <c r="P403" s="73"/>
      <c r="Q403" s="73"/>
      <c r="R403" s="73"/>
      <c r="S403" s="73"/>
      <c r="T403" s="73"/>
      <c r="U403" s="73"/>
    </row>
    <row r="404" spans="3:24" outlineLevel="2"/>
    <row r="405" spans="3:24" outlineLevel="2">
      <c r="D405" s="9" t="str">
        <f>CONCATENATE(C403,".1")</f>
        <v>7.3.1</v>
      </c>
      <c r="E405" s="10" t="str">
        <f>CONCATENATE(D403," Excl. Pull Through")</f>
        <v>O&amp;N UC - Customer - Opex  Excl. Pull Through</v>
      </c>
      <c r="G405" s="11"/>
      <c r="H405" s="11" t="s">
        <v>383</v>
      </c>
      <c r="W405" s="101"/>
      <c r="X405" s="101"/>
    </row>
    <row r="406" spans="3:24" outlineLevel="2"/>
    <row r="407" spans="3:24" outlineLevel="2">
      <c r="D407" s="9" t="str">
        <f>CONCATENATE(C403,".2")</f>
        <v>7.3.2</v>
      </c>
      <c r="E407" s="10" t="str">
        <f>CONCATENATE(D403," Incl. Pull Through")</f>
        <v>O&amp;N UC - Customer - Opex  Incl. Pull Through</v>
      </c>
      <c r="H407" s="11" t="s">
        <v>384</v>
      </c>
    </row>
    <row r="408" spans="3:24" outlineLevel="2"/>
    <row r="409" spans="3:24" outlineLevel="2">
      <c r="D409" s="9" t="str">
        <f>CONCATENATE(C403,".3")</f>
        <v>7.3.3</v>
      </c>
      <c r="E409" s="10" t="str">
        <f>CONCATENATE(D403," Procured from outside NTT")</f>
        <v>O&amp;N UC - Customer - Opex  Procured from outside NTT</v>
      </c>
      <c r="G409" s="11"/>
      <c r="W409" s="101"/>
      <c r="X409" s="101"/>
    </row>
    <row r="410" spans="3:24" outlineLevel="2">
      <c r="W410" s="101"/>
      <c r="X410" s="101"/>
    </row>
    <row r="411" spans="3:24" ht="16" outlineLevel="2">
      <c r="D411" s="9"/>
      <c r="E411" s="9"/>
      <c r="F411" s="1033" t="s">
        <v>0</v>
      </c>
      <c r="G411" s="1034"/>
      <c r="H411" s="1034"/>
      <c r="I411" s="1035"/>
      <c r="J411" s="72"/>
      <c r="K411" s="72"/>
      <c r="L411" s="1002" t="s">
        <v>1</v>
      </c>
      <c r="M411" s="1003"/>
      <c r="N411" s="1004"/>
      <c r="O411" s="72"/>
      <c r="Q411" s="12" t="s">
        <v>2</v>
      </c>
      <c r="W411" s="101"/>
      <c r="X411" s="101"/>
    </row>
    <row r="412" spans="3:24" s="233" customFormat="1" ht="64" outlineLevel="2">
      <c r="D412" s="661" t="s">
        <v>394</v>
      </c>
      <c r="E412" s="661" t="s">
        <v>3</v>
      </c>
      <c r="F412" s="661" t="s">
        <v>25</v>
      </c>
      <c r="G412" s="661" t="s">
        <v>252</v>
      </c>
      <c r="H412" s="661" t="s">
        <v>26</v>
      </c>
      <c r="I412" s="661" t="s">
        <v>217</v>
      </c>
      <c r="J412" s="235"/>
      <c r="K412" s="235"/>
      <c r="L412" s="891" t="s">
        <v>6</v>
      </c>
      <c r="M412" s="891" t="s">
        <v>570</v>
      </c>
      <c r="N412" s="884" t="s">
        <v>86</v>
      </c>
      <c r="Q412" s="234" t="s">
        <v>21</v>
      </c>
      <c r="W412" s="236"/>
      <c r="X412" s="236"/>
    </row>
    <row r="413" spans="3:24" outlineLevel="2">
      <c r="D413" s="669" t="str">
        <f t="shared" ref="D413:D422" si="58">CONCATENATE(C$5,"-",D$409,"-",E413)</f>
        <v>O&amp;N UC-7.3.3-Item #1</v>
      </c>
      <c r="E413" s="665" t="str">
        <f>'4. Metrics DB'!I413</f>
        <v>Item #1</v>
      </c>
      <c r="F413" s="647" t="str">
        <f t="shared" ref="F413:I417" si="59">VLOOKUP($D413, MetricsDBTable, F$209,0)</f>
        <v>None</v>
      </c>
      <c r="G413" s="649" t="str">
        <f t="shared" si="59"/>
        <v>NA</v>
      </c>
      <c r="H413" s="742">
        <f t="shared" si="59"/>
        <v>0</v>
      </c>
      <c r="I413" s="649">
        <f t="shared" si="59"/>
        <v>0</v>
      </c>
      <c r="L413" s="19">
        <v>100</v>
      </c>
      <c r="M413" s="687">
        <f>H413</f>
        <v>0</v>
      </c>
      <c r="N413" s="20">
        <v>0.05</v>
      </c>
      <c r="O413" s="21"/>
      <c r="Q413" s="22">
        <f t="shared" ref="Q413:Q422" si="60">M413*L413</f>
        <v>0</v>
      </c>
      <c r="W413" s="101"/>
      <c r="X413" s="101"/>
    </row>
    <row r="414" spans="3:24" outlineLevel="2">
      <c r="D414" s="669" t="str">
        <f t="shared" si="58"/>
        <v>O&amp;N UC-7.3.3-Item #2</v>
      </c>
      <c r="E414" s="738" t="str">
        <f>'4. Metrics DB'!I414</f>
        <v>Item #2</v>
      </c>
      <c r="F414" s="653">
        <f t="shared" si="59"/>
        <v>0</v>
      </c>
      <c r="G414" s="653">
        <f t="shared" si="59"/>
        <v>0</v>
      </c>
      <c r="H414" s="743">
        <f t="shared" si="59"/>
        <v>0</v>
      </c>
      <c r="I414" s="653">
        <f t="shared" si="59"/>
        <v>0</v>
      </c>
      <c r="L414" s="25"/>
      <c r="M414" s="688">
        <f>H414</f>
        <v>0</v>
      </c>
      <c r="N414" s="26"/>
      <c r="O414" s="21"/>
      <c r="Q414" s="27">
        <f t="shared" si="60"/>
        <v>0</v>
      </c>
      <c r="W414" s="101"/>
      <c r="X414" s="101"/>
    </row>
    <row r="415" spans="3:24" outlineLevel="2">
      <c r="D415" s="669" t="str">
        <f t="shared" si="58"/>
        <v>O&amp;N UC-7.3.3-Item #3</v>
      </c>
      <c r="E415" s="738" t="str">
        <f>'4. Metrics DB'!I415</f>
        <v>Item #3</v>
      </c>
      <c r="F415" s="653">
        <f t="shared" si="59"/>
        <v>0</v>
      </c>
      <c r="G415" s="653">
        <f t="shared" si="59"/>
        <v>0</v>
      </c>
      <c r="H415" s="743">
        <f t="shared" si="59"/>
        <v>0</v>
      </c>
      <c r="I415" s="653">
        <f t="shared" si="59"/>
        <v>0</v>
      </c>
      <c r="L415" s="25"/>
      <c r="M415" s="688">
        <f>H415</f>
        <v>0</v>
      </c>
      <c r="N415" s="26"/>
      <c r="O415" s="21"/>
      <c r="Q415" s="27">
        <f t="shared" si="60"/>
        <v>0</v>
      </c>
      <c r="W415" s="101"/>
      <c r="X415" s="101"/>
    </row>
    <row r="416" spans="3:24" outlineLevel="2">
      <c r="D416" s="669" t="str">
        <f t="shared" si="58"/>
        <v>O&amp;N UC-7.3.3-Item #4</v>
      </c>
      <c r="E416" s="738" t="str">
        <f>'4. Metrics DB'!I416</f>
        <v>Item #4</v>
      </c>
      <c r="F416" s="653">
        <f t="shared" si="59"/>
        <v>0</v>
      </c>
      <c r="G416" s="653">
        <f t="shared" si="59"/>
        <v>0</v>
      </c>
      <c r="H416" s="743">
        <f t="shared" si="59"/>
        <v>0</v>
      </c>
      <c r="I416" s="653">
        <f t="shared" si="59"/>
        <v>0</v>
      </c>
      <c r="L416" s="25"/>
      <c r="M416" s="688">
        <f>H416</f>
        <v>0</v>
      </c>
      <c r="N416" s="26"/>
      <c r="O416" s="21"/>
      <c r="Q416" s="27">
        <f t="shared" si="60"/>
        <v>0</v>
      </c>
      <c r="W416" s="101"/>
      <c r="X416" s="101"/>
    </row>
    <row r="417" spans="4:17" ht="16" outlineLevel="2" thickBot="1">
      <c r="D417" s="677" t="str">
        <f t="shared" si="58"/>
        <v>O&amp;N UC-7.3.3-Item #5</v>
      </c>
      <c r="E417" s="741" t="str">
        <f>'4. Metrics DB'!I417</f>
        <v>Item #5</v>
      </c>
      <c r="F417" s="657">
        <f t="shared" si="59"/>
        <v>0</v>
      </c>
      <c r="G417" s="657">
        <f t="shared" si="59"/>
        <v>0</v>
      </c>
      <c r="H417" s="744">
        <f t="shared" si="59"/>
        <v>0</v>
      </c>
      <c r="I417" s="657">
        <f t="shared" si="59"/>
        <v>0</v>
      </c>
      <c r="L417" s="700"/>
      <c r="M417" s="714">
        <f>H417</f>
        <v>0</v>
      </c>
      <c r="N417" s="707"/>
      <c r="O417" s="21"/>
      <c r="Q417" s="27">
        <f t="shared" si="60"/>
        <v>0</v>
      </c>
    </row>
    <row r="418" spans="4:17" outlineLevel="2">
      <c r="D418" s="669" t="str">
        <f t="shared" si="58"/>
        <v>O&amp;N UC-7.3.3-Item #6</v>
      </c>
      <c r="E418" s="738" t="str">
        <f>'4. Metrics DB'!I418</f>
        <v>Item #6</v>
      </c>
      <c r="F418" s="25"/>
      <c r="G418" s="25"/>
      <c r="H418" s="25"/>
      <c r="I418" s="25"/>
      <c r="L418" s="25"/>
      <c r="M418" s="688"/>
      <c r="N418" s="26"/>
      <c r="O418" s="21"/>
      <c r="Q418" s="27">
        <f t="shared" si="60"/>
        <v>0</v>
      </c>
    </row>
    <row r="419" spans="4:17" outlineLevel="2">
      <c r="D419" s="669" t="str">
        <f t="shared" si="58"/>
        <v>O&amp;N UC-7.3.3-Item #7</v>
      </c>
      <c r="E419" s="738" t="str">
        <f>'4. Metrics DB'!I419</f>
        <v>Item #7</v>
      </c>
      <c r="F419" s="25"/>
      <c r="G419" s="25"/>
      <c r="H419" s="25"/>
      <c r="I419" s="25"/>
      <c r="L419" s="25"/>
      <c r="M419" s="688"/>
      <c r="N419" s="26"/>
      <c r="O419" s="21"/>
      <c r="Q419" s="27">
        <f t="shared" si="60"/>
        <v>0</v>
      </c>
    </row>
    <row r="420" spans="4:17" outlineLevel="2">
      <c r="D420" s="669" t="str">
        <f t="shared" si="58"/>
        <v>O&amp;N UC-7.3.3-Item #8</v>
      </c>
      <c r="E420" s="738" t="str">
        <f>'4. Metrics DB'!I420</f>
        <v>Item #8</v>
      </c>
      <c r="F420" s="25"/>
      <c r="G420" s="25"/>
      <c r="H420" s="25"/>
      <c r="I420" s="25"/>
      <c r="L420" s="25"/>
      <c r="M420" s="688"/>
      <c r="N420" s="26"/>
      <c r="O420" s="21"/>
      <c r="Q420" s="27">
        <f t="shared" si="60"/>
        <v>0</v>
      </c>
    </row>
    <row r="421" spans="4:17" outlineLevel="2">
      <c r="D421" s="669" t="str">
        <f t="shared" si="58"/>
        <v>O&amp;N UC-7.3.3-Item #9</v>
      </c>
      <c r="E421" s="738" t="str">
        <f>'4. Metrics DB'!I421</f>
        <v>Item #9</v>
      </c>
      <c r="F421" s="25"/>
      <c r="G421" s="25"/>
      <c r="H421" s="25"/>
      <c r="I421" s="25"/>
      <c r="L421" s="25"/>
      <c r="M421" s="688"/>
      <c r="N421" s="26"/>
      <c r="O421" s="21"/>
      <c r="Q421" s="27">
        <f t="shared" si="60"/>
        <v>0</v>
      </c>
    </row>
    <row r="422" spans="4:17" outlineLevel="2">
      <c r="D422" s="681" t="str">
        <f t="shared" si="58"/>
        <v>O&amp;N UC-7.3.3-Item #10</v>
      </c>
      <c r="E422" s="740" t="str">
        <f>'4. Metrics DB'!I422</f>
        <v>Item #10</v>
      </c>
      <c r="F422" s="30"/>
      <c r="G422" s="30"/>
      <c r="H422" s="30"/>
      <c r="I422" s="30"/>
      <c r="L422" s="30"/>
      <c r="M422" s="689"/>
      <c r="N422" s="31"/>
      <c r="O422" s="21"/>
      <c r="Q422" s="32">
        <f t="shared" si="60"/>
        <v>0</v>
      </c>
    </row>
    <row r="423" spans="4:17" outlineLevel="2"/>
    <row r="424" spans="4:17" outlineLevel="2">
      <c r="D424" s="9" t="str">
        <f>CONCATENATE(C403,".4")</f>
        <v>7.3.4</v>
      </c>
      <c r="E424" s="10" t="str">
        <f>CONCATENATE(D403," Internal")</f>
        <v>O&amp;N UC - Customer - Opex  Internal</v>
      </c>
      <c r="G424" s="11"/>
    </row>
    <row r="425" spans="4:17" outlineLevel="2"/>
    <row r="426" spans="4:17" ht="16" outlineLevel="2">
      <c r="D426" s="9"/>
      <c r="E426" s="9"/>
      <c r="F426" s="1033" t="s">
        <v>0</v>
      </c>
      <c r="G426" s="1034"/>
      <c r="H426" s="1034"/>
      <c r="I426" s="1035"/>
      <c r="J426" s="72"/>
      <c r="K426" s="72"/>
      <c r="L426" s="1002" t="s">
        <v>1</v>
      </c>
      <c r="M426" s="1003"/>
      <c r="N426" s="1004"/>
      <c r="O426" s="72"/>
      <c r="Q426" s="12" t="s">
        <v>2</v>
      </c>
    </row>
    <row r="427" spans="4:17" ht="64" outlineLevel="2">
      <c r="D427" s="661" t="s">
        <v>394</v>
      </c>
      <c r="E427" s="661" t="s">
        <v>3</v>
      </c>
      <c r="F427" s="661" t="s">
        <v>27</v>
      </c>
      <c r="G427" s="661" t="s">
        <v>252</v>
      </c>
      <c r="H427" s="661" t="s">
        <v>26</v>
      </c>
      <c r="I427" s="661" t="s">
        <v>217</v>
      </c>
      <c r="J427" s="13"/>
      <c r="K427" s="13"/>
      <c r="L427" s="891" t="s">
        <v>6</v>
      </c>
      <c r="M427" s="891" t="s">
        <v>570</v>
      </c>
      <c r="N427" s="884" t="s">
        <v>86</v>
      </c>
      <c r="O427" s="36"/>
      <c r="Q427" s="16" t="s">
        <v>21</v>
      </c>
    </row>
    <row r="428" spans="4:17" outlineLevel="2">
      <c r="D428" s="745" t="str">
        <f t="shared" ref="D428:D437" si="61">CONCATENATE(C$5,"-",D$424,"-",E428)</f>
        <v>O&amp;N UC-7.3.4-Item #1</v>
      </c>
      <c r="E428" s="746" t="str">
        <f>'4. Metrics DB'!I423</f>
        <v>Item #1</v>
      </c>
      <c r="F428" s="647" t="str">
        <f t="shared" ref="F428:I432" si="62">VLOOKUP($D428, MetricsDBTable, F$209,0)</f>
        <v>None</v>
      </c>
      <c r="G428" s="649" t="str">
        <f t="shared" si="62"/>
        <v>NA</v>
      </c>
      <c r="H428" s="742">
        <f t="shared" si="62"/>
        <v>0</v>
      </c>
      <c r="I428" s="649">
        <f t="shared" si="62"/>
        <v>0</v>
      </c>
      <c r="L428" s="19"/>
      <c r="M428" s="687">
        <f>H428</f>
        <v>0</v>
      </c>
      <c r="N428" s="20"/>
      <c r="O428" s="21"/>
      <c r="Q428" s="27">
        <f t="shared" ref="Q428:Q437" si="63">M428*L428</f>
        <v>0</v>
      </c>
    </row>
    <row r="429" spans="4:17" outlineLevel="2">
      <c r="D429" s="745" t="str">
        <f t="shared" si="61"/>
        <v>O&amp;N UC-7.3.4-Item #2</v>
      </c>
      <c r="E429" s="747" t="str">
        <f>'4. Metrics DB'!I424</f>
        <v>Item #2</v>
      </c>
      <c r="F429" s="653">
        <f t="shared" si="62"/>
        <v>0</v>
      </c>
      <c r="G429" s="653">
        <f t="shared" si="62"/>
        <v>0</v>
      </c>
      <c r="H429" s="743">
        <f t="shared" si="62"/>
        <v>0</v>
      </c>
      <c r="I429" s="653">
        <f t="shared" si="62"/>
        <v>0</v>
      </c>
      <c r="L429" s="25"/>
      <c r="M429" s="688">
        <f>H429</f>
        <v>0</v>
      </c>
      <c r="N429" s="26"/>
      <c r="O429" s="21"/>
      <c r="Q429" s="27">
        <f t="shared" si="63"/>
        <v>0</v>
      </c>
    </row>
    <row r="430" spans="4:17" outlineLevel="2">
      <c r="D430" s="745" t="str">
        <f t="shared" si="61"/>
        <v>O&amp;N UC-7.3.4-Item #3</v>
      </c>
      <c r="E430" s="747" t="str">
        <f>'4. Metrics DB'!I425</f>
        <v>Item #3</v>
      </c>
      <c r="F430" s="653">
        <f t="shared" si="62"/>
        <v>0</v>
      </c>
      <c r="G430" s="653">
        <f t="shared" si="62"/>
        <v>0</v>
      </c>
      <c r="H430" s="743">
        <f t="shared" si="62"/>
        <v>0</v>
      </c>
      <c r="I430" s="653">
        <f t="shared" si="62"/>
        <v>0</v>
      </c>
      <c r="L430" s="25"/>
      <c r="M430" s="688">
        <f>H430</f>
        <v>0</v>
      </c>
      <c r="N430" s="26"/>
      <c r="O430" s="21"/>
      <c r="Q430" s="27">
        <f t="shared" si="63"/>
        <v>0</v>
      </c>
    </row>
    <row r="431" spans="4:17" outlineLevel="2">
      <c r="D431" s="745" t="str">
        <f t="shared" si="61"/>
        <v>O&amp;N UC-7.3.4-Item #4</v>
      </c>
      <c r="E431" s="747" t="str">
        <f>'4. Metrics DB'!I426</f>
        <v>Item #4</v>
      </c>
      <c r="F431" s="653">
        <f t="shared" si="62"/>
        <v>0</v>
      </c>
      <c r="G431" s="653">
        <f t="shared" si="62"/>
        <v>0</v>
      </c>
      <c r="H431" s="743">
        <f t="shared" si="62"/>
        <v>0</v>
      </c>
      <c r="I431" s="653">
        <f t="shared" si="62"/>
        <v>0</v>
      </c>
      <c r="L431" s="25"/>
      <c r="M431" s="688">
        <f>H431</f>
        <v>0</v>
      </c>
      <c r="N431" s="26"/>
      <c r="O431" s="21"/>
      <c r="Q431" s="27">
        <f t="shared" si="63"/>
        <v>0</v>
      </c>
    </row>
    <row r="432" spans="4:17" ht="16" outlineLevel="2" thickBot="1">
      <c r="D432" s="750" t="str">
        <f t="shared" si="61"/>
        <v>O&amp;N UC-7.3.4-Item #5</v>
      </c>
      <c r="E432" s="751" t="str">
        <f>'4. Metrics DB'!I427</f>
        <v>Item #5</v>
      </c>
      <c r="F432" s="657">
        <f t="shared" si="62"/>
        <v>0</v>
      </c>
      <c r="G432" s="657">
        <f t="shared" si="62"/>
        <v>0</v>
      </c>
      <c r="H432" s="744">
        <f t="shared" si="62"/>
        <v>0</v>
      </c>
      <c r="I432" s="657">
        <f t="shared" si="62"/>
        <v>0</v>
      </c>
      <c r="L432" s="700"/>
      <c r="M432" s="714">
        <f>H432</f>
        <v>0</v>
      </c>
      <c r="N432" s="707"/>
      <c r="O432" s="21"/>
      <c r="Q432" s="27">
        <f t="shared" si="63"/>
        <v>0</v>
      </c>
    </row>
    <row r="433" spans="3:21" outlineLevel="2">
      <c r="D433" s="745" t="str">
        <f t="shared" si="61"/>
        <v>O&amp;N UC-7.3.4-Item #6</v>
      </c>
      <c r="E433" s="747" t="str">
        <f>'4. Metrics DB'!I428</f>
        <v>Item #6</v>
      </c>
      <c r="F433" s="25"/>
      <c r="G433" s="25"/>
      <c r="H433" s="25"/>
      <c r="I433" s="25"/>
      <c r="L433" s="25"/>
      <c r="M433" s="688"/>
      <c r="N433" s="26"/>
      <c r="O433" s="21"/>
      <c r="Q433" s="27">
        <f t="shared" si="63"/>
        <v>0</v>
      </c>
    </row>
    <row r="434" spans="3:21" outlineLevel="2">
      <c r="D434" s="745" t="str">
        <f t="shared" si="61"/>
        <v>O&amp;N UC-7.3.4-Item #7</v>
      </c>
      <c r="E434" s="747" t="str">
        <f>'4. Metrics DB'!I429</f>
        <v>Item #7</v>
      </c>
      <c r="F434" s="25"/>
      <c r="G434" s="25"/>
      <c r="H434" s="25"/>
      <c r="I434" s="25"/>
      <c r="L434" s="25"/>
      <c r="M434" s="688"/>
      <c r="N434" s="26"/>
      <c r="O434" s="21"/>
      <c r="Q434" s="27">
        <f t="shared" si="63"/>
        <v>0</v>
      </c>
    </row>
    <row r="435" spans="3:21" outlineLevel="2">
      <c r="D435" s="745" t="str">
        <f t="shared" si="61"/>
        <v>O&amp;N UC-7.3.4-Item #8</v>
      </c>
      <c r="E435" s="747" t="str">
        <f>'4. Metrics DB'!I430</f>
        <v>Item #8</v>
      </c>
      <c r="F435" s="25"/>
      <c r="G435" s="25"/>
      <c r="H435" s="25"/>
      <c r="I435" s="25"/>
      <c r="L435" s="25"/>
      <c r="M435" s="688"/>
      <c r="N435" s="26"/>
      <c r="O435" s="21"/>
      <c r="Q435" s="27">
        <f t="shared" si="63"/>
        <v>0</v>
      </c>
    </row>
    <row r="436" spans="3:21" outlineLevel="2">
      <c r="D436" s="745" t="str">
        <f t="shared" si="61"/>
        <v>O&amp;N UC-7.3.4-Item #9</v>
      </c>
      <c r="E436" s="747" t="str">
        <f>'4. Metrics DB'!I431</f>
        <v>Item #9</v>
      </c>
      <c r="F436" s="25"/>
      <c r="G436" s="25"/>
      <c r="H436" s="25"/>
      <c r="I436" s="25"/>
      <c r="L436" s="25"/>
      <c r="M436" s="688"/>
      <c r="N436" s="26"/>
      <c r="O436" s="21"/>
      <c r="Q436" s="27">
        <f t="shared" si="63"/>
        <v>0</v>
      </c>
    </row>
    <row r="437" spans="3:21" outlineLevel="2">
      <c r="D437" s="748" t="str">
        <f t="shared" si="61"/>
        <v>O&amp;N UC-7.3.4-Item #10</v>
      </c>
      <c r="E437" s="749" t="str">
        <f>'4. Metrics DB'!I432</f>
        <v>Item #10</v>
      </c>
      <c r="F437" s="30"/>
      <c r="G437" s="30"/>
      <c r="H437" s="30"/>
      <c r="I437" s="30"/>
      <c r="L437" s="30"/>
      <c r="M437" s="689"/>
      <c r="N437" s="31"/>
      <c r="O437" s="21"/>
      <c r="Q437" s="32">
        <f t="shared" si="63"/>
        <v>0</v>
      </c>
    </row>
    <row r="438" spans="3:21" outlineLevel="2">
      <c r="M438" s="36"/>
    </row>
    <row r="439" spans="3:21" outlineLevel="2"/>
    <row r="440" spans="3:21" s="72" customFormat="1" ht="16" outlineLevel="1">
      <c r="C440" s="6" t="str">
        <f>CONCATENATE(B343,4)</f>
        <v>7.4</v>
      </c>
      <c r="D440" s="7" t="str">
        <f>CONCATENATE(C343," - UC Revenues ")</f>
        <v xml:space="preserve">O&amp;N UC - Customer - UC Revenues </v>
      </c>
      <c r="E440" s="73"/>
      <c r="F440" s="841" t="s">
        <v>629</v>
      </c>
      <c r="G440" s="216"/>
      <c r="H440" s="73"/>
      <c r="I440" s="73"/>
      <c r="J440" s="73"/>
      <c r="K440" s="73"/>
      <c r="L440" s="73"/>
      <c r="M440" s="73"/>
      <c r="N440" s="73"/>
      <c r="O440" s="73"/>
      <c r="P440" s="73"/>
      <c r="Q440" s="73"/>
      <c r="R440" s="73"/>
      <c r="S440" s="73"/>
      <c r="T440" s="73"/>
      <c r="U440" s="73"/>
    </row>
    <row r="441" spans="3:21" outlineLevel="2">
      <c r="D441" s="9"/>
      <c r="E441" s="646"/>
      <c r="F441" s="646">
        <v>7</v>
      </c>
      <c r="G441" s="646">
        <v>8</v>
      </c>
      <c r="H441" s="646">
        <f>MATCH($C$4, '5. Benefits DB'!$A$2:$AH$2,0) + MATCH(H443,'5. Benefits DB'!$O$3:$P$3,0) -2</f>
        <v>15</v>
      </c>
      <c r="I441" s="646">
        <v>9</v>
      </c>
    </row>
    <row r="442" spans="3:21" s="66" customFormat="1" ht="16" outlineLevel="2">
      <c r="D442" s="9"/>
      <c r="E442" s="9"/>
      <c r="F442" s="1033" t="s">
        <v>0</v>
      </c>
      <c r="G442" s="1034"/>
      <c r="H442" s="1034"/>
      <c r="I442" s="1035"/>
      <c r="J442" s="88"/>
      <c r="K442" s="88"/>
      <c r="L442" s="1076" t="s">
        <v>227</v>
      </c>
      <c r="M442" s="1074"/>
      <c r="N442" s="1075"/>
      <c r="O442" s="1074" t="s">
        <v>228</v>
      </c>
      <c r="P442" s="1075"/>
      <c r="Q442" s="176"/>
      <c r="R442" s="176"/>
      <c r="S442" s="177" t="s">
        <v>2</v>
      </c>
    </row>
    <row r="443" spans="3:21" s="67" customFormat="1" ht="64" outlineLevel="2">
      <c r="D443" s="661" t="s">
        <v>394</v>
      </c>
      <c r="E443" s="661" t="s">
        <v>3</v>
      </c>
      <c r="F443" s="661" t="s">
        <v>58</v>
      </c>
      <c r="G443" s="661" t="s">
        <v>5</v>
      </c>
      <c r="H443" s="661" t="s">
        <v>28</v>
      </c>
      <c r="I443" s="661" t="s">
        <v>217</v>
      </c>
      <c r="J443" s="88"/>
      <c r="K443" s="88"/>
      <c r="L443" s="897" t="s">
        <v>226</v>
      </c>
      <c r="M443" s="897" t="s">
        <v>6</v>
      </c>
      <c r="N443" s="897" t="s">
        <v>87</v>
      </c>
      <c r="O443" s="898" t="s">
        <v>568</v>
      </c>
      <c r="P443" s="899" t="s">
        <v>569</v>
      </c>
      <c r="Q443" s="36"/>
      <c r="R443" s="36"/>
      <c r="S443" s="62" t="s">
        <v>21</v>
      </c>
    </row>
    <row r="444" spans="3:21" s="66" customFormat="1" ht="32" outlineLevel="2">
      <c r="D444" s="753" t="str">
        <f t="shared" ref="D444:D453" si="64">CONCATENATE(C$5,"-",C$440,"-",E444)</f>
        <v>O&amp;N UC-7.4-Item #1</v>
      </c>
      <c r="E444" s="754" t="str">
        <f>'5. Benefits DB'!G4</f>
        <v>Item #1</v>
      </c>
      <c r="F444" s="759" t="str">
        <f t="shared" ref="F444:I448" si="65">VLOOKUP($D444, BenefitsDB,F$441,0)</f>
        <v>Revenues from seling real time data to third parties</v>
      </c>
      <c r="G444" s="754" t="str">
        <f t="shared" si="65"/>
        <v># of Data G  Bite</v>
      </c>
      <c r="H444" s="980">
        <f t="shared" si="65"/>
        <v>0</v>
      </c>
      <c r="I444" s="760" t="str">
        <f t="shared" si="65"/>
        <v>O&amp;N-1.1</v>
      </c>
      <c r="J444" s="88"/>
      <c r="K444" s="88"/>
      <c r="L444" s="178" t="str">
        <f t="shared" ref="L444:L453" si="66">G444</f>
        <v># of Data G  Bite</v>
      </c>
      <c r="M444" s="19">
        <v>50</v>
      </c>
      <c r="N444" s="20">
        <v>0.1</v>
      </c>
      <c r="O444" s="687">
        <f>H444</f>
        <v>0</v>
      </c>
      <c r="P444" s="20">
        <v>0</v>
      </c>
      <c r="Q444" s="180"/>
      <c r="R444" s="180"/>
      <c r="S444" s="181">
        <f t="shared" ref="S444:S453" si="67">M444*O444</f>
        <v>0</v>
      </c>
    </row>
    <row r="445" spans="3:21" s="66" customFormat="1" ht="32" outlineLevel="2">
      <c r="D445" s="755" t="str">
        <f t="shared" si="64"/>
        <v>O&amp;N UC-7.4-Item #2</v>
      </c>
      <c r="E445" s="756" t="str">
        <f>'5. Benefits DB'!G5</f>
        <v>Item #2</v>
      </c>
      <c r="F445" s="761" t="str">
        <f t="shared" si="65"/>
        <v>Tax revenues from additional spent by non local park visitors</v>
      </c>
      <c r="G445" s="762" t="str">
        <f t="shared" si="65"/>
        <v># of non-local visitors in the park</v>
      </c>
      <c r="H445" s="763">
        <f t="shared" si="65"/>
        <v>7</v>
      </c>
      <c r="I445" s="764" t="str">
        <f t="shared" si="65"/>
        <v>O&amp;N-1.2</v>
      </c>
      <c r="J445" s="88"/>
      <c r="K445" s="88"/>
      <c r="L445" s="182" t="str">
        <f t="shared" si="66"/>
        <v># of non-local visitors in the park</v>
      </c>
      <c r="M445" s="25">
        <v>5000</v>
      </c>
      <c r="N445" s="26">
        <v>0.05</v>
      </c>
      <c r="O445" s="688">
        <f>H445</f>
        <v>7</v>
      </c>
      <c r="P445" s="26">
        <v>0</v>
      </c>
      <c r="Q445" s="180"/>
      <c r="R445" s="180"/>
      <c r="S445" s="104">
        <f t="shared" si="67"/>
        <v>35000</v>
      </c>
    </row>
    <row r="446" spans="3:21" s="66" customFormat="1" ht="32" outlineLevel="2">
      <c r="D446" s="755" t="str">
        <f t="shared" si="64"/>
        <v>O&amp;N UC-7.4-Item #3</v>
      </c>
      <c r="E446" s="756" t="str">
        <f>'5. Benefits DB'!G6</f>
        <v>Item #3</v>
      </c>
      <c r="F446" s="762" t="str">
        <f t="shared" si="65"/>
        <v>Revenues generated by businesses from non local park visitors</v>
      </c>
      <c r="G446" s="762" t="str">
        <f t="shared" si="65"/>
        <v># of non-local visitors in the park</v>
      </c>
      <c r="H446" s="763">
        <f t="shared" si="65"/>
        <v>34</v>
      </c>
      <c r="I446" s="764" t="str">
        <f t="shared" si="65"/>
        <v>O&amp;N-1.2</v>
      </c>
      <c r="J446" s="88"/>
      <c r="K446" s="88"/>
      <c r="L446" s="182" t="str">
        <f t="shared" si="66"/>
        <v># of non-local visitors in the park</v>
      </c>
      <c r="M446" s="25">
        <v>5000</v>
      </c>
      <c r="N446" s="26">
        <v>0.05</v>
      </c>
      <c r="O446" s="688">
        <f>H446</f>
        <v>34</v>
      </c>
      <c r="P446" s="26">
        <v>0</v>
      </c>
      <c r="Q446" s="180"/>
      <c r="R446" s="180"/>
      <c r="S446" s="104">
        <f t="shared" si="67"/>
        <v>170000</v>
      </c>
    </row>
    <row r="447" spans="3:21" s="66" customFormat="1" outlineLevel="2">
      <c r="D447" s="755" t="str">
        <f t="shared" si="64"/>
        <v>O&amp;N UC-7.4-Item #4</v>
      </c>
      <c r="E447" s="756" t="str">
        <f>'5. Benefits DB'!G7</f>
        <v>Item #4</v>
      </c>
      <c r="F447" s="756">
        <f t="shared" si="65"/>
        <v>0</v>
      </c>
      <c r="G447" s="756">
        <f t="shared" si="65"/>
        <v>0</v>
      </c>
      <c r="H447" s="763">
        <f t="shared" si="65"/>
        <v>0</v>
      </c>
      <c r="I447" s="764">
        <f t="shared" si="65"/>
        <v>0</v>
      </c>
      <c r="J447" s="88"/>
      <c r="K447" s="88"/>
      <c r="L447" s="183">
        <f t="shared" si="66"/>
        <v>0</v>
      </c>
      <c r="M447" s="25"/>
      <c r="N447" s="26"/>
      <c r="O447" s="688">
        <f>H447</f>
        <v>0</v>
      </c>
      <c r="P447" s="26"/>
      <c r="Q447" s="180"/>
      <c r="R447" s="180"/>
      <c r="S447" s="104">
        <f t="shared" si="67"/>
        <v>0</v>
      </c>
    </row>
    <row r="448" spans="3:21" s="66" customFormat="1" ht="16" outlineLevel="2" thickBot="1">
      <c r="D448" s="768" t="str">
        <f t="shared" si="64"/>
        <v>O&amp;N UC-7.4-Item #5</v>
      </c>
      <c r="E448" s="765" t="str">
        <f>'5. Benefits DB'!G8</f>
        <v>Item #5</v>
      </c>
      <c r="F448" s="765">
        <f t="shared" si="65"/>
        <v>0</v>
      </c>
      <c r="G448" s="765">
        <f t="shared" si="65"/>
        <v>0</v>
      </c>
      <c r="H448" s="766">
        <f t="shared" si="65"/>
        <v>0</v>
      </c>
      <c r="I448" s="767">
        <f t="shared" si="65"/>
        <v>0</v>
      </c>
      <c r="J448" s="88"/>
      <c r="K448" s="88"/>
      <c r="L448" s="718">
        <f t="shared" si="66"/>
        <v>0</v>
      </c>
      <c r="M448" s="700"/>
      <c r="N448" s="707"/>
      <c r="O448" s="714">
        <f>H448</f>
        <v>0</v>
      </c>
      <c r="P448" s="707"/>
      <c r="Q448" s="180"/>
      <c r="R448" s="180"/>
      <c r="S448" s="104">
        <f t="shared" si="67"/>
        <v>0</v>
      </c>
    </row>
    <row r="449" spans="3:24" s="66" customFormat="1" outlineLevel="2">
      <c r="D449" s="755" t="str">
        <f t="shared" si="64"/>
        <v>O&amp;N UC-7.4-Item #6</v>
      </c>
      <c r="E449" s="756" t="str">
        <f>'5. Benefits DB'!G9</f>
        <v>Item #6</v>
      </c>
      <c r="F449" s="25"/>
      <c r="G449" s="25"/>
      <c r="H449" s="25"/>
      <c r="I449" s="25"/>
      <c r="J449" s="88"/>
      <c r="K449" s="88"/>
      <c r="L449" s="183">
        <f t="shared" si="66"/>
        <v>0</v>
      </c>
      <c r="M449" s="25"/>
      <c r="N449" s="26"/>
      <c r="O449" s="688"/>
      <c r="P449" s="26"/>
      <c r="Q449" s="180"/>
      <c r="R449" s="180"/>
      <c r="S449" s="104">
        <f t="shared" si="67"/>
        <v>0</v>
      </c>
    </row>
    <row r="450" spans="3:24" s="66" customFormat="1" outlineLevel="2">
      <c r="D450" s="755" t="str">
        <f t="shared" si="64"/>
        <v>O&amp;N UC-7.4-Item #7</v>
      </c>
      <c r="E450" s="756" t="str">
        <f>'5. Benefits DB'!G10</f>
        <v>Item #7</v>
      </c>
      <c r="F450" s="25"/>
      <c r="G450" s="25"/>
      <c r="H450" s="25"/>
      <c r="I450" s="25"/>
      <c r="J450" s="88"/>
      <c r="K450" s="88"/>
      <c r="L450" s="183">
        <f t="shared" si="66"/>
        <v>0</v>
      </c>
      <c r="M450" s="25"/>
      <c r="N450" s="26"/>
      <c r="O450" s="688"/>
      <c r="P450" s="26"/>
      <c r="Q450" s="180"/>
      <c r="R450" s="180"/>
      <c r="S450" s="104">
        <f t="shared" si="67"/>
        <v>0</v>
      </c>
    </row>
    <row r="451" spans="3:24" s="66" customFormat="1" outlineLevel="2">
      <c r="D451" s="755" t="str">
        <f t="shared" si="64"/>
        <v>O&amp;N UC-7.4-Item #8</v>
      </c>
      <c r="E451" s="756" t="str">
        <f>'5. Benefits DB'!G11</f>
        <v>Item #8</v>
      </c>
      <c r="F451" s="25"/>
      <c r="G451" s="25"/>
      <c r="H451" s="25"/>
      <c r="I451" s="25"/>
      <c r="J451" s="88"/>
      <c r="K451" s="88"/>
      <c r="L451" s="183">
        <f t="shared" si="66"/>
        <v>0</v>
      </c>
      <c r="M451" s="25"/>
      <c r="N451" s="26"/>
      <c r="O451" s="688"/>
      <c r="P451" s="26"/>
      <c r="Q451" s="180"/>
      <c r="R451" s="180"/>
      <c r="S451" s="104">
        <f t="shared" si="67"/>
        <v>0</v>
      </c>
    </row>
    <row r="452" spans="3:24" s="66" customFormat="1" outlineLevel="2">
      <c r="D452" s="755" t="str">
        <f t="shared" si="64"/>
        <v>O&amp;N UC-7.4-Item #9</v>
      </c>
      <c r="E452" s="756" t="str">
        <f>'5. Benefits DB'!G12</f>
        <v>Item #9</v>
      </c>
      <c r="F452" s="25"/>
      <c r="G452" s="25"/>
      <c r="H452" s="25"/>
      <c r="I452" s="25"/>
      <c r="J452" s="88"/>
      <c r="K452" s="88"/>
      <c r="L452" s="69">
        <f t="shared" si="66"/>
        <v>0</v>
      </c>
      <c r="M452" s="25"/>
      <c r="N452" s="26"/>
      <c r="O452" s="688"/>
      <c r="P452" s="26"/>
      <c r="Q452" s="180"/>
      <c r="R452" s="180"/>
      <c r="S452" s="104">
        <f t="shared" si="67"/>
        <v>0</v>
      </c>
    </row>
    <row r="453" spans="3:24" s="66" customFormat="1" outlineLevel="2">
      <c r="D453" s="757" t="str">
        <f t="shared" si="64"/>
        <v>O&amp;N UC-7.4-Item #10</v>
      </c>
      <c r="E453" s="758" t="str">
        <f>'5. Benefits DB'!G13</f>
        <v>Item #10</v>
      </c>
      <c r="F453" s="30"/>
      <c r="G453" s="30"/>
      <c r="H453" s="30"/>
      <c r="I453" s="30"/>
      <c r="J453" s="88"/>
      <c r="K453" s="88"/>
      <c r="L453" s="70">
        <f t="shared" si="66"/>
        <v>0</v>
      </c>
      <c r="M453" s="30"/>
      <c r="N453" s="31"/>
      <c r="O453" s="689"/>
      <c r="P453" s="31"/>
      <c r="Q453" s="180"/>
      <c r="R453" s="180"/>
      <c r="S453" s="105">
        <f t="shared" si="67"/>
        <v>0</v>
      </c>
    </row>
    <row r="454" spans="3:24" outlineLevel="2"/>
    <row r="455" spans="3:24" s="72" customFormat="1" ht="16" outlineLevel="1">
      <c r="C455" s="6" t="str">
        <f>CONCATENATE(B343,5)</f>
        <v>7.5</v>
      </c>
      <c r="D455" s="7" t="str">
        <f>CONCATENATE(C343," - Cash Releasing Benefits ")</f>
        <v xml:space="preserve">O&amp;N UC - Customer - Cash Releasing Benefits </v>
      </c>
      <c r="E455" s="73"/>
      <c r="F455" s="841" t="s">
        <v>630</v>
      </c>
      <c r="G455" s="216"/>
      <c r="H455" s="73"/>
      <c r="I455" s="73"/>
      <c r="J455" s="73"/>
      <c r="K455" s="73"/>
      <c r="L455" s="73"/>
      <c r="M455" s="73"/>
      <c r="N455" s="73"/>
      <c r="O455" s="73"/>
      <c r="P455" s="73"/>
      <c r="Q455" s="73"/>
      <c r="R455" s="73"/>
      <c r="S455" s="73"/>
      <c r="T455" s="73"/>
      <c r="U455" s="73"/>
      <c r="V455" s="73"/>
      <c r="W455" s="73"/>
      <c r="X455" s="73"/>
    </row>
    <row r="456" spans="3:24" s="21" customFormat="1" outlineLevel="2">
      <c r="D456" s="9"/>
      <c r="E456" s="646"/>
      <c r="F456" s="646">
        <v>7</v>
      </c>
      <c r="G456" s="646">
        <v>8</v>
      </c>
      <c r="H456" s="646">
        <f>MATCH($C$4, '5. Benefits DB'!$A$2:$AH$2,0) + MATCH(H458,'5. Benefits DB'!$O$3:$P$3,0)-2</f>
        <v>14</v>
      </c>
      <c r="I456" s="646">
        <v>11</v>
      </c>
      <c r="J456" s="21">
        <v>10</v>
      </c>
      <c r="K456" s="21">
        <v>9</v>
      </c>
    </row>
    <row r="457" spans="3:24" s="66" customFormat="1" ht="16" outlineLevel="2">
      <c r="F457" s="1078" t="s">
        <v>53</v>
      </c>
      <c r="G457" s="1079"/>
      <c r="H457" s="1080"/>
      <c r="I457" s="1078" t="s">
        <v>54</v>
      </c>
      <c r="J457" s="1079"/>
      <c r="K457" s="1080"/>
      <c r="L457" s="67"/>
      <c r="M457" s="1043" t="s">
        <v>55</v>
      </c>
      <c r="N457" s="1077"/>
      <c r="O457" s="1044"/>
      <c r="P457" s="1043" t="s">
        <v>88</v>
      </c>
      <c r="Q457" s="1044"/>
      <c r="T457" s="1045" t="s">
        <v>56</v>
      </c>
      <c r="U457" s="1046"/>
      <c r="W457" s="1040" t="s">
        <v>57</v>
      </c>
      <c r="X457" s="1041"/>
    </row>
    <row r="458" spans="3:24" s="67" customFormat="1" ht="85" outlineLevel="2">
      <c r="D458" s="769" t="s">
        <v>394</v>
      </c>
      <c r="E458" s="769" t="s">
        <v>3</v>
      </c>
      <c r="F458" s="769" t="s">
        <v>58</v>
      </c>
      <c r="G458" s="769" t="s">
        <v>5</v>
      </c>
      <c r="H458" s="769" t="s">
        <v>491</v>
      </c>
      <c r="I458" s="769" t="s">
        <v>229</v>
      </c>
      <c r="J458" s="769" t="s">
        <v>230</v>
      </c>
      <c r="K458" s="769" t="s">
        <v>217</v>
      </c>
      <c r="M458" s="897" t="s">
        <v>226</v>
      </c>
      <c r="N458" s="897" t="s">
        <v>234</v>
      </c>
      <c r="O458" s="898" t="s">
        <v>567</v>
      </c>
      <c r="P458" s="897" t="s">
        <v>59</v>
      </c>
      <c r="Q458" s="897" t="s">
        <v>81</v>
      </c>
      <c r="R458" s="721"/>
      <c r="T458" s="86" t="s">
        <v>229</v>
      </c>
      <c r="U458" s="87" t="s">
        <v>233</v>
      </c>
      <c r="W458" s="102" t="s">
        <v>2</v>
      </c>
      <c r="X458" s="102" t="s">
        <v>60</v>
      </c>
    </row>
    <row r="459" spans="3:24" s="67" customFormat="1" ht="48" outlineLevel="2">
      <c r="D459" s="770" t="str">
        <f t="shared" ref="D459:D468" si="68">CONCATENATE(C$5,"-",C$455,"-",E459)</f>
        <v>O&amp;N UC-7.5-Item #1</v>
      </c>
      <c r="E459" s="771" t="str">
        <f>'5. Benefits DB'!G14</f>
        <v>Item #1</v>
      </c>
      <c r="F459" s="759" t="str">
        <f t="shared" ref="F459:K463" si="69">VLOOKUP($D459, BenefitsDB,F$456,0)</f>
        <v>Reduction of maintenance and repairs of park assets - non staff related</v>
      </c>
      <c r="G459" s="759" t="str">
        <f t="shared" si="69"/>
        <v># of square feet of park assets</v>
      </c>
      <c r="H459" s="774">
        <f t="shared" si="69"/>
        <v>0.05</v>
      </c>
      <c r="I459" s="775">
        <f t="shared" si="69"/>
        <v>-0.3</v>
      </c>
      <c r="J459" s="775">
        <f t="shared" si="69"/>
        <v>0</v>
      </c>
      <c r="K459" s="776" t="str">
        <f t="shared" si="69"/>
        <v>O&amp;N-2.1</v>
      </c>
      <c r="L459" s="88"/>
      <c r="M459" s="89" t="str">
        <f t="shared" ref="M459:M468" si="70">G459</f>
        <v># of square feet of park assets</v>
      </c>
      <c r="N459" s="19">
        <v>720000</v>
      </c>
      <c r="O459" s="690">
        <f>H459</f>
        <v>0.05</v>
      </c>
      <c r="P459" s="20">
        <v>0.01</v>
      </c>
      <c r="Q459" s="20">
        <v>0.01</v>
      </c>
      <c r="T459" s="20">
        <f t="shared" ref="T459:U463" si="71">I459</f>
        <v>-0.3</v>
      </c>
      <c r="U459" s="20">
        <f t="shared" si="71"/>
        <v>0</v>
      </c>
      <c r="W459" s="103">
        <f t="shared" ref="W459:W468" si="72">N459*O459</f>
        <v>36000</v>
      </c>
      <c r="X459" s="103">
        <f t="shared" ref="X459:X468" si="73">W459*(1+I459)*(1+J459)</f>
        <v>25200</v>
      </c>
    </row>
    <row r="460" spans="3:24" s="66" customFormat="1" ht="48" outlineLevel="2">
      <c r="D460" s="770" t="str">
        <f t="shared" si="68"/>
        <v>O&amp;N UC-7.5-Item #2</v>
      </c>
      <c r="E460" s="771" t="str">
        <f>'5. Benefits DB'!G15</f>
        <v>Item #2</v>
      </c>
      <c r="F460" s="777" t="str">
        <f t="shared" si="69"/>
        <v xml:space="preserve">Reduction of cost of park assets' operations staff </v>
      </c>
      <c r="G460" s="777" t="str">
        <f t="shared" si="69"/>
        <v># of FTEs in charge of operational activities in park assets</v>
      </c>
      <c r="H460" s="774">
        <f t="shared" si="69"/>
        <v>4500</v>
      </c>
      <c r="I460" s="775">
        <f t="shared" si="69"/>
        <v>0</v>
      </c>
      <c r="J460" s="775">
        <f t="shared" si="69"/>
        <v>-0.2</v>
      </c>
      <c r="K460" s="776" t="str">
        <f t="shared" si="69"/>
        <v>O&amp;N-2.2</v>
      </c>
      <c r="L460" s="88"/>
      <c r="M460" s="90" t="str">
        <f t="shared" si="70"/>
        <v># of FTEs in charge of operational activities in park assets</v>
      </c>
      <c r="N460" s="25">
        <v>40</v>
      </c>
      <c r="O460" s="691">
        <f>H460</f>
        <v>4500</v>
      </c>
      <c r="P460" s="26">
        <v>0.01</v>
      </c>
      <c r="Q460" s="26">
        <v>0.01</v>
      </c>
      <c r="T460" s="26">
        <f t="shared" si="71"/>
        <v>0</v>
      </c>
      <c r="U460" s="26">
        <f t="shared" si="71"/>
        <v>-0.2</v>
      </c>
      <c r="W460" s="104">
        <f t="shared" si="72"/>
        <v>180000</v>
      </c>
      <c r="X460" s="104">
        <f t="shared" si="73"/>
        <v>144000</v>
      </c>
    </row>
    <row r="461" spans="3:24" s="93" customFormat="1" ht="64" outlineLevel="2">
      <c r="D461" s="770" t="str">
        <f t="shared" si="68"/>
        <v>O&amp;N UC-7.5-Item #3</v>
      </c>
      <c r="E461" s="771" t="str">
        <f>'5. Benefits DB'!G16</f>
        <v>Item #3</v>
      </c>
      <c r="F461" s="777" t="str">
        <f t="shared" si="69"/>
        <v>Reduction of electricty consumption of outdoor lighting in park assets consumption per lamp post in park assets</v>
      </c>
      <c r="G461" s="777" t="str">
        <f t="shared" si="69"/>
        <v># of kWh consumed  in park assets due to lighting</v>
      </c>
      <c r="H461" s="774">
        <f t="shared" si="69"/>
        <v>0.13189999999999999</v>
      </c>
      <c r="I461" s="778">
        <f t="shared" si="69"/>
        <v>0</v>
      </c>
      <c r="J461" s="778">
        <f t="shared" si="69"/>
        <v>-0.15</v>
      </c>
      <c r="K461" s="776" t="str">
        <f t="shared" si="69"/>
        <v>O&amp;N-2.3</v>
      </c>
      <c r="L461" s="88"/>
      <c r="M461" s="90" t="str">
        <f t="shared" si="70"/>
        <v># of kWh consumed  in park assets due to lighting</v>
      </c>
      <c r="N461" s="25">
        <v>1000</v>
      </c>
      <c r="O461" s="691">
        <f>H461</f>
        <v>0.13189999999999999</v>
      </c>
      <c r="P461" s="26">
        <v>0.01</v>
      </c>
      <c r="Q461" s="26">
        <v>0.01</v>
      </c>
      <c r="T461" s="26">
        <f t="shared" si="71"/>
        <v>0</v>
      </c>
      <c r="U461" s="26">
        <f t="shared" si="71"/>
        <v>-0.15</v>
      </c>
      <c r="W461" s="104">
        <f t="shared" si="72"/>
        <v>131.89999999999998</v>
      </c>
      <c r="X461" s="104">
        <f t="shared" si="73"/>
        <v>112.11499999999998</v>
      </c>
    </row>
    <row r="462" spans="3:24" s="66" customFormat="1" outlineLevel="2">
      <c r="D462" s="770" t="str">
        <f t="shared" si="68"/>
        <v>O&amp;N UC-7.5-Item #4</v>
      </c>
      <c r="E462" s="771" t="str">
        <f>'5. Benefits DB'!G17</f>
        <v>Item #4</v>
      </c>
      <c r="F462" s="777">
        <f t="shared" si="69"/>
        <v>0</v>
      </c>
      <c r="G462" s="777">
        <f t="shared" si="69"/>
        <v>0</v>
      </c>
      <c r="H462" s="774">
        <f t="shared" si="69"/>
        <v>0</v>
      </c>
      <c r="I462" s="778">
        <f t="shared" si="69"/>
        <v>0</v>
      </c>
      <c r="J462" s="778">
        <f t="shared" si="69"/>
        <v>0</v>
      </c>
      <c r="K462" s="776">
        <f t="shared" si="69"/>
        <v>0</v>
      </c>
      <c r="L462" s="88"/>
      <c r="M462" s="90">
        <f t="shared" si="70"/>
        <v>0</v>
      </c>
      <c r="N462" s="25"/>
      <c r="O462" s="691">
        <f>H462</f>
        <v>0</v>
      </c>
      <c r="P462" s="26"/>
      <c r="Q462" s="26"/>
      <c r="T462" s="26">
        <f t="shared" si="71"/>
        <v>0</v>
      </c>
      <c r="U462" s="26">
        <f t="shared" si="71"/>
        <v>0</v>
      </c>
      <c r="W462" s="104">
        <f t="shared" si="72"/>
        <v>0</v>
      </c>
      <c r="X462" s="104">
        <f t="shared" si="73"/>
        <v>0</v>
      </c>
    </row>
    <row r="463" spans="3:24" s="66" customFormat="1" ht="16" outlineLevel="2" thickBot="1">
      <c r="D463" s="783" t="str">
        <f t="shared" si="68"/>
        <v>O&amp;N UC-7.5-Item #5</v>
      </c>
      <c r="E463" s="784" t="str">
        <f>'5. Benefits DB'!G18</f>
        <v>Item #5</v>
      </c>
      <c r="F463" s="779">
        <f t="shared" si="69"/>
        <v>0</v>
      </c>
      <c r="G463" s="779">
        <f t="shared" si="69"/>
        <v>0</v>
      </c>
      <c r="H463" s="780">
        <f t="shared" si="69"/>
        <v>0</v>
      </c>
      <c r="I463" s="781">
        <f t="shared" si="69"/>
        <v>0</v>
      </c>
      <c r="J463" s="781">
        <f t="shared" si="69"/>
        <v>0</v>
      </c>
      <c r="K463" s="782">
        <f t="shared" si="69"/>
        <v>0</v>
      </c>
      <c r="L463" s="88"/>
      <c r="M463" s="719">
        <f t="shared" si="70"/>
        <v>0</v>
      </c>
      <c r="N463" s="700"/>
      <c r="O463" s="720">
        <f>H463</f>
        <v>0</v>
      </c>
      <c r="P463" s="707"/>
      <c r="Q463" s="707"/>
      <c r="T463" s="707">
        <f t="shared" si="71"/>
        <v>0</v>
      </c>
      <c r="U463" s="707">
        <f t="shared" si="71"/>
        <v>0</v>
      </c>
      <c r="W463" s="104">
        <f t="shared" si="72"/>
        <v>0</v>
      </c>
      <c r="X463" s="104">
        <f t="shared" si="73"/>
        <v>0</v>
      </c>
    </row>
    <row r="464" spans="3:24" s="66" customFormat="1" outlineLevel="2">
      <c r="D464" s="770" t="str">
        <f t="shared" si="68"/>
        <v>O&amp;N UC-7.5-Item #6</v>
      </c>
      <c r="E464" s="771" t="str">
        <f>'5. Benefits DB'!G19</f>
        <v>Item #6</v>
      </c>
      <c r="F464" s="25"/>
      <c r="G464" s="25"/>
      <c r="H464" s="25"/>
      <c r="I464" s="25"/>
      <c r="J464" s="25"/>
      <c r="K464" s="25"/>
      <c r="L464" s="88"/>
      <c r="M464" s="90">
        <f t="shared" si="70"/>
        <v>0</v>
      </c>
      <c r="N464" s="25"/>
      <c r="O464" s="691"/>
      <c r="P464" s="26"/>
      <c r="Q464" s="26"/>
      <c r="T464" s="26"/>
      <c r="U464" s="26"/>
      <c r="W464" s="104">
        <f t="shared" si="72"/>
        <v>0</v>
      </c>
      <c r="X464" s="104">
        <f t="shared" si="73"/>
        <v>0</v>
      </c>
    </row>
    <row r="465" spans="3:24" s="66" customFormat="1" outlineLevel="2">
      <c r="D465" s="770" t="str">
        <f t="shared" si="68"/>
        <v>O&amp;N UC-7.5-Item #7</v>
      </c>
      <c r="E465" s="771" t="str">
        <f>'5. Benefits DB'!G20</f>
        <v>Item #7</v>
      </c>
      <c r="F465" s="25"/>
      <c r="G465" s="25"/>
      <c r="H465" s="25"/>
      <c r="I465" s="25"/>
      <c r="J465" s="25"/>
      <c r="K465" s="25"/>
      <c r="L465" s="88"/>
      <c r="M465" s="90">
        <f t="shared" si="70"/>
        <v>0</v>
      </c>
      <c r="N465" s="25"/>
      <c r="O465" s="691"/>
      <c r="P465" s="26"/>
      <c r="Q465" s="26"/>
      <c r="T465" s="26"/>
      <c r="U465" s="26"/>
      <c r="W465" s="104">
        <f t="shared" si="72"/>
        <v>0</v>
      </c>
      <c r="X465" s="104">
        <f t="shared" si="73"/>
        <v>0</v>
      </c>
    </row>
    <row r="466" spans="3:24" s="66" customFormat="1" outlineLevel="2">
      <c r="D466" s="770" t="str">
        <f t="shared" si="68"/>
        <v>O&amp;N UC-7.5-Item #8</v>
      </c>
      <c r="E466" s="771" t="str">
        <f>'5. Benefits DB'!G21</f>
        <v>Item #8</v>
      </c>
      <c r="F466" s="25"/>
      <c r="G466" s="25"/>
      <c r="H466" s="25"/>
      <c r="I466" s="25"/>
      <c r="J466" s="25"/>
      <c r="K466" s="25"/>
      <c r="L466" s="88"/>
      <c r="M466" s="94">
        <f t="shared" si="70"/>
        <v>0</v>
      </c>
      <c r="N466" s="25"/>
      <c r="O466" s="691"/>
      <c r="P466" s="26"/>
      <c r="Q466" s="26"/>
      <c r="T466" s="26"/>
      <c r="U466" s="26"/>
      <c r="W466" s="104">
        <f t="shared" si="72"/>
        <v>0</v>
      </c>
      <c r="X466" s="104">
        <f t="shared" si="73"/>
        <v>0</v>
      </c>
    </row>
    <row r="467" spans="3:24" s="66" customFormat="1" outlineLevel="2">
      <c r="D467" s="770" t="str">
        <f t="shared" si="68"/>
        <v>O&amp;N UC-7.5-Item #9</v>
      </c>
      <c r="E467" s="771" t="str">
        <f>'5. Benefits DB'!G22</f>
        <v>Item #9</v>
      </c>
      <c r="F467" s="25"/>
      <c r="G467" s="25"/>
      <c r="H467" s="25"/>
      <c r="I467" s="25"/>
      <c r="J467" s="25"/>
      <c r="K467" s="25"/>
      <c r="L467" s="88"/>
      <c r="M467" s="69">
        <f t="shared" si="70"/>
        <v>0</v>
      </c>
      <c r="N467" s="25"/>
      <c r="O467" s="691"/>
      <c r="P467" s="26"/>
      <c r="Q467" s="26"/>
      <c r="T467" s="26"/>
      <c r="U467" s="26"/>
      <c r="W467" s="104">
        <f t="shared" si="72"/>
        <v>0</v>
      </c>
      <c r="X467" s="104">
        <f t="shared" si="73"/>
        <v>0</v>
      </c>
    </row>
    <row r="468" spans="3:24" s="66" customFormat="1" outlineLevel="2">
      <c r="D468" s="772" t="str">
        <f t="shared" si="68"/>
        <v>O&amp;N UC-7.5-Item #10</v>
      </c>
      <c r="E468" s="773" t="str">
        <f>'5. Benefits DB'!G23</f>
        <v>Item #10</v>
      </c>
      <c r="F468" s="30"/>
      <c r="G468" s="30"/>
      <c r="H468" s="30"/>
      <c r="I468" s="30"/>
      <c r="J468" s="30"/>
      <c r="K468" s="30"/>
      <c r="L468" s="88"/>
      <c r="M468" s="70">
        <f t="shared" si="70"/>
        <v>0</v>
      </c>
      <c r="N468" s="30"/>
      <c r="O468" s="692"/>
      <c r="P468" s="31"/>
      <c r="Q468" s="31"/>
      <c r="T468" s="31"/>
      <c r="U468" s="31"/>
      <c r="W468" s="104">
        <f t="shared" si="72"/>
        <v>0</v>
      </c>
      <c r="X468" s="104">
        <f t="shared" si="73"/>
        <v>0</v>
      </c>
    </row>
    <row r="469" spans="3:24" s="66" customFormat="1" outlineLevel="2">
      <c r="M469" s="97"/>
      <c r="N469" s="88"/>
      <c r="P469" s="97"/>
      <c r="T469" s="98"/>
      <c r="U469" s="99"/>
      <c r="W469" s="1042" t="s">
        <v>61</v>
      </c>
      <c r="X469" s="1042"/>
    </row>
    <row r="470" spans="3:24" s="66" customFormat="1" outlineLevel="2">
      <c r="F470" s="67"/>
      <c r="G470" s="67"/>
      <c r="I470" s="67"/>
      <c r="J470" s="67"/>
      <c r="L470" s="67"/>
      <c r="M470" s="67"/>
      <c r="N470" s="67"/>
      <c r="O470" s="67"/>
      <c r="P470" s="67"/>
      <c r="Q470" s="67"/>
    </row>
    <row r="471" spans="3:24" s="72" customFormat="1" ht="16" outlineLevel="1">
      <c r="C471" s="6" t="str">
        <f>CONCATENATE(B343,6)</f>
        <v>7.6</v>
      </c>
      <c r="D471" s="7" t="str">
        <f>CONCATENATE(C343," - Wider Cash Benefits ")</f>
        <v xml:space="preserve">O&amp;N UC - Customer - Wider Cash Benefits </v>
      </c>
      <c r="E471" s="73"/>
      <c r="F471" s="841" t="s">
        <v>631</v>
      </c>
      <c r="G471" s="216"/>
      <c r="H471" s="73"/>
      <c r="I471" s="73"/>
      <c r="J471" s="73"/>
      <c r="K471" s="73"/>
      <c r="L471" s="73"/>
      <c r="M471" s="73"/>
      <c r="N471" s="73"/>
      <c r="O471" s="73"/>
      <c r="P471" s="73"/>
      <c r="Q471" s="73"/>
      <c r="R471" s="73"/>
      <c r="S471" s="73"/>
      <c r="T471" s="73"/>
      <c r="U471" s="73"/>
      <c r="V471" s="73"/>
      <c r="W471" s="73"/>
      <c r="X471" s="73"/>
    </row>
    <row r="472" spans="3:24" s="66" customFormat="1" outlineLevel="2"/>
    <row r="473" spans="3:24" s="66" customFormat="1" outlineLevel="2"/>
    <row r="474" spans="3:24" s="66" customFormat="1" ht="16" outlineLevel="2">
      <c r="F474" s="1078" t="s">
        <v>53</v>
      </c>
      <c r="G474" s="1079"/>
      <c r="H474" s="1080"/>
      <c r="I474" s="1078" t="s">
        <v>54</v>
      </c>
      <c r="J474" s="1079"/>
      <c r="K474" s="1080"/>
      <c r="L474" s="67"/>
      <c r="M474" s="1043" t="s">
        <v>55</v>
      </c>
      <c r="N474" s="1077"/>
      <c r="O474" s="1044"/>
      <c r="P474" s="1043" t="s">
        <v>88</v>
      </c>
      <c r="Q474" s="1044"/>
      <c r="T474" s="1045" t="s">
        <v>56</v>
      </c>
      <c r="U474" s="1046"/>
      <c r="W474" s="1047" t="s">
        <v>57</v>
      </c>
      <c r="X474" s="1048"/>
    </row>
    <row r="475" spans="3:24" s="67" customFormat="1" ht="119" outlineLevel="2">
      <c r="D475" s="769" t="s">
        <v>394</v>
      </c>
      <c r="E475" s="769" t="s">
        <v>3</v>
      </c>
      <c r="F475" s="769" t="s">
        <v>58</v>
      </c>
      <c r="G475" s="769" t="s">
        <v>5</v>
      </c>
      <c r="H475" s="769" t="s">
        <v>80</v>
      </c>
      <c r="I475" s="769" t="s">
        <v>229</v>
      </c>
      <c r="J475" s="769" t="s">
        <v>230</v>
      </c>
      <c r="K475" s="769" t="s">
        <v>217</v>
      </c>
      <c r="M475" s="899" t="s">
        <v>226</v>
      </c>
      <c r="N475" s="897" t="s">
        <v>234</v>
      </c>
      <c r="O475" s="897" t="s">
        <v>567</v>
      </c>
      <c r="P475" s="897" t="s">
        <v>59</v>
      </c>
      <c r="Q475" s="899" t="s">
        <v>81</v>
      </c>
      <c r="R475" s="98"/>
      <c r="T475" s="86" t="s">
        <v>573</v>
      </c>
      <c r="U475" s="106" t="s">
        <v>574</v>
      </c>
      <c r="W475" s="62" t="s">
        <v>2</v>
      </c>
      <c r="X475" s="62" t="s">
        <v>60</v>
      </c>
    </row>
    <row r="476" spans="3:24" s="66" customFormat="1" ht="48" outlineLevel="2">
      <c r="D476" s="771" t="str">
        <f t="shared" ref="D476:D495" si="74">CONCATENATE(C$5,"-",C$471,"-",E476)</f>
        <v>O&amp;N UC-7.6-Item #1</v>
      </c>
      <c r="E476" s="771" t="str">
        <f>'5. Benefits DB'!G24</f>
        <v>Item #1</v>
      </c>
      <c r="F476" s="777" t="str">
        <f t="shared" ref="F476:K484" si="75">VLOOKUP($D476, BenefitsDB,F$456,0)</f>
        <v>Reduction of the direct economic cost related to Violent Crime -  Murders</v>
      </c>
      <c r="G476" s="777" t="str">
        <f t="shared" si="75"/>
        <v># of murders within and near park assets</v>
      </c>
      <c r="H476" s="774">
        <f t="shared" si="75"/>
        <v>1100000</v>
      </c>
      <c r="I476" s="775">
        <f t="shared" si="75"/>
        <v>0</v>
      </c>
      <c r="J476" s="775">
        <f t="shared" si="75"/>
        <v>-0.3</v>
      </c>
      <c r="K476" s="786" t="str">
        <f t="shared" si="75"/>
        <v>O&amp;N-3.1</v>
      </c>
      <c r="L476" s="88"/>
      <c r="M476" s="90" t="str">
        <f t="shared" ref="M476:M484" si="76">G476</f>
        <v># of murders within and near park assets</v>
      </c>
      <c r="N476" s="19">
        <f>3/12</f>
        <v>0.25</v>
      </c>
      <c r="O476" s="690">
        <f t="shared" ref="O476:O484" si="77">H476</f>
        <v>1100000</v>
      </c>
      <c r="P476" s="20">
        <v>0</v>
      </c>
      <c r="Q476" s="20">
        <v>0.05</v>
      </c>
      <c r="R476" s="67"/>
      <c r="S476" s="67"/>
      <c r="T476" s="20">
        <f t="shared" ref="T476:T495" si="78">I476</f>
        <v>0</v>
      </c>
      <c r="U476" s="20">
        <f t="shared" ref="U476:U495" si="79">J476</f>
        <v>-0.3</v>
      </c>
      <c r="W476" s="92">
        <f t="shared" ref="W476:W495" si="80">N476*O476</f>
        <v>275000</v>
      </c>
      <c r="X476" s="92" t="e">
        <f>W476*(1+#REF!)*(1+#REF!)</f>
        <v>#REF!</v>
      </c>
    </row>
    <row r="477" spans="3:24" s="66" customFormat="1" ht="32" outlineLevel="2">
      <c r="D477" s="771" t="str">
        <f t="shared" si="74"/>
        <v>O&amp;N UC-7.6-Item #2</v>
      </c>
      <c r="E477" s="771" t="str">
        <f>'5. Benefits DB'!G25</f>
        <v>Item #2</v>
      </c>
      <c r="F477" s="777" t="str">
        <f t="shared" si="75"/>
        <v>Reduction of the direct economic cost related to Violent Crime -  Rape</v>
      </c>
      <c r="G477" s="777" t="str">
        <f t="shared" si="75"/>
        <v># of rapes within and near park assets</v>
      </c>
      <c r="H477" s="774">
        <f t="shared" si="75"/>
        <v>450</v>
      </c>
      <c r="I477" s="775">
        <f t="shared" si="75"/>
        <v>0</v>
      </c>
      <c r="J477" s="775">
        <f t="shared" si="75"/>
        <v>-0.3</v>
      </c>
      <c r="K477" s="786" t="str">
        <f t="shared" si="75"/>
        <v>O&amp;N-3.1</v>
      </c>
      <c r="L477" s="88"/>
      <c r="M477" s="90" t="str">
        <f t="shared" si="76"/>
        <v># of rapes within and near park assets</v>
      </c>
      <c r="N477" s="25">
        <f>3/12</f>
        <v>0.25</v>
      </c>
      <c r="O477" s="691">
        <f t="shared" si="77"/>
        <v>450</v>
      </c>
      <c r="P477" s="26">
        <v>0</v>
      </c>
      <c r="Q477" s="26">
        <v>0.05</v>
      </c>
      <c r="R477" s="67"/>
      <c r="S477" s="67"/>
      <c r="T477" s="26">
        <f t="shared" si="78"/>
        <v>0</v>
      </c>
      <c r="U477" s="26">
        <f t="shared" si="79"/>
        <v>-0.3</v>
      </c>
      <c r="W477" s="92">
        <f t="shared" si="80"/>
        <v>112.5</v>
      </c>
      <c r="X477" s="92">
        <f t="shared" ref="X477:X495" si="81">W477*(1+I477)*(1+J477)</f>
        <v>78.75</v>
      </c>
    </row>
    <row r="478" spans="3:24" s="93" customFormat="1" ht="48" outlineLevel="2">
      <c r="D478" s="771" t="str">
        <f t="shared" si="74"/>
        <v>O&amp;N UC-7.6-Item #3</v>
      </c>
      <c r="E478" s="771" t="str">
        <f>'5. Benefits DB'!G26</f>
        <v>Item #3</v>
      </c>
      <c r="F478" s="777" t="str">
        <f t="shared" si="75"/>
        <v>Reduction of the direct economic cost related to Violent Crime -  Robbery</v>
      </c>
      <c r="G478" s="777" t="str">
        <f t="shared" si="75"/>
        <v># of robberies within and near park assets</v>
      </c>
      <c r="H478" s="774">
        <f t="shared" si="75"/>
        <v>1500</v>
      </c>
      <c r="I478" s="778">
        <f t="shared" si="75"/>
        <v>0</v>
      </c>
      <c r="J478" s="778">
        <f t="shared" si="75"/>
        <v>-0.3</v>
      </c>
      <c r="K478" s="786" t="str">
        <f t="shared" si="75"/>
        <v>O&amp;N-3.1</v>
      </c>
      <c r="L478" s="88"/>
      <c r="M478" s="90" t="str">
        <f t="shared" si="76"/>
        <v># of robberies within and near park assets</v>
      </c>
      <c r="N478" s="25">
        <v>3</v>
      </c>
      <c r="O478" s="691">
        <f t="shared" si="77"/>
        <v>1500</v>
      </c>
      <c r="P478" s="26">
        <v>0</v>
      </c>
      <c r="Q478" s="26">
        <v>0.05</v>
      </c>
      <c r="R478" s="67"/>
      <c r="S478" s="67"/>
      <c r="T478" s="26">
        <f t="shared" si="78"/>
        <v>0</v>
      </c>
      <c r="U478" s="26">
        <f t="shared" si="79"/>
        <v>-0.3</v>
      </c>
      <c r="W478" s="92">
        <f t="shared" si="80"/>
        <v>4500</v>
      </c>
      <c r="X478" s="92">
        <f t="shared" si="81"/>
        <v>3150</v>
      </c>
    </row>
    <row r="479" spans="3:24" s="66" customFormat="1" ht="48" outlineLevel="2">
      <c r="D479" s="771" t="str">
        <f t="shared" si="74"/>
        <v>O&amp;N UC-7.6-Item #4</v>
      </c>
      <c r="E479" s="771" t="str">
        <f>'5. Benefits DB'!G27</f>
        <v>Item #4</v>
      </c>
      <c r="F479" s="777" t="str">
        <f t="shared" si="75"/>
        <v>Reduction of the direct economic cost related to Violent Crime  - Aggravated assaults</v>
      </c>
      <c r="G479" s="777" t="str">
        <f t="shared" si="75"/>
        <v># of aggravated assaults within and near park assets</v>
      </c>
      <c r="H479" s="774">
        <f t="shared" si="75"/>
        <v>700</v>
      </c>
      <c r="I479" s="778">
        <f t="shared" si="75"/>
        <v>0</v>
      </c>
      <c r="J479" s="778">
        <f t="shared" si="75"/>
        <v>-0.3</v>
      </c>
      <c r="K479" s="786" t="str">
        <f t="shared" si="75"/>
        <v>O&amp;N-3.1</v>
      </c>
      <c r="L479" s="88"/>
      <c r="M479" s="90" t="str">
        <f t="shared" si="76"/>
        <v># of aggravated assaults within and near park assets</v>
      </c>
      <c r="N479" s="25">
        <v>0.25</v>
      </c>
      <c r="O479" s="691">
        <f t="shared" si="77"/>
        <v>700</v>
      </c>
      <c r="P479" s="26">
        <v>0</v>
      </c>
      <c r="Q479" s="26">
        <v>0.05</v>
      </c>
      <c r="R479" s="67"/>
      <c r="S479" s="67"/>
      <c r="T479" s="26">
        <f t="shared" si="78"/>
        <v>0</v>
      </c>
      <c r="U479" s="26">
        <f t="shared" si="79"/>
        <v>-0.3</v>
      </c>
      <c r="W479" s="92">
        <f t="shared" si="80"/>
        <v>175</v>
      </c>
      <c r="X479" s="92">
        <f t="shared" si="81"/>
        <v>122.49999999999999</v>
      </c>
    </row>
    <row r="480" spans="3:24" s="108" customFormat="1" outlineLevel="2">
      <c r="D480" s="771" t="str">
        <f t="shared" si="74"/>
        <v>O&amp;N UC-7.6-Item #5</v>
      </c>
      <c r="E480" s="771" t="str">
        <f>'5. Benefits DB'!G28</f>
        <v>Item #5</v>
      </c>
      <c r="F480" s="777">
        <f t="shared" si="75"/>
        <v>0</v>
      </c>
      <c r="G480" s="777">
        <f t="shared" si="75"/>
        <v>0</v>
      </c>
      <c r="H480" s="774">
        <f t="shared" si="75"/>
        <v>0</v>
      </c>
      <c r="I480" s="778">
        <f t="shared" si="75"/>
        <v>0</v>
      </c>
      <c r="J480" s="778">
        <f t="shared" si="75"/>
        <v>0</v>
      </c>
      <c r="K480" s="786">
        <f t="shared" si="75"/>
        <v>0</v>
      </c>
      <c r="L480" s="109"/>
      <c r="M480" s="110">
        <f t="shared" si="76"/>
        <v>0</v>
      </c>
      <c r="N480" s="25"/>
      <c r="O480" s="691">
        <f t="shared" si="77"/>
        <v>0</v>
      </c>
      <c r="P480" s="26"/>
      <c r="Q480" s="26"/>
      <c r="R480" s="67"/>
      <c r="S480" s="67"/>
      <c r="T480" s="26">
        <f t="shared" si="78"/>
        <v>0</v>
      </c>
      <c r="U480" s="26">
        <f t="shared" si="79"/>
        <v>0</v>
      </c>
      <c r="W480" s="111">
        <f t="shared" si="80"/>
        <v>0</v>
      </c>
      <c r="X480" s="111">
        <f t="shared" si="81"/>
        <v>0</v>
      </c>
    </row>
    <row r="481" spans="4:24" s="66" customFormat="1" outlineLevel="2">
      <c r="D481" s="771" t="str">
        <f t="shared" si="74"/>
        <v>O&amp;N UC-7.6-Item #6</v>
      </c>
      <c r="E481" s="771" t="str">
        <f>'5. Benefits DB'!G29</f>
        <v>Item #6</v>
      </c>
      <c r="F481" s="777">
        <f t="shared" si="75"/>
        <v>0</v>
      </c>
      <c r="G481" s="777">
        <f t="shared" si="75"/>
        <v>0</v>
      </c>
      <c r="H481" s="774">
        <f t="shared" si="75"/>
        <v>0</v>
      </c>
      <c r="I481" s="778">
        <f t="shared" si="75"/>
        <v>0</v>
      </c>
      <c r="J481" s="778">
        <f t="shared" si="75"/>
        <v>0</v>
      </c>
      <c r="K481" s="786">
        <f t="shared" si="75"/>
        <v>0</v>
      </c>
      <c r="L481" s="88"/>
      <c r="M481" s="90">
        <f t="shared" si="76"/>
        <v>0</v>
      </c>
      <c r="N481" s="25"/>
      <c r="O481" s="691">
        <f t="shared" si="77"/>
        <v>0</v>
      </c>
      <c r="P481" s="26"/>
      <c r="Q481" s="26"/>
      <c r="R481" s="67"/>
      <c r="S481" s="67"/>
      <c r="T481" s="26">
        <f t="shared" si="78"/>
        <v>0</v>
      </c>
      <c r="U481" s="26">
        <f t="shared" si="79"/>
        <v>0</v>
      </c>
      <c r="W481" s="92">
        <f t="shared" si="80"/>
        <v>0</v>
      </c>
      <c r="X481" s="92">
        <f t="shared" si="81"/>
        <v>0</v>
      </c>
    </row>
    <row r="482" spans="4:24" s="66" customFormat="1" outlineLevel="2">
      <c r="D482" s="771" t="str">
        <f t="shared" si="74"/>
        <v>O&amp;N UC-7.6-Item #7</v>
      </c>
      <c r="E482" s="771" t="str">
        <f>'5. Benefits DB'!G30</f>
        <v>Item #7</v>
      </c>
      <c r="F482" s="777">
        <f t="shared" si="75"/>
        <v>0</v>
      </c>
      <c r="G482" s="777">
        <f t="shared" si="75"/>
        <v>0</v>
      </c>
      <c r="H482" s="774">
        <f t="shared" si="75"/>
        <v>0</v>
      </c>
      <c r="I482" s="778">
        <f t="shared" si="75"/>
        <v>0</v>
      </c>
      <c r="J482" s="778">
        <f t="shared" si="75"/>
        <v>0</v>
      </c>
      <c r="K482" s="786">
        <f t="shared" si="75"/>
        <v>0</v>
      </c>
      <c r="L482" s="88"/>
      <c r="M482" s="90">
        <f t="shared" si="76"/>
        <v>0</v>
      </c>
      <c r="N482" s="25"/>
      <c r="O482" s="691">
        <f t="shared" si="77"/>
        <v>0</v>
      </c>
      <c r="P482" s="26"/>
      <c r="Q482" s="26"/>
      <c r="R482" s="67"/>
      <c r="S482" s="67"/>
      <c r="T482" s="26">
        <f t="shared" si="78"/>
        <v>0</v>
      </c>
      <c r="U482" s="26">
        <f t="shared" si="79"/>
        <v>0</v>
      </c>
      <c r="W482" s="92">
        <f t="shared" si="80"/>
        <v>0</v>
      </c>
      <c r="X482" s="92">
        <f t="shared" si="81"/>
        <v>0</v>
      </c>
    </row>
    <row r="483" spans="4:24" s="66" customFormat="1" outlineLevel="2">
      <c r="D483" s="771" t="str">
        <f t="shared" si="74"/>
        <v>O&amp;N UC-7.6-Item #8</v>
      </c>
      <c r="E483" s="771" t="str">
        <f>'5. Benefits DB'!G31</f>
        <v>Item #8</v>
      </c>
      <c r="F483" s="777">
        <f t="shared" si="75"/>
        <v>0</v>
      </c>
      <c r="G483" s="777">
        <f t="shared" si="75"/>
        <v>0</v>
      </c>
      <c r="H483" s="774">
        <f t="shared" si="75"/>
        <v>0</v>
      </c>
      <c r="I483" s="775">
        <f t="shared" si="75"/>
        <v>0</v>
      </c>
      <c r="J483" s="775">
        <f t="shared" si="75"/>
        <v>0</v>
      </c>
      <c r="K483" s="786">
        <f t="shared" si="75"/>
        <v>0</v>
      </c>
      <c r="L483" s="88"/>
      <c r="M483" s="90">
        <f t="shared" si="76"/>
        <v>0</v>
      </c>
      <c r="N483" s="25"/>
      <c r="O483" s="691">
        <f t="shared" si="77"/>
        <v>0</v>
      </c>
      <c r="P483" s="26"/>
      <c r="Q483" s="26"/>
      <c r="R483" s="67"/>
      <c r="S483" s="67"/>
      <c r="T483" s="26">
        <f t="shared" si="78"/>
        <v>0</v>
      </c>
      <c r="U483" s="26">
        <f t="shared" si="79"/>
        <v>0</v>
      </c>
      <c r="W483" s="92">
        <f t="shared" si="80"/>
        <v>0</v>
      </c>
      <c r="X483" s="92">
        <f t="shared" si="81"/>
        <v>0</v>
      </c>
    </row>
    <row r="484" spans="4:24" s="66" customFormat="1" ht="16" outlineLevel="2" thickBot="1">
      <c r="D484" s="784" t="str">
        <f t="shared" si="74"/>
        <v>O&amp;N UC-7.6-Item #9</v>
      </c>
      <c r="E484" s="784" t="str">
        <f>'5. Benefits DB'!G32</f>
        <v>Item #9</v>
      </c>
      <c r="F484" s="779">
        <f t="shared" si="75"/>
        <v>0</v>
      </c>
      <c r="G484" s="779">
        <f t="shared" si="75"/>
        <v>0</v>
      </c>
      <c r="H484" s="780">
        <f t="shared" si="75"/>
        <v>0</v>
      </c>
      <c r="I484" s="787">
        <f t="shared" si="75"/>
        <v>0</v>
      </c>
      <c r="J484" s="787">
        <f t="shared" si="75"/>
        <v>0</v>
      </c>
      <c r="K484" s="788">
        <f t="shared" si="75"/>
        <v>0</v>
      </c>
      <c r="L484" s="88"/>
      <c r="M484" s="90">
        <f t="shared" si="76"/>
        <v>0</v>
      </c>
      <c r="N484" s="700"/>
      <c r="O484" s="720">
        <f t="shared" si="77"/>
        <v>0</v>
      </c>
      <c r="P484" s="707"/>
      <c r="Q484" s="707"/>
      <c r="R484" s="67"/>
      <c r="S484" s="67"/>
      <c r="T484" s="707">
        <f t="shared" si="78"/>
        <v>0</v>
      </c>
      <c r="U484" s="707">
        <f t="shared" si="79"/>
        <v>0</v>
      </c>
      <c r="W484" s="92">
        <f t="shared" si="80"/>
        <v>0</v>
      </c>
      <c r="X484" s="92">
        <f t="shared" si="81"/>
        <v>0</v>
      </c>
    </row>
    <row r="485" spans="4:24" s="66" customFormat="1" outlineLevel="2">
      <c r="D485" s="771" t="str">
        <f t="shared" si="74"/>
        <v>O&amp;N UC-7.6-Item #10</v>
      </c>
      <c r="E485" s="771" t="str">
        <f>'5. Benefits DB'!G33</f>
        <v>Item #10</v>
      </c>
      <c r="F485" s="701"/>
      <c r="G485" s="699"/>
      <c r="H485" s="699"/>
      <c r="I485" s="699"/>
      <c r="J485" s="699"/>
      <c r="K485" s="699"/>
      <c r="L485" s="88"/>
      <c r="M485" s="90"/>
      <c r="N485" s="25"/>
      <c r="O485" s="691"/>
      <c r="P485" s="26"/>
      <c r="Q485" s="26"/>
      <c r="R485" s="67"/>
      <c r="S485" s="67"/>
      <c r="T485" s="26">
        <f t="shared" si="78"/>
        <v>0</v>
      </c>
      <c r="U485" s="26">
        <f t="shared" si="79"/>
        <v>0</v>
      </c>
      <c r="V485" s="95"/>
      <c r="W485" s="92">
        <f t="shared" si="80"/>
        <v>0</v>
      </c>
      <c r="X485" s="92">
        <f t="shared" si="81"/>
        <v>0</v>
      </c>
    </row>
    <row r="486" spans="4:24" s="66" customFormat="1" outlineLevel="2">
      <c r="D486" s="771" t="str">
        <f t="shared" si="74"/>
        <v>O&amp;N UC-7.6-Item #11</v>
      </c>
      <c r="E486" s="771" t="str">
        <f>'5. Benefits DB'!G34</f>
        <v>Item #11</v>
      </c>
      <c r="F486" s="702"/>
      <c r="G486" s="25"/>
      <c r="H486" s="25"/>
      <c r="I486" s="25"/>
      <c r="J486" s="25"/>
      <c r="K486" s="25"/>
      <c r="L486" s="88"/>
      <c r="M486" s="90"/>
      <c r="N486" s="25"/>
      <c r="O486" s="691"/>
      <c r="P486" s="26"/>
      <c r="Q486" s="26"/>
      <c r="R486" s="67"/>
      <c r="S486" s="67"/>
      <c r="T486" s="26">
        <f t="shared" si="78"/>
        <v>0</v>
      </c>
      <c r="U486" s="26">
        <f t="shared" si="79"/>
        <v>0</v>
      </c>
      <c r="V486" s="95"/>
      <c r="W486" s="92">
        <f t="shared" si="80"/>
        <v>0</v>
      </c>
      <c r="X486" s="92">
        <f t="shared" si="81"/>
        <v>0</v>
      </c>
    </row>
    <row r="487" spans="4:24" s="66" customFormat="1" outlineLevel="2">
      <c r="D487" s="771" t="str">
        <f t="shared" si="74"/>
        <v>O&amp;N UC-7.6-Item #12</v>
      </c>
      <c r="E487" s="771" t="str">
        <f>'5. Benefits DB'!G35</f>
        <v>Item #12</v>
      </c>
      <c r="F487" s="702"/>
      <c r="G487" s="25"/>
      <c r="H487" s="25"/>
      <c r="I487" s="25"/>
      <c r="J487" s="25"/>
      <c r="K487" s="25"/>
      <c r="L487" s="88"/>
      <c r="M487" s="90"/>
      <c r="N487" s="25"/>
      <c r="O487" s="691"/>
      <c r="P487" s="26"/>
      <c r="Q487" s="26"/>
      <c r="R487" s="67"/>
      <c r="S487" s="67"/>
      <c r="T487" s="26">
        <f t="shared" si="78"/>
        <v>0</v>
      </c>
      <c r="U487" s="26">
        <f t="shared" si="79"/>
        <v>0</v>
      </c>
      <c r="V487" s="95"/>
      <c r="W487" s="92">
        <f t="shared" si="80"/>
        <v>0</v>
      </c>
      <c r="X487" s="92">
        <f t="shared" si="81"/>
        <v>0</v>
      </c>
    </row>
    <row r="488" spans="4:24" s="66" customFormat="1" outlineLevel="2">
      <c r="D488" s="771" t="str">
        <f t="shared" si="74"/>
        <v>O&amp;N UC-7.6-Item #13</v>
      </c>
      <c r="E488" s="771" t="str">
        <f>'5. Benefits DB'!G36</f>
        <v>Item #13</v>
      </c>
      <c r="F488" s="702"/>
      <c r="G488" s="25"/>
      <c r="H488" s="25"/>
      <c r="I488" s="25"/>
      <c r="J488" s="25"/>
      <c r="K488" s="25"/>
      <c r="L488" s="88"/>
      <c r="M488" s="90"/>
      <c r="N488" s="25"/>
      <c r="O488" s="691"/>
      <c r="P488" s="26"/>
      <c r="Q488" s="26"/>
      <c r="R488" s="67"/>
      <c r="S488" s="67"/>
      <c r="T488" s="26">
        <f t="shared" si="78"/>
        <v>0</v>
      </c>
      <c r="U488" s="26">
        <f t="shared" si="79"/>
        <v>0</v>
      </c>
      <c r="V488" s="95"/>
      <c r="W488" s="92">
        <f t="shared" si="80"/>
        <v>0</v>
      </c>
      <c r="X488" s="92">
        <f t="shared" si="81"/>
        <v>0</v>
      </c>
    </row>
    <row r="489" spans="4:24" s="66" customFormat="1" outlineLevel="2">
      <c r="D489" s="771" t="str">
        <f t="shared" si="74"/>
        <v>O&amp;N UC-7.6-Item #14</v>
      </c>
      <c r="E489" s="771" t="str">
        <f>'5. Benefits DB'!G37</f>
        <v>Item #14</v>
      </c>
      <c r="F489" s="702"/>
      <c r="G489" s="25"/>
      <c r="H489" s="25"/>
      <c r="I489" s="25"/>
      <c r="J489" s="25"/>
      <c r="K489" s="25"/>
      <c r="L489" s="88"/>
      <c r="M489" s="90"/>
      <c r="N489" s="25"/>
      <c r="O489" s="691"/>
      <c r="P489" s="26"/>
      <c r="Q489" s="26"/>
      <c r="R489" s="67"/>
      <c r="S489" s="67"/>
      <c r="T489" s="26">
        <f t="shared" si="78"/>
        <v>0</v>
      </c>
      <c r="U489" s="26">
        <f t="shared" si="79"/>
        <v>0</v>
      </c>
      <c r="V489" s="95"/>
      <c r="W489" s="92">
        <f t="shared" si="80"/>
        <v>0</v>
      </c>
      <c r="X489" s="92">
        <f t="shared" si="81"/>
        <v>0</v>
      </c>
    </row>
    <row r="490" spans="4:24" s="66" customFormat="1" outlineLevel="2">
      <c r="D490" s="771" t="str">
        <f t="shared" si="74"/>
        <v>O&amp;N UC-7.6-Item #15</v>
      </c>
      <c r="E490" s="771" t="str">
        <f>'5. Benefits DB'!G38</f>
        <v>Item #15</v>
      </c>
      <c r="F490" s="702"/>
      <c r="G490" s="25"/>
      <c r="H490" s="25"/>
      <c r="I490" s="25"/>
      <c r="J490" s="25"/>
      <c r="K490" s="25"/>
      <c r="L490" s="88"/>
      <c r="M490" s="90"/>
      <c r="N490" s="25"/>
      <c r="O490" s="691"/>
      <c r="P490" s="26"/>
      <c r="Q490" s="26"/>
      <c r="R490" s="67"/>
      <c r="S490" s="67"/>
      <c r="T490" s="26">
        <f t="shared" si="78"/>
        <v>0</v>
      </c>
      <c r="U490" s="26">
        <f t="shared" si="79"/>
        <v>0</v>
      </c>
      <c r="V490" s="95"/>
      <c r="W490" s="92">
        <f t="shared" si="80"/>
        <v>0</v>
      </c>
      <c r="X490" s="92">
        <f t="shared" si="81"/>
        <v>0</v>
      </c>
    </row>
    <row r="491" spans="4:24" s="66" customFormat="1" outlineLevel="2">
      <c r="D491" s="771" t="str">
        <f t="shared" si="74"/>
        <v>O&amp;N UC-7.6-Item #16</v>
      </c>
      <c r="E491" s="771" t="str">
        <f>'5. Benefits DB'!G39</f>
        <v>Item #16</v>
      </c>
      <c r="F491" s="702"/>
      <c r="G491" s="25"/>
      <c r="H491" s="25"/>
      <c r="I491" s="25"/>
      <c r="J491" s="25"/>
      <c r="K491" s="25"/>
      <c r="L491" s="88"/>
      <c r="M491" s="90"/>
      <c r="N491" s="25"/>
      <c r="O491" s="691"/>
      <c r="P491" s="26"/>
      <c r="Q491" s="26"/>
      <c r="R491" s="67"/>
      <c r="S491" s="67"/>
      <c r="T491" s="26">
        <f t="shared" si="78"/>
        <v>0</v>
      </c>
      <c r="U491" s="26">
        <f t="shared" si="79"/>
        <v>0</v>
      </c>
      <c r="V491" s="95"/>
      <c r="W491" s="92">
        <f t="shared" si="80"/>
        <v>0</v>
      </c>
      <c r="X491" s="92">
        <f t="shared" si="81"/>
        <v>0</v>
      </c>
    </row>
    <row r="492" spans="4:24" s="66" customFormat="1" outlineLevel="2">
      <c r="D492" s="771" t="str">
        <f t="shared" si="74"/>
        <v>O&amp;N UC-7.6-Item #17</v>
      </c>
      <c r="E492" s="771" t="str">
        <f>'5. Benefits DB'!G40</f>
        <v>Item #17</v>
      </c>
      <c r="F492" s="702"/>
      <c r="G492" s="25"/>
      <c r="H492" s="25"/>
      <c r="I492" s="25"/>
      <c r="J492" s="25"/>
      <c r="K492" s="25"/>
      <c r="L492" s="88"/>
      <c r="M492" s="90"/>
      <c r="N492" s="25"/>
      <c r="O492" s="691"/>
      <c r="P492" s="26"/>
      <c r="Q492" s="26"/>
      <c r="R492" s="67"/>
      <c r="S492" s="67"/>
      <c r="T492" s="26">
        <f t="shared" si="78"/>
        <v>0</v>
      </c>
      <c r="U492" s="26">
        <f t="shared" si="79"/>
        <v>0</v>
      </c>
      <c r="V492" s="95"/>
      <c r="W492" s="92">
        <f t="shared" si="80"/>
        <v>0</v>
      </c>
      <c r="X492" s="92">
        <f t="shared" si="81"/>
        <v>0</v>
      </c>
    </row>
    <row r="493" spans="4:24" s="66" customFormat="1" outlineLevel="2">
      <c r="D493" s="771" t="str">
        <f t="shared" si="74"/>
        <v>O&amp;N UC-7.6-Item #18</v>
      </c>
      <c r="E493" s="771" t="str">
        <f>'5. Benefits DB'!G41</f>
        <v>Item #18</v>
      </c>
      <c r="F493" s="702"/>
      <c r="G493" s="25"/>
      <c r="H493" s="25"/>
      <c r="I493" s="25"/>
      <c r="J493" s="25"/>
      <c r="K493" s="25"/>
      <c r="L493" s="88"/>
      <c r="M493" s="90"/>
      <c r="N493" s="25"/>
      <c r="O493" s="691"/>
      <c r="P493" s="26"/>
      <c r="Q493" s="26"/>
      <c r="R493" s="67"/>
      <c r="S493" s="67"/>
      <c r="T493" s="26">
        <f t="shared" si="78"/>
        <v>0</v>
      </c>
      <c r="U493" s="26">
        <f t="shared" si="79"/>
        <v>0</v>
      </c>
      <c r="V493" s="95"/>
      <c r="W493" s="92">
        <f t="shared" si="80"/>
        <v>0</v>
      </c>
      <c r="X493" s="92">
        <f t="shared" si="81"/>
        <v>0</v>
      </c>
    </row>
    <row r="494" spans="4:24" s="66" customFormat="1" outlineLevel="2">
      <c r="D494" s="771" t="str">
        <f t="shared" si="74"/>
        <v>O&amp;N UC-7.6-Item #19</v>
      </c>
      <c r="E494" s="771" t="str">
        <f>'5. Benefits DB'!G42</f>
        <v>Item #19</v>
      </c>
      <c r="F494" s="702"/>
      <c r="G494" s="25"/>
      <c r="H494" s="25"/>
      <c r="I494" s="25"/>
      <c r="J494" s="25"/>
      <c r="K494" s="25"/>
      <c r="L494" s="88"/>
      <c r="M494" s="90"/>
      <c r="N494" s="25"/>
      <c r="O494" s="691"/>
      <c r="P494" s="26"/>
      <c r="Q494" s="26"/>
      <c r="R494" s="67"/>
      <c r="S494" s="67"/>
      <c r="T494" s="26">
        <f t="shared" si="78"/>
        <v>0</v>
      </c>
      <c r="U494" s="26">
        <f t="shared" si="79"/>
        <v>0</v>
      </c>
      <c r="V494" s="95"/>
      <c r="W494" s="92">
        <f t="shared" si="80"/>
        <v>0</v>
      </c>
      <c r="X494" s="92">
        <f t="shared" si="81"/>
        <v>0</v>
      </c>
    </row>
    <row r="495" spans="4:24" s="66" customFormat="1" outlineLevel="2">
      <c r="D495" s="785" t="str">
        <f t="shared" si="74"/>
        <v>O&amp;N UC-7.6-Item #20</v>
      </c>
      <c r="E495" s="785" t="str">
        <f>'5. Benefits DB'!G43</f>
        <v>Item #20</v>
      </c>
      <c r="F495" s="703"/>
      <c r="G495" s="30"/>
      <c r="H495" s="30"/>
      <c r="I495" s="30"/>
      <c r="J495" s="30"/>
      <c r="K495" s="30"/>
      <c r="L495" s="88"/>
      <c r="M495" s="603"/>
      <c r="N495" s="30"/>
      <c r="O495" s="692"/>
      <c r="P495" s="31"/>
      <c r="Q495" s="31"/>
      <c r="R495" s="67"/>
      <c r="S495" s="67"/>
      <c r="T495" s="31">
        <f t="shared" si="78"/>
        <v>0</v>
      </c>
      <c r="U495" s="31">
        <f t="shared" si="79"/>
        <v>0</v>
      </c>
      <c r="V495" s="95"/>
      <c r="W495" s="96">
        <f t="shared" si="80"/>
        <v>0</v>
      </c>
      <c r="X495" s="96">
        <f t="shared" si="81"/>
        <v>0</v>
      </c>
    </row>
    <row r="496" spans="4:24" s="66" customFormat="1" outlineLevel="2">
      <c r="S496" s="67"/>
      <c r="T496" s="1042"/>
      <c r="U496" s="1042"/>
    </row>
    <row r="497" spans="3:25" outlineLevel="2">
      <c r="V497" s="101"/>
      <c r="W497" s="101"/>
    </row>
    <row r="498" spans="3:25" s="72" customFormat="1" ht="16" outlineLevel="1">
      <c r="C498" s="6" t="str">
        <f>CONCATENATE(B343,7)</f>
        <v>7.7</v>
      </c>
      <c r="D498" s="7" t="str">
        <f>CONCATENATE(C343," - Quantifiable, non-monetizable benefits ")</f>
        <v xml:space="preserve">O&amp;N UC - Customer - Quantifiable, non-monetizable benefits </v>
      </c>
      <c r="E498" s="73"/>
      <c r="F498" s="841" t="s">
        <v>632</v>
      </c>
      <c r="G498" s="216"/>
      <c r="H498" s="73"/>
      <c r="I498" s="73"/>
      <c r="J498" s="73"/>
      <c r="K498" s="73"/>
      <c r="L498" s="73"/>
      <c r="M498" s="73"/>
      <c r="N498" s="73"/>
      <c r="O498" s="73"/>
      <c r="P498" s="73"/>
      <c r="Q498" s="73"/>
      <c r="R498" s="73"/>
      <c r="S498" s="73"/>
      <c r="T498" s="73"/>
      <c r="U498" s="73"/>
      <c r="V498" s="73"/>
      <c r="W498" s="73"/>
      <c r="X498" s="73"/>
      <c r="Y498" s="73"/>
    </row>
    <row r="499" spans="3:25" s="21" customFormat="1" outlineLevel="2">
      <c r="D499" s="9"/>
      <c r="E499" s="646"/>
      <c r="F499" s="646">
        <v>7</v>
      </c>
      <c r="G499" s="646">
        <v>8</v>
      </c>
      <c r="H499" s="646">
        <v>10</v>
      </c>
      <c r="I499" s="646">
        <v>9</v>
      </c>
    </row>
    <row r="500" spans="3:25" s="66" customFormat="1" ht="34" outlineLevel="2">
      <c r="F500" s="1078" t="s">
        <v>53</v>
      </c>
      <c r="G500" s="1080"/>
      <c r="H500" s="1078" t="s">
        <v>54</v>
      </c>
      <c r="I500" s="1080"/>
      <c r="M500" s="1043" t="s">
        <v>55</v>
      </c>
      <c r="N500" s="1044"/>
      <c r="P500" s="900" t="s">
        <v>62</v>
      </c>
      <c r="R500" s="1049" t="s">
        <v>63</v>
      </c>
      <c r="S500" s="1050"/>
      <c r="U500" s="85"/>
      <c r="V500" s="85"/>
    </row>
    <row r="501" spans="3:25" s="67" customFormat="1" ht="96" outlineLevel="2">
      <c r="D501" s="769" t="s">
        <v>394</v>
      </c>
      <c r="E501" s="769" t="s">
        <v>3</v>
      </c>
      <c r="F501" s="769" t="s">
        <v>58</v>
      </c>
      <c r="G501" s="769" t="s">
        <v>5</v>
      </c>
      <c r="H501" s="769" t="s">
        <v>231</v>
      </c>
      <c r="I501" s="769" t="s">
        <v>217</v>
      </c>
      <c r="M501" s="899" t="s">
        <v>232</v>
      </c>
      <c r="N501" s="900" t="s">
        <v>88</v>
      </c>
      <c r="P501" s="901" t="s">
        <v>572</v>
      </c>
      <c r="R501" s="62" t="s">
        <v>64</v>
      </c>
      <c r="S501" s="62" t="s">
        <v>65</v>
      </c>
    </row>
    <row r="502" spans="3:25" s="66" customFormat="1" ht="48" outlineLevel="2">
      <c r="D502" s="753" t="str">
        <f t="shared" ref="D502:D511" si="82">CONCATENATE(C$5,"-",C$498,"-",E502)</f>
        <v>O&amp;N UC-7.7-Item #1</v>
      </c>
      <c r="E502" s="789" t="str">
        <f>'5. Benefits DB'!G44</f>
        <v>Item #1</v>
      </c>
      <c r="F502" s="792" t="str">
        <f t="shared" ref="F502:I506" si="83">VLOOKUP($D502, BenefitsDB,F$499,0)</f>
        <v>Community cohesion - Increase of community activities held in park assets</v>
      </c>
      <c r="G502" s="793" t="str">
        <f t="shared" si="83"/>
        <v># of community activities held in park assets</v>
      </c>
      <c r="H502" s="794">
        <f t="shared" si="83"/>
        <v>0.2</v>
      </c>
      <c r="I502" s="795" t="str">
        <f t="shared" si="83"/>
        <v>O&amp;N-4.1</v>
      </c>
      <c r="M502" s="107">
        <v>30</v>
      </c>
      <c r="N502" s="68">
        <v>0</v>
      </c>
      <c r="P502" s="68">
        <f>H502</f>
        <v>0.2</v>
      </c>
      <c r="R502" s="114">
        <f t="shared" ref="R502:R511" si="84">M502</f>
        <v>30</v>
      </c>
      <c r="S502" s="115">
        <f>R502*(1+P502)</f>
        <v>36</v>
      </c>
    </row>
    <row r="503" spans="3:25" s="66" customFormat="1" ht="32" outlineLevel="2">
      <c r="D503" s="755" t="str">
        <f t="shared" si="82"/>
        <v>O&amp;N UC-7.7-Item #2</v>
      </c>
      <c r="E503" s="790" t="str">
        <f>'5. Benefits DB'!G45</f>
        <v>Item #2</v>
      </c>
      <c r="F503" s="796" t="str">
        <f t="shared" si="83"/>
        <v>Community cohesion - Increase of volunteer hours linked to park assets</v>
      </c>
      <c r="G503" s="796" t="str">
        <f t="shared" si="83"/>
        <v># of volunteer hours</v>
      </c>
      <c r="H503" s="794">
        <f t="shared" si="83"/>
        <v>0.2</v>
      </c>
      <c r="I503" s="795" t="str">
        <f t="shared" si="83"/>
        <v>O&amp;N-4.1</v>
      </c>
      <c r="M503" s="107">
        <v>300</v>
      </c>
      <c r="N503" s="68">
        <v>0</v>
      </c>
      <c r="P503" s="68">
        <f>H503</f>
        <v>0.2</v>
      </c>
      <c r="R503" s="116">
        <f t="shared" si="84"/>
        <v>300</v>
      </c>
      <c r="S503" s="117">
        <f t="shared" ref="S503:S511" si="85">R503*(1-P503)</f>
        <v>240</v>
      </c>
    </row>
    <row r="504" spans="3:25" s="93" customFormat="1" outlineLevel="2">
      <c r="D504" s="755" t="str">
        <f t="shared" si="82"/>
        <v>O&amp;N UC-7.7-Item #3</v>
      </c>
      <c r="E504" s="790" t="str">
        <f>'5. Benefits DB'!G46</f>
        <v>Item #3</v>
      </c>
      <c r="F504" s="797">
        <f t="shared" si="83"/>
        <v>0</v>
      </c>
      <c r="G504" s="796">
        <f t="shared" si="83"/>
        <v>0</v>
      </c>
      <c r="H504" s="794">
        <f t="shared" si="83"/>
        <v>0</v>
      </c>
      <c r="I504" s="798">
        <f t="shared" si="83"/>
        <v>0</v>
      </c>
      <c r="M504" s="107"/>
      <c r="N504" s="68"/>
      <c r="P504" s="68">
        <f>H504</f>
        <v>0</v>
      </c>
      <c r="R504" s="116">
        <f t="shared" si="84"/>
        <v>0</v>
      </c>
      <c r="S504" s="117">
        <f t="shared" si="85"/>
        <v>0</v>
      </c>
    </row>
    <row r="505" spans="3:25" s="66" customFormat="1" outlineLevel="2">
      <c r="D505" s="755" t="str">
        <f t="shared" si="82"/>
        <v>O&amp;N UC-7.7-Item #4</v>
      </c>
      <c r="E505" s="790" t="str">
        <f>'5. Benefits DB'!G47</f>
        <v>Item #4</v>
      </c>
      <c r="F505" s="797">
        <f t="shared" si="83"/>
        <v>0</v>
      </c>
      <c r="G505" s="752">
        <f t="shared" si="83"/>
        <v>0</v>
      </c>
      <c r="H505" s="799">
        <f t="shared" si="83"/>
        <v>0</v>
      </c>
      <c r="I505" s="798">
        <f t="shared" si="83"/>
        <v>0</v>
      </c>
      <c r="M505" s="107"/>
      <c r="N505" s="68"/>
      <c r="P505" s="68">
        <f>H505</f>
        <v>0</v>
      </c>
      <c r="R505" s="116">
        <f t="shared" si="84"/>
        <v>0</v>
      </c>
      <c r="S505" s="117">
        <f t="shared" si="85"/>
        <v>0</v>
      </c>
    </row>
    <row r="506" spans="3:25" s="66" customFormat="1" ht="16" outlineLevel="2" thickBot="1">
      <c r="D506" s="768" t="str">
        <f t="shared" si="82"/>
        <v>O&amp;N UC-7.7-Item #5</v>
      </c>
      <c r="E506" s="765" t="str">
        <f>'5. Benefits DB'!G48</f>
        <v>Item #5</v>
      </c>
      <c r="F506" s="800">
        <f t="shared" si="83"/>
        <v>0</v>
      </c>
      <c r="G506" s="801">
        <f t="shared" si="83"/>
        <v>0</v>
      </c>
      <c r="H506" s="802">
        <f t="shared" si="83"/>
        <v>0</v>
      </c>
      <c r="I506" s="803">
        <f t="shared" si="83"/>
        <v>0</v>
      </c>
      <c r="M506" s="722"/>
      <c r="N506" s="723"/>
      <c r="P506" s="723">
        <f>H506</f>
        <v>0</v>
      </c>
      <c r="R506" s="116">
        <f t="shared" si="84"/>
        <v>0</v>
      </c>
      <c r="S506" s="117">
        <f t="shared" si="85"/>
        <v>0</v>
      </c>
    </row>
    <row r="507" spans="3:25" s="66" customFormat="1" outlineLevel="2">
      <c r="D507" s="755" t="str">
        <f t="shared" si="82"/>
        <v>O&amp;N UC-7.7-Item #6</v>
      </c>
      <c r="E507" s="790" t="str">
        <f>'5. Benefits DB'!G49</f>
        <v>Item #6</v>
      </c>
      <c r="F507" s="25"/>
      <c r="G507" s="25"/>
      <c r="H507" s="25"/>
      <c r="I507" s="25"/>
      <c r="J507" s="99"/>
      <c r="K507" s="99"/>
      <c r="L507" s="99"/>
      <c r="M507" s="107"/>
      <c r="N507" s="68"/>
      <c r="P507" s="68"/>
      <c r="R507" s="116">
        <f t="shared" si="84"/>
        <v>0</v>
      </c>
      <c r="S507" s="117">
        <f t="shared" si="85"/>
        <v>0</v>
      </c>
    </row>
    <row r="508" spans="3:25" s="66" customFormat="1" outlineLevel="2">
      <c r="D508" s="755" t="str">
        <f t="shared" si="82"/>
        <v>O&amp;N UC-7.7-Item #7</v>
      </c>
      <c r="E508" s="790" t="str">
        <f>'5. Benefits DB'!G50</f>
        <v>Item #7</v>
      </c>
      <c r="F508" s="25"/>
      <c r="G508" s="25"/>
      <c r="H508" s="25"/>
      <c r="I508" s="25"/>
      <c r="J508" s="99"/>
      <c r="K508" s="99"/>
      <c r="L508" s="99"/>
      <c r="M508" s="107"/>
      <c r="N508" s="68"/>
      <c r="P508" s="68"/>
      <c r="R508" s="116">
        <f t="shared" si="84"/>
        <v>0</v>
      </c>
      <c r="S508" s="117">
        <f t="shared" si="85"/>
        <v>0</v>
      </c>
    </row>
    <row r="509" spans="3:25" s="66" customFormat="1" outlineLevel="2">
      <c r="D509" s="755" t="str">
        <f t="shared" si="82"/>
        <v>O&amp;N UC-7.7-Item #8</v>
      </c>
      <c r="E509" s="790" t="str">
        <f>'5. Benefits DB'!G51</f>
        <v>Item #8</v>
      </c>
      <c r="F509" s="25"/>
      <c r="G509" s="25"/>
      <c r="H509" s="25"/>
      <c r="I509" s="25"/>
      <c r="J509" s="99"/>
      <c r="K509" s="99"/>
      <c r="L509" s="99"/>
      <c r="M509" s="107"/>
      <c r="N509" s="68"/>
      <c r="P509" s="68"/>
      <c r="R509" s="116">
        <f t="shared" si="84"/>
        <v>0</v>
      </c>
      <c r="S509" s="117">
        <f t="shared" si="85"/>
        <v>0</v>
      </c>
    </row>
    <row r="510" spans="3:25" s="66" customFormat="1" outlineLevel="2">
      <c r="D510" s="755" t="str">
        <f t="shared" si="82"/>
        <v>O&amp;N UC-7.7-Item #9</v>
      </c>
      <c r="E510" s="790" t="str">
        <f>'5. Benefits DB'!G52</f>
        <v>Item #9</v>
      </c>
      <c r="F510" s="25"/>
      <c r="G510" s="25"/>
      <c r="H510" s="25"/>
      <c r="I510" s="25"/>
      <c r="J510" s="99"/>
      <c r="K510" s="99"/>
      <c r="L510" s="99"/>
      <c r="M510" s="107"/>
      <c r="N510" s="68"/>
      <c r="P510" s="68"/>
      <c r="R510" s="116">
        <f t="shared" si="84"/>
        <v>0</v>
      </c>
      <c r="S510" s="117">
        <f t="shared" si="85"/>
        <v>0</v>
      </c>
    </row>
    <row r="511" spans="3:25" s="66" customFormat="1" outlineLevel="2">
      <c r="D511" s="757" t="str">
        <f t="shared" si="82"/>
        <v>O&amp;N UC-7.7-Item #10</v>
      </c>
      <c r="E511" s="791" t="str">
        <f>'5. Benefits DB'!G53</f>
        <v>Item #10</v>
      </c>
      <c r="F511" s="30"/>
      <c r="G511" s="30"/>
      <c r="H511" s="30"/>
      <c r="I511" s="30"/>
      <c r="J511" s="99"/>
      <c r="K511" s="99"/>
      <c r="L511" s="99"/>
      <c r="M511" s="112"/>
      <c r="N511" s="113"/>
      <c r="P511" s="113"/>
      <c r="Q511" s="95"/>
      <c r="R511" s="118">
        <f t="shared" si="84"/>
        <v>0</v>
      </c>
      <c r="S511" s="119">
        <f t="shared" si="85"/>
        <v>0</v>
      </c>
    </row>
    <row r="512" spans="3:25" outlineLevel="2">
      <c r="P512" s="51"/>
      <c r="T512" s="1039"/>
      <c r="U512" s="1039"/>
      <c r="X512" s="101"/>
    </row>
    <row r="513" spans="3:25" s="72" customFormat="1" ht="16" outlineLevel="1">
      <c r="C513" s="6" t="str">
        <f>CONCATENATE(B343,8)</f>
        <v>7.8</v>
      </c>
      <c r="D513" s="7" t="str">
        <f>CONCATENATE(C343," - Non quantifiable  benefits ")</f>
        <v xml:space="preserve">O&amp;N UC - Customer - Non quantifiable  benefits </v>
      </c>
      <c r="E513" s="73"/>
      <c r="F513" s="841" t="s">
        <v>633</v>
      </c>
      <c r="G513" s="216"/>
      <c r="H513" s="73"/>
      <c r="I513" s="73"/>
      <c r="J513" s="73"/>
      <c r="K513" s="73"/>
      <c r="L513" s="73"/>
      <c r="M513" s="73"/>
      <c r="N513" s="73"/>
      <c r="O513" s="73"/>
      <c r="P513" s="73"/>
      <c r="Q513" s="73"/>
      <c r="R513" s="73"/>
      <c r="S513" s="73"/>
      <c r="T513" s="73"/>
      <c r="U513" s="73"/>
      <c r="V513" s="73"/>
      <c r="W513" s="73"/>
      <c r="X513" s="73"/>
      <c r="Y513" s="73"/>
    </row>
    <row r="514" spans="3:25" s="21" customFormat="1" outlineLevel="2">
      <c r="D514" s="9"/>
      <c r="E514" s="646"/>
      <c r="F514" s="646">
        <v>7</v>
      </c>
      <c r="G514" s="646">
        <v>8</v>
      </c>
      <c r="H514" s="646">
        <v>12</v>
      </c>
      <c r="I514" s="646">
        <v>13</v>
      </c>
      <c r="J514" s="21">
        <v>9</v>
      </c>
      <c r="K514" s="21">
        <v>9</v>
      </c>
    </row>
    <row r="515" spans="3:25" s="66" customFormat="1" ht="16" outlineLevel="2">
      <c r="F515" s="1078" t="s">
        <v>66</v>
      </c>
      <c r="G515" s="1079"/>
      <c r="H515" s="1079"/>
      <c r="I515" s="1079"/>
      <c r="J515" s="1080"/>
      <c r="M515" s="1043" t="s">
        <v>505</v>
      </c>
      <c r="N515" s="1044"/>
    </row>
    <row r="516" spans="3:25" s="66" customFormat="1" ht="51" outlineLevel="2">
      <c r="D516" s="769" t="s">
        <v>394</v>
      </c>
      <c r="E516" s="769" t="s">
        <v>3</v>
      </c>
      <c r="F516" s="769" t="s">
        <v>67</v>
      </c>
      <c r="G516" s="769" t="s">
        <v>5</v>
      </c>
      <c r="H516" s="769" t="s">
        <v>68</v>
      </c>
      <c r="I516" s="769" t="s">
        <v>69</v>
      </c>
      <c r="J516" s="769" t="s">
        <v>217</v>
      </c>
      <c r="M516" s="900" t="s">
        <v>575</v>
      </c>
      <c r="N516" s="900" t="s">
        <v>576</v>
      </c>
      <c r="P516" s="120" t="s">
        <v>63</v>
      </c>
    </row>
    <row r="517" spans="3:25" s="66" customFormat="1" ht="32" outlineLevel="2">
      <c r="D517" s="753" t="str">
        <f t="shared" ref="D517:D526" si="86">CONCATENATE(C$5,"-",C$513,"-",E517)</f>
        <v>O&amp;N UC-7.8-Item #1</v>
      </c>
      <c r="E517" s="804" t="str">
        <f>'5. Benefits DB'!G54</f>
        <v>Item #1</v>
      </c>
      <c r="F517" s="807" t="str">
        <f t="shared" ref="F517:J522" si="87">VLOOKUP($D517, BenefitsDB,F$514,0)</f>
        <v>Increased general well-being of city residents</v>
      </c>
      <c r="G517" s="807" t="str">
        <f t="shared" si="87"/>
        <v>Likert scale</v>
      </c>
      <c r="H517" s="807">
        <f t="shared" si="87"/>
        <v>5</v>
      </c>
      <c r="I517" s="808">
        <f t="shared" si="87"/>
        <v>0.8</v>
      </c>
      <c r="J517" s="807" t="str">
        <f t="shared" si="87"/>
        <v>O&amp;N-5.1</v>
      </c>
      <c r="M517" s="107">
        <f t="shared" ref="M517:N522" si="88">H517</f>
        <v>5</v>
      </c>
      <c r="N517" s="68">
        <f t="shared" si="88"/>
        <v>0.8</v>
      </c>
      <c r="P517" s="121">
        <f t="shared" ref="P517:P526" si="89">M517*N517</f>
        <v>4</v>
      </c>
    </row>
    <row r="518" spans="3:25" s="66" customFormat="1" ht="16" outlineLevel="2">
      <c r="D518" s="755" t="str">
        <f t="shared" si="86"/>
        <v>O&amp;N UC-7.8-Item #2</v>
      </c>
      <c r="E518" s="805" t="str">
        <f>'5. Benefits DB'!G55</f>
        <v>Item #2</v>
      </c>
      <c r="F518" s="809" t="str">
        <f t="shared" si="87"/>
        <v>Enhanced sense of community</v>
      </c>
      <c r="G518" s="809" t="str">
        <f t="shared" si="87"/>
        <v>Likert scale</v>
      </c>
      <c r="H518" s="810">
        <f t="shared" si="87"/>
        <v>6</v>
      </c>
      <c r="I518" s="811">
        <f t="shared" si="87"/>
        <v>0.8</v>
      </c>
      <c r="J518" s="762" t="str">
        <f t="shared" si="87"/>
        <v>O&amp;N-5.2</v>
      </c>
      <c r="M518" s="107">
        <f t="shared" si="88"/>
        <v>6</v>
      </c>
      <c r="N518" s="68">
        <f t="shared" si="88"/>
        <v>0.8</v>
      </c>
      <c r="P518" s="122">
        <f t="shared" si="89"/>
        <v>4.8000000000000007</v>
      </c>
    </row>
    <row r="519" spans="3:25" s="66" customFormat="1" ht="16" outlineLevel="2">
      <c r="D519" s="755" t="str">
        <f t="shared" si="86"/>
        <v>O&amp;N UC-7.8-Item #3</v>
      </c>
      <c r="E519" s="805" t="str">
        <f>'5. Benefits DB'!G56</f>
        <v>Item #3</v>
      </c>
      <c r="F519" s="809" t="str">
        <f t="shared" si="87"/>
        <v>Improved sense of security</v>
      </c>
      <c r="G519" s="809" t="str">
        <f t="shared" si="87"/>
        <v>Likert scale</v>
      </c>
      <c r="H519" s="810">
        <f t="shared" si="87"/>
        <v>9</v>
      </c>
      <c r="I519" s="811">
        <f t="shared" si="87"/>
        <v>0.9</v>
      </c>
      <c r="J519" s="762" t="str">
        <f t="shared" si="87"/>
        <v>O&amp;N-5.3</v>
      </c>
      <c r="M519" s="107">
        <f t="shared" si="88"/>
        <v>9</v>
      </c>
      <c r="N519" s="68">
        <f t="shared" si="88"/>
        <v>0.9</v>
      </c>
      <c r="P519" s="122">
        <f t="shared" si="89"/>
        <v>8.1</v>
      </c>
    </row>
    <row r="520" spans="3:25" s="66" customFormat="1" ht="32" outlineLevel="2">
      <c r="D520" s="755" t="str">
        <f t="shared" si="86"/>
        <v>O&amp;N UC-7.8-Item #4</v>
      </c>
      <c r="E520" s="805" t="str">
        <f>'5. Benefits DB'!G57</f>
        <v>Item #4</v>
      </c>
      <c r="F520" s="809" t="str">
        <f t="shared" si="87"/>
        <v>Increased efficiency of green space policies</v>
      </c>
      <c r="G520" s="809" t="str">
        <f t="shared" si="87"/>
        <v>Likert scale</v>
      </c>
      <c r="H520" s="810">
        <f t="shared" si="87"/>
        <v>4</v>
      </c>
      <c r="I520" s="811">
        <f t="shared" si="87"/>
        <v>0.6</v>
      </c>
      <c r="J520" s="762" t="str">
        <f t="shared" si="87"/>
        <v>O&amp;N-5.4</v>
      </c>
      <c r="M520" s="107">
        <f t="shared" si="88"/>
        <v>4</v>
      </c>
      <c r="N520" s="68">
        <f t="shared" si="88"/>
        <v>0.6</v>
      </c>
      <c r="P520" s="122">
        <f t="shared" si="89"/>
        <v>2.4</v>
      </c>
    </row>
    <row r="521" spans="3:25" s="66" customFormat="1" ht="32" outlineLevel="2">
      <c r="D521" s="755" t="str">
        <f t="shared" si="86"/>
        <v>O&amp;N UC-7.8-Item #5</v>
      </c>
      <c r="E521" s="805" t="str">
        <f>'5. Benefits DB'!G58</f>
        <v>Item #5</v>
      </c>
      <c r="F521" s="809" t="str">
        <f t="shared" si="87"/>
        <v>Improvement of citizens health due to physical activity</v>
      </c>
      <c r="G521" s="809" t="str">
        <f t="shared" si="87"/>
        <v>Likert scale</v>
      </c>
      <c r="H521" s="810">
        <f t="shared" si="87"/>
        <v>4</v>
      </c>
      <c r="I521" s="811">
        <f t="shared" si="87"/>
        <v>0.8</v>
      </c>
      <c r="J521" s="762" t="str">
        <f t="shared" si="87"/>
        <v>O&amp;N-5.5</v>
      </c>
      <c r="M521" s="107">
        <f t="shared" si="88"/>
        <v>4</v>
      </c>
      <c r="N521" s="68">
        <f t="shared" si="88"/>
        <v>0.8</v>
      </c>
      <c r="P521" s="122">
        <f t="shared" si="89"/>
        <v>3.2</v>
      </c>
    </row>
    <row r="522" spans="3:25" s="66" customFormat="1" ht="17" outlineLevel="2" thickBot="1">
      <c r="D522" s="768" t="str">
        <f t="shared" si="86"/>
        <v>O&amp;N UC-7.8-Item #6</v>
      </c>
      <c r="E522" s="812" t="str">
        <f>'5. Benefits DB'!G59</f>
        <v>Item #6</v>
      </c>
      <c r="F522" s="813" t="str">
        <f t="shared" si="87"/>
        <v>Visitor Satisfaction</v>
      </c>
      <c r="G522" s="813" t="str">
        <f t="shared" si="87"/>
        <v>Likert scale</v>
      </c>
      <c r="H522" s="814">
        <f t="shared" si="87"/>
        <v>5</v>
      </c>
      <c r="I522" s="815">
        <f t="shared" si="87"/>
        <v>0.8</v>
      </c>
      <c r="J522" s="816" t="str">
        <f t="shared" si="87"/>
        <v>O&amp;N-5.6</v>
      </c>
      <c r="M522" s="722">
        <f t="shared" si="88"/>
        <v>5</v>
      </c>
      <c r="N522" s="723">
        <f t="shared" si="88"/>
        <v>0.8</v>
      </c>
      <c r="P522" s="122">
        <f t="shared" si="89"/>
        <v>4</v>
      </c>
    </row>
    <row r="523" spans="3:25" s="66" customFormat="1" outlineLevel="2">
      <c r="D523" s="755" t="str">
        <f t="shared" si="86"/>
        <v>O&amp;N UC-7.8-Item #7</v>
      </c>
      <c r="E523" s="805" t="str">
        <f>'5. Benefits DB'!G60</f>
        <v>Item #7</v>
      </c>
      <c r="F523" s="25"/>
      <c r="G523" s="25"/>
      <c r="H523" s="25"/>
      <c r="I523" s="25"/>
      <c r="J523" s="25"/>
      <c r="M523" s="107"/>
      <c r="N523" s="68"/>
      <c r="P523" s="122">
        <f t="shared" si="89"/>
        <v>0</v>
      </c>
    </row>
    <row r="524" spans="3:25" s="66" customFormat="1" outlineLevel="2">
      <c r="D524" s="755" t="str">
        <f t="shared" si="86"/>
        <v>O&amp;N UC-7.8-Item #8</v>
      </c>
      <c r="E524" s="805" t="str">
        <f>'5. Benefits DB'!G61</f>
        <v>Item #8</v>
      </c>
      <c r="F524" s="25"/>
      <c r="G524" s="25"/>
      <c r="H524" s="25"/>
      <c r="I524" s="25"/>
      <c r="J524" s="25"/>
      <c r="M524" s="107"/>
      <c r="N524" s="68"/>
      <c r="P524" s="122">
        <f t="shared" si="89"/>
        <v>0</v>
      </c>
    </row>
    <row r="525" spans="3:25" s="66" customFormat="1" outlineLevel="2">
      <c r="D525" s="755" t="str">
        <f t="shared" si="86"/>
        <v>O&amp;N UC-7.8-Item #9</v>
      </c>
      <c r="E525" s="805" t="str">
        <f>'5. Benefits DB'!G62</f>
        <v>Item #9</v>
      </c>
      <c r="F525" s="25"/>
      <c r="G525" s="25"/>
      <c r="H525" s="25"/>
      <c r="I525" s="25"/>
      <c r="J525" s="25"/>
      <c r="M525" s="107"/>
      <c r="N525" s="68"/>
      <c r="P525" s="122">
        <f t="shared" si="89"/>
        <v>0</v>
      </c>
    </row>
    <row r="526" spans="3:25" s="66" customFormat="1" outlineLevel="2">
      <c r="D526" s="757" t="str">
        <f t="shared" si="86"/>
        <v>O&amp;N UC-7.8-Item #10</v>
      </c>
      <c r="E526" s="806" t="str">
        <f>'5. Benefits DB'!G63</f>
        <v>Item #10</v>
      </c>
      <c r="F526" s="30"/>
      <c r="G526" s="30"/>
      <c r="H526" s="30"/>
      <c r="I526" s="30"/>
      <c r="J526" s="30"/>
      <c r="M526" s="112"/>
      <c r="N526" s="113"/>
      <c r="P526" s="123">
        <f t="shared" si="89"/>
        <v>0</v>
      </c>
    </row>
    <row r="527" spans="3:25" outlineLevel="2">
      <c r="E527" s="21"/>
      <c r="F527" s="71"/>
      <c r="G527" s="71"/>
      <c r="H527" s="71"/>
      <c r="I527" s="71"/>
      <c r="N527" s="426"/>
      <c r="O527" s="426"/>
    </row>
    <row r="529" spans="2:25" s="5" customFormat="1" ht="21" collapsed="1">
      <c r="B529" s="2" t="s">
        <v>611</v>
      </c>
      <c r="C529" s="4" t="str">
        <f>CONCATENATE(C5," - Risk Reward")</f>
        <v>O&amp;N UC - Risk Reward</v>
      </c>
      <c r="D529" s="4"/>
      <c r="E529" s="831" t="s">
        <v>634</v>
      </c>
      <c r="F529" s="4"/>
      <c r="G529" s="4"/>
      <c r="H529" s="4"/>
      <c r="I529" s="4"/>
      <c r="J529" s="4"/>
      <c r="K529" s="4"/>
      <c r="L529" s="4"/>
      <c r="M529" s="4"/>
      <c r="N529" s="4"/>
      <c r="O529" s="4"/>
      <c r="P529" s="4"/>
      <c r="Q529" s="4"/>
      <c r="R529" s="4"/>
      <c r="S529" s="4"/>
      <c r="T529" s="4"/>
      <c r="U529" s="4"/>
    </row>
    <row r="530" spans="2:25">
      <c r="E530" s="21"/>
      <c r="F530" s="345"/>
      <c r="G530" s="345"/>
      <c r="H530" s="345"/>
      <c r="I530" s="345"/>
      <c r="M530" s="693"/>
      <c r="N530" s="693"/>
    </row>
    <row r="531" spans="2:25" s="72" customFormat="1" ht="16" outlineLevel="1">
      <c r="C531" s="6" t="str">
        <f>CONCATENATE(B529,".1")</f>
        <v>8..1</v>
      </c>
      <c r="D531" s="7" t="str">
        <f>CONCATENATE(C529," - UC revenues")</f>
        <v>O&amp;N UC - Risk Reward - UC revenues</v>
      </c>
      <c r="E531" s="73"/>
      <c r="F531" s="841" t="s">
        <v>635</v>
      </c>
      <c r="G531" s="216"/>
      <c r="H531" s="73"/>
      <c r="I531" s="73"/>
      <c r="J531" s="73"/>
      <c r="K531" s="73"/>
      <c r="L531" s="73"/>
      <c r="M531" s="73"/>
      <c r="N531" s="73"/>
      <c r="O531" s="73"/>
      <c r="P531" s="73"/>
      <c r="Q531" s="73"/>
      <c r="R531" s="73"/>
      <c r="S531" s="73"/>
      <c r="T531" s="73"/>
      <c r="U531" s="73"/>
      <c r="V531" s="73"/>
      <c r="W531" s="73"/>
      <c r="X531" s="73"/>
      <c r="Y531" s="73"/>
    </row>
    <row r="532" spans="2:25" outlineLevel="2">
      <c r="E532" s="21"/>
      <c r="F532" s="704"/>
      <c r="G532" s="704"/>
      <c r="H532" s="704"/>
      <c r="I532" s="704"/>
      <c r="N532" s="705"/>
      <c r="O532" s="705"/>
    </row>
    <row r="533" spans="2:25" ht="19" outlineLevel="2">
      <c r="D533" s="882" t="s">
        <v>643</v>
      </c>
      <c r="E533" s="902"/>
      <c r="F533" s="902"/>
    </row>
    <row r="534" spans="2:25" ht="16" outlineLevel="2" thickBot="1">
      <c r="E534" s="21"/>
      <c r="F534" s="704"/>
      <c r="G534" s="704"/>
      <c r="H534" s="704"/>
      <c r="I534" s="704"/>
      <c r="N534" s="705"/>
      <c r="O534" s="705"/>
    </row>
    <row r="535" spans="2:25" ht="22" outlineLevel="2" thickBot="1">
      <c r="D535" s="335" t="s">
        <v>285</v>
      </c>
      <c r="E535" s="903" t="s">
        <v>642</v>
      </c>
      <c r="F535" s="706"/>
      <c r="G535" s="706"/>
    </row>
    <row r="536" spans="2:25" s="156" customFormat="1" outlineLevel="2">
      <c r="D536" s="164"/>
      <c r="E536" s="164"/>
      <c r="F536" s="164"/>
      <c r="G536" s="8"/>
      <c r="H536" s="8"/>
      <c r="I536" s="8"/>
      <c r="J536" s="231"/>
      <c r="K536" s="1013" t="s">
        <v>426</v>
      </c>
      <c r="L536" s="1014"/>
      <c r="M536" s="1015"/>
    </row>
    <row r="537" spans="2:25" s="156" customFormat="1" ht="32" outlineLevel="2">
      <c r="D537" s="826" t="str">
        <f>'7. INPUT O&amp;N UC'!D443</f>
        <v>ID</v>
      </c>
      <c r="E537" s="1071" t="s">
        <v>27</v>
      </c>
      <c r="F537" s="1072"/>
      <c r="G537" s="904" t="s">
        <v>428</v>
      </c>
      <c r="H537" s="334"/>
      <c r="I537" s="904" t="s">
        <v>425</v>
      </c>
      <c r="J537" s="231"/>
      <c r="K537" s="61" t="s">
        <v>345</v>
      </c>
      <c r="L537" s="232" t="s">
        <v>371</v>
      </c>
      <c r="M537" s="232" t="s">
        <v>427</v>
      </c>
    </row>
    <row r="538" spans="2:25" customFormat="1" ht="16" outlineLevel="2">
      <c r="D538" s="817" t="str">
        <f>'7. INPUT O&amp;N UC'!D444</f>
        <v>O&amp;N UC-7.4-Item #1</v>
      </c>
      <c r="E538" s="1069" t="str">
        <f>'7. INPUT O&amp;N UC'!F444</f>
        <v>Revenues from seling real time data to third parties</v>
      </c>
      <c r="F538" s="1070"/>
      <c r="G538" s="68">
        <v>0.5</v>
      </c>
      <c r="H538" s="409" t="str">
        <f t="shared" ref="H538:H547" si="90">IF(D$535="No",IF(G538&lt;&gt;0,"Error Must be O%","OK"),"OK")</f>
        <v>OK</v>
      </c>
      <c r="I538" s="68">
        <v>0.5</v>
      </c>
      <c r="J538" s="334"/>
      <c r="K538" s="338">
        <f t="shared" ref="K538:K547" si="91">S444-L538</f>
        <v>0</v>
      </c>
      <c r="L538" s="18">
        <f t="shared" ref="L538:L547" si="92">G538*S444</f>
        <v>0</v>
      </c>
      <c r="M538" s="338">
        <f>L538*I538</f>
        <v>0</v>
      </c>
    </row>
    <row r="539" spans="2:25" customFormat="1" ht="16" outlineLevel="2">
      <c r="D539" s="817" t="str">
        <f>'7. INPUT O&amp;N UC'!D445</f>
        <v>O&amp;N UC-7.4-Item #2</v>
      </c>
      <c r="E539" s="818" t="str">
        <f>'7. INPUT O&amp;N UC'!F445</f>
        <v>Tax revenues from additional spent by non local park visitors</v>
      </c>
      <c r="F539" s="819"/>
      <c r="G539" s="68">
        <v>0</v>
      </c>
      <c r="H539" s="409" t="str">
        <f t="shared" si="90"/>
        <v>OK</v>
      </c>
      <c r="I539" s="68">
        <v>0</v>
      </c>
      <c r="J539" s="334"/>
      <c r="K539" s="336">
        <f t="shared" si="91"/>
        <v>35000</v>
      </c>
      <c r="L539" s="24">
        <f t="shared" si="92"/>
        <v>0</v>
      </c>
      <c r="M539" s="336">
        <f t="shared" ref="M539:M547" si="93">L539*I539</f>
        <v>0</v>
      </c>
    </row>
    <row r="540" spans="2:25" customFormat="1" ht="16" outlineLevel="2">
      <c r="D540" s="817" t="str">
        <f>'7. INPUT O&amp;N UC'!D446</f>
        <v>O&amp;N UC-7.4-Item #3</v>
      </c>
      <c r="E540" s="818" t="str">
        <f>'7. INPUT O&amp;N UC'!F446</f>
        <v>Revenues generated by businesses from non local park visitors</v>
      </c>
      <c r="F540" s="819"/>
      <c r="G540" s="68">
        <v>0.2</v>
      </c>
      <c r="H540" s="409" t="str">
        <f t="shared" si="90"/>
        <v>OK</v>
      </c>
      <c r="I540" s="68">
        <v>0.5</v>
      </c>
      <c r="J540" s="334"/>
      <c r="K540" s="336">
        <f t="shared" si="91"/>
        <v>136000</v>
      </c>
      <c r="L540" s="24">
        <f t="shared" si="92"/>
        <v>34000</v>
      </c>
      <c r="M540" s="336">
        <f t="shared" si="93"/>
        <v>17000</v>
      </c>
    </row>
    <row r="541" spans="2:25" customFormat="1" ht="16" outlineLevel="2">
      <c r="D541" s="817" t="str">
        <f>'7. INPUT O&amp;N UC'!D447</f>
        <v>O&amp;N UC-7.4-Item #4</v>
      </c>
      <c r="E541" s="818">
        <f>'7. INPUT O&amp;N UC'!F447</f>
        <v>0</v>
      </c>
      <c r="F541" s="819"/>
      <c r="G541" s="68">
        <v>0</v>
      </c>
      <c r="H541" s="409" t="str">
        <f t="shared" si="90"/>
        <v>OK</v>
      </c>
      <c r="I541" s="68"/>
      <c r="J541" s="334"/>
      <c r="K541" s="336">
        <f t="shared" si="91"/>
        <v>0</v>
      </c>
      <c r="L541" s="24">
        <f t="shared" si="92"/>
        <v>0</v>
      </c>
      <c r="M541" s="336">
        <f t="shared" si="93"/>
        <v>0</v>
      </c>
    </row>
    <row r="542" spans="2:25" customFormat="1" ht="17" outlineLevel="2" thickBot="1">
      <c r="D542" s="820" t="str">
        <f>'7. INPUT O&amp;N UC'!D448</f>
        <v>O&amp;N UC-7.4-Item #5</v>
      </c>
      <c r="E542" s="1061">
        <f>'7. INPUT O&amp;N UC'!F448</f>
        <v>0</v>
      </c>
      <c r="F542" s="1062"/>
      <c r="G542" s="723">
        <v>0</v>
      </c>
      <c r="H542" s="409" t="str">
        <f t="shared" si="90"/>
        <v>OK</v>
      </c>
      <c r="I542" s="723"/>
      <c r="J542" s="334"/>
      <c r="K542" s="336">
        <f t="shared" si="91"/>
        <v>0</v>
      </c>
      <c r="L542" s="24">
        <f t="shared" si="92"/>
        <v>0</v>
      </c>
      <c r="M542" s="336">
        <f t="shared" si="93"/>
        <v>0</v>
      </c>
    </row>
    <row r="543" spans="2:25" customFormat="1" ht="16" outlineLevel="2">
      <c r="D543" s="817" t="str">
        <f>'7. INPUT O&amp;N UC'!D449</f>
        <v>O&amp;N UC-7.4-Item #6</v>
      </c>
      <c r="E543" s="1067">
        <f>'7. INPUT O&amp;N UC'!F449</f>
        <v>0</v>
      </c>
      <c r="F543" s="1068"/>
      <c r="G543" s="68"/>
      <c r="H543" s="409" t="str">
        <f t="shared" si="90"/>
        <v>OK</v>
      </c>
      <c r="I543" s="68"/>
      <c r="J543" s="334"/>
      <c r="K543" s="336">
        <f t="shared" si="91"/>
        <v>0</v>
      </c>
      <c r="L543" s="24">
        <f t="shared" si="92"/>
        <v>0</v>
      </c>
      <c r="M543" s="336">
        <f t="shared" si="93"/>
        <v>0</v>
      </c>
    </row>
    <row r="544" spans="2:25" customFormat="1" ht="16" outlineLevel="2">
      <c r="D544" s="817" t="str">
        <f>'7. INPUT O&amp;N UC'!D450</f>
        <v>O&amp;N UC-7.4-Item #7</v>
      </c>
      <c r="E544" s="1067">
        <f>'7. INPUT O&amp;N UC'!F450</f>
        <v>0</v>
      </c>
      <c r="F544" s="1068"/>
      <c r="G544" s="68"/>
      <c r="H544" s="409" t="str">
        <f t="shared" si="90"/>
        <v>OK</v>
      </c>
      <c r="I544" s="68"/>
      <c r="J544" s="334"/>
      <c r="K544" s="336">
        <f t="shared" si="91"/>
        <v>0</v>
      </c>
      <c r="L544" s="24">
        <f t="shared" si="92"/>
        <v>0</v>
      </c>
      <c r="M544" s="336">
        <f t="shared" si="93"/>
        <v>0</v>
      </c>
    </row>
    <row r="545" spans="3:25" customFormat="1" ht="16" outlineLevel="2">
      <c r="D545" s="817" t="str">
        <f>'7. INPUT O&amp;N UC'!D451</f>
        <v>O&amp;N UC-7.4-Item #8</v>
      </c>
      <c r="E545" s="1067">
        <f>'7. INPUT O&amp;N UC'!F451</f>
        <v>0</v>
      </c>
      <c r="F545" s="1068"/>
      <c r="G545" s="68"/>
      <c r="H545" s="409" t="str">
        <f t="shared" si="90"/>
        <v>OK</v>
      </c>
      <c r="I545" s="68"/>
      <c r="J545" s="334"/>
      <c r="K545" s="336">
        <f t="shared" si="91"/>
        <v>0</v>
      </c>
      <c r="L545" s="24">
        <f t="shared" si="92"/>
        <v>0</v>
      </c>
      <c r="M545" s="336">
        <f t="shared" si="93"/>
        <v>0</v>
      </c>
    </row>
    <row r="546" spans="3:25" customFormat="1" ht="16" outlineLevel="2">
      <c r="D546" s="817" t="str">
        <f>'7. INPUT O&amp;N UC'!D452</f>
        <v>O&amp;N UC-7.4-Item #9</v>
      </c>
      <c r="E546" s="1067">
        <f>'7. INPUT O&amp;N UC'!F452</f>
        <v>0</v>
      </c>
      <c r="F546" s="1068"/>
      <c r="G546" s="68"/>
      <c r="H546" s="409" t="str">
        <f t="shared" si="90"/>
        <v>OK</v>
      </c>
      <c r="I546" s="68"/>
      <c r="J546" s="334"/>
      <c r="K546" s="336">
        <f t="shared" si="91"/>
        <v>0</v>
      </c>
      <c r="L546" s="24">
        <f t="shared" si="92"/>
        <v>0</v>
      </c>
      <c r="M546" s="336">
        <f t="shared" si="93"/>
        <v>0</v>
      </c>
    </row>
    <row r="547" spans="3:25" customFormat="1" ht="16" outlineLevel="2">
      <c r="D547" s="821" t="str">
        <f>'7. INPUT O&amp;N UC'!D453</f>
        <v>O&amp;N UC-7.4-Item #10</v>
      </c>
      <c r="E547" s="1057">
        <f>'7. INPUT O&amp;N UC'!F453</f>
        <v>0</v>
      </c>
      <c r="F547" s="1058"/>
      <c r="G547" s="113"/>
      <c r="H547" s="409" t="str">
        <f t="shared" si="90"/>
        <v>OK</v>
      </c>
      <c r="I547" s="113"/>
      <c r="J547" s="334"/>
      <c r="K547" s="337">
        <f t="shared" si="91"/>
        <v>0</v>
      </c>
      <c r="L547" s="29">
        <f t="shared" si="92"/>
        <v>0</v>
      </c>
      <c r="M547" s="337">
        <f t="shared" si="93"/>
        <v>0</v>
      </c>
    </row>
    <row r="548" spans="3:25" outlineLevel="2">
      <c r="D548" s="9"/>
      <c r="E548" s="10"/>
    </row>
    <row r="549" spans="3:25" s="72" customFormat="1" ht="16" outlineLevel="1">
      <c r="C549" s="6" t="str">
        <f>CONCATENATE(B529,".2")</f>
        <v>8..2</v>
      </c>
      <c r="D549" s="7" t="str">
        <f>CONCATENATE(C529," - Cash Releasing Benefits")</f>
        <v>O&amp;N UC - Risk Reward - Cash Releasing Benefits</v>
      </c>
      <c r="E549" s="73"/>
      <c r="F549" s="841" t="s">
        <v>636</v>
      </c>
      <c r="G549" s="216"/>
      <c r="H549" s="73"/>
      <c r="I549" s="73"/>
      <c r="J549" s="73"/>
      <c r="K549" s="73"/>
      <c r="L549" s="73"/>
      <c r="M549" s="73"/>
      <c r="N549" s="73"/>
      <c r="O549" s="73"/>
      <c r="P549" s="73"/>
      <c r="Q549" s="73"/>
      <c r="R549" s="73"/>
      <c r="S549" s="73"/>
      <c r="T549" s="73"/>
      <c r="U549" s="73"/>
      <c r="V549" s="73"/>
      <c r="W549" s="73"/>
      <c r="X549" s="73"/>
      <c r="Y549" s="73"/>
    </row>
    <row r="550" spans="3:25" outlineLevel="2">
      <c r="D550" s="9"/>
      <c r="E550" s="10"/>
    </row>
    <row r="551" spans="3:25" ht="19" outlineLevel="2">
      <c r="D551" s="905" t="s">
        <v>644</v>
      </c>
      <c r="E551" s="10"/>
    </row>
    <row r="552" spans="3:25" ht="16" outlineLevel="2" thickBot="1">
      <c r="D552" s="10"/>
    </row>
    <row r="553" spans="3:25" ht="22" customHeight="1" outlineLevel="2" thickBot="1">
      <c r="E553" s="335" t="s">
        <v>285</v>
      </c>
      <c r="F553" s="903" t="s">
        <v>645</v>
      </c>
      <c r="G553" s="903"/>
      <c r="H553" s="903"/>
    </row>
    <row r="554" spans="3:25" outlineLevel="2">
      <c r="K554" s="1013" t="s">
        <v>429</v>
      </c>
      <c r="L554" s="1014"/>
      <c r="M554" s="1015"/>
    </row>
    <row r="555" spans="3:25" ht="32" outlineLevel="2">
      <c r="D555" s="507" t="s">
        <v>394</v>
      </c>
      <c r="E555" s="1059" t="s">
        <v>27</v>
      </c>
      <c r="F555" s="1060"/>
      <c r="G555" s="906" t="s">
        <v>646</v>
      </c>
      <c r="H555" s="334"/>
      <c r="I555" s="906" t="s">
        <v>647</v>
      </c>
      <c r="K555" s="61" t="s">
        <v>345</v>
      </c>
      <c r="L555" s="268" t="s">
        <v>371</v>
      </c>
      <c r="M555" s="268" t="s">
        <v>427</v>
      </c>
    </row>
    <row r="556" spans="3:25" ht="16" outlineLevel="2">
      <c r="D556" s="822" t="str">
        <f t="shared" ref="D556:D565" si="94">D459</f>
        <v>O&amp;N UC-7.5-Item #1</v>
      </c>
      <c r="E556" s="1063" t="str">
        <f t="shared" ref="E556:E564" si="95">F459</f>
        <v>Reduction of maintenance and repairs of park assets - non staff related</v>
      </c>
      <c r="F556" s="1064"/>
      <c r="G556" s="68">
        <v>0.2</v>
      </c>
      <c r="H556" s="339" t="str">
        <f>IF(E$553="No",IF(G556&lt;&gt;0,"Error Must be O%","OK"),"OK")</f>
        <v>OK</v>
      </c>
      <c r="I556" s="68">
        <v>0.5</v>
      </c>
      <c r="J556" s="344" t="str">
        <f>IF(AND(0&lt;=I556,I556&lt;=1),"OK","Error must be between 0% and 100%")</f>
        <v>OK</v>
      </c>
      <c r="K556" s="338">
        <f t="shared" ref="K556:K565" si="96">W459-X459-L556</f>
        <v>8640</v>
      </c>
      <c r="L556" s="18">
        <f t="shared" ref="L556:L565" si="97">G556*(W459-X459)</f>
        <v>2160</v>
      </c>
      <c r="M556" s="338">
        <f t="shared" ref="M556:M564" si="98">L556*I556</f>
        <v>1080</v>
      </c>
    </row>
    <row r="557" spans="3:25" ht="16" outlineLevel="2">
      <c r="D557" s="823" t="str">
        <f t="shared" si="94"/>
        <v>O&amp;N UC-7.5-Item #2</v>
      </c>
      <c r="E557" s="1065" t="str">
        <f t="shared" si="95"/>
        <v xml:space="preserve">Reduction of cost of park assets' operations staff </v>
      </c>
      <c r="F557" s="1066"/>
      <c r="G557" s="68">
        <v>0.2</v>
      </c>
      <c r="H557" s="339" t="str">
        <f t="shared" ref="H557:H565" si="99">IF(E$553="No",IF(G557&lt;&gt;0,"Error Must be O%","OK"),"OK")</f>
        <v>OK</v>
      </c>
      <c r="I557" s="68">
        <v>0.5</v>
      </c>
      <c r="J557" s="344" t="str">
        <f t="shared" ref="J557:J565" si="100">IF(AND(0&lt;=I557,I557&lt;=1),"OK","Error must be between 0% and 100%")</f>
        <v>OK</v>
      </c>
      <c r="K557" s="336">
        <f t="shared" si="96"/>
        <v>28800</v>
      </c>
      <c r="L557" s="24">
        <f t="shared" si="97"/>
        <v>7200</v>
      </c>
      <c r="M557" s="336">
        <f t="shared" si="98"/>
        <v>3600</v>
      </c>
    </row>
    <row r="558" spans="3:25" ht="16" outlineLevel="2">
      <c r="D558" s="823" t="str">
        <f t="shared" si="94"/>
        <v>O&amp;N UC-7.5-Item #3</v>
      </c>
      <c r="E558" s="1065" t="str">
        <f t="shared" si="95"/>
        <v>Reduction of electricty consumption of outdoor lighting in park assets consumption per lamp post in park assets</v>
      </c>
      <c r="F558" s="1066"/>
      <c r="G558" s="68">
        <v>0.2</v>
      </c>
      <c r="H558" s="339" t="str">
        <f t="shared" si="99"/>
        <v>OK</v>
      </c>
      <c r="I558" s="68">
        <v>0.5</v>
      </c>
      <c r="J558" s="344" t="str">
        <f t="shared" si="100"/>
        <v>OK</v>
      </c>
      <c r="K558" s="336">
        <f t="shared" si="96"/>
        <v>15.827999999999998</v>
      </c>
      <c r="L558" s="24">
        <f t="shared" si="97"/>
        <v>3.9569999999999994</v>
      </c>
      <c r="M558" s="336">
        <f t="shared" si="98"/>
        <v>1.9784999999999997</v>
      </c>
    </row>
    <row r="559" spans="3:25" ht="16" outlineLevel="2">
      <c r="D559" s="823" t="str">
        <f t="shared" si="94"/>
        <v>O&amp;N UC-7.5-Item #4</v>
      </c>
      <c r="E559" s="1065">
        <f t="shared" si="95"/>
        <v>0</v>
      </c>
      <c r="F559" s="1066"/>
      <c r="G559" s="68">
        <v>0</v>
      </c>
      <c r="H559" s="339" t="str">
        <f t="shared" si="99"/>
        <v>OK</v>
      </c>
      <c r="I559" s="68">
        <v>0</v>
      </c>
      <c r="J559" s="344" t="str">
        <f t="shared" si="100"/>
        <v>OK</v>
      </c>
      <c r="K559" s="336">
        <f t="shared" si="96"/>
        <v>0</v>
      </c>
      <c r="L559" s="24">
        <f t="shared" si="97"/>
        <v>0</v>
      </c>
      <c r="M559" s="336">
        <f t="shared" si="98"/>
        <v>0</v>
      </c>
    </row>
    <row r="560" spans="3:25" ht="17" outlineLevel="2" thickBot="1">
      <c r="D560" s="824" t="str">
        <f t="shared" si="94"/>
        <v>O&amp;N UC-7.5-Item #5</v>
      </c>
      <c r="E560" s="1055">
        <f t="shared" si="95"/>
        <v>0</v>
      </c>
      <c r="F560" s="1056"/>
      <c r="G560" s="723"/>
      <c r="H560" s="339" t="str">
        <f t="shared" si="99"/>
        <v>OK</v>
      </c>
      <c r="I560" s="723"/>
      <c r="J560" s="344" t="str">
        <f t="shared" si="100"/>
        <v>OK</v>
      </c>
      <c r="K560" s="336">
        <f t="shared" si="96"/>
        <v>0</v>
      </c>
      <c r="L560" s="24">
        <f t="shared" si="97"/>
        <v>0</v>
      </c>
      <c r="M560" s="336">
        <f t="shared" si="98"/>
        <v>0</v>
      </c>
    </row>
    <row r="561" spans="4:13" ht="16" outlineLevel="2">
      <c r="D561" s="823" t="str">
        <f t="shared" si="94"/>
        <v>O&amp;N UC-7.5-Item #6</v>
      </c>
      <c r="E561" s="1051">
        <f t="shared" si="95"/>
        <v>0</v>
      </c>
      <c r="F561" s="1052"/>
      <c r="G561" s="68"/>
      <c r="H561" s="339" t="str">
        <f t="shared" si="99"/>
        <v>OK</v>
      </c>
      <c r="I561" s="68"/>
      <c r="J561" s="344" t="str">
        <f t="shared" si="100"/>
        <v>OK</v>
      </c>
      <c r="K561" s="336">
        <f t="shared" si="96"/>
        <v>0</v>
      </c>
      <c r="L561" s="24">
        <f t="shared" si="97"/>
        <v>0</v>
      </c>
      <c r="M561" s="336">
        <f t="shared" si="98"/>
        <v>0</v>
      </c>
    </row>
    <row r="562" spans="4:13" ht="16" outlineLevel="2">
      <c r="D562" s="823" t="str">
        <f t="shared" si="94"/>
        <v>O&amp;N UC-7.5-Item #7</v>
      </c>
      <c r="E562" s="1051">
        <f t="shared" si="95"/>
        <v>0</v>
      </c>
      <c r="F562" s="1052"/>
      <c r="G562" s="68"/>
      <c r="H562" s="339" t="str">
        <f t="shared" si="99"/>
        <v>OK</v>
      </c>
      <c r="I562" s="68"/>
      <c r="J562" s="344" t="str">
        <f t="shared" si="100"/>
        <v>OK</v>
      </c>
      <c r="K562" s="336">
        <f t="shared" si="96"/>
        <v>0</v>
      </c>
      <c r="L562" s="24">
        <f t="shared" si="97"/>
        <v>0</v>
      </c>
      <c r="M562" s="336">
        <f t="shared" si="98"/>
        <v>0</v>
      </c>
    </row>
    <row r="563" spans="4:13" ht="16" outlineLevel="2">
      <c r="D563" s="823" t="str">
        <f t="shared" si="94"/>
        <v>O&amp;N UC-7.5-Item #8</v>
      </c>
      <c r="E563" s="1051">
        <f t="shared" si="95"/>
        <v>0</v>
      </c>
      <c r="F563" s="1052"/>
      <c r="G563" s="68"/>
      <c r="H563" s="339" t="str">
        <f t="shared" si="99"/>
        <v>OK</v>
      </c>
      <c r="I563" s="68"/>
      <c r="J563" s="344" t="str">
        <f t="shared" si="100"/>
        <v>OK</v>
      </c>
      <c r="K563" s="336">
        <f t="shared" si="96"/>
        <v>0</v>
      </c>
      <c r="L563" s="24">
        <f t="shared" si="97"/>
        <v>0</v>
      </c>
      <c r="M563" s="336">
        <f t="shared" si="98"/>
        <v>0</v>
      </c>
    </row>
    <row r="564" spans="4:13" ht="16" outlineLevel="2">
      <c r="D564" s="823" t="str">
        <f t="shared" si="94"/>
        <v>O&amp;N UC-7.5-Item #9</v>
      </c>
      <c r="E564" s="1051">
        <f t="shared" si="95"/>
        <v>0</v>
      </c>
      <c r="F564" s="1052"/>
      <c r="G564" s="68"/>
      <c r="H564" s="339" t="str">
        <f t="shared" si="99"/>
        <v>OK</v>
      </c>
      <c r="I564" s="68"/>
      <c r="J564" s="344" t="str">
        <f t="shared" si="100"/>
        <v>OK</v>
      </c>
      <c r="K564" s="336">
        <f t="shared" si="96"/>
        <v>0</v>
      </c>
      <c r="L564" s="24">
        <f t="shared" si="97"/>
        <v>0</v>
      </c>
      <c r="M564" s="336">
        <f t="shared" si="98"/>
        <v>0</v>
      </c>
    </row>
    <row r="565" spans="4:13" ht="16" outlineLevel="2">
      <c r="D565" s="825" t="str">
        <f t="shared" si="94"/>
        <v>O&amp;N UC-7.5-Item #10</v>
      </c>
      <c r="E565" s="1053">
        <f>F468</f>
        <v>0</v>
      </c>
      <c r="F565" s="1054"/>
      <c r="G565" s="113"/>
      <c r="H565" s="339" t="str">
        <f t="shared" si="99"/>
        <v>OK</v>
      </c>
      <c r="I565" s="113"/>
      <c r="J565" s="344" t="str">
        <f t="shared" si="100"/>
        <v>OK</v>
      </c>
      <c r="K565" s="337">
        <f t="shared" si="96"/>
        <v>0</v>
      </c>
      <c r="L565" s="29">
        <f t="shared" si="97"/>
        <v>0</v>
      </c>
      <c r="M565" s="337">
        <f>L565*I565</f>
        <v>0</v>
      </c>
    </row>
  </sheetData>
  <mergeCells count="93">
    <mergeCell ref="M515:N515"/>
    <mergeCell ref="M500:N500"/>
    <mergeCell ref="M474:O474"/>
    <mergeCell ref="M457:O457"/>
    <mergeCell ref="F515:J515"/>
    <mergeCell ref="F474:H474"/>
    <mergeCell ref="F457:H457"/>
    <mergeCell ref="F500:G500"/>
    <mergeCell ref="H500:I500"/>
    <mergeCell ref="I474:K474"/>
    <mergeCell ref="I457:K457"/>
    <mergeCell ref="N259:O259"/>
    <mergeCell ref="L442:N442"/>
    <mergeCell ref="L300:N300"/>
    <mergeCell ref="L275:N275"/>
    <mergeCell ref="L411:N411"/>
    <mergeCell ref="L426:N426"/>
    <mergeCell ref="M173:N173"/>
    <mergeCell ref="N211:O211"/>
    <mergeCell ref="N226:O226"/>
    <mergeCell ref="E559:F559"/>
    <mergeCell ref="O442:P442"/>
    <mergeCell ref="F411:I411"/>
    <mergeCell ref="F426:I426"/>
    <mergeCell ref="F442:I442"/>
    <mergeCell ref="L390:M390"/>
    <mergeCell ref="F275:I275"/>
    <mergeCell ref="F300:I300"/>
    <mergeCell ref="F315:I315"/>
    <mergeCell ref="L353:M353"/>
    <mergeCell ref="F330:I330"/>
    <mergeCell ref="F390:I390"/>
    <mergeCell ref="N244:O244"/>
    <mergeCell ref="E538:F538"/>
    <mergeCell ref="E537:F537"/>
    <mergeCell ref="E543:F543"/>
    <mergeCell ref="E544:F544"/>
    <mergeCell ref="E545:F545"/>
    <mergeCell ref="E560:F560"/>
    <mergeCell ref="E547:F547"/>
    <mergeCell ref="E555:F555"/>
    <mergeCell ref="E542:F542"/>
    <mergeCell ref="E556:F556"/>
    <mergeCell ref="E557:F557"/>
    <mergeCell ref="E558:F558"/>
    <mergeCell ref="E546:F546"/>
    <mergeCell ref="E561:F561"/>
    <mergeCell ref="E562:F562"/>
    <mergeCell ref="E563:F563"/>
    <mergeCell ref="E564:F564"/>
    <mergeCell ref="E565:F565"/>
    <mergeCell ref="T512:U512"/>
    <mergeCell ref="W457:X457"/>
    <mergeCell ref="W469:X469"/>
    <mergeCell ref="P474:Q474"/>
    <mergeCell ref="T474:U474"/>
    <mergeCell ref="W474:X474"/>
    <mergeCell ref="P457:Q457"/>
    <mergeCell ref="T457:U457"/>
    <mergeCell ref="T496:U496"/>
    <mergeCell ref="R500:S500"/>
    <mergeCell ref="L156:M156"/>
    <mergeCell ref="F375:I375"/>
    <mergeCell ref="L375:M375"/>
    <mergeCell ref="E189:G189"/>
    <mergeCell ref="L225:M225"/>
    <mergeCell ref="F157:I157"/>
    <mergeCell ref="L243:M243"/>
    <mergeCell ref="F258:I258"/>
    <mergeCell ref="L258:M258"/>
    <mergeCell ref="F353:I353"/>
    <mergeCell ref="F210:I210"/>
    <mergeCell ref="F225:I225"/>
    <mergeCell ref="F173:I173"/>
    <mergeCell ref="F243:I243"/>
    <mergeCell ref="L330:N330"/>
    <mergeCell ref="L172:N172"/>
    <mergeCell ref="K554:M554"/>
    <mergeCell ref="K536:M536"/>
    <mergeCell ref="A1:D1"/>
    <mergeCell ref="L315:N315"/>
    <mergeCell ref="L100:M100"/>
    <mergeCell ref="F141:I141"/>
    <mergeCell ref="L141:M141"/>
    <mergeCell ref="C12:Q14"/>
    <mergeCell ref="C20:H20"/>
    <mergeCell ref="F85:I85"/>
    <mergeCell ref="L85:M85"/>
    <mergeCell ref="D67:F67"/>
    <mergeCell ref="F100:I100"/>
    <mergeCell ref="F116:J116"/>
    <mergeCell ref="L115:N115"/>
    <mergeCell ref="L210:M210"/>
  </mergeCells>
  <phoneticPr fontId="30" type="noConversion"/>
  <conditionalFormatting sqref="L87:M96 N459:O468 N476:O495 L118:N137">
    <cfRule type="notContainsBlanks" dxfId="222" priority="467">
      <formula>LEN(TRIM(L87))&gt;0</formula>
    </cfRule>
    <cfRule type="containsBlanks" dxfId="221" priority="472">
      <formula>LEN(TRIM(L87))=0</formula>
    </cfRule>
  </conditionalFormatting>
  <conditionalFormatting sqref="M502:M511">
    <cfRule type="notContainsBlanks" dxfId="220" priority="313">
      <formula>LEN(TRIM(M502))&gt;0</formula>
    </cfRule>
    <cfRule type="containsBlanks" dxfId="219" priority="470">
      <formula>LEN(TRIM(M502))=0</formula>
    </cfRule>
  </conditionalFormatting>
  <conditionalFormatting sqref="N502:N511">
    <cfRule type="notContainsBlanks" dxfId="218" priority="311">
      <formula>LEN(TRIM(N502))&gt;0</formula>
    </cfRule>
    <cfRule type="containsBlanks" dxfId="217" priority="471">
      <formula>LEN(TRIM(N502))=0</formula>
    </cfRule>
  </conditionalFormatting>
  <conditionalFormatting sqref="F72 F74:F75 F69:F70">
    <cfRule type="notContainsBlanks" dxfId="216" priority="259">
      <formula>LEN(TRIM(F69))&gt;0</formula>
    </cfRule>
    <cfRule type="containsBlanks" dxfId="215" priority="260">
      <formula>LEN(TRIM(F69))=0</formula>
    </cfRule>
  </conditionalFormatting>
  <conditionalFormatting sqref="O545">
    <cfRule type="cellIs" dxfId="214" priority="254" operator="greaterThan">
      <formula>$C$86</formula>
    </cfRule>
  </conditionalFormatting>
  <conditionalFormatting sqref="O546">
    <cfRule type="cellIs" dxfId="213" priority="251" operator="greaterThan">
      <formula>$C$86</formula>
    </cfRule>
    <cfRule type="cellIs" dxfId="212" priority="252" operator="greaterThan">
      <formula>$C$86</formula>
    </cfRule>
    <cfRule type="cellIs" dxfId="211" priority="253" operator="greaterThan">
      <formula>$C$79</formula>
    </cfRule>
  </conditionalFormatting>
  <conditionalFormatting sqref="D535">
    <cfRule type="notContainsBlanks" dxfId="210" priority="247">
      <formula>LEN(TRIM(D535))&gt;0</formula>
    </cfRule>
    <cfRule type="containsBlanks" dxfId="209" priority="248">
      <formula>LEN(TRIM(D535))=0</formula>
    </cfRule>
  </conditionalFormatting>
  <conditionalFormatting sqref="E553">
    <cfRule type="notContainsBlanks" dxfId="208" priority="243">
      <formula>LEN(TRIM(E553))&gt;0</formula>
    </cfRule>
    <cfRule type="containsBlanks" dxfId="207" priority="244">
      <formula>LEN(TRIM(E553))=0</formula>
    </cfRule>
  </conditionalFormatting>
  <conditionalFormatting sqref="M517:M526">
    <cfRule type="notContainsBlanks" dxfId="206" priority="178">
      <formula>LEN(TRIM(M517))&gt;0</formula>
    </cfRule>
    <cfRule type="containsBlanks" dxfId="205" priority="179">
      <formula>LEN(TRIM(M517))=0</formula>
    </cfRule>
  </conditionalFormatting>
  <conditionalFormatting sqref="N517:N526">
    <cfRule type="notContainsBlanks" dxfId="204" priority="177">
      <formula>LEN(TRIM(N517))&gt;0</formula>
    </cfRule>
    <cfRule type="containsBlanks" dxfId="203" priority="180">
      <formula>LEN(TRIM(N517))=0</formula>
    </cfRule>
  </conditionalFormatting>
  <conditionalFormatting sqref="P502:P511">
    <cfRule type="notContainsBlanks" dxfId="202" priority="175">
      <formula>LEN(TRIM(P502))&gt;0</formula>
    </cfRule>
    <cfRule type="containsBlanks" dxfId="201" priority="176">
      <formula>LEN(TRIM(P502))=0</formula>
    </cfRule>
  </conditionalFormatting>
  <conditionalFormatting sqref="L107:M111 L102:L106">
    <cfRule type="notContainsBlanks" dxfId="200" priority="173">
      <formula>LEN(TRIM(L102))&gt;0</formula>
    </cfRule>
    <cfRule type="containsBlanks" dxfId="199" priority="174">
      <formula>LEN(TRIM(L102))=0</formula>
    </cfRule>
  </conditionalFormatting>
  <conditionalFormatting sqref="L143:M152">
    <cfRule type="notContainsBlanks" dxfId="198" priority="169">
      <formula>LEN(TRIM(L143))&gt;0</formula>
    </cfRule>
    <cfRule type="containsBlanks" dxfId="197" priority="170">
      <formula>LEN(TRIM(L143))=0</formula>
    </cfRule>
  </conditionalFormatting>
  <conditionalFormatting sqref="L158:M167">
    <cfRule type="notContainsBlanks" dxfId="196" priority="167">
      <formula>LEN(TRIM(L158))&gt;0</formula>
    </cfRule>
    <cfRule type="containsBlanks" dxfId="195" priority="168">
      <formula>LEN(TRIM(L158))=0</formula>
    </cfRule>
  </conditionalFormatting>
  <conditionalFormatting sqref="L175:M184">
    <cfRule type="notContainsBlanks" dxfId="194" priority="165">
      <formula>LEN(TRIM(L175))&gt;0</formula>
    </cfRule>
    <cfRule type="containsBlanks" dxfId="193" priority="166">
      <formula>LEN(TRIM(L175))=0</formula>
    </cfRule>
  </conditionalFormatting>
  <conditionalFormatting sqref="N175:N184">
    <cfRule type="notContainsBlanks" dxfId="192" priority="163">
      <formula>LEN(TRIM(N175))&gt;0</formula>
    </cfRule>
    <cfRule type="containsBlanks" dxfId="191" priority="164">
      <formula>LEN(TRIM(N175))=0</formula>
    </cfRule>
  </conditionalFormatting>
  <conditionalFormatting sqref="L212:M221">
    <cfRule type="notContainsBlanks" dxfId="190" priority="159">
      <formula>LEN(TRIM(L212))&gt;0</formula>
    </cfRule>
    <cfRule type="containsBlanks" dxfId="189" priority="160">
      <formula>LEN(TRIM(L212))=0</formula>
    </cfRule>
  </conditionalFormatting>
  <conditionalFormatting sqref="L227:M236">
    <cfRule type="notContainsBlanks" dxfId="188" priority="157">
      <formula>LEN(TRIM(L227))&gt;0</formula>
    </cfRule>
    <cfRule type="containsBlanks" dxfId="187" priority="158">
      <formula>LEN(TRIM(L227))=0</formula>
    </cfRule>
  </conditionalFormatting>
  <conditionalFormatting sqref="L245:M254">
    <cfRule type="notContainsBlanks" dxfId="186" priority="155">
      <formula>LEN(TRIM(L245))&gt;0</formula>
    </cfRule>
    <cfRule type="containsBlanks" dxfId="185" priority="156">
      <formula>LEN(TRIM(L245))=0</formula>
    </cfRule>
  </conditionalFormatting>
  <conditionalFormatting sqref="L260:M269">
    <cfRule type="notContainsBlanks" dxfId="184" priority="153">
      <formula>LEN(TRIM(L260))&gt;0</formula>
    </cfRule>
    <cfRule type="containsBlanks" dxfId="183" priority="154">
      <formula>LEN(TRIM(L260))=0</formula>
    </cfRule>
  </conditionalFormatting>
  <conditionalFormatting sqref="L277:M296">
    <cfRule type="notContainsBlanks" dxfId="182" priority="151">
      <formula>LEN(TRIM(L277))&gt;0</formula>
    </cfRule>
    <cfRule type="containsBlanks" dxfId="181" priority="152">
      <formula>LEN(TRIM(L277))=0</formula>
    </cfRule>
  </conditionalFormatting>
  <conditionalFormatting sqref="N277:N296">
    <cfRule type="notContainsBlanks" dxfId="180" priority="149">
      <formula>LEN(TRIM(N277))&gt;0</formula>
    </cfRule>
    <cfRule type="containsBlanks" dxfId="179" priority="150">
      <formula>LEN(TRIM(N277))=0</formula>
    </cfRule>
  </conditionalFormatting>
  <conditionalFormatting sqref="L302:M311">
    <cfRule type="notContainsBlanks" dxfId="178" priority="147">
      <formula>LEN(TRIM(L302))&gt;0</formula>
    </cfRule>
    <cfRule type="containsBlanks" dxfId="177" priority="148">
      <formula>LEN(TRIM(L302))=0</formula>
    </cfRule>
  </conditionalFormatting>
  <conditionalFormatting sqref="N302:N311">
    <cfRule type="notContainsBlanks" dxfId="176" priority="145">
      <formula>LEN(TRIM(N302))&gt;0</formula>
    </cfRule>
    <cfRule type="containsBlanks" dxfId="175" priority="146">
      <formula>LEN(TRIM(N302))=0</formula>
    </cfRule>
  </conditionalFormatting>
  <conditionalFormatting sqref="L317:M326">
    <cfRule type="notContainsBlanks" dxfId="174" priority="143">
      <formula>LEN(TRIM(L317))&gt;0</formula>
    </cfRule>
    <cfRule type="containsBlanks" dxfId="173" priority="144">
      <formula>LEN(TRIM(L317))=0</formula>
    </cfRule>
  </conditionalFormatting>
  <conditionalFormatting sqref="N317:N326">
    <cfRule type="notContainsBlanks" dxfId="172" priority="141">
      <formula>LEN(TRIM(N317))&gt;0</formula>
    </cfRule>
    <cfRule type="containsBlanks" dxfId="171" priority="142">
      <formula>LEN(TRIM(N317))=0</formula>
    </cfRule>
  </conditionalFormatting>
  <conditionalFormatting sqref="L332:M341">
    <cfRule type="notContainsBlanks" dxfId="170" priority="139">
      <formula>LEN(TRIM(L332))&gt;0</formula>
    </cfRule>
    <cfRule type="containsBlanks" dxfId="169" priority="140">
      <formula>LEN(TRIM(L332))=0</formula>
    </cfRule>
  </conditionalFormatting>
  <conditionalFormatting sqref="N332:N341">
    <cfRule type="notContainsBlanks" dxfId="168" priority="137">
      <formula>LEN(TRIM(N332))&gt;0</formula>
    </cfRule>
    <cfRule type="containsBlanks" dxfId="167" priority="138">
      <formula>LEN(TRIM(N332))=0</formula>
    </cfRule>
  </conditionalFormatting>
  <conditionalFormatting sqref="L355:M364">
    <cfRule type="notContainsBlanks" dxfId="166" priority="135">
      <formula>LEN(TRIM(L355))&gt;0</formula>
    </cfRule>
    <cfRule type="containsBlanks" dxfId="165" priority="136">
      <formula>LEN(TRIM(L355))=0</formula>
    </cfRule>
  </conditionalFormatting>
  <conditionalFormatting sqref="L377:M386">
    <cfRule type="notContainsBlanks" dxfId="164" priority="133">
      <formula>LEN(TRIM(L377))&gt;0</formula>
    </cfRule>
    <cfRule type="containsBlanks" dxfId="163" priority="134">
      <formula>LEN(TRIM(L377))=0</formula>
    </cfRule>
  </conditionalFormatting>
  <conditionalFormatting sqref="L392:M401">
    <cfRule type="notContainsBlanks" dxfId="162" priority="131">
      <formula>LEN(TRIM(L392))&gt;0</formula>
    </cfRule>
    <cfRule type="containsBlanks" dxfId="161" priority="132">
      <formula>LEN(TRIM(L392))=0</formula>
    </cfRule>
  </conditionalFormatting>
  <conditionalFormatting sqref="L413:M422">
    <cfRule type="notContainsBlanks" dxfId="160" priority="127">
      <formula>LEN(TRIM(L413))&gt;0</formula>
    </cfRule>
    <cfRule type="containsBlanks" dxfId="159" priority="128">
      <formula>LEN(TRIM(L413))=0</formula>
    </cfRule>
  </conditionalFormatting>
  <conditionalFormatting sqref="N413:N422">
    <cfRule type="notContainsBlanks" dxfId="158" priority="125">
      <formula>LEN(TRIM(N413))&gt;0</formula>
    </cfRule>
    <cfRule type="containsBlanks" dxfId="157" priority="126">
      <formula>LEN(TRIM(N413))=0</formula>
    </cfRule>
  </conditionalFormatting>
  <conditionalFormatting sqref="L428:M437">
    <cfRule type="notContainsBlanks" dxfId="156" priority="123">
      <formula>LEN(TRIM(L428))&gt;0</formula>
    </cfRule>
    <cfRule type="containsBlanks" dxfId="155" priority="124">
      <formula>LEN(TRIM(L428))=0</formula>
    </cfRule>
  </conditionalFormatting>
  <conditionalFormatting sqref="N428:N437">
    <cfRule type="notContainsBlanks" dxfId="154" priority="121">
      <formula>LEN(TRIM(N428))&gt;0</formula>
    </cfRule>
    <cfRule type="containsBlanks" dxfId="153" priority="122">
      <formula>LEN(TRIM(N428))=0</formula>
    </cfRule>
  </conditionalFormatting>
  <conditionalFormatting sqref="M444:M453">
    <cfRule type="notContainsBlanks" dxfId="152" priority="119">
      <formula>LEN(TRIM(M444))&gt;0</formula>
    </cfRule>
    <cfRule type="containsBlanks" dxfId="151" priority="120">
      <formula>LEN(TRIM(M444))=0</formula>
    </cfRule>
  </conditionalFormatting>
  <conditionalFormatting sqref="N444:N453">
    <cfRule type="notContainsBlanks" dxfId="150" priority="117">
      <formula>LEN(TRIM(N444))&gt;0</formula>
    </cfRule>
    <cfRule type="containsBlanks" dxfId="149" priority="118">
      <formula>LEN(TRIM(N444))=0</formula>
    </cfRule>
  </conditionalFormatting>
  <conditionalFormatting sqref="O444:O453">
    <cfRule type="notContainsBlanks" dxfId="148" priority="115">
      <formula>LEN(TRIM(O444))&gt;0</formula>
    </cfRule>
    <cfRule type="containsBlanks" dxfId="147" priority="116">
      <formula>LEN(TRIM(O444))=0</formula>
    </cfRule>
  </conditionalFormatting>
  <conditionalFormatting sqref="P444:P453">
    <cfRule type="notContainsBlanks" dxfId="146" priority="113">
      <formula>LEN(TRIM(P444))&gt;0</formula>
    </cfRule>
    <cfRule type="containsBlanks" dxfId="145" priority="114">
      <formula>LEN(TRIM(P444))=0</formula>
    </cfRule>
  </conditionalFormatting>
  <conditionalFormatting sqref="P459:Q468">
    <cfRule type="notContainsBlanks" dxfId="144" priority="109">
      <formula>LEN(TRIM(P459))&gt;0</formula>
    </cfRule>
    <cfRule type="containsBlanks" dxfId="143" priority="110">
      <formula>LEN(TRIM(P459))=0</formula>
    </cfRule>
  </conditionalFormatting>
  <conditionalFormatting sqref="T459:U468">
    <cfRule type="notContainsBlanks" dxfId="142" priority="107">
      <formula>LEN(TRIM(T459))&gt;0</formula>
    </cfRule>
    <cfRule type="containsBlanks" dxfId="141" priority="108">
      <formula>LEN(TRIM(T459))=0</formula>
    </cfRule>
  </conditionalFormatting>
  <conditionalFormatting sqref="P476:Q495">
    <cfRule type="notContainsBlanks" dxfId="140" priority="103">
      <formula>LEN(TRIM(P476))&gt;0</formula>
    </cfRule>
    <cfRule type="containsBlanks" dxfId="139" priority="104">
      <formula>LEN(TRIM(P476))=0</formula>
    </cfRule>
  </conditionalFormatting>
  <conditionalFormatting sqref="T476:U495">
    <cfRule type="notContainsBlanks" dxfId="138" priority="101">
      <formula>LEN(TRIM(T476))&gt;0</formula>
    </cfRule>
    <cfRule type="containsBlanks" dxfId="137" priority="102">
      <formula>LEN(TRIM(T476))=0</formula>
    </cfRule>
  </conditionalFormatting>
  <conditionalFormatting sqref="G538:G547">
    <cfRule type="notContainsBlanks" dxfId="136" priority="99">
      <formula>LEN(TRIM(G538))&gt;0</formula>
    </cfRule>
    <cfRule type="containsBlanks" dxfId="135" priority="100">
      <formula>LEN(TRIM(G538))=0</formula>
    </cfRule>
  </conditionalFormatting>
  <conditionalFormatting sqref="I538:I547">
    <cfRule type="notContainsBlanks" dxfId="134" priority="95">
      <formula>LEN(TRIM(I538))&gt;0</formula>
    </cfRule>
    <cfRule type="containsBlanks" dxfId="133" priority="96">
      <formula>LEN(TRIM(I538))=0</formula>
    </cfRule>
  </conditionalFormatting>
  <conditionalFormatting sqref="G556:G558 G561:G565">
    <cfRule type="notContainsBlanks" dxfId="132" priority="93">
      <formula>LEN(TRIM(G556))&gt;0</formula>
    </cfRule>
    <cfRule type="containsBlanks" dxfId="131" priority="94">
      <formula>LEN(TRIM(G556))=0</formula>
    </cfRule>
  </conditionalFormatting>
  <conditionalFormatting sqref="I556:I558 I561:I565">
    <cfRule type="notContainsBlanks" dxfId="130" priority="91">
      <formula>LEN(TRIM(I556))&gt;0</formula>
    </cfRule>
    <cfRule type="containsBlanks" dxfId="129" priority="92">
      <formula>LEN(TRIM(I556))=0</formula>
    </cfRule>
  </conditionalFormatting>
  <conditionalFormatting sqref="F92:I96">
    <cfRule type="notContainsBlanks" dxfId="128" priority="87">
      <formula>LEN(TRIM(F92))&gt;0</formula>
    </cfRule>
    <cfRule type="containsBlanks" dxfId="127" priority="88">
      <formula>LEN(TRIM(F92))=0</formula>
    </cfRule>
  </conditionalFormatting>
  <conditionalFormatting sqref="F108:I111">
    <cfRule type="notContainsBlanks" dxfId="126" priority="85">
      <formula>LEN(TRIM(F108))&gt;0</formula>
    </cfRule>
    <cfRule type="containsBlanks" dxfId="125" priority="86">
      <formula>LEN(TRIM(F108))=0</formula>
    </cfRule>
  </conditionalFormatting>
  <conditionalFormatting sqref="F127:I137">
    <cfRule type="notContainsBlanks" dxfId="124" priority="83">
      <formula>LEN(TRIM(F127))&gt;0</formula>
    </cfRule>
    <cfRule type="containsBlanks" dxfId="123" priority="84">
      <formula>LEN(TRIM(F127))=0</formula>
    </cfRule>
  </conditionalFormatting>
  <conditionalFormatting sqref="J127:J137">
    <cfRule type="notContainsBlanks" dxfId="122" priority="81">
      <formula>LEN(TRIM(J127))&gt;0</formula>
    </cfRule>
    <cfRule type="containsBlanks" dxfId="121" priority="82">
      <formula>LEN(TRIM(J127))=0</formula>
    </cfRule>
  </conditionalFormatting>
  <conditionalFormatting sqref="F148:I153">
    <cfRule type="notContainsBlanks" dxfId="120" priority="79">
      <formula>LEN(TRIM(F148))&gt;0</formula>
    </cfRule>
    <cfRule type="containsBlanks" dxfId="119" priority="80">
      <formula>LEN(TRIM(F148))=0</formula>
    </cfRule>
  </conditionalFormatting>
  <conditionalFormatting sqref="F164:I168">
    <cfRule type="notContainsBlanks" dxfId="118" priority="77">
      <formula>LEN(TRIM(F164))&gt;0</formula>
    </cfRule>
    <cfRule type="containsBlanks" dxfId="117" priority="78">
      <formula>LEN(TRIM(F164))=0</formula>
    </cfRule>
  </conditionalFormatting>
  <conditionalFormatting sqref="F180:I184">
    <cfRule type="notContainsBlanks" dxfId="116" priority="75">
      <formula>LEN(TRIM(F180))&gt;0</formula>
    </cfRule>
    <cfRule type="containsBlanks" dxfId="115" priority="76">
      <formula>LEN(TRIM(F180))=0</formula>
    </cfRule>
  </conditionalFormatting>
  <conditionalFormatting sqref="F217:I221">
    <cfRule type="notContainsBlanks" dxfId="114" priority="73">
      <formula>LEN(TRIM(F217))&gt;0</formula>
    </cfRule>
    <cfRule type="containsBlanks" dxfId="113" priority="74">
      <formula>LEN(TRIM(F217))=0</formula>
    </cfRule>
  </conditionalFormatting>
  <conditionalFormatting sqref="F251:I254">
    <cfRule type="notContainsBlanks" dxfId="112" priority="65">
      <formula>LEN(TRIM(F251))&gt;0</formula>
    </cfRule>
    <cfRule type="containsBlanks" dxfId="111" priority="66">
      <formula>LEN(TRIM(F251))=0</formula>
    </cfRule>
  </conditionalFormatting>
  <conditionalFormatting sqref="F287:I296">
    <cfRule type="notContainsBlanks" dxfId="110" priority="63">
      <formula>LEN(TRIM(F287))&gt;0</formula>
    </cfRule>
    <cfRule type="containsBlanks" dxfId="109" priority="64">
      <formula>LEN(TRIM(F287))=0</formula>
    </cfRule>
  </conditionalFormatting>
  <conditionalFormatting sqref="F308:I311">
    <cfRule type="notContainsBlanks" dxfId="108" priority="59">
      <formula>LEN(TRIM(F308))&gt;0</formula>
    </cfRule>
    <cfRule type="containsBlanks" dxfId="107" priority="60">
      <formula>LEN(TRIM(F308))=0</formula>
    </cfRule>
  </conditionalFormatting>
  <conditionalFormatting sqref="F323:I326">
    <cfRule type="notContainsBlanks" dxfId="106" priority="57">
      <formula>LEN(TRIM(F323))&gt;0</formula>
    </cfRule>
    <cfRule type="containsBlanks" dxfId="105" priority="58">
      <formula>LEN(TRIM(F323))=0</formula>
    </cfRule>
  </conditionalFormatting>
  <conditionalFormatting sqref="F337:I341">
    <cfRule type="notContainsBlanks" dxfId="104" priority="55">
      <formula>LEN(TRIM(F337))&gt;0</formula>
    </cfRule>
    <cfRule type="containsBlanks" dxfId="103" priority="56">
      <formula>LEN(TRIM(F337))=0</formula>
    </cfRule>
  </conditionalFormatting>
  <conditionalFormatting sqref="F360:I364">
    <cfRule type="notContainsBlanks" dxfId="102" priority="53">
      <formula>LEN(TRIM(F360))&gt;0</formula>
    </cfRule>
    <cfRule type="containsBlanks" dxfId="101" priority="54">
      <formula>LEN(TRIM(F360))=0</formula>
    </cfRule>
  </conditionalFormatting>
  <conditionalFormatting sqref="F382:I386">
    <cfRule type="notContainsBlanks" dxfId="100" priority="51">
      <formula>LEN(TRIM(F382))&gt;0</formula>
    </cfRule>
    <cfRule type="containsBlanks" dxfId="99" priority="52">
      <formula>LEN(TRIM(F382))=0</formula>
    </cfRule>
  </conditionalFormatting>
  <conditionalFormatting sqref="F397:I401">
    <cfRule type="notContainsBlanks" dxfId="98" priority="49">
      <formula>LEN(TRIM(F397))&gt;0</formula>
    </cfRule>
    <cfRule type="containsBlanks" dxfId="97" priority="50">
      <formula>LEN(TRIM(F397))=0</formula>
    </cfRule>
  </conditionalFormatting>
  <conditionalFormatting sqref="F418:I422">
    <cfRule type="notContainsBlanks" dxfId="96" priority="47">
      <formula>LEN(TRIM(F418))&gt;0</formula>
    </cfRule>
    <cfRule type="containsBlanks" dxfId="95" priority="48">
      <formula>LEN(TRIM(F418))=0</formula>
    </cfRule>
  </conditionalFormatting>
  <conditionalFormatting sqref="F433:I437">
    <cfRule type="notContainsBlanks" dxfId="94" priority="45">
      <formula>LEN(TRIM(F433))&gt;0</formula>
    </cfRule>
    <cfRule type="containsBlanks" dxfId="93" priority="46">
      <formula>LEN(TRIM(F433))=0</formula>
    </cfRule>
  </conditionalFormatting>
  <conditionalFormatting sqref="F449:I453">
    <cfRule type="notContainsBlanks" dxfId="92" priority="43">
      <formula>LEN(TRIM(F449))&gt;0</formula>
    </cfRule>
    <cfRule type="containsBlanks" dxfId="91" priority="44">
      <formula>LEN(TRIM(F449))=0</formula>
    </cfRule>
  </conditionalFormatting>
  <conditionalFormatting sqref="F464:I468">
    <cfRule type="notContainsBlanks" dxfId="90" priority="41">
      <formula>LEN(TRIM(F464))&gt;0</formula>
    </cfRule>
    <cfRule type="containsBlanks" dxfId="89" priority="42">
      <formula>LEN(TRIM(F464))=0</formula>
    </cfRule>
  </conditionalFormatting>
  <conditionalFormatting sqref="J464:K468">
    <cfRule type="notContainsBlanks" dxfId="88" priority="39">
      <formula>LEN(TRIM(J464))&gt;0</formula>
    </cfRule>
    <cfRule type="containsBlanks" dxfId="87" priority="40">
      <formula>LEN(TRIM(J464))=0</formula>
    </cfRule>
  </conditionalFormatting>
  <conditionalFormatting sqref="F485:I495">
    <cfRule type="notContainsBlanks" dxfId="86" priority="37">
      <formula>LEN(TRIM(F485))&gt;0</formula>
    </cfRule>
    <cfRule type="containsBlanks" dxfId="85" priority="38">
      <formula>LEN(TRIM(F485))=0</formula>
    </cfRule>
  </conditionalFormatting>
  <conditionalFormatting sqref="J485:K495">
    <cfRule type="notContainsBlanks" dxfId="84" priority="35">
      <formula>LEN(TRIM(J485))&gt;0</formula>
    </cfRule>
    <cfRule type="containsBlanks" dxfId="83" priority="36">
      <formula>LEN(TRIM(J485))=0</formula>
    </cfRule>
  </conditionalFormatting>
  <conditionalFormatting sqref="F507:I511">
    <cfRule type="notContainsBlanks" dxfId="82" priority="33">
      <formula>LEN(TRIM(F507))&gt;0</formula>
    </cfRule>
    <cfRule type="containsBlanks" dxfId="81" priority="34">
      <formula>LEN(TRIM(F507))=0</formula>
    </cfRule>
  </conditionalFormatting>
  <conditionalFormatting sqref="F523:I526">
    <cfRule type="notContainsBlanks" dxfId="80" priority="31">
      <formula>LEN(TRIM(F523))&gt;0</formula>
    </cfRule>
    <cfRule type="containsBlanks" dxfId="79" priority="32">
      <formula>LEN(TRIM(F523))=0</formula>
    </cfRule>
  </conditionalFormatting>
  <conditionalFormatting sqref="J523:J526">
    <cfRule type="notContainsBlanks" dxfId="78" priority="29">
      <formula>LEN(TRIM(J523))&gt;0</formula>
    </cfRule>
    <cfRule type="containsBlanks" dxfId="77" priority="30">
      <formula>LEN(TRIM(J523))=0</formula>
    </cfRule>
  </conditionalFormatting>
  <conditionalFormatting sqref="N86">
    <cfRule type="notContainsBlanks" dxfId="76" priority="27">
      <formula>LEN(TRIM(N86))&gt;0</formula>
    </cfRule>
    <cfRule type="containsBlanks" dxfId="75" priority="28">
      <formula>LEN(TRIM(N86))=0</formula>
    </cfRule>
  </conditionalFormatting>
  <conditionalFormatting sqref="N101">
    <cfRule type="notContainsBlanks" dxfId="74" priority="25">
      <formula>LEN(TRIM(N101))&gt;0</formula>
    </cfRule>
    <cfRule type="containsBlanks" dxfId="73" priority="26">
      <formula>LEN(TRIM(N101))=0</formula>
    </cfRule>
  </conditionalFormatting>
  <conditionalFormatting sqref="M102:M108">
    <cfRule type="notContainsBlanks" dxfId="72" priority="23">
      <formula>LEN(TRIM(M102))&gt;0</formula>
    </cfRule>
    <cfRule type="containsBlanks" dxfId="71" priority="24">
      <formula>LEN(TRIM(M102))=0</formula>
    </cfRule>
  </conditionalFormatting>
  <conditionalFormatting sqref="O174">
    <cfRule type="notContainsBlanks" dxfId="70" priority="21">
      <formula>LEN(TRIM(O174))&gt;0</formula>
    </cfRule>
    <cfRule type="containsBlanks" dxfId="69" priority="22">
      <formula>LEN(TRIM(O174))=0</formula>
    </cfRule>
  </conditionalFormatting>
  <conditionalFormatting sqref="N157">
    <cfRule type="notContainsBlanks" dxfId="68" priority="19">
      <formula>LEN(TRIM(N157))&gt;0</formula>
    </cfRule>
    <cfRule type="containsBlanks" dxfId="67" priority="20">
      <formula>LEN(TRIM(N157))=0</formula>
    </cfRule>
  </conditionalFormatting>
  <conditionalFormatting sqref="O116">
    <cfRule type="notContainsBlanks" dxfId="66" priority="17">
      <formula>LEN(TRIM(O116))&gt;0</formula>
    </cfRule>
    <cfRule type="containsBlanks" dxfId="65" priority="18">
      <formula>LEN(TRIM(O116))=0</formula>
    </cfRule>
  </conditionalFormatting>
  <conditionalFormatting sqref="N142">
    <cfRule type="notContainsBlanks" dxfId="64" priority="15">
      <formula>LEN(TRIM(N142))&gt;0</formula>
    </cfRule>
    <cfRule type="containsBlanks" dxfId="63" priority="16">
      <formula>LEN(TRIM(N142))=0</formula>
    </cfRule>
  </conditionalFormatting>
  <conditionalFormatting sqref="G559:G560">
    <cfRule type="notContainsBlanks" dxfId="62" priority="13">
      <formula>LEN(TRIM(G559))&gt;0</formula>
    </cfRule>
    <cfRule type="containsBlanks" dxfId="61" priority="14">
      <formula>LEN(TRIM(G559))=0</formula>
    </cfRule>
  </conditionalFormatting>
  <conditionalFormatting sqref="I559:I560">
    <cfRule type="notContainsBlanks" dxfId="60" priority="11">
      <formula>LEN(TRIM(I559))&gt;0</formula>
    </cfRule>
    <cfRule type="containsBlanks" dxfId="59" priority="12">
      <formula>LEN(TRIM(I559))=0</formula>
    </cfRule>
  </conditionalFormatting>
  <conditionalFormatting sqref="F232:I236">
    <cfRule type="notContainsBlanks" dxfId="58" priority="9">
      <formula>LEN(TRIM(F232))&gt;0</formula>
    </cfRule>
    <cfRule type="containsBlanks" dxfId="57" priority="10">
      <formula>LEN(TRIM(F232))=0</formula>
    </cfRule>
  </conditionalFormatting>
  <conditionalFormatting sqref="F266:I269">
    <cfRule type="notContainsBlanks" dxfId="56" priority="7">
      <formula>LEN(TRIM(F266))&gt;0</formula>
    </cfRule>
    <cfRule type="containsBlanks" dxfId="55" priority="8">
      <formula>LEN(TRIM(F266))=0</formula>
    </cfRule>
  </conditionalFormatting>
  <conditionalFormatting sqref="F5">
    <cfRule type="notContainsBlanks" dxfId="54" priority="5">
      <formula>LEN(TRIM(F5))&gt;0</formula>
    </cfRule>
    <cfRule type="containsBlanks" dxfId="53" priority="6">
      <formula>LEN(TRIM(F5))=0</formula>
    </cfRule>
  </conditionalFormatting>
  <conditionalFormatting sqref="F4">
    <cfRule type="notContainsBlanks" dxfId="52" priority="3">
      <formula>LEN(TRIM(F4))&gt;0</formula>
    </cfRule>
    <cfRule type="containsBlanks" dxfId="51" priority="4">
      <formula>LEN(TRIM(F4))=0</formula>
    </cfRule>
  </conditionalFormatting>
  <conditionalFormatting sqref="C5">
    <cfRule type="notContainsBlanks" dxfId="50" priority="1">
      <formula>LEN(TRIM(C5))&gt;0</formula>
    </cfRule>
    <cfRule type="containsBlanks" dxfId="49" priority="2">
      <formula>LEN(TRIM(C5))=0</formula>
    </cfRule>
  </conditionalFormatting>
  <dataValidations count="3">
    <dataValidation allowBlank="1" showInputMessage="1" showErrorMessage="1" sqref="L392:M401 M413:M422 L212:M221 O444:O453 M277:M296 M302:M311 L355:M364 M332:M341 L377:M386 L260:M269 L227:M236 L245:M254 M317:M326 M428:M437" xr:uid="{94A05A5D-BCEC-9A46-97C2-2848298576AD}"/>
    <dataValidation type="decimal" operator="lessThan" allowBlank="1" showInputMessage="1" showErrorMessage="1" sqref="L97 M87:M96 M158:M167 M143:M152 M102:M111" xr:uid="{669D0F23-4013-E648-A662-F7C643027DE4}">
      <formula1>1</formula1>
    </dataValidation>
    <dataValidation type="decimal" allowBlank="1" showInputMessage="1" showErrorMessage="1" sqref="I538:I547 G538:G547 K539:K547" xr:uid="{F4A7B45D-985E-064D-ABDD-7C0E79E97896}">
      <formula1>0</formula1>
      <formula2>1</formula2>
    </dataValidation>
  </dataValidations>
  <pageMargins left="0.7" right="0.7" top="0.75" bottom="0.75" header="0.3" footer="0.3"/>
  <pageSetup scale="27" fitToHeight="0" orientation="landscape" r:id="rId1"/>
  <headerFooter>
    <oddHeader>&amp;L&amp;A</oddHeader>
    <oddFooter>&amp;L&amp;"-,Bold"NTT DATA, Inc.  Confidential&amp;C&amp;D&amp;RPage &amp;P</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E7916883-DAAC-CD4B-9224-ED8CAA5C18F7}">
          <x14:formula1>
            <xm:f>'12. Deal Criteria'!$B$53:$B$54</xm:f>
          </x14:formula1>
          <xm:sqref>D535 E553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7127C-E5D4-5F4B-8A47-EA9E91315D52}">
  <sheetPr>
    <tabColor theme="7" tint="0.79998168889431442"/>
    <pageSetUpPr fitToPage="1"/>
  </sheetPr>
  <dimension ref="A1:J68"/>
  <sheetViews>
    <sheetView showGridLines="0" topLeftCell="A15" zoomScale="97" workbookViewId="0">
      <selection activeCell="C42" sqref="C42"/>
    </sheetView>
  </sheetViews>
  <sheetFormatPr baseColWidth="10" defaultColWidth="11.5" defaultRowHeight="15" outlineLevelRow="2"/>
  <cols>
    <col min="1" max="1" width="3.5" bestFit="1" customWidth="1"/>
    <col min="2" max="2" width="43.5" customWidth="1"/>
    <col min="3" max="3" width="27.33203125" customWidth="1"/>
    <col min="4" max="4" width="27.33203125" style="145" customWidth="1"/>
    <col min="5" max="5" width="14.6640625" style="145" customWidth="1"/>
    <col min="6" max="6" width="11.33203125" style="145" customWidth="1"/>
    <col min="7" max="8" width="11.33203125" style="231" customWidth="1"/>
    <col min="9" max="9" width="9.6640625" style="145" customWidth="1"/>
    <col min="11" max="11" width="13.33203125" bestFit="1" customWidth="1"/>
  </cols>
  <sheetData>
    <row r="1" spans="1:10" ht="26">
      <c r="B1" s="1083" t="s">
        <v>651</v>
      </c>
      <c r="C1" s="1084"/>
      <c r="D1" s="1084"/>
      <c r="E1" s="231"/>
      <c r="F1" s="231"/>
      <c r="I1" s="231"/>
    </row>
    <row r="4" spans="1:10" ht="21">
      <c r="A4" s="40" t="s">
        <v>542</v>
      </c>
      <c r="B4" s="40" t="s">
        <v>288</v>
      </c>
      <c r="C4" s="919" t="s">
        <v>652</v>
      </c>
      <c r="D4" s="40"/>
      <c r="E4" s="40"/>
      <c r="F4" s="40"/>
      <c r="G4" s="40"/>
      <c r="H4" s="40"/>
      <c r="I4" s="40"/>
    </row>
    <row r="5" spans="1:10">
      <c r="D5"/>
      <c r="E5"/>
      <c r="F5"/>
      <c r="H5"/>
      <c r="I5"/>
    </row>
    <row r="6" spans="1:10" ht="16">
      <c r="B6" s="922">
        <v>0.05</v>
      </c>
      <c r="C6" s="918" t="s">
        <v>655</v>
      </c>
    </row>
    <row r="7" spans="1:10">
      <c r="C7" s="54"/>
      <c r="D7" s="226"/>
      <c r="E7" s="226"/>
      <c r="F7" s="226"/>
      <c r="I7" s="226"/>
    </row>
    <row r="8" spans="1:10" ht="21">
      <c r="A8" s="40" t="s">
        <v>287</v>
      </c>
      <c r="B8" s="40" t="s">
        <v>366</v>
      </c>
      <c r="C8" s="919" t="s">
        <v>653</v>
      </c>
      <c r="D8" s="40"/>
      <c r="E8" s="40"/>
      <c r="F8" s="40"/>
      <c r="G8" s="40"/>
      <c r="H8" s="40"/>
      <c r="I8" s="40"/>
    </row>
    <row r="9" spans="1:10" outlineLevel="1">
      <c r="C9" s="54"/>
      <c r="D9"/>
      <c r="E9"/>
      <c r="F9"/>
      <c r="H9"/>
      <c r="I9"/>
    </row>
    <row r="10" spans="1:10" ht="16" outlineLevel="1">
      <c r="B10" s="922">
        <v>0.5</v>
      </c>
      <c r="C10" s="918" t="s">
        <v>654</v>
      </c>
      <c r="D10" s="226"/>
      <c r="E10" s="226"/>
      <c r="F10" s="226"/>
      <c r="I10" s="226"/>
    </row>
    <row r="12" spans="1:10" ht="38" customHeight="1">
      <c r="A12" s="40" t="s">
        <v>543</v>
      </c>
      <c r="B12" s="40" t="s">
        <v>656</v>
      </c>
      <c r="C12" s="1085" t="s">
        <v>664</v>
      </c>
      <c r="D12" s="1085"/>
      <c r="E12" s="1085"/>
      <c r="F12" s="1085"/>
      <c r="G12" s="1085"/>
      <c r="H12" s="1085"/>
      <c r="I12" s="1085"/>
      <c r="J12" s="1085"/>
    </row>
    <row r="13" spans="1:10" outlineLevel="1"/>
    <row r="14" spans="1:10" s="156" customFormat="1" ht="16" outlineLevel="1">
      <c r="A14" s="164"/>
      <c r="B14" s="979" t="str">
        <f>CONCATENATE(A$12,"1. Operating Margin")</f>
        <v>C1. Operating Margin</v>
      </c>
      <c r="C14" s="841"/>
      <c r="D14" s="923" t="s">
        <v>665</v>
      </c>
      <c r="E14" s="6"/>
      <c r="F14" s="6"/>
      <c r="G14" s="6"/>
      <c r="H14" s="6"/>
      <c r="I14" s="6"/>
      <c r="J14" s="6"/>
    </row>
    <row r="15" spans="1:10" outlineLevel="2">
      <c r="D15" s="231"/>
      <c r="E15" s="231"/>
      <c r="F15" s="231"/>
      <c r="I15" s="231"/>
    </row>
    <row r="16" spans="1:10" ht="16" customHeight="1" outlineLevel="2">
      <c r="C16" s="1086" t="s">
        <v>657</v>
      </c>
      <c r="D16" s="1086"/>
    </row>
    <row r="17" spans="1:10" outlineLevel="2">
      <c r="B17" s="660" t="s">
        <v>544</v>
      </c>
      <c r="C17" s="664" t="s">
        <v>539</v>
      </c>
      <c r="D17" s="664" t="s">
        <v>650</v>
      </c>
      <c r="E17" s="915" t="s">
        <v>658</v>
      </c>
    </row>
    <row r="18" spans="1:10" outlineLevel="2">
      <c r="B18" s="169" t="s">
        <v>669</v>
      </c>
      <c r="C18" s="916">
        <v>0</v>
      </c>
      <c r="D18" s="916">
        <v>0</v>
      </c>
      <c r="E18" s="914">
        <v>1</v>
      </c>
    </row>
    <row r="19" spans="1:10" ht="16" outlineLevel="2">
      <c r="B19" s="169" t="s">
        <v>291</v>
      </c>
      <c r="C19" s="920" t="s">
        <v>292</v>
      </c>
      <c r="D19" s="920" t="s">
        <v>292</v>
      </c>
      <c r="E19" s="914">
        <v>2</v>
      </c>
      <c r="F19" s="918" t="s">
        <v>659</v>
      </c>
    </row>
    <row r="20" spans="1:10" outlineLevel="2">
      <c r="B20" s="169" t="s">
        <v>293</v>
      </c>
      <c r="C20" s="917">
        <v>0.3</v>
      </c>
      <c r="D20" s="917">
        <v>0.3</v>
      </c>
      <c r="E20" s="914">
        <v>3</v>
      </c>
    </row>
    <row r="21" spans="1:10" outlineLevel="2"/>
    <row r="22" spans="1:10" s="156" customFormat="1" ht="16" outlineLevel="1">
      <c r="A22" s="164"/>
      <c r="B22" s="979" t="str">
        <f>CONCATENATE(A$12,"2. Payback")</f>
        <v>C2. Payback</v>
      </c>
      <c r="C22" s="6"/>
      <c r="D22" s="923" t="s">
        <v>666</v>
      </c>
      <c r="E22" s="6"/>
      <c r="F22" s="6"/>
      <c r="G22" s="6"/>
      <c r="H22" s="6"/>
      <c r="I22" s="6"/>
      <c r="J22" s="6"/>
    </row>
    <row r="23" spans="1:10" s="156" customFormat="1" ht="16" customHeight="1" outlineLevel="2">
      <c r="A23" s="164"/>
      <c r="B23" s="166"/>
      <c r="G23" s="231"/>
      <c r="I23" s="165"/>
    </row>
    <row r="24" spans="1:10" ht="15" customHeight="1" outlineLevel="2">
      <c r="C24" s="1081" t="s">
        <v>546</v>
      </c>
      <c r="D24" s="1082"/>
      <c r="E24" s="226"/>
      <c r="F24" s="226"/>
      <c r="I24" s="226"/>
    </row>
    <row r="25" spans="1:10" ht="16" outlineLevel="2">
      <c r="B25" s="168" t="s">
        <v>431</v>
      </c>
      <c r="C25" s="168" t="s">
        <v>539</v>
      </c>
      <c r="D25" s="168" t="s">
        <v>538</v>
      </c>
      <c r="E25" s="915" t="s">
        <v>658</v>
      </c>
      <c r="G25" s="226"/>
      <c r="I25" s="231"/>
      <c r="J25" s="226"/>
    </row>
    <row r="26" spans="1:10" outlineLevel="2">
      <c r="B26" s="169" t="s">
        <v>670</v>
      </c>
      <c r="C26" s="260">
        <v>2</v>
      </c>
      <c r="D26" s="260">
        <v>2</v>
      </c>
      <c r="E26" s="914">
        <v>1</v>
      </c>
      <c r="G26" s="145"/>
      <c r="I26" s="231"/>
      <c r="J26" s="226"/>
    </row>
    <row r="27" spans="1:10" ht="16" outlineLevel="2">
      <c r="B27" s="169" t="s">
        <v>291</v>
      </c>
      <c r="C27" s="920" t="s">
        <v>292</v>
      </c>
      <c r="D27" s="920" t="s">
        <v>292</v>
      </c>
      <c r="E27" s="914">
        <v>2</v>
      </c>
      <c r="F27" s="918" t="s">
        <v>662</v>
      </c>
      <c r="G27" s="226"/>
      <c r="I27" s="231"/>
      <c r="J27" s="226"/>
    </row>
    <row r="28" spans="1:10" outlineLevel="2">
      <c r="B28" s="169" t="s">
        <v>370</v>
      </c>
      <c r="C28" s="260">
        <v>1</v>
      </c>
      <c r="D28" s="260">
        <v>1</v>
      </c>
      <c r="E28" s="914">
        <v>3</v>
      </c>
      <c r="F28" s="226"/>
      <c r="G28" s="226"/>
      <c r="I28" s="231"/>
      <c r="J28" s="226"/>
    </row>
    <row r="29" spans="1:10" outlineLevel="2">
      <c r="D29" s="231"/>
      <c r="E29" s="231"/>
      <c r="F29" s="231"/>
      <c r="I29" s="231"/>
    </row>
    <row r="30" spans="1:10" s="156" customFormat="1" ht="16" outlineLevel="1">
      <c r="A30" s="164"/>
      <c r="B30" s="979" t="str">
        <f>CONCATENATE(A$12,"3. ROI")</f>
        <v>C3. ROI</v>
      </c>
      <c r="C30" s="6"/>
      <c r="D30" s="923" t="s">
        <v>667</v>
      </c>
      <c r="E30" s="6"/>
      <c r="F30" s="6"/>
      <c r="G30" s="6"/>
      <c r="H30" s="6"/>
      <c r="I30" s="6"/>
      <c r="J30" s="6"/>
    </row>
    <row r="31" spans="1:10" s="156" customFormat="1" ht="16" customHeight="1" outlineLevel="2">
      <c r="A31" s="164"/>
      <c r="B31" s="166"/>
      <c r="C31" s="166"/>
      <c r="G31" s="231"/>
      <c r="I31" s="165"/>
    </row>
    <row r="32" spans="1:10" ht="15" customHeight="1" outlineLevel="2">
      <c r="C32" s="1081" t="s">
        <v>547</v>
      </c>
      <c r="D32" s="1082"/>
    </row>
    <row r="33" spans="1:10" ht="16" outlineLevel="2">
      <c r="B33" s="168" t="s">
        <v>545</v>
      </c>
      <c r="C33" s="168" t="s">
        <v>539</v>
      </c>
      <c r="D33" s="168" t="s">
        <v>538</v>
      </c>
      <c r="E33" s="915" t="s">
        <v>658</v>
      </c>
      <c r="G33" s="145"/>
      <c r="I33" s="231"/>
      <c r="J33" s="145"/>
    </row>
    <row r="34" spans="1:10" outlineLevel="2">
      <c r="B34" s="169" t="s">
        <v>669</v>
      </c>
      <c r="C34" s="170">
        <v>1</v>
      </c>
      <c r="D34" s="170">
        <v>1</v>
      </c>
      <c r="E34" s="914">
        <v>1</v>
      </c>
      <c r="G34" s="145"/>
      <c r="I34" s="231"/>
      <c r="J34" s="145"/>
    </row>
    <row r="35" spans="1:10" ht="16" outlineLevel="2">
      <c r="B35" s="169" t="s">
        <v>291</v>
      </c>
      <c r="C35" s="171" t="s">
        <v>292</v>
      </c>
      <c r="D35" s="171" t="s">
        <v>292</v>
      </c>
      <c r="E35" s="914">
        <v>2</v>
      </c>
      <c r="F35" s="918" t="s">
        <v>660</v>
      </c>
      <c r="G35" s="145"/>
      <c r="I35" s="231"/>
      <c r="J35" s="145"/>
    </row>
    <row r="36" spans="1:10" outlineLevel="2">
      <c r="B36" s="169" t="s">
        <v>293</v>
      </c>
      <c r="C36" s="170">
        <v>3</v>
      </c>
      <c r="D36" s="170">
        <v>3</v>
      </c>
      <c r="E36" s="914">
        <v>3</v>
      </c>
      <c r="G36" s="145"/>
      <c r="I36" s="231"/>
      <c r="J36" s="145"/>
    </row>
    <row r="37" spans="1:10" outlineLevel="2">
      <c r="B37" s="921" t="s">
        <v>661</v>
      </c>
      <c r="D37" s="231"/>
      <c r="E37" s="231"/>
      <c r="F37" s="231"/>
      <c r="I37" s="231"/>
    </row>
    <row r="38" spans="1:10" outlineLevel="2"/>
    <row r="39" spans="1:10" s="156" customFormat="1" ht="16" outlineLevel="1">
      <c r="A39" s="164"/>
      <c r="B39" s="7" t="s">
        <v>541</v>
      </c>
      <c r="C39" s="6"/>
      <c r="D39" s="923" t="s">
        <v>668</v>
      </c>
      <c r="E39" s="6"/>
      <c r="F39" s="6"/>
      <c r="G39" s="6"/>
      <c r="H39" s="6"/>
      <c r="I39" s="6"/>
      <c r="J39" s="6"/>
    </row>
    <row r="40" spans="1:10" s="156" customFormat="1" outlineLevel="2">
      <c r="A40" s="164"/>
      <c r="B40" s="166"/>
      <c r="C40" s="166"/>
      <c r="G40" s="231"/>
      <c r="I40" s="165"/>
    </row>
    <row r="41" spans="1:10" ht="15" customHeight="1" outlineLevel="2">
      <c r="C41" s="1081" t="s">
        <v>548</v>
      </c>
      <c r="D41" s="1082"/>
    </row>
    <row r="42" spans="1:10" ht="16" outlineLevel="2">
      <c r="B42" s="168" t="s">
        <v>294</v>
      </c>
      <c r="C42" s="168" t="s">
        <v>539</v>
      </c>
      <c r="D42" s="168" t="s">
        <v>538</v>
      </c>
      <c r="E42" s="915" t="s">
        <v>658</v>
      </c>
    </row>
    <row r="43" spans="1:10" outlineLevel="2">
      <c r="B43" s="169" t="s">
        <v>669</v>
      </c>
      <c r="C43" s="172">
        <v>0</v>
      </c>
      <c r="D43" s="172">
        <v>0</v>
      </c>
      <c r="E43" s="914">
        <v>1</v>
      </c>
    </row>
    <row r="44" spans="1:10" ht="16" outlineLevel="2">
      <c r="B44" s="169" t="s">
        <v>291</v>
      </c>
      <c r="C44" s="171" t="s">
        <v>292</v>
      </c>
      <c r="D44" s="171" t="s">
        <v>292</v>
      </c>
      <c r="E44" s="914">
        <v>2</v>
      </c>
      <c r="F44" s="918" t="s">
        <v>663</v>
      </c>
    </row>
    <row r="45" spans="1:10" outlineLevel="2">
      <c r="B45" s="169" t="s">
        <v>671</v>
      </c>
      <c r="C45" s="172">
        <v>20000</v>
      </c>
      <c r="D45" s="172">
        <f>'13. NTT BC'!F34+'13. NTT BC'!F42</f>
        <v>125561.99999999997</v>
      </c>
      <c r="E45" s="914">
        <v>3</v>
      </c>
    </row>
    <row r="46" spans="1:10" outlineLevel="2"/>
    <row r="47" spans="1:10">
      <c r="E47"/>
      <c r="F47"/>
      <c r="G47"/>
      <c r="H47"/>
      <c r="I47"/>
    </row>
    <row r="48" spans="1:10" ht="26">
      <c r="B48" s="925" t="s">
        <v>537</v>
      </c>
      <c r="C48" s="40"/>
      <c r="D48" s="40"/>
      <c r="E48" s="40"/>
      <c r="F48" s="40"/>
      <c r="G48" s="40"/>
      <c r="H48" s="40"/>
      <c r="I48" s="40"/>
      <c r="J48" s="40"/>
    </row>
    <row r="49" spans="1:10" outlineLevel="1">
      <c r="D49" s="231"/>
      <c r="E49"/>
      <c r="F49"/>
      <c r="G49"/>
      <c r="H49"/>
      <c r="I49"/>
    </row>
    <row r="50" spans="1:10" s="156" customFormat="1" ht="16" outlineLevel="1">
      <c r="A50" s="164"/>
      <c r="B50" s="979" t="s">
        <v>723</v>
      </c>
      <c r="C50" s="841"/>
      <c r="D50" s="841"/>
      <c r="E50" s="6"/>
      <c r="F50" s="6"/>
      <c r="G50" s="6"/>
      <c r="H50" s="6"/>
      <c r="I50" s="6"/>
      <c r="J50" s="6"/>
    </row>
    <row r="51" spans="1:10" outlineLevel="2">
      <c r="D51" s="231"/>
      <c r="E51"/>
      <c r="F51"/>
      <c r="G51"/>
      <c r="H51"/>
      <c r="I51"/>
    </row>
    <row r="52" spans="1:10" outlineLevel="2">
      <c r="A52" s="9"/>
      <c r="B52" s="660" t="s">
        <v>422</v>
      </c>
      <c r="C52" s="924" t="s">
        <v>672</v>
      </c>
      <c r="E52"/>
      <c r="F52"/>
      <c r="G52"/>
      <c r="H52"/>
      <c r="I52"/>
    </row>
    <row r="53" spans="1:10" outlineLevel="2">
      <c r="B53" s="647" t="s">
        <v>285</v>
      </c>
    </row>
    <row r="54" spans="1:10" outlineLevel="2">
      <c r="B54" s="662" t="s">
        <v>286</v>
      </c>
    </row>
    <row r="55" spans="1:10" outlineLevel="2">
      <c r="D55" s="231"/>
      <c r="E55" s="231"/>
      <c r="F55" s="231"/>
      <c r="I55" s="231"/>
    </row>
    <row r="56" spans="1:10" s="156" customFormat="1" ht="16" outlineLevel="1">
      <c r="A56" s="164"/>
      <c r="B56" s="979" t="s">
        <v>724</v>
      </c>
      <c r="C56" s="841"/>
      <c r="D56" s="841"/>
      <c r="E56" s="6"/>
      <c r="F56" s="6"/>
      <c r="G56" s="6"/>
      <c r="H56" s="6"/>
      <c r="I56" s="6"/>
      <c r="J56" s="6"/>
    </row>
    <row r="57" spans="1:10" outlineLevel="2"/>
    <row r="58" spans="1:10" outlineLevel="2">
      <c r="A58" s="9"/>
      <c r="B58" s="660" t="s">
        <v>423</v>
      </c>
      <c r="C58" s="924" t="s">
        <v>673</v>
      </c>
    </row>
    <row r="59" spans="1:10" outlineLevel="2">
      <c r="B59" s="647" t="s">
        <v>398</v>
      </c>
    </row>
    <row r="60" spans="1:10" outlineLevel="2">
      <c r="B60" s="651" t="s">
        <v>393</v>
      </c>
    </row>
    <row r="61" spans="1:10" outlineLevel="2">
      <c r="B61" s="651" t="s">
        <v>401</v>
      </c>
    </row>
    <row r="62" spans="1:10" outlineLevel="2">
      <c r="B62" s="651" t="s">
        <v>400</v>
      </c>
    </row>
    <row r="63" spans="1:10" outlineLevel="2">
      <c r="B63" s="651" t="s">
        <v>399</v>
      </c>
    </row>
    <row r="64" spans="1:10" outlineLevel="2">
      <c r="B64" s="651" t="s">
        <v>497</v>
      </c>
    </row>
    <row r="65" spans="2:2" outlineLevel="2">
      <c r="B65" s="651" t="s">
        <v>498</v>
      </c>
    </row>
    <row r="66" spans="2:2" outlineLevel="2">
      <c r="B66" s="651" t="s">
        <v>499</v>
      </c>
    </row>
    <row r="67" spans="2:2" outlineLevel="2">
      <c r="B67" s="651" t="s">
        <v>500</v>
      </c>
    </row>
    <row r="68" spans="2:2" outlineLevel="2">
      <c r="B68" s="662" t="s">
        <v>501</v>
      </c>
    </row>
  </sheetData>
  <mergeCells count="6">
    <mergeCell ref="C41:D41"/>
    <mergeCell ref="B1:D1"/>
    <mergeCell ref="C12:J12"/>
    <mergeCell ref="C16:D16"/>
    <mergeCell ref="C24:D24"/>
    <mergeCell ref="C32:D32"/>
  </mergeCells>
  <conditionalFormatting sqref="C43 C45">
    <cfRule type="notContainsBlanks" dxfId="48" priority="71">
      <formula>LEN(TRIM(C43))&gt;0</formula>
    </cfRule>
    <cfRule type="containsBlanks" dxfId="47" priority="72">
      <formula>LEN(TRIM(C43))=0</formula>
    </cfRule>
  </conditionalFormatting>
  <conditionalFormatting sqref="C34 C36">
    <cfRule type="notContainsBlanks" dxfId="46" priority="73">
      <formula>LEN(TRIM(C34))&gt;0</formula>
    </cfRule>
    <cfRule type="containsBlanks" dxfId="45" priority="74">
      <formula>LEN(TRIM(C34))=0</formula>
    </cfRule>
  </conditionalFormatting>
  <conditionalFormatting sqref="D34 D36">
    <cfRule type="notContainsBlanks" dxfId="44" priority="33">
      <formula>LEN(TRIM(D34))&gt;0</formula>
    </cfRule>
    <cfRule type="containsBlanks" dxfId="43" priority="34">
      <formula>LEN(TRIM(D34))=0</formula>
    </cfRule>
  </conditionalFormatting>
  <conditionalFormatting sqref="D43 D45">
    <cfRule type="notContainsBlanks" dxfId="42" priority="31">
      <formula>LEN(TRIM(D43))&gt;0</formula>
    </cfRule>
    <cfRule type="containsBlanks" dxfId="41" priority="32">
      <formula>LEN(TRIM(D43))=0</formula>
    </cfRule>
  </conditionalFormatting>
  <conditionalFormatting sqref="B6">
    <cfRule type="notContainsBlanks" dxfId="40" priority="27">
      <formula>LEN(TRIM(B6))&gt;0</formula>
    </cfRule>
    <cfRule type="containsBlanks" dxfId="39" priority="28">
      <formula>LEN(TRIM(B6))=0</formula>
    </cfRule>
  </conditionalFormatting>
  <conditionalFormatting sqref="B10">
    <cfRule type="notContainsBlanks" dxfId="38" priority="25">
      <formula>LEN(TRIM(B10))&gt;0</formula>
    </cfRule>
    <cfRule type="containsBlanks" dxfId="37" priority="26">
      <formula>LEN(TRIM(B10))=0</formula>
    </cfRule>
  </conditionalFormatting>
  <conditionalFormatting sqref="C18">
    <cfRule type="notContainsBlanks" dxfId="36" priority="23">
      <formula>LEN(TRIM(C18))&gt;0</formula>
    </cfRule>
    <cfRule type="containsBlanks" dxfId="35" priority="24">
      <formula>LEN(TRIM(C18))=0</formula>
    </cfRule>
  </conditionalFormatting>
  <conditionalFormatting sqref="D18">
    <cfRule type="notContainsBlanks" dxfId="34" priority="21">
      <formula>LEN(TRIM(D18))&gt;0</formula>
    </cfRule>
    <cfRule type="containsBlanks" dxfId="33" priority="22">
      <formula>LEN(TRIM(D18))=0</formula>
    </cfRule>
  </conditionalFormatting>
  <conditionalFormatting sqref="C20">
    <cfRule type="notContainsBlanks" dxfId="32" priority="19">
      <formula>LEN(TRIM(C20))&gt;0</formula>
    </cfRule>
    <cfRule type="containsBlanks" dxfId="31" priority="20">
      <formula>LEN(TRIM(C20))=0</formula>
    </cfRule>
  </conditionalFormatting>
  <conditionalFormatting sqref="D20">
    <cfRule type="notContainsBlanks" dxfId="30" priority="17">
      <formula>LEN(TRIM(D20))&gt;0</formula>
    </cfRule>
    <cfRule type="containsBlanks" dxfId="29" priority="18">
      <formula>LEN(TRIM(D20))=0</formula>
    </cfRule>
  </conditionalFormatting>
  <conditionalFormatting sqref="C26">
    <cfRule type="notContainsBlanks" dxfId="28" priority="15">
      <formula>LEN(TRIM(C26))&gt;0</formula>
    </cfRule>
    <cfRule type="containsBlanks" dxfId="27" priority="16">
      <formula>LEN(TRIM(C26))=0</formula>
    </cfRule>
  </conditionalFormatting>
  <conditionalFormatting sqref="D26">
    <cfRule type="notContainsBlanks" dxfId="26" priority="13">
      <formula>LEN(TRIM(D26))&gt;0</formula>
    </cfRule>
    <cfRule type="containsBlanks" dxfId="25" priority="14">
      <formula>LEN(TRIM(D26))=0</formula>
    </cfRule>
  </conditionalFormatting>
  <conditionalFormatting sqref="C28">
    <cfRule type="notContainsBlanks" dxfId="24" priority="3">
      <formula>LEN(TRIM(C28))&gt;0</formula>
    </cfRule>
    <cfRule type="containsBlanks" dxfId="23" priority="4">
      <formula>LEN(TRIM(C28))=0</formula>
    </cfRule>
  </conditionalFormatting>
  <conditionalFormatting sqref="D28">
    <cfRule type="notContainsBlanks" dxfId="22" priority="1">
      <formula>LEN(TRIM(D28))&gt;0</formula>
    </cfRule>
    <cfRule type="containsBlanks" dxfId="21" priority="2">
      <formula>LEN(TRIM(D28))=0</formula>
    </cfRule>
  </conditionalFormatting>
  <dataValidations count="1">
    <dataValidation type="list" allowBlank="1" showInputMessage="1" showErrorMessage="1" sqref="C40 C30:C31" xr:uid="{E7916883-DAAC-CD4B-9224-ED8CAA5C18F7}">
      <formula1>$B$53:$B$54</formula1>
    </dataValidation>
  </dataValidations>
  <pageMargins left="0.7" right="0.7" top="0.75" bottom="0.75" header="0.3" footer="0.3"/>
  <pageSetup scale="67" fitToHeight="0" orientation="landscape" horizontalDpi="0" verticalDpi="0"/>
  <headerFooter>
    <oddHeader>&amp;F</oddHeader>
    <oddFooter>&amp;L&amp;A&amp;C&amp;B Confidentiel&amp;B&amp;RPage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AB456-0B54-0E42-B172-DA67AF03F1E3}">
  <sheetPr>
    <tabColor rgb="FF92D050"/>
    <pageSetUpPr fitToPage="1"/>
  </sheetPr>
  <dimension ref="A1:BS633"/>
  <sheetViews>
    <sheetView showGridLines="0" tabSelected="1" zoomScale="170" zoomScaleNormal="170" workbookViewId="0">
      <pane xSplit="3" ySplit="1" topLeftCell="L62" activePane="bottomRight" state="frozen"/>
      <selection pane="topRight" activeCell="D1" sqref="D1"/>
      <selection pane="bottomLeft" activeCell="A2" sqref="A2"/>
      <selection pane="bottomRight" activeCell="L76" sqref="L76"/>
    </sheetView>
  </sheetViews>
  <sheetFormatPr baseColWidth="10" defaultColWidth="11.5" defaultRowHeight="15" outlineLevelRow="2" outlineLevelCol="1"/>
  <cols>
    <col min="2" max="2" width="23.33203125" bestFit="1" customWidth="1"/>
    <col min="3" max="3" width="67.33203125" customWidth="1"/>
    <col min="5" max="5" width="14.6640625" customWidth="1"/>
    <col min="6" max="7" width="13" customWidth="1"/>
    <col min="8" max="8" width="12.83203125" bestFit="1" customWidth="1"/>
    <col min="9" max="10" width="8.6640625" bestFit="1" customWidth="1"/>
    <col min="12" max="12" width="11.1640625" bestFit="1" customWidth="1"/>
    <col min="13" max="13" width="10.33203125" bestFit="1" customWidth="1"/>
    <col min="14" max="14" width="10.33203125" bestFit="1" customWidth="1" outlineLevel="1"/>
    <col min="15" max="16" width="10" bestFit="1" customWidth="1" outlineLevel="1"/>
    <col min="17" max="17" width="10.33203125" bestFit="1" customWidth="1" outlineLevel="1"/>
    <col min="18" max="20" width="10" bestFit="1" customWidth="1" outlineLevel="1"/>
    <col min="21" max="21" width="10.1640625" bestFit="1" customWidth="1" outlineLevel="1"/>
    <col min="22" max="22" width="10" bestFit="1" customWidth="1" outlineLevel="1"/>
    <col min="23" max="23" width="10.5" bestFit="1" customWidth="1" outlineLevel="1"/>
    <col min="24" max="28" width="10" bestFit="1" customWidth="1" outlineLevel="1"/>
    <col min="29" max="29" width="10.33203125" bestFit="1" customWidth="1" outlineLevel="1"/>
    <col min="30" max="32" width="10" bestFit="1" customWidth="1" outlineLevel="1"/>
    <col min="33" max="33" width="10.1640625" bestFit="1" customWidth="1" outlineLevel="1"/>
    <col min="34" max="34" width="10" bestFit="1" customWidth="1" outlineLevel="1"/>
    <col min="35" max="35" width="10.5" bestFit="1" customWidth="1" outlineLevel="1"/>
    <col min="36" max="40" width="10" bestFit="1" customWidth="1" outlineLevel="1"/>
    <col min="41" max="41" width="10.33203125" bestFit="1" customWidth="1" outlineLevel="1"/>
    <col min="42" max="44" width="10" bestFit="1" customWidth="1" outlineLevel="1"/>
    <col min="45" max="45" width="10.1640625" bestFit="1" customWidth="1" outlineLevel="1"/>
    <col min="46" max="46" width="10" bestFit="1" customWidth="1" outlineLevel="1"/>
    <col min="47" max="47" width="10.5" bestFit="1" customWidth="1" outlineLevel="1"/>
    <col min="48" max="50" width="9" bestFit="1" customWidth="1" outlineLevel="1"/>
    <col min="51" max="51" width="8.83203125" bestFit="1" customWidth="1" outlineLevel="1"/>
    <col min="52" max="52" width="9.83203125" bestFit="1" customWidth="1" outlineLevel="1"/>
    <col min="53" max="53" width="10.33203125" bestFit="1" customWidth="1" outlineLevel="1"/>
    <col min="54" max="54" width="9" bestFit="1" customWidth="1" outlineLevel="1"/>
    <col min="55" max="55" width="9.6640625" bestFit="1" customWidth="1" outlineLevel="1"/>
    <col min="56" max="56" width="9.33203125" bestFit="1" customWidth="1" outlineLevel="1"/>
    <col min="57" max="57" width="10.1640625" bestFit="1" customWidth="1" outlineLevel="1"/>
    <col min="58" max="58" width="9.83203125" bestFit="1" customWidth="1" outlineLevel="1"/>
    <col min="59" max="59" width="10.5" bestFit="1" customWidth="1" outlineLevel="1"/>
    <col min="60" max="62" width="9" bestFit="1" customWidth="1" outlineLevel="1"/>
    <col min="63" max="63" width="8.83203125" bestFit="1" customWidth="1" outlineLevel="1"/>
    <col min="64" max="64" width="9.83203125" bestFit="1" customWidth="1" outlineLevel="1"/>
    <col min="65" max="65" width="10.33203125" bestFit="1" customWidth="1" outlineLevel="1"/>
    <col min="66" max="66" width="9" bestFit="1" customWidth="1" outlineLevel="1"/>
    <col min="67" max="67" width="9.6640625" bestFit="1" customWidth="1" outlineLevel="1"/>
    <col min="68" max="68" width="9.33203125" bestFit="1" customWidth="1" outlineLevel="1"/>
    <col min="69" max="69" width="10.1640625" bestFit="1" customWidth="1" outlineLevel="1"/>
    <col min="70" max="70" width="9.83203125" bestFit="1" customWidth="1"/>
    <col min="71" max="71" width="11.1640625" bestFit="1" customWidth="1"/>
  </cols>
  <sheetData>
    <row r="1" spans="1:71" s="124" customFormat="1" ht="21">
      <c r="A1" s="83"/>
      <c r="B1" s="1087" t="s">
        <v>414</v>
      </c>
      <c r="C1" s="1088"/>
      <c r="E1" s="143" t="s">
        <v>283</v>
      </c>
      <c r="F1" s="143" t="s">
        <v>278</v>
      </c>
      <c r="G1" s="138" t="s">
        <v>279</v>
      </c>
      <c r="H1" s="138" t="s">
        <v>280</v>
      </c>
      <c r="I1" s="138" t="s">
        <v>281</v>
      </c>
      <c r="J1" s="138" t="s">
        <v>282</v>
      </c>
      <c r="K1" s="158"/>
      <c r="L1" s="138">
        <f>'6. INPUT PROJECT'!I12</f>
        <v>43922</v>
      </c>
      <c r="M1" s="138">
        <f t="shared" ref="M1:AR1" si="0">EDATE(L1,1)</f>
        <v>43952</v>
      </c>
      <c r="N1" s="138">
        <f t="shared" si="0"/>
        <v>43983</v>
      </c>
      <c r="O1" s="138">
        <f t="shared" si="0"/>
        <v>44013</v>
      </c>
      <c r="P1" s="138">
        <f t="shared" si="0"/>
        <v>44044</v>
      </c>
      <c r="Q1" s="138">
        <f t="shared" si="0"/>
        <v>44075</v>
      </c>
      <c r="R1" s="138">
        <f t="shared" si="0"/>
        <v>44105</v>
      </c>
      <c r="S1" s="138">
        <f t="shared" si="0"/>
        <v>44136</v>
      </c>
      <c r="T1" s="138">
        <f t="shared" si="0"/>
        <v>44166</v>
      </c>
      <c r="U1" s="138">
        <f t="shared" si="0"/>
        <v>44197</v>
      </c>
      <c r="V1" s="138">
        <f t="shared" si="0"/>
        <v>44228</v>
      </c>
      <c r="W1" s="138">
        <f t="shared" si="0"/>
        <v>44256</v>
      </c>
      <c r="X1" s="138">
        <f t="shared" si="0"/>
        <v>44287</v>
      </c>
      <c r="Y1" s="138">
        <f t="shared" si="0"/>
        <v>44317</v>
      </c>
      <c r="Z1" s="138">
        <f t="shared" si="0"/>
        <v>44348</v>
      </c>
      <c r="AA1" s="138">
        <f t="shared" si="0"/>
        <v>44378</v>
      </c>
      <c r="AB1" s="138">
        <f t="shared" si="0"/>
        <v>44409</v>
      </c>
      <c r="AC1" s="138">
        <f t="shared" si="0"/>
        <v>44440</v>
      </c>
      <c r="AD1" s="138">
        <f t="shared" si="0"/>
        <v>44470</v>
      </c>
      <c r="AE1" s="138">
        <f t="shared" si="0"/>
        <v>44501</v>
      </c>
      <c r="AF1" s="138">
        <f t="shared" si="0"/>
        <v>44531</v>
      </c>
      <c r="AG1" s="138">
        <f t="shared" si="0"/>
        <v>44562</v>
      </c>
      <c r="AH1" s="138">
        <f t="shared" si="0"/>
        <v>44593</v>
      </c>
      <c r="AI1" s="138">
        <f t="shared" si="0"/>
        <v>44621</v>
      </c>
      <c r="AJ1" s="138">
        <f t="shared" si="0"/>
        <v>44652</v>
      </c>
      <c r="AK1" s="138">
        <f t="shared" si="0"/>
        <v>44682</v>
      </c>
      <c r="AL1" s="138">
        <f t="shared" si="0"/>
        <v>44713</v>
      </c>
      <c r="AM1" s="138">
        <f t="shared" si="0"/>
        <v>44743</v>
      </c>
      <c r="AN1" s="138">
        <f t="shared" si="0"/>
        <v>44774</v>
      </c>
      <c r="AO1" s="138">
        <f t="shared" si="0"/>
        <v>44805</v>
      </c>
      <c r="AP1" s="138">
        <f t="shared" si="0"/>
        <v>44835</v>
      </c>
      <c r="AQ1" s="138">
        <f t="shared" si="0"/>
        <v>44866</v>
      </c>
      <c r="AR1" s="138">
        <f t="shared" si="0"/>
        <v>44896</v>
      </c>
      <c r="AS1" s="138">
        <f t="shared" ref="AS1:BS1" si="1">EDATE(AR1,1)</f>
        <v>44927</v>
      </c>
      <c r="AT1" s="138">
        <f t="shared" si="1"/>
        <v>44958</v>
      </c>
      <c r="AU1" s="138">
        <f t="shared" si="1"/>
        <v>44986</v>
      </c>
      <c r="AV1" s="138">
        <f t="shared" si="1"/>
        <v>45017</v>
      </c>
      <c r="AW1" s="138">
        <f t="shared" si="1"/>
        <v>45047</v>
      </c>
      <c r="AX1" s="138">
        <f t="shared" si="1"/>
        <v>45078</v>
      </c>
      <c r="AY1" s="138">
        <f t="shared" si="1"/>
        <v>45108</v>
      </c>
      <c r="AZ1" s="138">
        <f t="shared" si="1"/>
        <v>45139</v>
      </c>
      <c r="BA1" s="138">
        <f t="shared" si="1"/>
        <v>45170</v>
      </c>
      <c r="BB1" s="138">
        <f t="shared" si="1"/>
        <v>45200</v>
      </c>
      <c r="BC1" s="138">
        <f t="shared" si="1"/>
        <v>45231</v>
      </c>
      <c r="BD1" s="138">
        <f t="shared" si="1"/>
        <v>45261</v>
      </c>
      <c r="BE1" s="138">
        <f t="shared" si="1"/>
        <v>45292</v>
      </c>
      <c r="BF1" s="138">
        <f t="shared" si="1"/>
        <v>45323</v>
      </c>
      <c r="BG1" s="138">
        <f t="shared" si="1"/>
        <v>45352</v>
      </c>
      <c r="BH1" s="138">
        <f t="shared" si="1"/>
        <v>45383</v>
      </c>
      <c r="BI1" s="138">
        <f t="shared" si="1"/>
        <v>45413</v>
      </c>
      <c r="BJ1" s="138">
        <f t="shared" si="1"/>
        <v>45444</v>
      </c>
      <c r="BK1" s="138">
        <f t="shared" si="1"/>
        <v>45474</v>
      </c>
      <c r="BL1" s="138">
        <f t="shared" si="1"/>
        <v>45505</v>
      </c>
      <c r="BM1" s="138">
        <f t="shared" si="1"/>
        <v>45536</v>
      </c>
      <c r="BN1" s="138">
        <f t="shared" si="1"/>
        <v>45566</v>
      </c>
      <c r="BO1" s="138">
        <f t="shared" si="1"/>
        <v>45597</v>
      </c>
      <c r="BP1" s="138">
        <f t="shared" si="1"/>
        <v>45627</v>
      </c>
      <c r="BQ1" s="138">
        <f t="shared" si="1"/>
        <v>45658</v>
      </c>
      <c r="BR1" s="138">
        <f t="shared" si="1"/>
        <v>45689</v>
      </c>
      <c r="BS1" s="138">
        <f t="shared" si="1"/>
        <v>45717</v>
      </c>
    </row>
    <row r="2" spans="1:71" s="383" customFormat="1" ht="16">
      <c r="A2" s="83"/>
      <c r="B2" s="381"/>
      <c r="C2" s="382" t="s">
        <v>156</v>
      </c>
      <c r="E2" s="384"/>
      <c r="F2" s="384" t="str">
        <f>W2</f>
        <v>#12</v>
      </c>
      <c r="G2" s="384" t="str">
        <f>AI2</f>
        <v>#24</v>
      </c>
      <c r="H2" s="384" t="str">
        <f>AU2</f>
        <v>#36</v>
      </c>
      <c r="I2" s="384" t="str">
        <f>BG2</f>
        <v>#48</v>
      </c>
      <c r="J2" s="384" t="str">
        <f>BS2</f>
        <v>#60</v>
      </c>
      <c r="K2" s="385"/>
      <c r="L2" s="384" t="s">
        <v>157</v>
      </c>
      <c r="M2" s="384" t="s">
        <v>158</v>
      </c>
      <c r="N2" s="384" t="s">
        <v>159</v>
      </c>
      <c r="O2" s="384" t="s">
        <v>160</v>
      </c>
      <c r="P2" s="384" t="s">
        <v>161</v>
      </c>
      <c r="Q2" s="384" t="s">
        <v>162</v>
      </c>
      <c r="R2" s="384" t="s">
        <v>163</v>
      </c>
      <c r="S2" s="384" t="s">
        <v>164</v>
      </c>
      <c r="T2" s="384" t="s">
        <v>165</v>
      </c>
      <c r="U2" s="384" t="s">
        <v>166</v>
      </c>
      <c r="V2" s="384" t="s">
        <v>167</v>
      </c>
      <c r="W2" s="384" t="s">
        <v>168</v>
      </c>
      <c r="X2" s="384" t="s">
        <v>169</v>
      </c>
      <c r="Y2" s="384" t="s">
        <v>170</v>
      </c>
      <c r="Z2" s="384" t="s">
        <v>171</v>
      </c>
      <c r="AA2" s="384" t="s">
        <v>172</v>
      </c>
      <c r="AB2" s="384" t="s">
        <v>173</v>
      </c>
      <c r="AC2" s="384" t="s">
        <v>174</v>
      </c>
      <c r="AD2" s="384" t="s">
        <v>175</v>
      </c>
      <c r="AE2" s="384" t="s">
        <v>176</v>
      </c>
      <c r="AF2" s="384" t="s">
        <v>177</v>
      </c>
      <c r="AG2" s="384" t="s">
        <v>178</v>
      </c>
      <c r="AH2" s="384" t="s">
        <v>179</v>
      </c>
      <c r="AI2" s="384" t="s">
        <v>180</v>
      </c>
      <c r="AJ2" s="384" t="s">
        <v>181</v>
      </c>
      <c r="AK2" s="384" t="s">
        <v>182</v>
      </c>
      <c r="AL2" s="384" t="s">
        <v>183</v>
      </c>
      <c r="AM2" s="384" t="s">
        <v>184</v>
      </c>
      <c r="AN2" s="384" t="s">
        <v>185</v>
      </c>
      <c r="AO2" s="384" t="s">
        <v>186</v>
      </c>
      <c r="AP2" s="384" t="s">
        <v>187</v>
      </c>
      <c r="AQ2" s="384" t="s">
        <v>188</v>
      </c>
      <c r="AR2" s="384" t="s">
        <v>189</v>
      </c>
      <c r="AS2" s="384" t="s">
        <v>190</v>
      </c>
      <c r="AT2" s="384" t="s">
        <v>191</v>
      </c>
      <c r="AU2" s="384" t="s">
        <v>192</v>
      </c>
      <c r="AV2" s="384" t="s">
        <v>193</v>
      </c>
      <c r="AW2" s="384" t="s">
        <v>194</v>
      </c>
      <c r="AX2" s="384" t="s">
        <v>195</v>
      </c>
      <c r="AY2" s="384" t="s">
        <v>196</v>
      </c>
      <c r="AZ2" s="384" t="s">
        <v>197</v>
      </c>
      <c r="BA2" s="384" t="s">
        <v>198</v>
      </c>
      <c r="BB2" s="384" t="s">
        <v>199</v>
      </c>
      <c r="BC2" s="384" t="s">
        <v>200</v>
      </c>
      <c r="BD2" s="384" t="s">
        <v>201</v>
      </c>
      <c r="BE2" s="384" t="s">
        <v>202</v>
      </c>
      <c r="BF2" s="384" t="s">
        <v>203</v>
      </c>
      <c r="BG2" s="384" t="s">
        <v>204</v>
      </c>
      <c r="BH2" s="384" t="s">
        <v>205</v>
      </c>
      <c r="BI2" s="384" t="s">
        <v>206</v>
      </c>
      <c r="BJ2" s="384" t="s">
        <v>207</v>
      </c>
      <c r="BK2" s="384" t="s">
        <v>208</v>
      </c>
      <c r="BL2" s="384" t="s">
        <v>209</v>
      </c>
      <c r="BM2" s="384" t="s">
        <v>210</v>
      </c>
      <c r="BN2" s="384" t="s">
        <v>211</v>
      </c>
      <c r="BO2" s="384" t="s">
        <v>212</v>
      </c>
      <c r="BP2" s="384" t="s">
        <v>213</v>
      </c>
      <c r="BQ2" s="384" t="s">
        <v>214</v>
      </c>
      <c r="BR2" s="384" t="s">
        <v>215</v>
      </c>
      <c r="BS2" s="384" t="s">
        <v>216</v>
      </c>
    </row>
    <row r="3" spans="1:71" ht="21">
      <c r="A3" s="83"/>
      <c r="B3" s="140" t="s">
        <v>421</v>
      </c>
      <c r="C3" s="140" t="s">
        <v>420</v>
      </c>
      <c r="E3" s="143" t="str">
        <f t="shared" ref="E3:J3" si="2">E$1</f>
        <v>SUM</v>
      </c>
      <c r="F3" s="143" t="str">
        <f t="shared" si="2"/>
        <v>Year 1</v>
      </c>
      <c r="G3" s="143" t="str">
        <f t="shared" si="2"/>
        <v>Year 2</v>
      </c>
      <c r="H3" s="143" t="str">
        <f t="shared" si="2"/>
        <v>Year 3</v>
      </c>
      <c r="I3" s="143" t="str">
        <f t="shared" si="2"/>
        <v>Year 4</v>
      </c>
      <c r="J3" s="143" t="str">
        <f t="shared" si="2"/>
        <v>Year 5</v>
      </c>
      <c r="K3" s="158"/>
      <c r="L3" s="138">
        <f>L1</f>
        <v>43922</v>
      </c>
      <c r="M3" s="138">
        <f t="shared" ref="M3:BS3" si="3">M1</f>
        <v>43952</v>
      </c>
      <c r="N3" s="138">
        <f t="shared" si="3"/>
        <v>43983</v>
      </c>
      <c r="O3" s="138">
        <f t="shared" si="3"/>
        <v>44013</v>
      </c>
      <c r="P3" s="138">
        <f t="shared" si="3"/>
        <v>44044</v>
      </c>
      <c r="Q3" s="138">
        <f t="shared" si="3"/>
        <v>44075</v>
      </c>
      <c r="R3" s="138">
        <f t="shared" si="3"/>
        <v>44105</v>
      </c>
      <c r="S3" s="138">
        <f t="shared" si="3"/>
        <v>44136</v>
      </c>
      <c r="T3" s="138">
        <f t="shared" si="3"/>
        <v>44166</v>
      </c>
      <c r="U3" s="138">
        <f t="shared" si="3"/>
        <v>44197</v>
      </c>
      <c r="V3" s="138">
        <f t="shared" si="3"/>
        <v>44228</v>
      </c>
      <c r="W3" s="138">
        <f t="shared" si="3"/>
        <v>44256</v>
      </c>
      <c r="X3" s="138">
        <f t="shared" si="3"/>
        <v>44287</v>
      </c>
      <c r="Y3" s="138">
        <f t="shared" si="3"/>
        <v>44317</v>
      </c>
      <c r="Z3" s="138">
        <f t="shared" si="3"/>
        <v>44348</v>
      </c>
      <c r="AA3" s="138">
        <f t="shared" si="3"/>
        <v>44378</v>
      </c>
      <c r="AB3" s="138">
        <f t="shared" si="3"/>
        <v>44409</v>
      </c>
      <c r="AC3" s="138">
        <f t="shared" si="3"/>
        <v>44440</v>
      </c>
      <c r="AD3" s="138">
        <f t="shared" si="3"/>
        <v>44470</v>
      </c>
      <c r="AE3" s="138">
        <f t="shared" si="3"/>
        <v>44501</v>
      </c>
      <c r="AF3" s="138">
        <f t="shared" si="3"/>
        <v>44531</v>
      </c>
      <c r="AG3" s="138">
        <f t="shared" si="3"/>
        <v>44562</v>
      </c>
      <c r="AH3" s="138">
        <f t="shared" si="3"/>
        <v>44593</v>
      </c>
      <c r="AI3" s="138">
        <f t="shared" si="3"/>
        <v>44621</v>
      </c>
      <c r="AJ3" s="138">
        <f t="shared" si="3"/>
        <v>44652</v>
      </c>
      <c r="AK3" s="138">
        <f t="shared" si="3"/>
        <v>44682</v>
      </c>
      <c r="AL3" s="138">
        <f t="shared" si="3"/>
        <v>44713</v>
      </c>
      <c r="AM3" s="138">
        <f t="shared" si="3"/>
        <v>44743</v>
      </c>
      <c r="AN3" s="138">
        <f t="shared" si="3"/>
        <v>44774</v>
      </c>
      <c r="AO3" s="138">
        <f t="shared" si="3"/>
        <v>44805</v>
      </c>
      <c r="AP3" s="138">
        <f t="shared" si="3"/>
        <v>44835</v>
      </c>
      <c r="AQ3" s="138">
        <f t="shared" si="3"/>
        <v>44866</v>
      </c>
      <c r="AR3" s="138">
        <f t="shared" si="3"/>
        <v>44896</v>
      </c>
      <c r="AS3" s="138">
        <f t="shared" si="3"/>
        <v>44927</v>
      </c>
      <c r="AT3" s="138">
        <f t="shared" si="3"/>
        <v>44958</v>
      </c>
      <c r="AU3" s="138">
        <f t="shared" si="3"/>
        <v>44986</v>
      </c>
      <c r="AV3" s="138">
        <f t="shared" si="3"/>
        <v>45017</v>
      </c>
      <c r="AW3" s="138">
        <f t="shared" si="3"/>
        <v>45047</v>
      </c>
      <c r="AX3" s="138">
        <f t="shared" si="3"/>
        <v>45078</v>
      </c>
      <c r="AY3" s="138">
        <f t="shared" si="3"/>
        <v>45108</v>
      </c>
      <c r="AZ3" s="138">
        <f t="shared" si="3"/>
        <v>45139</v>
      </c>
      <c r="BA3" s="138">
        <f t="shared" si="3"/>
        <v>45170</v>
      </c>
      <c r="BB3" s="138">
        <f t="shared" si="3"/>
        <v>45200</v>
      </c>
      <c r="BC3" s="138">
        <f t="shared" si="3"/>
        <v>45231</v>
      </c>
      <c r="BD3" s="138">
        <f t="shared" si="3"/>
        <v>45261</v>
      </c>
      <c r="BE3" s="138">
        <f t="shared" si="3"/>
        <v>45292</v>
      </c>
      <c r="BF3" s="138">
        <f t="shared" si="3"/>
        <v>45323</v>
      </c>
      <c r="BG3" s="138">
        <f t="shared" si="3"/>
        <v>45352</v>
      </c>
      <c r="BH3" s="138">
        <f t="shared" si="3"/>
        <v>45383</v>
      </c>
      <c r="BI3" s="138">
        <f t="shared" si="3"/>
        <v>45413</v>
      </c>
      <c r="BJ3" s="138">
        <f t="shared" si="3"/>
        <v>45444</v>
      </c>
      <c r="BK3" s="138">
        <f t="shared" si="3"/>
        <v>45474</v>
      </c>
      <c r="BL3" s="138">
        <f t="shared" si="3"/>
        <v>45505</v>
      </c>
      <c r="BM3" s="138">
        <f t="shared" si="3"/>
        <v>45536</v>
      </c>
      <c r="BN3" s="138">
        <f t="shared" si="3"/>
        <v>45566</v>
      </c>
      <c r="BO3" s="138">
        <f t="shared" si="3"/>
        <v>45597</v>
      </c>
      <c r="BP3" s="138">
        <f t="shared" si="3"/>
        <v>45627</v>
      </c>
      <c r="BQ3" s="138">
        <f t="shared" si="3"/>
        <v>45658</v>
      </c>
      <c r="BR3" s="138">
        <f t="shared" si="3"/>
        <v>45689</v>
      </c>
      <c r="BS3" s="138">
        <f t="shared" si="3"/>
        <v>45717</v>
      </c>
    </row>
    <row r="4" spans="1:71" s="83" customFormat="1" ht="16">
      <c r="B4" s="127" t="str">
        <f>CONCATENATE(B$3,".1")</f>
        <v>NTT SUM.1</v>
      </c>
      <c r="C4" s="127" t="str">
        <f>CONCATENATE(C$3," - Cash In")</f>
        <v>NTT SUMMARY - Cash In</v>
      </c>
      <c r="E4" s="306">
        <f t="shared" ref="E4:E11" si="4">F4+G4+H4+I4+J4</f>
        <v>3967997.878586696</v>
      </c>
      <c r="F4" s="306">
        <f t="shared" ref="F4:F11" si="5">SUM(L4:W4)</f>
        <v>947584.0955604394</v>
      </c>
      <c r="G4" s="306">
        <f t="shared" ref="G4:G11" si="6">SUM(X4:AI4)</f>
        <v>1485158.7165822461</v>
      </c>
      <c r="H4" s="306">
        <f t="shared" ref="H4:H11" si="7">SUM(AJ4:AU4)</f>
        <v>1535255.0664440105</v>
      </c>
      <c r="I4" s="306">
        <f t="shared" ref="I4:I11" si="8">SUM(AV4:BG4)</f>
        <v>0</v>
      </c>
      <c r="J4" s="306">
        <f t="shared" ref="J4:J11" si="9">SUM(BH4:BS4)</f>
        <v>0</v>
      </c>
      <c r="K4" s="307"/>
      <c r="L4" s="306">
        <f>SUM(L5:L11)</f>
        <v>65769.230769230766</v>
      </c>
      <c r="M4" s="306">
        <f t="shared" ref="M4:BS4" si="10">SUM(M5:M11)</f>
        <v>84007.846153846156</v>
      </c>
      <c r="N4" s="306">
        <f t="shared" si="10"/>
        <v>94392.461538461546</v>
      </c>
      <c r="O4" s="306">
        <f t="shared" si="10"/>
        <v>49392.461538461532</v>
      </c>
      <c r="P4" s="306">
        <f t="shared" si="10"/>
        <v>62440.880076923073</v>
      </c>
      <c r="Q4" s="306">
        <f t="shared" si="10"/>
        <v>62440.880076923073</v>
      </c>
      <c r="R4" s="306">
        <f t="shared" si="10"/>
        <v>62440.880076923073</v>
      </c>
      <c r="S4" s="306">
        <f t="shared" si="10"/>
        <v>88654.176780219772</v>
      </c>
      <c r="T4" s="306">
        <f t="shared" si="10"/>
        <v>88654.176780219772</v>
      </c>
      <c r="U4" s="306">
        <f t="shared" si="10"/>
        <v>94511.319637362627</v>
      </c>
      <c r="V4" s="306">
        <f t="shared" si="10"/>
        <v>94511.319637362627</v>
      </c>
      <c r="W4" s="306">
        <f t="shared" si="10"/>
        <v>100368.4624945055</v>
      </c>
      <c r="X4" s="306">
        <f t="shared" si="10"/>
        <v>101213.22638185383</v>
      </c>
      <c r="Y4" s="306">
        <f t="shared" si="10"/>
        <v>125813.22638185383</v>
      </c>
      <c r="Z4" s="306">
        <f t="shared" si="10"/>
        <v>125813.22638185383</v>
      </c>
      <c r="AA4" s="306">
        <f t="shared" si="10"/>
        <v>125813.22638185383</v>
      </c>
      <c r="AB4" s="306">
        <f t="shared" si="10"/>
        <v>125813.22638185383</v>
      </c>
      <c r="AC4" s="306">
        <f t="shared" si="10"/>
        <v>125813.22638185383</v>
      </c>
      <c r="AD4" s="306">
        <f t="shared" si="10"/>
        <v>125813.22638185383</v>
      </c>
      <c r="AE4" s="306">
        <f t="shared" si="10"/>
        <v>125813.22638185383</v>
      </c>
      <c r="AF4" s="306">
        <f t="shared" si="10"/>
        <v>125813.22638185383</v>
      </c>
      <c r="AG4" s="306">
        <f t="shared" si="10"/>
        <v>125813.22638185383</v>
      </c>
      <c r="AH4" s="306">
        <f t="shared" si="10"/>
        <v>125813.22638185383</v>
      </c>
      <c r="AI4" s="306">
        <f t="shared" si="10"/>
        <v>125813.22638185383</v>
      </c>
      <c r="AJ4" s="306">
        <f t="shared" si="10"/>
        <v>127937.92220366755</v>
      </c>
      <c r="AK4" s="306">
        <f t="shared" si="10"/>
        <v>127937.92220366755</v>
      </c>
      <c r="AL4" s="306">
        <f t="shared" si="10"/>
        <v>127937.92220366755</v>
      </c>
      <c r="AM4" s="306">
        <f t="shared" si="10"/>
        <v>127937.92220366755</v>
      </c>
      <c r="AN4" s="306">
        <f t="shared" si="10"/>
        <v>127937.92220366755</v>
      </c>
      <c r="AO4" s="306">
        <f t="shared" si="10"/>
        <v>127937.92220366755</v>
      </c>
      <c r="AP4" s="306">
        <f t="shared" si="10"/>
        <v>127937.92220366755</v>
      </c>
      <c r="AQ4" s="306">
        <f t="shared" si="10"/>
        <v>127937.92220366755</v>
      </c>
      <c r="AR4" s="306">
        <f t="shared" si="10"/>
        <v>127937.92220366755</v>
      </c>
      <c r="AS4" s="306">
        <f t="shared" si="10"/>
        <v>127937.92220366755</v>
      </c>
      <c r="AT4" s="306">
        <f t="shared" si="10"/>
        <v>127937.92220366755</v>
      </c>
      <c r="AU4" s="306">
        <f t="shared" si="10"/>
        <v>127937.92220366755</v>
      </c>
      <c r="AV4" s="306">
        <f t="shared" si="10"/>
        <v>0</v>
      </c>
      <c r="AW4" s="306">
        <f t="shared" si="10"/>
        <v>0</v>
      </c>
      <c r="AX4" s="306">
        <f t="shared" si="10"/>
        <v>0</v>
      </c>
      <c r="AY4" s="306">
        <f t="shared" si="10"/>
        <v>0</v>
      </c>
      <c r="AZ4" s="306">
        <f t="shared" si="10"/>
        <v>0</v>
      </c>
      <c r="BA4" s="306">
        <f t="shared" si="10"/>
        <v>0</v>
      </c>
      <c r="BB4" s="306">
        <f t="shared" si="10"/>
        <v>0</v>
      </c>
      <c r="BC4" s="306">
        <f t="shared" si="10"/>
        <v>0</v>
      </c>
      <c r="BD4" s="306">
        <f t="shared" si="10"/>
        <v>0</v>
      </c>
      <c r="BE4" s="306">
        <f t="shared" si="10"/>
        <v>0</v>
      </c>
      <c r="BF4" s="306">
        <f t="shared" si="10"/>
        <v>0</v>
      </c>
      <c r="BG4" s="306">
        <f t="shared" si="10"/>
        <v>0</v>
      </c>
      <c r="BH4" s="306">
        <f t="shared" si="10"/>
        <v>0</v>
      </c>
      <c r="BI4" s="306">
        <f t="shared" si="10"/>
        <v>0</v>
      </c>
      <c r="BJ4" s="306">
        <f t="shared" si="10"/>
        <v>0</v>
      </c>
      <c r="BK4" s="306">
        <f t="shared" si="10"/>
        <v>0</v>
      </c>
      <c r="BL4" s="306">
        <f t="shared" si="10"/>
        <v>0</v>
      </c>
      <c r="BM4" s="306">
        <f t="shared" si="10"/>
        <v>0</v>
      </c>
      <c r="BN4" s="306">
        <f t="shared" si="10"/>
        <v>0</v>
      </c>
      <c r="BO4" s="306">
        <f t="shared" si="10"/>
        <v>0</v>
      </c>
      <c r="BP4" s="306">
        <f t="shared" si="10"/>
        <v>0</v>
      </c>
      <c r="BQ4" s="306">
        <f t="shared" si="10"/>
        <v>0</v>
      </c>
      <c r="BR4" s="306">
        <f t="shared" si="10"/>
        <v>0</v>
      </c>
      <c r="BS4" s="306">
        <f t="shared" si="10"/>
        <v>0</v>
      </c>
    </row>
    <row r="5" spans="1:71" s="79" customFormat="1" ht="16" outlineLevel="2">
      <c r="A5" s="83"/>
      <c r="B5" s="282" t="str">
        <f>CONCATENATE(B4,".1")</f>
        <v>NTT SUM.1.1</v>
      </c>
      <c r="C5" s="133" t="str">
        <f>CONCATENATE(C4," - Project")</f>
        <v>NTT SUMMARY - Cash In - Project</v>
      </c>
      <c r="E5" s="308">
        <f t="shared" si="4"/>
        <v>2268344.4948318093</v>
      </c>
      <c r="F5" s="308">
        <f t="shared" si="5"/>
        <v>638428.35547252744</v>
      </c>
      <c r="G5" s="308">
        <f t="shared" si="6"/>
        <v>801774.5736757383</v>
      </c>
      <c r="H5" s="308">
        <f t="shared" si="7"/>
        <v>828141.56568354357</v>
      </c>
      <c r="I5" s="308">
        <f t="shared" si="8"/>
        <v>0</v>
      </c>
      <c r="J5" s="308">
        <f t="shared" si="9"/>
        <v>0</v>
      </c>
      <c r="K5" s="309"/>
      <c r="L5" s="308">
        <f>L13+L21</f>
        <v>56538.461538461539</v>
      </c>
      <c r="M5" s="308">
        <f t="shared" ref="M5:BS5" si="11">M13+M21</f>
        <v>66923.076923076922</v>
      </c>
      <c r="N5" s="308">
        <f t="shared" si="11"/>
        <v>77307.692307692312</v>
      </c>
      <c r="O5" s="308">
        <f t="shared" si="11"/>
        <v>41538.461538461532</v>
      </c>
      <c r="P5" s="308">
        <f t="shared" si="11"/>
        <v>46220.440038461529</v>
      </c>
      <c r="Q5" s="308">
        <f t="shared" si="11"/>
        <v>46220.440038461529</v>
      </c>
      <c r="R5" s="308">
        <f t="shared" si="11"/>
        <v>46220.440038461529</v>
      </c>
      <c r="S5" s="308">
        <f t="shared" si="11"/>
        <v>49149.011467032964</v>
      </c>
      <c r="T5" s="308">
        <f t="shared" si="11"/>
        <v>49149.011467032964</v>
      </c>
      <c r="U5" s="308">
        <f t="shared" si="11"/>
        <v>52077.582895604384</v>
      </c>
      <c r="V5" s="308">
        <f t="shared" si="11"/>
        <v>52077.582895604384</v>
      </c>
      <c r="W5" s="308">
        <f t="shared" si="11"/>
        <v>55006.154324175819</v>
      </c>
      <c r="X5" s="308">
        <f t="shared" si="11"/>
        <v>55539.54780631153</v>
      </c>
      <c r="Y5" s="308">
        <f t="shared" si="11"/>
        <v>67839.54780631153</v>
      </c>
      <c r="Z5" s="308">
        <f t="shared" si="11"/>
        <v>67839.54780631153</v>
      </c>
      <c r="AA5" s="308">
        <f t="shared" si="11"/>
        <v>67839.54780631153</v>
      </c>
      <c r="AB5" s="308">
        <f t="shared" si="11"/>
        <v>67839.54780631153</v>
      </c>
      <c r="AC5" s="308">
        <f t="shared" si="11"/>
        <v>67839.54780631153</v>
      </c>
      <c r="AD5" s="308">
        <f t="shared" si="11"/>
        <v>67839.54780631153</v>
      </c>
      <c r="AE5" s="308">
        <f t="shared" si="11"/>
        <v>67839.54780631153</v>
      </c>
      <c r="AF5" s="308">
        <f t="shared" si="11"/>
        <v>67839.54780631153</v>
      </c>
      <c r="AG5" s="308">
        <f t="shared" si="11"/>
        <v>67839.54780631153</v>
      </c>
      <c r="AH5" s="308">
        <f t="shared" si="11"/>
        <v>67839.54780631153</v>
      </c>
      <c r="AI5" s="308">
        <f t="shared" si="11"/>
        <v>67839.54780631153</v>
      </c>
      <c r="AJ5" s="308">
        <f t="shared" si="11"/>
        <v>69011.797140295312</v>
      </c>
      <c r="AK5" s="308">
        <f t="shared" si="11"/>
        <v>69011.797140295312</v>
      </c>
      <c r="AL5" s="308">
        <f t="shared" si="11"/>
        <v>69011.797140295312</v>
      </c>
      <c r="AM5" s="308">
        <f t="shared" si="11"/>
        <v>69011.797140295312</v>
      </c>
      <c r="AN5" s="308">
        <f t="shared" si="11"/>
        <v>69011.797140295312</v>
      </c>
      <c r="AO5" s="308">
        <f t="shared" si="11"/>
        <v>69011.797140295312</v>
      </c>
      <c r="AP5" s="308">
        <f t="shared" si="11"/>
        <v>69011.797140295312</v>
      </c>
      <c r="AQ5" s="308">
        <f t="shared" si="11"/>
        <v>69011.797140295312</v>
      </c>
      <c r="AR5" s="308">
        <f t="shared" si="11"/>
        <v>69011.797140295312</v>
      </c>
      <c r="AS5" s="308">
        <f t="shared" si="11"/>
        <v>69011.797140295312</v>
      </c>
      <c r="AT5" s="308">
        <f t="shared" si="11"/>
        <v>69011.797140295312</v>
      </c>
      <c r="AU5" s="308">
        <f t="shared" si="11"/>
        <v>69011.797140295312</v>
      </c>
      <c r="AV5" s="308">
        <f t="shared" si="11"/>
        <v>0</v>
      </c>
      <c r="AW5" s="308">
        <f t="shared" si="11"/>
        <v>0</v>
      </c>
      <c r="AX5" s="308">
        <f t="shared" si="11"/>
        <v>0</v>
      </c>
      <c r="AY5" s="308">
        <f t="shared" si="11"/>
        <v>0</v>
      </c>
      <c r="AZ5" s="308">
        <f t="shared" si="11"/>
        <v>0</v>
      </c>
      <c r="BA5" s="308">
        <f t="shared" si="11"/>
        <v>0</v>
      </c>
      <c r="BB5" s="308">
        <f t="shared" si="11"/>
        <v>0</v>
      </c>
      <c r="BC5" s="308">
        <f t="shared" si="11"/>
        <v>0</v>
      </c>
      <c r="BD5" s="308">
        <f t="shared" si="11"/>
        <v>0</v>
      </c>
      <c r="BE5" s="308">
        <f t="shared" si="11"/>
        <v>0</v>
      </c>
      <c r="BF5" s="308">
        <f t="shared" si="11"/>
        <v>0</v>
      </c>
      <c r="BG5" s="308">
        <f t="shared" si="11"/>
        <v>0</v>
      </c>
      <c r="BH5" s="308">
        <f t="shared" si="11"/>
        <v>0</v>
      </c>
      <c r="BI5" s="308">
        <f t="shared" si="11"/>
        <v>0</v>
      </c>
      <c r="BJ5" s="308">
        <f t="shared" si="11"/>
        <v>0</v>
      </c>
      <c r="BK5" s="308">
        <f t="shared" si="11"/>
        <v>0</v>
      </c>
      <c r="BL5" s="308">
        <f t="shared" si="11"/>
        <v>0</v>
      </c>
      <c r="BM5" s="308">
        <f t="shared" si="11"/>
        <v>0</v>
      </c>
      <c r="BN5" s="308">
        <f t="shared" si="11"/>
        <v>0</v>
      </c>
      <c r="BO5" s="308">
        <f t="shared" si="11"/>
        <v>0</v>
      </c>
      <c r="BP5" s="308">
        <f t="shared" si="11"/>
        <v>0</v>
      </c>
      <c r="BQ5" s="308">
        <f t="shared" si="11"/>
        <v>0</v>
      </c>
      <c r="BR5" s="308">
        <f t="shared" si="11"/>
        <v>0</v>
      </c>
      <c r="BS5" s="308">
        <f t="shared" si="11"/>
        <v>0</v>
      </c>
    </row>
    <row r="6" spans="1:71" s="79" customFormat="1" ht="16" outlineLevel="2">
      <c r="A6" s="83"/>
      <c r="B6" s="282" t="str">
        <f>CONCATENATE(B4,".2")</f>
        <v>NTT SUM.1.2</v>
      </c>
      <c r="C6" s="133" t="str">
        <f>CONCATENATE(C4," - Project Pull-through")</f>
        <v>NTT SUMMARY - Cash In - Project Pull-through</v>
      </c>
      <c r="E6" s="310">
        <f t="shared" si="4"/>
        <v>27692.307692307691</v>
      </c>
      <c r="F6" s="310">
        <f t="shared" si="5"/>
        <v>27692.307692307691</v>
      </c>
      <c r="G6" s="310">
        <f t="shared" si="6"/>
        <v>0</v>
      </c>
      <c r="H6" s="310">
        <f t="shared" si="7"/>
        <v>0</v>
      </c>
      <c r="I6" s="310">
        <f t="shared" si="8"/>
        <v>0</v>
      </c>
      <c r="J6" s="310">
        <f t="shared" si="9"/>
        <v>0</v>
      </c>
      <c r="K6" s="309"/>
      <c r="L6" s="310">
        <f t="shared" ref="L6:BS6" si="12">L14+L22</f>
        <v>9230.7692307692305</v>
      </c>
      <c r="M6" s="310">
        <f t="shared" si="12"/>
        <v>9230.7692307692305</v>
      </c>
      <c r="N6" s="310">
        <f t="shared" si="12"/>
        <v>9230.7692307692305</v>
      </c>
      <c r="O6" s="310">
        <f t="shared" si="12"/>
        <v>0</v>
      </c>
      <c r="P6" s="310">
        <f t="shared" si="12"/>
        <v>0</v>
      </c>
      <c r="Q6" s="310">
        <f t="shared" si="12"/>
        <v>0</v>
      </c>
      <c r="R6" s="310">
        <f t="shared" si="12"/>
        <v>0</v>
      </c>
      <c r="S6" s="310">
        <f t="shared" si="12"/>
        <v>0</v>
      </c>
      <c r="T6" s="310">
        <f t="shared" si="12"/>
        <v>0</v>
      </c>
      <c r="U6" s="310">
        <f t="shared" si="12"/>
        <v>0</v>
      </c>
      <c r="V6" s="310">
        <f t="shared" si="12"/>
        <v>0</v>
      </c>
      <c r="W6" s="310">
        <f t="shared" si="12"/>
        <v>0</v>
      </c>
      <c r="X6" s="310">
        <f t="shared" si="12"/>
        <v>0</v>
      </c>
      <c r="Y6" s="310">
        <f t="shared" si="12"/>
        <v>0</v>
      </c>
      <c r="Z6" s="310">
        <f t="shared" si="12"/>
        <v>0</v>
      </c>
      <c r="AA6" s="310">
        <f t="shared" si="12"/>
        <v>0</v>
      </c>
      <c r="AB6" s="310">
        <f t="shared" si="12"/>
        <v>0</v>
      </c>
      <c r="AC6" s="310">
        <f t="shared" si="12"/>
        <v>0</v>
      </c>
      <c r="AD6" s="310">
        <f t="shared" si="12"/>
        <v>0</v>
      </c>
      <c r="AE6" s="310">
        <f t="shared" si="12"/>
        <v>0</v>
      </c>
      <c r="AF6" s="310">
        <f t="shared" si="12"/>
        <v>0</v>
      </c>
      <c r="AG6" s="310">
        <f t="shared" si="12"/>
        <v>0</v>
      </c>
      <c r="AH6" s="310">
        <f t="shared" si="12"/>
        <v>0</v>
      </c>
      <c r="AI6" s="310">
        <f t="shared" si="12"/>
        <v>0</v>
      </c>
      <c r="AJ6" s="310">
        <f t="shared" si="12"/>
        <v>0</v>
      </c>
      <c r="AK6" s="310">
        <f t="shared" si="12"/>
        <v>0</v>
      </c>
      <c r="AL6" s="310">
        <f t="shared" si="12"/>
        <v>0</v>
      </c>
      <c r="AM6" s="310">
        <f t="shared" si="12"/>
        <v>0</v>
      </c>
      <c r="AN6" s="310">
        <f t="shared" si="12"/>
        <v>0</v>
      </c>
      <c r="AO6" s="310">
        <f t="shared" si="12"/>
        <v>0</v>
      </c>
      <c r="AP6" s="310">
        <f t="shared" si="12"/>
        <v>0</v>
      </c>
      <c r="AQ6" s="310">
        <f t="shared" si="12"/>
        <v>0</v>
      </c>
      <c r="AR6" s="310">
        <f t="shared" si="12"/>
        <v>0</v>
      </c>
      <c r="AS6" s="310">
        <f t="shared" si="12"/>
        <v>0</v>
      </c>
      <c r="AT6" s="310">
        <f t="shared" si="12"/>
        <v>0</v>
      </c>
      <c r="AU6" s="310">
        <f t="shared" si="12"/>
        <v>0</v>
      </c>
      <c r="AV6" s="310">
        <f t="shared" si="12"/>
        <v>0</v>
      </c>
      <c r="AW6" s="310">
        <f t="shared" si="12"/>
        <v>0</v>
      </c>
      <c r="AX6" s="310">
        <f t="shared" si="12"/>
        <v>0</v>
      </c>
      <c r="AY6" s="310">
        <f t="shared" si="12"/>
        <v>0</v>
      </c>
      <c r="AZ6" s="310">
        <f t="shared" si="12"/>
        <v>0</v>
      </c>
      <c r="BA6" s="310">
        <f t="shared" si="12"/>
        <v>0</v>
      </c>
      <c r="BB6" s="310">
        <f t="shared" si="12"/>
        <v>0</v>
      </c>
      <c r="BC6" s="310">
        <f t="shared" si="12"/>
        <v>0</v>
      </c>
      <c r="BD6" s="310">
        <f t="shared" si="12"/>
        <v>0</v>
      </c>
      <c r="BE6" s="310">
        <f t="shared" si="12"/>
        <v>0</v>
      </c>
      <c r="BF6" s="310">
        <f t="shared" si="12"/>
        <v>0</v>
      </c>
      <c r="BG6" s="310">
        <f t="shared" si="12"/>
        <v>0</v>
      </c>
      <c r="BH6" s="310">
        <f t="shared" si="12"/>
        <v>0</v>
      </c>
      <c r="BI6" s="310">
        <f t="shared" si="12"/>
        <v>0</v>
      </c>
      <c r="BJ6" s="310">
        <f t="shared" si="12"/>
        <v>0</v>
      </c>
      <c r="BK6" s="310">
        <f t="shared" si="12"/>
        <v>0</v>
      </c>
      <c r="BL6" s="310">
        <f t="shared" si="12"/>
        <v>0</v>
      </c>
      <c r="BM6" s="310">
        <f t="shared" si="12"/>
        <v>0</v>
      </c>
      <c r="BN6" s="310">
        <f t="shared" si="12"/>
        <v>0</v>
      </c>
      <c r="BO6" s="310">
        <f t="shared" si="12"/>
        <v>0</v>
      </c>
      <c r="BP6" s="310">
        <f t="shared" si="12"/>
        <v>0</v>
      </c>
      <c r="BQ6" s="310">
        <f t="shared" si="12"/>
        <v>0</v>
      </c>
      <c r="BR6" s="310">
        <f t="shared" si="12"/>
        <v>0</v>
      </c>
      <c r="BS6" s="310">
        <f t="shared" si="12"/>
        <v>0</v>
      </c>
    </row>
    <row r="7" spans="1:71" s="79" customFormat="1" ht="16" outlineLevel="2">
      <c r="A7" s="83"/>
      <c r="B7" s="282" t="str">
        <f>CONCATENATE(B4,".3")</f>
        <v>NTT SUM.1.3</v>
      </c>
      <c r="C7" s="133" t="str">
        <f>CONCATENATE(C4," - O&amp;N UC")</f>
        <v>NTT SUMMARY - Cash In - O&amp;N UC</v>
      </c>
      <c r="E7" s="310">
        <f>F7+G7+H7+I7+J7</f>
        <v>1666399.0760625787</v>
      </c>
      <c r="F7" s="310">
        <f>SUM(L7:W7)</f>
        <v>275901.43239560444</v>
      </c>
      <c r="G7" s="310">
        <f>SUM(X7:AI7)</f>
        <v>683384.14290650759</v>
      </c>
      <c r="H7" s="310">
        <f>SUM(AJ7:AU7)</f>
        <v>707113.50076046679</v>
      </c>
      <c r="I7" s="310">
        <f>SUM(AV7:BG7)</f>
        <v>0</v>
      </c>
      <c r="J7" s="310">
        <f>SUM(BH7:BS7)</f>
        <v>0</v>
      </c>
      <c r="K7" s="309"/>
      <c r="L7" s="310">
        <f t="shared" ref="L7:BS7" si="13">L15+L23</f>
        <v>0</v>
      </c>
      <c r="M7" s="310">
        <f t="shared" si="13"/>
        <v>5999.9999999999991</v>
      </c>
      <c r="N7" s="310">
        <f t="shared" si="13"/>
        <v>5999.9999999999991</v>
      </c>
      <c r="O7" s="310">
        <f t="shared" si="13"/>
        <v>5999.9999999999991</v>
      </c>
      <c r="P7" s="310">
        <f t="shared" si="13"/>
        <v>16220.44003846154</v>
      </c>
      <c r="Q7" s="310">
        <f t="shared" si="13"/>
        <v>16220.44003846154</v>
      </c>
      <c r="R7" s="310">
        <f t="shared" si="13"/>
        <v>16220.44003846154</v>
      </c>
      <c r="S7" s="310">
        <f t="shared" si="13"/>
        <v>39505.165313186815</v>
      </c>
      <c r="T7" s="310">
        <f t="shared" si="13"/>
        <v>39505.165313186815</v>
      </c>
      <c r="U7" s="310">
        <f t="shared" si="13"/>
        <v>42433.736741758243</v>
      </c>
      <c r="V7" s="310">
        <f t="shared" si="13"/>
        <v>42433.736741758243</v>
      </c>
      <c r="W7" s="310">
        <f t="shared" si="13"/>
        <v>45362.308170329678</v>
      </c>
      <c r="X7" s="310">
        <f t="shared" si="13"/>
        <v>45673.678575542304</v>
      </c>
      <c r="Y7" s="310">
        <f t="shared" si="13"/>
        <v>57973.678575542304</v>
      </c>
      <c r="Z7" s="310">
        <f t="shared" si="13"/>
        <v>57973.678575542304</v>
      </c>
      <c r="AA7" s="310">
        <f t="shared" si="13"/>
        <v>57973.678575542304</v>
      </c>
      <c r="AB7" s="310">
        <f t="shared" si="13"/>
        <v>57973.678575542304</v>
      </c>
      <c r="AC7" s="310">
        <f t="shared" si="13"/>
        <v>57973.678575542304</v>
      </c>
      <c r="AD7" s="310">
        <f t="shared" si="13"/>
        <v>57973.678575542304</v>
      </c>
      <c r="AE7" s="310">
        <f t="shared" si="13"/>
        <v>57973.678575542304</v>
      </c>
      <c r="AF7" s="310">
        <f t="shared" si="13"/>
        <v>57973.678575542304</v>
      </c>
      <c r="AG7" s="310">
        <f t="shared" si="13"/>
        <v>57973.678575542304</v>
      </c>
      <c r="AH7" s="310">
        <f t="shared" si="13"/>
        <v>57973.678575542304</v>
      </c>
      <c r="AI7" s="310">
        <f t="shared" si="13"/>
        <v>57973.678575542304</v>
      </c>
      <c r="AJ7" s="310">
        <f t="shared" si="13"/>
        <v>58926.125063372237</v>
      </c>
      <c r="AK7" s="310">
        <f t="shared" si="13"/>
        <v>58926.125063372237</v>
      </c>
      <c r="AL7" s="310">
        <f t="shared" si="13"/>
        <v>58926.125063372237</v>
      </c>
      <c r="AM7" s="310">
        <f t="shared" si="13"/>
        <v>58926.125063372237</v>
      </c>
      <c r="AN7" s="310">
        <f t="shared" si="13"/>
        <v>58926.125063372237</v>
      </c>
      <c r="AO7" s="310">
        <f t="shared" si="13"/>
        <v>58926.125063372237</v>
      </c>
      <c r="AP7" s="310">
        <f t="shared" si="13"/>
        <v>58926.125063372237</v>
      </c>
      <c r="AQ7" s="310">
        <f t="shared" si="13"/>
        <v>58926.125063372237</v>
      </c>
      <c r="AR7" s="310">
        <f t="shared" si="13"/>
        <v>58926.125063372237</v>
      </c>
      <c r="AS7" s="310">
        <f t="shared" si="13"/>
        <v>58926.125063372237</v>
      </c>
      <c r="AT7" s="310">
        <f t="shared" si="13"/>
        <v>58926.125063372237</v>
      </c>
      <c r="AU7" s="310">
        <f t="shared" si="13"/>
        <v>58926.125063372237</v>
      </c>
      <c r="AV7" s="310">
        <f t="shared" si="13"/>
        <v>0</v>
      </c>
      <c r="AW7" s="310">
        <f t="shared" si="13"/>
        <v>0</v>
      </c>
      <c r="AX7" s="310">
        <f t="shared" si="13"/>
        <v>0</v>
      </c>
      <c r="AY7" s="310">
        <f t="shared" si="13"/>
        <v>0</v>
      </c>
      <c r="AZ7" s="310">
        <f t="shared" si="13"/>
        <v>0</v>
      </c>
      <c r="BA7" s="310">
        <f t="shared" si="13"/>
        <v>0</v>
      </c>
      <c r="BB7" s="310">
        <f t="shared" si="13"/>
        <v>0</v>
      </c>
      <c r="BC7" s="310">
        <f t="shared" si="13"/>
        <v>0</v>
      </c>
      <c r="BD7" s="310">
        <f t="shared" si="13"/>
        <v>0</v>
      </c>
      <c r="BE7" s="310">
        <f t="shared" si="13"/>
        <v>0</v>
      </c>
      <c r="BF7" s="310">
        <f t="shared" si="13"/>
        <v>0</v>
      </c>
      <c r="BG7" s="310">
        <f t="shared" si="13"/>
        <v>0</v>
      </c>
      <c r="BH7" s="310">
        <f t="shared" si="13"/>
        <v>0</v>
      </c>
      <c r="BI7" s="310">
        <f t="shared" si="13"/>
        <v>0</v>
      </c>
      <c r="BJ7" s="310">
        <f t="shared" si="13"/>
        <v>0</v>
      </c>
      <c r="BK7" s="310">
        <f t="shared" si="13"/>
        <v>0</v>
      </c>
      <c r="BL7" s="310">
        <f t="shared" si="13"/>
        <v>0</v>
      </c>
      <c r="BM7" s="310">
        <f t="shared" si="13"/>
        <v>0</v>
      </c>
      <c r="BN7" s="310">
        <f t="shared" si="13"/>
        <v>0</v>
      </c>
      <c r="BO7" s="310">
        <f t="shared" si="13"/>
        <v>0</v>
      </c>
      <c r="BP7" s="310">
        <f t="shared" si="13"/>
        <v>0</v>
      </c>
      <c r="BQ7" s="310">
        <f t="shared" si="13"/>
        <v>0</v>
      </c>
      <c r="BR7" s="310">
        <f t="shared" si="13"/>
        <v>0</v>
      </c>
      <c r="BS7" s="310">
        <f t="shared" si="13"/>
        <v>0</v>
      </c>
    </row>
    <row r="8" spans="1:71" s="79" customFormat="1" ht="16" outlineLevel="2">
      <c r="A8" s="83"/>
      <c r="B8" s="282" t="str">
        <f>CONCATENATE(B4,".4")</f>
        <v>NTT SUM.1.4</v>
      </c>
      <c r="C8" s="289" t="str">
        <f>CONCATENATE(C4," - TI UC")</f>
        <v>NTT SUMMARY - Cash In - TI UC</v>
      </c>
      <c r="E8" s="310">
        <f t="shared" si="4"/>
        <v>0</v>
      </c>
      <c r="F8" s="310">
        <f t="shared" si="5"/>
        <v>0</v>
      </c>
      <c r="G8" s="310">
        <f t="shared" si="6"/>
        <v>0</v>
      </c>
      <c r="H8" s="310">
        <f t="shared" si="7"/>
        <v>0</v>
      </c>
      <c r="I8" s="310">
        <f t="shared" si="8"/>
        <v>0</v>
      </c>
      <c r="J8" s="310">
        <f t="shared" si="9"/>
        <v>0</v>
      </c>
      <c r="K8" s="309"/>
      <c r="L8" s="310">
        <f t="shared" ref="L8:BS8" si="14">L16+L24</f>
        <v>0</v>
      </c>
      <c r="M8" s="310">
        <f t="shared" si="14"/>
        <v>0</v>
      </c>
      <c r="N8" s="310">
        <f t="shared" si="14"/>
        <v>0</v>
      </c>
      <c r="O8" s="310">
        <f t="shared" si="14"/>
        <v>0</v>
      </c>
      <c r="P8" s="310">
        <f t="shared" si="14"/>
        <v>0</v>
      </c>
      <c r="Q8" s="310">
        <f t="shared" si="14"/>
        <v>0</v>
      </c>
      <c r="R8" s="310">
        <f t="shared" si="14"/>
        <v>0</v>
      </c>
      <c r="S8" s="310">
        <f t="shared" si="14"/>
        <v>0</v>
      </c>
      <c r="T8" s="310">
        <f t="shared" si="14"/>
        <v>0</v>
      </c>
      <c r="U8" s="310">
        <f t="shared" si="14"/>
        <v>0</v>
      </c>
      <c r="V8" s="310">
        <f t="shared" si="14"/>
        <v>0</v>
      </c>
      <c r="W8" s="310">
        <f t="shared" si="14"/>
        <v>0</v>
      </c>
      <c r="X8" s="310">
        <f t="shared" si="14"/>
        <v>0</v>
      </c>
      <c r="Y8" s="310">
        <f t="shared" si="14"/>
        <v>0</v>
      </c>
      <c r="Z8" s="310">
        <f t="shared" si="14"/>
        <v>0</v>
      </c>
      <c r="AA8" s="310">
        <f t="shared" si="14"/>
        <v>0</v>
      </c>
      <c r="AB8" s="310">
        <f t="shared" si="14"/>
        <v>0</v>
      </c>
      <c r="AC8" s="310">
        <f t="shared" si="14"/>
        <v>0</v>
      </c>
      <c r="AD8" s="310">
        <f t="shared" si="14"/>
        <v>0</v>
      </c>
      <c r="AE8" s="310">
        <f t="shared" si="14"/>
        <v>0</v>
      </c>
      <c r="AF8" s="310">
        <f t="shared" si="14"/>
        <v>0</v>
      </c>
      <c r="AG8" s="310">
        <f t="shared" si="14"/>
        <v>0</v>
      </c>
      <c r="AH8" s="310">
        <f t="shared" si="14"/>
        <v>0</v>
      </c>
      <c r="AI8" s="310">
        <f t="shared" si="14"/>
        <v>0</v>
      </c>
      <c r="AJ8" s="310">
        <f t="shared" si="14"/>
        <v>0</v>
      </c>
      <c r="AK8" s="310">
        <f t="shared" si="14"/>
        <v>0</v>
      </c>
      <c r="AL8" s="310">
        <f t="shared" si="14"/>
        <v>0</v>
      </c>
      <c r="AM8" s="310">
        <f t="shared" si="14"/>
        <v>0</v>
      </c>
      <c r="AN8" s="310">
        <f t="shared" si="14"/>
        <v>0</v>
      </c>
      <c r="AO8" s="310">
        <f t="shared" si="14"/>
        <v>0</v>
      </c>
      <c r="AP8" s="310">
        <f t="shared" si="14"/>
        <v>0</v>
      </c>
      <c r="AQ8" s="310">
        <f t="shared" si="14"/>
        <v>0</v>
      </c>
      <c r="AR8" s="310">
        <f t="shared" si="14"/>
        <v>0</v>
      </c>
      <c r="AS8" s="310">
        <f t="shared" si="14"/>
        <v>0</v>
      </c>
      <c r="AT8" s="310">
        <f t="shared" si="14"/>
        <v>0</v>
      </c>
      <c r="AU8" s="310">
        <f t="shared" si="14"/>
        <v>0</v>
      </c>
      <c r="AV8" s="310">
        <f t="shared" si="14"/>
        <v>0</v>
      </c>
      <c r="AW8" s="310">
        <f t="shared" si="14"/>
        <v>0</v>
      </c>
      <c r="AX8" s="310">
        <f t="shared" si="14"/>
        <v>0</v>
      </c>
      <c r="AY8" s="310">
        <f t="shared" si="14"/>
        <v>0</v>
      </c>
      <c r="AZ8" s="310">
        <f t="shared" si="14"/>
        <v>0</v>
      </c>
      <c r="BA8" s="310">
        <f t="shared" si="14"/>
        <v>0</v>
      </c>
      <c r="BB8" s="310">
        <f t="shared" si="14"/>
        <v>0</v>
      </c>
      <c r="BC8" s="310">
        <f t="shared" si="14"/>
        <v>0</v>
      </c>
      <c r="BD8" s="310">
        <f t="shared" si="14"/>
        <v>0</v>
      </c>
      <c r="BE8" s="310">
        <f t="shared" si="14"/>
        <v>0</v>
      </c>
      <c r="BF8" s="310">
        <f t="shared" si="14"/>
        <v>0</v>
      </c>
      <c r="BG8" s="310">
        <f t="shared" si="14"/>
        <v>0</v>
      </c>
      <c r="BH8" s="310">
        <f t="shared" si="14"/>
        <v>0</v>
      </c>
      <c r="BI8" s="310">
        <f t="shared" si="14"/>
        <v>0</v>
      </c>
      <c r="BJ8" s="310">
        <f t="shared" si="14"/>
        <v>0</v>
      </c>
      <c r="BK8" s="310">
        <f t="shared" si="14"/>
        <v>0</v>
      </c>
      <c r="BL8" s="310">
        <f t="shared" si="14"/>
        <v>0</v>
      </c>
      <c r="BM8" s="310">
        <f t="shared" si="14"/>
        <v>0</v>
      </c>
      <c r="BN8" s="310">
        <f t="shared" si="14"/>
        <v>0</v>
      </c>
      <c r="BO8" s="310">
        <f t="shared" si="14"/>
        <v>0</v>
      </c>
      <c r="BP8" s="310">
        <f t="shared" si="14"/>
        <v>0</v>
      </c>
      <c r="BQ8" s="310">
        <f t="shared" si="14"/>
        <v>0</v>
      </c>
      <c r="BR8" s="310">
        <f t="shared" si="14"/>
        <v>0</v>
      </c>
      <c r="BS8" s="310">
        <f t="shared" si="14"/>
        <v>0</v>
      </c>
    </row>
    <row r="9" spans="1:71" s="79" customFormat="1" ht="16" outlineLevel="2">
      <c r="A9" s="83"/>
      <c r="B9" s="282" t="str">
        <f>CONCATENATE(B4,".5")</f>
        <v>NTT SUM.1.5</v>
      </c>
      <c r="C9" s="289" t="str">
        <f>CONCATENATE(C4," - WWD UC")</f>
        <v>NTT SUMMARY - Cash In - WWD UC</v>
      </c>
      <c r="E9" s="310">
        <f t="shared" si="4"/>
        <v>0</v>
      </c>
      <c r="F9" s="310">
        <f t="shared" si="5"/>
        <v>0</v>
      </c>
      <c r="G9" s="310">
        <f t="shared" si="6"/>
        <v>0</v>
      </c>
      <c r="H9" s="310">
        <f t="shared" si="7"/>
        <v>0</v>
      </c>
      <c r="I9" s="310">
        <f t="shared" si="8"/>
        <v>0</v>
      </c>
      <c r="J9" s="310">
        <f t="shared" si="9"/>
        <v>0</v>
      </c>
      <c r="K9" s="309"/>
      <c r="L9" s="310">
        <f t="shared" ref="L9:BS9" si="15">L17+L25</f>
        <v>0</v>
      </c>
      <c r="M9" s="310">
        <f t="shared" si="15"/>
        <v>0</v>
      </c>
      <c r="N9" s="310">
        <f t="shared" si="15"/>
        <v>0</v>
      </c>
      <c r="O9" s="310">
        <f t="shared" si="15"/>
        <v>0</v>
      </c>
      <c r="P9" s="310">
        <f t="shared" si="15"/>
        <v>0</v>
      </c>
      <c r="Q9" s="310">
        <f t="shared" si="15"/>
        <v>0</v>
      </c>
      <c r="R9" s="310">
        <f t="shared" si="15"/>
        <v>0</v>
      </c>
      <c r="S9" s="310">
        <f t="shared" si="15"/>
        <v>0</v>
      </c>
      <c r="T9" s="310">
        <f t="shared" si="15"/>
        <v>0</v>
      </c>
      <c r="U9" s="310">
        <f t="shared" si="15"/>
        <v>0</v>
      </c>
      <c r="V9" s="310">
        <f t="shared" si="15"/>
        <v>0</v>
      </c>
      <c r="W9" s="310">
        <f t="shared" si="15"/>
        <v>0</v>
      </c>
      <c r="X9" s="310">
        <f t="shared" si="15"/>
        <v>0</v>
      </c>
      <c r="Y9" s="310">
        <f t="shared" si="15"/>
        <v>0</v>
      </c>
      <c r="Z9" s="310">
        <f t="shared" si="15"/>
        <v>0</v>
      </c>
      <c r="AA9" s="310">
        <f t="shared" si="15"/>
        <v>0</v>
      </c>
      <c r="AB9" s="310">
        <f t="shared" si="15"/>
        <v>0</v>
      </c>
      <c r="AC9" s="310">
        <f t="shared" si="15"/>
        <v>0</v>
      </c>
      <c r="AD9" s="310">
        <f t="shared" si="15"/>
        <v>0</v>
      </c>
      <c r="AE9" s="310">
        <f t="shared" si="15"/>
        <v>0</v>
      </c>
      <c r="AF9" s="310">
        <f t="shared" si="15"/>
        <v>0</v>
      </c>
      <c r="AG9" s="310">
        <f t="shared" si="15"/>
        <v>0</v>
      </c>
      <c r="AH9" s="310">
        <f t="shared" si="15"/>
        <v>0</v>
      </c>
      <c r="AI9" s="310">
        <f t="shared" si="15"/>
        <v>0</v>
      </c>
      <c r="AJ9" s="310">
        <f t="shared" si="15"/>
        <v>0</v>
      </c>
      <c r="AK9" s="310">
        <f t="shared" si="15"/>
        <v>0</v>
      </c>
      <c r="AL9" s="310">
        <f t="shared" si="15"/>
        <v>0</v>
      </c>
      <c r="AM9" s="310">
        <f t="shared" si="15"/>
        <v>0</v>
      </c>
      <c r="AN9" s="310">
        <f t="shared" si="15"/>
        <v>0</v>
      </c>
      <c r="AO9" s="310">
        <f t="shared" si="15"/>
        <v>0</v>
      </c>
      <c r="AP9" s="310">
        <f t="shared" si="15"/>
        <v>0</v>
      </c>
      <c r="AQ9" s="310">
        <f t="shared" si="15"/>
        <v>0</v>
      </c>
      <c r="AR9" s="310">
        <f t="shared" si="15"/>
        <v>0</v>
      </c>
      <c r="AS9" s="310">
        <f t="shared" si="15"/>
        <v>0</v>
      </c>
      <c r="AT9" s="310">
        <f t="shared" si="15"/>
        <v>0</v>
      </c>
      <c r="AU9" s="310">
        <f t="shared" si="15"/>
        <v>0</v>
      </c>
      <c r="AV9" s="310">
        <f t="shared" si="15"/>
        <v>0</v>
      </c>
      <c r="AW9" s="310">
        <f t="shared" si="15"/>
        <v>0</v>
      </c>
      <c r="AX9" s="310">
        <f t="shared" si="15"/>
        <v>0</v>
      </c>
      <c r="AY9" s="310">
        <f t="shared" si="15"/>
        <v>0</v>
      </c>
      <c r="AZ9" s="310">
        <f t="shared" si="15"/>
        <v>0</v>
      </c>
      <c r="BA9" s="310">
        <f t="shared" si="15"/>
        <v>0</v>
      </c>
      <c r="BB9" s="310">
        <f t="shared" si="15"/>
        <v>0</v>
      </c>
      <c r="BC9" s="310">
        <f t="shared" si="15"/>
        <v>0</v>
      </c>
      <c r="BD9" s="310">
        <f t="shared" si="15"/>
        <v>0</v>
      </c>
      <c r="BE9" s="310">
        <f t="shared" si="15"/>
        <v>0</v>
      </c>
      <c r="BF9" s="310">
        <f t="shared" si="15"/>
        <v>0</v>
      </c>
      <c r="BG9" s="310">
        <f t="shared" si="15"/>
        <v>0</v>
      </c>
      <c r="BH9" s="310">
        <f t="shared" si="15"/>
        <v>0</v>
      </c>
      <c r="BI9" s="310">
        <f t="shared" si="15"/>
        <v>0</v>
      </c>
      <c r="BJ9" s="310">
        <f t="shared" si="15"/>
        <v>0</v>
      </c>
      <c r="BK9" s="310">
        <f t="shared" si="15"/>
        <v>0</v>
      </c>
      <c r="BL9" s="310">
        <f t="shared" si="15"/>
        <v>0</v>
      </c>
      <c r="BM9" s="310">
        <f t="shared" si="15"/>
        <v>0</v>
      </c>
      <c r="BN9" s="310">
        <f t="shared" si="15"/>
        <v>0</v>
      </c>
      <c r="BO9" s="310">
        <f t="shared" si="15"/>
        <v>0</v>
      </c>
      <c r="BP9" s="310">
        <f t="shared" si="15"/>
        <v>0</v>
      </c>
      <c r="BQ9" s="310">
        <f t="shared" si="15"/>
        <v>0</v>
      </c>
      <c r="BR9" s="310">
        <f t="shared" si="15"/>
        <v>0</v>
      </c>
      <c r="BS9" s="310">
        <f t="shared" si="15"/>
        <v>0</v>
      </c>
    </row>
    <row r="10" spans="1:71" s="79" customFormat="1" ht="16" outlineLevel="2">
      <c r="A10" s="83"/>
      <c r="B10" s="282" t="str">
        <f>CONCATENATE(B4,".6")</f>
        <v>NTT SUM.1.6</v>
      </c>
      <c r="C10" s="289" t="str">
        <f>CONCATENATE(C4," - LP UC")</f>
        <v>NTT SUMMARY - Cash In - LP UC</v>
      </c>
      <c r="E10" s="310">
        <f t="shared" si="4"/>
        <v>5562</v>
      </c>
      <c r="F10" s="310">
        <f t="shared" si="5"/>
        <v>5562</v>
      </c>
      <c r="G10" s="310">
        <f t="shared" si="6"/>
        <v>0</v>
      </c>
      <c r="H10" s="310">
        <f t="shared" si="7"/>
        <v>0</v>
      </c>
      <c r="I10" s="310">
        <f t="shared" si="8"/>
        <v>0</v>
      </c>
      <c r="J10" s="310">
        <f t="shared" si="9"/>
        <v>0</v>
      </c>
      <c r="K10" s="309"/>
      <c r="L10" s="310">
        <f t="shared" ref="L10:BS10" si="16">L18+L34</f>
        <v>0</v>
      </c>
      <c r="M10" s="310">
        <f t="shared" si="16"/>
        <v>1854</v>
      </c>
      <c r="N10" s="310">
        <f t="shared" si="16"/>
        <v>1854</v>
      </c>
      <c r="O10" s="310">
        <f t="shared" si="16"/>
        <v>1854</v>
      </c>
      <c r="P10" s="310">
        <f t="shared" si="16"/>
        <v>0</v>
      </c>
      <c r="Q10" s="310">
        <f t="shared" si="16"/>
        <v>0</v>
      </c>
      <c r="R10" s="310">
        <f t="shared" si="16"/>
        <v>0</v>
      </c>
      <c r="S10" s="310">
        <f t="shared" si="16"/>
        <v>0</v>
      </c>
      <c r="T10" s="310">
        <f t="shared" si="16"/>
        <v>0</v>
      </c>
      <c r="U10" s="310">
        <f t="shared" si="16"/>
        <v>0</v>
      </c>
      <c r="V10" s="310">
        <f t="shared" si="16"/>
        <v>0</v>
      </c>
      <c r="W10" s="310">
        <f t="shared" si="16"/>
        <v>0</v>
      </c>
      <c r="X10" s="310">
        <f t="shared" si="16"/>
        <v>0</v>
      </c>
      <c r="Y10" s="310">
        <f t="shared" si="16"/>
        <v>0</v>
      </c>
      <c r="Z10" s="310">
        <f t="shared" si="16"/>
        <v>0</v>
      </c>
      <c r="AA10" s="310">
        <f t="shared" si="16"/>
        <v>0</v>
      </c>
      <c r="AB10" s="310">
        <f t="shared" si="16"/>
        <v>0</v>
      </c>
      <c r="AC10" s="310">
        <f t="shared" si="16"/>
        <v>0</v>
      </c>
      <c r="AD10" s="310">
        <f t="shared" si="16"/>
        <v>0</v>
      </c>
      <c r="AE10" s="310">
        <f t="shared" si="16"/>
        <v>0</v>
      </c>
      <c r="AF10" s="310">
        <f t="shared" si="16"/>
        <v>0</v>
      </c>
      <c r="AG10" s="310">
        <f t="shared" si="16"/>
        <v>0</v>
      </c>
      <c r="AH10" s="310">
        <f t="shared" si="16"/>
        <v>0</v>
      </c>
      <c r="AI10" s="310">
        <f t="shared" si="16"/>
        <v>0</v>
      </c>
      <c r="AJ10" s="310">
        <f t="shared" si="16"/>
        <v>0</v>
      </c>
      <c r="AK10" s="310">
        <f t="shared" si="16"/>
        <v>0</v>
      </c>
      <c r="AL10" s="310">
        <f t="shared" si="16"/>
        <v>0</v>
      </c>
      <c r="AM10" s="310">
        <f t="shared" si="16"/>
        <v>0</v>
      </c>
      <c r="AN10" s="310">
        <f t="shared" si="16"/>
        <v>0</v>
      </c>
      <c r="AO10" s="310">
        <f t="shared" si="16"/>
        <v>0</v>
      </c>
      <c r="AP10" s="310">
        <f t="shared" si="16"/>
        <v>0</v>
      </c>
      <c r="AQ10" s="310">
        <f t="shared" si="16"/>
        <v>0</v>
      </c>
      <c r="AR10" s="310">
        <f t="shared" si="16"/>
        <v>0</v>
      </c>
      <c r="AS10" s="310">
        <f t="shared" si="16"/>
        <v>0</v>
      </c>
      <c r="AT10" s="310">
        <f t="shared" si="16"/>
        <v>0</v>
      </c>
      <c r="AU10" s="310">
        <f t="shared" si="16"/>
        <v>0</v>
      </c>
      <c r="AV10" s="310">
        <f t="shared" si="16"/>
        <v>0</v>
      </c>
      <c r="AW10" s="310">
        <f t="shared" si="16"/>
        <v>0</v>
      </c>
      <c r="AX10" s="310">
        <f t="shared" si="16"/>
        <v>0</v>
      </c>
      <c r="AY10" s="310">
        <f t="shared" si="16"/>
        <v>0</v>
      </c>
      <c r="AZ10" s="310">
        <f t="shared" si="16"/>
        <v>0</v>
      </c>
      <c r="BA10" s="310">
        <f t="shared" si="16"/>
        <v>0</v>
      </c>
      <c r="BB10" s="310">
        <f t="shared" si="16"/>
        <v>0</v>
      </c>
      <c r="BC10" s="310">
        <f t="shared" si="16"/>
        <v>0</v>
      </c>
      <c r="BD10" s="310">
        <f t="shared" si="16"/>
        <v>0</v>
      </c>
      <c r="BE10" s="310">
        <f t="shared" si="16"/>
        <v>0</v>
      </c>
      <c r="BF10" s="310">
        <f t="shared" si="16"/>
        <v>0</v>
      </c>
      <c r="BG10" s="310">
        <f t="shared" si="16"/>
        <v>0</v>
      </c>
      <c r="BH10" s="310">
        <f t="shared" si="16"/>
        <v>0</v>
      </c>
      <c r="BI10" s="310">
        <f t="shared" si="16"/>
        <v>0</v>
      </c>
      <c r="BJ10" s="310">
        <f t="shared" si="16"/>
        <v>0</v>
      </c>
      <c r="BK10" s="310">
        <f t="shared" si="16"/>
        <v>0</v>
      </c>
      <c r="BL10" s="310">
        <f t="shared" si="16"/>
        <v>0</v>
      </c>
      <c r="BM10" s="310">
        <f t="shared" si="16"/>
        <v>0</v>
      </c>
      <c r="BN10" s="310">
        <f t="shared" si="16"/>
        <v>0</v>
      </c>
      <c r="BO10" s="310">
        <f t="shared" si="16"/>
        <v>0</v>
      </c>
      <c r="BP10" s="310">
        <f t="shared" si="16"/>
        <v>0</v>
      </c>
      <c r="BQ10" s="310">
        <f t="shared" si="16"/>
        <v>0</v>
      </c>
      <c r="BR10" s="310">
        <f t="shared" si="16"/>
        <v>0</v>
      </c>
      <c r="BS10" s="310">
        <f t="shared" si="16"/>
        <v>0</v>
      </c>
    </row>
    <row r="11" spans="1:71" s="79" customFormat="1" ht="16" outlineLevel="2">
      <c r="A11" s="83"/>
      <c r="B11" s="282" t="str">
        <f>CONCATENATE(B4,".7")</f>
        <v>NTT SUM.1.7</v>
      </c>
      <c r="C11" s="289" t="str">
        <f>CONCATENATE(C4," - NEW UC")</f>
        <v>NTT SUMMARY - Cash In - NEW UC</v>
      </c>
      <c r="E11" s="310">
        <f t="shared" si="4"/>
        <v>0</v>
      </c>
      <c r="F11" s="310">
        <f t="shared" si="5"/>
        <v>0</v>
      </c>
      <c r="G11" s="310">
        <f t="shared" si="6"/>
        <v>0</v>
      </c>
      <c r="H11" s="310">
        <f t="shared" si="7"/>
        <v>0</v>
      </c>
      <c r="I11" s="310">
        <f t="shared" si="8"/>
        <v>0</v>
      </c>
      <c r="J11" s="310">
        <f t="shared" si="9"/>
        <v>0</v>
      </c>
      <c r="K11" s="309"/>
      <c r="L11" s="310">
        <f t="shared" ref="L11:BS11" si="17">L19+L35</f>
        <v>0</v>
      </c>
      <c r="M11" s="310">
        <f t="shared" si="17"/>
        <v>0</v>
      </c>
      <c r="N11" s="310">
        <f t="shared" si="17"/>
        <v>0</v>
      </c>
      <c r="O11" s="310">
        <f t="shared" si="17"/>
        <v>0</v>
      </c>
      <c r="P11" s="310">
        <f t="shared" si="17"/>
        <v>0</v>
      </c>
      <c r="Q11" s="310">
        <f t="shared" si="17"/>
        <v>0</v>
      </c>
      <c r="R11" s="310">
        <f t="shared" si="17"/>
        <v>0</v>
      </c>
      <c r="S11" s="310">
        <f t="shared" si="17"/>
        <v>0</v>
      </c>
      <c r="T11" s="310">
        <f t="shared" si="17"/>
        <v>0</v>
      </c>
      <c r="U11" s="310">
        <f t="shared" si="17"/>
        <v>0</v>
      </c>
      <c r="V11" s="310">
        <f t="shared" si="17"/>
        <v>0</v>
      </c>
      <c r="W11" s="310">
        <f t="shared" si="17"/>
        <v>0</v>
      </c>
      <c r="X11" s="310">
        <f t="shared" si="17"/>
        <v>0</v>
      </c>
      <c r="Y11" s="310">
        <f t="shared" si="17"/>
        <v>0</v>
      </c>
      <c r="Z11" s="310">
        <f t="shared" si="17"/>
        <v>0</v>
      </c>
      <c r="AA11" s="310">
        <f t="shared" si="17"/>
        <v>0</v>
      </c>
      <c r="AB11" s="310">
        <f t="shared" si="17"/>
        <v>0</v>
      </c>
      <c r="AC11" s="310">
        <f t="shared" si="17"/>
        <v>0</v>
      </c>
      <c r="AD11" s="310">
        <f t="shared" si="17"/>
        <v>0</v>
      </c>
      <c r="AE11" s="310">
        <f t="shared" si="17"/>
        <v>0</v>
      </c>
      <c r="AF11" s="310">
        <f t="shared" si="17"/>
        <v>0</v>
      </c>
      <c r="AG11" s="310">
        <f t="shared" si="17"/>
        <v>0</v>
      </c>
      <c r="AH11" s="310">
        <f t="shared" si="17"/>
        <v>0</v>
      </c>
      <c r="AI11" s="310">
        <f t="shared" si="17"/>
        <v>0</v>
      </c>
      <c r="AJ11" s="310">
        <f t="shared" si="17"/>
        <v>0</v>
      </c>
      <c r="AK11" s="310">
        <f t="shared" si="17"/>
        <v>0</v>
      </c>
      <c r="AL11" s="310">
        <f t="shared" si="17"/>
        <v>0</v>
      </c>
      <c r="AM11" s="310">
        <f t="shared" si="17"/>
        <v>0</v>
      </c>
      <c r="AN11" s="310">
        <f t="shared" si="17"/>
        <v>0</v>
      </c>
      <c r="AO11" s="310">
        <f t="shared" si="17"/>
        <v>0</v>
      </c>
      <c r="AP11" s="310">
        <f t="shared" si="17"/>
        <v>0</v>
      </c>
      <c r="AQ11" s="310">
        <f t="shared" si="17"/>
        <v>0</v>
      </c>
      <c r="AR11" s="310">
        <f t="shared" si="17"/>
        <v>0</v>
      </c>
      <c r="AS11" s="310">
        <f t="shared" si="17"/>
        <v>0</v>
      </c>
      <c r="AT11" s="310">
        <f t="shared" si="17"/>
        <v>0</v>
      </c>
      <c r="AU11" s="310">
        <f t="shared" si="17"/>
        <v>0</v>
      </c>
      <c r="AV11" s="310">
        <f t="shared" si="17"/>
        <v>0</v>
      </c>
      <c r="AW11" s="310">
        <f t="shared" si="17"/>
        <v>0</v>
      </c>
      <c r="AX11" s="310">
        <f t="shared" si="17"/>
        <v>0</v>
      </c>
      <c r="AY11" s="310">
        <f t="shared" si="17"/>
        <v>0</v>
      </c>
      <c r="AZ11" s="310">
        <f t="shared" si="17"/>
        <v>0</v>
      </c>
      <c r="BA11" s="310">
        <f t="shared" si="17"/>
        <v>0</v>
      </c>
      <c r="BB11" s="310">
        <f t="shared" si="17"/>
        <v>0</v>
      </c>
      <c r="BC11" s="310">
        <f t="shared" si="17"/>
        <v>0</v>
      </c>
      <c r="BD11" s="310">
        <f t="shared" si="17"/>
        <v>0</v>
      </c>
      <c r="BE11" s="310">
        <f t="shared" si="17"/>
        <v>0</v>
      </c>
      <c r="BF11" s="310">
        <f t="shared" si="17"/>
        <v>0</v>
      </c>
      <c r="BG11" s="310">
        <f t="shared" si="17"/>
        <v>0</v>
      </c>
      <c r="BH11" s="310">
        <f t="shared" si="17"/>
        <v>0</v>
      </c>
      <c r="BI11" s="310">
        <f t="shared" si="17"/>
        <v>0</v>
      </c>
      <c r="BJ11" s="310">
        <f t="shared" si="17"/>
        <v>0</v>
      </c>
      <c r="BK11" s="310">
        <f t="shared" si="17"/>
        <v>0</v>
      </c>
      <c r="BL11" s="310">
        <f t="shared" si="17"/>
        <v>0</v>
      </c>
      <c r="BM11" s="310">
        <f t="shared" si="17"/>
        <v>0</v>
      </c>
      <c r="BN11" s="310">
        <f t="shared" si="17"/>
        <v>0</v>
      </c>
      <c r="BO11" s="310">
        <f t="shared" si="17"/>
        <v>0</v>
      </c>
      <c r="BP11" s="310">
        <f t="shared" si="17"/>
        <v>0</v>
      </c>
      <c r="BQ11" s="310">
        <f t="shared" si="17"/>
        <v>0</v>
      </c>
      <c r="BR11" s="310">
        <f t="shared" si="17"/>
        <v>0</v>
      </c>
      <c r="BS11" s="310">
        <f t="shared" si="17"/>
        <v>0</v>
      </c>
    </row>
    <row r="12" spans="1:71" s="83" customFormat="1" ht="16">
      <c r="B12" s="517" t="str">
        <f>CONCATENATE(B$3,".2")</f>
        <v>NTT SUM.2</v>
      </c>
      <c r="C12" s="517" t="str">
        <f>CONCATENATE(C$3," - Revenues Excl. Risk Reward")</f>
        <v>NTT SUMMARY - Revenues Excl. Risk Reward</v>
      </c>
      <c r="E12" s="306">
        <f t="shared" ref="E12:E20" si="18">F12+G12+H12+I12+J12</f>
        <v>3265629.8452933477</v>
      </c>
      <c r="F12" s="306">
        <f t="shared" ref="F12:F20" si="19">SUM(L12:W12)</f>
        <v>878209.12470329669</v>
      </c>
      <c r="G12" s="306">
        <f t="shared" ref="G12:G20" si="20">SUM(X12:AI12)</f>
        <v>1181845.6813680457</v>
      </c>
      <c r="H12" s="306">
        <f t="shared" ref="H12:H20" si="21">SUM(AJ12:AU12)</f>
        <v>1205575.0392220055</v>
      </c>
      <c r="I12" s="306">
        <f t="shared" ref="I12:I20" si="22">SUM(AV12:BG12)</f>
        <v>0</v>
      </c>
      <c r="J12" s="306">
        <f t="shared" ref="J12:J20" si="23">SUM(BH12:BS12)</f>
        <v>0</v>
      </c>
      <c r="K12" s="307"/>
      <c r="L12" s="306">
        <f>SUM(L13:L19)</f>
        <v>65769.230769230766</v>
      </c>
      <c r="M12" s="306">
        <f t="shared" ref="M12:BS12" si="24">SUM(M13:M19)</f>
        <v>82153.846153846156</v>
      </c>
      <c r="N12" s="306">
        <f t="shared" si="24"/>
        <v>92538.461538461546</v>
      </c>
      <c r="O12" s="306">
        <f t="shared" si="24"/>
        <v>47538.461538461532</v>
      </c>
      <c r="P12" s="306">
        <f t="shared" si="24"/>
        <v>57758.901576923075</v>
      </c>
      <c r="Q12" s="306">
        <f t="shared" si="24"/>
        <v>57758.901576923075</v>
      </c>
      <c r="R12" s="306">
        <f t="shared" si="24"/>
        <v>57758.901576923075</v>
      </c>
      <c r="S12" s="306">
        <f t="shared" si="24"/>
        <v>81043.626851648354</v>
      </c>
      <c r="T12" s="306">
        <f t="shared" si="24"/>
        <v>81043.626851648354</v>
      </c>
      <c r="U12" s="306">
        <f t="shared" si="24"/>
        <v>83972.198280219774</v>
      </c>
      <c r="V12" s="306">
        <f t="shared" si="24"/>
        <v>83972.198280219774</v>
      </c>
      <c r="W12" s="306">
        <f t="shared" si="24"/>
        <v>86900.769708791209</v>
      </c>
      <c r="X12" s="306">
        <f t="shared" si="24"/>
        <v>87212.140114003836</v>
      </c>
      <c r="Y12" s="306">
        <f t="shared" si="24"/>
        <v>99512.140114003836</v>
      </c>
      <c r="Z12" s="306">
        <f t="shared" si="24"/>
        <v>99512.140114003836</v>
      </c>
      <c r="AA12" s="306">
        <f t="shared" si="24"/>
        <v>99512.140114003836</v>
      </c>
      <c r="AB12" s="306">
        <f t="shared" si="24"/>
        <v>99512.140114003836</v>
      </c>
      <c r="AC12" s="306">
        <f t="shared" si="24"/>
        <v>99512.140114003836</v>
      </c>
      <c r="AD12" s="306">
        <f t="shared" si="24"/>
        <v>99512.140114003836</v>
      </c>
      <c r="AE12" s="306">
        <f t="shared" si="24"/>
        <v>99512.140114003836</v>
      </c>
      <c r="AF12" s="306">
        <f t="shared" si="24"/>
        <v>99512.140114003836</v>
      </c>
      <c r="AG12" s="306">
        <f t="shared" si="24"/>
        <v>99512.140114003836</v>
      </c>
      <c r="AH12" s="306">
        <f t="shared" si="24"/>
        <v>99512.140114003836</v>
      </c>
      <c r="AI12" s="306">
        <f t="shared" si="24"/>
        <v>99512.140114003836</v>
      </c>
      <c r="AJ12" s="306">
        <f t="shared" si="24"/>
        <v>100464.58660183377</v>
      </c>
      <c r="AK12" s="306">
        <f t="shared" si="24"/>
        <v>100464.58660183377</v>
      </c>
      <c r="AL12" s="306">
        <f t="shared" si="24"/>
        <v>100464.58660183377</v>
      </c>
      <c r="AM12" s="306">
        <f t="shared" si="24"/>
        <v>100464.58660183377</v>
      </c>
      <c r="AN12" s="306">
        <f t="shared" si="24"/>
        <v>100464.58660183377</v>
      </c>
      <c r="AO12" s="306">
        <f t="shared" si="24"/>
        <v>100464.58660183377</v>
      </c>
      <c r="AP12" s="306">
        <f t="shared" si="24"/>
        <v>100464.58660183377</v>
      </c>
      <c r="AQ12" s="306">
        <f t="shared" si="24"/>
        <v>100464.58660183377</v>
      </c>
      <c r="AR12" s="306">
        <f t="shared" si="24"/>
        <v>100464.58660183377</v>
      </c>
      <c r="AS12" s="306">
        <f t="shared" si="24"/>
        <v>100464.58660183377</v>
      </c>
      <c r="AT12" s="306">
        <f t="shared" si="24"/>
        <v>100464.58660183377</v>
      </c>
      <c r="AU12" s="306">
        <f t="shared" si="24"/>
        <v>100464.58660183377</v>
      </c>
      <c r="AV12" s="306">
        <f t="shared" si="24"/>
        <v>0</v>
      </c>
      <c r="AW12" s="306">
        <f t="shared" si="24"/>
        <v>0</v>
      </c>
      <c r="AX12" s="306">
        <f t="shared" si="24"/>
        <v>0</v>
      </c>
      <c r="AY12" s="306">
        <f t="shared" si="24"/>
        <v>0</v>
      </c>
      <c r="AZ12" s="306">
        <f t="shared" si="24"/>
        <v>0</v>
      </c>
      <c r="BA12" s="306">
        <f t="shared" si="24"/>
        <v>0</v>
      </c>
      <c r="BB12" s="306">
        <f t="shared" si="24"/>
        <v>0</v>
      </c>
      <c r="BC12" s="306">
        <f t="shared" si="24"/>
        <v>0</v>
      </c>
      <c r="BD12" s="306">
        <f t="shared" si="24"/>
        <v>0</v>
      </c>
      <c r="BE12" s="306">
        <f t="shared" si="24"/>
        <v>0</v>
      </c>
      <c r="BF12" s="306">
        <f t="shared" si="24"/>
        <v>0</v>
      </c>
      <c r="BG12" s="306">
        <f t="shared" si="24"/>
        <v>0</v>
      </c>
      <c r="BH12" s="306">
        <f t="shared" si="24"/>
        <v>0</v>
      </c>
      <c r="BI12" s="306">
        <f t="shared" si="24"/>
        <v>0</v>
      </c>
      <c r="BJ12" s="306">
        <f t="shared" si="24"/>
        <v>0</v>
      </c>
      <c r="BK12" s="306">
        <f t="shared" si="24"/>
        <v>0</v>
      </c>
      <c r="BL12" s="306">
        <f t="shared" si="24"/>
        <v>0</v>
      </c>
      <c r="BM12" s="306">
        <f t="shared" si="24"/>
        <v>0</v>
      </c>
      <c r="BN12" s="306">
        <f t="shared" si="24"/>
        <v>0</v>
      </c>
      <c r="BO12" s="306">
        <f t="shared" si="24"/>
        <v>0</v>
      </c>
      <c r="BP12" s="306">
        <f t="shared" si="24"/>
        <v>0</v>
      </c>
      <c r="BQ12" s="306">
        <f t="shared" si="24"/>
        <v>0</v>
      </c>
      <c r="BR12" s="306">
        <f t="shared" si="24"/>
        <v>0</v>
      </c>
      <c r="BS12" s="306">
        <f t="shared" si="24"/>
        <v>0</v>
      </c>
    </row>
    <row r="13" spans="1:71" s="79" customFormat="1" ht="16" outlineLevel="2">
      <c r="A13" s="83"/>
      <c r="B13" s="518" t="str">
        <f>CONCATENATE(B12,".1")</f>
        <v>NTT SUM.2.1</v>
      </c>
      <c r="C13" s="519" t="str">
        <f>CONCATENATE(C12," - Project")</f>
        <v>NTT SUMMARY - Revenues Excl. Risk Reward - Project</v>
      </c>
      <c r="E13" s="308">
        <f t="shared" si="18"/>
        <v>1571538.4615384608</v>
      </c>
      <c r="F13" s="308">
        <f t="shared" si="19"/>
        <v>574615.38461538439</v>
      </c>
      <c r="G13" s="308">
        <f t="shared" si="20"/>
        <v>498461.53846153826</v>
      </c>
      <c r="H13" s="308">
        <f t="shared" si="21"/>
        <v>498461.53846153826</v>
      </c>
      <c r="I13" s="308">
        <f t="shared" si="22"/>
        <v>0</v>
      </c>
      <c r="J13" s="308">
        <f t="shared" si="23"/>
        <v>0</v>
      </c>
      <c r="K13" s="309"/>
      <c r="L13" s="308">
        <f t="shared" ref="L13:BS13" si="25">L84</f>
        <v>56538.461538461539</v>
      </c>
      <c r="M13" s="308">
        <f t="shared" si="25"/>
        <v>66923.076923076922</v>
      </c>
      <c r="N13" s="308">
        <f t="shared" si="25"/>
        <v>77307.692307692312</v>
      </c>
      <c r="O13" s="308">
        <f t="shared" si="25"/>
        <v>41538.461538461532</v>
      </c>
      <c r="P13" s="308">
        <f t="shared" si="25"/>
        <v>41538.461538461532</v>
      </c>
      <c r="Q13" s="308">
        <f t="shared" si="25"/>
        <v>41538.461538461532</v>
      </c>
      <c r="R13" s="308">
        <f t="shared" si="25"/>
        <v>41538.461538461532</v>
      </c>
      <c r="S13" s="308">
        <f t="shared" si="25"/>
        <v>41538.461538461532</v>
      </c>
      <c r="T13" s="308">
        <f t="shared" si="25"/>
        <v>41538.461538461532</v>
      </c>
      <c r="U13" s="308">
        <f t="shared" si="25"/>
        <v>41538.461538461532</v>
      </c>
      <c r="V13" s="308">
        <f t="shared" si="25"/>
        <v>41538.461538461532</v>
      </c>
      <c r="W13" s="308">
        <f t="shared" si="25"/>
        <v>41538.461538461532</v>
      </c>
      <c r="X13" s="308">
        <f t="shared" si="25"/>
        <v>41538.461538461532</v>
      </c>
      <c r="Y13" s="308">
        <f t="shared" si="25"/>
        <v>41538.461538461532</v>
      </c>
      <c r="Z13" s="308">
        <f t="shared" si="25"/>
        <v>41538.461538461532</v>
      </c>
      <c r="AA13" s="308">
        <f t="shared" si="25"/>
        <v>41538.461538461532</v>
      </c>
      <c r="AB13" s="308">
        <f t="shared" si="25"/>
        <v>41538.461538461532</v>
      </c>
      <c r="AC13" s="308">
        <f t="shared" si="25"/>
        <v>41538.461538461532</v>
      </c>
      <c r="AD13" s="308">
        <f t="shared" si="25"/>
        <v>41538.461538461532</v>
      </c>
      <c r="AE13" s="308">
        <f t="shared" si="25"/>
        <v>41538.461538461532</v>
      </c>
      <c r="AF13" s="308">
        <f t="shared" si="25"/>
        <v>41538.461538461532</v>
      </c>
      <c r="AG13" s="308">
        <f t="shared" si="25"/>
        <v>41538.461538461532</v>
      </c>
      <c r="AH13" s="308">
        <f t="shared" si="25"/>
        <v>41538.461538461532</v>
      </c>
      <c r="AI13" s="308">
        <f t="shared" si="25"/>
        <v>41538.461538461532</v>
      </c>
      <c r="AJ13" s="308">
        <f t="shared" si="25"/>
        <v>41538.461538461532</v>
      </c>
      <c r="AK13" s="308">
        <f t="shared" si="25"/>
        <v>41538.461538461532</v>
      </c>
      <c r="AL13" s="308">
        <f t="shared" si="25"/>
        <v>41538.461538461532</v>
      </c>
      <c r="AM13" s="308">
        <f t="shared" si="25"/>
        <v>41538.461538461532</v>
      </c>
      <c r="AN13" s="308">
        <f t="shared" si="25"/>
        <v>41538.461538461532</v>
      </c>
      <c r="AO13" s="308">
        <f t="shared" si="25"/>
        <v>41538.461538461532</v>
      </c>
      <c r="AP13" s="308">
        <f t="shared" si="25"/>
        <v>41538.461538461532</v>
      </c>
      <c r="AQ13" s="308">
        <f t="shared" si="25"/>
        <v>41538.461538461532</v>
      </c>
      <c r="AR13" s="308">
        <f t="shared" si="25"/>
        <v>41538.461538461532</v>
      </c>
      <c r="AS13" s="308">
        <f t="shared" si="25"/>
        <v>41538.461538461532</v>
      </c>
      <c r="AT13" s="308">
        <f t="shared" si="25"/>
        <v>41538.461538461532</v>
      </c>
      <c r="AU13" s="308">
        <f t="shared" si="25"/>
        <v>41538.461538461532</v>
      </c>
      <c r="AV13" s="308">
        <f t="shared" si="25"/>
        <v>0</v>
      </c>
      <c r="AW13" s="308">
        <f t="shared" si="25"/>
        <v>0</v>
      </c>
      <c r="AX13" s="308">
        <f t="shared" si="25"/>
        <v>0</v>
      </c>
      <c r="AY13" s="308">
        <f t="shared" si="25"/>
        <v>0</v>
      </c>
      <c r="AZ13" s="308">
        <f t="shared" si="25"/>
        <v>0</v>
      </c>
      <c r="BA13" s="308">
        <f t="shared" si="25"/>
        <v>0</v>
      </c>
      <c r="BB13" s="308">
        <f t="shared" si="25"/>
        <v>0</v>
      </c>
      <c r="BC13" s="308">
        <f t="shared" si="25"/>
        <v>0</v>
      </c>
      <c r="BD13" s="308">
        <f t="shared" si="25"/>
        <v>0</v>
      </c>
      <c r="BE13" s="308">
        <f t="shared" si="25"/>
        <v>0</v>
      </c>
      <c r="BF13" s="308">
        <f t="shared" si="25"/>
        <v>0</v>
      </c>
      <c r="BG13" s="308">
        <f t="shared" si="25"/>
        <v>0</v>
      </c>
      <c r="BH13" s="308">
        <f t="shared" si="25"/>
        <v>0</v>
      </c>
      <c r="BI13" s="308">
        <f t="shared" si="25"/>
        <v>0</v>
      </c>
      <c r="BJ13" s="308">
        <f t="shared" si="25"/>
        <v>0</v>
      </c>
      <c r="BK13" s="308">
        <f t="shared" si="25"/>
        <v>0</v>
      </c>
      <c r="BL13" s="308">
        <f t="shared" si="25"/>
        <v>0</v>
      </c>
      <c r="BM13" s="308">
        <f t="shared" si="25"/>
        <v>0</v>
      </c>
      <c r="BN13" s="308">
        <f t="shared" si="25"/>
        <v>0</v>
      </c>
      <c r="BO13" s="308">
        <f t="shared" si="25"/>
        <v>0</v>
      </c>
      <c r="BP13" s="308">
        <f t="shared" si="25"/>
        <v>0</v>
      </c>
      <c r="BQ13" s="308">
        <f t="shared" si="25"/>
        <v>0</v>
      </c>
      <c r="BR13" s="308">
        <f t="shared" si="25"/>
        <v>0</v>
      </c>
      <c r="BS13" s="308">
        <f t="shared" si="25"/>
        <v>0</v>
      </c>
    </row>
    <row r="14" spans="1:71" s="79" customFormat="1" ht="16" outlineLevel="2">
      <c r="A14" s="83"/>
      <c r="B14" s="518" t="str">
        <f>CONCATENATE(B12,".2")</f>
        <v>NTT SUM.2.2</v>
      </c>
      <c r="C14" s="519" t="str">
        <f>CONCATENATE(C12," - Project Pull-through")</f>
        <v>NTT SUMMARY - Revenues Excl. Risk Reward - Project Pull-through</v>
      </c>
      <c r="E14" s="310">
        <f t="shared" si="18"/>
        <v>27692.307692307691</v>
      </c>
      <c r="F14" s="310">
        <f t="shared" si="19"/>
        <v>27692.307692307691</v>
      </c>
      <c r="G14" s="310">
        <f t="shared" si="20"/>
        <v>0</v>
      </c>
      <c r="H14" s="310">
        <f t="shared" si="21"/>
        <v>0</v>
      </c>
      <c r="I14" s="310">
        <f t="shared" si="22"/>
        <v>0</v>
      </c>
      <c r="J14" s="310">
        <f t="shared" si="23"/>
        <v>0</v>
      </c>
      <c r="K14" s="309"/>
      <c r="L14" s="310">
        <f t="shared" ref="L14:BS14" si="26">L210</f>
        <v>9230.7692307692305</v>
      </c>
      <c r="M14" s="310">
        <f t="shared" si="26"/>
        <v>9230.7692307692305</v>
      </c>
      <c r="N14" s="310">
        <f t="shared" si="26"/>
        <v>9230.7692307692305</v>
      </c>
      <c r="O14" s="310">
        <f t="shared" si="26"/>
        <v>0</v>
      </c>
      <c r="P14" s="310">
        <f t="shared" si="26"/>
        <v>0</v>
      </c>
      <c r="Q14" s="310">
        <f t="shared" si="26"/>
        <v>0</v>
      </c>
      <c r="R14" s="310">
        <f t="shared" si="26"/>
        <v>0</v>
      </c>
      <c r="S14" s="310">
        <f t="shared" si="26"/>
        <v>0</v>
      </c>
      <c r="T14" s="310">
        <f t="shared" si="26"/>
        <v>0</v>
      </c>
      <c r="U14" s="310">
        <f t="shared" si="26"/>
        <v>0</v>
      </c>
      <c r="V14" s="310">
        <f t="shared" si="26"/>
        <v>0</v>
      </c>
      <c r="W14" s="310">
        <f t="shared" si="26"/>
        <v>0</v>
      </c>
      <c r="X14" s="310">
        <f t="shared" si="26"/>
        <v>0</v>
      </c>
      <c r="Y14" s="310">
        <f t="shared" si="26"/>
        <v>0</v>
      </c>
      <c r="Z14" s="310">
        <f t="shared" si="26"/>
        <v>0</v>
      </c>
      <c r="AA14" s="310">
        <f t="shared" si="26"/>
        <v>0</v>
      </c>
      <c r="AB14" s="310">
        <f t="shared" si="26"/>
        <v>0</v>
      </c>
      <c r="AC14" s="310">
        <f t="shared" si="26"/>
        <v>0</v>
      </c>
      <c r="AD14" s="310">
        <f t="shared" si="26"/>
        <v>0</v>
      </c>
      <c r="AE14" s="310">
        <f t="shared" si="26"/>
        <v>0</v>
      </c>
      <c r="AF14" s="310">
        <f t="shared" si="26"/>
        <v>0</v>
      </c>
      <c r="AG14" s="310">
        <f t="shared" si="26"/>
        <v>0</v>
      </c>
      <c r="AH14" s="310">
        <f t="shared" si="26"/>
        <v>0</v>
      </c>
      <c r="AI14" s="310">
        <f t="shared" si="26"/>
        <v>0</v>
      </c>
      <c r="AJ14" s="310">
        <f t="shared" si="26"/>
        <v>0</v>
      </c>
      <c r="AK14" s="310">
        <f t="shared" si="26"/>
        <v>0</v>
      </c>
      <c r="AL14" s="310">
        <f t="shared" si="26"/>
        <v>0</v>
      </c>
      <c r="AM14" s="310">
        <f t="shared" si="26"/>
        <v>0</v>
      </c>
      <c r="AN14" s="310">
        <f t="shared" si="26"/>
        <v>0</v>
      </c>
      <c r="AO14" s="310">
        <f t="shared" si="26"/>
        <v>0</v>
      </c>
      <c r="AP14" s="310">
        <f t="shared" si="26"/>
        <v>0</v>
      </c>
      <c r="AQ14" s="310">
        <f t="shared" si="26"/>
        <v>0</v>
      </c>
      <c r="AR14" s="310">
        <f t="shared" si="26"/>
        <v>0</v>
      </c>
      <c r="AS14" s="310">
        <f t="shared" si="26"/>
        <v>0</v>
      </c>
      <c r="AT14" s="310">
        <f t="shared" si="26"/>
        <v>0</v>
      </c>
      <c r="AU14" s="310">
        <f t="shared" si="26"/>
        <v>0</v>
      </c>
      <c r="AV14" s="310">
        <f t="shared" si="26"/>
        <v>0</v>
      </c>
      <c r="AW14" s="310">
        <f t="shared" si="26"/>
        <v>0</v>
      </c>
      <c r="AX14" s="310">
        <f t="shared" si="26"/>
        <v>0</v>
      </c>
      <c r="AY14" s="310">
        <f t="shared" si="26"/>
        <v>0</v>
      </c>
      <c r="AZ14" s="310">
        <f t="shared" si="26"/>
        <v>0</v>
      </c>
      <c r="BA14" s="310">
        <f t="shared" si="26"/>
        <v>0</v>
      </c>
      <c r="BB14" s="310">
        <f t="shared" si="26"/>
        <v>0</v>
      </c>
      <c r="BC14" s="310">
        <f t="shared" si="26"/>
        <v>0</v>
      </c>
      <c r="BD14" s="310">
        <f t="shared" si="26"/>
        <v>0</v>
      </c>
      <c r="BE14" s="310">
        <f t="shared" si="26"/>
        <v>0</v>
      </c>
      <c r="BF14" s="310">
        <f t="shared" si="26"/>
        <v>0</v>
      </c>
      <c r="BG14" s="310">
        <f t="shared" si="26"/>
        <v>0</v>
      </c>
      <c r="BH14" s="310">
        <f t="shared" si="26"/>
        <v>0</v>
      </c>
      <c r="BI14" s="310">
        <f t="shared" si="26"/>
        <v>0</v>
      </c>
      <c r="BJ14" s="310">
        <f t="shared" si="26"/>
        <v>0</v>
      </c>
      <c r="BK14" s="310">
        <f t="shared" si="26"/>
        <v>0</v>
      </c>
      <c r="BL14" s="310">
        <f t="shared" si="26"/>
        <v>0</v>
      </c>
      <c r="BM14" s="310">
        <f t="shared" si="26"/>
        <v>0</v>
      </c>
      <c r="BN14" s="310">
        <f t="shared" si="26"/>
        <v>0</v>
      </c>
      <c r="BO14" s="310">
        <f t="shared" si="26"/>
        <v>0</v>
      </c>
      <c r="BP14" s="310">
        <f t="shared" si="26"/>
        <v>0</v>
      </c>
      <c r="BQ14" s="310">
        <f t="shared" si="26"/>
        <v>0</v>
      </c>
      <c r="BR14" s="310">
        <f t="shared" si="26"/>
        <v>0</v>
      </c>
      <c r="BS14" s="310">
        <f t="shared" si="26"/>
        <v>0</v>
      </c>
    </row>
    <row r="15" spans="1:71" s="79" customFormat="1" ht="16" outlineLevel="2">
      <c r="A15" s="83"/>
      <c r="B15" s="518" t="str">
        <f>CONCATENATE(B12,".3")</f>
        <v>NTT SUM.2.3</v>
      </c>
      <c r="C15" s="519" t="str">
        <f>CONCATENATE(C12," - O&amp;N UC")</f>
        <v>NTT SUMMARY - Revenues Excl. Risk Reward - O&amp;N UC</v>
      </c>
      <c r="E15" s="310">
        <f t="shared" si="18"/>
        <v>1666399.0760625787</v>
      </c>
      <c r="F15" s="310">
        <f t="shared" si="19"/>
        <v>275901.43239560444</v>
      </c>
      <c r="G15" s="310">
        <f t="shared" si="20"/>
        <v>683384.14290650759</v>
      </c>
      <c r="H15" s="310">
        <f t="shared" si="21"/>
        <v>707113.50076046679</v>
      </c>
      <c r="I15" s="310">
        <f t="shared" si="22"/>
        <v>0</v>
      </c>
      <c r="J15" s="310">
        <f t="shared" si="23"/>
        <v>0</v>
      </c>
      <c r="K15" s="309"/>
      <c r="L15" s="310">
        <f t="shared" ref="L15:BS15" si="27">L356</f>
        <v>0</v>
      </c>
      <c r="M15" s="310">
        <f t="shared" si="27"/>
        <v>5999.9999999999991</v>
      </c>
      <c r="N15" s="310">
        <f t="shared" si="27"/>
        <v>5999.9999999999991</v>
      </c>
      <c r="O15" s="310">
        <f t="shared" si="27"/>
        <v>5999.9999999999991</v>
      </c>
      <c r="P15" s="310">
        <f t="shared" si="27"/>
        <v>16220.44003846154</v>
      </c>
      <c r="Q15" s="310">
        <f t="shared" si="27"/>
        <v>16220.44003846154</v>
      </c>
      <c r="R15" s="310">
        <f t="shared" si="27"/>
        <v>16220.44003846154</v>
      </c>
      <c r="S15" s="310">
        <f t="shared" si="27"/>
        <v>39505.165313186815</v>
      </c>
      <c r="T15" s="310">
        <f t="shared" si="27"/>
        <v>39505.165313186815</v>
      </c>
      <c r="U15" s="310">
        <f t="shared" si="27"/>
        <v>42433.736741758243</v>
      </c>
      <c r="V15" s="310">
        <f t="shared" si="27"/>
        <v>42433.736741758243</v>
      </c>
      <c r="W15" s="310">
        <f t="shared" si="27"/>
        <v>45362.308170329678</v>
      </c>
      <c r="X15" s="310">
        <f t="shared" si="27"/>
        <v>45673.678575542304</v>
      </c>
      <c r="Y15" s="310">
        <f t="shared" si="27"/>
        <v>57973.678575542304</v>
      </c>
      <c r="Z15" s="310">
        <f t="shared" si="27"/>
        <v>57973.678575542304</v>
      </c>
      <c r="AA15" s="310">
        <f t="shared" si="27"/>
        <v>57973.678575542304</v>
      </c>
      <c r="AB15" s="310">
        <f t="shared" si="27"/>
        <v>57973.678575542304</v>
      </c>
      <c r="AC15" s="310">
        <f t="shared" si="27"/>
        <v>57973.678575542304</v>
      </c>
      <c r="AD15" s="310">
        <f t="shared" si="27"/>
        <v>57973.678575542304</v>
      </c>
      <c r="AE15" s="310">
        <f t="shared" si="27"/>
        <v>57973.678575542304</v>
      </c>
      <c r="AF15" s="310">
        <f t="shared" si="27"/>
        <v>57973.678575542304</v>
      </c>
      <c r="AG15" s="310">
        <f t="shared" si="27"/>
        <v>57973.678575542304</v>
      </c>
      <c r="AH15" s="310">
        <f t="shared" si="27"/>
        <v>57973.678575542304</v>
      </c>
      <c r="AI15" s="310">
        <f t="shared" si="27"/>
        <v>57973.678575542304</v>
      </c>
      <c r="AJ15" s="310">
        <f t="shared" si="27"/>
        <v>58926.125063372237</v>
      </c>
      <c r="AK15" s="310">
        <f t="shared" si="27"/>
        <v>58926.125063372237</v>
      </c>
      <c r="AL15" s="310">
        <f t="shared" si="27"/>
        <v>58926.125063372237</v>
      </c>
      <c r="AM15" s="310">
        <f t="shared" si="27"/>
        <v>58926.125063372237</v>
      </c>
      <c r="AN15" s="310">
        <f t="shared" si="27"/>
        <v>58926.125063372237</v>
      </c>
      <c r="AO15" s="310">
        <f t="shared" si="27"/>
        <v>58926.125063372237</v>
      </c>
      <c r="AP15" s="310">
        <f t="shared" si="27"/>
        <v>58926.125063372237</v>
      </c>
      <c r="AQ15" s="310">
        <f t="shared" si="27"/>
        <v>58926.125063372237</v>
      </c>
      <c r="AR15" s="310">
        <f t="shared" si="27"/>
        <v>58926.125063372237</v>
      </c>
      <c r="AS15" s="310">
        <f t="shared" si="27"/>
        <v>58926.125063372237</v>
      </c>
      <c r="AT15" s="310">
        <f t="shared" si="27"/>
        <v>58926.125063372237</v>
      </c>
      <c r="AU15" s="310">
        <f t="shared" si="27"/>
        <v>58926.125063372237</v>
      </c>
      <c r="AV15" s="310">
        <f t="shared" si="27"/>
        <v>0</v>
      </c>
      <c r="AW15" s="310">
        <f t="shared" si="27"/>
        <v>0</v>
      </c>
      <c r="AX15" s="310">
        <f t="shared" si="27"/>
        <v>0</v>
      </c>
      <c r="AY15" s="310">
        <f t="shared" si="27"/>
        <v>0</v>
      </c>
      <c r="AZ15" s="310">
        <f t="shared" si="27"/>
        <v>0</v>
      </c>
      <c r="BA15" s="310">
        <f t="shared" si="27"/>
        <v>0</v>
      </c>
      <c r="BB15" s="310">
        <f t="shared" si="27"/>
        <v>0</v>
      </c>
      <c r="BC15" s="310">
        <f t="shared" si="27"/>
        <v>0</v>
      </c>
      <c r="BD15" s="310">
        <f t="shared" si="27"/>
        <v>0</v>
      </c>
      <c r="BE15" s="310">
        <f t="shared" si="27"/>
        <v>0</v>
      </c>
      <c r="BF15" s="310">
        <f t="shared" si="27"/>
        <v>0</v>
      </c>
      <c r="BG15" s="310">
        <f t="shared" si="27"/>
        <v>0</v>
      </c>
      <c r="BH15" s="310">
        <f t="shared" si="27"/>
        <v>0</v>
      </c>
      <c r="BI15" s="310">
        <f t="shared" si="27"/>
        <v>0</v>
      </c>
      <c r="BJ15" s="310">
        <f t="shared" si="27"/>
        <v>0</v>
      </c>
      <c r="BK15" s="310">
        <f t="shared" si="27"/>
        <v>0</v>
      </c>
      <c r="BL15" s="310">
        <f t="shared" si="27"/>
        <v>0</v>
      </c>
      <c r="BM15" s="310">
        <f t="shared" si="27"/>
        <v>0</v>
      </c>
      <c r="BN15" s="310">
        <f t="shared" si="27"/>
        <v>0</v>
      </c>
      <c r="BO15" s="310">
        <f t="shared" si="27"/>
        <v>0</v>
      </c>
      <c r="BP15" s="310">
        <f t="shared" si="27"/>
        <v>0</v>
      </c>
      <c r="BQ15" s="310">
        <f t="shared" si="27"/>
        <v>0</v>
      </c>
      <c r="BR15" s="310">
        <f t="shared" si="27"/>
        <v>0</v>
      </c>
      <c r="BS15" s="310">
        <f t="shared" si="27"/>
        <v>0</v>
      </c>
    </row>
    <row r="16" spans="1:71" s="79" customFormat="1" ht="16" outlineLevel="2">
      <c r="A16" s="83"/>
      <c r="B16" s="518" t="str">
        <f>CONCATENATE(B12,".4")</f>
        <v>NTT SUM.2.4</v>
      </c>
      <c r="C16" s="520" t="str">
        <f>CONCATENATE(C12," - TI UC")</f>
        <v>NTT SUMMARY - Revenues Excl. Risk Reward - TI UC</v>
      </c>
      <c r="E16" s="310">
        <f t="shared" si="18"/>
        <v>0</v>
      </c>
      <c r="F16" s="310">
        <f t="shared" si="19"/>
        <v>0</v>
      </c>
      <c r="G16" s="310">
        <f t="shared" si="20"/>
        <v>0</v>
      </c>
      <c r="H16" s="310">
        <f t="shared" si="21"/>
        <v>0</v>
      </c>
      <c r="I16" s="310">
        <f t="shared" si="22"/>
        <v>0</v>
      </c>
      <c r="J16" s="310">
        <f t="shared" si="23"/>
        <v>0</v>
      </c>
      <c r="K16" s="309"/>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c r="AS16" s="310"/>
      <c r="AT16" s="310"/>
      <c r="AU16" s="310"/>
      <c r="AV16" s="310"/>
      <c r="AW16" s="310"/>
      <c r="AX16" s="310"/>
      <c r="AY16" s="310"/>
      <c r="AZ16" s="310"/>
      <c r="BA16" s="310"/>
      <c r="BB16" s="310"/>
      <c r="BC16" s="310"/>
      <c r="BD16" s="310"/>
      <c r="BE16" s="310"/>
      <c r="BF16" s="310"/>
      <c r="BG16" s="310"/>
      <c r="BH16" s="310"/>
      <c r="BI16" s="310"/>
      <c r="BJ16" s="310"/>
      <c r="BK16" s="310"/>
      <c r="BL16" s="310"/>
      <c r="BM16" s="310"/>
      <c r="BN16" s="310"/>
      <c r="BO16" s="310"/>
      <c r="BP16" s="310"/>
      <c r="BQ16" s="310"/>
      <c r="BR16" s="310"/>
      <c r="BS16" s="310"/>
    </row>
    <row r="17" spans="1:71" s="79" customFormat="1" ht="16" outlineLevel="2">
      <c r="A17" s="83"/>
      <c r="B17" s="518" t="str">
        <f>CONCATENATE(B12,".5")</f>
        <v>NTT SUM.2.5</v>
      </c>
      <c r="C17" s="520" t="str">
        <f>CONCATENATE(C12," - WWD UC")</f>
        <v>NTT SUMMARY - Revenues Excl. Risk Reward - WWD UC</v>
      </c>
      <c r="E17" s="310">
        <f t="shared" si="18"/>
        <v>0</v>
      </c>
      <c r="F17" s="310">
        <f t="shared" si="19"/>
        <v>0</v>
      </c>
      <c r="G17" s="310">
        <f t="shared" si="20"/>
        <v>0</v>
      </c>
      <c r="H17" s="310">
        <f t="shared" si="21"/>
        <v>0</v>
      </c>
      <c r="I17" s="310">
        <f t="shared" si="22"/>
        <v>0</v>
      </c>
      <c r="J17" s="310">
        <f t="shared" si="23"/>
        <v>0</v>
      </c>
      <c r="K17" s="309"/>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c r="AS17" s="310"/>
      <c r="AT17" s="310"/>
      <c r="AU17" s="310"/>
      <c r="AV17" s="310"/>
      <c r="AW17" s="310"/>
      <c r="AX17" s="310"/>
      <c r="AY17" s="310"/>
      <c r="AZ17" s="310"/>
      <c r="BA17" s="310"/>
      <c r="BB17" s="310"/>
      <c r="BC17" s="310"/>
      <c r="BD17" s="310"/>
      <c r="BE17" s="310"/>
      <c r="BF17" s="310"/>
      <c r="BG17" s="310"/>
      <c r="BH17" s="310"/>
      <c r="BI17" s="310"/>
      <c r="BJ17" s="310"/>
      <c r="BK17" s="310"/>
      <c r="BL17" s="310"/>
      <c r="BM17" s="310"/>
      <c r="BN17" s="310"/>
      <c r="BO17" s="310"/>
      <c r="BP17" s="310"/>
      <c r="BQ17" s="310"/>
      <c r="BR17" s="310"/>
      <c r="BS17" s="310"/>
    </row>
    <row r="18" spans="1:71" s="79" customFormat="1" ht="16" outlineLevel="2">
      <c r="A18" s="83"/>
      <c r="B18" s="518" t="str">
        <f>CONCATENATE(B12,".6")</f>
        <v>NTT SUM.2.6</v>
      </c>
      <c r="C18" s="520" t="str">
        <f>CONCATENATE(C12," - LP UC")</f>
        <v>NTT SUMMARY - Revenues Excl. Risk Reward - LP UC</v>
      </c>
      <c r="E18" s="310">
        <f t="shared" si="18"/>
        <v>0</v>
      </c>
      <c r="F18" s="310">
        <f t="shared" si="19"/>
        <v>0</v>
      </c>
      <c r="G18" s="310">
        <f t="shared" si="20"/>
        <v>0</v>
      </c>
      <c r="H18" s="310">
        <f t="shared" si="21"/>
        <v>0</v>
      </c>
      <c r="I18" s="310">
        <f t="shared" si="22"/>
        <v>0</v>
      </c>
      <c r="J18" s="310">
        <f t="shared" si="23"/>
        <v>0</v>
      </c>
      <c r="K18" s="309"/>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c r="AS18" s="310"/>
      <c r="AT18" s="310"/>
      <c r="AU18" s="310"/>
      <c r="AV18" s="310"/>
      <c r="AW18" s="310"/>
      <c r="AX18" s="310"/>
      <c r="AY18" s="310"/>
      <c r="AZ18" s="310"/>
      <c r="BA18" s="310"/>
      <c r="BB18" s="310"/>
      <c r="BC18" s="310"/>
      <c r="BD18" s="310"/>
      <c r="BE18" s="310"/>
      <c r="BF18" s="310"/>
      <c r="BG18" s="310"/>
      <c r="BH18" s="310"/>
      <c r="BI18" s="310"/>
      <c r="BJ18" s="310"/>
      <c r="BK18" s="310"/>
      <c r="BL18" s="310"/>
      <c r="BM18" s="310"/>
      <c r="BN18" s="310"/>
      <c r="BO18" s="310"/>
      <c r="BP18" s="310"/>
      <c r="BQ18" s="310"/>
      <c r="BR18" s="310"/>
      <c r="BS18" s="310"/>
    </row>
    <row r="19" spans="1:71" s="79" customFormat="1" ht="16" outlineLevel="2">
      <c r="A19" s="83"/>
      <c r="B19" s="518" t="str">
        <f>CONCATENATE(B12,".7")</f>
        <v>NTT SUM.2.7</v>
      </c>
      <c r="C19" s="520" t="str">
        <f>CONCATENATE(C12," - NEW UC")</f>
        <v>NTT SUMMARY - Revenues Excl. Risk Reward - NEW UC</v>
      </c>
      <c r="E19" s="310">
        <f t="shared" si="18"/>
        <v>0</v>
      </c>
      <c r="F19" s="310">
        <f t="shared" si="19"/>
        <v>0</v>
      </c>
      <c r="G19" s="310">
        <f t="shared" si="20"/>
        <v>0</v>
      </c>
      <c r="H19" s="310">
        <f t="shared" si="21"/>
        <v>0</v>
      </c>
      <c r="I19" s="310">
        <f t="shared" si="22"/>
        <v>0</v>
      </c>
      <c r="J19" s="310">
        <f t="shared" si="23"/>
        <v>0</v>
      </c>
      <c r="K19" s="309"/>
      <c r="L19" s="310"/>
      <c r="M19" s="310"/>
      <c r="N19" s="310"/>
      <c r="O19" s="310"/>
      <c r="P19" s="310"/>
      <c r="Q19" s="310"/>
      <c r="R19" s="310"/>
      <c r="S19" s="310"/>
      <c r="T19" s="310"/>
      <c r="U19" s="310"/>
      <c r="V19" s="310"/>
      <c r="W19" s="310"/>
      <c r="X19" s="310"/>
      <c r="Y19" s="310"/>
      <c r="Z19" s="310"/>
      <c r="AA19" s="310"/>
      <c r="AB19" s="310"/>
      <c r="AC19" s="310"/>
      <c r="AD19" s="310"/>
      <c r="AE19" s="310"/>
      <c r="AF19" s="310"/>
      <c r="AG19" s="310"/>
      <c r="AH19" s="310"/>
      <c r="AI19" s="310"/>
      <c r="AJ19" s="310"/>
      <c r="AK19" s="310"/>
      <c r="AL19" s="310"/>
      <c r="AM19" s="310"/>
      <c r="AN19" s="310"/>
      <c r="AO19" s="310"/>
      <c r="AP19" s="310"/>
      <c r="AQ19" s="310"/>
      <c r="AR19" s="310"/>
      <c r="AS19" s="310"/>
      <c r="AT19" s="310"/>
      <c r="AU19" s="310"/>
      <c r="AV19" s="310"/>
      <c r="AW19" s="310"/>
      <c r="AX19" s="310"/>
      <c r="AY19" s="310"/>
      <c r="AZ19" s="310"/>
      <c r="BA19" s="310"/>
      <c r="BB19" s="310"/>
      <c r="BC19" s="310"/>
      <c r="BD19" s="310"/>
      <c r="BE19" s="310"/>
      <c r="BF19" s="310"/>
      <c r="BG19" s="310"/>
      <c r="BH19" s="310"/>
      <c r="BI19" s="310"/>
      <c r="BJ19" s="310"/>
      <c r="BK19" s="310"/>
      <c r="BL19" s="310"/>
      <c r="BM19" s="310"/>
      <c r="BN19" s="310"/>
      <c r="BO19" s="310"/>
      <c r="BP19" s="310"/>
      <c r="BQ19" s="310"/>
      <c r="BR19" s="310"/>
      <c r="BS19" s="310"/>
    </row>
    <row r="20" spans="1:71" s="83" customFormat="1" ht="16">
      <c r="B20" s="517" t="str">
        <f>CONCATENATE(B$3,".3")</f>
        <v>NTT SUM.3</v>
      </c>
      <c r="C20" s="517" t="str">
        <f>CONCATENATE(C$3," - Risk Reward Proceeds")</f>
        <v>NTT SUMMARY - Risk Reward Proceeds</v>
      </c>
      <c r="E20" s="306">
        <f t="shared" si="18"/>
        <v>696806.03329334839</v>
      </c>
      <c r="F20" s="306">
        <f t="shared" si="19"/>
        <v>63812.970857142849</v>
      </c>
      <c r="G20" s="306">
        <f t="shared" si="20"/>
        <v>303313.03521420009</v>
      </c>
      <c r="H20" s="306">
        <f t="shared" si="21"/>
        <v>329680.02722200542</v>
      </c>
      <c r="I20" s="306">
        <f t="shared" si="22"/>
        <v>0</v>
      </c>
      <c r="J20" s="306">
        <f t="shared" si="23"/>
        <v>0</v>
      </c>
      <c r="K20" s="307"/>
      <c r="L20" s="306">
        <f>SUM(L21:L25)</f>
        <v>0</v>
      </c>
      <c r="M20" s="306">
        <f t="shared" ref="M20:BS20" si="28">SUM(M21:M25)</f>
        <v>0</v>
      </c>
      <c r="N20" s="306">
        <f t="shared" si="28"/>
        <v>0</v>
      </c>
      <c r="O20" s="306">
        <f t="shared" si="28"/>
        <v>0</v>
      </c>
      <c r="P20" s="306">
        <f t="shared" si="28"/>
        <v>4681.9785000000002</v>
      </c>
      <c r="Q20" s="306">
        <f t="shared" si="28"/>
        <v>4681.9785000000002</v>
      </c>
      <c r="R20" s="306">
        <f t="shared" si="28"/>
        <v>4681.9785000000002</v>
      </c>
      <c r="S20" s="306">
        <f t="shared" si="28"/>
        <v>7610.5499285714286</v>
      </c>
      <c r="T20" s="306">
        <f t="shared" si="28"/>
        <v>7610.5499285714286</v>
      </c>
      <c r="U20" s="306">
        <f t="shared" si="28"/>
        <v>10539.121357142856</v>
      </c>
      <c r="V20" s="306">
        <f t="shared" si="28"/>
        <v>10539.121357142856</v>
      </c>
      <c r="W20" s="306">
        <f t="shared" si="28"/>
        <v>13467.692785714287</v>
      </c>
      <c r="X20" s="306">
        <f t="shared" si="28"/>
        <v>14001.086267850002</v>
      </c>
      <c r="Y20" s="306">
        <f t="shared" si="28"/>
        <v>26301.086267850002</v>
      </c>
      <c r="Z20" s="306">
        <f t="shared" si="28"/>
        <v>26301.086267850002</v>
      </c>
      <c r="AA20" s="306">
        <f t="shared" si="28"/>
        <v>26301.086267850002</v>
      </c>
      <c r="AB20" s="306">
        <f t="shared" si="28"/>
        <v>26301.086267850002</v>
      </c>
      <c r="AC20" s="306">
        <f t="shared" si="28"/>
        <v>26301.086267850002</v>
      </c>
      <c r="AD20" s="306">
        <f t="shared" si="28"/>
        <v>26301.086267850002</v>
      </c>
      <c r="AE20" s="306">
        <f t="shared" si="28"/>
        <v>26301.086267850002</v>
      </c>
      <c r="AF20" s="306">
        <f t="shared" si="28"/>
        <v>26301.086267850002</v>
      </c>
      <c r="AG20" s="306">
        <f t="shared" si="28"/>
        <v>26301.086267850002</v>
      </c>
      <c r="AH20" s="306">
        <f t="shared" si="28"/>
        <v>26301.086267850002</v>
      </c>
      <c r="AI20" s="306">
        <f t="shared" si="28"/>
        <v>26301.086267850002</v>
      </c>
      <c r="AJ20" s="306">
        <f t="shared" si="28"/>
        <v>27473.335601833784</v>
      </c>
      <c r="AK20" s="306">
        <f t="shared" si="28"/>
        <v>27473.335601833784</v>
      </c>
      <c r="AL20" s="306">
        <f t="shared" si="28"/>
        <v>27473.335601833784</v>
      </c>
      <c r="AM20" s="306">
        <f t="shared" si="28"/>
        <v>27473.335601833784</v>
      </c>
      <c r="AN20" s="306">
        <f t="shared" si="28"/>
        <v>27473.335601833784</v>
      </c>
      <c r="AO20" s="306">
        <f t="shared" si="28"/>
        <v>27473.335601833784</v>
      </c>
      <c r="AP20" s="306">
        <f t="shared" si="28"/>
        <v>27473.335601833784</v>
      </c>
      <c r="AQ20" s="306">
        <f t="shared" si="28"/>
        <v>27473.335601833784</v>
      </c>
      <c r="AR20" s="306">
        <f t="shared" si="28"/>
        <v>27473.335601833784</v>
      </c>
      <c r="AS20" s="306">
        <f t="shared" si="28"/>
        <v>27473.335601833784</v>
      </c>
      <c r="AT20" s="306">
        <f t="shared" si="28"/>
        <v>27473.335601833784</v>
      </c>
      <c r="AU20" s="306">
        <f t="shared" si="28"/>
        <v>27473.335601833784</v>
      </c>
      <c r="AV20" s="306">
        <f t="shared" si="28"/>
        <v>0</v>
      </c>
      <c r="AW20" s="306">
        <f t="shared" si="28"/>
        <v>0</v>
      </c>
      <c r="AX20" s="306">
        <f t="shared" si="28"/>
        <v>0</v>
      </c>
      <c r="AY20" s="306">
        <f t="shared" si="28"/>
        <v>0</v>
      </c>
      <c r="AZ20" s="306">
        <f t="shared" si="28"/>
        <v>0</v>
      </c>
      <c r="BA20" s="306">
        <f t="shared" si="28"/>
        <v>0</v>
      </c>
      <c r="BB20" s="306">
        <f t="shared" si="28"/>
        <v>0</v>
      </c>
      <c r="BC20" s="306">
        <f t="shared" si="28"/>
        <v>0</v>
      </c>
      <c r="BD20" s="306">
        <f t="shared" si="28"/>
        <v>0</v>
      </c>
      <c r="BE20" s="306">
        <f t="shared" si="28"/>
        <v>0</v>
      </c>
      <c r="BF20" s="306">
        <f t="shared" si="28"/>
        <v>0</v>
      </c>
      <c r="BG20" s="306">
        <f t="shared" si="28"/>
        <v>0</v>
      </c>
      <c r="BH20" s="306">
        <f t="shared" si="28"/>
        <v>0</v>
      </c>
      <c r="BI20" s="306">
        <f t="shared" si="28"/>
        <v>0</v>
      </c>
      <c r="BJ20" s="306">
        <f t="shared" si="28"/>
        <v>0</v>
      </c>
      <c r="BK20" s="306">
        <f t="shared" si="28"/>
        <v>0</v>
      </c>
      <c r="BL20" s="306">
        <f t="shared" si="28"/>
        <v>0</v>
      </c>
      <c r="BM20" s="306">
        <f t="shared" si="28"/>
        <v>0</v>
      </c>
      <c r="BN20" s="306">
        <f t="shared" si="28"/>
        <v>0</v>
      </c>
      <c r="BO20" s="306">
        <f t="shared" si="28"/>
        <v>0</v>
      </c>
      <c r="BP20" s="306">
        <f t="shared" si="28"/>
        <v>0</v>
      </c>
      <c r="BQ20" s="306">
        <f t="shared" si="28"/>
        <v>0</v>
      </c>
      <c r="BR20" s="306">
        <f t="shared" si="28"/>
        <v>0</v>
      </c>
      <c r="BS20" s="306">
        <f t="shared" si="28"/>
        <v>0</v>
      </c>
    </row>
    <row r="21" spans="1:71" s="79" customFormat="1" ht="16" outlineLevel="2">
      <c r="A21" s="83"/>
      <c r="B21" s="282" t="str">
        <f>CONCATENATE(B20,".3")</f>
        <v>NTT SUM.3.3</v>
      </c>
      <c r="C21" s="133" t="str">
        <f>CONCATENATE(C$20," - O&amp;N UC")</f>
        <v>NTT SUMMARY - Risk Reward Proceeds - O&amp;N UC</v>
      </c>
      <c r="E21" s="310">
        <f t="shared" ref="E21:E33" si="29">F21+G21+H21+I21+J21</f>
        <v>696806.03329334839</v>
      </c>
      <c r="F21" s="310">
        <f t="shared" ref="F21:F33" si="30">SUM(L21:W21)</f>
        <v>63812.970857142849</v>
      </c>
      <c r="G21" s="310">
        <f t="shared" ref="G21:G33" si="31">SUM(X21:AI21)</f>
        <v>303313.03521420009</v>
      </c>
      <c r="H21" s="310">
        <f t="shared" ref="H21:H33" si="32">SUM(AJ21:AU21)</f>
        <v>329680.02722200542</v>
      </c>
      <c r="I21" s="310">
        <f t="shared" ref="I21:I33" si="33">SUM(AV21:BG21)</f>
        <v>0</v>
      </c>
      <c r="J21" s="310">
        <f t="shared" ref="J21:J33" si="34">SUM(BH21:BS21)</f>
        <v>0</v>
      </c>
      <c r="K21" s="309"/>
      <c r="L21" s="310">
        <f>L510</f>
        <v>0</v>
      </c>
      <c r="M21" s="310">
        <f t="shared" ref="M21:BS21" si="35">M510</f>
        <v>0</v>
      </c>
      <c r="N21" s="310">
        <f t="shared" si="35"/>
        <v>0</v>
      </c>
      <c r="O21" s="310">
        <f t="shared" si="35"/>
        <v>0</v>
      </c>
      <c r="P21" s="310">
        <f t="shared" si="35"/>
        <v>4681.9785000000002</v>
      </c>
      <c r="Q21" s="310">
        <f t="shared" si="35"/>
        <v>4681.9785000000002</v>
      </c>
      <c r="R21" s="310">
        <f t="shared" si="35"/>
        <v>4681.9785000000002</v>
      </c>
      <c r="S21" s="310">
        <f t="shared" si="35"/>
        <v>7610.5499285714286</v>
      </c>
      <c r="T21" s="310">
        <f t="shared" si="35"/>
        <v>7610.5499285714286</v>
      </c>
      <c r="U21" s="310">
        <f t="shared" si="35"/>
        <v>10539.121357142856</v>
      </c>
      <c r="V21" s="310">
        <f t="shared" si="35"/>
        <v>10539.121357142856</v>
      </c>
      <c r="W21" s="310">
        <f t="shared" si="35"/>
        <v>13467.692785714287</v>
      </c>
      <c r="X21" s="310">
        <f t="shared" si="35"/>
        <v>14001.086267850002</v>
      </c>
      <c r="Y21" s="310">
        <f t="shared" si="35"/>
        <v>26301.086267850002</v>
      </c>
      <c r="Z21" s="310">
        <f t="shared" si="35"/>
        <v>26301.086267850002</v>
      </c>
      <c r="AA21" s="310">
        <f t="shared" si="35"/>
        <v>26301.086267850002</v>
      </c>
      <c r="AB21" s="310">
        <f t="shared" si="35"/>
        <v>26301.086267850002</v>
      </c>
      <c r="AC21" s="310">
        <f t="shared" si="35"/>
        <v>26301.086267850002</v>
      </c>
      <c r="AD21" s="310">
        <f t="shared" si="35"/>
        <v>26301.086267850002</v>
      </c>
      <c r="AE21" s="310">
        <f t="shared" si="35"/>
        <v>26301.086267850002</v>
      </c>
      <c r="AF21" s="310">
        <f t="shared" si="35"/>
        <v>26301.086267850002</v>
      </c>
      <c r="AG21" s="310">
        <f t="shared" si="35"/>
        <v>26301.086267850002</v>
      </c>
      <c r="AH21" s="310">
        <f t="shared" si="35"/>
        <v>26301.086267850002</v>
      </c>
      <c r="AI21" s="310">
        <f t="shared" si="35"/>
        <v>26301.086267850002</v>
      </c>
      <c r="AJ21" s="310">
        <f t="shared" si="35"/>
        <v>27473.335601833784</v>
      </c>
      <c r="AK21" s="310">
        <f t="shared" si="35"/>
        <v>27473.335601833784</v>
      </c>
      <c r="AL21" s="310">
        <f t="shared" si="35"/>
        <v>27473.335601833784</v>
      </c>
      <c r="AM21" s="310">
        <f t="shared" si="35"/>
        <v>27473.335601833784</v>
      </c>
      <c r="AN21" s="310">
        <f t="shared" si="35"/>
        <v>27473.335601833784</v>
      </c>
      <c r="AO21" s="310">
        <f t="shared" si="35"/>
        <v>27473.335601833784</v>
      </c>
      <c r="AP21" s="310">
        <f t="shared" si="35"/>
        <v>27473.335601833784</v>
      </c>
      <c r="AQ21" s="310">
        <f t="shared" si="35"/>
        <v>27473.335601833784</v>
      </c>
      <c r="AR21" s="310">
        <f t="shared" si="35"/>
        <v>27473.335601833784</v>
      </c>
      <c r="AS21" s="310">
        <f t="shared" si="35"/>
        <v>27473.335601833784</v>
      </c>
      <c r="AT21" s="310">
        <f t="shared" si="35"/>
        <v>27473.335601833784</v>
      </c>
      <c r="AU21" s="310">
        <f t="shared" si="35"/>
        <v>27473.335601833784</v>
      </c>
      <c r="AV21" s="310">
        <f t="shared" si="35"/>
        <v>0</v>
      </c>
      <c r="AW21" s="310">
        <f t="shared" si="35"/>
        <v>0</v>
      </c>
      <c r="AX21" s="310">
        <f t="shared" si="35"/>
        <v>0</v>
      </c>
      <c r="AY21" s="310">
        <f t="shared" si="35"/>
        <v>0</v>
      </c>
      <c r="AZ21" s="310">
        <f t="shared" si="35"/>
        <v>0</v>
      </c>
      <c r="BA21" s="310">
        <f t="shared" si="35"/>
        <v>0</v>
      </c>
      <c r="BB21" s="310">
        <f t="shared" si="35"/>
        <v>0</v>
      </c>
      <c r="BC21" s="310">
        <f t="shared" si="35"/>
        <v>0</v>
      </c>
      <c r="BD21" s="310">
        <f t="shared" si="35"/>
        <v>0</v>
      </c>
      <c r="BE21" s="310">
        <f t="shared" si="35"/>
        <v>0</v>
      </c>
      <c r="BF21" s="310">
        <f t="shared" si="35"/>
        <v>0</v>
      </c>
      <c r="BG21" s="310">
        <f t="shared" si="35"/>
        <v>0</v>
      </c>
      <c r="BH21" s="310">
        <f t="shared" si="35"/>
        <v>0</v>
      </c>
      <c r="BI21" s="310">
        <f t="shared" si="35"/>
        <v>0</v>
      </c>
      <c r="BJ21" s="310">
        <f t="shared" si="35"/>
        <v>0</v>
      </c>
      <c r="BK21" s="310">
        <f t="shared" si="35"/>
        <v>0</v>
      </c>
      <c r="BL21" s="310">
        <f t="shared" si="35"/>
        <v>0</v>
      </c>
      <c r="BM21" s="310">
        <f t="shared" si="35"/>
        <v>0</v>
      </c>
      <c r="BN21" s="310">
        <f t="shared" si="35"/>
        <v>0</v>
      </c>
      <c r="BO21" s="310">
        <f t="shared" si="35"/>
        <v>0</v>
      </c>
      <c r="BP21" s="310">
        <f t="shared" si="35"/>
        <v>0</v>
      </c>
      <c r="BQ21" s="310">
        <f t="shared" si="35"/>
        <v>0</v>
      </c>
      <c r="BR21" s="310">
        <f t="shared" si="35"/>
        <v>0</v>
      </c>
      <c r="BS21" s="310">
        <f t="shared" si="35"/>
        <v>0</v>
      </c>
    </row>
    <row r="22" spans="1:71" s="79" customFormat="1" ht="16" outlineLevel="2">
      <c r="A22" s="83"/>
      <c r="B22" s="282" t="str">
        <f>CONCATENATE(B20,".4")</f>
        <v>NTT SUM.3.4</v>
      </c>
      <c r="C22" s="289" t="str">
        <f>CONCATENATE(C$20," - TI UC")</f>
        <v>NTT SUMMARY - Risk Reward Proceeds - TI UC</v>
      </c>
      <c r="E22" s="310">
        <f t="shared" si="29"/>
        <v>0</v>
      </c>
      <c r="F22" s="310">
        <f t="shared" si="30"/>
        <v>0</v>
      </c>
      <c r="G22" s="310">
        <f t="shared" si="31"/>
        <v>0</v>
      </c>
      <c r="H22" s="310">
        <f t="shared" si="32"/>
        <v>0</v>
      </c>
      <c r="I22" s="310">
        <f t="shared" si="33"/>
        <v>0</v>
      </c>
      <c r="J22" s="310">
        <f t="shared" si="34"/>
        <v>0</v>
      </c>
      <c r="K22" s="309"/>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c r="AS22" s="310"/>
      <c r="AT22" s="310"/>
      <c r="AU22" s="310"/>
      <c r="AV22" s="310"/>
      <c r="AW22" s="310"/>
      <c r="AX22" s="310"/>
      <c r="AY22" s="310"/>
      <c r="AZ22" s="310"/>
      <c r="BA22" s="310"/>
      <c r="BB22" s="310"/>
      <c r="BC22" s="310"/>
      <c r="BD22" s="310"/>
      <c r="BE22" s="310"/>
      <c r="BF22" s="310"/>
      <c r="BG22" s="310"/>
      <c r="BH22" s="310"/>
      <c r="BI22" s="310"/>
      <c r="BJ22" s="310"/>
      <c r="BK22" s="310"/>
      <c r="BL22" s="310"/>
      <c r="BM22" s="310"/>
      <c r="BN22" s="310"/>
      <c r="BO22" s="310"/>
      <c r="BP22" s="310"/>
      <c r="BQ22" s="310"/>
      <c r="BR22" s="310"/>
      <c r="BS22" s="310"/>
    </row>
    <row r="23" spans="1:71" s="79" customFormat="1" ht="16" outlineLevel="2">
      <c r="A23" s="83"/>
      <c r="B23" s="282" t="str">
        <f>CONCATENATE(B20,".5")</f>
        <v>NTT SUM.3.5</v>
      </c>
      <c r="C23" s="289" t="str">
        <f>CONCATENATE(C$20," - WWD UC")</f>
        <v>NTT SUMMARY - Risk Reward Proceeds - WWD UC</v>
      </c>
      <c r="E23" s="310">
        <f t="shared" si="29"/>
        <v>0</v>
      </c>
      <c r="F23" s="310">
        <f t="shared" si="30"/>
        <v>0</v>
      </c>
      <c r="G23" s="310">
        <f t="shared" si="31"/>
        <v>0</v>
      </c>
      <c r="H23" s="310">
        <f t="shared" si="32"/>
        <v>0</v>
      </c>
      <c r="I23" s="310">
        <f t="shared" si="33"/>
        <v>0</v>
      </c>
      <c r="J23" s="310">
        <f t="shared" si="34"/>
        <v>0</v>
      </c>
      <c r="K23" s="309"/>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c r="AS23" s="310"/>
      <c r="AT23" s="310"/>
      <c r="AU23" s="310"/>
      <c r="AV23" s="310"/>
      <c r="AW23" s="310"/>
      <c r="AX23" s="310"/>
      <c r="AY23" s="310"/>
      <c r="AZ23" s="310"/>
      <c r="BA23" s="310"/>
      <c r="BB23" s="310"/>
      <c r="BC23" s="310"/>
      <c r="BD23" s="310"/>
      <c r="BE23" s="310"/>
      <c r="BF23" s="310"/>
      <c r="BG23" s="310"/>
      <c r="BH23" s="310"/>
      <c r="BI23" s="310"/>
      <c r="BJ23" s="310"/>
      <c r="BK23" s="310"/>
      <c r="BL23" s="310"/>
      <c r="BM23" s="310"/>
      <c r="BN23" s="310"/>
      <c r="BO23" s="310"/>
      <c r="BP23" s="310"/>
      <c r="BQ23" s="310"/>
      <c r="BR23" s="310"/>
      <c r="BS23" s="310"/>
    </row>
    <row r="24" spans="1:71" s="79" customFormat="1" ht="16" outlineLevel="2">
      <c r="A24" s="83"/>
      <c r="B24" s="282" t="str">
        <f>CONCATENATE(B20,".6")</f>
        <v>NTT SUM.3.6</v>
      </c>
      <c r="C24" s="289" t="str">
        <f>CONCATENATE(C$20," - LP UC")</f>
        <v>NTT SUMMARY - Risk Reward Proceeds - LP UC</v>
      </c>
      <c r="E24" s="310">
        <f t="shared" si="29"/>
        <v>0</v>
      </c>
      <c r="F24" s="310">
        <f t="shared" si="30"/>
        <v>0</v>
      </c>
      <c r="G24" s="310">
        <f t="shared" si="31"/>
        <v>0</v>
      </c>
      <c r="H24" s="310">
        <f t="shared" si="32"/>
        <v>0</v>
      </c>
      <c r="I24" s="310">
        <f t="shared" si="33"/>
        <v>0</v>
      </c>
      <c r="J24" s="310">
        <f t="shared" si="34"/>
        <v>0</v>
      </c>
      <c r="K24" s="309"/>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310"/>
      <c r="AT24" s="310"/>
      <c r="AU24" s="310"/>
      <c r="AV24" s="310"/>
      <c r="AW24" s="310"/>
      <c r="AX24" s="310"/>
      <c r="AY24" s="310"/>
      <c r="AZ24" s="310"/>
      <c r="BA24" s="310"/>
      <c r="BB24" s="310"/>
      <c r="BC24" s="310"/>
      <c r="BD24" s="310"/>
      <c r="BE24" s="310"/>
      <c r="BF24" s="310"/>
      <c r="BG24" s="310"/>
      <c r="BH24" s="310"/>
      <c r="BI24" s="310"/>
      <c r="BJ24" s="310"/>
      <c r="BK24" s="310"/>
      <c r="BL24" s="310"/>
      <c r="BM24" s="310"/>
      <c r="BN24" s="310"/>
      <c r="BO24" s="310"/>
      <c r="BP24" s="310"/>
      <c r="BQ24" s="310"/>
      <c r="BR24" s="310"/>
      <c r="BS24" s="310"/>
    </row>
    <row r="25" spans="1:71" s="79" customFormat="1" ht="16" outlineLevel="2">
      <c r="A25" s="83"/>
      <c r="B25" s="282" t="str">
        <f>CONCATENATE(B20,".7")</f>
        <v>NTT SUM.3.7</v>
      </c>
      <c r="C25" s="289" t="str">
        <f>CONCATENATE(C$20," - NEW UC")</f>
        <v>NTT SUMMARY - Risk Reward Proceeds - NEW UC</v>
      </c>
      <c r="E25" s="310">
        <f t="shared" si="29"/>
        <v>0</v>
      </c>
      <c r="F25" s="310">
        <f t="shared" si="30"/>
        <v>0</v>
      </c>
      <c r="G25" s="310">
        <f t="shared" si="31"/>
        <v>0</v>
      </c>
      <c r="H25" s="310">
        <f t="shared" si="32"/>
        <v>0</v>
      </c>
      <c r="I25" s="310">
        <f t="shared" si="33"/>
        <v>0</v>
      </c>
      <c r="J25" s="310">
        <f t="shared" si="34"/>
        <v>0</v>
      </c>
      <c r="K25" s="309"/>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c r="AS25" s="310"/>
      <c r="AT25" s="310"/>
      <c r="AU25" s="310"/>
      <c r="AV25" s="310"/>
      <c r="AW25" s="310"/>
      <c r="AX25" s="310"/>
      <c r="AY25" s="310"/>
      <c r="AZ25" s="310"/>
      <c r="BA25" s="310"/>
      <c r="BB25" s="310"/>
      <c r="BC25" s="310"/>
      <c r="BD25" s="310"/>
      <c r="BE25" s="310"/>
      <c r="BF25" s="310"/>
      <c r="BG25" s="310"/>
      <c r="BH25" s="310"/>
      <c r="BI25" s="310"/>
      <c r="BJ25" s="310"/>
      <c r="BK25" s="310"/>
      <c r="BL25" s="310"/>
      <c r="BM25" s="310"/>
      <c r="BN25" s="310"/>
      <c r="BO25" s="310"/>
      <c r="BP25" s="310"/>
      <c r="BQ25" s="310"/>
      <c r="BR25" s="310"/>
      <c r="BS25" s="310"/>
    </row>
    <row r="26" spans="1:71" s="83" customFormat="1" ht="16">
      <c r="B26" s="127" t="str">
        <f>CONCATENATE(B$3,".4")</f>
        <v>NTT SUM.4</v>
      </c>
      <c r="C26" s="287" t="str">
        <f>CONCATENATE(C$3," - Cash Out")</f>
        <v>NTT SUMMARY - Cash Out</v>
      </c>
      <c r="E26" s="306">
        <f>F26+G26+H26+I26+J26</f>
        <v>1455754.62</v>
      </c>
      <c r="F26" s="306">
        <f>SUM(L26:W26)</f>
        <v>504133.5</v>
      </c>
      <c r="G26" s="306">
        <f>SUM(X26:AI26)</f>
        <v>477450</v>
      </c>
      <c r="H26" s="306">
        <f>SUM(AJ26:AU26)</f>
        <v>474171.12000000005</v>
      </c>
      <c r="I26" s="306">
        <f>SUM(AV26:BG26)</f>
        <v>0</v>
      </c>
      <c r="J26" s="306">
        <f>SUM(BH26:BS26)</f>
        <v>0</v>
      </c>
      <c r="K26" s="307"/>
      <c r="L26" s="306">
        <f>SUM(L27:L33)</f>
        <v>42999.999999999993</v>
      </c>
      <c r="M26" s="306">
        <f t="shared" ref="M26:BS26" si="36">SUM(M27:M33)</f>
        <v>54869.874999999993</v>
      </c>
      <c r="N26" s="306">
        <f t="shared" si="36"/>
        <v>57869.874999999993</v>
      </c>
      <c r="O26" s="306">
        <f t="shared" si="36"/>
        <v>27885.75</v>
      </c>
      <c r="P26" s="306">
        <f t="shared" si="36"/>
        <v>40063.5</v>
      </c>
      <c r="Q26" s="306">
        <f t="shared" si="36"/>
        <v>40063.5</v>
      </c>
      <c r="R26" s="306">
        <f t="shared" si="36"/>
        <v>40063.5</v>
      </c>
      <c r="S26" s="306">
        <f t="shared" si="36"/>
        <v>40063.5</v>
      </c>
      <c r="T26" s="306">
        <f t="shared" si="36"/>
        <v>40063.5</v>
      </c>
      <c r="U26" s="306">
        <f t="shared" si="36"/>
        <v>40063.5</v>
      </c>
      <c r="V26" s="306">
        <f t="shared" si="36"/>
        <v>40063.5</v>
      </c>
      <c r="W26" s="306">
        <f t="shared" si="36"/>
        <v>40063.5</v>
      </c>
      <c r="X26" s="306">
        <f t="shared" si="36"/>
        <v>39787.5</v>
      </c>
      <c r="Y26" s="306">
        <f t="shared" si="36"/>
        <v>39787.5</v>
      </c>
      <c r="Z26" s="306">
        <f t="shared" si="36"/>
        <v>39787.5</v>
      </c>
      <c r="AA26" s="306">
        <f t="shared" si="36"/>
        <v>39787.5</v>
      </c>
      <c r="AB26" s="306">
        <f t="shared" si="36"/>
        <v>39787.5</v>
      </c>
      <c r="AC26" s="306">
        <f t="shared" si="36"/>
        <v>39787.5</v>
      </c>
      <c r="AD26" s="306">
        <f t="shared" si="36"/>
        <v>39787.5</v>
      </c>
      <c r="AE26" s="306">
        <f t="shared" si="36"/>
        <v>39787.5</v>
      </c>
      <c r="AF26" s="306">
        <f t="shared" si="36"/>
        <v>39787.5</v>
      </c>
      <c r="AG26" s="306">
        <f t="shared" si="36"/>
        <v>39787.5</v>
      </c>
      <c r="AH26" s="306">
        <f t="shared" si="36"/>
        <v>39787.5</v>
      </c>
      <c r="AI26" s="306">
        <f t="shared" si="36"/>
        <v>39787.5</v>
      </c>
      <c r="AJ26" s="306">
        <f t="shared" si="36"/>
        <v>39514.26</v>
      </c>
      <c r="AK26" s="306">
        <f t="shared" si="36"/>
        <v>39514.26</v>
      </c>
      <c r="AL26" s="306">
        <f t="shared" si="36"/>
        <v>39514.26</v>
      </c>
      <c r="AM26" s="306">
        <f t="shared" si="36"/>
        <v>39514.26</v>
      </c>
      <c r="AN26" s="306">
        <f t="shared" si="36"/>
        <v>39514.26</v>
      </c>
      <c r="AO26" s="306">
        <f t="shared" si="36"/>
        <v>39514.26</v>
      </c>
      <c r="AP26" s="306">
        <f t="shared" si="36"/>
        <v>39514.26</v>
      </c>
      <c r="AQ26" s="306">
        <f t="shared" si="36"/>
        <v>39514.26</v>
      </c>
      <c r="AR26" s="306">
        <f t="shared" si="36"/>
        <v>39514.26</v>
      </c>
      <c r="AS26" s="306">
        <f t="shared" si="36"/>
        <v>39514.26</v>
      </c>
      <c r="AT26" s="306">
        <f t="shared" si="36"/>
        <v>39514.26</v>
      </c>
      <c r="AU26" s="306">
        <f t="shared" si="36"/>
        <v>39514.26</v>
      </c>
      <c r="AV26" s="306">
        <f t="shared" si="36"/>
        <v>0</v>
      </c>
      <c r="AW26" s="306">
        <f t="shared" si="36"/>
        <v>0</v>
      </c>
      <c r="AX26" s="306">
        <f t="shared" si="36"/>
        <v>0</v>
      </c>
      <c r="AY26" s="306">
        <f t="shared" si="36"/>
        <v>0</v>
      </c>
      <c r="AZ26" s="306">
        <f t="shared" si="36"/>
        <v>0</v>
      </c>
      <c r="BA26" s="306">
        <f t="shared" si="36"/>
        <v>0</v>
      </c>
      <c r="BB26" s="306">
        <f t="shared" si="36"/>
        <v>0</v>
      </c>
      <c r="BC26" s="306">
        <f t="shared" si="36"/>
        <v>0</v>
      </c>
      <c r="BD26" s="306">
        <f t="shared" si="36"/>
        <v>0</v>
      </c>
      <c r="BE26" s="306">
        <f t="shared" si="36"/>
        <v>0</v>
      </c>
      <c r="BF26" s="306">
        <f t="shared" si="36"/>
        <v>0</v>
      </c>
      <c r="BG26" s="306">
        <f t="shared" si="36"/>
        <v>0</v>
      </c>
      <c r="BH26" s="306">
        <f t="shared" si="36"/>
        <v>0</v>
      </c>
      <c r="BI26" s="306">
        <f t="shared" si="36"/>
        <v>0</v>
      </c>
      <c r="BJ26" s="306">
        <f t="shared" si="36"/>
        <v>0</v>
      </c>
      <c r="BK26" s="306">
        <f t="shared" si="36"/>
        <v>0</v>
      </c>
      <c r="BL26" s="306">
        <f t="shared" si="36"/>
        <v>0</v>
      </c>
      <c r="BM26" s="306">
        <f t="shared" si="36"/>
        <v>0</v>
      </c>
      <c r="BN26" s="306">
        <f t="shared" si="36"/>
        <v>0</v>
      </c>
      <c r="BO26" s="306">
        <f t="shared" si="36"/>
        <v>0</v>
      </c>
      <c r="BP26" s="306">
        <f t="shared" si="36"/>
        <v>0</v>
      </c>
      <c r="BQ26" s="306">
        <f t="shared" si="36"/>
        <v>0</v>
      </c>
      <c r="BR26" s="306">
        <f t="shared" si="36"/>
        <v>0</v>
      </c>
      <c r="BS26" s="306">
        <f t="shared" si="36"/>
        <v>0</v>
      </c>
    </row>
    <row r="27" spans="1:71" s="286" customFormat="1" ht="16" outlineLevel="2">
      <c r="A27" s="83"/>
      <c r="B27" s="282" t="str">
        <f>CONCATENATE(B26,".1")</f>
        <v>NTT SUM.4.1</v>
      </c>
      <c r="C27" s="288" t="str">
        <f>CONCATENATE(C26," - Project")</f>
        <v>NTT SUMMARY - Cash Out - Project</v>
      </c>
      <c r="E27" s="310">
        <f>F27+G27+H27+I27+J27</f>
        <v>514000</v>
      </c>
      <c r="F27" s="311">
        <f>SUM(L27:W27)</f>
        <v>226000</v>
      </c>
      <c r="G27" s="311">
        <f>SUM(X27:AI27)</f>
        <v>144000</v>
      </c>
      <c r="H27" s="311">
        <f>SUM(AJ27:AU27)</f>
        <v>144000</v>
      </c>
      <c r="I27" s="311">
        <f>SUM(AV27:BG27)</f>
        <v>0</v>
      </c>
      <c r="J27" s="311">
        <f>SUM(BH27:BS27)</f>
        <v>0</v>
      </c>
      <c r="K27" s="312"/>
      <c r="L27" s="516">
        <f t="shared" ref="L27:BS27" si="37">L35+L43+L51</f>
        <v>36333.333333333328</v>
      </c>
      <c r="M27" s="516">
        <f t="shared" si="37"/>
        <v>39333.333333333328</v>
      </c>
      <c r="N27" s="516">
        <f t="shared" si="37"/>
        <v>42333.333333333328</v>
      </c>
      <c r="O27" s="516">
        <f t="shared" si="37"/>
        <v>12000</v>
      </c>
      <c r="P27" s="516">
        <f t="shared" si="37"/>
        <v>12000</v>
      </c>
      <c r="Q27" s="516">
        <f t="shared" si="37"/>
        <v>12000</v>
      </c>
      <c r="R27" s="516">
        <f t="shared" si="37"/>
        <v>12000</v>
      </c>
      <c r="S27" s="516">
        <f t="shared" si="37"/>
        <v>12000</v>
      </c>
      <c r="T27" s="516">
        <f t="shared" si="37"/>
        <v>12000</v>
      </c>
      <c r="U27" s="516">
        <f t="shared" si="37"/>
        <v>12000</v>
      </c>
      <c r="V27" s="516">
        <f t="shared" si="37"/>
        <v>12000</v>
      </c>
      <c r="W27" s="516">
        <f t="shared" si="37"/>
        <v>12000</v>
      </c>
      <c r="X27" s="516">
        <f t="shared" si="37"/>
        <v>12000</v>
      </c>
      <c r="Y27" s="516">
        <f t="shared" si="37"/>
        <v>12000</v>
      </c>
      <c r="Z27" s="516">
        <f t="shared" si="37"/>
        <v>12000</v>
      </c>
      <c r="AA27" s="516">
        <f t="shared" si="37"/>
        <v>12000</v>
      </c>
      <c r="AB27" s="516">
        <f t="shared" si="37"/>
        <v>12000</v>
      </c>
      <c r="AC27" s="516">
        <f t="shared" si="37"/>
        <v>12000</v>
      </c>
      <c r="AD27" s="516">
        <f t="shared" si="37"/>
        <v>12000</v>
      </c>
      <c r="AE27" s="516">
        <f t="shared" si="37"/>
        <v>12000</v>
      </c>
      <c r="AF27" s="516">
        <f t="shared" si="37"/>
        <v>12000</v>
      </c>
      <c r="AG27" s="516">
        <f t="shared" si="37"/>
        <v>12000</v>
      </c>
      <c r="AH27" s="516">
        <f t="shared" si="37"/>
        <v>12000</v>
      </c>
      <c r="AI27" s="516">
        <f t="shared" si="37"/>
        <v>12000</v>
      </c>
      <c r="AJ27" s="516">
        <f t="shared" si="37"/>
        <v>12000</v>
      </c>
      <c r="AK27" s="516">
        <f t="shared" si="37"/>
        <v>12000</v>
      </c>
      <c r="AL27" s="516">
        <f t="shared" si="37"/>
        <v>12000</v>
      </c>
      <c r="AM27" s="516">
        <f t="shared" si="37"/>
        <v>12000</v>
      </c>
      <c r="AN27" s="516">
        <f t="shared" si="37"/>
        <v>12000</v>
      </c>
      <c r="AO27" s="516">
        <f t="shared" si="37"/>
        <v>12000</v>
      </c>
      <c r="AP27" s="516">
        <f t="shared" si="37"/>
        <v>12000</v>
      </c>
      <c r="AQ27" s="516">
        <f t="shared" si="37"/>
        <v>12000</v>
      </c>
      <c r="AR27" s="516">
        <f t="shared" si="37"/>
        <v>12000</v>
      </c>
      <c r="AS27" s="516">
        <f t="shared" si="37"/>
        <v>12000</v>
      </c>
      <c r="AT27" s="516">
        <f t="shared" si="37"/>
        <v>12000</v>
      </c>
      <c r="AU27" s="516">
        <f t="shared" si="37"/>
        <v>12000</v>
      </c>
      <c r="AV27" s="516">
        <f t="shared" si="37"/>
        <v>0</v>
      </c>
      <c r="AW27" s="516">
        <f t="shared" si="37"/>
        <v>0</v>
      </c>
      <c r="AX27" s="516">
        <f t="shared" si="37"/>
        <v>0</v>
      </c>
      <c r="AY27" s="516">
        <f t="shared" si="37"/>
        <v>0</v>
      </c>
      <c r="AZ27" s="516">
        <f t="shared" si="37"/>
        <v>0</v>
      </c>
      <c r="BA27" s="516">
        <f t="shared" si="37"/>
        <v>0</v>
      </c>
      <c r="BB27" s="516">
        <f t="shared" si="37"/>
        <v>0</v>
      </c>
      <c r="BC27" s="516">
        <f t="shared" si="37"/>
        <v>0</v>
      </c>
      <c r="BD27" s="516">
        <f t="shared" si="37"/>
        <v>0</v>
      </c>
      <c r="BE27" s="516">
        <f t="shared" si="37"/>
        <v>0</v>
      </c>
      <c r="BF27" s="516">
        <f t="shared" si="37"/>
        <v>0</v>
      </c>
      <c r="BG27" s="516">
        <f t="shared" si="37"/>
        <v>0</v>
      </c>
      <c r="BH27" s="516">
        <f t="shared" si="37"/>
        <v>0</v>
      </c>
      <c r="BI27" s="516">
        <f t="shared" si="37"/>
        <v>0</v>
      </c>
      <c r="BJ27" s="516">
        <f t="shared" si="37"/>
        <v>0</v>
      </c>
      <c r="BK27" s="516">
        <f t="shared" si="37"/>
        <v>0</v>
      </c>
      <c r="BL27" s="516">
        <f t="shared" si="37"/>
        <v>0</v>
      </c>
      <c r="BM27" s="516">
        <f t="shared" si="37"/>
        <v>0</v>
      </c>
      <c r="BN27" s="516">
        <f t="shared" si="37"/>
        <v>0</v>
      </c>
      <c r="BO27" s="516">
        <f t="shared" si="37"/>
        <v>0</v>
      </c>
      <c r="BP27" s="516">
        <f t="shared" si="37"/>
        <v>0</v>
      </c>
      <c r="BQ27" s="516">
        <f t="shared" si="37"/>
        <v>0</v>
      </c>
      <c r="BR27" s="516">
        <f t="shared" si="37"/>
        <v>0</v>
      </c>
      <c r="BS27" s="516">
        <f t="shared" si="37"/>
        <v>0</v>
      </c>
    </row>
    <row r="28" spans="1:71" s="286" customFormat="1" ht="16" outlineLevel="2">
      <c r="A28" s="83"/>
      <c r="B28" s="282" t="str">
        <f>CONCATENATE(B26,".2")</f>
        <v>NTT SUM.4.2</v>
      </c>
      <c r="C28" s="288" t="str">
        <f>CONCATENATE(C26," - Project Pull-through")</f>
        <v>NTT SUMMARY - Cash Out - Project Pull-through</v>
      </c>
      <c r="E28" s="310">
        <f>F28+G28+H28+I28+J28</f>
        <v>20000</v>
      </c>
      <c r="F28" s="311">
        <f>SUM(L28:W28)</f>
        <v>20000</v>
      </c>
      <c r="G28" s="311">
        <f>SUM(X28:AI28)</f>
        <v>0</v>
      </c>
      <c r="H28" s="311">
        <f>SUM(AJ28:AU28)</f>
        <v>0</v>
      </c>
      <c r="I28" s="311">
        <f>SUM(AV28:BG28)</f>
        <v>0</v>
      </c>
      <c r="J28" s="311">
        <f>SUM(BH28:BS28)</f>
        <v>0</v>
      </c>
      <c r="K28" s="312"/>
      <c r="L28" s="516">
        <f t="shared" ref="L28:BS28" si="38">L36+L44+L52</f>
        <v>6666.6666666666661</v>
      </c>
      <c r="M28" s="516">
        <f t="shared" si="38"/>
        <v>6666.6666666666661</v>
      </c>
      <c r="N28" s="516">
        <f t="shared" si="38"/>
        <v>6666.6666666666661</v>
      </c>
      <c r="O28" s="516">
        <f t="shared" si="38"/>
        <v>0</v>
      </c>
      <c r="P28" s="516">
        <f t="shared" si="38"/>
        <v>0</v>
      </c>
      <c r="Q28" s="516">
        <f t="shared" si="38"/>
        <v>0</v>
      </c>
      <c r="R28" s="516">
        <f t="shared" si="38"/>
        <v>0</v>
      </c>
      <c r="S28" s="516">
        <f t="shared" si="38"/>
        <v>0</v>
      </c>
      <c r="T28" s="516">
        <f t="shared" si="38"/>
        <v>0</v>
      </c>
      <c r="U28" s="516">
        <f t="shared" si="38"/>
        <v>0</v>
      </c>
      <c r="V28" s="516">
        <f t="shared" si="38"/>
        <v>0</v>
      </c>
      <c r="W28" s="516">
        <f t="shared" si="38"/>
        <v>0</v>
      </c>
      <c r="X28" s="516">
        <f t="shared" si="38"/>
        <v>0</v>
      </c>
      <c r="Y28" s="516">
        <f t="shared" si="38"/>
        <v>0</v>
      </c>
      <c r="Z28" s="516">
        <f t="shared" si="38"/>
        <v>0</v>
      </c>
      <c r="AA28" s="516">
        <f t="shared" si="38"/>
        <v>0</v>
      </c>
      <c r="AB28" s="516">
        <f t="shared" si="38"/>
        <v>0</v>
      </c>
      <c r="AC28" s="516">
        <f t="shared" si="38"/>
        <v>0</v>
      </c>
      <c r="AD28" s="516">
        <f t="shared" si="38"/>
        <v>0</v>
      </c>
      <c r="AE28" s="516">
        <f t="shared" si="38"/>
        <v>0</v>
      </c>
      <c r="AF28" s="516">
        <f t="shared" si="38"/>
        <v>0</v>
      </c>
      <c r="AG28" s="516">
        <f t="shared" si="38"/>
        <v>0</v>
      </c>
      <c r="AH28" s="516">
        <f t="shared" si="38"/>
        <v>0</v>
      </c>
      <c r="AI28" s="516">
        <f t="shared" si="38"/>
        <v>0</v>
      </c>
      <c r="AJ28" s="516">
        <f t="shared" si="38"/>
        <v>0</v>
      </c>
      <c r="AK28" s="516">
        <f t="shared" si="38"/>
        <v>0</v>
      </c>
      <c r="AL28" s="516">
        <f t="shared" si="38"/>
        <v>0</v>
      </c>
      <c r="AM28" s="516">
        <f t="shared" si="38"/>
        <v>0</v>
      </c>
      <c r="AN28" s="516">
        <f t="shared" si="38"/>
        <v>0</v>
      </c>
      <c r="AO28" s="516">
        <f t="shared" si="38"/>
        <v>0</v>
      </c>
      <c r="AP28" s="516">
        <f t="shared" si="38"/>
        <v>0</v>
      </c>
      <c r="AQ28" s="516">
        <f t="shared" si="38"/>
        <v>0</v>
      </c>
      <c r="AR28" s="516">
        <f t="shared" si="38"/>
        <v>0</v>
      </c>
      <c r="AS28" s="516">
        <f t="shared" si="38"/>
        <v>0</v>
      </c>
      <c r="AT28" s="516">
        <f t="shared" si="38"/>
        <v>0</v>
      </c>
      <c r="AU28" s="516">
        <f t="shared" si="38"/>
        <v>0</v>
      </c>
      <c r="AV28" s="516">
        <f t="shared" si="38"/>
        <v>0</v>
      </c>
      <c r="AW28" s="516">
        <f t="shared" si="38"/>
        <v>0</v>
      </c>
      <c r="AX28" s="516">
        <f t="shared" si="38"/>
        <v>0</v>
      </c>
      <c r="AY28" s="516">
        <f t="shared" si="38"/>
        <v>0</v>
      </c>
      <c r="AZ28" s="516">
        <f t="shared" si="38"/>
        <v>0</v>
      </c>
      <c r="BA28" s="516">
        <f t="shared" si="38"/>
        <v>0</v>
      </c>
      <c r="BB28" s="516">
        <f t="shared" si="38"/>
        <v>0</v>
      </c>
      <c r="BC28" s="516">
        <f t="shared" si="38"/>
        <v>0</v>
      </c>
      <c r="BD28" s="516">
        <f t="shared" si="38"/>
        <v>0</v>
      </c>
      <c r="BE28" s="516">
        <f t="shared" si="38"/>
        <v>0</v>
      </c>
      <c r="BF28" s="516">
        <f t="shared" si="38"/>
        <v>0</v>
      </c>
      <c r="BG28" s="516">
        <f t="shared" si="38"/>
        <v>0</v>
      </c>
      <c r="BH28" s="516">
        <f t="shared" si="38"/>
        <v>0</v>
      </c>
      <c r="BI28" s="516">
        <f t="shared" si="38"/>
        <v>0</v>
      </c>
      <c r="BJ28" s="516">
        <f t="shared" si="38"/>
        <v>0</v>
      </c>
      <c r="BK28" s="516">
        <f t="shared" si="38"/>
        <v>0</v>
      </c>
      <c r="BL28" s="516">
        <f t="shared" si="38"/>
        <v>0</v>
      </c>
      <c r="BM28" s="516">
        <f t="shared" si="38"/>
        <v>0</v>
      </c>
      <c r="BN28" s="516">
        <f t="shared" si="38"/>
        <v>0</v>
      </c>
      <c r="BO28" s="516">
        <f t="shared" si="38"/>
        <v>0</v>
      </c>
      <c r="BP28" s="516">
        <f t="shared" si="38"/>
        <v>0</v>
      </c>
      <c r="BQ28" s="516">
        <f t="shared" si="38"/>
        <v>0</v>
      </c>
      <c r="BR28" s="516">
        <f t="shared" si="38"/>
        <v>0</v>
      </c>
      <c r="BS28" s="516">
        <f t="shared" si="38"/>
        <v>0</v>
      </c>
    </row>
    <row r="29" spans="1:71" s="79" customFormat="1" ht="16" outlineLevel="2">
      <c r="A29" s="83"/>
      <c r="B29" s="282" t="str">
        <f>CONCATENATE(B26,".3")</f>
        <v>NTT SUM.4.3</v>
      </c>
      <c r="C29" s="282" t="str">
        <f>CONCATENATE(C26," - O&amp;N UC")</f>
        <v>NTT SUMMARY - Cash Out - O&amp;N UC</v>
      </c>
      <c r="E29" s="310">
        <f>F29+G29+H29+I29+J29</f>
        <v>921754.62000000011</v>
      </c>
      <c r="F29" s="310">
        <f>SUM(L29:W29)</f>
        <v>258133.5</v>
      </c>
      <c r="G29" s="310">
        <f>SUM(X29:AI29)</f>
        <v>333450</v>
      </c>
      <c r="H29" s="310">
        <f>SUM(AJ29:AU29)</f>
        <v>330171.12000000005</v>
      </c>
      <c r="I29" s="310">
        <f>SUM(AV29:BG29)</f>
        <v>0</v>
      </c>
      <c r="J29" s="310">
        <f>SUM(BH29:BS29)</f>
        <v>0</v>
      </c>
      <c r="K29" s="309"/>
      <c r="L29" s="516">
        <f t="shared" ref="L29:BS29" si="39">L37+L45+L53</f>
        <v>0</v>
      </c>
      <c r="M29" s="516">
        <f t="shared" si="39"/>
        <v>8869.875</v>
      </c>
      <c r="N29" s="516">
        <f t="shared" si="39"/>
        <v>8869.875</v>
      </c>
      <c r="O29" s="516">
        <f t="shared" si="39"/>
        <v>15885.75</v>
      </c>
      <c r="P29" s="516">
        <f t="shared" si="39"/>
        <v>28063.5</v>
      </c>
      <c r="Q29" s="516">
        <f t="shared" si="39"/>
        <v>28063.5</v>
      </c>
      <c r="R29" s="516">
        <f t="shared" si="39"/>
        <v>28063.5</v>
      </c>
      <c r="S29" s="516">
        <f t="shared" si="39"/>
        <v>28063.5</v>
      </c>
      <c r="T29" s="516">
        <f t="shared" si="39"/>
        <v>28063.5</v>
      </c>
      <c r="U29" s="516">
        <f t="shared" si="39"/>
        <v>28063.5</v>
      </c>
      <c r="V29" s="516">
        <f t="shared" si="39"/>
        <v>28063.5</v>
      </c>
      <c r="W29" s="516">
        <f t="shared" si="39"/>
        <v>28063.5</v>
      </c>
      <c r="X29" s="516">
        <f t="shared" si="39"/>
        <v>27787.5</v>
      </c>
      <c r="Y29" s="516">
        <f t="shared" si="39"/>
        <v>27787.5</v>
      </c>
      <c r="Z29" s="516">
        <f t="shared" si="39"/>
        <v>27787.5</v>
      </c>
      <c r="AA29" s="516">
        <f t="shared" si="39"/>
        <v>27787.5</v>
      </c>
      <c r="AB29" s="516">
        <f t="shared" si="39"/>
        <v>27787.5</v>
      </c>
      <c r="AC29" s="516">
        <f t="shared" si="39"/>
        <v>27787.5</v>
      </c>
      <c r="AD29" s="516">
        <f t="shared" si="39"/>
        <v>27787.5</v>
      </c>
      <c r="AE29" s="516">
        <f t="shared" si="39"/>
        <v>27787.5</v>
      </c>
      <c r="AF29" s="516">
        <f t="shared" si="39"/>
        <v>27787.5</v>
      </c>
      <c r="AG29" s="516">
        <f t="shared" si="39"/>
        <v>27787.5</v>
      </c>
      <c r="AH29" s="516">
        <f t="shared" si="39"/>
        <v>27787.5</v>
      </c>
      <c r="AI29" s="516">
        <f t="shared" si="39"/>
        <v>27787.5</v>
      </c>
      <c r="AJ29" s="516">
        <f t="shared" si="39"/>
        <v>27514.260000000002</v>
      </c>
      <c r="AK29" s="516">
        <f t="shared" si="39"/>
        <v>27514.260000000002</v>
      </c>
      <c r="AL29" s="516">
        <f t="shared" si="39"/>
        <v>27514.260000000002</v>
      </c>
      <c r="AM29" s="516">
        <f t="shared" si="39"/>
        <v>27514.260000000002</v>
      </c>
      <c r="AN29" s="516">
        <f t="shared" si="39"/>
        <v>27514.260000000002</v>
      </c>
      <c r="AO29" s="516">
        <f t="shared" si="39"/>
        <v>27514.260000000002</v>
      </c>
      <c r="AP29" s="516">
        <f t="shared" si="39"/>
        <v>27514.260000000002</v>
      </c>
      <c r="AQ29" s="516">
        <f t="shared" si="39"/>
        <v>27514.260000000002</v>
      </c>
      <c r="AR29" s="516">
        <f t="shared" si="39"/>
        <v>27514.260000000002</v>
      </c>
      <c r="AS29" s="516">
        <f t="shared" si="39"/>
        <v>27514.260000000002</v>
      </c>
      <c r="AT29" s="516">
        <f t="shared" si="39"/>
        <v>27514.260000000002</v>
      </c>
      <c r="AU29" s="516">
        <f t="shared" si="39"/>
        <v>27514.260000000002</v>
      </c>
      <c r="AV29" s="516">
        <f t="shared" si="39"/>
        <v>0</v>
      </c>
      <c r="AW29" s="516">
        <f t="shared" si="39"/>
        <v>0</v>
      </c>
      <c r="AX29" s="516">
        <f t="shared" si="39"/>
        <v>0</v>
      </c>
      <c r="AY29" s="516">
        <f t="shared" si="39"/>
        <v>0</v>
      </c>
      <c r="AZ29" s="516">
        <f t="shared" si="39"/>
        <v>0</v>
      </c>
      <c r="BA29" s="516">
        <f t="shared" si="39"/>
        <v>0</v>
      </c>
      <c r="BB29" s="516">
        <f t="shared" si="39"/>
        <v>0</v>
      </c>
      <c r="BC29" s="516">
        <f t="shared" si="39"/>
        <v>0</v>
      </c>
      <c r="BD29" s="516">
        <f t="shared" si="39"/>
        <v>0</v>
      </c>
      <c r="BE29" s="516">
        <f t="shared" si="39"/>
        <v>0</v>
      </c>
      <c r="BF29" s="516">
        <f t="shared" si="39"/>
        <v>0</v>
      </c>
      <c r="BG29" s="516">
        <f t="shared" si="39"/>
        <v>0</v>
      </c>
      <c r="BH29" s="516">
        <f t="shared" si="39"/>
        <v>0</v>
      </c>
      <c r="BI29" s="516">
        <f t="shared" si="39"/>
        <v>0</v>
      </c>
      <c r="BJ29" s="516">
        <f t="shared" si="39"/>
        <v>0</v>
      </c>
      <c r="BK29" s="516">
        <f t="shared" si="39"/>
        <v>0</v>
      </c>
      <c r="BL29" s="516">
        <f t="shared" si="39"/>
        <v>0</v>
      </c>
      <c r="BM29" s="516">
        <f t="shared" si="39"/>
        <v>0</v>
      </c>
      <c r="BN29" s="516">
        <f t="shared" si="39"/>
        <v>0</v>
      </c>
      <c r="BO29" s="516">
        <f t="shared" si="39"/>
        <v>0</v>
      </c>
      <c r="BP29" s="516">
        <f t="shared" si="39"/>
        <v>0</v>
      </c>
      <c r="BQ29" s="516">
        <f t="shared" si="39"/>
        <v>0</v>
      </c>
      <c r="BR29" s="516">
        <f t="shared" si="39"/>
        <v>0</v>
      </c>
      <c r="BS29" s="516">
        <f t="shared" si="39"/>
        <v>0</v>
      </c>
    </row>
    <row r="30" spans="1:71" s="79" customFormat="1" ht="16" outlineLevel="2">
      <c r="A30" s="83"/>
      <c r="B30" s="282" t="str">
        <f>CONCATENATE(B26,".4")</f>
        <v>NTT SUM.4.4</v>
      </c>
      <c r="C30" s="289" t="str">
        <f>CONCATENATE(C26," - TI UC")</f>
        <v>NTT SUMMARY - Cash Out - TI UC</v>
      </c>
      <c r="E30" s="310">
        <f t="shared" si="29"/>
        <v>0</v>
      </c>
      <c r="F30" s="310">
        <f t="shared" si="30"/>
        <v>0</v>
      </c>
      <c r="G30" s="310">
        <f t="shared" si="31"/>
        <v>0</v>
      </c>
      <c r="H30" s="310">
        <f t="shared" si="32"/>
        <v>0</v>
      </c>
      <c r="I30" s="310">
        <f t="shared" si="33"/>
        <v>0</v>
      </c>
      <c r="J30" s="310">
        <f t="shared" si="34"/>
        <v>0</v>
      </c>
      <c r="K30" s="309"/>
      <c r="L30" s="516">
        <f t="shared" ref="L30:BS30" si="40">L38+L46+L54</f>
        <v>0</v>
      </c>
      <c r="M30" s="516">
        <f t="shared" si="40"/>
        <v>0</v>
      </c>
      <c r="N30" s="516">
        <f t="shared" si="40"/>
        <v>0</v>
      </c>
      <c r="O30" s="516">
        <f t="shared" si="40"/>
        <v>0</v>
      </c>
      <c r="P30" s="516">
        <f t="shared" si="40"/>
        <v>0</v>
      </c>
      <c r="Q30" s="516">
        <f t="shared" si="40"/>
        <v>0</v>
      </c>
      <c r="R30" s="516">
        <f t="shared" si="40"/>
        <v>0</v>
      </c>
      <c r="S30" s="516">
        <f t="shared" si="40"/>
        <v>0</v>
      </c>
      <c r="T30" s="516">
        <f t="shared" si="40"/>
        <v>0</v>
      </c>
      <c r="U30" s="516">
        <f t="shared" si="40"/>
        <v>0</v>
      </c>
      <c r="V30" s="516">
        <f t="shared" si="40"/>
        <v>0</v>
      </c>
      <c r="W30" s="516">
        <f t="shared" si="40"/>
        <v>0</v>
      </c>
      <c r="X30" s="516">
        <f t="shared" si="40"/>
        <v>0</v>
      </c>
      <c r="Y30" s="516">
        <f t="shared" si="40"/>
        <v>0</v>
      </c>
      <c r="Z30" s="516">
        <f t="shared" si="40"/>
        <v>0</v>
      </c>
      <c r="AA30" s="516">
        <f t="shared" si="40"/>
        <v>0</v>
      </c>
      <c r="AB30" s="516">
        <f t="shared" si="40"/>
        <v>0</v>
      </c>
      <c r="AC30" s="516">
        <f t="shared" si="40"/>
        <v>0</v>
      </c>
      <c r="AD30" s="516">
        <f t="shared" si="40"/>
        <v>0</v>
      </c>
      <c r="AE30" s="516">
        <f t="shared" si="40"/>
        <v>0</v>
      </c>
      <c r="AF30" s="516">
        <f t="shared" si="40"/>
        <v>0</v>
      </c>
      <c r="AG30" s="516">
        <f t="shared" si="40"/>
        <v>0</v>
      </c>
      <c r="AH30" s="516">
        <f t="shared" si="40"/>
        <v>0</v>
      </c>
      <c r="AI30" s="516">
        <f t="shared" si="40"/>
        <v>0</v>
      </c>
      <c r="AJ30" s="516">
        <f t="shared" si="40"/>
        <v>0</v>
      </c>
      <c r="AK30" s="516">
        <f t="shared" si="40"/>
        <v>0</v>
      </c>
      <c r="AL30" s="516">
        <f t="shared" si="40"/>
        <v>0</v>
      </c>
      <c r="AM30" s="516">
        <f t="shared" si="40"/>
        <v>0</v>
      </c>
      <c r="AN30" s="516">
        <f t="shared" si="40"/>
        <v>0</v>
      </c>
      <c r="AO30" s="516">
        <f t="shared" si="40"/>
        <v>0</v>
      </c>
      <c r="AP30" s="516">
        <f t="shared" si="40"/>
        <v>0</v>
      </c>
      <c r="AQ30" s="516">
        <f t="shared" si="40"/>
        <v>0</v>
      </c>
      <c r="AR30" s="516">
        <f t="shared" si="40"/>
        <v>0</v>
      </c>
      <c r="AS30" s="516">
        <f t="shared" si="40"/>
        <v>0</v>
      </c>
      <c r="AT30" s="516">
        <f t="shared" si="40"/>
        <v>0</v>
      </c>
      <c r="AU30" s="516">
        <f t="shared" si="40"/>
        <v>0</v>
      </c>
      <c r="AV30" s="516">
        <f t="shared" si="40"/>
        <v>0</v>
      </c>
      <c r="AW30" s="516">
        <f t="shared" si="40"/>
        <v>0</v>
      </c>
      <c r="AX30" s="516">
        <f t="shared" si="40"/>
        <v>0</v>
      </c>
      <c r="AY30" s="516">
        <f t="shared" si="40"/>
        <v>0</v>
      </c>
      <c r="AZ30" s="516">
        <f t="shared" si="40"/>
        <v>0</v>
      </c>
      <c r="BA30" s="516">
        <f t="shared" si="40"/>
        <v>0</v>
      </c>
      <c r="BB30" s="516">
        <f t="shared" si="40"/>
        <v>0</v>
      </c>
      <c r="BC30" s="516">
        <f t="shared" si="40"/>
        <v>0</v>
      </c>
      <c r="BD30" s="516">
        <f t="shared" si="40"/>
        <v>0</v>
      </c>
      <c r="BE30" s="516">
        <f t="shared" si="40"/>
        <v>0</v>
      </c>
      <c r="BF30" s="516">
        <f t="shared" si="40"/>
        <v>0</v>
      </c>
      <c r="BG30" s="516">
        <f t="shared" si="40"/>
        <v>0</v>
      </c>
      <c r="BH30" s="516">
        <f t="shared" si="40"/>
        <v>0</v>
      </c>
      <c r="BI30" s="516">
        <f t="shared" si="40"/>
        <v>0</v>
      </c>
      <c r="BJ30" s="516">
        <f t="shared" si="40"/>
        <v>0</v>
      </c>
      <c r="BK30" s="516">
        <f t="shared" si="40"/>
        <v>0</v>
      </c>
      <c r="BL30" s="516">
        <f t="shared" si="40"/>
        <v>0</v>
      </c>
      <c r="BM30" s="516">
        <f t="shared" si="40"/>
        <v>0</v>
      </c>
      <c r="BN30" s="516">
        <f t="shared" si="40"/>
        <v>0</v>
      </c>
      <c r="BO30" s="516">
        <f t="shared" si="40"/>
        <v>0</v>
      </c>
      <c r="BP30" s="516">
        <f t="shared" si="40"/>
        <v>0</v>
      </c>
      <c r="BQ30" s="516">
        <f t="shared" si="40"/>
        <v>0</v>
      </c>
      <c r="BR30" s="516">
        <f t="shared" si="40"/>
        <v>0</v>
      </c>
      <c r="BS30" s="516">
        <f t="shared" si="40"/>
        <v>0</v>
      </c>
    </row>
    <row r="31" spans="1:71" s="79" customFormat="1" ht="16" outlineLevel="2">
      <c r="A31" s="83"/>
      <c r="B31" s="282" t="str">
        <f>CONCATENATE(B26,".5")</f>
        <v>NTT SUM.4.5</v>
      </c>
      <c r="C31" s="289" t="str">
        <f>CONCATENATE(C26," - WWD UC")</f>
        <v>NTT SUMMARY - Cash Out - WWD UC</v>
      </c>
      <c r="E31" s="310">
        <f>F31+G31+H31+I31+J31</f>
        <v>0</v>
      </c>
      <c r="F31" s="310">
        <f>SUM(L31:W31)</f>
        <v>0</v>
      </c>
      <c r="G31" s="310">
        <f>SUM(X31:AI31)</f>
        <v>0</v>
      </c>
      <c r="H31" s="310">
        <f>SUM(AJ31:AU31)</f>
        <v>0</v>
      </c>
      <c r="I31" s="310">
        <f>SUM(AV31:BG31)</f>
        <v>0</v>
      </c>
      <c r="J31" s="310">
        <f>SUM(BH31:BS31)</f>
        <v>0</v>
      </c>
      <c r="K31" s="309"/>
      <c r="L31" s="516">
        <f t="shared" ref="L31:BS31" si="41">L39+L47+L55</f>
        <v>0</v>
      </c>
      <c r="M31" s="516">
        <f t="shared" si="41"/>
        <v>0</v>
      </c>
      <c r="N31" s="516">
        <f t="shared" si="41"/>
        <v>0</v>
      </c>
      <c r="O31" s="516">
        <f t="shared" si="41"/>
        <v>0</v>
      </c>
      <c r="P31" s="516">
        <f t="shared" si="41"/>
        <v>0</v>
      </c>
      <c r="Q31" s="516">
        <f t="shared" si="41"/>
        <v>0</v>
      </c>
      <c r="R31" s="516">
        <f t="shared" si="41"/>
        <v>0</v>
      </c>
      <c r="S31" s="516">
        <f t="shared" si="41"/>
        <v>0</v>
      </c>
      <c r="T31" s="516">
        <f t="shared" si="41"/>
        <v>0</v>
      </c>
      <c r="U31" s="516">
        <f t="shared" si="41"/>
        <v>0</v>
      </c>
      <c r="V31" s="516">
        <f t="shared" si="41"/>
        <v>0</v>
      </c>
      <c r="W31" s="516">
        <f t="shared" si="41"/>
        <v>0</v>
      </c>
      <c r="X31" s="516">
        <f t="shared" si="41"/>
        <v>0</v>
      </c>
      <c r="Y31" s="516">
        <f t="shared" si="41"/>
        <v>0</v>
      </c>
      <c r="Z31" s="516">
        <f t="shared" si="41"/>
        <v>0</v>
      </c>
      <c r="AA31" s="516">
        <f t="shared" si="41"/>
        <v>0</v>
      </c>
      <c r="AB31" s="516">
        <f t="shared" si="41"/>
        <v>0</v>
      </c>
      <c r="AC31" s="516">
        <f t="shared" si="41"/>
        <v>0</v>
      </c>
      <c r="AD31" s="516">
        <f t="shared" si="41"/>
        <v>0</v>
      </c>
      <c r="AE31" s="516">
        <f t="shared" si="41"/>
        <v>0</v>
      </c>
      <c r="AF31" s="516">
        <f t="shared" si="41"/>
        <v>0</v>
      </c>
      <c r="AG31" s="516">
        <f t="shared" si="41"/>
        <v>0</v>
      </c>
      <c r="AH31" s="516">
        <f t="shared" si="41"/>
        <v>0</v>
      </c>
      <c r="AI31" s="516">
        <f t="shared" si="41"/>
        <v>0</v>
      </c>
      <c r="AJ31" s="516">
        <f t="shared" si="41"/>
        <v>0</v>
      </c>
      <c r="AK31" s="516">
        <f t="shared" si="41"/>
        <v>0</v>
      </c>
      <c r="AL31" s="516">
        <f t="shared" si="41"/>
        <v>0</v>
      </c>
      <c r="AM31" s="516">
        <f t="shared" si="41"/>
        <v>0</v>
      </c>
      <c r="AN31" s="516">
        <f t="shared" si="41"/>
        <v>0</v>
      </c>
      <c r="AO31" s="516">
        <f t="shared" si="41"/>
        <v>0</v>
      </c>
      <c r="AP31" s="516">
        <f t="shared" si="41"/>
        <v>0</v>
      </c>
      <c r="AQ31" s="516">
        <f t="shared" si="41"/>
        <v>0</v>
      </c>
      <c r="AR31" s="516">
        <f t="shared" si="41"/>
        <v>0</v>
      </c>
      <c r="AS31" s="516">
        <f t="shared" si="41"/>
        <v>0</v>
      </c>
      <c r="AT31" s="516">
        <f t="shared" si="41"/>
        <v>0</v>
      </c>
      <c r="AU31" s="516">
        <f t="shared" si="41"/>
        <v>0</v>
      </c>
      <c r="AV31" s="516">
        <f t="shared" si="41"/>
        <v>0</v>
      </c>
      <c r="AW31" s="516">
        <f t="shared" si="41"/>
        <v>0</v>
      </c>
      <c r="AX31" s="516">
        <f t="shared" si="41"/>
        <v>0</v>
      </c>
      <c r="AY31" s="516">
        <f t="shared" si="41"/>
        <v>0</v>
      </c>
      <c r="AZ31" s="516">
        <f t="shared" si="41"/>
        <v>0</v>
      </c>
      <c r="BA31" s="516">
        <f t="shared" si="41"/>
        <v>0</v>
      </c>
      <c r="BB31" s="516">
        <f t="shared" si="41"/>
        <v>0</v>
      </c>
      <c r="BC31" s="516">
        <f t="shared" si="41"/>
        <v>0</v>
      </c>
      <c r="BD31" s="516">
        <f t="shared" si="41"/>
        <v>0</v>
      </c>
      <c r="BE31" s="516">
        <f t="shared" si="41"/>
        <v>0</v>
      </c>
      <c r="BF31" s="516">
        <f t="shared" si="41"/>
        <v>0</v>
      </c>
      <c r="BG31" s="516">
        <f t="shared" si="41"/>
        <v>0</v>
      </c>
      <c r="BH31" s="516">
        <f t="shared" si="41"/>
        <v>0</v>
      </c>
      <c r="BI31" s="516">
        <f t="shared" si="41"/>
        <v>0</v>
      </c>
      <c r="BJ31" s="516">
        <f t="shared" si="41"/>
        <v>0</v>
      </c>
      <c r="BK31" s="516">
        <f t="shared" si="41"/>
        <v>0</v>
      </c>
      <c r="BL31" s="516">
        <f t="shared" si="41"/>
        <v>0</v>
      </c>
      <c r="BM31" s="516">
        <f t="shared" si="41"/>
        <v>0</v>
      </c>
      <c r="BN31" s="516">
        <f t="shared" si="41"/>
        <v>0</v>
      </c>
      <c r="BO31" s="516">
        <f t="shared" si="41"/>
        <v>0</v>
      </c>
      <c r="BP31" s="516">
        <f t="shared" si="41"/>
        <v>0</v>
      </c>
      <c r="BQ31" s="516">
        <f t="shared" si="41"/>
        <v>0</v>
      </c>
      <c r="BR31" s="516">
        <f t="shared" si="41"/>
        <v>0</v>
      </c>
      <c r="BS31" s="516">
        <f t="shared" si="41"/>
        <v>0</v>
      </c>
    </row>
    <row r="32" spans="1:71" s="79" customFormat="1" ht="16" outlineLevel="2">
      <c r="A32" s="83"/>
      <c r="B32" s="282" t="str">
        <f>CONCATENATE(B26,".6")</f>
        <v>NTT SUM.4.6</v>
      </c>
      <c r="C32" s="289" t="str">
        <f>CONCATENATE(C26," - LP UC")</f>
        <v>NTT SUMMARY - Cash Out - LP UC</v>
      </c>
      <c r="E32" s="310">
        <f t="shared" si="29"/>
        <v>0</v>
      </c>
      <c r="F32" s="310">
        <f t="shared" si="30"/>
        <v>0</v>
      </c>
      <c r="G32" s="310">
        <f t="shared" si="31"/>
        <v>0</v>
      </c>
      <c r="H32" s="310">
        <f t="shared" si="32"/>
        <v>0</v>
      </c>
      <c r="I32" s="310">
        <f t="shared" si="33"/>
        <v>0</v>
      </c>
      <c r="J32" s="310">
        <f t="shared" si="34"/>
        <v>0</v>
      </c>
      <c r="K32" s="309"/>
      <c r="L32" s="516">
        <f t="shared" ref="L32:BS32" si="42">L40+L48+L56</f>
        <v>0</v>
      </c>
      <c r="M32" s="516">
        <f t="shared" si="42"/>
        <v>0</v>
      </c>
      <c r="N32" s="516">
        <f t="shared" si="42"/>
        <v>0</v>
      </c>
      <c r="O32" s="516">
        <f t="shared" si="42"/>
        <v>0</v>
      </c>
      <c r="P32" s="516">
        <f t="shared" si="42"/>
        <v>0</v>
      </c>
      <c r="Q32" s="516">
        <f t="shared" si="42"/>
        <v>0</v>
      </c>
      <c r="R32" s="516">
        <f t="shared" si="42"/>
        <v>0</v>
      </c>
      <c r="S32" s="516">
        <f t="shared" si="42"/>
        <v>0</v>
      </c>
      <c r="T32" s="516">
        <f t="shared" si="42"/>
        <v>0</v>
      </c>
      <c r="U32" s="516">
        <f t="shared" si="42"/>
        <v>0</v>
      </c>
      <c r="V32" s="516">
        <f t="shared" si="42"/>
        <v>0</v>
      </c>
      <c r="W32" s="516">
        <f t="shared" si="42"/>
        <v>0</v>
      </c>
      <c r="X32" s="516">
        <f t="shared" si="42"/>
        <v>0</v>
      </c>
      <c r="Y32" s="516">
        <f t="shared" si="42"/>
        <v>0</v>
      </c>
      <c r="Z32" s="516">
        <f t="shared" si="42"/>
        <v>0</v>
      </c>
      <c r="AA32" s="516">
        <f t="shared" si="42"/>
        <v>0</v>
      </c>
      <c r="AB32" s="516">
        <f t="shared" si="42"/>
        <v>0</v>
      </c>
      <c r="AC32" s="516">
        <f t="shared" si="42"/>
        <v>0</v>
      </c>
      <c r="AD32" s="516">
        <f t="shared" si="42"/>
        <v>0</v>
      </c>
      <c r="AE32" s="516">
        <f t="shared" si="42"/>
        <v>0</v>
      </c>
      <c r="AF32" s="516">
        <f t="shared" si="42"/>
        <v>0</v>
      </c>
      <c r="AG32" s="516">
        <f t="shared" si="42"/>
        <v>0</v>
      </c>
      <c r="AH32" s="516">
        <f t="shared" si="42"/>
        <v>0</v>
      </c>
      <c r="AI32" s="516">
        <f t="shared" si="42"/>
        <v>0</v>
      </c>
      <c r="AJ32" s="516">
        <f t="shared" si="42"/>
        <v>0</v>
      </c>
      <c r="AK32" s="516">
        <f t="shared" si="42"/>
        <v>0</v>
      </c>
      <c r="AL32" s="516">
        <f t="shared" si="42"/>
        <v>0</v>
      </c>
      <c r="AM32" s="516">
        <f t="shared" si="42"/>
        <v>0</v>
      </c>
      <c r="AN32" s="516">
        <f t="shared" si="42"/>
        <v>0</v>
      </c>
      <c r="AO32" s="516">
        <f t="shared" si="42"/>
        <v>0</v>
      </c>
      <c r="AP32" s="516">
        <f t="shared" si="42"/>
        <v>0</v>
      </c>
      <c r="AQ32" s="516">
        <f t="shared" si="42"/>
        <v>0</v>
      </c>
      <c r="AR32" s="516">
        <f t="shared" si="42"/>
        <v>0</v>
      </c>
      <c r="AS32" s="516">
        <f t="shared" si="42"/>
        <v>0</v>
      </c>
      <c r="AT32" s="516">
        <f t="shared" si="42"/>
        <v>0</v>
      </c>
      <c r="AU32" s="516">
        <f t="shared" si="42"/>
        <v>0</v>
      </c>
      <c r="AV32" s="516">
        <f t="shared" si="42"/>
        <v>0</v>
      </c>
      <c r="AW32" s="516">
        <f t="shared" si="42"/>
        <v>0</v>
      </c>
      <c r="AX32" s="516">
        <f t="shared" si="42"/>
        <v>0</v>
      </c>
      <c r="AY32" s="516">
        <f t="shared" si="42"/>
        <v>0</v>
      </c>
      <c r="AZ32" s="516">
        <f t="shared" si="42"/>
        <v>0</v>
      </c>
      <c r="BA32" s="516">
        <f t="shared" si="42"/>
        <v>0</v>
      </c>
      <c r="BB32" s="516">
        <f t="shared" si="42"/>
        <v>0</v>
      </c>
      <c r="BC32" s="516">
        <f t="shared" si="42"/>
        <v>0</v>
      </c>
      <c r="BD32" s="516">
        <f t="shared" si="42"/>
        <v>0</v>
      </c>
      <c r="BE32" s="516">
        <f t="shared" si="42"/>
        <v>0</v>
      </c>
      <c r="BF32" s="516">
        <f t="shared" si="42"/>
        <v>0</v>
      </c>
      <c r="BG32" s="516">
        <f t="shared" si="42"/>
        <v>0</v>
      </c>
      <c r="BH32" s="516">
        <f t="shared" si="42"/>
        <v>0</v>
      </c>
      <c r="BI32" s="516">
        <f t="shared" si="42"/>
        <v>0</v>
      </c>
      <c r="BJ32" s="516">
        <f t="shared" si="42"/>
        <v>0</v>
      </c>
      <c r="BK32" s="516">
        <f t="shared" si="42"/>
        <v>0</v>
      </c>
      <c r="BL32" s="516">
        <f t="shared" si="42"/>
        <v>0</v>
      </c>
      <c r="BM32" s="516">
        <f t="shared" si="42"/>
        <v>0</v>
      </c>
      <c r="BN32" s="516">
        <f t="shared" si="42"/>
        <v>0</v>
      </c>
      <c r="BO32" s="516">
        <f t="shared" si="42"/>
        <v>0</v>
      </c>
      <c r="BP32" s="516">
        <f t="shared" si="42"/>
        <v>0</v>
      </c>
      <c r="BQ32" s="516">
        <f t="shared" si="42"/>
        <v>0</v>
      </c>
      <c r="BR32" s="516">
        <f t="shared" si="42"/>
        <v>0</v>
      </c>
      <c r="BS32" s="516">
        <f t="shared" si="42"/>
        <v>0</v>
      </c>
    </row>
    <row r="33" spans="1:71" s="79" customFormat="1" ht="16" outlineLevel="2">
      <c r="A33" s="83"/>
      <c r="B33" s="282" t="str">
        <f>CONCATENATE(B26,".7")</f>
        <v>NTT SUM.4.7</v>
      </c>
      <c r="C33" s="289" t="str">
        <f>CONCATENATE(C26," - NEW UC")</f>
        <v>NTT SUMMARY - Cash Out - NEW UC</v>
      </c>
      <c r="E33" s="310">
        <f t="shared" si="29"/>
        <v>0</v>
      </c>
      <c r="F33" s="310">
        <f t="shared" si="30"/>
        <v>0</v>
      </c>
      <c r="G33" s="310">
        <f t="shared" si="31"/>
        <v>0</v>
      </c>
      <c r="H33" s="310">
        <f t="shared" si="32"/>
        <v>0</v>
      </c>
      <c r="I33" s="310">
        <f t="shared" si="33"/>
        <v>0</v>
      </c>
      <c r="J33" s="310">
        <f t="shared" si="34"/>
        <v>0</v>
      </c>
      <c r="K33" s="309"/>
      <c r="L33" s="516">
        <f t="shared" ref="L33:BS33" si="43">L41+L49+L57</f>
        <v>0</v>
      </c>
      <c r="M33" s="516">
        <f t="shared" si="43"/>
        <v>0</v>
      </c>
      <c r="N33" s="516">
        <f t="shared" si="43"/>
        <v>0</v>
      </c>
      <c r="O33" s="516">
        <f t="shared" si="43"/>
        <v>0</v>
      </c>
      <c r="P33" s="516">
        <f t="shared" si="43"/>
        <v>0</v>
      </c>
      <c r="Q33" s="516">
        <f t="shared" si="43"/>
        <v>0</v>
      </c>
      <c r="R33" s="516">
        <f t="shared" si="43"/>
        <v>0</v>
      </c>
      <c r="S33" s="516">
        <f t="shared" si="43"/>
        <v>0</v>
      </c>
      <c r="T33" s="516">
        <f t="shared" si="43"/>
        <v>0</v>
      </c>
      <c r="U33" s="516">
        <f t="shared" si="43"/>
        <v>0</v>
      </c>
      <c r="V33" s="516">
        <f t="shared" si="43"/>
        <v>0</v>
      </c>
      <c r="W33" s="516">
        <f t="shared" si="43"/>
        <v>0</v>
      </c>
      <c r="X33" s="516">
        <f t="shared" si="43"/>
        <v>0</v>
      </c>
      <c r="Y33" s="516">
        <f t="shared" si="43"/>
        <v>0</v>
      </c>
      <c r="Z33" s="516">
        <f t="shared" si="43"/>
        <v>0</v>
      </c>
      <c r="AA33" s="516">
        <f t="shared" si="43"/>
        <v>0</v>
      </c>
      <c r="AB33" s="516">
        <f t="shared" si="43"/>
        <v>0</v>
      </c>
      <c r="AC33" s="516">
        <f t="shared" si="43"/>
        <v>0</v>
      </c>
      <c r="AD33" s="516">
        <f t="shared" si="43"/>
        <v>0</v>
      </c>
      <c r="AE33" s="516">
        <f t="shared" si="43"/>
        <v>0</v>
      </c>
      <c r="AF33" s="516">
        <f t="shared" si="43"/>
        <v>0</v>
      </c>
      <c r="AG33" s="516">
        <f t="shared" si="43"/>
        <v>0</v>
      </c>
      <c r="AH33" s="516">
        <f t="shared" si="43"/>
        <v>0</v>
      </c>
      <c r="AI33" s="516">
        <f t="shared" si="43"/>
        <v>0</v>
      </c>
      <c r="AJ33" s="516">
        <f t="shared" si="43"/>
        <v>0</v>
      </c>
      <c r="AK33" s="516">
        <f t="shared" si="43"/>
        <v>0</v>
      </c>
      <c r="AL33" s="516">
        <f t="shared" si="43"/>
        <v>0</v>
      </c>
      <c r="AM33" s="516">
        <f t="shared" si="43"/>
        <v>0</v>
      </c>
      <c r="AN33" s="516">
        <f t="shared" si="43"/>
        <v>0</v>
      </c>
      <c r="AO33" s="516">
        <f t="shared" si="43"/>
        <v>0</v>
      </c>
      <c r="AP33" s="516">
        <f t="shared" si="43"/>
        <v>0</v>
      </c>
      <c r="AQ33" s="516">
        <f t="shared" si="43"/>
        <v>0</v>
      </c>
      <c r="AR33" s="516">
        <f t="shared" si="43"/>
        <v>0</v>
      </c>
      <c r="AS33" s="516">
        <f t="shared" si="43"/>
        <v>0</v>
      </c>
      <c r="AT33" s="516">
        <f t="shared" si="43"/>
        <v>0</v>
      </c>
      <c r="AU33" s="516">
        <f t="shared" si="43"/>
        <v>0</v>
      </c>
      <c r="AV33" s="516">
        <f t="shared" si="43"/>
        <v>0</v>
      </c>
      <c r="AW33" s="516">
        <f t="shared" si="43"/>
        <v>0</v>
      </c>
      <c r="AX33" s="516">
        <f t="shared" si="43"/>
        <v>0</v>
      </c>
      <c r="AY33" s="516">
        <f t="shared" si="43"/>
        <v>0</v>
      </c>
      <c r="AZ33" s="516">
        <f t="shared" si="43"/>
        <v>0</v>
      </c>
      <c r="BA33" s="516">
        <f t="shared" si="43"/>
        <v>0</v>
      </c>
      <c r="BB33" s="516">
        <f t="shared" si="43"/>
        <v>0</v>
      </c>
      <c r="BC33" s="516">
        <f t="shared" si="43"/>
        <v>0</v>
      </c>
      <c r="BD33" s="516">
        <f t="shared" si="43"/>
        <v>0</v>
      </c>
      <c r="BE33" s="516">
        <f t="shared" si="43"/>
        <v>0</v>
      </c>
      <c r="BF33" s="516">
        <f t="shared" si="43"/>
        <v>0</v>
      </c>
      <c r="BG33" s="516">
        <f t="shared" si="43"/>
        <v>0</v>
      </c>
      <c r="BH33" s="516">
        <f t="shared" si="43"/>
        <v>0</v>
      </c>
      <c r="BI33" s="516">
        <f t="shared" si="43"/>
        <v>0</v>
      </c>
      <c r="BJ33" s="516">
        <f t="shared" si="43"/>
        <v>0</v>
      </c>
      <c r="BK33" s="516">
        <f t="shared" si="43"/>
        <v>0</v>
      </c>
      <c r="BL33" s="516">
        <f t="shared" si="43"/>
        <v>0</v>
      </c>
      <c r="BM33" s="516">
        <f t="shared" si="43"/>
        <v>0</v>
      </c>
      <c r="BN33" s="516">
        <f t="shared" si="43"/>
        <v>0</v>
      </c>
      <c r="BO33" s="516">
        <f t="shared" si="43"/>
        <v>0</v>
      </c>
      <c r="BP33" s="516">
        <f t="shared" si="43"/>
        <v>0</v>
      </c>
      <c r="BQ33" s="516">
        <f t="shared" si="43"/>
        <v>0</v>
      </c>
      <c r="BR33" s="516">
        <f t="shared" si="43"/>
        <v>0</v>
      </c>
      <c r="BS33" s="516">
        <f t="shared" si="43"/>
        <v>0</v>
      </c>
    </row>
    <row r="34" spans="1:71" s="83" customFormat="1" ht="16">
      <c r="B34" s="517" t="str">
        <f>CONCATENATE(B$3,".5")</f>
        <v>NTT SUM.5</v>
      </c>
      <c r="C34" s="521" t="str">
        <f>CONCATENATE(C$3," - Capex")</f>
        <v>NTT SUMMARY - Capex</v>
      </c>
      <c r="E34" s="306">
        <f>F34+G34+H34+I34+J34</f>
        <v>5562</v>
      </c>
      <c r="F34" s="306">
        <f>SUM(L34:W34)</f>
        <v>5562</v>
      </c>
      <c r="G34" s="306">
        <f>SUM(X34:AI34)</f>
        <v>0</v>
      </c>
      <c r="H34" s="306">
        <f>SUM(AJ34:AU34)</f>
        <v>0</v>
      </c>
      <c r="I34" s="306">
        <f>SUM(AV34:BG34)</f>
        <v>0</v>
      </c>
      <c r="J34" s="306">
        <f>SUM(BH34:BS34)</f>
        <v>0</v>
      </c>
      <c r="K34" s="307"/>
      <c r="L34" s="306">
        <f>SUM(L35:L41)</f>
        <v>0</v>
      </c>
      <c r="M34" s="306">
        <f t="shared" ref="M34:BS34" si="44">SUM(M35:M41)</f>
        <v>1854</v>
      </c>
      <c r="N34" s="306">
        <f t="shared" si="44"/>
        <v>1854</v>
      </c>
      <c r="O34" s="306">
        <f t="shared" si="44"/>
        <v>1854</v>
      </c>
      <c r="P34" s="306">
        <f t="shared" si="44"/>
        <v>0</v>
      </c>
      <c r="Q34" s="306">
        <f t="shared" si="44"/>
        <v>0</v>
      </c>
      <c r="R34" s="306">
        <f t="shared" si="44"/>
        <v>0</v>
      </c>
      <c r="S34" s="306">
        <f t="shared" si="44"/>
        <v>0</v>
      </c>
      <c r="T34" s="306">
        <f t="shared" si="44"/>
        <v>0</v>
      </c>
      <c r="U34" s="306">
        <f t="shared" si="44"/>
        <v>0</v>
      </c>
      <c r="V34" s="306">
        <f t="shared" si="44"/>
        <v>0</v>
      </c>
      <c r="W34" s="306">
        <f t="shared" si="44"/>
        <v>0</v>
      </c>
      <c r="X34" s="306">
        <f t="shared" si="44"/>
        <v>0</v>
      </c>
      <c r="Y34" s="306">
        <f t="shared" si="44"/>
        <v>0</v>
      </c>
      <c r="Z34" s="306">
        <f t="shared" si="44"/>
        <v>0</v>
      </c>
      <c r="AA34" s="306">
        <f t="shared" si="44"/>
        <v>0</v>
      </c>
      <c r="AB34" s="306">
        <f t="shared" si="44"/>
        <v>0</v>
      </c>
      <c r="AC34" s="306">
        <f t="shared" si="44"/>
        <v>0</v>
      </c>
      <c r="AD34" s="306">
        <f t="shared" si="44"/>
        <v>0</v>
      </c>
      <c r="AE34" s="306">
        <f t="shared" si="44"/>
        <v>0</v>
      </c>
      <c r="AF34" s="306">
        <f t="shared" si="44"/>
        <v>0</v>
      </c>
      <c r="AG34" s="306">
        <f t="shared" si="44"/>
        <v>0</v>
      </c>
      <c r="AH34" s="306">
        <f t="shared" si="44"/>
        <v>0</v>
      </c>
      <c r="AI34" s="306">
        <f t="shared" si="44"/>
        <v>0</v>
      </c>
      <c r="AJ34" s="306">
        <f t="shared" si="44"/>
        <v>0</v>
      </c>
      <c r="AK34" s="306">
        <f t="shared" si="44"/>
        <v>0</v>
      </c>
      <c r="AL34" s="306">
        <f t="shared" si="44"/>
        <v>0</v>
      </c>
      <c r="AM34" s="306">
        <f t="shared" si="44"/>
        <v>0</v>
      </c>
      <c r="AN34" s="306">
        <f t="shared" si="44"/>
        <v>0</v>
      </c>
      <c r="AO34" s="306">
        <f t="shared" si="44"/>
        <v>0</v>
      </c>
      <c r="AP34" s="306">
        <f t="shared" si="44"/>
        <v>0</v>
      </c>
      <c r="AQ34" s="306">
        <f t="shared" si="44"/>
        <v>0</v>
      </c>
      <c r="AR34" s="306">
        <f t="shared" si="44"/>
        <v>0</v>
      </c>
      <c r="AS34" s="306">
        <f t="shared" si="44"/>
        <v>0</v>
      </c>
      <c r="AT34" s="306">
        <f t="shared" si="44"/>
        <v>0</v>
      </c>
      <c r="AU34" s="306">
        <f t="shared" si="44"/>
        <v>0</v>
      </c>
      <c r="AV34" s="306">
        <f t="shared" si="44"/>
        <v>0</v>
      </c>
      <c r="AW34" s="306">
        <f t="shared" si="44"/>
        <v>0</v>
      </c>
      <c r="AX34" s="306">
        <f t="shared" si="44"/>
        <v>0</v>
      </c>
      <c r="AY34" s="306">
        <f t="shared" si="44"/>
        <v>0</v>
      </c>
      <c r="AZ34" s="306">
        <f t="shared" si="44"/>
        <v>0</v>
      </c>
      <c r="BA34" s="306">
        <f t="shared" si="44"/>
        <v>0</v>
      </c>
      <c r="BB34" s="306">
        <f t="shared" si="44"/>
        <v>0</v>
      </c>
      <c r="BC34" s="306">
        <f t="shared" si="44"/>
        <v>0</v>
      </c>
      <c r="BD34" s="306">
        <f t="shared" si="44"/>
        <v>0</v>
      </c>
      <c r="BE34" s="306">
        <f t="shared" si="44"/>
        <v>0</v>
      </c>
      <c r="BF34" s="306">
        <f t="shared" si="44"/>
        <v>0</v>
      </c>
      <c r="BG34" s="306">
        <f t="shared" si="44"/>
        <v>0</v>
      </c>
      <c r="BH34" s="306">
        <f t="shared" si="44"/>
        <v>0</v>
      </c>
      <c r="BI34" s="306">
        <f t="shared" si="44"/>
        <v>0</v>
      </c>
      <c r="BJ34" s="306">
        <f t="shared" si="44"/>
        <v>0</v>
      </c>
      <c r="BK34" s="306">
        <f t="shared" si="44"/>
        <v>0</v>
      </c>
      <c r="BL34" s="306">
        <f t="shared" si="44"/>
        <v>0</v>
      </c>
      <c r="BM34" s="306">
        <f t="shared" si="44"/>
        <v>0</v>
      </c>
      <c r="BN34" s="306">
        <f t="shared" si="44"/>
        <v>0</v>
      </c>
      <c r="BO34" s="306">
        <f t="shared" si="44"/>
        <v>0</v>
      </c>
      <c r="BP34" s="306">
        <f t="shared" si="44"/>
        <v>0</v>
      </c>
      <c r="BQ34" s="306">
        <f t="shared" si="44"/>
        <v>0</v>
      </c>
      <c r="BR34" s="306">
        <f t="shared" si="44"/>
        <v>0</v>
      </c>
      <c r="BS34" s="306">
        <f t="shared" si="44"/>
        <v>0</v>
      </c>
    </row>
    <row r="35" spans="1:71" s="286" customFormat="1" ht="16" outlineLevel="2">
      <c r="A35" s="83"/>
      <c r="B35" s="518" t="str">
        <f>CONCATENATE(B34,".1")</f>
        <v>NTT SUM.5.1</v>
      </c>
      <c r="C35" s="522" t="str">
        <f>CONCATENATE(C34," - Project")</f>
        <v>NTT SUMMARY - Capex - Project</v>
      </c>
      <c r="E35" s="310">
        <f>F35+G35+H35+I35+J35</f>
        <v>0</v>
      </c>
      <c r="F35" s="311">
        <f>SUM(L35:W35)</f>
        <v>0</v>
      </c>
      <c r="G35" s="311">
        <f>SUM(X35:AI35)</f>
        <v>0</v>
      </c>
      <c r="H35" s="311">
        <f>SUM(AJ35:AU35)</f>
        <v>0</v>
      </c>
      <c r="I35" s="311">
        <f>SUM(AV35:BG35)</f>
        <v>0</v>
      </c>
      <c r="J35" s="311">
        <f>SUM(BH35:BS35)</f>
        <v>0</v>
      </c>
      <c r="K35" s="312"/>
      <c r="L35" s="311">
        <f t="shared" ref="L35:BS35" si="45">L152</f>
        <v>0</v>
      </c>
      <c r="M35" s="311">
        <f t="shared" si="45"/>
        <v>0</v>
      </c>
      <c r="N35" s="311">
        <f t="shared" si="45"/>
        <v>0</v>
      </c>
      <c r="O35" s="311">
        <f t="shared" si="45"/>
        <v>0</v>
      </c>
      <c r="P35" s="311">
        <f t="shared" si="45"/>
        <v>0</v>
      </c>
      <c r="Q35" s="311">
        <f t="shared" si="45"/>
        <v>0</v>
      </c>
      <c r="R35" s="311">
        <f t="shared" si="45"/>
        <v>0</v>
      </c>
      <c r="S35" s="311">
        <f t="shared" si="45"/>
        <v>0</v>
      </c>
      <c r="T35" s="311">
        <f t="shared" si="45"/>
        <v>0</v>
      </c>
      <c r="U35" s="311">
        <f t="shared" si="45"/>
        <v>0</v>
      </c>
      <c r="V35" s="311">
        <f t="shared" si="45"/>
        <v>0</v>
      </c>
      <c r="W35" s="311">
        <f t="shared" si="45"/>
        <v>0</v>
      </c>
      <c r="X35" s="311">
        <f t="shared" si="45"/>
        <v>0</v>
      </c>
      <c r="Y35" s="311">
        <f t="shared" si="45"/>
        <v>0</v>
      </c>
      <c r="Z35" s="311">
        <f t="shared" si="45"/>
        <v>0</v>
      </c>
      <c r="AA35" s="311">
        <f t="shared" si="45"/>
        <v>0</v>
      </c>
      <c r="AB35" s="311">
        <f t="shared" si="45"/>
        <v>0</v>
      </c>
      <c r="AC35" s="311">
        <f t="shared" si="45"/>
        <v>0</v>
      </c>
      <c r="AD35" s="311">
        <f t="shared" si="45"/>
        <v>0</v>
      </c>
      <c r="AE35" s="311">
        <f t="shared" si="45"/>
        <v>0</v>
      </c>
      <c r="AF35" s="311">
        <f t="shared" si="45"/>
        <v>0</v>
      </c>
      <c r="AG35" s="311">
        <f t="shared" si="45"/>
        <v>0</v>
      </c>
      <c r="AH35" s="311">
        <f t="shared" si="45"/>
        <v>0</v>
      </c>
      <c r="AI35" s="311">
        <f t="shared" si="45"/>
        <v>0</v>
      </c>
      <c r="AJ35" s="311">
        <f t="shared" si="45"/>
        <v>0</v>
      </c>
      <c r="AK35" s="311">
        <f t="shared" si="45"/>
        <v>0</v>
      </c>
      <c r="AL35" s="311">
        <f t="shared" si="45"/>
        <v>0</v>
      </c>
      <c r="AM35" s="311">
        <f t="shared" si="45"/>
        <v>0</v>
      </c>
      <c r="AN35" s="311">
        <f t="shared" si="45"/>
        <v>0</v>
      </c>
      <c r="AO35" s="311">
        <f t="shared" si="45"/>
        <v>0</v>
      </c>
      <c r="AP35" s="311">
        <f t="shared" si="45"/>
        <v>0</v>
      </c>
      <c r="AQ35" s="311">
        <f t="shared" si="45"/>
        <v>0</v>
      </c>
      <c r="AR35" s="311">
        <f t="shared" si="45"/>
        <v>0</v>
      </c>
      <c r="AS35" s="311">
        <f t="shared" si="45"/>
        <v>0</v>
      </c>
      <c r="AT35" s="311">
        <f t="shared" si="45"/>
        <v>0</v>
      </c>
      <c r="AU35" s="311">
        <f t="shared" si="45"/>
        <v>0</v>
      </c>
      <c r="AV35" s="311">
        <f t="shared" si="45"/>
        <v>0</v>
      </c>
      <c r="AW35" s="311">
        <f t="shared" si="45"/>
        <v>0</v>
      </c>
      <c r="AX35" s="311">
        <f t="shared" si="45"/>
        <v>0</v>
      </c>
      <c r="AY35" s="311">
        <f t="shared" si="45"/>
        <v>0</v>
      </c>
      <c r="AZ35" s="311">
        <f t="shared" si="45"/>
        <v>0</v>
      </c>
      <c r="BA35" s="311">
        <f t="shared" si="45"/>
        <v>0</v>
      </c>
      <c r="BB35" s="311">
        <f t="shared" si="45"/>
        <v>0</v>
      </c>
      <c r="BC35" s="311">
        <f t="shared" si="45"/>
        <v>0</v>
      </c>
      <c r="BD35" s="311">
        <f t="shared" si="45"/>
        <v>0</v>
      </c>
      <c r="BE35" s="311">
        <f t="shared" si="45"/>
        <v>0</v>
      </c>
      <c r="BF35" s="311">
        <f t="shared" si="45"/>
        <v>0</v>
      </c>
      <c r="BG35" s="311">
        <f t="shared" si="45"/>
        <v>0</v>
      </c>
      <c r="BH35" s="311">
        <f t="shared" si="45"/>
        <v>0</v>
      </c>
      <c r="BI35" s="311">
        <f t="shared" si="45"/>
        <v>0</v>
      </c>
      <c r="BJ35" s="311">
        <f t="shared" si="45"/>
        <v>0</v>
      </c>
      <c r="BK35" s="311">
        <f t="shared" si="45"/>
        <v>0</v>
      </c>
      <c r="BL35" s="311">
        <f t="shared" si="45"/>
        <v>0</v>
      </c>
      <c r="BM35" s="311">
        <f t="shared" si="45"/>
        <v>0</v>
      </c>
      <c r="BN35" s="311">
        <f t="shared" si="45"/>
        <v>0</v>
      </c>
      <c r="BO35" s="311">
        <f t="shared" si="45"/>
        <v>0</v>
      </c>
      <c r="BP35" s="311">
        <f t="shared" si="45"/>
        <v>0</v>
      </c>
      <c r="BQ35" s="311">
        <f t="shared" si="45"/>
        <v>0</v>
      </c>
      <c r="BR35" s="311">
        <f t="shared" si="45"/>
        <v>0</v>
      </c>
      <c r="BS35" s="311">
        <f t="shared" si="45"/>
        <v>0</v>
      </c>
    </row>
    <row r="36" spans="1:71" s="286" customFormat="1" ht="16" outlineLevel="2">
      <c r="A36" s="83"/>
      <c r="B36" s="518" t="str">
        <f>CONCATENATE(B34,".2")</f>
        <v>NTT SUM.5.2</v>
      </c>
      <c r="C36" s="522" t="str">
        <f>CONCATENATE(C34," - Project Pull-through")</f>
        <v>NTT SUMMARY - Capex - Project Pull-through</v>
      </c>
      <c r="E36" s="310">
        <f t="shared" ref="E36:E41" si="46">F36+G36+H36+I36+J36</f>
        <v>0</v>
      </c>
      <c r="F36" s="311">
        <f t="shared" ref="F36:F41" si="47">SUM(L36:W36)</f>
        <v>0</v>
      </c>
      <c r="G36" s="311">
        <f t="shared" ref="G36:G41" si="48">SUM(X36:AI36)</f>
        <v>0</v>
      </c>
      <c r="H36" s="311">
        <f t="shared" ref="H36:H41" si="49">SUM(AJ36:AU36)</f>
        <v>0</v>
      </c>
      <c r="I36" s="311">
        <f t="shared" ref="I36:I41" si="50">SUM(AV36:BG36)</f>
        <v>0</v>
      </c>
      <c r="J36" s="311">
        <f t="shared" ref="J36:J41" si="51">SUM(BH36:BS36)</f>
        <v>0</v>
      </c>
      <c r="K36" s="312"/>
      <c r="L36" s="311">
        <f t="shared" ref="L36:BS36" si="52">L298</f>
        <v>0</v>
      </c>
      <c r="M36" s="311">
        <f t="shared" si="52"/>
        <v>0</v>
      </c>
      <c r="N36" s="311">
        <f t="shared" si="52"/>
        <v>0</v>
      </c>
      <c r="O36" s="311">
        <f t="shared" si="52"/>
        <v>0</v>
      </c>
      <c r="P36" s="311">
        <f t="shared" si="52"/>
        <v>0</v>
      </c>
      <c r="Q36" s="311">
        <f t="shared" si="52"/>
        <v>0</v>
      </c>
      <c r="R36" s="311">
        <f t="shared" si="52"/>
        <v>0</v>
      </c>
      <c r="S36" s="311">
        <f t="shared" si="52"/>
        <v>0</v>
      </c>
      <c r="T36" s="311">
        <f t="shared" si="52"/>
        <v>0</v>
      </c>
      <c r="U36" s="311">
        <f t="shared" si="52"/>
        <v>0</v>
      </c>
      <c r="V36" s="311">
        <f t="shared" si="52"/>
        <v>0</v>
      </c>
      <c r="W36" s="311">
        <f t="shared" si="52"/>
        <v>0</v>
      </c>
      <c r="X36" s="311">
        <f t="shared" si="52"/>
        <v>0</v>
      </c>
      <c r="Y36" s="311">
        <f t="shared" si="52"/>
        <v>0</v>
      </c>
      <c r="Z36" s="311">
        <f t="shared" si="52"/>
        <v>0</v>
      </c>
      <c r="AA36" s="311">
        <f t="shared" si="52"/>
        <v>0</v>
      </c>
      <c r="AB36" s="311">
        <f t="shared" si="52"/>
        <v>0</v>
      </c>
      <c r="AC36" s="311">
        <f t="shared" si="52"/>
        <v>0</v>
      </c>
      <c r="AD36" s="311">
        <f t="shared" si="52"/>
        <v>0</v>
      </c>
      <c r="AE36" s="311">
        <f t="shared" si="52"/>
        <v>0</v>
      </c>
      <c r="AF36" s="311">
        <f t="shared" si="52"/>
        <v>0</v>
      </c>
      <c r="AG36" s="311">
        <f t="shared" si="52"/>
        <v>0</v>
      </c>
      <c r="AH36" s="311">
        <f t="shared" si="52"/>
        <v>0</v>
      </c>
      <c r="AI36" s="311">
        <f t="shared" si="52"/>
        <v>0</v>
      </c>
      <c r="AJ36" s="311">
        <f t="shared" si="52"/>
        <v>0</v>
      </c>
      <c r="AK36" s="311">
        <f t="shared" si="52"/>
        <v>0</v>
      </c>
      <c r="AL36" s="311">
        <f t="shared" si="52"/>
        <v>0</v>
      </c>
      <c r="AM36" s="311">
        <f t="shared" si="52"/>
        <v>0</v>
      </c>
      <c r="AN36" s="311">
        <f t="shared" si="52"/>
        <v>0</v>
      </c>
      <c r="AO36" s="311">
        <f t="shared" si="52"/>
        <v>0</v>
      </c>
      <c r="AP36" s="311">
        <f t="shared" si="52"/>
        <v>0</v>
      </c>
      <c r="AQ36" s="311">
        <f t="shared" si="52"/>
        <v>0</v>
      </c>
      <c r="AR36" s="311">
        <f t="shared" si="52"/>
        <v>0</v>
      </c>
      <c r="AS36" s="311">
        <f t="shared" si="52"/>
        <v>0</v>
      </c>
      <c r="AT36" s="311">
        <f t="shared" si="52"/>
        <v>0</v>
      </c>
      <c r="AU36" s="311">
        <f t="shared" si="52"/>
        <v>0</v>
      </c>
      <c r="AV36" s="311">
        <f t="shared" si="52"/>
        <v>0</v>
      </c>
      <c r="AW36" s="311">
        <f t="shared" si="52"/>
        <v>0</v>
      </c>
      <c r="AX36" s="311">
        <f t="shared" si="52"/>
        <v>0</v>
      </c>
      <c r="AY36" s="311">
        <f t="shared" si="52"/>
        <v>0</v>
      </c>
      <c r="AZ36" s="311">
        <f t="shared" si="52"/>
        <v>0</v>
      </c>
      <c r="BA36" s="311">
        <f t="shared" si="52"/>
        <v>0</v>
      </c>
      <c r="BB36" s="311">
        <f t="shared" si="52"/>
        <v>0</v>
      </c>
      <c r="BC36" s="311">
        <f t="shared" si="52"/>
        <v>0</v>
      </c>
      <c r="BD36" s="311">
        <f t="shared" si="52"/>
        <v>0</v>
      </c>
      <c r="BE36" s="311">
        <f t="shared" si="52"/>
        <v>0</v>
      </c>
      <c r="BF36" s="311">
        <f t="shared" si="52"/>
        <v>0</v>
      </c>
      <c r="BG36" s="311">
        <f t="shared" si="52"/>
        <v>0</v>
      </c>
      <c r="BH36" s="311">
        <f t="shared" si="52"/>
        <v>0</v>
      </c>
      <c r="BI36" s="311">
        <f t="shared" si="52"/>
        <v>0</v>
      </c>
      <c r="BJ36" s="311">
        <f t="shared" si="52"/>
        <v>0</v>
      </c>
      <c r="BK36" s="311">
        <f t="shared" si="52"/>
        <v>0</v>
      </c>
      <c r="BL36" s="311">
        <f t="shared" si="52"/>
        <v>0</v>
      </c>
      <c r="BM36" s="311">
        <f t="shared" si="52"/>
        <v>0</v>
      </c>
      <c r="BN36" s="311">
        <f t="shared" si="52"/>
        <v>0</v>
      </c>
      <c r="BO36" s="311">
        <f t="shared" si="52"/>
        <v>0</v>
      </c>
      <c r="BP36" s="311">
        <f t="shared" si="52"/>
        <v>0</v>
      </c>
      <c r="BQ36" s="311">
        <f t="shared" si="52"/>
        <v>0</v>
      </c>
      <c r="BR36" s="311">
        <f t="shared" si="52"/>
        <v>0</v>
      </c>
      <c r="BS36" s="311">
        <f t="shared" si="52"/>
        <v>0</v>
      </c>
    </row>
    <row r="37" spans="1:71" s="79" customFormat="1" ht="16" outlineLevel="2">
      <c r="A37" s="83"/>
      <c r="B37" s="518" t="str">
        <f>CONCATENATE(B34,".3")</f>
        <v>NTT SUM.5.3</v>
      </c>
      <c r="C37" s="518" t="str">
        <f>CONCATENATE(C34," - O&amp;N UC")</f>
        <v>NTT SUMMARY - Capex - O&amp;N UC</v>
      </c>
      <c r="E37" s="310">
        <f t="shared" si="46"/>
        <v>5562</v>
      </c>
      <c r="F37" s="310">
        <f t="shared" si="47"/>
        <v>5562</v>
      </c>
      <c r="G37" s="310">
        <f t="shared" si="48"/>
        <v>0</v>
      </c>
      <c r="H37" s="310">
        <f t="shared" si="49"/>
        <v>0</v>
      </c>
      <c r="I37" s="310">
        <f t="shared" si="50"/>
        <v>0</v>
      </c>
      <c r="J37" s="310">
        <f t="shared" si="51"/>
        <v>0</v>
      </c>
      <c r="K37" s="309"/>
      <c r="L37" s="310">
        <f t="shared" ref="L37:BS37" si="53">L533</f>
        <v>0</v>
      </c>
      <c r="M37" s="310">
        <f t="shared" si="53"/>
        <v>1854</v>
      </c>
      <c r="N37" s="310">
        <f t="shared" si="53"/>
        <v>1854</v>
      </c>
      <c r="O37" s="310">
        <f t="shared" si="53"/>
        <v>1854</v>
      </c>
      <c r="P37" s="310">
        <f t="shared" si="53"/>
        <v>0</v>
      </c>
      <c r="Q37" s="310">
        <f t="shared" si="53"/>
        <v>0</v>
      </c>
      <c r="R37" s="310">
        <f t="shared" si="53"/>
        <v>0</v>
      </c>
      <c r="S37" s="310">
        <f t="shared" si="53"/>
        <v>0</v>
      </c>
      <c r="T37" s="310">
        <f t="shared" si="53"/>
        <v>0</v>
      </c>
      <c r="U37" s="310">
        <f t="shared" si="53"/>
        <v>0</v>
      </c>
      <c r="V37" s="310">
        <f t="shared" si="53"/>
        <v>0</v>
      </c>
      <c r="W37" s="310">
        <f t="shared" si="53"/>
        <v>0</v>
      </c>
      <c r="X37" s="310">
        <f t="shared" si="53"/>
        <v>0</v>
      </c>
      <c r="Y37" s="310">
        <f t="shared" si="53"/>
        <v>0</v>
      </c>
      <c r="Z37" s="310">
        <f t="shared" si="53"/>
        <v>0</v>
      </c>
      <c r="AA37" s="310">
        <f t="shared" si="53"/>
        <v>0</v>
      </c>
      <c r="AB37" s="310">
        <f t="shared" si="53"/>
        <v>0</v>
      </c>
      <c r="AC37" s="310">
        <f t="shared" si="53"/>
        <v>0</v>
      </c>
      <c r="AD37" s="310">
        <f t="shared" si="53"/>
        <v>0</v>
      </c>
      <c r="AE37" s="310">
        <f t="shared" si="53"/>
        <v>0</v>
      </c>
      <c r="AF37" s="310">
        <f t="shared" si="53"/>
        <v>0</v>
      </c>
      <c r="AG37" s="310">
        <f t="shared" si="53"/>
        <v>0</v>
      </c>
      <c r="AH37" s="310">
        <f t="shared" si="53"/>
        <v>0</v>
      </c>
      <c r="AI37" s="310">
        <f t="shared" si="53"/>
        <v>0</v>
      </c>
      <c r="AJ37" s="310">
        <f t="shared" si="53"/>
        <v>0</v>
      </c>
      <c r="AK37" s="310">
        <f t="shared" si="53"/>
        <v>0</v>
      </c>
      <c r="AL37" s="310">
        <f t="shared" si="53"/>
        <v>0</v>
      </c>
      <c r="AM37" s="310">
        <f t="shared" si="53"/>
        <v>0</v>
      </c>
      <c r="AN37" s="310">
        <f t="shared" si="53"/>
        <v>0</v>
      </c>
      <c r="AO37" s="310">
        <f t="shared" si="53"/>
        <v>0</v>
      </c>
      <c r="AP37" s="310">
        <f t="shared" si="53"/>
        <v>0</v>
      </c>
      <c r="AQ37" s="310">
        <f t="shared" si="53"/>
        <v>0</v>
      </c>
      <c r="AR37" s="310">
        <f t="shared" si="53"/>
        <v>0</v>
      </c>
      <c r="AS37" s="310">
        <f t="shared" si="53"/>
        <v>0</v>
      </c>
      <c r="AT37" s="310">
        <f t="shared" si="53"/>
        <v>0</v>
      </c>
      <c r="AU37" s="310">
        <f t="shared" si="53"/>
        <v>0</v>
      </c>
      <c r="AV37" s="310">
        <f t="shared" si="53"/>
        <v>0</v>
      </c>
      <c r="AW37" s="310">
        <f t="shared" si="53"/>
        <v>0</v>
      </c>
      <c r="AX37" s="310">
        <f t="shared" si="53"/>
        <v>0</v>
      </c>
      <c r="AY37" s="310">
        <f t="shared" si="53"/>
        <v>0</v>
      </c>
      <c r="AZ37" s="310">
        <f t="shared" si="53"/>
        <v>0</v>
      </c>
      <c r="BA37" s="310">
        <f t="shared" si="53"/>
        <v>0</v>
      </c>
      <c r="BB37" s="310">
        <f t="shared" si="53"/>
        <v>0</v>
      </c>
      <c r="BC37" s="310">
        <f t="shared" si="53"/>
        <v>0</v>
      </c>
      <c r="BD37" s="310">
        <f t="shared" si="53"/>
        <v>0</v>
      </c>
      <c r="BE37" s="310">
        <f t="shared" si="53"/>
        <v>0</v>
      </c>
      <c r="BF37" s="310">
        <f t="shared" si="53"/>
        <v>0</v>
      </c>
      <c r="BG37" s="310">
        <f t="shared" si="53"/>
        <v>0</v>
      </c>
      <c r="BH37" s="310">
        <f t="shared" si="53"/>
        <v>0</v>
      </c>
      <c r="BI37" s="310">
        <f t="shared" si="53"/>
        <v>0</v>
      </c>
      <c r="BJ37" s="310">
        <f t="shared" si="53"/>
        <v>0</v>
      </c>
      <c r="BK37" s="310">
        <f t="shared" si="53"/>
        <v>0</v>
      </c>
      <c r="BL37" s="310">
        <f t="shared" si="53"/>
        <v>0</v>
      </c>
      <c r="BM37" s="310">
        <f t="shared" si="53"/>
        <v>0</v>
      </c>
      <c r="BN37" s="310">
        <f t="shared" si="53"/>
        <v>0</v>
      </c>
      <c r="BO37" s="310">
        <f t="shared" si="53"/>
        <v>0</v>
      </c>
      <c r="BP37" s="310">
        <f t="shared" si="53"/>
        <v>0</v>
      </c>
      <c r="BQ37" s="310">
        <f t="shared" si="53"/>
        <v>0</v>
      </c>
      <c r="BR37" s="310">
        <f t="shared" si="53"/>
        <v>0</v>
      </c>
      <c r="BS37" s="310">
        <f t="shared" si="53"/>
        <v>0</v>
      </c>
    </row>
    <row r="38" spans="1:71" s="79" customFormat="1" ht="16" outlineLevel="2">
      <c r="A38" s="83"/>
      <c r="B38" s="518" t="str">
        <f>CONCATENATE(B34,".4")</f>
        <v>NTT SUM.5.4</v>
      </c>
      <c r="C38" s="520" t="str">
        <f>CONCATENATE(C34," - TI UC")</f>
        <v>NTT SUMMARY - Capex - TI UC</v>
      </c>
      <c r="E38" s="310">
        <f t="shared" si="46"/>
        <v>0</v>
      </c>
      <c r="F38" s="310">
        <f t="shared" si="47"/>
        <v>0</v>
      </c>
      <c r="G38" s="310">
        <f t="shared" si="48"/>
        <v>0</v>
      </c>
      <c r="H38" s="310">
        <f t="shared" si="49"/>
        <v>0</v>
      </c>
      <c r="I38" s="310">
        <f t="shared" si="50"/>
        <v>0</v>
      </c>
      <c r="J38" s="310">
        <f t="shared" si="51"/>
        <v>0</v>
      </c>
      <c r="K38" s="309"/>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310"/>
      <c r="AT38" s="310"/>
      <c r="AU38" s="310"/>
      <c r="AV38" s="310"/>
      <c r="AW38" s="310"/>
      <c r="AX38" s="310"/>
      <c r="AY38" s="310"/>
      <c r="AZ38" s="310"/>
      <c r="BA38" s="310"/>
      <c r="BB38" s="310"/>
      <c r="BC38" s="310"/>
      <c r="BD38" s="310"/>
      <c r="BE38" s="310"/>
      <c r="BF38" s="310"/>
      <c r="BG38" s="310"/>
      <c r="BH38" s="310"/>
      <c r="BI38" s="310"/>
      <c r="BJ38" s="310"/>
      <c r="BK38" s="310"/>
      <c r="BL38" s="310"/>
      <c r="BM38" s="310"/>
      <c r="BN38" s="310"/>
      <c r="BO38" s="310"/>
      <c r="BP38" s="310"/>
      <c r="BQ38" s="310"/>
      <c r="BR38" s="310"/>
      <c r="BS38" s="310"/>
    </row>
    <row r="39" spans="1:71" s="79" customFormat="1" ht="16" outlineLevel="2">
      <c r="A39" s="83"/>
      <c r="B39" s="518" t="str">
        <f>CONCATENATE(B34,".5")</f>
        <v>NTT SUM.5.5</v>
      </c>
      <c r="C39" s="520" t="str">
        <f>CONCATENATE(C34," - WWD UC")</f>
        <v>NTT SUMMARY - Capex - WWD UC</v>
      </c>
      <c r="E39" s="310">
        <f t="shared" si="46"/>
        <v>0</v>
      </c>
      <c r="F39" s="310">
        <f t="shared" si="47"/>
        <v>0</v>
      </c>
      <c r="G39" s="310">
        <f t="shared" si="48"/>
        <v>0</v>
      </c>
      <c r="H39" s="310">
        <f t="shared" si="49"/>
        <v>0</v>
      </c>
      <c r="I39" s="310">
        <f t="shared" si="50"/>
        <v>0</v>
      </c>
      <c r="J39" s="310">
        <f t="shared" si="51"/>
        <v>0</v>
      </c>
      <c r="K39" s="309"/>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c r="AS39" s="310"/>
      <c r="AT39" s="310"/>
      <c r="AU39" s="310"/>
      <c r="AV39" s="310"/>
      <c r="AW39" s="310"/>
      <c r="AX39" s="310"/>
      <c r="AY39" s="310"/>
      <c r="AZ39" s="310"/>
      <c r="BA39" s="310"/>
      <c r="BB39" s="310"/>
      <c r="BC39" s="310"/>
      <c r="BD39" s="310"/>
      <c r="BE39" s="310"/>
      <c r="BF39" s="310"/>
      <c r="BG39" s="310"/>
      <c r="BH39" s="310"/>
      <c r="BI39" s="310"/>
      <c r="BJ39" s="310"/>
      <c r="BK39" s="310"/>
      <c r="BL39" s="310"/>
      <c r="BM39" s="310"/>
      <c r="BN39" s="310"/>
      <c r="BO39" s="310"/>
      <c r="BP39" s="310"/>
      <c r="BQ39" s="310"/>
      <c r="BR39" s="310"/>
      <c r="BS39" s="310"/>
    </row>
    <row r="40" spans="1:71" s="79" customFormat="1" ht="16" outlineLevel="2">
      <c r="A40" s="83"/>
      <c r="B40" s="518" t="str">
        <f>CONCATENATE(B34,".6")</f>
        <v>NTT SUM.5.6</v>
      </c>
      <c r="C40" s="520" t="str">
        <f>CONCATENATE(C34," - LP UC")</f>
        <v>NTT SUMMARY - Capex - LP UC</v>
      </c>
      <c r="E40" s="310">
        <f t="shared" si="46"/>
        <v>0</v>
      </c>
      <c r="F40" s="310">
        <f t="shared" si="47"/>
        <v>0</v>
      </c>
      <c r="G40" s="310">
        <f t="shared" si="48"/>
        <v>0</v>
      </c>
      <c r="H40" s="310">
        <f t="shared" si="49"/>
        <v>0</v>
      </c>
      <c r="I40" s="310">
        <f t="shared" si="50"/>
        <v>0</v>
      </c>
      <c r="J40" s="310">
        <f t="shared" si="51"/>
        <v>0</v>
      </c>
      <c r="K40" s="309"/>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c r="AS40" s="310"/>
      <c r="AT40" s="310"/>
      <c r="AU40" s="310"/>
      <c r="AV40" s="310"/>
      <c r="AW40" s="310"/>
      <c r="AX40" s="310"/>
      <c r="AY40" s="310"/>
      <c r="AZ40" s="310"/>
      <c r="BA40" s="310"/>
      <c r="BB40" s="310"/>
      <c r="BC40" s="310"/>
      <c r="BD40" s="310"/>
      <c r="BE40" s="310"/>
      <c r="BF40" s="310"/>
      <c r="BG40" s="310"/>
      <c r="BH40" s="310"/>
      <c r="BI40" s="310"/>
      <c r="BJ40" s="310"/>
      <c r="BK40" s="310"/>
      <c r="BL40" s="310"/>
      <c r="BM40" s="310"/>
      <c r="BN40" s="310"/>
      <c r="BO40" s="310"/>
      <c r="BP40" s="310"/>
      <c r="BQ40" s="310"/>
      <c r="BR40" s="310"/>
      <c r="BS40" s="310"/>
    </row>
    <row r="41" spans="1:71" s="79" customFormat="1" ht="16" outlineLevel="2">
      <c r="A41" s="83"/>
      <c r="B41" s="518" t="str">
        <f>CONCATENATE(B34,".7")</f>
        <v>NTT SUM.5.7</v>
      </c>
      <c r="C41" s="520" t="str">
        <f>CONCATENATE(C34," - NEW UC")</f>
        <v>NTT SUMMARY - Capex - NEW UC</v>
      </c>
      <c r="E41" s="310">
        <f t="shared" si="46"/>
        <v>0</v>
      </c>
      <c r="F41" s="310">
        <f t="shared" si="47"/>
        <v>0</v>
      </c>
      <c r="G41" s="310">
        <f t="shared" si="48"/>
        <v>0</v>
      </c>
      <c r="H41" s="310">
        <f t="shared" si="49"/>
        <v>0</v>
      </c>
      <c r="I41" s="310">
        <f t="shared" si="50"/>
        <v>0</v>
      </c>
      <c r="J41" s="310">
        <f t="shared" si="51"/>
        <v>0</v>
      </c>
      <c r="K41" s="309"/>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c r="AS41" s="310"/>
      <c r="AT41" s="310"/>
      <c r="AU41" s="310"/>
      <c r="AV41" s="310"/>
      <c r="AW41" s="310"/>
      <c r="AX41" s="310"/>
      <c r="AY41" s="310"/>
      <c r="AZ41" s="310"/>
      <c r="BA41" s="310"/>
      <c r="BB41" s="310"/>
      <c r="BC41" s="310"/>
      <c r="BD41" s="310"/>
      <c r="BE41" s="310"/>
      <c r="BF41" s="310"/>
      <c r="BG41" s="310"/>
      <c r="BH41" s="310"/>
      <c r="BI41" s="310"/>
      <c r="BJ41" s="310"/>
      <c r="BK41" s="310"/>
      <c r="BL41" s="310"/>
      <c r="BM41" s="310"/>
      <c r="BN41" s="310"/>
      <c r="BO41" s="310"/>
      <c r="BP41" s="310"/>
      <c r="BQ41" s="310"/>
      <c r="BR41" s="310"/>
      <c r="BS41" s="310"/>
    </row>
    <row r="42" spans="1:71" s="83" customFormat="1" ht="16">
      <c r="B42" s="517" t="str">
        <f>CONCATENATE(B$3,".6")</f>
        <v>NTT SUM.6</v>
      </c>
      <c r="C42" s="523" t="str">
        <f>CONCATENATE(C$3," - Deployment &amp; set-up")</f>
        <v>NTT SUMMARY - Deployment &amp; set-up</v>
      </c>
      <c r="D42" s="286"/>
      <c r="E42" s="294">
        <f>F42+G42+H42+I42+J42</f>
        <v>119999.99999999997</v>
      </c>
      <c r="F42" s="294">
        <f>SUM(L42:W42)</f>
        <v>119999.99999999997</v>
      </c>
      <c r="G42" s="294">
        <f>SUM(X42:AI42)</f>
        <v>0</v>
      </c>
      <c r="H42" s="294">
        <f>SUM(AJ42:AU42)</f>
        <v>0</v>
      </c>
      <c r="I42" s="294">
        <f>SUM(AV42:BG42)</f>
        <v>0</v>
      </c>
      <c r="J42" s="294">
        <f>SUM(BH42:BS42)</f>
        <v>0</v>
      </c>
      <c r="K42" s="307"/>
      <c r="L42" s="313">
        <f>SUM(L43:L49)</f>
        <v>39999.999999999993</v>
      </c>
      <c r="M42" s="313">
        <f t="shared" ref="M42:BS42" si="54">SUM(M43:M49)</f>
        <v>39999.999999999993</v>
      </c>
      <c r="N42" s="313">
        <f t="shared" si="54"/>
        <v>39999.999999999993</v>
      </c>
      <c r="O42" s="313">
        <f t="shared" si="54"/>
        <v>0</v>
      </c>
      <c r="P42" s="313">
        <f t="shared" si="54"/>
        <v>0</v>
      </c>
      <c r="Q42" s="313">
        <f t="shared" si="54"/>
        <v>0</v>
      </c>
      <c r="R42" s="313">
        <f t="shared" si="54"/>
        <v>0</v>
      </c>
      <c r="S42" s="313">
        <f t="shared" si="54"/>
        <v>0</v>
      </c>
      <c r="T42" s="313">
        <f t="shared" si="54"/>
        <v>0</v>
      </c>
      <c r="U42" s="313">
        <f t="shared" si="54"/>
        <v>0</v>
      </c>
      <c r="V42" s="313">
        <f t="shared" si="54"/>
        <v>0</v>
      </c>
      <c r="W42" s="313">
        <f t="shared" si="54"/>
        <v>0</v>
      </c>
      <c r="X42" s="313">
        <f t="shared" si="54"/>
        <v>0</v>
      </c>
      <c r="Y42" s="313">
        <f t="shared" si="54"/>
        <v>0</v>
      </c>
      <c r="Z42" s="313">
        <f t="shared" si="54"/>
        <v>0</v>
      </c>
      <c r="AA42" s="313">
        <f t="shared" si="54"/>
        <v>0</v>
      </c>
      <c r="AB42" s="313">
        <f t="shared" si="54"/>
        <v>0</v>
      </c>
      <c r="AC42" s="313">
        <f t="shared" si="54"/>
        <v>0</v>
      </c>
      <c r="AD42" s="313">
        <f t="shared" si="54"/>
        <v>0</v>
      </c>
      <c r="AE42" s="313">
        <f t="shared" si="54"/>
        <v>0</v>
      </c>
      <c r="AF42" s="313">
        <f t="shared" si="54"/>
        <v>0</v>
      </c>
      <c r="AG42" s="313">
        <f t="shared" si="54"/>
        <v>0</v>
      </c>
      <c r="AH42" s="313">
        <f t="shared" si="54"/>
        <v>0</v>
      </c>
      <c r="AI42" s="313">
        <f t="shared" si="54"/>
        <v>0</v>
      </c>
      <c r="AJ42" s="313">
        <f t="shared" si="54"/>
        <v>0</v>
      </c>
      <c r="AK42" s="313">
        <f t="shared" si="54"/>
        <v>0</v>
      </c>
      <c r="AL42" s="313">
        <f t="shared" si="54"/>
        <v>0</v>
      </c>
      <c r="AM42" s="313">
        <f t="shared" si="54"/>
        <v>0</v>
      </c>
      <c r="AN42" s="313">
        <f t="shared" si="54"/>
        <v>0</v>
      </c>
      <c r="AO42" s="313">
        <f t="shared" si="54"/>
        <v>0</v>
      </c>
      <c r="AP42" s="313">
        <f t="shared" si="54"/>
        <v>0</v>
      </c>
      <c r="AQ42" s="313">
        <f t="shared" si="54"/>
        <v>0</v>
      </c>
      <c r="AR42" s="313">
        <f t="shared" si="54"/>
        <v>0</v>
      </c>
      <c r="AS42" s="313">
        <f t="shared" si="54"/>
        <v>0</v>
      </c>
      <c r="AT42" s="313">
        <f t="shared" si="54"/>
        <v>0</v>
      </c>
      <c r="AU42" s="313">
        <f t="shared" si="54"/>
        <v>0</v>
      </c>
      <c r="AV42" s="313">
        <f t="shared" si="54"/>
        <v>0</v>
      </c>
      <c r="AW42" s="313">
        <f t="shared" si="54"/>
        <v>0</v>
      </c>
      <c r="AX42" s="313">
        <f t="shared" si="54"/>
        <v>0</v>
      </c>
      <c r="AY42" s="313">
        <f t="shared" si="54"/>
        <v>0</v>
      </c>
      <c r="AZ42" s="313">
        <f t="shared" si="54"/>
        <v>0</v>
      </c>
      <c r="BA42" s="313">
        <f t="shared" si="54"/>
        <v>0</v>
      </c>
      <c r="BB42" s="313">
        <f t="shared" si="54"/>
        <v>0</v>
      </c>
      <c r="BC42" s="313">
        <f t="shared" si="54"/>
        <v>0</v>
      </c>
      <c r="BD42" s="313">
        <f t="shared" si="54"/>
        <v>0</v>
      </c>
      <c r="BE42" s="313">
        <f t="shared" si="54"/>
        <v>0</v>
      </c>
      <c r="BF42" s="313">
        <f t="shared" si="54"/>
        <v>0</v>
      </c>
      <c r="BG42" s="313">
        <f t="shared" si="54"/>
        <v>0</v>
      </c>
      <c r="BH42" s="313">
        <f t="shared" si="54"/>
        <v>0</v>
      </c>
      <c r="BI42" s="313">
        <f t="shared" si="54"/>
        <v>0</v>
      </c>
      <c r="BJ42" s="313">
        <f t="shared" si="54"/>
        <v>0</v>
      </c>
      <c r="BK42" s="313">
        <f t="shared" si="54"/>
        <v>0</v>
      </c>
      <c r="BL42" s="313">
        <f t="shared" si="54"/>
        <v>0</v>
      </c>
      <c r="BM42" s="313">
        <f t="shared" si="54"/>
        <v>0</v>
      </c>
      <c r="BN42" s="313">
        <f t="shared" si="54"/>
        <v>0</v>
      </c>
      <c r="BO42" s="313">
        <f t="shared" si="54"/>
        <v>0</v>
      </c>
      <c r="BP42" s="313">
        <f t="shared" si="54"/>
        <v>0</v>
      </c>
      <c r="BQ42" s="313">
        <f t="shared" si="54"/>
        <v>0</v>
      </c>
      <c r="BR42" s="313">
        <f t="shared" si="54"/>
        <v>0</v>
      </c>
      <c r="BS42" s="313">
        <f t="shared" si="54"/>
        <v>0</v>
      </c>
    </row>
    <row r="43" spans="1:71" s="286" customFormat="1" ht="16" outlineLevel="2">
      <c r="A43" s="83"/>
      <c r="B43" s="518" t="str">
        <f>CONCATENATE(B42,".1")</f>
        <v>NTT SUM.6.1</v>
      </c>
      <c r="C43" s="522" t="str">
        <f>CONCATENATE(C42," - Project")</f>
        <v>NTT SUMMARY - Deployment &amp; set-up - Project</v>
      </c>
      <c r="E43" s="310">
        <f t="shared" ref="E43:E49" si="55">F43+G43+H43+I43+J43</f>
        <v>99999.999999999985</v>
      </c>
      <c r="F43" s="311">
        <f t="shared" ref="F43:F49" si="56">SUM(L43:W43)</f>
        <v>99999.999999999985</v>
      </c>
      <c r="G43" s="311">
        <f t="shared" ref="G43:G49" si="57">SUM(X43:AI43)</f>
        <v>0</v>
      </c>
      <c r="H43" s="311">
        <f t="shared" ref="H43:H49" si="58">SUM(AJ43:AU43)</f>
        <v>0</v>
      </c>
      <c r="I43" s="311">
        <f t="shared" ref="I43:I49" si="59">SUM(AV43:BG43)</f>
        <v>0</v>
      </c>
      <c r="J43" s="311">
        <f t="shared" ref="J43:J49" si="60">SUM(BH43:BS43)</f>
        <v>0</v>
      </c>
      <c r="K43" s="312"/>
      <c r="L43" s="311">
        <f t="shared" ref="L43:BS43" si="61">L163</f>
        <v>33333.333333333328</v>
      </c>
      <c r="M43" s="311">
        <f t="shared" si="61"/>
        <v>33333.333333333328</v>
      </c>
      <c r="N43" s="311">
        <f t="shared" si="61"/>
        <v>33333.333333333328</v>
      </c>
      <c r="O43" s="311">
        <f t="shared" si="61"/>
        <v>0</v>
      </c>
      <c r="P43" s="311">
        <f t="shared" si="61"/>
        <v>0</v>
      </c>
      <c r="Q43" s="311">
        <f t="shared" si="61"/>
        <v>0</v>
      </c>
      <c r="R43" s="311">
        <f t="shared" si="61"/>
        <v>0</v>
      </c>
      <c r="S43" s="311">
        <f t="shared" si="61"/>
        <v>0</v>
      </c>
      <c r="T43" s="311">
        <f t="shared" si="61"/>
        <v>0</v>
      </c>
      <c r="U43" s="311">
        <f t="shared" si="61"/>
        <v>0</v>
      </c>
      <c r="V43" s="311">
        <f t="shared" si="61"/>
        <v>0</v>
      </c>
      <c r="W43" s="311">
        <f t="shared" si="61"/>
        <v>0</v>
      </c>
      <c r="X43" s="311">
        <f t="shared" si="61"/>
        <v>0</v>
      </c>
      <c r="Y43" s="311">
        <f t="shared" si="61"/>
        <v>0</v>
      </c>
      <c r="Z43" s="311">
        <f t="shared" si="61"/>
        <v>0</v>
      </c>
      <c r="AA43" s="311">
        <f t="shared" si="61"/>
        <v>0</v>
      </c>
      <c r="AB43" s="311">
        <f t="shared" si="61"/>
        <v>0</v>
      </c>
      <c r="AC43" s="311">
        <f t="shared" si="61"/>
        <v>0</v>
      </c>
      <c r="AD43" s="311">
        <f t="shared" si="61"/>
        <v>0</v>
      </c>
      <c r="AE43" s="311">
        <f t="shared" si="61"/>
        <v>0</v>
      </c>
      <c r="AF43" s="311">
        <f t="shared" si="61"/>
        <v>0</v>
      </c>
      <c r="AG43" s="311">
        <f t="shared" si="61"/>
        <v>0</v>
      </c>
      <c r="AH43" s="311">
        <f t="shared" si="61"/>
        <v>0</v>
      </c>
      <c r="AI43" s="311">
        <f t="shared" si="61"/>
        <v>0</v>
      </c>
      <c r="AJ43" s="311">
        <f t="shared" si="61"/>
        <v>0</v>
      </c>
      <c r="AK43" s="311">
        <f t="shared" si="61"/>
        <v>0</v>
      </c>
      <c r="AL43" s="311">
        <f t="shared" si="61"/>
        <v>0</v>
      </c>
      <c r="AM43" s="311">
        <f t="shared" si="61"/>
        <v>0</v>
      </c>
      <c r="AN43" s="311">
        <f t="shared" si="61"/>
        <v>0</v>
      </c>
      <c r="AO43" s="311">
        <f t="shared" si="61"/>
        <v>0</v>
      </c>
      <c r="AP43" s="311">
        <f t="shared" si="61"/>
        <v>0</v>
      </c>
      <c r="AQ43" s="311">
        <f t="shared" si="61"/>
        <v>0</v>
      </c>
      <c r="AR43" s="311">
        <f t="shared" si="61"/>
        <v>0</v>
      </c>
      <c r="AS43" s="311">
        <f t="shared" si="61"/>
        <v>0</v>
      </c>
      <c r="AT43" s="311">
        <f t="shared" si="61"/>
        <v>0</v>
      </c>
      <c r="AU43" s="311">
        <f t="shared" si="61"/>
        <v>0</v>
      </c>
      <c r="AV43" s="311">
        <f t="shared" si="61"/>
        <v>0</v>
      </c>
      <c r="AW43" s="311">
        <f t="shared" si="61"/>
        <v>0</v>
      </c>
      <c r="AX43" s="311">
        <f t="shared" si="61"/>
        <v>0</v>
      </c>
      <c r="AY43" s="311">
        <f t="shared" si="61"/>
        <v>0</v>
      </c>
      <c r="AZ43" s="311">
        <f t="shared" si="61"/>
        <v>0</v>
      </c>
      <c r="BA43" s="311">
        <f t="shared" si="61"/>
        <v>0</v>
      </c>
      <c r="BB43" s="311">
        <f t="shared" si="61"/>
        <v>0</v>
      </c>
      <c r="BC43" s="311">
        <f t="shared" si="61"/>
        <v>0</v>
      </c>
      <c r="BD43" s="311">
        <f t="shared" si="61"/>
        <v>0</v>
      </c>
      <c r="BE43" s="311">
        <f t="shared" si="61"/>
        <v>0</v>
      </c>
      <c r="BF43" s="311">
        <f t="shared" si="61"/>
        <v>0</v>
      </c>
      <c r="BG43" s="311">
        <f t="shared" si="61"/>
        <v>0</v>
      </c>
      <c r="BH43" s="311">
        <f t="shared" si="61"/>
        <v>0</v>
      </c>
      <c r="BI43" s="311">
        <f t="shared" si="61"/>
        <v>0</v>
      </c>
      <c r="BJ43" s="311">
        <f t="shared" si="61"/>
        <v>0</v>
      </c>
      <c r="BK43" s="311">
        <f t="shared" si="61"/>
        <v>0</v>
      </c>
      <c r="BL43" s="311">
        <f t="shared" si="61"/>
        <v>0</v>
      </c>
      <c r="BM43" s="311">
        <f t="shared" si="61"/>
        <v>0</v>
      </c>
      <c r="BN43" s="311">
        <f t="shared" si="61"/>
        <v>0</v>
      </c>
      <c r="BO43" s="311">
        <f t="shared" si="61"/>
        <v>0</v>
      </c>
      <c r="BP43" s="311">
        <f t="shared" si="61"/>
        <v>0</v>
      </c>
      <c r="BQ43" s="311">
        <f t="shared" si="61"/>
        <v>0</v>
      </c>
      <c r="BR43" s="311">
        <f t="shared" si="61"/>
        <v>0</v>
      </c>
      <c r="BS43" s="311">
        <f t="shared" si="61"/>
        <v>0</v>
      </c>
    </row>
    <row r="44" spans="1:71" s="286" customFormat="1" ht="16" outlineLevel="2">
      <c r="A44" s="83"/>
      <c r="B44" s="518" t="str">
        <f>CONCATENATE(B42,".2")</f>
        <v>NTT SUM.6.2</v>
      </c>
      <c r="C44" s="522" t="str">
        <f>CONCATENATE(C42," - Project Pull-through")</f>
        <v>NTT SUMMARY - Deployment &amp; set-up - Project Pull-through</v>
      </c>
      <c r="E44" s="310">
        <f t="shared" si="55"/>
        <v>20000</v>
      </c>
      <c r="F44" s="311">
        <f t="shared" si="56"/>
        <v>20000</v>
      </c>
      <c r="G44" s="311">
        <f t="shared" si="57"/>
        <v>0</v>
      </c>
      <c r="H44" s="311">
        <f t="shared" si="58"/>
        <v>0</v>
      </c>
      <c r="I44" s="311">
        <f t="shared" si="59"/>
        <v>0</v>
      </c>
      <c r="J44" s="311">
        <f t="shared" si="60"/>
        <v>0</v>
      </c>
      <c r="K44" s="312"/>
      <c r="L44" s="311">
        <f t="shared" ref="L44:BS44" si="62">L309</f>
        <v>6666.6666666666661</v>
      </c>
      <c r="M44" s="311">
        <f t="shared" si="62"/>
        <v>6666.6666666666661</v>
      </c>
      <c r="N44" s="311">
        <f t="shared" si="62"/>
        <v>6666.6666666666661</v>
      </c>
      <c r="O44" s="311">
        <f t="shared" si="62"/>
        <v>0</v>
      </c>
      <c r="P44" s="311">
        <f t="shared" si="62"/>
        <v>0</v>
      </c>
      <c r="Q44" s="311">
        <f t="shared" si="62"/>
        <v>0</v>
      </c>
      <c r="R44" s="311">
        <f t="shared" si="62"/>
        <v>0</v>
      </c>
      <c r="S44" s="311">
        <f t="shared" si="62"/>
        <v>0</v>
      </c>
      <c r="T44" s="311">
        <f t="shared" si="62"/>
        <v>0</v>
      </c>
      <c r="U44" s="311">
        <f t="shared" si="62"/>
        <v>0</v>
      </c>
      <c r="V44" s="311">
        <f t="shared" si="62"/>
        <v>0</v>
      </c>
      <c r="W44" s="311">
        <f t="shared" si="62"/>
        <v>0</v>
      </c>
      <c r="X44" s="311">
        <f t="shared" si="62"/>
        <v>0</v>
      </c>
      <c r="Y44" s="311">
        <f t="shared" si="62"/>
        <v>0</v>
      </c>
      <c r="Z44" s="311">
        <f t="shared" si="62"/>
        <v>0</v>
      </c>
      <c r="AA44" s="311">
        <f t="shared" si="62"/>
        <v>0</v>
      </c>
      <c r="AB44" s="311">
        <f t="shared" si="62"/>
        <v>0</v>
      </c>
      <c r="AC44" s="311">
        <f t="shared" si="62"/>
        <v>0</v>
      </c>
      <c r="AD44" s="311">
        <f t="shared" si="62"/>
        <v>0</v>
      </c>
      <c r="AE44" s="311">
        <f t="shared" si="62"/>
        <v>0</v>
      </c>
      <c r="AF44" s="311">
        <f t="shared" si="62"/>
        <v>0</v>
      </c>
      <c r="AG44" s="311">
        <f t="shared" si="62"/>
        <v>0</v>
      </c>
      <c r="AH44" s="311">
        <f t="shared" si="62"/>
        <v>0</v>
      </c>
      <c r="AI44" s="311">
        <f t="shared" si="62"/>
        <v>0</v>
      </c>
      <c r="AJ44" s="311">
        <f t="shared" si="62"/>
        <v>0</v>
      </c>
      <c r="AK44" s="311">
        <f t="shared" si="62"/>
        <v>0</v>
      </c>
      <c r="AL44" s="311">
        <f t="shared" si="62"/>
        <v>0</v>
      </c>
      <c r="AM44" s="311">
        <f t="shared" si="62"/>
        <v>0</v>
      </c>
      <c r="AN44" s="311">
        <f t="shared" si="62"/>
        <v>0</v>
      </c>
      <c r="AO44" s="311">
        <f t="shared" si="62"/>
        <v>0</v>
      </c>
      <c r="AP44" s="311">
        <f t="shared" si="62"/>
        <v>0</v>
      </c>
      <c r="AQ44" s="311">
        <f t="shared" si="62"/>
        <v>0</v>
      </c>
      <c r="AR44" s="311">
        <f t="shared" si="62"/>
        <v>0</v>
      </c>
      <c r="AS44" s="311">
        <f t="shared" si="62"/>
        <v>0</v>
      </c>
      <c r="AT44" s="311">
        <f t="shared" si="62"/>
        <v>0</v>
      </c>
      <c r="AU44" s="311">
        <f t="shared" si="62"/>
        <v>0</v>
      </c>
      <c r="AV44" s="311">
        <f t="shared" si="62"/>
        <v>0</v>
      </c>
      <c r="AW44" s="311">
        <f t="shared" si="62"/>
        <v>0</v>
      </c>
      <c r="AX44" s="311">
        <f t="shared" si="62"/>
        <v>0</v>
      </c>
      <c r="AY44" s="311">
        <f t="shared" si="62"/>
        <v>0</v>
      </c>
      <c r="AZ44" s="311">
        <f t="shared" si="62"/>
        <v>0</v>
      </c>
      <c r="BA44" s="311">
        <f t="shared" si="62"/>
        <v>0</v>
      </c>
      <c r="BB44" s="311">
        <f t="shared" si="62"/>
        <v>0</v>
      </c>
      <c r="BC44" s="311">
        <f t="shared" si="62"/>
        <v>0</v>
      </c>
      <c r="BD44" s="311">
        <f t="shared" si="62"/>
        <v>0</v>
      </c>
      <c r="BE44" s="311">
        <f t="shared" si="62"/>
        <v>0</v>
      </c>
      <c r="BF44" s="311">
        <f t="shared" si="62"/>
        <v>0</v>
      </c>
      <c r="BG44" s="311">
        <f t="shared" si="62"/>
        <v>0</v>
      </c>
      <c r="BH44" s="311">
        <f t="shared" si="62"/>
        <v>0</v>
      </c>
      <c r="BI44" s="311">
        <f t="shared" si="62"/>
        <v>0</v>
      </c>
      <c r="BJ44" s="311">
        <f t="shared" si="62"/>
        <v>0</v>
      </c>
      <c r="BK44" s="311">
        <f t="shared" si="62"/>
        <v>0</v>
      </c>
      <c r="BL44" s="311">
        <f t="shared" si="62"/>
        <v>0</v>
      </c>
      <c r="BM44" s="311">
        <f t="shared" si="62"/>
        <v>0</v>
      </c>
      <c r="BN44" s="311">
        <f t="shared" si="62"/>
        <v>0</v>
      </c>
      <c r="BO44" s="311">
        <f t="shared" si="62"/>
        <v>0</v>
      </c>
      <c r="BP44" s="311">
        <f t="shared" si="62"/>
        <v>0</v>
      </c>
      <c r="BQ44" s="311">
        <f t="shared" si="62"/>
        <v>0</v>
      </c>
      <c r="BR44" s="311">
        <f t="shared" si="62"/>
        <v>0</v>
      </c>
      <c r="BS44" s="311">
        <f t="shared" si="62"/>
        <v>0</v>
      </c>
    </row>
    <row r="45" spans="1:71" s="286" customFormat="1" ht="16" outlineLevel="2">
      <c r="A45" s="83"/>
      <c r="B45" s="518" t="str">
        <f>CONCATENATE(B42,".1")</f>
        <v>NTT SUM.6.1</v>
      </c>
      <c r="C45" s="518" t="str">
        <f>CONCATENATE(C42," - O&amp;N UC")</f>
        <v>NTT SUMMARY - Deployment &amp; set-up - O&amp;N UC</v>
      </c>
      <c r="E45" s="310">
        <f t="shared" si="55"/>
        <v>0</v>
      </c>
      <c r="F45" s="311">
        <f t="shared" si="56"/>
        <v>0</v>
      </c>
      <c r="G45" s="311">
        <f t="shared" si="57"/>
        <v>0</v>
      </c>
      <c r="H45" s="311">
        <f t="shared" si="58"/>
        <v>0</v>
      </c>
      <c r="I45" s="311">
        <f t="shared" si="59"/>
        <v>0</v>
      </c>
      <c r="J45" s="311">
        <f t="shared" si="60"/>
        <v>0</v>
      </c>
      <c r="K45" s="312"/>
      <c r="L45" s="311">
        <f t="shared" ref="L45:BS45" si="63">L556</f>
        <v>0</v>
      </c>
      <c r="M45" s="311">
        <f t="shared" si="63"/>
        <v>0</v>
      </c>
      <c r="N45" s="311">
        <f t="shared" si="63"/>
        <v>0</v>
      </c>
      <c r="O45" s="311">
        <f t="shared" si="63"/>
        <v>0</v>
      </c>
      <c r="P45" s="311">
        <f t="shared" si="63"/>
        <v>0</v>
      </c>
      <c r="Q45" s="311">
        <f t="shared" si="63"/>
        <v>0</v>
      </c>
      <c r="R45" s="311">
        <f t="shared" si="63"/>
        <v>0</v>
      </c>
      <c r="S45" s="311">
        <f t="shared" si="63"/>
        <v>0</v>
      </c>
      <c r="T45" s="311">
        <f t="shared" si="63"/>
        <v>0</v>
      </c>
      <c r="U45" s="311">
        <f t="shared" si="63"/>
        <v>0</v>
      </c>
      <c r="V45" s="311">
        <f t="shared" si="63"/>
        <v>0</v>
      </c>
      <c r="W45" s="311">
        <f t="shared" si="63"/>
        <v>0</v>
      </c>
      <c r="X45" s="311">
        <f t="shared" si="63"/>
        <v>0</v>
      </c>
      <c r="Y45" s="311">
        <f t="shared" si="63"/>
        <v>0</v>
      </c>
      <c r="Z45" s="311">
        <f t="shared" si="63"/>
        <v>0</v>
      </c>
      <c r="AA45" s="311">
        <f t="shared" si="63"/>
        <v>0</v>
      </c>
      <c r="AB45" s="311">
        <f t="shared" si="63"/>
        <v>0</v>
      </c>
      <c r="AC45" s="311">
        <f t="shared" si="63"/>
        <v>0</v>
      </c>
      <c r="AD45" s="311">
        <f t="shared" si="63"/>
        <v>0</v>
      </c>
      <c r="AE45" s="311">
        <f t="shared" si="63"/>
        <v>0</v>
      </c>
      <c r="AF45" s="311">
        <f t="shared" si="63"/>
        <v>0</v>
      </c>
      <c r="AG45" s="311">
        <f t="shared" si="63"/>
        <v>0</v>
      </c>
      <c r="AH45" s="311">
        <f t="shared" si="63"/>
        <v>0</v>
      </c>
      <c r="AI45" s="311">
        <f t="shared" si="63"/>
        <v>0</v>
      </c>
      <c r="AJ45" s="311">
        <f t="shared" si="63"/>
        <v>0</v>
      </c>
      <c r="AK45" s="311">
        <f t="shared" si="63"/>
        <v>0</v>
      </c>
      <c r="AL45" s="311">
        <f t="shared" si="63"/>
        <v>0</v>
      </c>
      <c r="AM45" s="311">
        <f t="shared" si="63"/>
        <v>0</v>
      </c>
      <c r="AN45" s="311">
        <f t="shared" si="63"/>
        <v>0</v>
      </c>
      <c r="AO45" s="311">
        <f t="shared" si="63"/>
        <v>0</v>
      </c>
      <c r="AP45" s="311">
        <f t="shared" si="63"/>
        <v>0</v>
      </c>
      <c r="AQ45" s="311">
        <f t="shared" si="63"/>
        <v>0</v>
      </c>
      <c r="AR45" s="311">
        <f t="shared" si="63"/>
        <v>0</v>
      </c>
      <c r="AS45" s="311">
        <f t="shared" si="63"/>
        <v>0</v>
      </c>
      <c r="AT45" s="311">
        <f t="shared" si="63"/>
        <v>0</v>
      </c>
      <c r="AU45" s="311">
        <f t="shared" si="63"/>
        <v>0</v>
      </c>
      <c r="AV45" s="311">
        <f t="shared" si="63"/>
        <v>0</v>
      </c>
      <c r="AW45" s="311">
        <f t="shared" si="63"/>
        <v>0</v>
      </c>
      <c r="AX45" s="311">
        <f t="shared" si="63"/>
        <v>0</v>
      </c>
      <c r="AY45" s="311">
        <f t="shared" si="63"/>
        <v>0</v>
      </c>
      <c r="AZ45" s="311">
        <f t="shared" si="63"/>
        <v>0</v>
      </c>
      <c r="BA45" s="311">
        <f t="shared" si="63"/>
        <v>0</v>
      </c>
      <c r="BB45" s="311">
        <f t="shared" si="63"/>
        <v>0</v>
      </c>
      <c r="BC45" s="311">
        <f t="shared" si="63"/>
        <v>0</v>
      </c>
      <c r="BD45" s="311">
        <f t="shared" si="63"/>
        <v>0</v>
      </c>
      <c r="BE45" s="311">
        <f t="shared" si="63"/>
        <v>0</v>
      </c>
      <c r="BF45" s="311">
        <f t="shared" si="63"/>
        <v>0</v>
      </c>
      <c r="BG45" s="311">
        <f t="shared" si="63"/>
        <v>0</v>
      </c>
      <c r="BH45" s="311">
        <f t="shared" si="63"/>
        <v>0</v>
      </c>
      <c r="BI45" s="311">
        <f t="shared" si="63"/>
        <v>0</v>
      </c>
      <c r="BJ45" s="311">
        <f t="shared" si="63"/>
        <v>0</v>
      </c>
      <c r="BK45" s="311">
        <f t="shared" si="63"/>
        <v>0</v>
      </c>
      <c r="BL45" s="311">
        <f t="shared" si="63"/>
        <v>0</v>
      </c>
      <c r="BM45" s="311">
        <f t="shared" si="63"/>
        <v>0</v>
      </c>
      <c r="BN45" s="311">
        <f t="shared" si="63"/>
        <v>0</v>
      </c>
      <c r="BO45" s="311">
        <f t="shared" si="63"/>
        <v>0</v>
      </c>
      <c r="BP45" s="311">
        <f t="shared" si="63"/>
        <v>0</v>
      </c>
      <c r="BQ45" s="311">
        <f t="shared" si="63"/>
        <v>0</v>
      </c>
      <c r="BR45" s="311">
        <f t="shared" si="63"/>
        <v>0</v>
      </c>
      <c r="BS45" s="311">
        <f t="shared" si="63"/>
        <v>0</v>
      </c>
    </row>
    <row r="46" spans="1:71" s="79" customFormat="1" ht="16" outlineLevel="2">
      <c r="A46" s="83"/>
      <c r="B46" s="518" t="str">
        <f>CONCATENATE(B42,".2")</f>
        <v>NTT SUM.6.2</v>
      </c>
      <c r="C46" s="520" t="str">
        <f>CONCATENATE(C42," - TI UC")</f>
        <v>NTT SUMMARY - Deployment &amp; set-up - TI UC</v>
      </c>
      <c r="E46" s="310">
        <f t="shared" si="55"/>
        <v>0</v>
      </c>
      <c r="F46" s="310">
        <f t="shared" si="56"/>
        <v>0</v>
      </c>
      <c r="G46" s="310">
        <f t="shared" si="57"/>
        <v>0</v>
      </c>
      <c r="H46" s="310">
        <f t="shared" si="58"/>
        <v>0</v>
      </c>
      <c r="I46" s="310">
        <f t="shared" si="59"/>
        <v>0</v>
      </c>
      <c r="J46" s="310">
        <f t="shared" si="60"/>
        <v>0</v>
      </c>
      <c r="K46" s="309"/>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310"/>
      <c r="AT46" s="310"/>
      <c r="AU46" s="310"/>
      <c r="AV46" s="310"/>
      <c r="AW46" s="310"/>
      <c r="AX46" s="310"/>
      <c r="AY46" s="310"/>
      <c r="AZ46" s="310"/>
      <c r="BA46" s="310"/>
      <c r="BB46" s="310"/>
      <c r="BC46" s="310"/>
      <c r="BD46" s="310"/>
      <c r="BE46" s="310"/>
      <c r="BF46" s="310"/>
      <c r="BG46" s="310"/>
      <c r="BH46" s="310"/>
      <c r="BI46" s="310"/>
      <c r="BJ46" s="310"/>
      <c r="BK46" s="310"/>
      <c r="BL46" s="310"/>
      <c r="BM46" s="310"/>
      <c r="BN46" s="310"/>
      <c r="BO46" s="310"/>
      <c r="BP46" s="310"/>
      <c r="BQ46" s="310"/>
      <c r="BR46" s="310"/>
      <c r="BS46" s="310"/>
    </row>
    <row r="47" spans="1:71" s="79" customFormat="1" ht="16" outlineLevel="2">
      <c r="A47" s="83"/>
      <c r="B47" s="518" t="str">
        <f>CONCATENATE(B42,".3")</f>
        <v>NTT SUM.6.3</v>
      </c>
      <c r="C47" s="520" t="str">
        <f>CONCATENATE(C42," - WWD UC")</f>
        <v>NTT SUMMARY - Deployment &amp; set-up - WWD UC</v>
      </c>
      <c r="E47" s="310">
        <f t="shared" si="55"/>
        <v>0</v>
      </c>
      <c r="F47" s="310">
        <f t="shared" si="56"/>
        <v>0</v>
      </c>
      <c r="G47" s="310">
        <f t="shared" si="57"/>
        <v>0</v>
      </c>
      <c r="H47" s="310">
        <f t="shared" si="58"/>
        <v>0</v>
      </c>
      <c r="I47" s="310">
        <f t="shared" si="59"/>
        <v>0</v>
      </c>
      <c r="J47" s="310">
        <f t="shared" si="60"/>
        <v>0</v>
      </c>
      <c r="K47" s="309"/>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310"/>
      <c r="AT47" s="310"/>
      <c r="AU47" s="310"/>
      <c r="AV47" s="310"/>
      <c r="AW47" s="310"/>
      <c r="AX47" s="310"/>
      <c r="AY47" s="310"/>
      <c r="AZ47" s="310"/>
      <c r="BA47" s="310"/>
      <c r="BB47" s="310"/>
      <c r="BC47" s="310"/>
      <c r="BD47" s="310"/>
      <c r="BE47" s="310"/>
      <c r="BF47" s="310"/>
      <c r="BG47" s="310"/>
      <c r="BH47" s="310"/>
      <c r="BI47" s="310"/>
      <c r="BJ47" s="310"/>
      <c r="BK47" s="310"/>
      <c r="BL47" s="310"/>
      <c r="BM47" s="310"/>
      <c r="BN47" s="310"/>
      <c r="BO47" s="310"/>
      <c r="BP47" s="310"/>
      <c r="BQ47" s="310"/>
      <c r="BR47" s="310"/>
      <c r="BS47" s="310"/>
    </row>
    <row r="48" spans="1:71" s="79" customFormat="1" ht="16" outlineLevel="2">
      <c r="A48" s="83"/>
      <c r="B48" s="518" t="str">
        <f>CONCATENATE(B42,".4")</f>
        <v>NTT SUM.6.4</v>
      </c>
      <c r="C48" s="520" t="str">
        <f>CONCATENATE(C42," - LP UC")</f>
        <v>NTT SUMMARY - Deployment &amp; set-up - LP UC</v>
      </c>
      <c r="E48" s="310">
        <f t="shared" si="55"/>
        <v>0</v>
      </c>
      <c r="F48" s="310">
        <f t="shared" si="56"/>
        <v>0</v>
      </c>
      <c r="G48" s="310">
        <f t="shared" si="57"/>
        <v>0</v>
      </c>
      <c r="H48" s="310">
        <f t="shared" si="58"/>
        <v>0</v>
      </c>
      <c r="I48" s="310">
        <f t="shared" si="59"/>
        <v>0</v>
      </c>
      <c r="J48" s="310">
        <f t="shared" si="60"/>
        <v>0</v>
      </c>
      <c r="K48" s="309"/>
      <c r="L48" s="310"/>
      <c r="M48" s="310"/>
      <c r="N48" s="310"/>
      <c r="O48" s="310"/>
      <c r="P48" s="310"/>
      <c r="Q48" s="310"/>
      <c r="R48" s="310"/>
      <c r="S48" s="310"/>
      <c r="T48" s="310"/>
      <c r="U48" s="310"/>
      <c r="V48" s="310"/>
      <c r="W48" s="310"/>
      <c r="X48" s="310"/>
      <c r="Y48" s="310"/>
      <c r="Z48" s="310"/>
      <c r="AA48" s="310"/>
      <c r="AB48" s="310"/>
      <c r="AC48" s="310"/>
      <c r="AD48" s="310"/>
      <c r="AE48" s="310"/>
      <c r="AF48" s="310"/>
      <c r="AG48" s="310"/>
      <c r="AH48" s="310"/>
      <c r="AI48" s="310"/>
      <c r="AJ48" s="310"/>
      <c r="AK48" s="310"/>
      <c r="AL48" s="310"/>
      <c r="AM48" s="310"/>
      <c r="AN48" s="310"/>
      <c r="AO48" s="310"/>
      <c r="AP48" s="310"/>
      <c r="AQ48" s="310"/>
      <c r="AR48" s="310"/>
      <c r="AS48" s="310"/>
      <c r="AT48" s="310"/>
      <c r="AU48" s="310"/>
      <c r="AV48" s="310"/>
      <c r="AW48" s="310"/>
      <c r="AX48" s="310"/>
      <c r="AY48" s="310"/>
      <c r="AZ48" s="310"/>
      <c r="BA48" s="310"/>
      <c r="BB48" s="310"/>
      <c r="BC48" s="310"/>
      <c r="BD48" s="310"/>
      <c r="BE48" s="310"/>
      <c r="BF48" s="310"/>
      <c r="BG48" s="310"/>
      <c r="BH48" s="310"/>
      <c r="BI48" s="310"/>
      <c r="BJ48" s="310"/>
      <c r="BK48" s="310"/>
      <c r="BL48" s="310"/>
      <c r="BM48" s="310"/>
      <c r="BN48" s="310"/>
      <c r="BO48" s="310"/>
      <c r="BP48" s="310"/>
      <c r="BQ48" s="310"/>
      <c r="BR48" s="310"/>
      <c r="BS48" s="310"/>
    </row>
    <row r="49" spans="1:71" s="79" customFormat="1" ht="16" outlineLevel="2">
      <c r="A49" s="83"/>
      <c r="B49" s="518" t="str">
        <f>CONCATENATE(B42,".5")</f>
        <v>NTT SUM.6.5</v>
      </c>
      <c r="C49" s="520" t="str">
        <f>CONCATENATE(C42," - NEW UC")</f>
        <v>NTT SUMMARY - Deployment &amp; set-up - NEW UC</v>
      </c>
      <c r="E49" s="310">
        <f t="shared" si="55"/>
        <v>0</v>
      </c>
      <c r="F49" s="310">
        <f t="shared" si="56"/>
        <v>0</v>
      </c>
      <c r="G49" s="310">
        <f t="shared" si="57"/>
        <v>0</v>
      </c>
      <c r="H49" s="310">
        <f t="shared" si="58"/>
        <v>0</v>
      </c>
      <c r="I49" s="310">
        <f t="shared" si="59"/>
        <v>0</v>
      </c>
      <c r="J49" s="310">
        <f t="shared" si="60"/>
        <v>0</v>
      </c>
      <c r="K49" s="309"/>
      <c r="L49" s="310"/>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c r="AS49" s="310"/>
      <c r="AT49" s="310"/>
      <c r="AU49" s="310"/>
      <c r="AV49" s="310"/>
      <c r="AW49" s="310"/>
      <c r="AX49" s="310"/>
      <c r="AY49" s="310"/>
      <c r="AZ49" s="310"/>
      <c r="BA49" s="310"/>
      <c r="BB49" s="310"/>
      <c r="BC49" s="310"/>
      <c r="BD49" s="310"/>
      <c r="BE49" s="310"/>
      <c r="BF49" s="310"/>
      <c r="BG49" s="310"/>
      <c r="BH49" s="310"/>
      <c r="BI49" s="310"/>
      <c r="BJ49" s="310"/>
      <c r="BK49" s="310"/>
      <c r="BL49" s="310"/>
      <c r="BM49" s="310"/>
      <c r="BN49" s="310"/>
      <c r="BO49" s="310"/>
      <c r="BP49" s="310"/>
      <c r="BQ49" s="310"/>
      <c r="BR49" s="310"/>
      <c r="BS49" s="310"/>
    </row>
    <row r="50" spans="1:71" s="83" customFormat="1" ht="16">
      <c r="B50" s="517" t="str">
        <f>CONCATENATE(B$3,".7")</f>
        <v>NTT SUM.7</v>
      </c>
      <c r="C50" s="523" t="str">
        <f>CONCATENATE(C$3," - Opex")</f>
        <v>NTT SUMMARY - Opex</v>
      </c>
      <c r="D50" s="286"/>
      <c r="E50" s="294">
        <f>F50+G50+H50+I50+J50</f>
        <v>1330192.6200000001</v>
      </c>
      <c r="F50" s="294">
        <f>SUM(L50:W50)</f>
        <v>378571.5</v>
      </c>
      <c r="G50" s="294">
        <f>SUM(X50:AI50)</f>
        <v>477450</v>
      </c>
      <c r="H50" s="294">
        <f>SUM(AJ50:AU50)</f>
        <v>474171.12000000005</v>
      </c>
      <c r="I50" s="294">
        <f>SUM(AV50:BG50)</f>
        <v>0</v>
      </c>
      <c r="J50" s="294">
        <f>SUM(BH50:BS50)</f>
        <v>0</v>
      </c>
      <c r="K50" s="307"/>
      <c r="L50" s="313">
        <f>SUM(L51:L57)</f>
        <v>3000</v>
      </c>
      <c r="M50" s="313">
        <f t="shared" ref="M50:BS50" si="64">SUM(M51:M57)</f>
        <v>13015.875</v>
      </c>
      <c r="N50" s="313">
        <f t="shared" si="64"/>
        <v>16015.875</v>
      </c>
      <c r="O50" s="313">
        <f t="shared" si="64"/>
        <v>26031.75</v>
      </c>
      <c r="P50" s="313">
        <f t="shared" si="64"/>
        <v>40063.5</v>
      </c>
      <c r="Q50" s="313">
        <f t="shared" si="64"/>
        <v>40063.5</v>
      </c>
      <c r="R50" s="313">
        <f t="shared" si="64"/>
        <v>40063.5</v>
      </c>
      <c r="S50" s="313">
        <f t="shared" si="64"/>
        <v>40063.5</v>
      </c>
      <c r="T50" s="313">
        <f t="shared" si="64"/>
        <v>40063.5</v>
      </c>
      <c r="U50" s="313">
        <f t="shared" si="64"/>
        <v>40063.5</v>
      </c>
      <c r="V50" s="313">
        <f t="shared" si="64"/>
        <v>40063.5</v>
      </c>
      <c r="W50" s="313">
        <f t="shared" si="64"/>
        <v>40063.5</v>
      </c>
      <c r="X50" s="313">
        <f t="shared" si="64"/>
        <v>39787.5</v>
      </c>
      <c r="Y50" s="313">
        <f t="shared" si="64"/>
        <v>39787.5</v>
      </c>
      <c r="Z50" s="313">
        <f t="shared" si="64"/>
        <v>39787.5</v>
      </c>
      <c r="AA50" s="313">
        <f t="shared" si="64"/>
        <v>39787.5</v>
      </c>
      <c r="AB50" s="313">
        <f t="shared" si="64"/>
        <v>39787.5</v>
      </c>
      <c r="AC50" s="313">
        <f t="shared" si="64"/>
        <v>39787.5</v>
      </c>
      <c r="AD50" s="313">
        <f t="shared" si="64"/>
        <v>39787.5</v>
      </c>
      <c r="AE50" s="313">
        <f t="shared" si="64"/>
        <v>39787.5</v>
      </c>
      <c r="AF50" s="313">
        <f t="shared" si="64"/>
        <v>39787.5</v>
      </c>
      <c r="AG50" s="313">
        <f t="shared" si="64"/>
        <v>39787.5</v>
      </c>
      <c r="AH50" s="313">
        <f t="shared" si="64"/>
        <v>39787.5</v>
      </c>
      <c r="AI50" s="313">
        <f t="shared" si="64"/>
        <v>39787.5</v>
      </c>
      <c r="AJ50" s="313">
        <f t="shared" si="64"/>
        <v>39514.26</v>
      </c>
      <c r="AK50" s="313">
        <f t="shared" si="64"/>
        <v>39514.26</v>
      </c>
      <c r="AL50" s="313">
        <f t="shared" si="64"/>
        <v>39514.26</v>
      </c>
      <c r="AM50" s="313">
        <f t="shared" si="64"/>
        <v>39514.26</v>
      </c>
      <c r="AN50" s="313">
        <f t="shared" si="64"/>
        <v>39514.26</v>
      </c>
      <c r="AO50" s="313">
        <f t="shared" si="64"/>
        <v>39514.26</v>
      </c>
      <c r="AP50" s="313">
        <f t="shared" si="64"/>
        <v>39514.26</v>
      </c>
      <c r="AQ50" s="313">
        <f t="shared" si="64"/>
        <v>39514.26</v>
      </c>
      <c r="AR50" s="313">
        <f t="shared" si="64"/>
        <v>39514.26</v>
      </c>
      <c r="AS50" s="313">
        <f t="shared" si="64"/>
        <v>39514.26</v>
      </c>
      <c r="AT50" s="313">
        <f t="shared" si="64"/>
        <v>39514.26</v>
      </c>
      <c r="AU50" s="313">
        <f t="shared" si="64"/>
        <v>39514.26</v>
      </c>
      <c r="AV50" s="313">
        <f t="shared" si="64"/>
        <v>0</v>
      </c>
      <c r="AW50" s="313">
        <f t="shared" si="64"/>
        <v>0</v>
      </c>
      <c r="AX50" s="313">
        <f t="shared" si="64"/>
        <v>0</v>
      </c>
      <c r="AY50" s="313">
        <f t="shared" si="64"/>
        <v>0</v>
      </c>
      <c r="AZ50" s="313">
        <f t="shared" si="64"/>
        <v>0</v>
      </c>
      <c r="BA50" s="313">
        <f t="shared" si="64"/>
        <v>0</v>
      </c>
      <c r="BB50" s="313">
        <f t="shared" si="64"/>
        <v>0</v>
      </c>
      <c r="BC50" s="313">
        <f t="shared" si="64"/>
        <v>0</v>
      </c>
      <c r="BD50" s="313">
        <f t="shared" si="64"/>
        <v>0</v>
      </c>
      <c r="BE50" s="313">
        <f t="shared" si="64"/>
        <v>0</v>
      </c>
      <c r="BF50" s="313">
        <f t="shared" si="64"/>
        <v>0</v>
      </c>
      <c r="BG50" s="313">
        <f t="shared" si="64"/>
        <v>0</v>
      </c>
      <c r="BH50" s="313">
        <f t="shared" si="64"/>
        <v>0</v>
      </c>
      <c r="BI50" s="313">
        <f t="shared" si="64"/>
        <v>0</v>
      </c>
      <c r="BJ50" s="313">
        <f t="shared" si="64"/>
        <v>0</v>
      </c>
      <c r="BK50" s="313">
        <f t="shared" si="64"/>
        <v>0</v>
      </c>
      <c r="BL50" s="313">
        <f t="shared" si="64"/>
        <v>0</v>
      </c>
      <c r="BM50" s="313">
        <f t="shared" si="64"/>
        <v>0</v>
      </c>
      <c r="BN50" s="313">
        <f t="shared" si="64"/>
        <v>0</v>
      </c>
      <c r="BO50" s="313">
        <f t="shared" si="64"/>
        <v>0</v>
      </c>
      <c r="BP50" s="313">
        <f t="shared" si="64"/>
        <v>0</v>
      </c>
      <c r="BQ50" s="313">
        <f t="shared" si="64"/>
        <v>0</v>
      </c>
      <c r="BR50" s="313">
        <f t="shared" si="64"/>
        <v>0</v>
      </c>
      <c r="BS50" s="313">
        <f t="shared" si="64"/>
        <v>0</v>
      </c>
    </row>
    <row r="51" spans="1:71" s="286" customFormat="1" ht="16" outlineLevel="2">
      <c r="A51" s="83"/>
      <c r="B51" s="282" t="str">
        <f>CONCATENATE(B50,".1")</f>
        <v>NTT SUM.7.1</v>
      </c>
      <c r="C51" s="288" t="str">
        <f>CONCATENATE(C50," - Project")</f>
        <v>NTT SUMMARY - Opex - Project</v>
      </c>
      <c r="E51" s="310">
        <f>F51+G51+H51+I51+J51</f>
        <v>414000</v>
      </c>
      <c r="F51" s="311">
        <f>SUM(L51:W51)</f>
        <v>126000</v>
      </c>
      <c r="G51" s="311">
        <f>SUM(X51:AI51)</f>
        <v>144000</v>
      </c>
      <c r="H51" s="311">
        <f>SUM(AJ51:AU51)</f>
        <v>144000</v>
      </c>
      <c r="I51" s="311">
        <f>SUM(AV51:BG51)</f>
        <v>0</v>
      </c>
      <c r="J51" s="311">
        <f>SUM(BH51:BS51)</f>
        <v>0</v>
      </c>
      <c r="K51" s="312"/>
      <c r="L51" s="311">
        <f t="shared" ref="L51:BS51" si="65">L174</f>
        <v>3000</v>
      </c>
      <c r="M51" s="311">
        <f t="shared" si="65"/>
        <v>6000</v>
      </c>
      <c r="N51" s="311">
        <f t="shared" si="65"/>
        <v>9000</v>
      </c>
      <c r="O51" s="311">
        <f t="shared" si="65"/>
        <v>12000</v>
      </c>
      <c r="P51" s="311">
        <f t="shared" si="65"/>
        <v>12000</v>
      </c>
      <c r="Q51" s="311">
        <f t="shared" si="65"/>
        <v>12000</v>
      </c>
      <c r="R51" s="311">
        <f t="shared" si="65"/>
        <v>12000</v>
      </c>
      <c r="S51" s="311">
        <f t="shared" si="65"/>
        <v>12000</v>
      </c>
      <c r="T51" s="311">
        <f t="shared" si="65"/>
        <v>12000</v>
      </c>
      <c r="U51" s="311">
        <f t="shared" si="65"/>
        <v>12000</v>
      </c>
      <c r="V51" s="311">
        <f t="shared" si="65"/>
        <v>12000</v>
      </c>
      <c r="W51" s="311">
        <f t="shared" si="65"/>
        <v>12000</v>
      </c>
      <c r="X51" s="311">
        <f t="shared" si="65"/>
        <v>12000</v>
      </c>
      <c r="Y51" s="311">
        <f t="shared" si="65"/>
        <v>12000</v>
      </c>
      <c r="Z51" s="311">
        <f t="shared" si="65"/>
        <v>12000</v>
      </c>
      <c r="AA51" s="311">
        <f t="shared" si="65"/>
        <v>12000</v>
      </c>
      <c r="AB51" s="311">
        <f t="shared" si="65"/>
        <v>12000</v>
      </c>
      <c r="AC51" s="311">
        <f t="shared" si="65"/>
        <v>12000</v>
      </c>
      <c r="AD51" s="311">
        <f t="shared" si="65"/>
        <v>12000</v>
      </c>
      <c r="AE51" s="311">
        <f t="shared" si="65"/>
        <v>12000</v>
      </c>
      <c r="AF51" s="311">
        <f t="shared" si="65"/>
        <v>12000</v>
      </c>
      <c r="AG51" s="311">
        <f t="shared" si="65"/>
        <v>12000</v>
      </c>
      <c r="AH51" s="311">
        <f t="shared" si="65"/>
        <v>12000</v>
      </c>
      <c r="AI51" s="311">
        <f t="shared" si="65"/>
        <v>12000</v>
      </c>
      <c r="AJ51" s="311">
        <f t="shared" si="65"/>
        <v>12000</v>
      </c>
      <c r="AK51" s="311">
        <f t="shared" si="65"/>
        <v>12000</v>
      </c>
      <c r="AL51" s="311">
        <f t="shared" si="65"/>
        <v>12000</v>
      </c>
      <c r="AM51" s="311">
        <f t="shared" si="65"/>
        <v>12000</v>
      </c>
      <c r="AN51" s="311">
        <f t="shared" si="65"/>
        <v>12000</v>
      </c>
      <c r="AO51" s="311">
        <f t="shared" si="65"/>
        <v>12000</v>
      </c>
      <c r="AP51" s="311">
        <f t="shared" si="65"/>
        <v>12000</v>
      </c>
      <c r="AQ51" s="311">
        <f t="shared" si="65"/>
        <v>12000</v>
      </c>
      <c r="AR51" s="311">
        <f t="shared" si="65"/>
        <v>12000</v>
      </c>
      <c r="AS51" s="311">
        <f t="shared" si="65"/>
        <v>12000</v>
      </c>
      <c r="AT51" s="311">
        <f t="shared" si="65"/>
        <v>12000</v>
      </c>
      <c r="AU51" s="311">
        <f t="shared" si="65"/>
        <v>12000</v>
      </c>
      <c r="AV51" s="311">
        <f t="shared" si="65"/>
        <v>0</v>
      </c>
      <c r="AW51" s="311">
        <f t="shared" si="65"/>
        <v>0</v>
      </c>
      <c r="AX51" s="311">
        <f t="shared" si="65"/>
        <v>0</v>
      </c>
      <c r="AY51" s="311">
        <f t="shared" si="65"/>
        <v>0</v>
      </c>
      <c r="AZ51" s="311">
        <f t="shared" si="65"/>
        <v>0</v>
      </c>
      <c r="BA51" s="311">
        <f t="shared" si="65"/>
        <v>0</v>
      </c>
      <c r="BB51" s="311">
        <f t="shared" si="65"/>
        <v>0</v>
      </c>
      <c r="BC51" s="311">
        <f t="shared" si="65"/>
        <v>0</v>
      </c>
      <c r="BD51" s="311">
        <f t="shared" si="65"/>
        <v>0</v>
      </c>
      <c r="BE51" s="311">
        <f t="shared" si="65"/>
        <v>0</v>
      </c>
      <c r="BF51" s="311">
        <f t="shared" si="65"/>
        <v>0</v>
      </c>
      <c r="BG51" s="311">
        <f t="shared" si="65"/>
        <v>0</v>
      </c>
      <c r="BH51" s="311">
        <f t="shared" si="65"/>
        <v>0</v>
      </c>
      <c r="BI51" s="311">
        <f t="shared" si="65"/>
        <v>0</v>
      </c>
      <c r="BJ51" s="311">
        <f t="shared" si="65"/>
        <v>0</v>
      </c>
      <c r="BK51" s="311">
        <f t="shared" si="65"/>
        <v>0</v>
      </c>
      <c r="BL51" s="311">
        <f t="shared" si="65"/>
        <v>0</v>
      </c>
      <c r="BM51" s="311">
        <f t="shared" si="65"/>
        <v>0</v>
      </c>
      <c r="BN51" s="311">
        <f t="shared" si="65"/>
        <v>0</v>
      </c>
      <c r="BO51" s="311">
        <f t="shared" si="65"/>
        <v>0</v>
      </c>
      <c r="BP51" s="311">
        <f t="shared" si="65"/>
        <v>0</v>
      </c>
      <c r="BQ51" s="311">
        <f t="shared" si="65"/>
        <v>0</v>
      </c>
      <c r="BR51" s="311">
        <f t="shared" si="65"/>
        <v>0</v>
      </c>
      <c r="BS51" s="311">
        <f t="shared" si="65"/>
        <v>0</v>
      </c>
    </row>
    <row r="52" spans="1:71" s="286" customFormat="1" ht="16" outlineLevel="2">
      <c r="A52" s="83"/>
      <c r="B52" s="282" t="str">
        <f>CONCATENATE(B50,".2")</f>
        <v>NTT SUM.7.2</v>
      </c>
      <c r="C52" s="288" t="str">
        <f>CONCATENATE(C50," - Project Pull-through")</f>
        <v>NTT SUMMARY - Opex - Project Pull-through</v>
      </c>
      <c r="E52" s="310">
        <f t="shared" ref="E52:E57" si="66">F52+G52+H52+I52+J52</f>
        <v>0</v>
      </c>
      <c r="F52" s="311">
        <f t="shared" ref="F52:F57" si="67">SUM(L52:W52)</f>
        <v>0</v>
      </c>
      <c r="G52" s="311">
        <f t="shared" ref="G52:G57" si="68">SUM(X52:AI52)</f>
        <v>0</v>
      </c>
      <c r="H52" s="311">
        <f t="shared" ref="H52:H57" si="69">SUM(AJ52:AU52)</f>
        <v>0</v>
      </c>
      <c r="I52" s="311">
        <f t="shared" ref="I52:I57" si="70">SUM(AV52:BG52)</f>
        <v>0</v>
      </c>
      <c r="J52" s="311">
        <f t="shared" ref="J52:J57" si="71">SUM(BH52:BS52)</f>
        <v>0</v>
      </c>
      <c r="K52" s="312"/>
      <c r="L52" s="311">
        <f t="shared" ref="L52:BS52" si="72">L320</f>
        <v>0</v>
      </c>
      <c r="M52" s="311">
        <f t="shared" si="72"/>
        <v>0</v>
      </c>
      <c r="N52" s="311">
        <f t="shared" si="72"/>
        <v>0</v>
      </c>
      <c r="O52" s="311">
        <f t="shared" si="72"/>
        <v>0</v>
      </c>
      <c r="P52" s="311">
        <f t="shared" si="72"/>
        <v>0</v>
      </c>
      <c r="Q52" s="311">
        <f t="shared" si="72"/>
        <v>0</v>
      </c>
      <c r="R52" s="311">
        <f t="shared" si="72"/>
        <v>0</v>
      </c>
      <c r="S52" s="311">
        <f t="shared" si="72"/>
        <v>0</v>
      </c>
      <c r="T52" s="311">
        <f t="shared" si="72"/>
        <v>0</v>
      </c>
      <c r="U52" s="311">
        <f t="shared" si="72"/>
        <v>0</v>
      </c>
      <c r="V52" s="311">
        <f t="shared" si="72"/>
        <v>0</v>
      </c>
      <c r="W52" s="311">
        <f t="shared" si="72"/>
        <v>0</v>
      </c>
      <c r="X52" s="311">
        <f t="shared" si="72"/>
        <v>0</v>
      </c>
      <c r="Y52" s="311">
        <f t="shared" si="72"/>
        <v>0</v>
      </c>
      <c r="Z52" s="311">
        <f t="shared" si="72"/>
        <v>0</v>
      </c>
      <c r="AA52" s="311">
        <f t="shared" si="72"/>
        <v>0</v>
      </c>
      <c r="AB52" s="311">
        <f t="shared" si="72"/>
        <v>0</v>
      </c>
      <c r="AC52" s="311">
        <f t="shared" si="72"/>
        <v>0</v>
      </c>
      <c r="AD52" s="311">
        <f t="shared" si="72"/>
        <v>0</v>
      </c>
      <c r="AE52" s="311">
        <f t="shared" si="72"/>
        <v>0</v>
      </c>
      <c r="AF52" s="311">
        <f t="shared" si="72"/>
        <v>0</v>
      </c>
      <c r="AG52" s="311">
        <f t="shared" si="72"/>
        <v>0</v>
      </c>
      <c r="AH52" s="311">
        <f t="shared" si="72"/>
        <v>0</v>
      </c>
      <c r="AI52" s="311">
        <f t="shared" si="72"/>
        <v>0</v>
      </c>
      <c r="AJ52" s="311">
        <f t="shared" si="72"/>
        <v>0</v>
      </c>
      <c r="AK52" s="311">
        <f t="shared" si="72"/>
        <v>0</v>
      </c>
      <c r="AL52" s="311">
        <f t="shared" si="72"/>
        <v>0</v>
      </c>
      <c r="AM52" s="311">
        <f t="shared" si="72"/>
        <v>0</v>
      </c>
      <c r="AN52" s="311">
        <f t="shared" si="72"/>
        <v>0</v>
      </c>
      <c r="AO52" s="311">
        <f t="shared" si="72"/>
        <v>0</v>
      </c>
      <c r="AP52" s="311">
        <f t="shared" si="72"/>
        <v>0</v>
      </c>
      <c r="AQ52" s="311">
        <f t="shared" si="72"/>
        <v>0</v>
      </c>
      <c r="AR52" s="311">
        <f t="shared" si="72"/>
        <v>0</v>
      </c>
      <c r="AS52" s="311">
        <f t="shared" si="72"/>
        <v>0</v>
      </c>
      <c r="AT52" s="311">
        <f t="shared" si="72"/>
        <v>0</v>
      </c>
      <c r="AU52" s="311">
        <f t="shared" si="72"/>
        <v>0</v>
      </c>
      <c r="AV52" s="311">
        <f t="shared" si="72"/>
        <v>0</v>
      </c>
      <c r="AW52" s="311">
        <f t="shared" si="72"/>
        <v>0</v>
      </c>
      <c r="AX52" s="311">
        <f t="shared" si="72"/>
        <v>0</v>
      </c>
      <c r="AY52" s="311">
        <f t="shared" si="72"/>
        <v>0</v>
      </c>
      <c r="AZ52" s="311">
        <f t="shared" si="72"/>
        <v>0</v>
      </c>
      <c r="BA52" s="311">
        <f t="shared" si="72"/>
        <v>0</v>
      </c>
      <c r="BB52" s="311">
        <f t="shared" si="72"/>
        <v>0</v>
      </c>
      <c r="BC52" s="311">
        <f t="shared" si="72"/>
        <v>0</v>
      </c>
      <c r="BD52" s="311">
        <f t="shared" si="72"/>
        <v>0</v>
      </c>
      <c r="BE52" s="311">
        <f t="shared" si="72"/>
        <v>0</v>
      </c>
      <c r="BF52" s="311">
        <f t="shared" si="72"/>
        <v>0</v>
      </c>
      <c r="BG52" s="311">
        <f t="shared" si="72"/>
        <v>0</v>
      </c>
      <c r="BH52" s="311">
        <f t="shared" si="72"/>
        <v>0</v>
      </c>
      <c r="BI52" s="311">
        <f t="shared" si="72"/>
        <v>0</v>
      </c>
      <c r="BJ52" s="311">
        <f t="shared" si="72"/>
        <v>0</v>
      </c>
      <c r="BK52" s="311">
        <f t="shared" si="72"/>
        <v>0</v>
      </c>
      <c r="BL52" s="311">
        <f t="shared" si="72"/>
        <v>0</v>
      </c>
      <c r="BM52" s="311">
        <f t="shared" si="72"/>
        <v>0</v>
      </c>
      <c r="BN52" s="311">
        <f t="shared" si="72"/>
        <v>0</v>
      </c>
      <c r="BO52" s="311">
        <f t="shared" si="72"/>
        <v>0</v>
      </c>
      <c r="BP52" s="311">
        <f t="shared" si="72"/>
        <v>0</v>
      </c>
      <c r="BQ52" s="311">
        <f t="shared" si="72"/>
        <v>0</v>
      </c>
      <c r="BR52" s="311">
        <f t="shared" si="72"/>
        <v>0</v>
      </c>
      <c r="BS52" s="311">
        <f t="shared" si="72"/>
        <v>0</v>
      </c>
    </row>
    <row r="53" spans="1:71" s="286" customFormat="1" ht="16" outlineLevel="2">
      <c r="A53" s="83"/>
      <c r="B53" s="282" t="str">
        <f>CONCATENATE(B50,".1")</f>
        <v>NTT SUM.7.1</v>
      </c>
      <c r="C53" s="282" t="str">
        <f>CONCATENATE(C50," - O&amp;N UC")</f>
        <v>NTT SUMMARY - Opex - O&amp;N UC</v>
      </c>
      <c r="E53" s="310">
        <f t="shared" si="66"/>
        <v>916192.62000000011</v>
      </c>
      <c r="F53" s="311">
        <f t="shared" si="67"/>
        <v>252571.5</v>
      </c>
      <c r="G53" s="311">
        <f t="shared" si="68"/>
        <v>333450</v>
      </c>
      <c r="H53" s="311">
        <f t="shared" si="69"/>
        <v>330171.12000000005</v>
      </c>
      <c r="I53" s="311">
        <f t="shared" si="70"/>
        <v>0</v>
      </c>
      <c r="J53" s="311">
        <f t="shared" si="71"/>
        <v>0</v>
      </c>
      <c r="K53" s="312"/>
      <c r="L53" s="311">
        <f t="shared" ref="L53:BS53" si="73">L579</f>
        <v>0</v>
      </c>
      <c r="M53" s="311">
        <f t="shared" si="73"/>
        <v>7015.875</v>
      </c>
      <c r="N53" s="311">
        <f t="shared" si="73"/>
        <v>7015.875</v>
      </c>
      <c r="O53" s="311">
        <f t="shared" si="73"/>
        <v>14031.75</v>
      </c>
      <c r="P53" s="311">
        <f t="shared" si="73"/>
        <v>28063.5</v>
      </c>
      <c r="Q53" s="311">
        <f t="shared" si="73"/>
        <v>28063.5</v>
      </c>
      <c r="R53" s="311">
        <f t="shared" si="73"/>
        <v>28063.5</v>
      </c>
      <c r="S53" s="311">
        <f t="shared" si="73"/>
        <v>28063.5</v>
      </c>
      <c r="T53" s="311">
        <f t="shared" si="73"/>
        <v>28063.5</v>
      </c>
      <c r="U53" s="311">
        <f t="shared" si="73"/>
        <v>28063.5</v>
      </c>
      <c r="V53" s="311">
        <f t="shared" si="73"/>
        <v>28063.5</v>
      </c>
      <c r="W53" s="311">
        <f t="shared" si="73"/>
        <v>28063.5</v>
      </c>
      <c r="X53" s="311">
        <f t="shared" si="73"/>
        <v>27787.5</v>
      </c>
      <c r="Y53" s="311">
        <f t="shared" si="73"/>
        <v>27787.5</v>
      </c>
      <c r="Z53" s="311">
        <f t="shared" si="73"/>
        <v>27787.5</v>
      </c>
      <c r="AA53" s="311">
        <f t="shared" si="73"/>
        <v>27787.5</v>
      </c>
      <c r="AB53" s="311">
        <f t="shared" si="73"/>
        <v>27787.5</v>
      </c>
      <c r="AC53" s="311">
        <f t="shared" si="73"/>
        <v>27787.5</v>
      </c>
      <c r="AD53" s="311">
        <f t="shared" si="73"/>
        <v>27787.5</v>
      </c>
      <c r="AE53" s="311">
        <f t="shared" si="73"/>
        <v>27787.5</v>
      </c>
      <c r="AF53" s="311">
        <f t="shared" si="73"/>
        <v>27787.5</v>
      </c>
      <c r="AG53" s="311">
        <f t="shared" si="73"/>
        <v>27787.5</v>
      </c>
      <c r="AH53" s="311">
        <f t="shared" si="73"/>
        <v>27787.5</v>
      </c>
      <c r="AI53" s="311">
        <f t="shared" si="73"/>
        <v>27787.5</v>
      </c>
      <c r="AJ53" s="311">
        <f t="shared" si="73"/>
        <v>27514.260000000002</v>
      </c>
      <c r="AK53" s="311">
        <f t="shared" si="73"/>
        <v>27514.260000000002</v>
      </c>
      <c r="AL53" s="311">
        <f t="shared" si="73"/>
        <v>27514.260000000002</v>
      </c>
      <c r="AM53" s="311">
        <f t="shared" si="73"/>
        <v>27514.260000000002</v>
      </c>
      <c r="AN53" s="311">
        <f t="shared" si="73"/>
        <v>27514.260000000002</v>
      </c>
      <c r="AO53" s="311">
        <f t="shared" si="73"/>
        <v>27514.260000000002</v>
      </c>
      <c r="AP53" s="311">
        <f t="shared" si="73"/>
        <v>27514.260000000002</v>
      </c>
      <c r="AQ53" s="311">
        <f t="shared" si="73"/>
        <v>27514.260000000002</v>
      </c>
      <c r="AR53" s="311">
        <f t="shared" si="73"/>
        <v>27514.260000000002</v>
      </c>
      <c r="AS53" s="311">
        <f t="shared" si="73"/>
        <v>27514.260000000002</v>
      </c>
      <c r="AT53" s="311">
        <f t="shared" si="73"/>
        <v>27514.260000000002</v>
      </c>
      <c r="AU53" s="311">
        <f t="shared" si="73"/>
        <v>27514.260000000002</v>
      </c>
      <c r="AV53" s="311">
        <f t="shared" si="73"/>
        <v>0</v>
      </c>
      <c r="AW53" s="311">
        <f t="shared" si="73"/>
        <v>0</v>
      </c>
      <c r="AX53" s="311">
        <f t="shared" si="73"/>
        <v>0</v>
      </c>
      <c r="AY53" s="311">
        <f t="shared" si="73"/>
        <v>0</v>
      </c>
      <c r="AZ53" s="311">
        <f t="shared" si="73"/>
        <v>0</v>
      </c>
      <c r="BA53" s="311">
        <f t="shared" si="73"/>
        <v>0</v>
      </c>
      <c r="BB53" s="311">
        <f t="shared" si="73"/>
        <v>0</v>
      </c>
      <c r="BC53" s="311">
        <f t="shared" si="73"/>
        <v>0</v>
      </c>
      <c r="BD53" s="311">
        <f t="shared" si="73"/>
        <v>0</v>
      </c>
      <c r="BE53" s="311">
        <f t="shared" si="73"/>
        <v>0</v>
      </c>
      <c r="BF53" s="311">
        <f t="shared" si="73"/>
        <v>0</v>
      </c>
      <c r="BG53" s="311">
        <f t="shared" si="73"/>
        <v>0</v>
      </c>
      <c r="BH53" s="311">
        <f t="shared" si="73"/>
        <v>0</v>
      </c>
      <c r="BI53" s="311">
        <f t="shared" si="73"/>
        <v>0</v>
      </c>
      <c r="BJ53" s="311">
        <f t="shared" si="73"/>
        <v>0</v>
      </c>
      <c r="BK53" s="311">
        <f t="shared" si="73"/>
        <v>0</v>
      </c>
      <c r="BL53" s="311">
        <f t="shared" si="73"/>
        <v>0</v>
      </c>
      <c r="BM53" s="311">
        <f t="shared" si="73"/>
        <v>0</v>
      </c>
      <c r="BN53" s="311">
        <f t="shared" si="73"/>
        <v>0</v>
      </c>
      <c r="BO53" s="311">
        <f t="shared" si="73"/>
        <v>0</v>
      </c>
      <c r="BP53" s="311">
        <f t="shared" si="73"/>
        <v>0</v>
      </c>
      <c r="BQ53" s="311">
        <f t="shared" si="73"/>
        <v>0</v>
      </c>
      <c r="BR53" s="311">
        <f t="shared" si="73"/>
        <v>0</v>
      </c>
      <c r="BS53" s="311">
        <f t="shared" si="73"/>
        <v>0</v>
      </c>
    </row>
    <row r="54" spans="1:71" s="79" customFormat="1" ht="16" outlineLevel="2">
      <c r="A54" s="83"/>
      <c r="B54" s="282" t="str">
        <f>CONCATENATE(B50,".2")</f>
        <v>NTT SUM.7.2</v>
      </c>
      <c r="C54" s="289" t="str">
        <f>CONCATENATE(C50," - TI UC")</f>
        <v>NTT SUMMARY - Opex - TI UC</v>
      </c>
      <c r="E54" s="310">
        <f t="shared" si="66"/>
        <v>0</v>
      </c>
      <c r="F54" s="310">
        <f t="shared" si="67"/>
        <v>0</v>
      </c>
      <c r="G54" s="310">
        <f t="shared" si="68"/>
        <v>0</v>
      </c>
      <c r="H54" s="310">
        <f t="shared" si="69"/>
        <v>0</v>
      </c>
      <c r="I54" s="310">
        <f t="shared" si="70"/>
        <v>0</v>
      </c>
      <c r="J54" s="310">
        <f t="shared" si="71"/>
        <v>0</v>
      </c>
      <c r="K54" s="309"/>
      <c r="L54" s="310"/>
      <c r="M54" s="310"/>
      <c r="N54" s="310"/>
      <c r="O54" s="310"/>
      <c r="P54" s="310"/>
      <c r="Q54" s="310"/>
      <c r="R54" s="310"/>
      <c r="S54" s="310"/>
      <c r="T54" s="310"/>
      <c r="U54" s="310"/>
      <c r="V54" s="310"/>
      <c r="W54" s="310"/>
      <c r="X54" s="310"/>
      <c r="Y54" s="310"/>
      <c r="Z54" s="310"/>
      <c r="AA54" s="310"/>
      <c r="AB54" s="310"/>
      <c r="AC54" s="310"/>
      <c r="AD54" s="310"/>
      <c r="AE54" s="310"/>
      <c r="AF54" s="310"/>
      <c r="AG54" s="310"/>
      <c r="AH54" s="310"/>
      <c r="AI54" s="310"/>
      <c r="AJ54" s="310"/>
      <c r="AK54" s="310"/>
      <c r="AL54" s="310"/>
      <c r="AM54" s="310"/>
      <c r="AN54" s="310"/>
      <c r="AO54" s="310"/>
      <c r="AP54" s="310"/>
      <c r="AQ54" s="310"/>
      <c r="AR54" s="310"/>
      <c r="AS54" s="310"/>
      <c r="AT54" s="310"/>
      <c r="AU54" s="310"/>
      <c r="AV54" s="310"/>
      <c r="AW54" s="310"/>
      <c r="AX54" s="310"/>
      <c r="AY54" s="310"/>
      <c r="AZ54" s="310"/>
      <c r="BA54" s="310"/>
      <c r="BB54" s="310"/>
      <c r="BC54" s="310"/>
      <c r="BD54" s="310"/>
      <c r="BE54" s="310"/>
      <c r="BF54" s="310"/>
      <c r="BG54" s="310"/>
      <c r="BH54" s="310"/>
      <c r="BI54" s="310"/>
      <c r="BJ54" s="310"/>
      <c r="BK54" s="310"/>
      <c r="BL54" s="310"/>
      <c r="BM54" s="310"/>
      <c r="BN54" s="310"/>
      <c r="BO54" s="310"/>
      <c r="BP54" s="310"/>
      <c r="BQ54" s="310"/>
      <c r="BR54" s="310"/>
      <c r="BS54" s="310"/>
    </row>
    <row r="55" spans="1:71" s="79" customFormat="1" ht="16" outlineLevel="2">
      <c r="A55" s="83"/>
      <c r="B55" s="282" t="str">
        <f>CONCATENATE(B50,".3")</f>
        <v>NTT SUM.7.3</v>
      </c>
      <c r="C55" s="289" t="str">
        <f>CONCATENATE(C50," - WWD UC")</f>
        <v>NTT SUMMARY - Opex - WWD UC</v>
      </c>
      <c r="E55" s="310">
        <f t="shared" si="66"/>
        <v>0</v>
      </c>
      <c r="F55" s="310">
        <f t="shared" si="67"/>
        <v>0</v>
      </c>
      <c r="G55" s="310">
        <f t="shared" si="68"/>
        <v>0</v>
      </c>
      <c r="H55" s="310">
        <f t="shared" si="69"/>
        <v>0</v>
      </c>
      <c r="I55" s="310">
        <f t="shared" si="70"/>
        <v>0</v>
      </c>
      <c r="J55" s="310">
        <f t="shared" si="71"/>
        <v>0</v>
      </c>
      <c r="K55" s="309"/>
      <c r="L55" s="310"/>
      <c r="M55" s="310"/>
      <c r="N55" s="310"/>
      <c r="O55" s="310"/>
      <c r="P55" s="310"/>
      <c r="Q55" s="310"/>
      <c r="R55" s="310"/>
      <c r="S55" s="310"/>
      <c r="T55" s="310"/>
      <c r="U55" s="310"/>
      <c r="V55" s="310"/>
      <c r="W55" s="310"/>
      <c r="X55" s="310"/>
      <c r="Y55" s="310"/>
      <c r="Z55" s="310"/>
      <c r="AA55" s="310"/>
      <c r="AB55" s="310"/>
      <c r="AC55" s="310"/>
      <c r="AD55" s="310"/>
      <c r="AE55" s="310"/>
      <c r="AF55" s="310"/>
      <c r="AG55" s="310"/>
      <c r="AH55" s="310"/>
      <c r="AI55" s="310"/>
      <c r="AJ55" s="310"/>
      <c r="AK55" s="310"/>
      <c r="AL55" s="310"/>
      <c r="AM55" s="310"/>
      <c r="AN55" s="310"/>
      <c r="AO55" s="310"/>
      <c r="AP55" s="310"/>
      <c r="AQ55" s="310"/>
      <c r="AR55" s="310"/>
      <c r="AS55" s="310"/>
      <c r="AT55" s="310"/>
      <c r="AU55" s="310"/>
      <c r="AV55" s="310"/>
      <c r="AW55" s="310"/>
      <c r="AX55" s="310"/>
      <c r="AY55" s="310"/>
      <c r="AZ55" s="310"/>
      <c r="BA55" s="310"/>
      <c r="BB55" s="310"/>
      <c r="BC55" s="310"/>
      <c r="BD55" s="310"/>
      <c r="BE55" s="310"/>
      <c r="BF55" s="310"/>
      <c r="BG55" s="310"/>
      <c r="BH55" s="310"/>
      <c r="BI55" s="310"/>
      <c r="BJ55" s="310"/>
      <c r="BK55" s="310"/>
      <c r="BL55" s="310"/>
      <c r="BM55" s="310"/>
      <c r="BN55" s="310"/>
      <c r="BO55" s="310"/>
      <c r="BP55" s="310"/>
      <c r="BQ55" s="310"/>
      <c r="BR55" s="310"/>
      <c r="BS55" s="310"/>
    </row>
    <row r="56" spans="1:71" s="79" customFormat="1" ht="16" outlineLevel="2">
      <c r="A56" s="83"/>
      <c r="B56" s="282" t="str">
        <f>CONCATENATE(B50,".4")</f>
        <v>NTT SUM.7.4</v>
      </c>
      <c r="C56" s="289" t="str">
        <f>CONCATENATE(C50," - LP UC")</f>
        <v>NTT SUMMARY - Opex - LP UC</v>
      </c>
      <c r="E56" s="310">
        <f t="shared" si="66"/>
        <v>0</v>
      </c>
      <c r="F56" s="310">
        <f t="shared" si="67"/>
        <v>0</v>
      </c>
      <c r="G56" s="310">
        <f t="shared" si="68"/>
        <v>0</v>
      </c>
      <c r="H56" s="310">
        <f t="shared" si="69"/>
        <v>0</v>
      </c>
      <c r="I56" s="310">
        <f t="shared" si="70"/>
        <v>0</v>
      </c>
      <c r="J56" s="310">
        <f t="shared" si="71"/>
        <v>0</v>
      </c>
      <c r="K56" s="309"/>
      <c r="L56" s="310"/>
      <c r="M56" s="310"/>
      <c r="N56" s="310"/>
      <c r="O56" s="310"/>
      <c r="P56" s="310"/>
      <c r="Q56" s="310"/>
      <c r="R56" s="310"/>
      <c r="S56" s="310"/>
      <c r="T56" s="310"/>
      <c r="U56" s="310"/>
      <c r="V56" s="310"/>
      <c r="W56" s="310"/>
      <c r="X56" s="310"/>
      <c r="Y56" s="310"/>
      <c r="Z56" s="310"/>
      <c r="AA56" s="310"/>
      <c r="AB56" s="310"/>
      <c r="AC56" s="310"/>
      <c r="AD56" s="310"/>
      <c r="AE56" s="310"/>
      <c r="AF56" s="310"/>
      <c r="AG56" s="310"/>
      <c r="AH56" s="310"/>
      <c r="AI56" s="310"/>
      <c r="AJ56" s="310"/>
      <c r="AK56" s="310"/>
      <c r="AL56" s="310"/>
      <c r="AM56" s="310"/>
      <c r="AN56" s="310"/>
      <c r="AO56" s="310"/>
      <c r="AP56" s="310"/>
      <c r="AQ56" s="310"/>
      <c r="AR56" s="310"/>
      <c r="AS56" s="310"/>
      <c r="AT56" s="310"/>
      <c r="AU56" s="310"/>
      <c r="AV56" s="310"/>
      <c r="AW56" s="310"/>
      <c r="AX56" s="310"/>
      <c r="AY56" s="310"/>
      <c r="AZ56" s="310"/>
      <c r="BA56" s="310"/>
      <c r="BB56" s="310"/>
      <c r="BC56" s="310"/>
      <c r="BD56" s="310"/>
      <c r="BE56" s="310"/>
      <c r="BF56" s="310"/>
      <c r="BG56" s="310"/>
      <c r="BH56" s="310"/>
      <c r="BI56" s="310"/>
      <c r="BJ56" s="310"/>
      <c r="BK56" s="310"/>
      <c r="BL56" s="310"/>
      <c r="BM56" s="310"/>
      <c r="BN56" s="310"/>
      <c r="BO56" s="310"/>
      <c r="BP56" s="310"/>
      <c r="BQ56" s="310"/>
      <c r="BR56" s="310"/>
      <c r="BS56" s="310"/>
    </row>
    <row r="57" spans="1:71" s="79" customFormat="1" ht="16" outlineLevel="2">
      <c r="A57" s="83"/>
      <c r="B57" s="282" t="str">
        <f>CONCATENATE(B50,".5")</f>
        <v>NTT SUM.7.5</v>
      </c>
      <c r="C57" s="289" t="str">
        <f>CONCATENATE(C50," - NEW UC")</f>
        <v>NTT SUMMARY - Opex - NEW UC</v>
      </c>
      <c r="E57" s="310">
        <f t="shared" si="66"/>
        <v>0</v>
      </c>
      <c r="F57" s="310">
        <f t="shared" si="67"/>
        <v>0</v>
      </c>
      <c r="G57" s="310">
        <f t="shared" si="68"/>
        <v>0</v>
      </c>
      <c r="H57" s="310">
        <f t="shared" si="69"/>
        <v>0</v>
      </c>
      <c r="I57" s="310">
        <f t="shared" si="70"/>
        <v>0</v>
      </c>
      <c r="J57" s="310">
        <f t="shared" si="71"/>
        <v>0</v>
      </c>
      <c r="K57" s="309"/>
      <c r="L57" s="310"/>
      <c r="M57" s="310"/>
      <c r="N57" s="310"/>
      <c r="O57" s="310"/>
      <c r="P57" s="310"/>
      <c r="Q57" s="310"/>
      <c r="R57" s="310"/>
      <c r="S57" s="310"/>
      <c r="T57" s="310"/>
      <c r="U57" s="310"/>
      <c r="V57" s="310"/>
      <c r="W57" s="310"/>
      <c r="X57" s="310"/>
      <c r="Y57" s="310"/>
      <c r="Z57" s="310"/>
      <c r="AA57" s="310"/>
      <c r="AB57" s="310"/>
      <c r="AC57" s="310"/>
      <c r="AD57" s="310"/>
      <c r="AE57" s="310"/>
      <c r="AF57" s="310"/>
      <c r="AG57" s="310"/>
      <c r="AH57" s="310"/>
      <c r="AI57" s="310"/>
      <c r="AJ57" s="310"/>
      <c r="AK57" s="310"/>
      <c r="AL57" s="310"/>
      <c r="AM57" s="310"/>
      <c r="AN57" s="310"/>
      <c r="AO57" s="310"/>
      <c r="AP57" s="310"/>
      <c r="AQ57" s="310"/>
      <c r="AR57" s="310"/>
      <c r="AS57" s="310"/>
      <c r="AT57" s="310"/>
      <c r="AU57" s="310"/>
      <c r="AV57" s="310"/>
      <c r="AW57" s="310"/>
      <c r="AX57" s="310"/>
      <c r="AY57" s="310"/>
      <c r="AZ57" s="310"/>
      <c r="BA57" s="310"/>
      <c r="BB57" s="310"/>
      <c r="BC57" s="310"/>
      <c r="BD57" s="310"/>
      <c r="BE57" s="310"/>
      <c r="BF57" s="310"/>
      <c r="BG57" s="310"/>
      <c r="BH57" s="310"/>
      <c r="BI57" s="310"/>
      <c r="BJ57" s="310"/>
      <c r="BK57" s="310"/>
      <c r="BL57" s="310"/>
      <c r="BM57" s="310"/>
      <c r="BN57" s="310"/>
      <c r="BO57" s="310"/>
      <c r="BP57" s="310"/>
      <c r="BQ57" s="310"/>
      <c r="BR57" s="310"/>
      <c r="BS57" s="310"/>
    </row>
    <row r="58" spans="1:71" s="83" customFormat="1" ht="16">
      <c r="B58" s="127" t="str">
        <f>CONCATENATE(B$3,".8")</f>
        <v>NTT SUM.8</v>
      </c>
      <c r="C58" s="137" t="str">
        <f>CONCATENATE(C$3," - Net Cash, Excl. Risk Reward")</f>
        <v>NTT SUMMARY - Net Cash, Excl. Risk Reward</v>
      </c>
      <c r="D58" s="286"/>
      <c r="E58" s="294">
        <f>F58+G58+H58+I58+J58</f>
        <v>1809875.2252933481</v>
      </c>
      <c r="F58" s="294">
        <f>SUM(L58:W58)</f>
        <v>374075.62470329675</v>
      </c>
      <c r="G58" s="294">
        <f>SUM(X58:AI58)</f>
        <v>704395.68136804597</v>
      </c>
      <c r="H58" s="294">
        <f>SUM(AJ58:AU58)</f>
        <v>731403.91922200529</v>
      </c>
      <c r="I58" s="294">
        <f>SUM(AV58:BG58)</f>
        <v>0</v>
      </c>
      <c r="J58" s="294">
        <f>SUM(BH58:BS58)</f>
        <v>0</v>
      </c>
      <c r="K58" s="307"/>
      <c r="L58" s="313">
        <f>L12-L34-L42-L50</f>
        <v>22769.230769230773</v>
      </c>
      <c r="M58" s="313">
        <f t="shared" ref="M58:BS58" si="74">M12-M34-M42-M50</f>
        <v>27283.971153846163</v>
      </c>
      <c r="N58" s="313">
        <f t="shared" si="74"/>
        <v>34668.586538461554</v>
      </c>
      <c r="O58" s="313">
        <f t="shared" si="74"/>
        <v>19652.711538461532</v>
      </c>
      <c r="P58" s="313">
        <f t="shared" si="74"/>
        <v>17695.401576923075</v>
      </c>
      <c r="Q58" s="313">
        <f t="shared" si="74"/>
        <v>17695.401576923075</v>
      </c>
      <c r="R58" s="313">
        <f t="shared" si="74"/>
        <v>17695.401576923075</v>
      </c>
      <c r="S58" s="313">
        <f t="shared" si="74"/>
        <v>40980.126851648354</v>
      </c>
      <c r="T58" s="313">
        <f t="shared" si="74"/>
        <v>40980.126851648354</v>
      </c>
      <c r="U58" s="313">
        <f t="shared" si="74"/>
        <v>43908.698280219774</v>
      </c>
      <c r="V58" s="313">
        <f t="shared" si="74"/>
        <v>43908.698280219774</v>
      </c>
      <c r="W58" s="313">
        <f t="shared" si="74"/>
        <v>46837.269708791209</v>
      </c>
      <c r="X58" s="313">
        <f t="shared" si="74"/>
        <v>47424.640114003836</v>
      </c>
      <c r="Y58" s="313">
        <f t="shared" si="74"/>
        <v>59724.640114003836</v>
      </c>
      <c r="Z58" s="313">
        <f t="shared" si="74"/>
        <v>59724.640114003836</v>
      </c>
      <c r="AA58" s="313">
        <f t="shared" si="74"/>
        <v>59724.640114003836</v>
      </c>
      <c r="AB58" s="313">
        <f t="shared" si="74"/>
        <v>59724.640114003836</v>
      </c>
      <c r="AC58" s="313">
        <f t="shared" si="74"/>
        <v>59724.640114003836</v>
      </c>
      <c r="AD58" s="313">
        <f t="shared" si="74"/>
        <v>59724.640114003836</v>
      </c>
      <c r="AE58" s="313">
        <f t="shared" si="74"/>
        <v>59724.640114003836</v>
      </c>
      <c r="AF58" s="313">
        <f t="shared" si="74"/>
        <v>59724.640114003836</v>
      </c>
      <c r="AG58" s="313">
        <f t="shared" si="74"/>
        <v>59724.640114003836</v>
      </c>
      <c r="AH58" s="313">
        <f t="shared" si="74"/>
        <v>59724.640114003836</v>
      </c>
      <c r="AI58" s="313">
        <f t="shared" si="74"/>
        <v>59724.640114003836</v>
      </c>
      <c r="AJ58" s="313">
        <f t="shared" si="74"/>
        <v>60950.326601833767</v>
      </c>
      <c r="AK58" s="313">
        <f t="shared" si="74"/>
        <v>60950.326601833767</v>
      </c>
      <c r="AL58" s="313">
        <f t="shared" si="74"/>
        <v>60950.326601833767</v>
      </c>
      <c r="AM58" s="313">
        <f t="shared" si="74"/>
        <v>60950.326601833767</v>
      </c>
      <c r="AN58" s="313">
        <f t="shared" si="74"/>
        <v>60950.326601833767</v>
      </c>
      <c r="AO58" s="313">
        <f t="shared" si="74"/>
        <v>60950.326601833767</v>
      </c>
      <c r="AP58" s="313">
        <f t="shared" si="74"/>
        <v>60950.326601833767</v>
      </c>
      <c r="AQ58" s="313">
        <f t="shared" si="74"/>
        <v>60950.326601833767</v>
      </c>
      <c r="AR58" s="313">
        <f t="shared" si="74"/>
        <v>60950.326601833767</v>
      </c>
      <c r="AS58" s="313">
        <f t="shared" si="74"/>
        <v>60950.326601833767</v>
      </c>
      <c r="AT58" s="313">
        <f t="shared" si="74"/>
        <v>60950.326601833767</v>
      </c>
      <c r="AU58" s="313">
        <f t="shared" si="74"/>
        <v>60950.326601833767</v>
      </c>
      <c r="AV58" s="313">
        <f t="shared" si="74"/>
        <v>0</v>
      </c>
      <c r="AW58" s="313">
        <f t="shared" si="74"/>
        <v>0</v>
      </c>
      <c r="AX58" s="313">
        <f t="shared" si="74"/>
        <v>0</v>
      </c>
      <c r="AY58" s="313">
        <f t="shared" si="74"/>
        <v>0</v>
      </c>
      <c r="AZ58" s="313">
        <f t="shared" si="74"/>
        <v>0</v>
      </c>
      <c r="BA58" s="313">
        <f t="shared" si="74"/>
        <v>0</v>
      </c>
      <c r="BB58" s="313">
        <f t="shared" si="74"/>
        <v>0</v>
      </c>
      <c r="BC58" s="313">
        <f t="shared" si="74"/>
        <v>0</v>
      </c>
      <c r="BD58" s="313">
        <f t="shared" si="74"/>
        <v>0</v>
      </c>
      <c r="BE58" s="313">
        <f t="shared" si="74"/>
        <v>0</v>
      </c>
      <c r="BF58" s="313">
        <f t="shared" si="74"/>
        <v>0</v>
      </c>
      <c r="BG58" s="313">
        <f t="shared" si="74"/>
        <v>0</v>
      </c>
      <c r="BH58" s="313">
        <f t="shared" si="74"/>
        <v>0</v>
      </c>
      <c r="BI58" s="313">
        <f t="shared" si="74"/>
        <v>0</v>
      </c>
      <c r="BJ58" s="313">
        <f t="shared" si="74"/>
        <v>0</v>
      </c>
      <c r="BK58" s="313">
        <f t="shared" si="74"/>
        <v>0</v>
      </c>
      <c r="BL58" s="313">
        <f t="shared" si="74"/>
        <v>0</v>
      </c>
      <c r="BM58" s="313">
        <f t="shared" si="74"/>
        <v>0</v>
      </c>
      <c r="BN58" s="313">
        <f t="shared" si="74"/>
        <v>0</v>
      </c>
      <c r="BO58" s="313">
        <f t="shared" si="74"/>
        <v>0</v>
      </c>
      <c r="BP58" s="313">
        <f t="shared" si="74"/>
        <v>0</v>
      </c>
      <c r="BQ58" s="313">
        <f t="shared" si="74"/>
        <v>0</v>
      </c>
      <c r="BR58" s="313">
        <f t="shared" si="74"/>
        <v>0</v>
      </c>
      <c r="BS58" s="313">
        <f t="shared" si="74"/>
        <v>0</v>
      </c>
    </row>
    <row r="59" spans="1:71" s="83" customFormat="1" ht="16">
      <c r="B59" s="127" t="str">
        <f>CONCATENATE(B$3,".9")</f>
        <v>NTT SUM.9</v>
      </c>
      <c r="C59" s="137" t="str">
        <f>CONCATENATE(C$3," - Net Cash, Incl. Risk Reward")</f>
        <v>NTT SUMMARY - Net Cash, Incl. Risk Reward</v>
      </c>
      <c r="D59" s="286"/>
      <c r="E59" s="294">
        <f>F59+G59+H59+I59+J59</f>
        <v>2506681.2585866959</v>
      </c>
      <c r="F59" s="294">
        <f>SUM(L59:W59)</f>
        <v>437888.59556043957</v>
      </c>
      <c r="G59" s="294">
        <f>SUM(X59:AI59)</f>
        <v>1007708.7165822458</v>
      </c>
      <c r="H59" s="294">
        <f>SUM(AJ59:AU59)</f>
        <v>1061083.9464440106</v>
      </c>
      <c r="I59" s="294">
        <f>SUM(AV59:BG59)</f>
        <v>0</v>
      </c>
      <c r="J59" s="294">
        <f>SUM(BH59:BS59)</f>
        <v>0</v>
      </c>
      <c r="K59" s="307"/>
      <c r="L59" s="313">
        <f>L58+L20</f>
        <v>22769.230769230773</v>
      </c>
      <c r="M59" s="313">
        <f t="shared" ref="M59:BS59" si="75">M58+M20</f>
        <v>27283.971153846163</v>
      </c>
      <c r="N59" s="313">
        <f t="shared" si="75"/>
        <v>34668.586538461554</v>
      </c>
      <c r="O59" s="313">
        <f t="shared" si="75"/>
        <v>19652.711538461532</v>
      </c>
      <c r="P59" s="313">
        <f t="shared" si="75"/>
        <v>22377.380076923077</v>
      </c>
      <c r="Q59" s="313">
        <f t="shared" si="75"/>
        <v>22377.380076923077</v>
      </c>
      <c r="R59" s="313">
        <f t="shared" si="75"/>
        <v>22377.380076923077</v>
      </c>
      <c r="S59" s="313">
        <f t="shared" si="75"/>
        <v>48590.676780219786</v>
      </c>
      <c r="T59" s="313">
        <f t="shared" si="75"/>
        <v>48590.676780219786</v>
      </c>
      <c r="U59" s="313">
        <f t="shared" si="75"/>
        <v>54447.819637362627</v>
      </c>
      <c r="V59" s="313">
        <f t="shared" si="75"/>
        <v>54447.819637362627</v>
      </c>
      <c r="W59" s="313">
        <f t="shared" si="75"/>
        <v>60304.962494505497</v>
      </c>
      <c r="X59" s="313">
        <f t="shared" si="75"/>
        <v>61425.726381853834</v>
      </c>
      <c r="Y59" s="313">
        <f t="shared" si="75"/>
        <v>86025.726381853834</v>
      </c>
      <c r="Z59" s="313">
        <f t="shared" si="75"/>
        <v>86025.726381853834</v>
      </c>
      <c r="AA59" s="313">
        <f t="shared" si="75"/>
        <v>86025.726381853834</v>
      </c>
      <c r="AB59" s="313">
        <f t="shared" si="75"/>
        <v>86025.726381853834</v>
      </c>
      <c r="AC59" s="313">
        <f t="shared" si="75"/>
        <v>86025.726381853834</v>
      </c>
      <c r="AD59" s="313">
        <f t="shared" si="75"/>
        <v>86025.726381853834</v>
      </c>
      <c r="AE59" s="313">
        <f t="shared" si="75"/>
        <v>86025.726381853834</v>
      </c>
      <c r="AF59" s="313">
        <f t="shared" si="75"/>
        <v>86025.726381853834</v>
      </c>
      <c r="AG59" s="313">
        <f t="shared" si="75"/>
        <v>86025.726381853834</v>
      </c>
      <c r="AH59" s="313">
        <f t="shared" si="75"/>
        <v>86025.726381853834</v>
      </c>
      <c r="AI59" s="313">
        <f t="shared" si="75"/>
        <v>86025.726381853834</v>
      </c>
      <c r="AJ59" s="313">
        <f t="shared" si="75"/>
        <v>88423.662203667554</v>
      </c>
      <c r="AK59" s="313">
        <f t="shared" si="75"/>
        <v>88423.662203667554</v>
      </c>
      <c r="AL59" s="313">
        <f t="shared" si="75"/>
        <v>88423.662203667554</v>
      </c>
      <c r="AM59" s="313">
        <f t="shared" si="75"/>
        <v>88423.662203667554</v>
      </c>
      <c r="AN59" s="313">
        <f t="shared" si="75"/>
        <v>88423.662203667554</v>
      </c>
      <c r="AO59" s="313">
        <f t="shared" si="75"/>
        <v>88423.662203667554</v>
      </c>
      <c r="AP59" s="313">
        <f t="shared" si="75"/>
        <v>88423.662203667554</v>
      </c>
      <c r="AQ59" s="313">
        <f t="shared" si="75"/>
        <v>88423.662203667554</v>
      </c>
      <c r="AR59" s="313">
        <f t="shared" si="75"/>
        <v>88423.662203667554</v>
      </c>
      <c r="AS59" s="313">
        <f t="shared" si="75"/>
        <v>88423.662203667554</v>
      </c>
      <c r="AT59" s="313">
        <f t="shared" si="75"/>
        <v>88423.662203667554</v>
      </c>
      <c r="AU59" s="313">
        <f t="shared" si="75"/>
        <v>88423.662203667554</v>
      </c>
      <c r="AV59" s="313">
        <f t="shared" si="75"/>
        <v>0</v>
      </c>
      <c r="AW59" s="313">
        <f t="shared" si="75"/>
        <v>0</v>
      </c>
      <c r="AX59" s="313">
        <f t="shared" si="75"/>
        <v>0</v>
      </c>
      <c r="AY59" s="313">
        <f t="shared" si="75"/>
        <v>0</v>
      </c>
      <c r="AZ59" s="313">
        <f t="shared" si="75"/>
        <v>0</v>
      </c>
      <c r="BA59" s="313">
        <f t="shared" si="75"/>
        <v>0</v>
      </c>
      <c r="BB59" s="313">
        <f t="shared" si="75"/>
        <v>0</v>
      </c>
      <c r="BC59" s="313">
        <f t="shared" si="75"/>
        <v>0</v>
      </c>
      <c r="BD59" s="313">
        <f t="shared" si="75"/>
        <v>0</v>
      </c>
      <c r="BE59" s="313">
        <f t="shared" si="75"/>
        <v>0</v>
      </c>
      <c r="BF59" s="313">
        <f t="shared" si="75"/>
        <v>0</v>
      </c>
      <c r="BG59" s="313">
        <f t="shared" si="75"/>
        <v>0</v>
      </c>
      <c r="BH59" s="313">
        <f t="shared" si="75"/>
        <v>0</v>
      </c>
      <c r="BI59" s="313">
        <f t="shared" si="75"/>
        <v>0</v>
      </c>
      <c r="BJ59" s="313">
        <f t="shared" si="75"/>
        <v>0</v>
      </c>
      <c r="BK59" s="313">
        <f t="shared" si="75"/>
        <v>0</v>
      </c>
      <c r="BL59" s="313">
        <f t="shared" si="75"/>
        <v>0</v>
      </c>
      <c r="BM59" s="313">
        <f t="shared" si="75"/>
        <v>0</v>
      </c>
      <c r="BN59" s="313">
        <f t="shared" si="75"/>
        <v>0</v>
      </c>
      <c r="BO59" s="313">
        <f t="shared" si="75"/>
        <v>0</v>
      </c>
      <c r="BP59" s="313">
        <f t="shared" si="75"/>
        <v>0</v>
      </c>
      <c r="BQ59" s="313">
        <f t="shared" si="75"/>
        <v>0</v>
      </c>
      <c r="BR59" s="313">
        <f t="shared" si="75"/>
        <v>0</v>
      </c>
      <c r="BS59" s="313">
        <f t="shared" si="75"/>
        <v>0</v>
      </c>
    </row>
    <row r="60" spans="1:71" s="83" customFormat="1" ht="16">
      <c r="B60" s="135" t="str">
        <f>CONCATENATE(B$3,".10")</f>
        <v>NTT SUM.10</v>
      </c>
      <c r="C60" s="137" t="str">
        <f>CONCATENATE(C$3," - Risk Reward Impact")</f>
        <v>NTT SUMMARY - Risk Reward Impact</v>
      </c>
      <c r="D60" s="286"/>
      <c r="E60" s="294">
        <f t="shared" ref="E60:E67" si="76">F60+G60+H60+I60+J60</f>
        <v>233688.85760104068</v>
      </c>
      <c r="F60" s="294">
        <f t="shared" ref="F60:F67" si="77">SUM(L60:W60)</f>
        <v>-93598.567604395575</v>
      </c>
      <c r="G60" s="294">
        <f t="shared" ref="G60:G67" si="78">SUM(X60:AI60)</f>
        <v>150313.68136804621</v>
      </c>
      <c r="H60" s="294">
        <f t="shared" ref="H60:H67" si="79">SUM(AJ60:AU60)</f>
        <v>176973.74383739007</v>
      </c>
      <c r="I60" s="294">
        <f t="shared" ref="I60:I67" si="80">SUM(AV60:BG60)</f>
        <v>0</v>
      </c>
      <c r="J60" s="294">
        <f t="shared" ref="J60:J67" si="81">SUM(BH60:BS60)</f>
        <v>0</v>
      </c>
      <c r="K60" s="307"/>
      <c r="L60" s="313">
        <f>SUM(L61:L67)</f>
        <v>-14615.384615384615</v>
      </c>
      <c r="M60" s="313">
        <f t="shared" ref="M60:BS60" si="82">SUM(M61:M67)</f>
        <v>-17589.743589743586</v>
      </c>
      <c r="N60" s="313">
        <f t="shared" si="82"/>
        <v>-19897.435897435898</v>
      </c>
      <c r="O60" s="313">
        <f t="shared" si="82"/>
        <v>-9897.4358974358947</v>
      </c>
      <c r="P60" s="313">
        <f t="shared" si="82"/>
        <v>-5830.8420128205107</v>
      </c>
      <c r="Q60" s="313">
        <f t="shared" si="82"/>
        <v>-5830.8420128205107</v>
      </c>
      <c r="R60" s="313">
        <f t="shared" si="82"/>
        <v>-5830.8420128205107</v>
      </c>
      <c r="S60" s="313">
        <f t="shared" si="82"/>
        <v>-5164.0654560439552</v>
      </c>
      <c r="T60" s="313">
        <f t="shared" si="82"/>
        <v>-5164.0654560439552</v>
      </c>
      <c r="U60" s="313">
        <f t="shared" si="82"/>
        <v>-2235.4940274725277</v>
      </c>
      <c r="V60" s="313">
        <f t="shared" si="82"/>
        <v>-2235.4940274725277</v>
      </c>
      <c r="W60" s="313">
        <f t="shared" si="82"/>
        <v>693.07740109890347</v>
      </c>
      <c r="X60" s="313">
        <f t="shared" si="82"/>
        <v>1251.1401140038497</v>
      </c>
      <c r="Y60" s="313">
        <f t="shared" si="82"/>
        <v>13551.140114003851</v>
      </c>
      <c r="Z60" s="313">
        <f t="shared" si="82"/>
        <v>13551.140114003851</v>
      </c>
      <c r="AA60" s="313">
        <f t="shared" si="82"/>
        <v>13551.140114003851</v>
      </c>
      <c r="AB60" s="313">
        <f t="shared" si="82"/>
        <v>13551.140114003851</v>
      </c>
      <c r="AC60" s="313">
        <f t="shared" si="82"/>
        <v>13551.140114003851</v>
      </c>
      <c r="AD60" s="313">
        <f t="shared" si="82"/>
        <v>13551.140114003851</v>
      </c>
      <c r="AE60" s="313">
        <f t="shared" si="82"/>
        <v>13551.140114003851</v>
      </c>
      <c r="AF60" s="313">
        <f t="shared" si="82"/>
        <v>13551.140114003851</v>
      </c>
      <c r="AG60" s="313">
        <f t="shared" si="82"/>
        <v>13551.140114003851</v>
      </c>
      <c r="AH60" s="313">
        <f t="shared" si="82"/>
        <v>13551.140114003851</v>
      </c>
      <c r="AI60" s="313">
        <f t="shared" si="82"/>
        <v>13551.140114003851</v>
      </c>
      <c r="AJ60" s="313">
        <f t="shared" si="82"/>
        <v>14747.811986449171</v>
      </c>
      <c r="AK60" s="313">
        <f t="shared" si="82"/>
        <v>14747.811986449171</v>
      </c>
      <c r="AL60" s="313">
        <f t="shared" si="82"/>
        <v>14747.811986449171</v>
      </c>
      <c r="AM60" s="313">
        <f t="shared" si="82"/>
        <v>14747.811986449171</v>
      </c>
      <c r="AN60" s="313">
        <f t="shared" si="82"/>
        <v>14747.811986449171</v>
      </c>
      <c r="AO60" s="313">
        <f t="shared" si="82"/>
        <v>14747.811986449171</v>
      </c>
      <c r="AP60" s="313">
        <f t="shared" si="82"/>
        <v>14747.811986449171</v>
      </c>
      <c r="AQ60" s="313">
        <f t="shared" si="82"/>
        <v>14747.811986449171</v>
      </c>
      <c r="AR60" s="313">
        <f t="shared" si="82"/>
        <v>14747.811986449171</v>
      </c>
      <c r="AS60" s="313">
        <f t="shared" si="82"/>
        <v>14747.811986449171</v>
      </c>
      <c r="AT60" s="313">
        <f t="shared" si="82"/>
        <v>14747.811986449171</v>
      </c>
      <c r="AU60" s="313">
        <f t="shared" si="82"/>
        <v>14747.811986449171</v>
      </c>
      <c r="AV60" s="313">
        <f t="shared" si="82"/>
        <v>0</v>
      </c>
      <c r="AW60" s="313">
        <f t="shared" si="82"/>
        <v>0</v>
      </c>
      <c r="AX60" s="313">
        <f t="shared" si="82"/>
        <v>0</v>
      </c>
      <c r="AY60" s="313">
        <f t="shared" si="82"/>
        <v>0</v>
      </c>
      <c r="AZ60" s="313">
        <f t="shared" si="82"/>
        <v>0</v>
      </c>
      <c r="BA60" s="313">
        <f t="shared" si="82"/>
        <v>0</v>
      </c>
      <c r="BB60" s="313">
        <f t="shared" si="82"/>
        <v>0</v>
      </c>
      <c r="BC60" s="313">
        <f t="shared" si="82"/>
        <v>0</v>
      </c>
      <c r="BD60" s="313">
        <f t="shared" si="82"/>
        <v>0</v>
      </c>
      <c r="BE60" s="313">
        <f t="shared" si="82"/>
        <v>0</v>
      </c>
      <c r="BF60" s="313">
        <f t="shared" si="82"/>
        <v>0</v>
      </c>
      <c r="BG60" s="313">
        <f t="shared" si="82"/>
        <v>0</v>
      </c>
      <c r="BH60" s="313">
        <f t="shared" si="82"/>
        <v>0</v>
      </c>
      <c r="BI60" s="313">
        <f t="shared" si="82"/>
        <v>0</v>
      </c>
      <c r="BJ60" s="313">
        <f t="shared" si="82"/>
        <v>0</v>
      </c>
      <c r="BK60" s="313">
        <f t="shared" si="82"/>
        <v>0</v>
      </c>
      <c r="BL60" s="313">
        <f t="shared" si="82"/>
        <v>0</v>
      </c>
      <c r="BM60" s="313">
        <f t="shared" si="82"/>
        <v>0</v>
      </c>
      <c r="BN60" s="313">
        <f t="shared" si="82"/>
        <v>0</v>
      </c>
      <c r="BO60" s="313">
        <f t="shared" si="82"/>
        <v>0</v>
      </c>
      <c r="BP60" s="313">
        <f t="shared" si="82"/>
        <v>0</v>
      </c>
      <c r="BQ60" s="313">
        <f t="shared" si="82"/>
        <v>0</v>
      </c>
      <c r="BR60" s="313">
        <f t="shared" si="82"/>
        <v>0</v>
      </c>
      <c r="BS60" s="313">
        <f t="shared" si="82"/>
        <v>0</v>
      </c>
    </row>
    <row r="61" spans="1:71" ht="16" outlineLevel="2">
      <c r="A61" s="83"/>
      <c r="B61" s="282" t="str">
        <f>CONCATENATE(B60,".1")</f>
        <v>NTT SUM.10.1</v>
      </c>
      <c r="C61" s="288" t="str">
        <f>C118</f>
        <v>Project - NTT - Price discounts</v>
      </c>
      <c r="E61" s="297">
        <f t="shared" si="76"/>
        <v>-174615.38461538462</v>
      </c>
      <c r="F61" s="297">
        <f t="shared" si="77"/>
        <v>-63846.153846153851</v>
      </c>
      <c r="G61" s="297">
        <f t="shared" si="78"/>
        <v>-55384.615384615383</v>
      </c>
      <c r="H61" s="297">
        <f t="shared" si="79"/>
        <v>-55384.615384615383</v>
      </c>
      <c r="I61" s="297">
        <f t="shared" si="80"/>
        <v>0</v>
      </c>
      <c r="J61" s="297">
        <f t="shared" si="81"/>
        <v>0</v>
      </c>
      <c r="K61" s="291"/>
      <c r="L61" s="288">
        <f>-L118</f>
        <v>-6282.0512820512822</v>
      </c>
      <c r="M61" s="297">
        <f t="shared" ref="M61:BS61" si="83">-M118</f>
        <v>-7435.8974358974356</v>
      </c>
      <c r="N61" s="297">
        <f t="shared" si="83"/>
        <v>-8589.7435897435898</v>
      </c>
      <c r="O61" s="297">
        <f t="shared" si="83"/>
        <v>-4615.3846153846143</v>
      </c>
      <c r="P61" s="297">
        <f t="shared" si="83"/>
        <v>-4615.3846153846143</v>
      </c>
      <c r="Q61" s="297">
        <f t="shared" si="83"/>
        <v>-4615.3846153846143</v>
      </c>
      <c r="R61" s="297">
        <f t="shared" si="83"/>
        <v>-4615.3846153846143</v>
      </c>
      <c r="S61" s="297">
        <f t="shared" si="83"/>
        <v>-4615.3846153846143</v>
      </c>
      <c r="T61" s="297">
        <f t="shared" si="83"/>
        <v>-4615.3846153846143</v>
      </c>
      <c r="U61" s="297">
        <f t="shared" si="83"/>
        <v>-4615.3846153846143</v>
      </c>
      <c r="V61" s="297">
        <f t="shared" si="83"/>
        <v>-4615.3846153846143</v>
      </c>
      <c r="W61" s="297">
        <f t="shared" si="83"/>
        <v>-4615.3846153846143</v>
      </c>
      <c r="X61" s="297">
        <f t="shared" si="83"/>
        <v>-4615.3846153846143</v>
      </c>
      <c r="Y61" s="297">
        <f t="shared" si="83"/>
        <v>-4615.3846153846143</v>
      </c>
      <c r="Z61" s="297">
        <f t="shared" si="83"/>
        <v>-4615.3846153846143</v>
      </c>
      <c r="AA61" s="297">
        <f t="shared" si="83"/>
        <v>-4615.3846153846143</v>
      </c>
      <c r="AB61" s="297">
        <f t="shared" si="83"/>
        <v>-4615.3846153846143</v>
      </c>
      <c r="AC61" s="297">
        <f t="shared" si="83"/>
        <v>-4615.3846153846143</v>
      </c>
      <c r="AD61" s="297">
        <f t="shared" si="83"/>
        <v>-4615.3846153846143</v>
      </c>
      <c r="AE61" s="297">
        <f t="shared" si="83"/>
        <v>-4615.3846153846143</v>
      </c>
      <c r="AF61" s="297">
        <f t="shared" si="83"/>
        <v>-4615.3846153846143</v>
      </c>
      <c r="AG61" s="297">
        <f t="shared" si="83"/>
        <v>-4615.3846153846143</v>
      </c>
      <c r="AH61" s="297">
        <f t="shared" si="83"/>
        <v>-4615.3846153846143</v>
      </c>
      <c r="AI61" s="297">
        <f t="shared" si="83"/>
        <v>-4615.3846153846143</v>
      </c>
      <c r="AJ61" s="297">
        <f t="shared" si="83"/>
        <v>-4615.3846153846143</v>
      </c>
      <c r="AK61" s="297">
        <f t="shared" si="83"/>
        <v>-4615.3846153846143</v>
      </c>
      <c r="AL61" s="297">
        <f t="shared" si="83"/>
        <v>-4615.3846153846143</v>
      </c>
      <c r="AM61" s="297">
        <f t="shared" si="83"/>
        <v>-4615.3846153846143</v>
      </c>
      <c r="AN61" s="297">
        <f t="shared" si="83"/>
        <v>-4615.3846153846143</v>
      </c>
      <c r="AO61" s="297">
        <f t="shared" si="83"/>
        <v>-4615.3846153846143</v>
      </c>
      <c r="AP61" s="297">
        <f t="shared" si="83"/>
        <v>-4615.3846153846143</v>
      </c>
      <c r="AQ61" s="297">
        <f t="shared" si="83"/>
        <v>-4615.3846153846143</v>
      </c>
      <c r="AR61" s="297">
        <f t="shared" si="83"/>
        <v>-4615.3846153846143</v>
      </c>
      <c r="AS61" s="297">
        <f t="shared" si="83"/>
        <v>-4615.3846153846143</v>
      </c>
      <c r="AT61" s="297">
        <f t="shared" si="83"/>
        <v>-4615.3846153846143</v>
      </c>
      <c r="AU61" s="297">
        <f t="shared" si="83"/>
        <v>-4615.3846153846143</v>
      </c>
      <c r="AV61" s="297">
        <f t="shared" si="83"/>
        <v>0</v>
      </c>
      <c r="AW61" s="297">
        <f t="shared" si="83"/>
        <v>0</v>
      </c>
      <c r="AX61" s="297">
        <f t="shared" si="83"/>
        <v>0</v>
      </c>
      <c r="AY61" s="297">
        <f t="shared" si="83"/>
        <v>0</v>
      </c>
      <c r="AZ61" s="297">
        <f t="shared" si="83"/>
        <v>0</v>
      </c>
      <c r="BA61" s="297">
        <f t="shared" si="83"/>
        <v>0</v>
      </c>
      <c r="BB61" s="297">
        <f t="shared" si="83"/>
        <v>0</v>
      </c>
      <c r="BC61" s="297">
        <f t="shared" si="83"/>
        <v>0</v>
      </c>
      <c r="BD61" s="297">
        <f t="shared" si="83"/>
        <v>0</v>
      </c>
      <c r="BE61" s="297">
        <f t="shared" si="83"/>
        <v>0</v>
      </c>
      <c r="BF61" s="297">
        <f t="shared" si="83"/>
        <v>0</v>
      </c>
      <c r="BG61" s="297">
        <f t="shared" si="83"/>
        <v>0</v>
      </c>
      <c r="BH61" s="297">
        <f t="shared" si="83"/>
        <v>0</v>
      </c>
      <c r="BI61" s="297">
        <f t="shared" si="83"/>
        <v>0</v>
      </c>
      <c r="BJ61" s="297">
        <f t="shared" si="83"/>
        <v>0</v>
      </c>
      <c r="BK61" s="297">
        <f t="shared" si="83"/>
        <v>0</v>
      </c>
      <c r="BL61" s="297">
        <f t="shared" si="83"/>
        <v>0</v>
      </c>
      <c r="BM61" s="297">
        <f t="shared" si="83"/>
        <v>0</v>
      </c>
      <c r="BN61" s="297">
        <f t="shared" si="83"/>
        <v>0</v>
      </c>
      <c r="BO61" s="297">
        <f t="shared" si="83"/>
        <v>0</v>
      </c>
      <c r="BP61" s="297">
        <f t="shared" si="83"/>
        <v>0</v>
      </c>
      <c r="BQ61" s="297">
        <f t="shared" si="83"/>
        <v>0</v>
      </c>
      <c r="BR61" s="297">
        <f t="shared" si="83"/>
        <v>0</v>
      </c>
      <c r="BS61" s="297">
        <f t="shared" si="83"/>
        <v>0</v>
      </c>
    </row>
    <row r="62" spans="1:71" ht="16" outlineLevel="2">
      <c r="A62" s="83"/>
      <c r="B62" s="282" t="str">
        <f>CONCATENATE(B60,".2")</f>
        <v>NTT SUM.10.2</v>
      </c>
      <c r="C62" s="288" t="str">
        <f>C254</f>
        <v>Project Pull-through - NTT - Price Discounts</v>
      </c>
      <c r="E62" s="297">
        <f t="shared" si="76"/>
        <v>-3076.9230769230771</v>
      </c>
      <c r="F62" s="297">
        <f t="shared" si="77"/>
        <v>-3076.9230769230771</v>
      </c>
      <c r="G62" s="297">
        <f t="shared" si="78"/>
        <v>0</v>
      </c>
      <c r="H62" s="297">
        <f t="shared" si="79"/>
        <v>0</v>
      </c>
      <c r="I62" s="297">
        <f t="shared" si="80"/>
        <v>0</v>
      </c>
      <c r="J62" s="297">
        <f t="shared" si="81"/>
        <v>0</v>
      </c>
      <c r="K62" s="291"/>
      <c r="L62" s="288">
        <f>-L254</f>
        <v>-1025.6410256410256</v>
      </c>
      <c r="M62" s="297">
        <f t="shared" ref="M62:BS62" si="84">-M254</f>
        <v>-1025.6410256410256</v>
      </c>
      <c r="N62" s="297">
        <f t="shared" si="84"/>
        <v>-1025.6410256410256</v>
      </c>
      <c r="O62" s="297">
        <f t="shared" si="84"/>
        <v>0</v>
      </c>
      <c r="P62" s="297">
        <f t="shared" si="84"/>
        <v>0</v>
      </c>
      <c r="Q62" s="297">
        <f t="shared" si="84"/>
        <v>0</v>
      </c>
      <c r="R62" s="297">
        <f t="shared" si="84"/>
        <v>0</v>
      </c>
      <c r="S62" s="297">
        <f t="shared" si="84"/>
        <v>0</v>
      </c>
      <c r="T62" s="297">
        <f t="shared" si="84"/>
        <v>0</v>
      </c>
      <c r="U62" s="297">
        <f t="shared" si="84"/>
        <v>0</v>
      </c>
      <c r="V62" s="297">
        <f t="shared" si="84"/>
        <v>0</v>
      </c>
      <c r="W62" s="297">
        <f t="shared" si="84"/>
        <v>0</v>
      </c>
      <c r="X62" s="297">
        <f t="shared" si="84"/>
        <v>0</v>
      </c>
      <c r="Y62" s="297">
        <f t="shared" si="84"/>
        <v>0</v>
      </c>
      <c r="Z62" s="297">
        <f t="shared" si="84"/>
        <v>0</v>
      </c>
      <c r="AA62" s="297">
        <f t="shared" si="84"/>
        <v>0</v>
      </c>
      <c r="AB62" s="297">
        <f t="shared" si="84"/>
        <v>0</v>
      </c>
      <c r="AC62" s="297">
        <f t="shared" si="84"/>
        <v>0</v>
      </c>
      <c r="AD62" s="297">
        <f t="shared" si="84"/>
        <v>0</v>
      </c>
      <c r="AE62" s="297">
        <f t="shared" si="84"/>
        <v>0</v>
      </c>
      <c r="AF62" s="297">
        <f t="shared" si="84"/>
        <v>0</v>
      </c>
      <c r="AG62" s="297">
        <f t="shared" si="84"/>
        <v>0</v>
      </c>
      <c r="AH62" s="297">
        <f t="shared" si="84"/>
        <v>0</v>
      </c>
      <c r="AI62" s="297">
        <f t="shared" si="84"/>
        <v>0</v>
      </c>
      <c r="AJ62" s="297">
        <f t="shared" si="84"/>
        <v>0</v>
      </c>
      <c r="AK62" s="297">
        <f t="shared" si="84"/>
        <v>0</v>
      </c>
      <c r="AL62" s="297">
        <f t="shared" si="84"/>
        <v>0</v>
      </c>
      <c r="AM62" s="297">
        <f t="shared" si="84"/>
        <v>0</v>
      </c>
      <c r="AN62" s="297">
        <f t="shared" si="84"/>
        <v>0</v>
      </c>
      <c r="AO62" s="297">
        <f t="shared" si="84"/>
        <v>0</v>
      </c>
      <c r="AP62" s="297">
        <f t="shared" si="84"/>
        <v>0</v>
      </c>
      <c r="AQ62" s="297">
        <f t="shared" si="84"/>
        <v>0</v>
      </c>
      <c r="AR62" s="297">
        <f t="shared" si="84"/>
        <v>0</v>
      </c>
      <c r="AS62" s="297">
        <f t="shared" si="84"/>
        <v>0</v>
      </c>
      <c r="AT62" s="297">
        <f t="shared" si="84"/>
        <v>0</v>
      </c>
      <c r="AU62" s="297">
        <f t="shared" si="84"/>
        <v>0</v>
      </c>
      <c r="AV62" s="297">
        <f t="shared" si="84"/>
        <v>0</v>
      </c>
      <c r="AW62" s="297">
        <f t="shared" si="84"/>
        <v>0</v>
      </c>
      <c r="AX62" s="297">
        <f t="shared" si="84"/>
        <v>0</v>
      </c>
      <c r="AY62" s="297">
        <f t="shared" si="84"/>
        <v>0</v>
      </c>
      <c r="AZ62" s="297">
        <f t="shared" si="84"/>
        <v>0</v>
      </c>
      <c r="BA62" s="297">
        <f t="shared" si="84"/>
        <v>0</v>
      </c>
      <c r="BB62" s="297">
        <f t="shared" si="84"/>
        <v>0</v>
      </c>
      <c r="BC62" s="297">
        <f t="shared" si="84"/>
        <v>0</v>
      </c>
      <c r="BD62" s="297">
        <f t="shared" si="84"/>
        <v>0</v>
      </c>
      <c r="BE62" s="297">
        <f t="shared" si="84"/>
        <v>0</v>
      </c>
      <c r="BF62" s="297">
        <f t="shared" si="84"/>
        <v>0</v>
      </c>
      <c r="BG62" s="297">
        <f t="shared" si="84"/>
        <v>0</v>
      </c>
      <c r="BH62" s="297">
        <f t="shared" si="84"/>
        <v>0</v>
      </c>
      <c r="BI62" s="297">
        <f t="shared" si="84"/>
        <v>0</v>
      </c>
      <c r="BJ62" s="297">
        <f t="shared" si="84"/>
        <v>0</v>
      </c>
      <c r="BK62" s="297">
        <f t="shared" si="84"/>
        <v>0</v>
      </c>
      <c r="BL62" s="297">
        <f t="shared" si="84"/>
        <v>0</v>
      </c>
      <c r="BM62" s="297">
        <f t="shared" si="84"/>
        <v>0</v>
      </c>
      <c r="BN62" s="297">
        <f t="shared" si="84"/>
        <v>0</v>
      </c>
      <c r="BO62" s="297">
        <f t="shared" si="84"/>
        <v>0</v>
      </c>
      <c r="BP62" s="297">
        <f t="shared" si="84"/>
        <v>0</v>
      </c>
      <c r="BQ62" s="297">
        <f t="shared" si="84"/>
        <v>0</v>
      </c>
      <c r="BR62" s="297">
        <f t="shared" si="84"/>
        <v>0</v>
      </c>
      <c r="BS62" s="297">
        <f t="shared" si="84"/>
        <v>0</v>
      </c>
    </row>
    <row r="63" spans="1:71" ht="16" outlineLevel="2">
      <c r="A63" s="83"/>
      <c r="B63" s="282" t="str">
        <f>CONCATENATE(B60,".1")</f>
        <v>NTT SUM.10.1</v>
      </c>
      <c r="C63" s="288" t="str">
        <f>CONCATENATE(C60," - ",'7. INPUT O&amp;N UC'!C5)</f>
        <v>NTT SUMMARY - Risk Reward Impact - O&amp;N UC</v>
      </c>
      <c r="E63" s="297">
        <f t="shared" si="76"/>
        <v>411381.16529334837</v>
      </c>
      <c r="F63" s="297">
        <f t="shared" si="77"/>
        <v>-26675.490681318672</v>
      </c>
      <c r="G63" s="297">
        <f t="shared" si="78"/>
        <v>205698.29675266161</v>
      </c>
      <c r="H63" s="297">
        <f t="shared" si="79"/>
        <v>232358.35922200547</v>
      </c>
      <c r="I63" s="297">
        <f t="shared" si="80"/>
        <v>0</v>
      </c>
      <c r="J63" s="297">
        <f t="shared" si="81"/>
        <v>0</v>
      </c>
      <c r="K63" s="291"/>
      <c r="L63" s="288">
        <f>L21-(L118+L254+L433)</f>
        <v>-7307.6923076923076</v>
      </c>
      <c r="M63" s="297">
        <f t="shared" ref="M63:BS63" si="85">M21-(M118+M254+M433)</f>
        <v>-9128.205128205127</v>
      </c>
      <c r="N63" s="297">
        <f t="shared" si="85"/>
        <v>-10282.051282051281</v>
      </c>
      <c r="O63" s="297">
        <f t="shared" si="85"/>
        <v>-5282.0512820512813</v>
      </c>
      <c r="P63" s="297">
        <f t="shared" si="85"/>
        <v>-1215.4573974358964</v>
      </c>
      <c r="Q63" s="297">
        <f t="shared" si="85"/>
        <v>-1215.4573974358964</v>
      </c>
      <c r="R63" s="297">
        <f t="shared" si="85"/>
        <v>-1215.4573974358964</v>
      </c>
      <c r="S63" s="297">
        <f t="shared" si="85"/>
        <v>-548.6808406593409</v>
      </c>
      <c r="T63" s="297">
        <f t="shared" si="85"/>
        <v>-548.6808406593409</v>
      </c>
      <c r="U63" s="297">
        <f t="shared" si="85"/>
        <v>2379.8905879120866</v>
      </c>
      <c r="V63" s="297">
        <f t="shared" si="85"/>
        <v>2379.8905879120866</v>
      </c>
      <c r="W63" s="297">
        <f t="shared" si="85"/>
        <v>5308.4620164835178</v>
      </c>
      <c r="X63" s="297">
        <f t="shared" si="85"/>
        <v>5866.524729388464</v>
      </c>
      <c r="Y63" s="297">
        <f t="shared" si="85"/>
        <v>18166.524729388464</v>
      </c>
      <c r="Z63" s="297">
        <f t="shared" si="85"/>
        <v>18166.524729388464</v>
      </c>
      <c r="AA63" s="297">
        <f t="shared" si="85"/>
        <v>18166.524729388464</v>
      </c>
      <c r="AB63" s="297">
        <f t="shared" si="85"/>
        <v>18166.524729388464</v>
      </c>
      <c r="AC63" s="297">
        <f t="shared" si="85"/>
        <v>18166.524729388464</v>
      </c>
      <c r="AD63" s="297">
        <f t="shared" si="85"/>
        <v>18166.524729388464</v>
      </c>
      <c r="AE63" s="297">
        <f t="shared" si="85"/>
        <v>18166.524729388464</v>
      </c>
      <c r="AF63" s="297">
        <f t="shared" si="85"/>
        <v>18166.524729388464</v>
      </c>
      <c r="AG63" s="297">
        <f t="shared" si="85"/>
        <v>18166.524729388464</v>
      </c>
      <c r="AH63" s="297">
        <f t="shared" si="85"/>
        <v>18166.524729388464</v>
      </c>
      <c r="AI63" s="297">
        <f t="shared" si="85"/>
        <v>18166.524729388464</v>
      </c>
      <c r="AJ63" s="297">
        <f t="shared" si="85"/>
        <v>19363.196601833784</v>
      </c>
      <c r="AK63" s="297">
        <f t="shared" si="85"/>
        <v>19363.196601833784</v>
      </c>
      <c r="AL63" s="297">
        <f t="shared" si="85"/>
        <v>19363.196601833784</v>
      </c>
      <c r="AM63" s="297">
        <f t="shared" si="85"/>
        <v>19363.196601833784</v>
      </c>
      <c r="AN63" s="297">
        <f t="shared" si="85"/>
        <v>19363.196601833784</v>
      </c>
      <c r="AO63" s="297">
        <f t="shared" si="85"/>
        <v>19363.196601833784</v>
      </c>
      <c r="AP63" s="297">
        <f t="shared" si="85"/>
        <v>19363.196601833784</v>
      </c>
      <c r="AQ63" s="297">
        <f t="shared" si="85"/>
        <v>19363.196601833784</v>
      </c>
      <c r="AR63" s="297">
        <f t="shared" si="85"/>
        <v>19363.196601833784</v>
      </c>
      <c r="AS63" s="297">
        <f t="shared" si="85"/>
        <v>19363.196601833784</v>
      </c>
      <c r="AT63" s="297">
        <f t="shared" si="85"/>
        <v>19363.196601833784</v>
      </c>
      <c r="AU63" s="297">
        <f t="shared" si="85"/>
        <v>19363.196601833784</v>
      </c>
      <c r="AV63" s="297">
        <f t="shared" si="85"/>
        <v>0</v>
      </c>
      <c r="AW63" s="297">
        <f t="shared" si="85"/>
        <v>0</v>
      </c>
      <c r="AX63" s="297">
        <f t="shared" si="85"/>
        <v>0</v>
      </c>
      <c r="AY63" s="297">
        <f t="shared" si="85"/>
        <v>0</v>
      </c>
      <c r="AZ63" s="297">
        <f t="shared" si="85"/>
        <v>0</v>
      </c>
      <c r="BA63" s="297">
        <f t="shared" si="85"/>
        <v>0</v>
      </c>
      <c r="BB63" s="297">
        <f t="shared" si="85"/>
        <v>0</v>
      </c>
      <c r="BC63" s="297">
        <f t="shared" si="85"/>
        <v>0</v>
      </c>
      <c r="BD63" s="297">
        <f t="shared" si="85"/>
        <v>0</v>
      </c>
      <c r="BE63" s="297">
        <f t="shared" si="85"/>
        <v>0</v>
      </c>
      <c r="BF63" s="297">
        <f t="shared" si="85"/>
        <v>0</v>
      </c>
      <c r="BG63" s="297">
        <f t="shared" si="85"/>
        <v>0</v>
      </c>
      <c r="BH63" s="297">
        <f t="shared" si="85"/>
        <v>0</v>
      </c>
      <c r="BI63" s="297">
        <f t="shared" si="85"/>
        <v>0</v>
      </c>
      <c r="BJ63" s="297">
        <f t="shared" si="85"/>
        <v>0</v>
      </c>
      <c r="BK63" s="297">
        <f t="shared" si="85"/>
        <v>0</v>
      </c>
      <c r="BL63" s="297">
        <f t="shared" si="85"/>
        <v>0</v>
      </c>
      <c r="BM63" s="297">
        <f t="shared" si="85"/>
        <v>0</v>
      </c>
      <c r="BN63" s="297">
        <f t="shared" si="85"/>
        <v>0</v>
      </c>
      <c r="BO63" s="297">
        <f t="shared" si="85"/>
        <v>0</v>
      </c>
      <c r="BP63" s="297">
        <f t="shared" si="85"/>
        <v>0</v>
      </c>
      <c r="BQ63" s="297">
        <f t="shared" si="85"/>
        <v>0</v>
      </c>
      <c r="BR63" s="297">
        <f t="shared" si="85"/>
        <v>0</v>
      </c>
      <c r="BS63" s="297">
        <f t="shared" si="85"/>
        <v>0</v>
      </c>
    </row>
    <row r="64" spans="1:71" ht="16" outlineLevel="2">
      <c r="A64" s="83"/>
      <c r="B64" s="282" t="str">
        <f>CONCATENATE(B60,".2")</f>
        <v>NTT SUM.10.2</v>
      </c>
      <c r="C64" s="289" t="s">
        <v>409</v>
      </c>
      <c r="E64" s="297">
        <f t="shared" si="76"/>
        <v>0</v>
      </c>
      <c r="F64" s="297">
        <f t="shared" si="77"/>
        <v>0</v>
      </c>
      <c r="G64" s="297">
        <f t="shared" si="78"/>
        <v>0</v>
      </c>
      <c r="H64" s="297">
        <f t="shared" si="79"/>
        <v>0</v>
      </c>
      <c r="I64" s="297">
        <f t="shared" si="80"/>
        <v>0</v>
      </c>
      <c r="J64" s="297">
        <f t="shared" si="81"/>
        <v>0</v>
      </c>
      <c r="K64" s="291"/>
      <c r="L64" s="297"/>
      <c r="M64" s="297"/>
      <c r="N64" s="297"/>
      <c r="O64" s="297"/>
      <c r="P64" s="297"/>
      <c r="Q64" s="297"/>
      <c r="R64" s="297"/>
      <c r="S64" s="297"/>
      <c r="T64" s="297"/>
      <c r="U64" s="297"/>
      <c r="V64" s="297"/>
      <c r="W64" s="297"/>
      <c r="X64" s="297"/>
      <c r="Y64" s="297"/>
      <c r="Z64" s="297"/>
      <c r="AA64" s="297"/>
      <c r="AB64" s="297"/>
      <c r="AC64" s="297"/>
      <c r="AD64" s="297"/>
      <c r="AE64" s="297"/>
      <c r="AF64" s="297"/>
      <c r="AG64" s="297"/>
      <c r="AH64" s="297"/>
      <c r="AI64" s="297"/>
      <c r="AJ64" s="297"/>
      <c r="AK64" s="297"/>
      <c r="AL64" s="297"/>
      <c r="AM64" s="297"/>
      <c r="AN64" s="297"/>
      <c r="AO64" s="297"/>
      <c r="AP64" s="297"/>
      <c r="AQ64" s="297"/>
      <c r="AR64" s="297"/>
      <c r="AS64" s="297"/>
      <c r="AT64" s="297"/>
      <c r="AU64" s="297"/>
      <c r="AV64" s="297"/>
      <c r="AW64" s="297"/>
      <c r="AX64" s="297"/>
      <c r="AY64" s="297"/>
      <c r="AZ64" s="297"/>
      <c r="BA64" s="297"/>
      <c r="BB64" s="297"/>
      <c r="BC64" s="297"/>
      <c r="BD64" s="297"/>
      <c r="BE64" s="297"/>
      <c r="BF64" s="297"/>
      <c r="BG64" s="297"/>
      <c r="BH64" s="297"/>
      <c r="BI64" s="297"/>
      <c r="BJ64" s="297"/>
      <c r="BK64" s="297"/>
      <c r="BL64" s="297"/>
      <c r="BM64" s="297"/>
      <c r="BN64" s="297"/>
      <c r="BO64" s="297"/>
      <c r="BP64" s="297"/>
      <c r="BQ64" s="297"/>
      <c r="BR64" s="297"/>
      <c r="BS64" s="297"/>
    </row>
    <row r="65" spans="1:71" ht="16" outlineLevel="2">
      <c r="A65" s="83"/>
      <c r="B65" s="282" t="str">
        <f>CONCATENATE(B60,".3")</f>
        <v>NTT SUM.10.3</v>
      </c>
      <c r="C65" s="289" t="s">
        <v>410</v>
      </c>
      <c r="E65" s="297">
        <f t="shared" si="76"/>
        <v>0</v>
      </c>
      <c r="F65" s="297">
        <f t="shared" si="77"/>
        <v>0</v>
      </c>
      <c r="G65" s="297">
        <f t="shared" si="78"/>
        <v>0</v>
      </c>
      <c r="H65" s="297">
        <f t="shared" si="79"/>
        <v>0</v>
      </c>
      <c r="I65" s="297">
        <f t="shared" si="80"/>
        <v>0</v>
      </c>
      <c r="J65" s="297">
        <f t="shared" si="81"/>
        <v>0</v>
      </c>
      <c r="K65" s="291"/>
      <c r="L65" s="297"/>
      <c r="M65" s="297"/>
      <c r="N65" s="297"/>
      <c r="O65" s="297"/>
      <c r="P65" s="297"/>
      <c r="Q65" s="297"/>
      <c r="R65" s="297"/>
      <c r="S65" s="297"/>
      <c r="T65" s="297"/>
      <c r="U65" s="297"/>
      <c r="V65" s="297"/>
      <c r="W65" s="297"/>
      <c r="X65" s="297"/>
      <c r="Y65" s="297"/>
      <c r="Z65" s="297"/>
      <c r="AA65" s="297"/>
      <c r="AB65" s="297"/>
      <c r="AC65" s="297"/>
      <c r="AD65" s="297"/>
      <c r="AE65" s="297"/>
      <c r="AF65" s="297"/>
      <c r="AG65" s="297"/>
      <c r="AH65" s="297"/>
      <c r="AI65" s="297"/>
      <c r="AJ65" s="297"/>
      <c r="AK65" s="297"/>
      <c r="AL65" s="297"/>
      <c r="AM65" s="297"/>
      <c r="AN65" s="297"/>
      <c r="AO65" s="297"/>
      <c r="AP65" s="297"/>
      <c r="AQ65" s="297"/>
      <c r="AR65" s="297"/>
      <c r="AS65" s="297"/>
      <c r="AT65" s="297"/>
      <c r="AU65" s="297"/>
      <c r="AV65" s="297"/>
      <c r="AW65" s="297"/>
      <c r="AX65" s="297"/>
      <c r="AY65" s="297"/>
      <c r="AZ65" s="297"/>
      <c r="BA65" s="297"/>
      <c r="BB65" s="297"/>
      <c r="BC65" s="297"/>
      <c r="BD65" s="297"/>
      <c r="BE65" s="297"/>
      <c r="BF65" s="297"/>
      <c r="BG65" s="297"/>
      <c r="BH65" s="297"/>
      <c r="BI65" s="297"/>
      <c r="BJ65" s="297"/>
      <c r="BK65" s="297"/>
      <c r="BL65" s="297"/>
      <c r="BM65" s="297"/>
      <c r="BN65" s="297"/>
      <c r="BO65" s="297"/>
      <c r="BP65" s="297"/>
      <c r="BQ65" s="297"/>
      <c r="BR65" s="297"/>
      <c r="BS65" s="297"/>
    </row>
    <row r="66" spans="1:71" ht="16" outlineLevel="2">
      <c r="A66" s="83"/>
      <c r="B66" s="282" t="str">
        <f>CONCATENATE(B60,".4")</f>
        <v>NTT SUM.10.4</v>
      </c>
      <c r="C66" s="289" t="s">
        <v>411</v>
      </c>
      <c r="E66" s="297">
        <f t="shared" si="76"/>
        <v>0</v>
      </c>
      <c r="F66" s="297">
        <f t="shared" si="77"/>
        <v>0</v>
      </c>
      <c r="G66" s="297">
        <f t="shared" si="78"/>
        <v>0</v>
      </c>
      <c r="H66" s="297">
        <f t="shared" si="79"/>
        <v>0</v>
      </c>
      <c r="I66" s="297">
        <f t="shared" si="80"/>
        <v>0</v>
      </c>
      <c r="J66" s="297">
        <f t="shared" si="81"/>
        <v>0</v>
      </c>
      <c r="K66" s="291"/>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297"/>
      <c r="AQ66" s="297"/>
      <c r="AR66" s="297"/>
      <c r="AS66" s="297"/>
      <c r="AT66" s="297"/>
      <c r="AU66" s="297"/>
      <c r="AV66" s="297"/>
      <c r="AW66" s="297"/>
      <c r="AX66" s="297"/>
      <c r="AY66" s="297"/>
      <c r="AZ66" s="297"/>
      <c r="BA66" s="297"/>
      <c r="BB66" s="297"/>
      <c r="BC66" s="297"/>
      <c r="BD66" s="297"/>
      <c r="BE66" s="297"/>
      <c r="BF66" s="297"/>
      <c r="BG66" s="297"/>
      <c r="BH66" s="297"/>
      <c r="BI66" s="297"/>
      <c r="BJ66" s="297"/>
      <c r="BK66" s="297"/>
      <c r="BL66" s="297"/>
      <c r="BM66" s="297"/>
      <c r="BN66" s="297"/>
      <c r="BO66" s="297"/>
      <c r="BP66" s="297"/>
      <c r="BQ66" s="297"/>
      <c r="BR66" s="297"/>
      <c r="BS66" s="297"/>
    </row>
    <row r="67" spans="1:71" ht="16" outlineLevel="2">
      <c r="A67" s="83"/>
      <c r="B67" s="386" t="str">
        <f>CONCATENATE(B60,".5")</f>
        <v>NTT SUM.10.5</v>
      </c>
      <c r="C67" s="387" t="s">
        <v>412</v>
      </c>
      <c r="E67" s="298">
        <f t="shared" si="76"/>
        <v>0</v>
      </c>
      <c r="F67" s="298">
        <f t="shared" si="77"/>
        <v>0</v>
      </c>
      <c r="G67" s="298">
        <f t="shared" si="78"/>
        <v>0</v>
      </c>
      <c r="H67" s="298">
        <f t="shared" si="79"/>
        <v>0</v>
      </c>
      <c r="I67" s="298">
        <f t="shared" si="80"/>
        <v>0</v>
      </c>
      <c r="J67" s="298">
        <f t="shared" si="81"/>
        <v>0</v>
      </c>
      <c r="K67" s="291"/>
      <c r="L67" s="297"/>
      <c r="M67" s="297"/>
      <c r="N67" s="297"/>
      <c r="O67" s="297"/>
      <c r="P67" s="297"/>
      <c r="Q67" s="297"/>
      <c r="R67" s="297"/>
      <c r="S67" s="297"/>
      <c r="T67" s="297"/>
      <c r="U67" s="297"/>
      <c r="V67" s="297"/>
      <c r="W67" s="297"/>
      <c r="X67" s="297"/>
      <c r="Y67" s="297"/>
      <c r="Z67" s="297"/>
      <c r="AA67" s="297"/>
      <c r="AB67" s="297"/>
      <c r="AC67" s="297"/>
      <c r="AD67" s="297"/>
      <c r="AE67" s="297"/>
      <c r="AF67" s="297"/>
      <c r="AG67" s="297"/>
      <c r="AH67" s="297"/>
      <c r="AI67" s="297"/>
      <c r="AJ67" s="297"/>
      <c r="AK67" s="297"/>
      <c r="AL67" s="297"/>
      <c r="AM67" s="297"/>
      <c r="AN67" s="297"/>
      <c r="AO67" s="297"/>
      <c r="AP67" s="297"/>
      <c r="AQ67" s="297"/>
      <c r="AR67" s="297"/>
      <c r="AS67" s="297"/>
      <c r="AT67" s="297"/>
      <c r="AU67" s="297"/>
      <c r="AV67" s="297"/>
      <c r="AW67" s="297"/>
      <c r="AX67" s="297"/>
      <c r="AY67" s="297"/>
      <c r="AZ67" s="297"/>
      <c r="BA67" s="297"/>
      <c r="BB67" s="297"/>
      <c r="BC67" s="297"/>
      <c r="BD67" s="297"/>
      <c r="BE67" s="297"/>
      <c r="BF67" s="297"/>
      <c r="BG67" s="297"/>
      <c r="BH67" s="297"/>
      <c r="BI67" s="297"/>
      <c r="BJ67" s="297"/>
      <c r="BK67" s="297"/>
      <c r="BL67" s="297"/>
      <c r="BM67" s="297"/>
      <c r="BN67" s="297"/>
      <c r="BO67" s="297"/>
      <c r="BP67" s="297"/>
      <c r="BQ67" s="297"/>
      <c r="BR67" s="297"/>
      <c r="BS67" s="297"/>
    </row>
    <row r="68" spans="1:71" s="77" customFormat="1" ht="16">
      <c r="A68" s="83"/>
      <c r="B68" s="269"/>
      <c r="C68" s="279"/>
      <c r="E68" s="317"/>
      <c r="F68" s="317"/>
      <c r="G68" s="317"/>
      <c r="H68" s="317"/>
      <c r="I68" s="317"/>
      <c r="J68" s="317"/>
      <c r="K68" s="315"/>
      <c r="L68" s="317"/>
      <c r="M68" s="317"/>
      <c r="N68" s="317"/>
      <c r="O68" s="317"/>
      <c r="P68" s="317"/>
      <c r="Q68" s="317"/>
      <c r="R68" s="317"/>
      <c r="S68" s="317"/>
      <c r="T68" s="317"/>
      <c r="U68" s="317"/>
      <c r="V68" s="317"/>
      <c r="W68" s="317"/>
      <c r="X68" s="317"/>
      <c r="Y68" s="317"/>
      <c r="Z68" s="317"/>
      <c r="AA68" s="317"/>
      <c r="AB68" s="317"/>
      <c r="AC68" s="317"/>
      <c r="AD68" s="317"/>
      <c r="AE68" s="317"/>
      <c r="AF68" s="317"/>
      <c r="AG68" s="317"/>
      <c r="AH68" s="317"/>
      <c r="AI68" s="317"/>
      <c r="AJ68" s="317"/>
      <c r="AK68" s="317"/>
      <c r="AL68" s="317"/>
      <c r="AM68" s="317"/>
      <c r="AN68" s="317"/>
      <c r="AO68" s="317"/>
      <c r="AP68" s="317"/>
      <c r="AQ68" s="317"/>
      <c r="AR68" s="317"/>
      <c r="AS68" s="317"/>
      <c r="AT68" s="317"/>
      <c r="AU68" s="317"/>
      <c r="AV68" s="317"/>
      <c r="AW68" s="317"/>
      <c r="AX68" s="317"/>
      <c r="AY68" s="317"/>
      <c r="AZ68" s="317"/>
      <c r="BA68" s="317"/>
      <c r="BB68" s="317"/>
      <c r="BC68" s="317"/>
      <c r="BD68" s="317"/>
      <c r="BE68" s="317"/>
      <c r="BF68" s="317"/>
      <c r="BG68" s="317"/>
      <c r="BH68" s="317"/>
      <c r="BI68" s="317"/>
      <c r="BJ68" s="317"/>
      <c r="BK68" s="317"/>
      <c r="BL68" s="317"/>
      <c r="BM68" s="317"/>
      <c r="BN68" s="317"/>
      <c r="BO68" s="317"/>
      <c r="BP68" s="317"/>
      <c r="BQ68" s="317"/>
      <c r="BR68" s="317"/>
      <c r="BS68" s="317"/>
    </row>
    <row r="69" spans="1:71" s="124" customFormat="1" ht="21">
      <c r="A69" s="83"/>
      <c r="B69" s="349" t="str">
        <f>'6. INPUT PROJECT'!B7</f>
        <v>1.</v>
      </c>
      <c r="C69" s="349" t="str">
        <f>'6. INPUT PROJECT'!C7</f>
        <v>Schedule</v>
      </c>
      <c r="D69"/>
      <c r="E69" s="143" t="str">
        <f t="shared" ref="E69:J69" si="86">E$1</f>
        <v>SUM</v>
      </c>
      <c r="F69" s="143" t="str">
        <f t="shared" si="86"/>
        <v>Year 1</v>
      </c>
      <c r="G69" s="138" t="str">
        <f t="shared" si="86"/>
        <v>Year 2</v>
      </c>
      <c r="H69" s="138" t="str">
        <f t="shared" si="86"/>
        <v>Year 3</v>
      </c>
      <c r="I69" s="138" t="str">
        <f t="shared" si="86"/>
        <v>Year 4</v>
      </c>
      <c r="J69" s="138" t="str">
        <f t="shared" si="86"/>
        <v>Year 5</v>
      </c>
      <c r="K69"/>
      <c r="L69" s="138">
        <f t="shared" ref="L69:BS69" si="87">L$1</f>
        <v>43922</v>
      </c>
      <c r="M69" s="138">
        <f t="shared" si="87"/>
        <v>43952</v>
      </c>
      <c r="N69" s="138">
        <f t="shared" si="87"/>
        <v>43983</v>
      </c>
      <c r="O69" s="138">
        <f t="shared" si="87"/>
        <v>44013</v>
      </c>
      <c r="P69" s="138">
        <f t="shared" si="87"/>
        <v>44044</v>
      </c>
      <c r="Q69" s="138">
        <f t="shared" si="87"/>
        <v>44075</v>
      </c>
      <c r="R69" s="138">
        <f t="shared" si="87"/>
        <v>44105</v>
      </c>
      <c r="S69" s="138">
        <f t="shared" si="87"/>
        <v>44136</v>
      </c>
      <c r="T69" s="138">
        <f t="shared" si="87"/>
        <v>44166</v>
      </c>
      <c r="U69" s="138">
        <f t="shared" si="87"/>
        <v>44197</v>
      </c>
      <c r="V69" s="138">
        <f t="shared" si="87"/>
        <v>44228</v>
      </c>
      <c r="W69" s="138">
        <f t="shared" si="87"/>
        <v>44256</v>
      </c>
      <c r="X69" s="138">
        <f t="shared" si="87"/>
        <v>44287</v>
      </c>
      <c r="Y69" s="138">
        <f t="shared" si="87"/>
        <v>44317</v>
      </c>
      <c r="Z69" s="138">
        <f t="shared" si="87"/>
        <v>44348</v>
      </c>
      <c r="AA69" s="138">
        <f t="shared" si="87"/>
        <v>44378</v>
      </c>
      <c r="AB69" s="138">
        <f t="shared" si="87"/>
        <v>44409</v>
      </c>
      <c r="AC69" s="138">
        <f t="shared" si="87"/>
        <v>44440</v>
      </c>
      <c r="AD69" s="138">
        <f t="shared" si="87"/>
        <v>44470</v>
      </c>
      <c r="AE69" s="138">
        <f t="shared" si="87"/>
        <v>44501</v>
      </c>
      <c r="AF69" s="138">
        <f t="shared" si="87"/>
        <v>44531</v>
      </c>
      <c r="AG69" s="138">
        <f t="shared" si="87"/>
        <v>44562</v>
      </c>
      <c r="AH69" s="138">
        <f t="shared" si="87"/>
        <v>44593</v>
      </c>
      <c r="AI69" s="138">
        <f t="shared" si="87"/>
        <v>44621</v>
      </c>
      <c r="AJ69" s="138">
        <f t="shared" si="87"/>
        <v>44652</v>
      </c>
      <c r="AK69" s="138">
        <f t="shared" si="87"/>
        <v>44682</v>
      </c>
      <c r="AL69" s="138">
        <f t="shared" si="87"/>
        <v>44713</v>
      </c>
      <c r="AM69" s="138">
        <f t="shared" si="87"/>
        <v>44743</v>
      </c>
      <c r="AN69" s="138">
        <f t="shared" si="87"/>
        <v>44774</v>
      </c>
      <c r="AO69" s="138">
        <f t="shared" si="87"/>
        <v>44805</v>
      </c>
      <c r="AP69" s="138">
        <f t="shared" si="87"/>
        <v>44835</v>
      </c>
      <c r="AQ69" s="138">
        <f t="shared" si="87"/>
        <v>44866</v>
      </c>
      <c r="AR69" s="138">
        <f t="shared" si="87"/>
        <v>44896</v>
      </c>
      <c r="AS69" s="138">
        <f t="shared" si="87"/>
        <v>44927</v>
      </c>
      <c r="AT69" s="138">
        <f t="shared" si="87"/>
        <v>44958</v>
      </c>
      <c r="AU69" s="138">
        <f t="shared" si="87"/>
        <v>44986</v>
      </c>
      <c r="AV69" s="138">
        <f t="shared" si="87"/>
        <v>45017</v>
      </c>
      <c r="AW69" s="138">
        <f t="shared" si="87"/>
        <v>45047</v>
      </c>
      <c r="AX69" s="138">
        <f t="shared" si="87"/>
        <v>45078</v>
      </c>
      <c r="AY69" s="138">
        <f t="shared" si="87"/>
        <v>45108</v>
      </c>
      <c r="AZ69" s="138">
        <f t="shared" si="87"/>
        <v>45139</v>
      </c>
      <c r="BA69" s="138">
        <f t="shared" si="87"/>
        <v>45170</v>
      </c>
      <c r="BB69" s="138">
        <f t="shared" si="87"/>
        <v>45200</v>
      </c>
      <c r="BC69" s="138">
        <f t="shared" si="87"/>
        <v>45231</v>
      </c>
      <c r="BD69" s="138">
        <f t="shared" si="87"/>
        <v>45261</v>
      </c>
      <c r="BE69" s="138">
        <f t="shared" si="87"/>
        <v>45292</v>
      </c>
      <c r="BF69" s="138">
        <f t="shared" si="87"/>
        <v>45323</v>
      </c>
      <c r="BG69" s="138">
        <f t="shared" si="87"/>
        <v>45352</v>
      </c>
      <c r="BH69" s="138">
        <f t="shared" si="87"/>
        <v>45383</v>
      </c>
      <c r="BI69" s="138">
        <f t="shared" si="87"/>
        <v>45413</v>
      </c>
      <c r="BJ69" s="138">
        <f t="shared" si="87"/>
        <v>45444</v>
      </c>
      <c r="BK69" s="138">
        <f t="shared" si="87"/>
        <v>45474</v>
      </c>
      <c r="BL69" s="138">
        <f t="shared" si="87"/>
        <v>45505</v>
      </c>
      <c r="BM69" s="138">
        <f t="shared" si="87"/>
        <v>45536</v>
      </c>
      <c r="BN69" s="138">
        <f t="shared" si="87"/>
        <v>45566</v>
      </c>
      <c r="BO69" s="138">
        <f t="shared" si="87"/>
        <v>45597</v>
      </c>
      <c r="BP69" s="138">
        <f t="shared" si="87"/>
        <v>45627</v>
      </c>
      <c r="BQ69" s="138">
        <f t="shared" si="87"/>
        <v>45658</v>
      </c>
      <c r="BR69" s="138">
        <f t="shared" si="87"/>
        <v>45689</v>
      </c>
      <c r="BS69" s="138">
        <f t="shared" si="87"/>
        <v>45717</v>
      </c>
    </row>
    <row r="70" spans="1:71" s="83" customFormat="1" ht="16">
      <c r="B70" s="355" t="str">
        <f>'6. INPUT PROJECT'!C9</f>
        <v>1.1</v>
      </c>
      <c r="C70" s="355" t="str">
        <f>'6. INPUT PROJECT'!D9</f>
        <v>Project Schedule</v>
      </c>
      <c r="D70"/>
      <c r="E70" s="150"/>
      <c r="F70" s="150"/>
      <c r="G70" s="150"/>
      <c r="H70" s="150"/>
      <c r="I70" s="150"/>
      <c r="J70" s="150"/>
      <c r="K70"/>
      <c r="L70" s="151"/>
      <c r="M70" s="151"/>
      <c r="N70" s="151"/>
      <c r="O70" s="151"/>
      <c r="P70" s="151"/>
      <c r="Q70" s="151"/>
      <c r="R70" s="151"/>
      <c r="S70" s="151"/>
      <c r="T70" s="151"/>
      <c r="U70" s="151"/>
      <c r="V70" s="151"/>
      <c r="W70" s="151"/>
      <c r="X70" s="151"/>
      <c r="Y70" s="151"/>
      <c r="Z70" s="151"/>
      <c r="AA70" s="151"/>
      <c r="AB70" s="151"/>
      <c r="AC70" s="151"/>
      <c r="AD70" s="151"/>
      <c r="AE70" s="151"/>
      <c r="AF70" s="151"/>
      <c r="AG70" s="151"/>
      <c r="AH70" s="151"/>
      <c r="AI70" s="151"/>
      <c r="AJ70" s="151"/>
      <c r="AK70" s="151"/>
      <c r="AL70" s="151"/>
      <c r="AM70" s="151"/>
      <c r="AN70" s="151"/>
      <c r="AO70" s="151"/>
      <c r="AP70" s="151"/>
      <c r="AQ70" s="151"/>
      <c r="AR70" s="151"/>
      <c r="AS70" s="151"/>
      <c r="AT70" s="151"/>
      <c r="AU70" s="151"/>
      <c r="AV70" s="151"/>
      <c r="AW70" s="151"/>
      <c r="AX70" s="151"/>
      <c r="AY70" s="151"/>
      <c r="AZ70" s="151"/>
      <c r="BA70" s="151"/>
      <c r="BB70" s="151"/>
      <c r="BC70" s="151"/>
      <c r="BD70" s="151"/>
      <c r="BE70" s="151"/>
      <c r="BF70" s="151"/>
      <c r="BG70" s="151"/>
      <c r="BH70" s="151"/>
      <c r="BI70" s="151"/>
      <c r="BJ70" s="151"/>
      <c r="BK70" s="151"/>
      <c r="BL70" s="151"/>
      <c r="BM70" s="151"/>
      <c r="BN70" s="151"/>
      <c r="BO70" s="151"/>
      <c r="BP70" s="151"/>
      <c r="BQ70" s="151"/>
      <c r="BR70" s="151"/>
      <c r="BS70" s="151"/>
    </row>
    <row r="71" spans="1:71" s="77" customFormat="1" ht="16" outlineLevel="1">
      <c r="A71" s="83"/>
      <c r="B71" s="356"/>
      <c r="C71" s="357" t="s">
        <v>155</v>
      </c>
      <c r="D71"/>
      <c r="E71" s="144"/>
      <c r="F71" s="144"/>
      <c r="G71" s="144"/>
      <c r="H71" s="144"/>
      <c r="I71" s="144"/>
      <c r="J71" s="144"/>
      <c r="K71"/>
      <c r="L71" s="144" t="str">
        <f>IF(L$1&lt;'6. INPUT PROJECT'!$G91,"NA",IF(L$1&lt;'6. INPUT PROJECT'!$K13,"DEP",IF(L$1&lt;'6. INPUT PROJECT'!$K14,"PROD","NA")))</f>
        <v>DEP</v>
      </c>
      <c r="M71" s="144" t="str">
        <f>IF(M$1&lt;'6. INPUT PROJECT'!$G91,"NA",IF(M$1&lt;'6. INPUT PROJECT'!$K13,"DEP",IF(M$1&lt;'6. INPUT PROJECT'!$K14,"PROD","NA")))</f>
        <v>DEP</v>
      </c>
      <c r="N71" s="144" t="str">
        <f>IF(N$1&lt;'6. INPUT PROJECT'!$G91,"NA",IF(N$1&lt;'6. INPUT PROJECT'!$K13,"DEP",IF(N$1&lt;'6. INPUT PROJECT'!$K14,"PROD","NA")))</f>
        <v>DEP</v>
      </c>
      <c r="O71" s="144" t="str">
        <f>IF(O$1&lt;'6. INPUT PROJECT'!$G91,"NA",IF(O$1&lt;'6. INPUT PROJECT'!$K13,"DEP",IF(O$1&lt;'6. INPUT PROJECT'!$K14,"PROD","NA")))</f>
        <v>PROD</v>
      </c>
      <c r="P71" s="144" t="str">
        <f>IF(P$1&lt;'6. INPUT PROJECT'!$G91,"NA",IF(P$1&lt;'6. INPUT PROJECT'!$K13,"DEP",IF(P$1&lt;'6. INPUT PROJECT'!$K14,"PROD","NA")))</f>
        <v>PROD</v>
      </c>
      <c r="Q71" s="144" t="str">
        <f>IF(Q$1&lt;'6. INPUT PROJECT'!$G91,"NA",IF(Q$1&lt;'6. INPUT PROJECT'!$K13,"DEP",IF(Q$1&lt;'6. INPUT PROJECT'!$K14,"PROD","NA")))</f>
        <v>PROD</v>
      </c>
      <c r="R71" s="144" t="str">
        <f>IF(R$1&lt;'6. INPUT PROJECT'!$G91,"NA",IF(R$1&lt;'6. INPUT PROJECT'!$K13,"DEP",IF(R$1&lt;'6. INPUT PROJECT'!$K14,"PROD","NA")))</f>
        <v>PROD</v>
      </c>
      <c r="S71" s="144" t="str">
        <f>IF(S$1&lt;'6. INPUT PROJECT'!$G91,"NA",IF(S$1&lt;'6. INPUT PROJECT'!$K13,"DEP",IF(S$1&lt;'6. INPUT PROJECT'!$K14,"PROD","NA")))</f>
        <v>PROD</v>
      </c>
      <c r="T71" s="144" t="str">
        <f>IF(T$1&lt;'6. INPUT PROJECT'!$G91,"NA",IF(T$1&lt;'6. INPUT PROJECT'!$K13,"DEP",IF(T$1&lt;'6. INPUT PROJECT'!$K14,"PROD","NA")))</f>
        <v>PROD</v>
      </c>
      <c r="U71" s="144" t="str">
        <f>IF(U$1&lt;'6. INPUT PROJECT'!$G91,"NA",IF(U$1&lt;'6. INPUT PROJECT'!$K13,"DEP",IF(U$1&lt;'6. INPUT PROJECT'!$K14,"PROD","NA")))</f>
        <v>PROD</v>
      </c>
      <c r="V71" s="144" t="str">
        <f>IF(V$1&lt;'6. INPUT PROJECT'!$G91,"NA",IF(V$1&lt;'6. INPUT PROJECT'!$K13,"DEP",IF(V$1&lt;'6. INPUT PROJECT'!$K14,"PROD","NA")))</f>
        <v>PROD</v>
      </c>
      <c r="W71" s="144" t="str">
        <f>IF(W$1&lt;'6. INPUT PROJECT'!$G91,"NA",IF(W$1&lt;'6. INPUT PROJECT'!$K13,"DEP",IF(W$1&lt;'6. INPUT PROJECT'!$K14,"PROD","NA")))</f>
        <v>PROD</v>
      </c>
      <c r="X71" s="144" t="str">
        <f>IF(X$1&lt;'6. INPUT PROJECT'!$G91,"NA",IF(X$1&lt;'6. INPUT PROJECT'!$K13,"DEP",IF(X$1&lt;'6. INPUT PROJECT'!$K14,"PROD","NA")))</f>
        <v>PROD</v>
      </c>
      <c r="Y71" s="144" t="str">
        <f>IF(Y$1&lt;'6. INPUT PROJECT'!$G91,"NA",IF(Y$1&lt;'6. INPUT PROJECT'!$K13,"DEP",IF(Y$1&lt;'6. INPUT PROJECT'!$K14,"PROD","NA")))</f>
        <v>PROD</v>
      </c>
      <c r="Z71" s="144" t="str">
        <f>IF(Z$1&lt;'6. INPUT PROJECT'!$G91,"NA",IF(Z$1&lt;'6. INPUT PROJECT'!$K13,"DEP",IF(Z$1&lt;'6. INPUT PROJECT'!$K14,"PROD","NA")))</f>
        <v>PROD</v>
      </c>
      <c r="AA71" s="144" t="str">
        <f>IF(AA$1&lt;'6. INPUT PROJECT'!$G91,"NA",IF(AA$1&lt;'6. INPUT PROJECT'!$K13,"DEP",IF(AA$1&lt;'6. INPUT PROJECT'!$K14,"PROD","NA")))</f>
        <v>PROD</v>
      </c>
      <c r="AB71" s="144" t="str">
        <f>IF(AB$1&lt;'6. INPUT PROJECT'!$G91,"NA",IF(AB$1&lt;'6. INPUT PROJECT'!$K13,"DEP",IF(AB$1&lt;'6. INPUT PROJECT'!$K14,"PROD","NA")))</f>
        <v>PROD</v>
      </c>
      <c r="AC71" s="144" t="str">
        <f>IF(AC$1&lt;'6. INPUT PROJECT'!$G91,"NA",IF(AC$1&lt;'6. INPUT PROJECT'!$K13,"DEP",IF(AC$1&lt;'6. INPUT PROJECT'!$K14,"PROD","NA")))</f>
        <v>PROD</v>
      </c>
      <c r="AD71" s="144" t="str">
        <f>IF(AD$1&lt;'6. INPUT PROJECT'!$G91,"NA",IF(AD$1&lt;'6. INPUT PROJECT'!$K13,"DEP",IF(AD$1&lt;'6. INPUT PROJECT'!$K14,"PROD","NA")))</f>
        <v>PROD</v>
      </c>
      <c r="AE71" s="144" t="str">
        <f>IF(AE$1&lt;'6. INPUT PROJECT'!$G91,"NA",IF(AE$1&lt;'6. INPUT PROJECT'!$K13,"DEP",IF(AE$1&lt;'6. INPUT PROJECT'!$K14,"PROD","NA")))</f>
        <v>PROD</v>
      </c>
      <c r="AF71" s="144" t="str">
        <f>IF(AF$1&lt;'6. INPUT PROJECT'!$G91,"NA",IF(AF$1&lt;'6. INPUT PROJECT'!$K13,"DEP",IF(AF$1&lt;'6. INPUT PROJECT'!$K14,"PROD","NA")))</f>
        <v>PROD</v>
      </c>
      <c r="AG71" s="144" t="str">
        <f>IF(AG$1&lt;'6. INPUT PROJECT'!$G91,"NA",IF(AG$1&lt;'6. INPUT PROJECT'!$K13,"DEP",IF(AG$1&lt;'6. INPUT PROJECT'!$K14,"PROD","NA")))</f>
        <v>PROD</v>
      </c>
      <c r="AH71" s="144" t="str">
        <f>IF(AH$1&lt;'6. INPUT PROJECT'!$G91,"NA",IF(AH$1&lt;'6. INPUT PROJECT'!$K13,"DEP",IF(AH$1&lt;'6. INPUT PROJECT'!$K14,"PROD","NA")))</f>
        <v>PROD</v>
      </c>
      <c r="AI71" s="144" t="str">
        <f>IF(AI$1&lt;'6. INPUT PROJECT'!$G91,"NA",IF(AI$1&lt;'6. INPUT PROJECT'!$K13,"DEP",IF(AI$1&lt;'6. INPUT PROJECT'!$K14,"PROD","NA")))</f>
        <v>PROD</v>
      </c>
      <c r="AJ71" s="144" t="str">
        <f>IF(AJ$1&lt;'6. INPUT PROJECT'!$G91,"NA",IF(AJ$1&lt;'6. INPUT PROJECT'!$K13,"DEP",IF(AJ$1&lt;'6. INPUT PROJECT'!$K14,"PROD","NA")))</f>
        <v>PROD</v>
      </c>
      <c r="AK71" s="144" t="str">
        <f>IF(AK$1&lt;'6. INPUT PROJECT'!$G91,"NA",IF(AK$1&lt;'6. INPUT PROJECT'!$K13,"DEP",IF(AK$1&lt;'6. INPUT PROJECT'!$K14,"PROD","NA")))</f>
        <v>PROD</v>
      </c>
      <c r="AL71" s="144" t="str">
        <f>IF(AL$1&lt;'6. INPUT PROJECT'!$G91,"NA",IF(AL$1&lt;'6. INPUT PROJECT'!$K13,"DEP",IF(AL$1&lt;'6. INPUT PROJECT'!$K14,"PROD","NA")))</f>
        <v>PROD</v>
      </c>
      <c r="AM71" s="144" t="str">
        <f>IF(AM$1&lt;'6. INPUT PROJECT'!$G91,"NA",IF(AM$1&lt;'6. INPUT PROJECT'!$K13,"DEP",IF(AM$1&lt;'6. INPUT PROJECT'!$K14,"PROD","NA")))</f>
        <v>PROD</v>
      </c>
      <c r="AN71" s="144" t="str">
        <f>IF(AN$1&lt;'6. INPUT PROJECT'!$G91,"NA",IF(AN$1&lt;'6. INPUT PROJECT'!$K13,"DEP",IF(AN$1&lt;'6. INPUT PROJECT'!$K14,"PROD","NA")))</f>
        <v>PROD</v>
      </c>
      <c r="AO71" s="144" t="str">
        <f>IF(AO$1&lt;'6. INPUT PROJECT'!$G91,"NA",IF(AO$1&lt;'6. INPUT PROJECT'!$K13,"DEP",IF(AO$1&lt;'6. INPUT PROJECT'!$K14,"PROD","NA")))</f>
        <v>PROD</v>
      </c>
      <c r="AP71" s="144" t="str">
        <f>IF(AP$1&lt;'6. INPUT PROJECT'!$G91,"NA",IF(AP$1&lt;'6. INPUT PROJECT'!$K13,"DEP",IF(AP$1&lt;'6. INPUT PROJECT'!$K14,"PROD","NA")))</f>
        <v>PROD</v>
      </c>
      <c r="AQ71" s="144" t="str">
        <f>IF(AQ$1&lt;'6. INPUT PROJECT'!$G91,"NA",IF(AQ$1&lt;'6. INPUT PROJECT'!$K13,"DEP",IF(AQ$1&lt;'6. INPUT PROJECT'!$K14,"PROD","NA")))</f>
        <v>PROD</v>
      </c>
      <c r="AR71" s="144" t="str">
        <f>IF(AR$1&lt;'6. INPUT PROJECT'!$G91,"NA",IF(AR$1&lt;'6. INPUT PROJECT'!$K13,"DEP",IF(AR$1&lt;'6. INPUT PROJECT'!$K14,"PROD","NA")))</f>
        <v>PROD</v>
      </c>
      <c r="AS71" s="144" t="str">
        <f>IF(AS$1&lt;'6. INPUT PROJECT'!$G91,"NA",IF(AS$1&lt;'6. INPUT PROJECT'!$K13,"DEP",IF(AS$1&lt;'6. INPUT PROJECT'!$K14,"PROD","NA")))</f>
        <v>PROD</v>
      </c>
      <c r="AT71" s="144" t="str">
        <f>IF(AT$1&lt;'6. INPUT PROJECT'!$G91,"NA",IF(AT$1&lt;'6. INPUT PROJECT'!$K13,"DEP",IF(AT$1&lt;'6. INPUT PROJECT'!$K14,"PROD","NA")))</f>
        <v>PROD</v>
      </c>
      <c r="AU71" s="144" t="str">
        <f>IF(AU$1&lt;'6. INPUT PROJECT'!$G91,"NA",IF(AU$1&lt;'6. INPUT PROJECT'!$K13,"DEP",IF(AU$1&lt;'6. INPUT PROJECT'!$K14,"PROD","NA")))</f>
        <v>PROD</v>
      </c>
      <c r="AV71" s="144" t="str">
        <f>IF(AV$1&lt;'6. INPUT PROJECT'!$G91,"NA",IF(AV$1&lt;'6. INPUT PROJECT'!$K13,"DEP",IF(AV$1&lt;'6. INPUT PROJECT'!$K14,"PROD","NA")))</f>
        <v>NA</v>
      </c>
      <c r="AW71" s="144" t="str">
        <f>IF(AW$1&lt;'6. INPUT PROJECT'!$G91,"NA",IF(AW$1&lt;'6. INPUT PROJECT'!$K13,"DEP",IF(AW$1&lt;'6. INPUT PROJECT'!$K14,"PROD","NA")))</f>
        <v>NA</v>
      </c>
      <c r="AX71" s="144" t="str">
        <f>IF(AX$1&lt;'6. INPUT PROJECT'!$G91,"NA",IF(AX$1&lt;'6. INPUT PROJECT'!$K13,"DEP",IF(AX$1&lt;'6. INPUT PROJECT'!$K14,"PROD","NA")))</f>
        <v>NA</v>
      </c>
      <c r="AY71" s="144" t="str">
        <f>IF(AY$1&lt;'6. INPUT PROJECT'!$G91,"NA",IF(AY$1&lt;'6. INPUT PROJECT'!$K13,"DEP",IF(AY$1&lt;'6. INPUT PROJECT'!$K14,"PROD","NA")))</f>
        <v>NA</v>
      </c>
      <c r="AZ71" s="144" t="str">
        <f>IF(AZ$1&lt;'6. INPUT PROJECT'!$G91,"NA",IF(AZ$1&lt;'6. INPUT PROJECT'!$K13,"DEP",IF(AZ$1&lt;'6. INPUT PROJECT'!$K14,"PROD","NA")))</f>
        <v>NA</v>
      </c>
      <c r="BA71" s="144" t="str">
        <f>IF(BA$1&lt;'6. INPUT PROJECT'!$G91,"NA",IF(BA$1&lt;'6. INPUT PROJECT'!$K13,"DEP",IF(BA$1&lt;'6. INPUT PROJECT'!$K14,"PROD","NA")))</f>
        <v>NA</v>
      </c>
      <c r="BB71" s="144" t="str">
        <f>IF(BB$1&lt;'6. INPUT PROJECT'!$G91,"NA",IF(BB$1&lt;'6. INPUT PROJECT'!$K13,"DEP",IF(BB$1&lt;'6. INPUT PROJECT'!$K14,"PROD","NA")))</f>
        <v>NA</v>
      </c>
      <c r="BC71" s="144" t="str">
        <f>IF(BC$1&lt;'6. INPUT PROJECT'!$G91,"NA",IF(BC$1&lt;'6. INPUT PROJECT'!$K13,"DEP",IF(BC$1&lt;'6. INPUT PROJECT'!$K14,"PROD","NA")))</f>
        <v>NA</v>
      </c>
      <c r="BD71" s="144" t="str">
        <f>IF(BD$1&lt;'6. INPUT PROJECT'!$G91,"NA",IF(BD$1&lt;'6. INPUT PROJECT'!$K13,"DEP",IF(BD$1&lt;'6. INPUT PROJECT'!$K14,"PROD","NA")))</f>
        <v>NA</v>
      </c>
      <c r="BE71" s="144" t="str">
        <f>IF(BE$1&lt;'6. INPUT PROJECT'!$G91,"NA",IF(BE$1&lt;'6. INPUT PROJECT'!$K13,"DEP",IF(BE$1&lt;'6. INPUT PROJECT'!$K14,"PROD","NA")))</f>
        <v>NA</v>
      </c>
      <c r="BF71" s="144" t="str">
        <f>IF(BF$1&lt;'6. INPUT PROJECT'!$G91,"NA",IF(BF$1&lt;'6. INPUT PROJECT'!$K13,"DEP",IF(BF$1&lt;'6. INPUT PROJECT'!$K14,"PROD","NA")))</f>
        <v>NA</v>
      </c>
      <c r="BG71" s="144" t="str">
        <f>IF(BG$1&lt;'6. INPUT PROJECT'!$G91,"NA",IF(BG$1&lt;'6. INPUT PROJECT'!$K13,"DEP",IF(BG$1&lt;'6. INPUT PROJECT'!$K14,"PROD","NA")))</f>
        <v>NA</v>
      </c>
      <c r="BH71" s="144" t="str">
        <f>IF(BH$1&lt;'6. INPUT PROJECT'!$G91,"NA",IF(BH$1&lt;'6. INPUT PROJECT'!$K13,"DEP",IF(BH$1&lt;'6. INPUT PROJECT'!$K14,"PROD","NA")))</f>
        <v>NA</v>
      </c>
      <c r="BI71" s="144" t="str">
        <f>IF(BI$1&lt;'6. INPUT PROJECT'!$G91,"NA",IF(BI$1&lt;'6. INPUT PROJECT'!$K13,"DEP",IF(BI$1&lt;'6. INPUT PROJECT'!$K14,"PROD","NA")))</f>
        <v>NA</v>
      </c>
      <c r="BJ71" s="144" t="str">
        <f>IF(BJ$1&lt;'6. INPUT PROJECT'!$G91,"NA",IF(BJ$1&lt;'6. INPUT PROJECT'!$K13,"DEP",IF(BJ$1&lt;'6. INPUT PROJECT'!$K14,"PROD","NA")))</f>
        <v>NA</v>
      </c>
      <c r="BK71" s="144" t="str">
        <f>IF(BK$1&lt;'6. INPUT PROJECT'!$G91,"NA",IF(BK$1&lt;'6. INPUT PROJECT'!$K13,"DEP",IF(BK$1&lt;'6. INPUT PROJECT'!$K14,"PROD","NA")))</f>
        <v>NA</v>
      </c>
      <c r="BL71" s="144" t="str">
        <f>IF(BL$1&lt;'6. INPUT PROJECT'!$G91,"NA",IF(BL$1&lt;'6. INPUT PROJECT'!$K13,"DEP",IF(BL$1&lt;'6. INPUT PROJECT'!$K14,"PROD","NA")))</f>
        <v>NA</v>
      </c>
      <c r="BM71" s="144" t="str">
        <f>IF(BM$1&lt;'6. INPUT PROJECT'!$G91,"NA",IF(BM$1&lt;'6. INPUT PROJECT'!$K13,"DEP",IF(BM$1&lt;'6. INPUT PROJECT'!$K14,"PROD","NA")))</f>
        <v>NA</v>
      </c>
      <c r="BN71" s="144" t="str">
        <f>IF(BN$1&lt;'6. INPUT PROJECT'!$G91,"NA",IF(BN$1&lt;'6. INPUT PROJECT'!$K13,"DEP",IF(BN$1&lt;'6. INPUT PROJECT'!$K14,"PROD","NA")))</f>
        <v>NA</v>
      </c>
      <c r="BO71" s="144" t="str">
        <f>IF(BO$1&lt;'6. INPUT PROJECT'!$G91,"NA",IF(BO$1&lt;'6. INPUT PROJECT'!$K13,"DEP",IF(BO$1&lt;'6. INPUT PROJECT'!$K14,"PROD","NA")))</f>
        <v>NA</v>
      </c>
      <c r="BP71" s="144" t="str">
        <f>IF(BP$1&lt;'6. INPUT PROJECT'!$G91,"NA",IF(BP$1&lt;'6. INPUT PROJECT'!$K13,"DEP",IF(BP$1&lt;'6. INPUT PROJECT'!$K14,"PROD","NA")))</f>
        <v>NA</v>
      </c>
      <c r="BQ71" s="144" t="str">
        <f>IF(BQ$1&lt;'6. INPUT PROJECT'!$G91,"NA",IF(BQ$1&lt;'6. INPUT PROJECT'!$K13,"DEP",IF(BQ$1&lt;'6. INPUT PROJECT'!$K14,"PROD","NA")))</f>
        <v>NA</v>
      </c>
      <c r="BR71" s="144" t="str">
        <f>IF(BR$1&lt;'6. INPUT PROJECT'!$G91,"NA",IF(BR$1&lt;'6. INPUT PROJECT'!$K13,"DEP",IF(BR$1&lt;'6. INPUT PROJECT'!$K14,"PROD","NA")))</f>
        <v>NA</v>
      </c>
      <c r="BS71" s="144" t="str">
        <f>IF(BS$1&lt;'6. INPUT PROJECT'!$G91,"NA",IF(BS$1&lt;'6. INPUT PROJECT'!$K13,"DEP",IF(BS$1&lt;'6. INPUT PROJECT'!$K14,"PROD","NA")))</f>
        <v>NA</v>
      </c>
    </row>
    <row r="72" spans="1:71" s="77" customFormat="1" ht="16" outlineLevel="1">
      <c r="A72" s="83"/>
      <c r="B72" s="356"/>
      <c r="C72" s="357" t="s">
        <v>257</v>
      </c>
      <c r="D72"/>
      <c r="E72" s="144"/>
      <c r="F72" s="144">
        <f>W72</f>
        <v>0</v>
      </c>
      <c r="G72" s="144">
        <f>AI72</f>
        <v>0</v>
      </c>
      <c r="H72" s="144">
        <f>AU72</f>
        <v>0</v>
      </c>
      <c r="I72" s="144">
        <f>BG72</f>
        <v>0</v>
      </c>
      <c r="J72" s="144">
        <f>BS72</f>
        <v>0</v>
      </c>
      <c r="K72"/>
      <c r="L72" s="144">
        <f>IF(L71="DEP",(1/('6. INPUT PROJECT'!$J13)),0%)</f>
        <v>0.33333333333333331</v>
      </c>
      <c r="M72" s="144">
        <f>IF(M71="DEP",(1/('6. INPUT PROJECT'!$J13)),0%)</f>
        <v>0.33333333333333331</v>
      </c>
      <c r="N72" s="144">
        <f>IF(N71="DEP",(1/('6. INPUT PROJECT'!$J13)),0%)</f>
        <v>0.33333333333333331</v>
      </c>
      <c r="O72" s="144">
        <f>IF(O71="DEP",(1/('6. INPUT PROJECT'!$J13)),0%)</f>
        <v>0</v>
      </c>
      <c r="P72" s="144">
        <f>IF(P71="DEP",(1/('6. INPUT PROJECT'!$J13)),0%)</f>
        <v>0</v>
      </c>
      <c r="Q72" s="144">
        <f>IF(Q71="DEP",(1/('6. INPUT PROJECT'!$J13)),0%)</f>
        <v>0</v>
      </c>
      <c r="R72" s="144">
        <f>IF(R71="DEP",(1/('6. INPUT PROJECT'!$J13)),0%)</f>
        <v>0</v>
      </c>
      <c r="S72" s="144">
        <f>IF(S71="DEP",(1/('6. INPUT PROJECT'!$J13)),0%)</f>
        <v>0</v>
      </c>
      <c r="T72" s="144">
        <f>IF(T71="DEP",(1/('6. INPUT PROJECT'!$J13)),0%)</f>
        <v>0</v>
      </c>
      <c r="U72" s="144">
        <f>IF(U71="DEP",(1/('6. INPUT PROJECT'!$J13)),0%)</f>
        <v>0</v>
      </c>
      <c r="V72" s="144">
        <f>IF(V71="DEP",(1/('6. INPUT PROJECT'!$J13)),0%)</f>
        <v>0</v>
      </c>
      <c r="W72" s="144">
        <f>IF(W71="DEP",(1/('6. INPUT PROJECT'!$J13)),0%)</f>
        <v>0</v>
      </c>
      <c r="X72" s="144">
        <f>IF(X71="DEP",(1/('6. INPUT PROJECT'!$J13)),0%)</f>
        <v>0</v>
      </c>
      <c r="Y72" s="144">
        <f>IF(Y71="DEP",(1/('6. INPUT PROJECT'!$J13)),0%)</f>
        <v>0</v>
      </c>
      <c r="Z72" s="144">
        <f>IF(Z71="DEP",(1/('6. INPUT PROJECT'!$J13)),0%)</f>
        <v>0</v>
      </c>
      <c r="AA72" s="144">
        <f>IF(AA71="DEP",(1/('6. INPUT PROJECT'!$J13)),0%)</f>
        <v>0</v>
      </c>
      <c r="AB72" s="144">
        <f>IF(AB71="DEP",(1/('6. INPUT PROJECT'!$J13)),0%)</f>
        <v>0</v>
      </c>
      <c r="AC72" s="144">
        <f>IF(AC71="DEP",(1/('6. INPUT PROJECT'!$J13)),0%)</f>
        <v>0</v>
      </c>
      <c r="AD72" s="144">
        <f>IF(AD71="DEP",(1/('6. INPUT PROJECT'!$J13)),0%)</f>
        <v>0</v>
      </c>
      <c r="AE72" s="144">
        <f>IF(AE71="DEP",(1/('6. INPUT PROJECT'!$J13)),0%)</f>
        <v>0</v>
      </c>
      <c r="AF72" s="144">
        <f>IF(AF71="DEP",(1/('6. INPUT PROJECT'!$J13)),0%)</f>
        <v>0</v>
      </c>
      <c r="AG72" s="144">
        <f>IF(AG71="DEP",(1/('6. INPUT PROJECT'!$J13)),0%)</f>
        <v>0</v>
      </c>
      <c r="AH72" s="144">
        <f>IF(AH71="DEP",(1/('6. INPUT PROJECT'!$J13)),0%)</f>
        <v>0</v>
      </c>
      <c r="AI72" s="144">
        <f>IF(AI71="DEP",(1/('6. INPUT PROJECT'!$J13)),0%)</f>
        <v>0</v>
      </c>
      <c r="AJ72" s="144">
        <f>IF(AJ71="DEP",(1/('6. INPUT PROJECT'!$J13)),0%)</f>
        <v>0</v>
      </c>
      <c r="AK72" s="144">
        <f>IF(AK71="DEP",(1/('6. INPUT PROJECT'!$J13)),0%)</f>
        <v>0</v>
      </c>
      <c r="AL72" s="144">
        <f>IF(AL71="DEP",(1/('6. INPUT PROJECT'!$J13)),0%)</f>
        <v>0</v>
      </c>
      <c r="AM72" s="144">
        <f>IF(AM71="DEP",(1/('6. INPUT PROJECT'!$J13)),0%)</f>
        <v>0</v>
      </c>
      <c r="AN72" s="144">
        <f>IF(AN71="DEP",(1/('6. INPUT PROJECT'!$J13)),0%)</f>
        <v>0</v>
      </c>
      <c r="AO72" s="144">
        <f>IF(AO71="DEP",(1/('6. INPUT PROJECT'!$J13)),0%)</f>
        <v>0</v>
      </c>
      <c r="AP72" s="144">
        <f>IF(AP71="DEP",(1/('6. INPUT PROJECT'!$J13)),0%)</f>
        <v>0</v>
      </c>
      <c r="AQ72" s="144">
        <f>IF(AQ71="DEP",(1/('6. INPUT PROJECT'!$J13)),0%)</f>
        <v>0</v>
      </c>
      <c r="AR72" s="144">
        <f>IF(AR71="DEP",(1/('6. INPUT PROJECT'!$J13)),0%)</f>
        <v>0</v>
      </c>
      <c r="AS72" s="144">
        <f>IF(AS71="DEP",(1/('6. INPUT PROJECT'!$J13)),0%)</f>
        <v>0</v>
      </c>
      <c r="AT72" s="144">
        <f>IF(AT71="DEP",(1/('6. INPUT PROJECT'!$J13)),0%)</f>
        <v>0</v>
      </c>
      <c r="AU72" s="144">
        <f>IF(AU71="DEP",(1/('6. INPUT PROJECT'!$J13)),0%)</f>
        <v>0</v>
      </c>
      <c r="AV72" s="144">
        <f>IF(AV71="DEP",(1/('6. INPUT PROJECT'!$J13)),0%)</f>
        <v>0</v>
      </c>
      <c r="AW72" s="144">
        <f>IF(AW71="DEP",(1/('6. INPUT PROJECT'!$J13)),0%)</f>
        <v>0</v>
      </c>
      <c r="AX72" s="144">
        <f>IF(AX71="DEP",(1/('6. INPUT PROJECT'!$J13)),0%)</f>
        <v>0</v>
      </c>
      <c r="AY72" s="144">
        <f>IF(AY71="DEP",(1/('6. INPUT PROJECT'!$J13)),0%)</f>
        <v>0</v>
      </c>
      <c r="AZ72" s="144">
        <f>IF(AZ71="DEP",(1/('6. INPUT PROJECT'!$J13)),0%)</f>
        <v>0</v>
      </c>
      <c r="BA72" s="144">
        <f>IF(BA71="DEP",(1/('6. INPUT PROJECT'!$J13)),0%)</f>
        <v>0</v>
      </c>
      <c r="BB72" s="144">
        <f>IF(BB71="DEP",(1/('6. INPUT PROJECT'!$J13)),0%)</f>
        <v>0</v>
      </c>
      <c r="BC72" s="144">
        <f>IF(BC71="DEP",(1/('6. INPUT PROJECT'!$J13)),0%)</f>
        <v>0</v>
      </c>
      <c r="BD72" s="144">
        <f>IF(BD71="DEP",(1/('6. INPUT PROJECT'!$J13)),0%)</f>
        <v>0</v>
      </c>
      <c r="BE72" s="144">
        <f>IF(BE71="DEP",(1/('6. INPUT PROJECT'!$J13)),0%)</f>
        <v>0</v>
      </c>
      <c r="BF72" s="144">
        <f>IF(BF71="DEP",(1/('6. INPUT PROJECT'!$J13)),0%)</f>
        <v>0</v>
      </c>
      <c r="BG72" s="144">
        <f>IF(BG71="DEP",(1/('6. INPUT PROJECT'!$J13)),0%)</f>
        <v>0</v>
      </c>
      <c r="BH72" s="144">
        <f>IF(BH71="DEP",(1/('6. INPUT PROJECT'!$J13)),0%)</f>
        <v>0</v>
      </c>
      <c r="BI72" s="144">
        <f>IF(BI71="DEP",(1/('6. INPUT PROJECT'!$J13)),0%)</f>
        <v>0</v>
      </c>
      <c r="BJ72" s="144">
        <f>IF(BJ71="DEP",(1/('6. INPUT PROJECT'!$J13)),0%)</f>
        <v>0</v>
      </c>
      <c r="BK72" s="144">
        <f>IF(BK71="DEP",(1/('6. INPUT PROJECT'!$J13)),0%)</f>
        <v>0</v>
      </c>
      <c r="BL72" s="144">
        <f>IF(BL71="DEP",(1/('6. INPUT PROJECT'!$J13)),0%)</f>
        <v>0</v>
      </c>
      <c r="BM72" s="144">
        <f>IF(BM71="DEP",(1/('6. INPUT PROJECT'!$J13)),0%)</f>
        <v>0</v>
      </c>
      <c r="BN72" s="144">
        <f>IF(BN71="DEP",(1/('6. INPUT PROJECT'!$J13)),0%)</f>
        <v>0</v>
      </c>
      <c r="BO72" s="144">
        <f>IF(BO71="DEP",(1/('6. INPUT PROJECT'!$J13)),0%)</f>
        <v>0</v>
      </c>
      <c r="BP72" s="144">
        <f>IF(BP71="DEP",(1/('6. INPUT PROJECT'!$J13)),0%)</f>
        <v>0</v>
      </c>
      <c r="BQ72" s="144">
        <f>IF(BQ71="DEP",(1/('6. INPUT PROJECT'!$J13)),0%)</f>
        <v>0</v>
      </c>
      <c r="BR72" s="144">
        <f>IF(BR71="DEP",(1/('6. INPUT PROJECT'!$J13)),0%)</f>
        <v>0</v>
      </c>
      <c r="BS72" s="144">
        <f>IF(BS71="DEP",(1/('6. INPUT PROJECT'!$J13)),0%)</f>
        <v>0</v>
      </c>
    </row>
    <row r="73" spans="1:71" s="77" customFormat="1" ht="16" outlineLevel="1">
      <c r="A73" s="83"/>
      <c r="B73" s="358"/>
      <c r="C73" s="359" t="s">
        <v>253</v>
      </c>
      <c r="D73"/>
      <c r="E73" s="154"/>
      <c r="F73" s="154">
        <f>W73</f>
        <v>1</v>
      </c>
      <c r="G73" s="154">
        <f>AI73</f>
        <v>1</v>
      </c>
      <c r="H73" s="154">
        <f>AU73</f>
        <v>1</v>
      </c>
      <c r="I73" s="154">
        <f>BG73</f>
        <v>0</v>
      </c>
      <c r="J73" s="154">
        <f>BS73</f>
        <v>0</v>
      </c>
      <c r="K73"/>
      <c r="L73" s="154">
        <f>IF(L71="NA",0,IF(L71="DEP",1/('6. INPUT PROJECT'!$J13+1)+J73,IF(L71="PROD",100%)))</f>
        <v>0.25</v>
      </c>
      <c r="M73" s="154">
        <f>IF(M71="NA",0,IF(M71="DEP",1/('6. INPUT PROJECT'!$J13+1)+L73,IF(M71="PROD",100%)))</f>
        <v>0.5</v>
      </c>
      <c r="N73" s="154">
        <f>IF(N71="NA",0,IF(N71="DEP",1/('6. INPUT PROJECT'!$J13+1)+M73,IF(N71="PROD",100%)))</f>
        <v>0.75</v>
      </c>
      <c r="O73" s="154">
        <f>IF(O71="NA",0,IF(O71="DEP",1/('6. INPUT PROJECT'!$J13+1)+N73,IF(O71="PROD",100%)))</f>
        <v>1</v>
      </c>
      <c r="P73" s="154">
        <f>IF(P71="NA",0,IF(P71="DEP",1/('6. INPUT PROJECT'!$J13+1)+O73,IF(P71="PROD",100%)))</f>
        <v>1</v>
      </c>
      <c r="Q73" s="154">
        <f>IF(Q71="NA",0,IF(Q71="DEP",1/('6. INPUT PROJECT'!$J13+1)+P73,IF(Q71="PROD",100%)))</f>
        <v>1</v>
      </c>
      <c r="R73" s="154">
        <f>IF(R71="NA",0,IF(R71="DEP",1/('6. INPUT PROJECT'!$J13+1)+Q73,IF(R71="PROD",100%)))</f>
        <v>1</v>
      </c>
      <c r="S73" s="154">
        <f>IF(S71="NA",0,IF(S71="DEP",1/('6. INPUT PROJECT'!$J13+1)+R73,IF(S71="PROD",100%)))</f>
        <v>1</v>
      </c>
      <c r="T73" s="154">
        <f>IF(T71="NA",0,IF(T71="DEP",1/('6. INPUT PROJECT'!$J13+1)+S73,IF(T71="PROD",100%)))</f>
        <v>1</v>
      </c>
      <c r="U73" s="154">
        <f>IF(U71="NA",0,IF(U71="DEP",1/('6. INPUT PROJECT'!$J13+1)+T73,IF(U71="PROD",100%)))</f>
        <v>1</v>
      </c>
      <c r="V73" s="154">
        <f>IF(V71="NA",0,IF(V71="DEP",1/('6. INPUT PROJECT'!$J13+1)+U73,IF(V71="PROD",100%)))</f>
        <v>1</v>
      </c>
      <c r="W73" s="154">
        <f>IF(W71="NA",0,IF(W71="DEP",1/('6. INPUT PROJECT'!$J13+1)+V73,IF(W71="PROD",100%)))</f>
        <v>1</v>
      </c>
      <c r="X73" s="154">
        <f>IF(X71="NA",0,IF(X71="DEP",1/('6. INPUT PROJECT'!$J13+1)+W73,IF(X71="PROD",100%)))</f>
        <v>1</v>
      </c>
      <c r="Y73" s="154">
        <f>IF(Y71="NA",0,IF(Y71="DEP",1/('6. INPUT PROJECT'!$J13+1)+X73,IF(Y71="PROD",100%)))</f>
        <v>1</v>
      </c>
      <c r="Z73" s="154">
        <f>IF(Z71="NA",0,IF(Z71="DEP",1/('6. INPUT PROJECT'!$J13+1)+Y73,IF(Z71="PROD",100%)))</f>
        <v>1</v>
      </c>
      <c r="AA73" s="154">
        <f>IF(AA71="NA",0,IF(AA71="DEP",1/('6. INPUT PROJECT'!$J13+1)+Z73,IF(AA71="PROD",100%)))</f>
        <v>1</v>
      </c>
      <c r="AB73" s="154">
        <f>IF(AB71="NA",0,IF(AB71="DEP",1/('6. INPUT PROJECT'!$J13+1)+AA73,IF(AB71="PROD",100%)))</f>
        <v>1</v>
      </c>
      <c r="AC73" s="154">
        <f>IF(AC71="NA",0,IF(AC71="DEP",1/('6. INPUT PROJECT'!$J13+1)+AB73,IF(AC71="PROD",100%)))</f>
        <v>1</v>
      </c>
      <c r="AD73" s="154">
        <f>IF(AD71="NA",0,IF(AD71="DEP",1/('6. INPUT PROJECT'!$J13+1)+AC73,IF(AD71="PROD",100%)))</f>
        <v>1</v>
      </c>
      <c r="AE73" s="154">
        <f>IF(AE71="NA",0,IF(AE71="DEP",1/('6. INPUT PROJECT'!$J13+1)+AD73,IF(AE71="PROD",100%)))</f>
        <v>1</v>
      </c>
      <c r="AF73" s="154">
        <f>IF(AF71="NA",0,IF(AF71="DEP",1/('6. INPUT PROJECT'!$J13+1)+AE73,IF(AF71="PROD",100%)))</f>
        <v>1</v>
      </c>
      <c r="AG73" s="154">
        <f>IF(AG71="NA",0,IF(AG71="DEP",1/('6. INPUT PROJECT'!$J13+1)+AF73,IF(AG71="PROD",100%)))</f>
        <v>1</v>
      </c>
      <c r="AH73" s="154">
        <f>IF(AH71="NA",0,IF(AH71="DEP",1/('6. INPUT PROJECT'!$J13+1)+AG73,IF(AH71="PROD",100%)))</f>
        <v>1</v>
      </c>
      <c r="AI73" s="154">
        <f>IF(AI71="NA",0,IF(AI71="DEP",1/('6. INPUT PROJECT'!$J13+1)+AH73,IF(AI71="PROD",100%)))</f>
        <v>1</v>
      </c>
      <c r="AJ73" s="154">
        <f>IF(AJ71="NA",0,IF(AJ71="DEP",1/('6. INPUT PROJECT'!$J13+1)+AI73,IF(AJ71="PROD",100%)))</f>
        <v>1</v>
      </c>
      <c r="AK73" s="154">
        <f>IF(AK71="NA",0,IF(AK71="DEP",1/('6. INPUT PROJECT'!$J13+1)+AJ73,IF(AK71="PROD",100%)))</f>
        <v>1</v>
      </c>
      <c r="AL73" s="154">
        <f>IF(AL71="NA",0,IF(AL71="DEP",1/('6. INPUT PROJECT'!$J13+1)+AK73,IF(AL71="PROD",100%)))</f>
        <v>1</v>
      </c>
      <c r="AM73" s="154">
        <f>IF(AM71="NA",0,IF(AM71="DEP",1/('6. INPUT PROJECT'!$J13+1)+AL73,IF(AM71="PROD",100%)))</f>
        <v>1</v>
      </c>
      <c r="AN73" s="154">
        <f>IF(AN71="NA",0,IF(AN71="DEP",1/('6. INPUT PROJECT'!$J13+1)+AM73,IF(AN71="PROD",100%)))</f>
        <v>1</v>
      </c>
      <c r="AO73" s="154">
        <f>IF(AO71="NA",0,IF(AO71="DEP",1/('6. INPUT PROJECT'!$J13+1)+AN73,IF(AO71="PROD",100%)))</f>
        <v>1</v>
      </c>
      <c r="AP73" s="154">
        <f>IF(AP71="NA",0,IF(AP71="DEP",1/('6. INPUT PROJECT'!$J13+1)+AO73,IF(AP71="PROD",100%)))</f>
        <v>1</v>
      </c>
      <c r="AQ73" s="154">
        <f>IF(AQ71="NA",0,IF(AQ71="DEP",1/('6. INPUT PROJECT'!$J13+1)+AP73,IF(AQ71="PROD",100%)))</f>
        <v>1</v>
      </c>
      <c r="AR73" s="154">
        <f>IF(AR71="NA",0,IF(AR71="DEP",1/('6. INPUT PROJECT'!$J13+1)+AQ73,IF(AR71="PROD",100%)))</f>
        <v>1</v>
      </c>
      <c r="AS73" s="154">
        <f>IF(AS71="NA",0,IF(AS71="DEP",1/('6. INPUT PROJECT'!$J13+1)+AR73,IF(AS71="PROD",100%)))</f>
        <v>1</v>
      </c>
      <c r="AT73" s="154">
        <f>IF(AT71="NA",0,IF(AT71="DEP",1/('6. INPUT PROJECT'!$J13+1)+AS73,IF(AT71="PROD",100%)))</f>
        <v>1</v>
      </c>
      <c r="AU73" s="154">
        <f>IF(AU71="NA",0,IF(AU71="DEP",1/('6. INPUT PROJECT'!$J13+1)+AT73,IF(AU71="PROD",100%)))</f>
        <v>1</v>
      </c>
      <c r="AV73" s="154">
        <f>IF(AV71="NA",0,IF(AV71="DEP",1/('6. INPUT PROJECT'!$J13+1)+AU73,IF(AV71="PROD",100%)))</f>
        <v>0</v>
      </c>
      <c r="AW73" s="154">
        <f>IF(AW71="NA",0,IF(AW71="DEP",1/('6. INPUT PROJECT'!$J13+1)+AV73,IF(AW71="PROD",100%)))</f>
        <v>0</v>
      </c>
      <c r="AX73" s="154">
        <f>IF(AX71="NA",0,IF(AX71="DEP",1/('6. INPUT PROJECT'!$J13+1)+AW73,IF(AX71="PROD",100%)))</f>
        <v>0</v>
      </c>
      <c r="AY73" s="154">
        <f>IF(AY71="NA",0,IF(AY71="DEP",1/('6. INPUT PROJECT'!$J13+1)+AX73,IF(AY71="PROD",100%)))</f>
        <v>0</v>
      </c>
      <c r="AZ73" s="154">
        <f>IF(AZ71="NA",0,IF(AZ71="DEP",1/('6. INPUT PROJECT'!$J13+1)+AY73,IF(AZ71="PROD",100%)))</f>
        <v>0</v>
      </c>
      <c r="BA73" s="154">
        <f>IF(BA71="NA",0,IF(BA71="DEP",1/('6. INPUT PROJECT'!$J13+1)+AZ73,IF(BA71="PROD",100%)))</f>
        <v>0</v>
      </c>
      <c r="BB73" s="154">
        <f>IF(BB71="NA",0,IF(BB71="DEP",1/('6. INPUT PROJECT'!$J13+1)+BA73,IF(BB71="PROD",100%)))</f>
        <v>0</v>
      </c>
      <c r="BC73" s="154">
        <f>IF(BC71="NA",0,IF(BC71="DEP",1/('6. INPUT PROJECT'!$J13+1)+BB73,IF(BC71="PROD",100%)))</f>
        <v>0</v>
      </c>
      <c r="BD73" s="154">
        <f>IF(BD71="NA",0,IF(BD71="DEP",1/('6. INPUT PROJECT'!$J13+1)+BC73,IF(BD71="PROD",100%)))</f>
        <v>0</v>
      </c>
      <c r="BE73" s="154">
        <f>IF(BE71="NA",0,IF(BE71="DEP",1/('6. INPUT PROJECT'!$J13+1)+BD73,IF(BE71="PROD",100%)))</f>
        <v>0</v>
      </c>
      <c r="BF73" s="154">
        <f>IF(BF71="NA",0,IF(BF71="DEP",1/('6. INPUT PROJECT'!$J13+1)+BE73,IF(BF71="PROD",100%)))</f>
        <v>0</v>
      </c>
      <c r="BG73" s="154">
        <f>IF(BG71="NA",0,IF(BG71="DEP",1/('6. INPUT PROJECT'!$J13+1)+BF73,IF(BG71="PROD",100%)))</f>
        <v>0</v>
      </c>
      <c r="BH73" s="154">
        <f>IF(BH71="NA",0,IF(BH71="DEP",1/('6. INPUT PROJECT'!$J13+1)+BG73,IF(BH71="PROD",100%)))</f>
        <v>0</v>
      </c>
      <c r="BI73" s="154">
        <f>IF(BI71="NA",0,IF(BI71="DEP",1/('6. INPUT PROJECT'!$J13+1)+BH73,IF(BI71="PROD",100%)))</f>
        <v>0</v>
      </c>
      <c r="BJ73" s="154">
        <f>IF(BJ71="NA",0,IF(BJ71="DEP",1/('6. INPUT PROJECT'!$J13+1)+BI73,IF(BJ71="PROD",100%)))</f>
        <v>0</v>
      </c>
      <c r="BK73" s="154">
        <f>IF(BK71="NA",0,IF(BK71="DEP",1/('6. INPUT PROJECT'!$J13+1)+BJ73,IF(BK71="PROD",100%)))</f>
        <v>0</v>
      </c>
      <c r="BL73" s="154">
        <f>IF(BL71="NA",0,IF(BL71="DEP",1/('6. INPUT PROJECT'!$J13+1)+BK73,IF(BL71="PROD",100%)))</f>
        <v>0</v>
      </c>
      <c r="BM73" s="154">
        <f>IF(BM71="NA",0,IF(BM71="DEP",1/('6. INPUT PROJECT'!$J13+1)+BL73,IF(BM71="PROD",100%)))</f>
        <v>0</v>
      </c>
      <c r="BN73" s="154">
        <f>IF(BN71="NA",0,IF(BN71="DEP",1/('6. INPUT PROJECT'!$J13+1)+BM73,IF(BN71="PROD",100%)))</f>
        <v>0</v>
      </c>
      <c r="BO73" s="154">
        <f>IF(BO71="NA",0,IF(BO71="DEP",1/('6. INPUT PROJECT'!$J13+1)+BN73,IF(BO71="PROD",100%)))</f>
        <v>0</v>
      </c>
      <c r="BP73" s="154">
        <f>IF(BP71="NA",0,IF(BP71="DEP",1/('6. INPUT PROJECT'!$J13+1)+BO73,IF(BP71="PROD",100%)))</f>
        <v>0</v>
      </c>
      <c r="BQ73" s="154">
        <f>IF(BQ71="NA",0,IF(BQ71="DEP",1/('6. INPUT PROJECT'!$J13+1)+BP73,IF(BQ71="PROD",100%)))</f>
        <v>0</v>
      </c>
      <c r="BR73" s="154">
        <f>IF(BR71="NA",0,IF(BR71="DEP",1/('6. INPUT PROJECT'!$J13+1)+BQ73,IF(BR71="PROD",100%)))</f>
        <v>0</v>
      </c>
      <c r="BS73" s="154">
        <f>IF(BS71="NA",0,IF(BS71="DEP",1/('6. INPUT PROJECT'!$J13+1)+BR73,IF(BS71="PROD",100%)))</f>
        <v>0</v>
      </c>
    </row>
    <row r="74" spans="1:71" s="83" customFormat="1" ht="16">
      <c r="B74" s="355" t="str">
        <f>CONCATENATE('7. INPUT O&amp;N UC'!C62," - ",'7. INPUT O&amp;N UC'!C5)</f>
        <v>1.2 - O&amp;N UC - O&amp;N UC</v>
      </c>
      <c r="C74" s="355" t="str">
        <f>'7. INPUT O&amp;N UC'!D62</f>
        <v>O&amp;N UC Schedule</v>
      </c>
      <c r="D74"/>
      <c r="E74" s="150"/>
      <c r="F74" s="150"/>
      <c r="G74" s="150"/>
      <c r="H74" s="150"/>
      <c r="I74" s="150"/>
      <c r="J74" s="150"/>
      <c r="K74"/>
      <c r="L74" s="151"/>
      <c r="M74" s="151"/>
      <c r="N74" s="151"/>
      <c r="O74" s="151"/>
      <c r="P74" s="151"/>
      <c r="Q74" s="151"/>
      <c r="R74" s="151"/>
      <c r="S74" s="151"/>
      <c r="T74" s="151"/>
      <c r="U74" s="151"/>
      <c r="V74" s="151"/>
      <c r="W74" s="151"/>
      <c r="X74" s="151"/>
      <c r="Y74" s="151"/>
      <c r="Z74" s="151"/>
      <c r="AA74" s="151"/>
      <c r="AB74" s="151"/>
      <c r="AC74" s="151"/>
      <c r="AD74" s="151"/>
      <c r="AE74" s="151"/>
      <c r="AF74" s="151"/>
      <c r="AG74" s="151"/>
      <c r="AH74" s="151"/>
      <c r="AI74" s="151"/>
      <c r="AJ74" s="151"/>
      <c r="AK74" s="151"/>
      <c r="AL74" s="151"/>
      <c r="AM74" s="151"/>
      <c r="AN74" s="151"/>
      <c r="AO74" s="151"/>
      <c r="AP74" s="151"/>
      <c r="AQ74" s="151"/>
      <c r="AR74" s="151"/>
      <c r="AS74" s="151"/>
      <c r="AT74" s="151"/>
      <c r="AU74" s="151"/>
      <c r="AV74" s="151"/>
      <c r="AW74" s="151"/>
      <c r="AX74" s="151"/>
      <c r="AY74" s="151"/>
      <c r="AZ74" s="151"/>
      <c r="BA74" s="151"/>
      <c r="BB74" s="151"/>
      <c r="BC74" s="151"/>
      <c r="BD74" s="151"/>
      <c r="BE74" s="151"/>
      <c r="BF74" s="151"/>
      <c r="BG74" s="151"/>
      <c r="BH74" s="151"/>
      <c r="BI74" s="151"/>
      <c r="BJ74" s="151"/>
      <c r="BK74" s="151"/>
      <c r="BL74" s="151"/>
      <c r="BM74" s="151"/>
      <c r="BN74" s="151"/>
      <c r="BO74" s="151"/>
      <c r="BP74" s="151"/>
      <c r="BQ74" s="151"/>
      <c r="BR74" s="151"/>
      <c r="BS74" s="151"/>
    </row>
    <row r="75" spans="1:71" s="79" customFormat="1" ht="16" outlineLevel="1">
      <c r="A75" s="83"/>
      <c r="B75" s="351" t="str">
        <f>CONCATENATE('7. INPUT O&amp;N UC'!C62,".1."," - ",'7. INPUT O&amp;N UC'!C5)</f>
        <v>1.2 - O&amp;N UC.1. - O&amp;N UC</v>
      </c>
      <c r="C75" s="351" t="s">
        <v>155</v>
      </c>
      <c r="D75"/>
      <c r="E75" s="155"/>
      <c r="F75" s="155"/>
      <c r="G75" s="155"/>
      <c r="H75" s="155"/>
      <c r="I75" s="155"/>
      <c r="J75" s="155"/>
      <c r="K75"/>
      <c r="L75" s="155" t="str">
        <f>IF(L$1&lt;'7. INPUT O&amp;N UC'!$I68,"NA",IF(L$1&lt;'7. INPUT O&amp;N UC'!$K69,"DEP",IF(L$1&lt;'7. INPUT O&amp;N UC'!$K70,"PROD","NA")))</f>
        <v>NA</v>
      </c>
      <c r="M75" s="155" t="str">
        <f>IF(M$1&lt;'7. INPUT O&amp;N UC'!$I68,"NA",IF(M$1&lt;'7. INPUT O&amp;N UC'!$K69,"DEP",IF(M$1&lt;'7. INPUT O&amp;N UC'!$K70,"PROD","NA")))</f>
        <v>DEP</v>
      </c>
      <c r="N75" s="155" t="str">
        <f>IF(N$1&lt;'7. INPUT O&amp;N UC'!$I68,"NA",IF(N$1&lt;'7. INPUT O&amp;N UC'!$K69,"DEP",IF(N$1&lt;'7. INPUT O&amp;N UC'!$K70,"PROD","NA")))</f>
        <v>DEP</v>
      </c>
      <c r="O75" s="155" t="str">
        <f>IF(O$1&lt;'7. INPUT O&amp;N UC'!$I68,"NA",IF(O$1&lt;'7. INPUT O&amp;N UC'!$K69,"DEP",IF(O$1&lt;'7. INPUT O&amp;N UC'!$K70,"PROD","NA")))</f>
        <v>DEP</v>
      </c>
      <c r="P75" s="155" t="str">
        <f>IF(P$1&lt;'7. INPUT O&amp;N UC'!$I68,"NA",IF(P$1&lt;'7. INPUT O&amp;N UC'!$K69,"DEP",IF(P$1&lt;'7. INPUT O&amp;N UC'!$K70,"PROD","NA")))</f>
        <v>PROD</v>
      </c>
      <c r="Q75" s="155" t="str">
        <f>IF(Q$1&lt;'7. INPUT O&amp;N UC'!$I68,"NA",IF(Q$1&lt;'7. INPUT O&amp;N UC'!$K69,"DEP",IF(Q$1&lt;'7. INPUT O&amp;N UC'!$K70,"PROD","NA")))</f>
        <v>PROD</v>
      </c>
      <c r="R75" s="155" t="str">
        <f>IF(R$1&lt;'7. INPUT O&amp;N UC'!$I68,"NA",IF(R$1&lt;'7. INPUT O&amp;N UC'!$K69,"DEP",IF(R$1&lt;'7. INPUT O&amp;N UC'!$K70,"PROD","NA")))</f>
        <v>PROD</v>
      </c>
      <c r="S75" s="155" t="str">
        <f>IF(S$1&lt;'7. INPUT O&amp;N UC'!$I68,"NA",IF(S$1&lt;'7. INPUT O&amp;N UC'!$K69,"DEP",IF(S$1&lt;'7. INPUT O&amp;N UC'!$K70,"PROD","NA")))</f>
        <v>PROD</v>
      </c>
      <c r="T75" s="155" t="str">
        <f>IF(T$1&lt;'7. INPUT O&amp;N UC'!$I68,"NA",IF(T$1&lt;'7. INPUT O&amp;N UC'!$K69,"DEP",IF(T$1&lt;'7. INPUT O&amp;N UC'!$K70,"PROD","NA")))</f>
        <v>PROD</v>
      </c>
      <c r="U75" s="155" t="str">
        <f>IF(U$1&lt;'7. INPUT O&amp;N UC'!$I68,"NA",IF(U$1&lt;'7. INPUT O&amp;N UC'!$K69,"DEP",IF(U$1&lt;'7. INPUT O&amp;N UC'!$K70,"PROD","NA")))</f>
        <v>PROD</v>
      </c>
      <c r="V75" s="155" t="str">
        <f>IF(V$1&lt;'7. INPUT O&amp;N UC'!$I68,"NA",IF(V$1&lt;'7. INPUT O&amp;N UC'!$K69,"DEP",IF(V$1&lt;'7. INPUT O&amp;N UC'!$K70,"PROD","NA")))</f>
        <v>PROD</v>
      </c>
      <c r="W75" s="155" t="str">
        <f>IF(W$1&lt;'7. INPUT O&amp;N UC'!$I68,"NA",IF(W$1&lt;'7. INPUT O&amp;N UC'!$K69,"DEP",IF(W$1&lt;'7. INPUT O&amp;N UC'!$K70,"PROD","NA")))</f>
        <v>PROD</v>
      </c>
      <c r="X75" s="155" t="str">
        <f>IF(X$1&lt;'7. INPUT O&amp;N UC'!$I68,"NA",IF(X$1&lt;'7. INPUT O&amp;N UC'!$K69,"DEP",IF(X$1&lt;'7. INPUT O&amp;N UC'!$K70,"PROD","NA")))</f>
        <v>PROD</v>
      </c>
      <c r="Y75" s="155" t="str">
        <f>IF(Y$1&lt;'7. INPUT O&amp;N UC'!$I68,"NA",IF(Y$1&lt;'7. INPUT O&amp;N UC'!$K69,"DEP",IF(Y$1&lt;'7. INPUT O&amp;N UC'!$K70,"PROD","NA")))</f>
        <v>PROD</v>
      </c>
      <c r="Z75" s="155" t="str">
        <f>IF(Z$1&lt;'7. INPUT O&amp;N UC'!$I68,"NA",IF(Z$1&lt;'7. INPUT O&amp;N UC'!$K69,"DEP",IF(Z$1&lt;'7. INPUT O&amp;N UC'!$K70,"PROD","NA")))</f>
        <v>PROD</v>
      </c>
      <c r="AA75" s="155" t="str">
        <f>IF(AA$1&lt;'7. INPUT O&amp;N UC'!$I68,"NA",IF(AA$1&lt;'7. INPUT O&amp;N UC'!$K69,"DEP",IF(AA$1&lt;'7. INPUT O&amp;N UC'!$K70,"PROD","NA")))</f>
        <v>PROD</v>
      </c>
      <c r="AB75" s="155" t="str">
        <f>IF(AB$1&lt;'7. INPUT O&amp;N UC'!$I68,"NA",IF(AB$1&lt;'7. INPUT O&amp;N UC'!$K69,"DEP",IF(AB$1&lt;'7. INPUT O&amp;N UC'!$K70,"PROD","NA")))</f>
        <v>PROD</v>
      </c>
      <c r="AC75" s="155" t="str">
        <f>IF(AC$1&lt;'7. INPUT O&amp;N UC'!$I68,"NA",IF(AC$1&lt;'7. INPUT O&amp;N UC'!$K69,"DEP",IF(AC$1&lt;'7. INPUT O&amp;N UC'!$K70,"PROD","NA")))</f>
        <v>PROD</v>
      </c>
      <c r="AD75" s="155" t="str">
        <f>IF(AD$1&lt;'7. INPUT O&amp;N UC'!$I68,"NA",IF(AD$1&lt;'7. INPUT O&amp;N UC'!$K69,"DEP",IF(AD$1&lt;'7. INPUT O&amp;N UC'!$K70,"PROD","NA")))</f>
        <v>PROD</v>
      </c>
      <c r="AE75" s="155" t="str">
        <f>IF(AE$1&lt;'7. INPUT O&amp;N UC'!$I68,"NA",IF(AE$1&lt;'7. INPUT O&amp;N UC'!$K69,"DEP",IF(AE$1&lt;'7. INPUT O&amp;N UC'!$K70,"PROD","NA")))</f>
        <v>PROD</v>
      </c>
      <c r="AF75" s="155" t="str">
        <f>IF(AF$1&lt;'7. INPUT O&amp;N UC'!$I68,"NA",IF(AF$1&lt;'7. INPUT O&amp;N UC'!$K69,"DEP",IF(AF$1&lt;'7. INPUT O&amp;N UC'!$K70,"PROD","NA")))</f>
        <v>PROD</v>
      </c>
      <c r="AG75" s="155" t="str">
        <f>IF(AG$1&lt;'7. INPUT O&amp;N UC'!$I68,"NA",IF(AG$1&lt;'7. INPUT O&amp;N UC'!$K69,"DEP",IF(AG$1&lt;'7. INPUT O&amp;N UC'!$K70,"PROD","NA")))</f>
        <v>PROD</v>
      </c>
      <c r="AH75" s="155" t="str">
        <f>IF(AH$1&lt;'7. INPUT O&amp;N UC'!$I68,"NA",IF(AH$1&lt;'7. INPUT O&amp;N UC'!$K69,"DEP",IF(AH$1&lt;'7. INPUT O&amp;N UC'!$K70,"PROD","NA")))</f>
        <v>PROD</v>
      </c>
      <c r="AI75" s="155" t="str">
        <f>IF(AI$1&lt;'7. INPUT O&amp;N UC'!$I68,"NA",IF(AI$1&lt;'7. INPUT O&amp;N UC'!$K69,"DEP",IF(AI$1&lt;'7. INPUT O&amp;N UC'!$K70,"PROD","NA")))</f>
        <v>PROD</v>
      </c>
      <c r="AJ75" s="155" t="str">
        <f>IF(AJ$1&lt;'7. INPUT O&amp;N UC'!$I68,"NA",IF(AJ$1&lt;'7. INPUT O&amp;N UC'!$K69,"DEP",IF(AJ$1&lt;'7. INPUT O&amp;N UC'!$K70,"PROD","NA")))</f>
        <v>PROD</v>
      </c>
      <c r="AK75" s="155" t="str">
        <f>IF(AK$1&lt;'7. INPUT O&amp;N UC'!$I68,"NA",IF(AK$1&lt;'7. INPUT O&amp;N UC'!$K69,"DEP",IF(AK$1&lt;'7. INPUT O&amp;N UC'!$K70,"PROD","NA")))</f>
        <v>PROD</v>
      </c>
      <c r="AL75" s="155" t="str">
        <f>IF(AL$1&lt;'7. INPUT O&amp;N UC'!$I68,"NA",IF(AL$1&lt;'7. INPUT O&amp;N UC'!$K69,"DEP",IF(AL$1&lt;'7. INPUT O&amp;N UC'!$K70,"PROD","NA")))</f>
        <v>PROD</v>
      </c>
      <c r="AM75" s="155" t="str">
        <f>IF(AM$1&lt;'7. INPUT O&amp;N UC'!$I68,"NA",IF(AM$1&lt;'7. INPUT O&amp;N UC'!$K69,"DEP",IF(AM$1&lt;'7. INPUT O&amp;N UC'!$K70,"PROD","NA")))</f>
        <v>PROD</v>
      </c>
      <c r="AN75" s="155" t="str">
        <f>IF(AN$1&lt;'7. INPUT O&amp;N UC'!$I68,"NA",IF(AN$1&lt;'7. INPUT O&amp;N UC'!$K69,"DEP",IF(AN$1&lt;'7. INPUT O&amp;N UC'!$K70,"PROD","NA")))</f>
        <v>PROD</v>
      </c>
      <c r="AO75" s="155" t="str">
        <f>IF(AO$1&lt;'7. INPUT O&amp;N UC'!$I68,"NA",IF(AO$1&lt;'7. INPUT O&amp;N UC'!$K69,"DEP",IF(AO$1&lt;'7. INPUT O&amp;N UC'!$K70,"PROD","NA")))</f>
        <v>PROD</v>
      </c>
      <c r="AP75" s="155" t="str">
        <f>IF(AP$1&lt;'7. INPUT O&amp;N UC'!$I68,"NA",IF(AP$1&lt;'7. INPUT O&amp;N UC'!$K69,"DEP",IF(AP$1&lt;'7. INPUT O&amp;N UC'!$K70,"PROD","NA")))</f>
        <v>PROD</v>
      </c>
      <c r="AQ75" s="155" t="str">
        <f>IF(AQ$1&lt;'7. INPUT O&amp;N UC'!$I68,"NA",IF(AQ$1&lt;'7. INPUT O&amp;N UC'!$K69,"DEP",IF(AQ$1&lt;'7. INPUT O&amp;N UC'!$K70,"PROD","NA")))</f>
        <v>PROD</v>
      </c>
      <c r="AR75" s="155" t="str">
        <f>IF(AR$1&lt;'7. INPUT O&amp;N UC'!$I68,"NA",IF(AR$1&lt;'7. INPUT O&amp;N UC'!$K69,"DEP",IF(AR$1&lt;'7. INPUT O&amp;N UC'!$K70,"PROD","NA")))</f>
        <v>PROD</v>
      </c>
      <c r="AS75" s="155" t="str">
        <f>IF(AS$1&lt;'7. INPUT O&amp;N UC'!$I68,"NA",IF(AS$1&lt;'7. INPUT O&amp;N UC'!$K69,"DEP",IF(AS$1&lt;'7. INPUT O&amp;N UC'!$K70,"PROD","NA")))</f>
        <v>PROD</v>
      </c>
      <c r="AT75" s="155" t="str">
        <f>IF(AT$1&lt;'7. INPUT O&amp;N UC'!$I68,"NA",IF(AT$1&lt;'7. INPUT O&amp;N UC'!$K69,"DEP",IF(AT$1&lt;'7. INPUT O&amp;N UC'!$K70,"PROD","NA")))</f>
        <v>PROD</v>
      </c>
      <c r="AU75" s="155" t="str">
        <f>IF(AU$1&lt;'7. INPUT O&amp;N UC'!$I68,"NA",IF(AU$1&lt;'7. INPUT O&amp;N UC'!$K69,"DEP",IF(AU$1&lt;'7. INPUT O&amp;N UC'!$K70,"PROD","NA")))</f>
        <v>PROD</v>
      </c>
      <c r="AV75" s="155" t="str">
        <f>IF(AV$1&lt;'7. INPUT O&amp;N UC'!$I68,"NA",IF(AV$1&lt;'7. INPUT O&amp;N UC'!$K69,"DEP",IF(AV$1&lt;'7. INPUT O&amp;N UC'!$K70,"PROD","NA")))</f>
        <v>NA</v>
      </c>
      <c r="AW75" s="155" t="str">
        <f>IF(AW$1&lt;'7. INPUT O&amp;N UC'!$I68,"NA",IF(AW$1&lt;'7. INPUT O&amp;N UC'!$K69,"DEP",IF(AW$1&lt;'7. INPUT O&amp;N UC'!$K70,"PROD","NA")))</f>
        <v>NA</v>
      </c>
      <c r="AX75" s="155" t="str">
        <f>IF(AX$1&lt;'7. INPUT O&amp;N UC'!$I68,"NA",IF(AX$1&lt;'7. INPUT O&amp;N UC'!$K69,"DEP",IF(AX$1&lt;'7. INPUT O&amp;N UC'!$K70,"PROD","NA")))</f>
        <v>NA</v>
      </c>
      <c r="AY75" s="155" t="str">
        <f>IF(AY$1&lt;'7. INPUT O&amp;N UC'!$I68,"NA",IF(AY$1&lt;'7. INPUT O&amp;N UC'!$K69,"DEP",IF(AY$1&lt;'7. INPUT O&amp;N UC'!$K70,"PROD","NA")))</f>
        <v>NA</v>
      </c>
      <c r="AZ75" s="155" t="str">
        <f>IF(AZ$1&lt;'7. INPUT O&amp;N UC'!$I68,"NA",IF(AZ$1&lt;'7. INPUT O&amp;N UC'!$K69,"DEP",IF(AZ$1&lt;'7. INPUT O&amp;N UC'!$K70,"PROD","NA")))</f>
        <v>NA</v>
      </c>
      <c r="BA75" s="155" t="str">
        <f>IF(BA$1&lt;'7. INPUT O&amp;N UC'!$I68,"NA",IF(BA$1&lt;'7. INPUT O&amp;N UC'!$K69,"DEP",IF(BA$1&lt;'7. INPUT O&amp;N UC'!$K70,"PROD","NA")))</f>
        <v>NA</v>
      </c>
      <c r="BB75" s="155" t="str">
        <f>IF(BB$1&lt;'7. INPUT O&amp;N UC'!$I68,"NA",IF(BB$1&lt;'7. INPUT O&amp;N UC'!$K69,"DEP",IF(BB$1&lt;'7. INPUT O&amp;N UC'!$K70,"PROD","NA")))</f>
        <v>NA</v>
      </c>
      <c r="BC75" s="155" t="str">
        <f>IF(BC$1&lt;'7. INPUT O&amp;N UC'!$I68,"NA",IF(BC$1&lt;'7. INPUT O&amp;N UC'!$K69,"DEP",IF(BC$1&lt;'7. INPUT O&amp;N UC'!$K70,"PROD","NA")))</f>
        <v>NA</v>
      </c>
      <c r="BD75" s="155" t="str">
        <f>IF(BD$1&lt;'7. INPUT O&amp;N UC'!$I68,"NA",IF(BD$1&lt;'7. INPUT O&amp;N UC'!$K69,"DEP",IF(BD$1&lt;'7. INPUT O&amp;N UC'!$K70,"PROD","NA")))</f>
        <v>NA</v>
      </c>
      <c r="BE75" s="155" t="str">
        <f>IF(BE$1&lt;'7. INPUT O&amp;N UC'!$I68,"NA",IF(BE$1&lt;'7. INPUT O&amp;N UC'!$K69,"DEP",IF(BE$1&lt;'7. INPUT O&amp;N UC'!$K70,"PROD","NA")))</f>
        <v>NA</v>
      </c>
      <c r="BF75" s="155" t="str">
        <f>IF(BF$1&lt;'7. INPUT O&amp;N UC'!$I68,"NA",IF(BF$1&lt;'7. INPUT O&amp;N UC'!$K69,"DEP",IF(BF$1&lt;'7. INPUT O&amp;N UC'!$K70,"PROD","NA")))</f>
        <v>NA</v>
      </c>
      <c r="BG75" s="155" t="str">
        <f>IF(BG$1&lt;'7. INPUT O&amp;N UC'!$I68,"NA",IF(BG$1&lt;'7. INPUT O&amp;N UC'!$K69,"DEP",IF(BG$1&lt;'7. INPUT O&amp;N UC'!$K70,"PROD","NA")))</f>
        <v>NA</v>
      </c>
      <c r="BH75" s="155" t="str">
        <f>IF(BH$1&lt;'7. INPUT O&amp;N UC'!$I68,"NA",IF(BH$1&lt;'7. INPUT O&amp;N UC'!$K69,"DEP",IF(BH$1&lt;'7. INPUT O&amp;N UC'!$K70,"PROD","NA")))</f>
        <v>NA</v>
      </c>
      <c r="BI75" s="155" t="str">
        <f>IF(BI$1&lt;'7. INPUT O&amp;N UC'!$I68,"NA",IF(BI$1&lt;'7. INPUT O&amp;N UC'!$K69,"DEP",IF(BI$1&lt;'7. INPUT O&amp;N UC'!$K70,"PROD","NA")))</f>
        <v>NA</v>
      </c>
      <c r="BJ75" s="155" t="str">
        <f>IF(BJ$1&lt;'7. INPUT O&amp;N UC'!$I68,"NA",IF(BJ$1&lt;'7. INPUT O&amp;N UC'!$K69,"DEP",IF(BJ$1&lt;'7. INPUT O&amp;N UC'!$K70,"PROD","NA")))</f>
        <v>NA</v>
      </c>
      <c r="BK75" s="155" t="str">
        <f>IF(BK$1&lt;'7. INPUT O&amp;N UC'!$I68,"NA",IF(BK$1&lt;'7. INPUT O&amp;N UC'!$K69,"DEP",IF(BK$1&lt;'7. INPUT O&amp;N UC'!$K70,"PROD","NA")))</f>
        <v>NA</v>
      </c>
      <c r="BL75" s="155" t="str">
        <f>IF(BL$1&lt;'7. INPUT O&amp;N UC'!$I68,"NA",IF(BL$1&lt;'7. INPUT O&amp;N UC'!$K69,"DEP",IF(BL$1&lt;'7. INPUT O&amp;N UC'!$K70,"PROD","NA")))</f>
        <v>NA</v>
      </c>
      <c r="BM75" s="155" t="str">
        <f>IF(BM$1&lt;'7. INPUT O&amp;N UC'!$I68,"NA",IF(BM$1&lt;'7. INPUT O&amp;N UC'!$K69,"DEP",IF(BM$1&lt;'7. INPUT O&amp;N UC'!$K70,"PROD","NA")))</f>
        <v>NA</v>
      </c>
      <c r="BN75" s="155" t="str">
        <f>IF(BN$1&lt;'7. INPUT O&amp;N UC'!$I68,"NA",IF(BN$1&lt;'7. INPUT O&amp;N UC'!$K69,"DEP",IF(BN$1&lt;'7. INPUT O&amp;N UC'!$K70,"PROD","NA")))</f>
        <v>NA</v>
      </c>
      <c r="BO75" s="155" t="str">
        <f>IF(BO$1&lt;'7. INPUT O&amp;N UC'!$I68,"NA",IF(BO$1&lt;'7. INPUT O&amp;N UC'!$K69,"DEP",IF(BO$1&lt;'7. INPUT O&amp;N UC'!$K70,"PROD","NA")))</f>
        <v>NA</v>
      </c>
      <c r="BP75" s="155" t="str">
        <f>IF(BP$1&lt;'7. INPUT O&amp;N UC'!$I68,"NA",IF(BP$1&lt;'7. INPUT O&amp;N UC'!$K69,"DEP",IF(BP$1&lt;'7. INPUT O&amp;N UC'!$K70,"PROD","NA")))</f>
        <v>NA</v>
      </c>
      <c r="BQ75" s="155" t="str">
        <f>IF(BQ$1&lt;'7. INPUT O&amp;N UC'!$I68,"NA",IF(BQ$1&lt;'7. INPUT O&amp;N UC'!$K69,"DEP",IF(BQ$1&lt;'7. INPUT O&amp;N UC'!$K70,"PROD","NA")))</f>
        <v>NA</v>
      </c>
      <c r="BR75" s="155" t="str">
        <f>IF(BR$1&lt;'7. INPUT O&amp;N UC'!$I68,"NA",IF(BR$1&lt;'7. INPUT O&amp;N UC'!$K69,"DEP",IF(BR$1&lt;'7. INPUT O&amp;N UC'!$K70,"PROD","NA")))</f>
        <v>NA</v>
      </c>
      <c r="BS75" s="155" t="str">
        <f>IF(BS$1&lt;'7. INPUT O&amp;N UC'!$I68,"NA",IF(BS$1&lt;'7. INPUT O&amp;N UC'!$K69,"DEP",IF(BS$1&lt;'7. INPUT O&amp;N UC'!$K70,"PROD","NA")))</f>
        <v>NA</v>
      </c>
    </row>
    <row r="76" spans="1:71" s="77" customFormat="1" outlineLevel="1">
      <c r="B76" s="356"/>
      <c r="C76" s="360" t="s">
        <v>257</v>
      </c>
      <c r="D76"/>
      <c r="E76" s="144"/>
      <c r="F76" s="144">
        <f t="shared" ref="F76:F81" si="88">W76</f>
        <v>0</v>
      </c>
      <c r="G76" s="144">
        <f t="shared" ref="G76:G81" si="89">AI76</f>
        <v>0</v>
      </c>
      <c r="H76" s="144">
        <f t="shared" ref="H76:H81" si="90">AU76</f>
        <v>0</v>
      </c>
      <c r="I76" s="144">
        <f t="shared" ref="I76:I81" si="91">BG76</f>
        <v>0</v>
      </c>
      <c r="J76" s="144">
        <f t="shared" ref="J76:J81" si="92">BS76</f>
        <v>0</v>
      </c>
      <c r="K76"/>
      <c r="L76" s="144">
        <f>IF(L75="DEP",(1/('7. INPUT O&amp;N UC'!$J69)),0%)</f>
        <v>0</v>
      </c>
      <c r="M76" s="144">
        <f>IF(M75="DEP",(1/('7. INPUT O&amp;N UC'!$J69)),0%)</f>
        <v>0.33333333333333331</v>
      </c>
      <c r="N76" s="144">
        <f>IF(N75="DEP",(1/('7. INPUT O&amp;N UC'!$J69)),0%)</f>
        <v>0.33333333333333331</v>
      </c>
      <c r="O76" s="144">
        <f>IF(O75="DEP",(1/('7. INPUT O&amp;N UC'!$J69)),0%)</f>
        <v>0.33333333333333331</v>
      </c>
      <c r="P76" s="144">
        <f>IF(P75="DEP",(1/('7. INPUT O&amp;N UC'!$J69)),0%)</f>
        <v>0</v>
      </c>
      <c r="Q76" s="144">
        <f>IF(Q75="DEP",(1/('7. INPUT O&amp;N UC'!$J69)),0%)</f>
        <v>0</v>
      </c>
      <c r="R76" s="144">
        <f>IF(R75="DEP",(1/('7. INPUT O&amp;N UC'!$J69)),0%)</f>
        <v>0</v>
      </c>
      <c r="S76" s="144">
        <f>IF(S75="DEP",(1/('7. INPUT O&amp;N UC'!$J69)),0%)</f>
        <v>0</v>
      </c>
      <c r="T76" s="144">
        <f>IF(T75="DEP",(1/('7. INPUT O&amp;N UC'!$J69)),0%)</f>
        <v>0</v>
      </c>
      <c r="U76" s="144">
        <f>IF(U75="DEP",(1/('7. INPUT O&amp;N UC'!$J69)),0%)</f>
        <v>0</v>
      </c>
      <c r="V76" s="144">
        <f>IF(V75="DEP",(1/('7. INPUT O&amp;N UC'!$J69)),0%)</f>
        <v>0</v>
      </c>
      <c r="W76" s="144">
        <f>IF(W75="DEP",(1/('7. INPUT O&amp;N UC'!$J69)),0%)</f>
        <v>0</v>
      </c>
      <c r="X76" s="144">
        <f>IF(X75="DEP",(1/('7. INPUT O&amp;N UC'!$J69)),0%)</f>
        <v>0</v>
      </c>
      <c r="Y76" s="144">
        <f>IF(Y75="DEP",(1/('7. INPUT O&amp;N UC'!$J69)),0%)</f>
        <v>0</v>
      </c>
      <c r="Z76" s="144">
        <f>IF(Z75="DEP",(1/('7. INPUT O&amp;N UC'!$J69)),0%)</f>
        <v>0</v>
      </c>
      <c r="AA76" s="144">
        <f>IF(AA75="DEP",(1/('7. INPUT O&amp;N UC'!$J69)),0%)</f>
        <v>0</v>
      </c>
      <c r="AB76" s="144">
        <f>IF(AB75="DEP",(1/('7. INPUT O&amp;N UC'!$J69)),0%)</f>
        <v>0</v>
      </c>
      <c r="AC76" s="144">
        <f>IF(AC75="DEP",(1/('7. INPUT O&amp;N UC'!$J69)),0%)</f>
        <v>0</v>
      </c>
      <c r="AD76" s="144">
        <f>IF(AD75="DEP",(1/('7. INPUT O&amp;N UC'!$J69)),0%)</f>
        <v>0</v>
      </c>
      <c r="AE76" s="144">
        <f>IF(AE75="DEP",(1/('7. INPUT O&amp;N UC'!$J69)),0%)</f>
        <v>0</v>
      </c>
      <c r="AF76" s="144">
        <f>IF(AF75="DEP",(1/('7. INPUT O&amp;N UC'!$J69)),0%)</f>
        <v>0</v>
      </c>
      <c r="AG76" s="144">
        <f>IF(AG75="DEP",(1/('7. INPUT O&amp;N UC'!$J69)),0%)</f>
        <v>0</v>
      </c>
      <c r="AH76" s="144">
        <f>IF(AH75="DEP",(1/('7. INPUT O&amp;N UC'!$J69)),0%)</f>
        <v>0</v>
      </c>
      <c r="AI76" s="144">
        <f>IF(AI75="DEP",(1/('7. INPUT O&amp;N UC'!$J69)),0%)</f>
        <v>0</v>
      </c>
      <c r="AJ76" s="144">
        <f>IF(AJ75="DEP",(1/('7. INPUT O&amp;N UC'!$J69)),0%)</f>
        <v>0</v>
      </c>
      <c r="AK76" s="144">
        <f>IF(AK75="DEP",(1/('7. INPUT O&amp;N UC'!$J69)),0%)</f>
        <v>0</v>
      </c>
      <c r="AL76" s="144">
        <f>IF(AL75="DEP",(1/('7. INPUT O&amp;N UC'!$J69)),0%)</f>
        <v>0</v>
      </c>
      <c r="AM76" s="144">
        <f>IF(AM75="DEP",(1/('7. INPUT O&amp;N UC'!$J69)),0%)</f>
        <v>0</v>
      </c>
      <c r="AN76" s="144">
        <f>IF(AN75="DEP",(1/('7. INPUT O&amp;N UC'!$J69)),0%)</f>
        <v>0</v>
      </c>
      <c r="AO76" s="144">
        <f>IF(AO75="DEP",(1/('7. INPUT O&amp;N UC'!$J69)),0%)</f>
        <v>0</v>
      </c>
      <c r="AP76" s="144">
        <f>IF(AP75="DEP",(1/('7. INPUT O&amp;N UC'!$J69)),0%)</f>
        <v>0</v>
      </c>
      <c r="AQ76" s="144">
        <f>IF(AQ75="DEP",(1/('7. INPUT O&amp;N UC'!$J69)),0%)</f>
        <v>0</v>
      </c>
      <c r="AR76" s="144">
        <f>IF(AR75="DEP",(1/('7. INPUT O&amp;N UC'!$J69)),0%)</f>
        <v>0</v>
      </c>
      <c r="AS76" s="144">
        <f>IF(AS75="DEP",(1/('7. INPUT O&amp;N UC'!$J69)),0%)</f>
        <v>0</v>
      </c>
      <c r="AT76" s="144">
        <f>IF(AT75="DEP",(1/('7. INPUT O&amp;N UC'!$J69)),0%)</f>
        <v>0</v>
      </c>
      <c r="AU76" s="144">
        <f>IF(AU75="DEP",(1/('7. INPUT O&amp;N UC'!$J69)),0%)</f>
        <v>0</v>
      </c>
      <c r="AV76" s="144">
        <f>IF(AV75="DEP",(1/('7. INPUT O&amp;N UC'!$J69)),0%)</f>
        <v>0</v>
      </c>
      <c r="AW76" s="144">
        <f>IF(AW75="DEP",(1/('7. INPUT O&amp;N UC'!$J69)),0%)</f>
        <v>0</v>
      </c>
      <c r="AX76" s="144">
        <f>IF(AX75="DEP",(1/('7. INPUT O&amp;N UC'!$J69)),0%)</f>
        <v>0</v>
      </c>
      <c r="AY76" s="144">
        <f>IF(AY75="DEP",(1/('7. INPUT O&amp;N UC'!$J69)),0%)</f>
        <v>0</v>
      </c>
      <c r="AZ76" s="144">
        <f>IF(AZ75="DEP",(1/('7. INPUT O&amp;N UC'!$J69)),0%)</f>
        <v>0</v>
      </c>
      <c r="BA76" s="144">
        <f>IF(BA75="DEP",(1/('7. INPUT O&amp;N UC'!$J69)),0%)</f>
        <v>0</v>
      </c>
      <c r="BB76" s="144">
        <f>IF(BB75="DEP",(1/('7. INPUT O&amp;N UC'!$J69)),0%)</f>
        <v>0</v>
      </c>
      <c r="BC76" s="144">
        <f>IF(BC75="DEP",(1/('7. INPUT O&amp;N UC'!$J69)),0%)</f>
        <v>0</v>
      </c>
      <c r="BD76" s="144">
        <f>IF(BD75="DEP",(1/('7. INPUT O&amp;N UC'!$J69)),0%)</f>
        <v>0</v>
      </c>
      <c r="BE76" s="144">
        <f>IF(BE75="DEP",(1/('7. INPUT O&amp;N UC'!$J69)),0%)</f>
        <v>0</v>
      </c>
      <c r="BF76" s="144">
        <f>IF(BF75="DEP",(1/('7. INPUT O&amp;N UC'!$J69)),0%)</f>
        <v>0</v>
      </c>
      <c r="BG76" s="144">
        <f>IF(BG75="DEP",(1/('7. INPUT O&amp;N UC'!$J69)),0%)</f>
        <v>0</v>
      </c>
      <c r="BH76" s="144">
        <f>IF(BH75="DEP",(1/('7. INPUT O&amp;N UC'!$J69)),0%)</f>
        <v>0</v>
      </c>
      <c r="BI76" s="144">
        <f>IF(BI75="DEP",(1/('7. INPUT O&amp;N UC'!$J69)),0%)</f>
        <v>0</v>
      </c>
      <c r="BJ76" s="144">
        <f>IF(BJ75="DEP",(1/('7. INPUT O&amp;N UC'!$J69)),0%)</f>
        <v>0</v>
      </c>
      <c r="BK76" s="144">
        <f>IF(BK75="DEP",(1/('7. INPUT O&amp;N UC'!$J69)),0%)</f>
        <v>0</v>
      </c>
      <c r="BL76" s="144">
        <f>IF(BL75="DEP",(1/('7. INPUT O&amp;N UC'!$J69)),0%)</f>
        <v>0</v>
      </c>
      <c r="BM76" s="144">
        <f>IF(BM75="DEP",(1/('7. INPUT O&amp;N UC'!$J69)),0%)</f>
        <v>0</v>
      </c>
      <c r="BN76" s="144">
        <f>IF(BN75="DEP",(1/('7. INPUT O&amp;N UC'!$J69)),0%)</f>
        <v>0</v>
      </c>
      <c r="BO76" s="144">
        <f>IF(BO75="DEP",(1/('7. INPUT O&amp;N UC'!$J69)),0%)</f>
        <v>0</v>
      </c>
      <c r="BP76" s="144">
        <f>IF(BP75="DEP",(1/('7. INPUT O&amp;N UC'!$J69)),0%)</f>
        <v>0</v>
      </c>
      <c r="BQ76" s="144">
        <f>IF(BQ75="DEP",(1/('7. INPUT O&amp;N UC'!$J69)),0%)</f>
        <v>0</v>
      </c>
      <c r="BR76" s="144">
        <f>IF(BR75="DEP",(1/('7. INPUT O&amp;N UC'!$J69)),0%)</f>
        <v>0</v>
      </c>
      <c r="BS76" s="144">
        <f>IF(BS75="DEP",(1/('7. INPUT O&amp;N UC'!$J69)),0%)</f>
        <v>0</v>
      </c>
    </row>
    <row r="77" spans="1:71" s="77" customFormat="1" outlineLevel="1">
      <c r="B77" s="356"/>
      <c r="C77" s="360" t="s">
        <v>348</v>
      </c>
      <c r="D77"/>
      <c r="E77" s="144"/>
      <c r="F77" s="144">
        <f t="shared" si="88"/>
        <v>1</v>
      </c>
      <c r="G77" s="144">
        <f t="shared" si="89"/>
        <v>1</v>
      </c>
      <c r="H77" s="144">
        <f t="shared" si="90"/>
        <v>1</v>
      </c>
      <c r="I77" s="144">
        <f t="shared" si="91"/>
        <v>0</v>
      </c>
      <c r="J77" s="144">
        <f t="shared" si="92"/>
        <v>0</v>
      </c>
      <c r="K77"/>
      <c r="L77" s="144">
        <f>IF(L75="NA",0,IF(L75="DEP",1/('7. INPUT O&amp;N UC'!$F70+1)+J77,IF(L75="PROD",100%)))</f>
        <v>0</v>
      </c>
      <c r="M77" s="144">
        <f>IF(M75="NA",0,IF(M75="DEP",1/('7. INPUT O&amp;N UC'!$F70+1)+K77,IF(M75="PROD",100%)))</f>
        <v>0.25</v>
      </c>
      <c r="N77" s="144">
        <f>IF(N75="NA",0,IF(N75="DEP",1/('7. INPUT O&amp;N UC'!$F70+1)+L77,IF(N75="PROD",100%)))</f>
        <v>0.25</v>
      </c>
      <c r="O77" s="144">
        <f>IF(O75="NA",0,IF(O75="DEP",1/('7. INPUT O&amp;N UC'!$F70+1)+M77,IF(O75="PROD",100%)))</f>
        <v>0.5</v>
      </c>
      <c r="P77" s="144">
        <f>IF(P75="NA",0,IF(P75="DEP",1/('7. INPUT O&amp;N UC'!$F70+1)+N77,IF(P75="PROD",100%)))</f>
        <v>1</v>
      </c>
      <c r="Q77" s="144">
        <f>IF(Q75="NA",0,IF(Q75="DEP",1/('7. INPUT O&amp;N UC'!$F70+1)+O77,IF(Q75="PROD",100%)))</f>
        <v>1</v>
      </c>
      <c r="R77" s="144">
        <f>IF(R75="NA",0,IF(R75="DEP",1/('7. INPUT O&amp;N UC'!$F70+1)+P77,IF(R75="PROD",100%)))</f>
        <v>1</v>
      </c>
      <c r="S77" s="144">
        <f>IF(S75="NA",0,IF(S75="DEP",1/('7. INPUT O&amp;N UC'!$F70+1)+Q77,IF(S75="PROD",100%)))</f>
        <v>1</v>
      </c>
      <c r="T77" s="144">
        <f>IF(T75="NA",0,IF(T75="DEP",1/('7. INPUT O&amp;N UC'!$F70+1)+R77,IF(T75="PROD",100%)))</f>
        <v>1</v>
      </c>
      <c r="U77" s="144">
        <f>IF(U75="NA",0,IF(U75="DEP",1/('7. INPUT O&amp;N UC'!$F70+1)+S77,IF(U75="PROD",100%)))</f>
        <v>1</v>
      </c>
      <c r="V77" s="144">
        <f>IF(V75="NA",0,IF(V75="DEP",1/('7. INPUT O&amp;N UC'!$F70+1)+T77,IF(V75="PROD",100%)))</f>
        <v>1</v>
      </c>
      <c r="W77" s="144">
        <f>IF(W75="NA",0,IF(W75="DEP",1/('7. INPUT O&amp;N UC'!$F70+1)+U77,IF(W75="PROD",100%)))</f>
        <v>1</v>
      </c>
      <c r="X77" s="144">
        <f>IF(X75="NA",0,IF(X75="DEP",1/('7. INPUT O&amp;N UC'!$F70+1)+V77,IF(X75="PROD",100%)))</f>
        <v>1</v>
      </c>
      <c r="Y77" s="144">
        <f>IF(Y75="NA",0,IF(Y75="DEP",1/('7. INPUT O&amp;N UC'!$F70+1)+W77,IF(Y75="PROD",100%)))</f>
        <v>1</v>
      </c>
      <c r="Z77" s="144">
        <f>IF(Z75="NA",0,IF(Z75="DEP",1/('7. INPUT O&amp;N UC'!$F70+1)+X77,IF(Z75="PROD",100%)))</f>
        <v>1</v>
      </c>
      <c r="AA77" s="144">
        <f>IF(AA75="NA",0,IF(AA75="DEP",1/('7. INPUT O&amp;N UC'!$F70+1)+Y77,IF(AA75="PROD",100%)))</f>
        <v>1</v>
      </c>
      <c r="AB77" s="144">
        <f>IF(AB75="NA",0,IF(AB75="DEP",1/('7. INPUT O&amp;N UC'!$F70+1)+Z77,IF(AB75="PROD",100%)))</f>
        <v>1</v>
      </c>
      <c r="AC77" s="144">
        <f>IF(AC75="NA",0,IF(AC75="DEP",1/('7. INPUT O&amp;N UC'!$F70+1)+AA77,IF(AC75="PROD",100%)))</f>
        <v>1</v>
      </c>
      <c r="AD77" s="144">
        <f>IF(AD75="NA",0,IF(AD75="DEP",1/('7. INPUT O&amp;N UC'!$F70+1)+AB77,IF(AD75="PROD",100%)))</f>
        <v>1</v>
      </c>
      <c r="AE77" s="144">
        <f>IF(AE75="NA",0,IF(AE75="DEP",1/('7. INPUT O&amp;N UC'!$F70+1)+AC77,IF(AE75="PROD",100%)))</f>
        <v>1</v>
      </c>
      <c r="AF77" s="144">
        <f>IF(AF75="NA",0,IF(AF75="DEP",1/('7. INPUT O&amp;N UC'!$F70+1)+AD77,IF(AF75="PROD",100%)))</f>
        <v>1</v>
      </c>
      <c r="AG77" s="144">
        <f>IF(AG75="NA",0,IF(AG75="DEP",1/('7. INPUT O&amp;N UC'!$F70+1)+AE77,IF(AG75="PROD",100%)))</f>
        <v>1</v>
      </c>
      <c r="AH77" s="144">
        <f>IF(AH75="NA",0,IF(AH75="DEP",1/('7. INPUT O&amp;N UC'!$F70+1)+AF77,IF(AH75="PROD",100%)))</f>
        <v>1</v>
      </c>
      <c r="AI77" s="144">
        <f>IF(AI75="NA",0,IF(AI75="DEP",1/('7. INPUT O&amp;N UC'!$F70+1)+AG77,IF(AI75="PROD",100%)))</f>
        <v>1</v>
      </c>
      <c r="AJ77" s="144">
        <f>IF(AJ75="NA",0,IF(AJ75="DEP",1/('7. INPUT O&amp;N UC'!$F70+1)+AH77,IF(AJ75="PROD",100%)))</f>
        <v>1</v>
      </c>
      <c r="AK77" s="144">
        <f>IF(AK75="NA",0,IF(AK75="DEP",1/('7. INPUT O&amp;N UC'!$F70+1)+AI77,IF(AK75="PROD",100%)))</f>
        <v>1</v>
      </c>
      <c r="AL77" s="144">
        <f>IF(AL75="NA",0,IF(AL75="DEP",1/('7. INPUT O&amp;N UC'!$F70+1)+AJ77,IF(AL75="PROD",100%)))</f>
        <v>1</v>
      </c>
      <c r="AM77" s="144">
        <f>IF(AM75="NA",0,IF(AM75="DEP",1/('7. INPUT O&amp;N UC'!$F70+1)+AK77,IF(AM75="PROD",100%)))</f>
        <v>1</v>
      </c>
      <c r="AN77" s="144">
        <f>IF(AN75="NA",0,IF(AN75="DEP",1/('7. INPUT O&amp;N UC'!$F70+1)+AL77,IF(AN75="PROD",100%)))</f>
        <v>1</v>
      </c>
      <c r="AO77" s="144">
        <f>IF(AO75="NA",0,IF(AO75="DEP",1/('7. INPUT O&amp;N UC'!$F70+1)+AM77,IF(AO75="PROD",100%)))</f>
        <v>1</v>
      </c>
      <c r="AP77" s="144">
        <f>IF(AP75="NA",0,IF(AP75="DEP",1/('7. INPUT O&amp;N UC'!$F70+1)+AN77,IF(AP75="PROD",100%)))</f>
        <v>1</v>
      </c>
      <c r="AQ77" s="144">
        <f>IF(AQ75="NA",0,IF(AQ75="DEP",1/('7. INPUT O&amp;N UC'!$F70+1)+AO77,IF(AQ75="PROD",100%)))</f>
        <v>1</v>
      </c>
      <c r="AR77" s="144">
        <f>IF(AR75="NA",0,IF(AR75="DEP",1/('7. INPUT O&amp;N UC'!$F70+1)+AP77,IF(AR75="PROD",100%)))</f>
        <v>1</v>
      </c>
      <c r="AS77" s="144">
        <f>IF(AS75="NA",0,IF(AS75="DEP",1/('7. INPUT O&amp;N UC'!$F70+1)+AQ77,IF(AS75="PROD",100%)))</f>
        <v>1</v>
      </c>
      <c r="AT77" s="144">
        <f>IF(AT75="NA",0,IF(AT75="DEP",1/('7. INPUT O&amp;N UC'!$F70+1)+AR77,IF(AT75="PROD",100%)))</f>
        <v>1</v>
      </c>
      <c r="AU77" s="144">
        <f>IF(AU75="NA",0,IF(AU75="DEP",1/('7. INPUT O&amp;N UC'!$F70+1)+AS77,IF(AU75="PROD",100%)))</f>
        <v>1</v>
      </c>
      <c r="AV77" s="144">
        <f>IF(AV75="NA",0,IF(AV75="DEP",1/('7. INPUT O&amp;N UC'!$F70+1)+AT77,IF(AV75="PROD",100%)))</f>
        <v>0</v>
      </c>
      <c r="AW77" s="144">
        <f>IF(AW75="NA",0,IF(AW75="DEP",1/('7. INPUT O&amp;N UC'!$F70+1)+AU77,IF(AW75="PROD",100%)))</f>
        <v>0</v>
      </c>
      <c r="AX77" s="144">
        <f>IF(AX75="NA",0,IF(AX75="DEP",1/('7. INPUT O&amp;N UC'!$F70+1)+AV77,IF(AX75="PROD",100%)))</f>
        <v>0</v>
      </c>
      <c r="AY77" s="144">
        <f>IF(AY75="NA",0,IF(AY75="DEP",1/('7. INPUT O&amp;N UC'!$F70+1)+AW77,IF(AY75="PROD",100%)))</f>
        <v>0</v>
      </c>
      <c r="AZ77" s="144">
        <f>IF(AZ75="NA",0,IF(AZ75="DEP",1/('7. INPUT O&amp;N UC'!$F70+1)+AX77,IF(AZ75="PROD",100%)))</f>
        <v>0</v>
      </c>
      <c r="BA77" s="144">
        <f>IF(BA75="NA",0,IF(BA75="DEP",1/('7. INPUT O&amp;N UC'!$F70+1)+AY77,IF(BA75="PROD",100%)))</f>
        <v>0</v>
      </c>
      <c r="BB77" s="144">
        <f>IF(BB75="NA",0,IF(BB75="DEP",1/('7. INPUT O&amp;N UC'!$F70+1)+AZ77,IF(BB75="PROD",100%)))</f>
        <v>0</v>
      </c>
      <c r="BC77" s="144">
        <f>IF(BC75="NA",0,IF(BC75="DEP",1/('7. INPUT O&amp;N UC'!$F70+1)+BA77,IF(BC75="PROD",100%)))</f>
        <v>0</v>
      </c>
      <c r="BD77" s="144">
        <f>IF(BD75="NA",0,IF(BD75="DEP",1/('7. INPUT O&amp;N UC'!$F70+1)+BB77,IF(BD75="PROD",100%)))</f>
        <v>0</v>
      </c>
      <c r="BE77" s="144">
        <f>IF(BE75="NA",0,IF(BE75="DEP",1/('7. INPUT O&amp;N UC'!$F70+1)+BC77,IF(BE75="PROD",100%)))</f>
        <v>0</v>
      </c>
      <c r="BF77" s="144">
        <f>IF(BF75="NA",0,IF(BF75="DEP",1/('7. INPUT O&amp;N UC'!$F70+1)+BD77,IF(BF75="PROD",100%)))</f>
        <v>0</v>
      </c>
      <c r="BG77" s="144">
        <f>IF(BG75="NA",0,IF(BG75="DEP",1/('7. INPUT O&amp;N UC'!$F70+1)+BE77,IF(BG75="PROD",100%)))</f>
        <v>0</v>
      </c>
      <c r="BH77" s="144">
        <f>IF(BH75="NA",0,IF(BH75="DEP",1/('7. INPUT O&amp;N UC'!$F70+1)+BF77,IF(BH75="PROD",100%)))</f>
        <v>0</v>
      </c>
      <c r="BI77" s="144">
        <f>IF(BI75="NA",0,IF(BI75="DEP",1/('7. INPUT O&amp;N UC'!$F70+1)+BG77,IF(BI75="PROD",100%)))</f>
        <v>0</v>
      </c>
      <c r="BJ77" s="144">
        <f>IF(BJ75="NA",0,IF(BJ75="DEP",1/('7. INPUT O&amp;N UC'!$F70+1)+BH77,IF(BJ75="PROD",100%)))</f>
        <v>0</v>
      </c>
      <c r="BK77" s="144">
        <f>IF(BK75="NA",0,IF(BK75="DEP",1/('7. INPUT O&amp;N UC'!$F70+1)+BI77,IF(BK75="PROD",100%)))</f>
        <v>0</v>
      </c>
      <c r="BL77" s="144">
        <f>IF(BL75="NA",0,IF(BL75="DEP",1/('7. INPUT O&amp;N UC'!$F70+1)+BJ77,IF(BL75="PROD",100%)))</f>
        <v>0</v>
      </c>
      <c r="BM77" s="144">
        <f>IF(BM75="NA",0,IF(BM75="DEP",1/('7. INPUT O&amp;N UC'!$F70+1)+BK77,IF(BM75="PROD",100%)))</f>
        <v>0</v>
      </c>
      <c r="BN77" s="144">
        <f>IF(BN75="NA",0,IF(BN75="DEP",1/('7. INPUT O&amp;N UC'!$F70+1)+BL77,IF(BN75="PROD",100%)))</f>
        <v>0</v>
      </c>
      <c r="BO77" s="144">
        <f>IF(BO75="NA",0,IF(BO75="DEP",1/('7. INPUT O&amp;N UC'!$F70+1)+BM77,IF(BO75="PROD",100%)))</f>
        <v>0</v>
      </c>
      <c r="BP77" s="144">
        <f>IF(BP75="NA",0,IF(BP75="DEP",1/('7. INPUT O&amp;N UC'!$F70+1)+BN77,IF(BP75="PROD",100%)))</f>
        <v>0</v>
      </c>
      <c r="BQ77" s="144">
        <f>IF(BQ75="NA",0,IF(BQ75="DEP",1/('7. INPUT O&amp;N UC'!$F70+1)+BO77,IF(BQ75="PROD",100%)))</f>
        <v>0</v>
      </c>
      <c r="BR77" s="144">
        <f>IF(BR75="NA",0,IF(BR75="DEP",1/('7. INPUT O&amp;N UC'!$F70+1)+BP77,IF(BR75="PROD",100%)))</f>
        <v>0</v>
      </c>
      <c r="BS77" s="144">
        <f>IF(BS75="NA",0,IF(BS75="DEP",1/('7. INPUT O&amp;N UC'!$F70+1)+BQ77,IF(BS75="PROD",100%)))</f>
        <v>0</v>
      </c>
    </row>
    <row r="78" spans="1:71" s="79" customFormat="1" ht="16" outlineLevel="1">
      <c r="A78" s="83"/>
      <c r="B78" s="351" t="str">
        <f>CONCATENATE('7. INPUT O&amp;N UC'!C62,".2."," - ",'7. INPUT O&amp;N UC'!C5)</f>
        <v>1.2 - O&amp;N UC.2. - O&amp;N UC</v>
      </c>
      <c r="C78" s="351" t="s">
        <v>256</v>
      </c>
      <c r="D78"/>
      <c r="E78" s="155"/>
      <c r="F78" s="155" t="str">
        <f t="shared" si="88"/>
        <v>RUN</v>
      </c>
      <c r="G78" s="155" t="str">
        <f t="shared" si="89"/>
        <v>RUN</v>
      </c>
      <c r="H78" s="155" t="str">
        <f t="shared" si="90"/>
        <v>RUN</v>
      </c>
      <c r="I78" s="155" t="str">
        <f t="shared" si="91"/>
        <v>NA</v>
      </c>
      <c r="J78" s="155" t="str">
        <f t="shared" si="92"/>
        <v>NA</v>
      </c>
      <c r="K78"/>
      <c r="L78" s="155" t="str">
        <f>IF(L1&lt;'7. INPUT O&amp;N UC'!$I72,"NA",IF(L1&lt;'7. INPUT O&amp;N UC'!$K72,"POC",IF(L1&lt;'7. INPUT O&amp;N UC'!$K73,"RUN","NA")))</f>
        <v>NA</v>
      </c>
      <c r="M78" s="155" t="str">
        <f>IF(M1&lt;'7. INPUT O&amp;N UC'!$I72,"NA",IF(M1&lt;'7. INPUT O&amp;N UC'!$K72,"POC",IF(M1&lt;'7. INPUT O&amp;N UC'!$K73,"RUN","NA")))</f>
        <v>NA</v>
      </c>
      <c r="N78" s="155" t="str">
        <f>IF(N1&lt;'7. INPUT O&amp;N UC'!$I72,"NA",IF(N1&lt;'7. INPUT O&amp;N UC'!$K72,"POC",IF(N1&lt;'7. INPUT O&amp;N UC'!$K73,"RUN","NA")))</f>
        <v>NA</v>
      </c>
      <c r="O78" s="155" t="str">
        <f>IF(O1&lt;'7. INPUT O&amp;N UC'!$I72,"NA",IF(O1&lt;'7. INPUT O&amp;N UC'!$K72,"POC",IF(O1&lt;'7. INPUT O&amp;N UC'!$K73,"RUN","NA")))</f>
        <v>NA</v>
      </c>
      <c r="P78" s="155" t="str">
        <f>IF(P1&lt;'7. INPUT O&amp;N UC'!$I72,"NA",IF(P1&lt;'7. INPUT O&amp;N UC'!$K72,"POC",IF(P1&lt;'7. INPUT O&amp;N UC'!$K73,"RUN","NA")))</f>
        <v>POC</v>
      </c>
      <c r="Q78" s="155" t="str">
        <f>IF(Q1&lt;'7. INPUT O&amp;N UC'!$I72,"NA",IF(Q1&lt;'7. INPUT O&amp;N UC'!$K72,"POC",IF(Q1&lt;'7. INPUT O&amp;N UC'!$K73,"RUN","NA")))</f>
        <v>POC</v>
      </c>
      <c r="R78" s="155" t="str">
        <f>IF(R1&lt;'7. INPUT O&amp;N UC'!$I72,"NA",IF(R1&lt;'7. INPUT O&amp;N UC'!$K72,"POC",IF(R1&lt;'7. INPUT O&amp;N UC'!$K73,"RUN","NA")))</f>
        <v>POC</v>
      </c>
      <c r="S78" s="155" t="str">
        <f>IF(S1&lt;'7. INPUT O&amp;N UC'!$I72,"NA",IF(S1&lt;'7. INPUT O&amp;N UC'!$K72,"POC",IF(S1&lt;'7. INPUT O&amp;N UC'!$K73,"RUN","NA")))</f>
        <v>RUN</v>
      </c>
      <c r="T78" s="155" t="str">
        <f>IF(T1&lt;'7. INPUT O&amp;N UC'!$I72,"NA",IF(T1&lt;'7. INPUT O&amp;N UC'!$K72,"POC",IF(T1&lt;'7. INPUT O&amp;N UC'!$K73,"RUN","NA")))</f>
        <v>RUN</v>
      </c>
      <c r="U78" s="155" t="str">
        <f>IF(U1&lt;'7. INPUT O&amp;N UC'!$I72,"NA",IF(U1&lt;'7. INPUT O&amp;N UC'!$K72,"POC",IF(U1&lt;'7. INPUT O&amp;N UC'!$K73,"RUN","NA")))</f>
        <v>RUN</v>
      </c>
      <c r="V78" s="155" t="str">
        <f>IF(V1&lt;'7. INPUT O&amp;N UC'!$I72,"NA",IF(V1&lt;'7. INPUT O&amp;N UC'!$K72,"POC",IF(V1&lt;'7. INPUT O&amp;N UC'!$K73,"RUN","NA")))</f>
        <v>RUN</v>
      </c>
      <c r="W78" s="155" t="str">
        <f>IF(W1&lt;'7. INPUT O&amp;N UC'!$I72,"NA",IF(W1&lt;'7. INPUT O&amp;N UC'!$K72,"POC",IF(W1&lt;'7. INPUT O&amp;N UC'!$K73,"RUN","NA")))</f>
        <v>RUN</v>
      </c>
      <c r="X78" s="155" t="str">
        <f>IF(X1&lt;'7. INPUT O&amp;N UC'!$I72,"NA",IF(X1&lt;'7. INPUT O&amp;N UC'!$K72,"POC",IF(X1&lt;'7. INPUT O&amp;N UC'!$K73,"RUN","NA")))</f>
        <v>RUN</v>
      </c>
      <c r="Y78" s="155" t="str">
        <f>IF(Y1&lt;'7. INPUT O&amp;N UC'!$I72,"NA",IF(Y1&lt;'7. INPUT O&amp;N UC'!$K72,"POC",IF(Y1&lt;'7. INPUT O&amp;N UC'!$K73,"RUN","NA")))</f>
        <v>RUN</v>
      </c>
      <c r="Z78" s="155" t="str">
        <f>IF(Z1&lt;'7. INPUT O&amp;N UC'!$I72,"NA",IF(Z1&lt;'7. INPUT O&amp;N UC'!$K72,"POC",IF(Z1&lt;'7. INPUT O&amp;N UC'!$K73,"RUN","NA")))</f>
        <v>RUN</v>
      </c>
      <c r="AA78" s="155" t="str">
        <f>IF(AA1&lt;'7. INPUT O&amp;N UC'!$I72,"NA",IF(AA1&lt;'7. INPUT O&amp;N UC'!$K72,"POC",IF(AA1&lt;'7. INPUT O&amp;N UC'!$K73,"RUN","NA")))</f>
        <v>RUN</v>
      </c>
      <c r="AB78" s="155" t="str">
        <f>IF(AB1&lt;'7. INPUT O&amp;N UC'!$I72,"NA",IF(AB1&lt;'7. INPUT O&amp;N UC'!$K72,"POC",IF(AB1&lt;'7. INPUT O&amp;N UC'!$K73,"RUN","NA")))</f>
        <v>RUN</v>
      </c>
      <c r="AC78" s="155" t="str">
        <f>IF(AC1&lt;'7. INPUT O&amp;N UC'!$I72,"NA",IF(AC1&lt;'7. INPUT O&amp;N UC'!$K72,"POC",IF(AC1&lt;'7. INPUT O&amp;N UC'!$K73,"RUN","NA")))</f>
        <v>RUN</v>
      </c>
      <c r="AD78" s="155" t="str">
        <f>IF(AD1&lt;'7. INPUT O&amp;N UC'!$I72,"NA",IF(AD1&lt;'7. INPUT O&amp;N UC'!$K72,"POC",IF(AD1&lt;'7. INPUT O&amp;N UC'!$K73,"RUN","NA")))</f>
        <v>RUN</v>
      </c>
      <c r="AE78" s="155" t="str">
        <f>IF(AE1&lt;'7. INPUT O&amp;N UC'!$I72,"NA",IF(AE1&lt;'7. INPUT O&amp;N UC'!$K72,"POC",IF(AE1&lt;'7. INPUT O&amp;N UC'!$K73,"RUN","NA")))</f>
        <v>RUN</v>
      </c>
      <c r="AF78" s="155" t="str">
        <f>IF(AF1&lt;'7. INPUT O&amp;N UC'!$I72,"NA",IF(AF1&lt;'7. INPUT O&amp;N UC'!$K72,"POC",IF(AF1&lt;'7. INPUT O&amp;N UC'!$K73,"RUN","NA")))</f>
        <v>RUN</v>
      </c>
      <c r="AG78" s="155" t="str">
        <f>IF(AG1&lt;'7. INPUT O&amp;N UC'!$I72,"NA",IF(AG1&lt;'7. INPUT O&amp;N UC'!$K72,"POC",IF(AG1&lt;'7. INPUT O&amp;N UC'!$K73,"RUN","NA")))</f>
        <v>RUN</v>
      </c>
      <c r="AH78" s="155" t="str">
        <f>IF(AH1&lt;'7. INPUT O&amp;N UC'!$I72,"NA",IF(AH1&lt;'7. INPUT O&amp;N UC'!$K72,"POC",IF(AH1&lt;'7. INPUT O&amp;N UC'!$K73,"RUN","NA")))</f>
        <v>RUN</v>
      </c>
      <c r="AI78" s="155" t="str">
        <f>IF(AI1&lt;'7. INPUT O&amp;N UC'!$I72,"NA",IF(AI1&lt;'7. INPUT O&amp;N UC'!$K72,"POC",IF(AI1&lt;'7. INPUT O&amp;N UC'!$K73,"RUN","NA")))</f>
        <v>RUN</v>
      </c>
      <c r="AJ78" s="155" t="str">
        <f>IF(AJ1&lt;'7. INPUT O&amp;N UC'!$I72,"NA",IF(AJ1&lt;'7. INPUT O&amp;N UC'!$K72,"POC",IF(AJ1&lt;'7. INPUT O&amp;N UC'!$K73,"RUN","NA")))</f>
        <v>RUN</v>
      </c>
      <c r="AK78" s="155" t="str">
        <f>IF(AK1&lt;'7. INPUT O&amp;N UC'!$I72,"NA",IF(AK1&lt;'7. INPUT O&amp;N UC'!$K72,"POC",IF(AK1&lt;'7. INPUT O&amp;N UC'!$K73,"RUN","NA")))</f>
        <v>RUN</v>
      </c>
      <c r="AL78" s="155" t="str">
        <f>IF(AL1&lt;'7. INPUT O&amp;N UC'!$I72,"NA",IF(AL1&lt;'7. INPUT O&amp;N UC'!$K72,"POC",IF(AL1&lt;'7. INPUT O&amp;N UC'!$K73,"RUN","NA")))</f>
        <v>RUN</v>
      </c>
      <c r="AM78" s="155" t="str">
        <f>IF(AM1&lt;'7. INPUT O&amp;N UC'!$I72,"NA",IF(AM1&lt;'7. INPUT O&amp;N UC'!$K72,"POC",IF(AM1&lt;'7. INPUT O&amp;N UC'!$K73,"RUN","NA")))</f>
        <v>RUN</v>
      </c>
      <c r="AN78" s="155" t="str">
        <f>IF(AN1&lt;'7. INPUT O&amp;N UC'!$I72,"NA",IF(AN1&lt;'7. INPUT O&amp;N UC'!$K72,"POC",IF(AN1&lt;'7. INPUT O&amp;N UC'!$K73,"RUN","NA")))</f>
        <v>RUN</v>
      </c>
      <c r="AO78" s="155" t="str">
        <f>IF(AO1&lt;'7. INPUT O&amp;N UC'!$I72,"NA",IF(AO1&lt;'7. INPUT O&amp;N UC'!$K72,"POC",IF(AO1&lt;'7. INPUT O&amp;N UC'!$K73,"RUN","NA")))</f>
        <v>RUN</v>
      </c>
      <c r="AP78" s="155" t="str">
        <f>IF(AP1&lt;'7. INPUT O&amp;N UC'!$I72,"NA",IF(AP1&lt;'7. INPUT O&amp;N UC'!$K72,"POC",IF(AP1&lt;'7. INPUT O&amp;N UC'!$K73,"RUN","NA")))</f>
        <v>RUN</v>
      </c>
      <c r="AQ78" s="155" t="str">
        <f>IF(AQ1&lt;'7. INPUT O&amp;N UC'!$I72,"NA",IF(AQ1&lt;'7. INPUT O&amp;N UC'!$K72,"POC",IF(AQ1&lt;'7. INPUT O&amp;N UC'!$K73,"RUN","NA")))</f>
        <v>RUN</v>
      </c>
      <c r="AR78" s="155" t="str">
        <f>IF(AR1&lt;'7. INPUT O&amp;N UC'!$I72,"NA",IF(AR1&lt;'7. INPUT O&amp;N UC'!$K72,"POC",IF(AR1&lt;'7. INPUT O&amp;N UC'!$K73,"RUN","NA")))</f>
        <v>RUN</v>
      </c>
      <c r="AS78" s="155" t="str">
        <f>IF(AS1&lt;'7. INPUT O&amp;N UC'!$I72,"NA",IF(AS1&lt;'7. INPUT O&amp;N UC'!$K72,"POC",IF(AS1&lt;'7. INPUT O&amp;N UC'!$K73,"RUN","NA")))</f>
        <v>RUN</v>
      </c>
      <c r="AT78" s="155" t="str">
        <f>IF(AT1&lt;'7. INPUT O&amp;N UC'!$I72,"NA",IF(AT1&lt;'7. INPUT O&amp;N UC'!$K72,"POC",IF(AT1&lt;'7. INPUT O&amp;N UC'!$K73,"RUN","NA")))</f>
        <v>RUN</v>
      </c>
      <c r="AU78" s="155" t="str">
        <f>IF(AU1&lt;'7. INPUT O&amp;N UC'!$I72,"NA",IF(AU1&lt;'7. INPUT O&amp;N UC'!$K72,"POC",IF(AU1&lt;'7. INPUT O&amp;N UC'!$K73,"RUN","NA")))</f>
        <v>RUN</v>
      </c>
      <c r="AV78" s="155" t="str">
        <f>IF(AV1&lt;'7. INPUT O&amp;N UC'!$I72,"NA",IF(AV1&lt;'7. INPUT O&amp;N UC'!$K72,"POC",IF(AV1&lt;'7. INPUT O&amp;N UC'!$K73,"RUN","NA")))</f>
        <v>NA</v>
      </c>
      <c r="AW78" s="155" t="str">
        <f>IF(AW1&lt;'7. INPUT O&amp;N UC'!$I72,"NA",IF(AW1&lt;'7. INPUT O&amp;N UC'!$K72,"POC",IF(AW1&lt;'7. INPUT O&amp;N UC'!$K73,"RUN","NA")))</f>
        <v>NA</v>
      </c>
      <c r="AX78" s="155" t="str">
        <f>IF(AX1&lt;'7. INPUT O&amp;N UC'!$I72,"NA",IF(AX1&lt;'7. INPUT O&amp;N UC'!$K72,"POC",IF(AX1&lt;'7. INPUT O&amp;N UC'!$K73,"RUN","NA")))</f>
        <v>NA</v>
      </c>
      <c r="AY78" s="155" t="str">
        <f>IF(AY1&lt;'7. INPUT O&amp;N UC'!$I72,"NA",IF(AY1&lt;'7. INPUT O&amp;N UC'!$K72,"POC",IF(AY1&lt;'7. INPUT O&amp;N UC'!$K73,"RUN","NA")))</f>
        <v>NA</v>
      </c>
      <c r="AZ78" s="155" t="str">
        <f>IF(AZ1&lt;'7. INPUT O&amp;N UC'!$I72,"NA",IF(AZ1&lt;'7. INPUT O&amp;N UC'!$K72,"POC",IF(AZ1&lt;'7. INPUT O&amp;N UC'!$K73,"RUN","NA")))</f>
        <v>NA</v>
      </c>
      <c r="BA78" s="155" t="str">
        <f>IF(BA1&lt;'7. INPUT O&amp;N UC'!$I72,"NA",IF(BA1&lt;'7. INPUT O&amp;N UC'!$K72,"POC",IF(BA1&lt;'7. INPUT O&amp;N UC'!$K73,"RUN","NA")))</f>
        <v>NA</v>
      </c>
      <c r="BB78" s="155" t="str">
        <f>IF(BB1&lt;'7. INPUT O&amp;N UC'!$I72,"NA",IF(BB1&lt;'7. INPUT O&amp;N UC'!$K72,"POC",IF(BB1&lt;'7. INPUT O&amp;N UC'!$K73,"RUN","NA")))</f>
        <v>NA</v>
      </c>
      <c r="BC78" s="155" t="str">
        <f>IF(BC1&lt;'7. INPUT O&amp;N UC'!$I72,"NA",IF(BC1&lt;'7. INPUT O&amp;N UC'!$K72,"POC",IF(BC1&lt;'7. INPUT O&amp;N UC'!$K73,"RUN","NA")))</f>
        <v>NA</v>
      </c>
      <c r="BD78" s="155" t="str">
        <f>IF(BD1&lt;'7. INPUT O&amp;N UC'!$I72,"NA",IF(BD1&lt;'7. INPUT O&amp;N UC'!$K72,"POC",IF(BD1&lt;'7. INPUT O&amp;N UC'!$K73,"RUN","NA")))</f>
        <v>NA</v>
      </c>
      <c r="BE78" s="155" t="str">
        <f>IF(BE1&lt;'7. INPUT O&amp;N UC'!$I72,"NA",IF(BE1&lt;'7. INPUT O&amp;N UC'!$K72,"POC",IF(BE1&lt;'7. INPUT O&amp;N UC'!$K73,"RUN","NA")))</f>
        <v>NA</v>
      </c>
      <c r="BF78" s="155" t="str">
        <f>IF(BF1&lt;'7. INPUT O&amp;N UC'!$I72,"NA",IF(BF1&lt;'7. INPUT O&amp;N UC'!$K72,"POC",IF(BF1&lt;'7. INPUT O&amp;N UC'!$K73,"RUN","NA")))</f>
        <v>NA</v>
      </c>
      <c r="BG78" s="155" t="str">
        <f>IF(BG1&lt;'7. INPUT O&amp;N UC'!$I72,"NA",IF(BG1&lt;'7. INPUT O&amp;N UC'!$K72,"POC",IF(BG1&lt;'7. INPUT O&amp;N UC'!$K73,"RUN","NA")))</f>
        <v>NA</v>
      </c>
      <c r="BH78" s="155" t="str">
        <f>IF(BH1&lt;'7. INPUT O&amp;N UC'!$I72,"NA",IF(BH1&lt;'7. INPUT O&amp;N UC'!$K72,"POC",IF(BH1&lt;'7. INPUT O&amp;N UC'!$K73,"RUN","NA")))</f>
        <v>NA</v>
      </c>
      <c r="BI78" s="155" t="str">
        <f>IF(BI1&lt;'7. INPUT O&amp;N UC'!$I72,"NA",IF(BI1&lt;'7. INPUT O&amp;N UC'!$K72,"POC",IF(BI1&lt;'7. INPUT O&amp;N UC'!$K73,"RUN","NA")))</f>
        <v>NA</v>
      </c>
      <c r="BJ78" s="155" t="str">
        <f>IF(BJ1&lt;'7. INPUT O&amp;N UC'!$I72,"NA",IF(BJ1&lt;'7. INPUT O&amp;N UC'!$K72,"POC",IF(BJ1&lt;'7. INPUT O&amp;N UC'!$K73,"RUN","NA")))</f>
        <v>NA</v>
      </c>
      <c r="BK78" s="155" t="str">
        <f>IF(BK1&lt;'7. INPUT O&amp;N UC'!$I72,"NA",IF(BK1&lt;'7. INPUT O&amp;N UC'!$K72,"POC",IF(BK1&lt;'7. INPUT O&amp;N UC'!$K73,"RUN","NA")))</f>
        <v>NA</v>
      </c>
      <c r="BL78" s="155" t="str">
        <f>IF(BL1&lt;'7. INPUT O&amp;N UC'!$I72,"NA",IF(BL1&lt;'7. INPUT O&amp;N UC'!$K72,"POC",IF(BL1&lt;'7. INPUT O&amp;N UC'!$K73,"RUN","NA")))</f>
        <v>NA</v>
      </c>
      <c r="BM78" s="155" t="str">
        <f>IF(BM1&lt;'7. INPUT O&amp;N UC'!$I72,"NA",IF(BM1&lt;'7. INPUT O&amp;N UC'!$K72,"POC",IF(BM1&lt;'7. INPUT O&amp;N UC'!$K73,"RUN","NA")))</f>
        <v>NA</v>
      </c>
      <c r="BN78" s="155" t="str">
        <f>IF(BN1&lt;'7. INPUT O&amp;N UC'!$I72,"NA",IF(BN1&lt;'7. INPUT O&amp;N UC'!$K72,"POC",IF(BN1&lt;'7. INPUT O&amp;N UC'!$K73,"RUN","NA")))</f>
        <v>NA</v>
      </c>
      <c r="BO78" s="155" t="str">
        <f>IF(BO1&lt;'7. INPUT O&amp;N UC'!$I72,"NA",IF(BO1&lt;'7. INPUT O&amp;N UC'!$K72,"POC",IF(BO1&lt;'7. INPUT O&amp;N UC'!$K73,"RUN","NA")))</f>
        <v>NA</v>
      </c>
      <c r="BP78" s="155" t="str">
        <f>IF(BP1&lt;'7. INPUT O&amp;N UC'!$I72,"NA",IF(BP1&lt;'7. INPUT O&amp;N UC'!$K72,"POC",IF(BP1&lt;'7. INPUT O&amp;N UC'!$K73,"RUN","NA")))</f>
        <v>NA</v>
      </c>
      <c r="BQ78" s="155" t="str">
        <f>IF(BQ1&lt;'7. INPUT O&amp;N UC'!$I72,"NA",IF(BQ1&lt;'7. INPUT O&amp;N UC'!$K72,"POC",IF(BQ1&lt;'7. INPUT O&amp;N UC'!$K73,"RUN","NA")))</f>
        <v>NA</v>
      </c>
      <c r="BR78" s="155" t="str">
        <f>IF(BR1&lt;'7. INPUT O&amp;N UC'!$I72,"NA",IF(BR1&lt;'7. INPUT O&amp;N UC'!$K72,"POC",IF(BR1&lt;'7. INPUT O&amp;N UC'!$K73,"RUN","NA")))</f>
        <v>NA</v>
      </c>
      <c r="BS78" s="155" t="str">
        <f>IF(BS1&lt;'7. INPUT O&amp;N UC'!$I72,"NA",IF(BS1&lt;'7. INPUT O&amp;N UC'!$K72,"POC",IF(BS1&lt;'7. INPUT O&amp;N UC'!$K73,"RUN","NA")))</f>
        <v>NA</v>
      </c>
    </row>
    <row r="79" spans="1:71" s="79" customFormat="1" ht="16" outlineLevel="1">
      <c r="A79" s="83"/>
      <c r="B79" s="351" t="str">
        <f>CONCATENATE('7. INPUT O&amp;N UC'!C62,".3."," - ",'7. INPUT O&amp;N UC'!C5)</f>
        <v>1.2 - O&amp;N UC.3. - O&amp;N UC</v>
      </c>
      <c r="C79" s="351" t="s">
        <v>275</v>
      </c>
      <c r="D79"/>
      <c r="E79" s="155"/>
      <c r="F79" s="155" t="str">
        <f t="shared" si="88"/>
        <v>RAMPUP</v>
      </c>
      <c r="G79" s="155" t="str">
        <f t="shared" si="89"/>
        <v>RUN</v>
      </c>
      <c r="H79" s="155" t="str">
        <f t="shared" si="90"/>
        <v>RUN</v>
      </c>
      <c r="I79" s="155" t="str">
        <f t="shared" si="91"/>
        <v>NA</v>
      </c>
      <c r="J79" s="155" t="str">
        <f t="shared" si="92"/>
        <v>NA</v>
      </c>
      <c r="K79"/>
      <c r="L79" s="155" t="str">
        <f>IF(L$1&lt;'7. INPUT O&amp;N UC'!$I76,"NA",IF(L$1&lt;'7. INPUT O&amp;N UC'!$K76,"RAMPUP",IF(L$1&lt;'7. INPUT O&amp;N UC'!$K77,"RUN","NA")))</f>
        <v>NA</v>
      </c>
      <c r="M79" s="155" t="str">
        <f>IF(M$1&lt;'7. INPUT O&amp;N UC'!$I76,"NA",IF(M$1&lt;'7. INPUT O&amp;N UC'!$K76,"RAMPUP",IF(M$1&lt;'7. INPUT O&amp;N UC'!$K77,"RUN","NA")))</f>
        <v>NA</v>
      </c>
      <c r="N79" s="155" t="str">
        <f>IF(N$1&lt;'7. INPUT O&amp;N UC'!$I76,"NA",IF(N$1&lt;'7. INPUT O&amp;N UC'!$K76,"RAMPUP",IF(N$1&lt;'7. INPUT O&amp;N UC'!$K77,"RUN","NA")))</f>
        <v>NA</v>
      </c>
      <c r="O79" s="155" t="str">
        <f>IF(O$1&lt;'7. INPUT O&amp;N UC'!$I76,"NA",IF(O$1&lt;'7. INPUT O&amp;N UC'!$K76,"RAMPUP",IF(O$1&lt;'7. INPUT O&amp;N UC'!$K77,"RUN","NA")))</f>
        <v>NA</v>
      </c>
      <c r="P79" s="155" t="str">
        <f>IF(P$1&lt;'7. INPUT O&amp;N UC'!$I76,"NA",IF(P$1&lt;'7. INPUT O&amp;N UC'!$K76,"RAMPUP",IF(P$1&lt;'7. INPUT O&amp;N UC'!$K77,"RUN","NA")))</f>
        <v>NA</v>
      </c>
      <c r="Q79" s="155" t="str">
        <f>IF(Q$1&lt;'7. INPUT O&amp;N UC'!$I76,"NA",IF(Q$1&lt;'7. INPUT O&amp;N UC'!$K76,"RAMPUP",IF(Q$1&lt;'7. INPUT O&amp;N UC'!$K77,"RUN","NA")))</f>
        <v>NA</v>
      </c>
      <c r="R79" s="155" t="str">
        <f>IF(R$1&lt;'7. INPUT O&amp;N UC'!$I76,"NA",IF(R$1&lt;'7. INPUT O&amp;N UC'!$K76,"RAMPUP",IF(R$1&lt;'7. INPUT O&amp;N UC'!$K77,"RUN","NA")))</f>
        <v>NA</v>
      </c>
      <c r="S79" s="155" t="str">
        <f>IF(S$1&lt;'7. INPUT O&amp;N UC'!$I76,"NA",IF(S$1&lt;'7. INPUT O&amp;N UC'!$K76,"RAMPUP",IF(S$1&lt;'7. INPUT O&amp;N UC'!$K77,"RUN","NA")))</f>
        <v>RAMPUP</v>
      </c>
      <c r="T79" s="155" t="str">
        <f>IF(T$1&lt;'7. INPUT O&amp;N UC'!$I76,"NA",IF(T$1&lt;'7. INPUT O&amp;N UC'!$K76,"RAMPUP",IF(T$1&lt;'7. INPUT O&amp;N UC'!$K77,"RUN","NA")))</f>
        <v>RAMPUP</v>
      </c>
      <c r="U79" s="155" t="str">
        <f>IF(U$1&lt;'7. INPUT O&amp;N UC'!$I76,"NA",IF(U$1&lt;'7. INPUT O&amp;N UC'!$K76,"RAMPUP",IF(U$1&lt;'7. INPUT O&amp;N UC'!$K77,"RUN","NA")))</f>
        <v>RAMPUP</v>
      </c>
      <c r="V79" s="155" t="str">
        <f>IF(V$1&lt;'7. INPUT O&amp;N UC'!$I76,"NA",IF(V$1&lt;'7. INPUT O&amp;N UC'!$K76,"RAMPUP",IF(V$1&lt;'7. INPUT O&amp;N UC'!$K77,"RUN","NA")))</f>
        <v>RAMPUP</v>
      </c>
      <c r="W79" s="155" t="str">
        <f>IF(W$1&lt;'7. INPUT O&amp;N UC'!$I76,"NA",IF(W$1&lt;'7. INPUT O&amp;N UC'!$K76,"RAMPUP",IF(W$1&lt;'7. INPUT O&amp;N UC'!$K77,"RUN","NA")))</f>
        <v>RAMPUP</v>
      </c>
      <c r="X79" s="155" t="str">
        <f>IF(X$1&lt;'7. INPUT O&amp;N UC'!$I76,"NA",IF(X$1&lt;'7. INPUT O&amp;N UC'!$K76,"RAMPUP",IF(X$1&lt;'7. INPUT O&amp;N UC'!$K77,"RUN","NA")))</f>
        <v>RAMPUP</v>
      </c>
      <c r="Y79" s="155" t="str">
        <f>IF(Y$1&lt;'7. INPUT O&amp;N UC'!$I76,"NA",IF(Y$1&lt;'7. INPUT O&amp;N UC'!$K76,"RAMPUP",IF(Y$1&lt;'7. INPUT O&amp;N UC'!$K77,"RUN","NA")))</f>
        <v>RUN</v>
      </c>
      <c r="Z79" s="155" t="str">
        <f>IF(Z$1&lt;'7. INPUT O&amp;N UC'!$I76,"NA",IF(Z$1&lt;'7. INPUT O&amp;N UC'!$K76,"RAMPUP",IF(Z$1&lt;'7. INPUT O&amp;N UC'!$K77,"RUN","NA")))</f>
        <v>RUN</v>
      </c>
      <c r="AA79" s="155" t="str">
        <f>IF(AA$1&lt;'7. INPUT O&amp;N UC'!$I76,"NA",IF(AA$1&lt;'7. INPUT O&amp;N UC'!$K76,"RAMPUP",IF(AA$1&lt;'7. INPUT O&amp;N UC'!$K77,"RUN","NA")))</f>
        <v>RUN</v>
      </c>
      <c r="AB79" s="155" t="str">
        <f>IF(AB$1&lt;'7. INPUT O&amp;N UC'!$I76,"NA",IF(AB$1&lt;'7. INPUT O&amp;N UC'!$K76,"RAMPUP",IF(AB$1&lt;'7. INPUT O&amp;N UC'!$K77,"RUN","NA")))</f>
        <v>RUN</v>
      </c>
      <c r="AC79" s="155" t="str">
        <f>IF(AC$1&lt;'7. INPUT O&amp;N UC'!$I76,"NA",IF(AC$1&lt;'7. INPUT O&amp;N UC'!$K76,"RAMPUP",IF(AC$1&lt;'7. INPUT O&amp;N UC'!$K77,"RUN","NA")))</f>
        <v>RUN</v>
      </c>
      <c r="AD79" s="155" t="str">
        <f>IF(AD$1&lt;'7. INPUT O&amp;N UC'!$I76,"NA",IF(AD$1&lt;'7. INPUT O&amp;N UC'!$K76,"RAMPUP",IF(AD$1&lt;'7. INPUT O&amp;N UC'!$K77,"RUN","NA")))</f>
        <v>RUN</v>
      </c>
      <c r="AE79" s="155" t="str">
        <f>IF(AE$1&lt;'7. INPUT O&amp;N UC'!$I76,"NA",IF(AE$1&lt;'7. INPUT O&amp;N UC'!$K76,"RAMPUP",IF(AE$1&lt;'7. INPUT O&amp;N UC'!$K77,"RUN","NA")))</f>
        <v>RUN</v>
      </c>
      <c r="AF79" s="155" t="str">
        <f>IF(AF$1&lt;'7. INPUT O&amp;N UC'!$I76,"NA",IF(AF$1&lt;'7. INPUT O&amp;N UC'!$K76,"RAMPUP",IF(AF$1&lt;'7. INPUT O&amp;N UC'!$K77,"RUN","NA")))</f>
        <v>RUN</v>
      </c>
      <c r="AG79" s="155" t="str">
        <f>IF(AG$1&lt;'7. INPUT O&amp;N UC'!$I76,"NA",IF(AG$1&lt;'7. INPUT O&amp;N UC'!$K76,"RAMPUP",IF(AG$1&lt;'7. INPUT O&amp;N UC'!$K77,"RUN","NA")))</f>
        <v>RUN</v>
      </c>
      <c r="AH79" s="155" t="str">
        <f>IF(AH$1&lt;'7. INPUT O&amp;N UC'!$I76,"NA",IF(AH$1&lt;'7. INPUT O&amp;N UC'!$K76,"RAMPUP",IF(AH$1&lt;'7. INPUT O&amp;N UC'!$K77,"RUN","NA")))</f>
        <v>RUN</v>
      </c>
      <c r="AI79" s="155" t="str">
        <f>IF(AI$1&lt;'7. INPUT O&amp;N UC'!$I76,"NA",IF(AI$1&lt;'7. INPUT O&amp;N UC'!$K76,"RAMPUP",IF(AI$1&lt;'7. INPUT O&amp;N UC'!$K77,"RUN","NA")))</f>
        <v>RUN</v>
      </c>
      <c r="AJ79" s="155" t="str">
        <f>IF(AJ$1&lt;'7. INPUT O&amp;N UC'!$I76,"NA",IF(AJ$1&lt;'7. INPUT O&amp;N UC'!$K76,"RAMPUP",IF(AJ$1&lt;'7. INPUT O&amp;N UC'!$K77,"RUN","NA")))</f>
        <v>RUN</v>
      </c>
      <c r="AK79" s="155" t="str">
        <f>IF(AK$1&lt;'7. INPUT O&amp;N UC'!$I76,"NA",IF(AK$1&lt;'7. INPUT O&amp;N UC'!$K76,"RAMPUP",IF(AK$1&lt;'7. INPUT O&amp;N UC'!$K77,"RUN","NA")))</f>
        <v>RUN</v>
      </c>
      <c r="AL79" s="155" t="str">
        <f>IF(AL$1&lt;'7. INPUT O&amp;N UC'!$I76,"NA",IF(AL$1&lt;'7. INPUT O&amp;N UC'!$K76,"RAMPUP",IF(AL$1&lt;'7. INPUT O&amp;N UC'!$K77,"RUN","NA")))</f>
        <v>RUN</v>
      </c>
      <c r="AM79" s="155" t="str">
        <f>IF(AM$1&lt;'7. INPUT O&amp;N UC'!$I76,"NA",IF(AM$1&lt;'7. INPUT O&amp;N UC'!$K76,"RAMPUP",IF(AM$1&lt;'7. INPUT O&amp;N UC'!$K77,"RUN","NA")))</f>
        <v>RUN</v>
      </c>
      <c r="AN79" s="155" t="str">
        <f>IF(AN$1&lt;'7. INPUT O&amp;N UC'!$I76,"NA",IF(AN$1&lt;'7. INPUT O&amp;N UC'!$K76,"RAMPUP",IF(AN$1&lt;'7. INPUT O&amp;N UC'!$K77,"RUN","NA")))</f>
        <v>RUN</v>
      </c>
      <c r="AO79" s="155" t="str">
        <f>IF(AO$1&lt;'7. INPUT O&amp;N UC'!$I76,"NA",IF(AO$1&lt;'7. INPUT O&amp;N UC'!$K76,"RAMPUP",IF(AO$1&lt;'7. INPUT O&amp;N UC'!$K77,"RUN","NA")))</f>
        <v>RUN</v>
      </c>
      <c r="AP79" s="155" t="str">
        <f>IF(AP$1&lt;'7. INPUT O&amp;N UC'!$I76,"NA",IF(AP$1&lt;'7. INPUT O&amp;N UC'!$K76,"RAMPUP",IF(AP$1&lt;'7. INPUT O&amp;N UC'!$K77,"RUN","NA")))</f>
        <v>RUN</v>
      </c>
      <c r="AQ79" s="155" t="str">
        <f>IF(AQ$1&lt;'7. INPUT O&amp;N UC'!$I76,"NA",IF(AQ$1&lt;'7. INPUT O&amp;N UC'!$K76,"RAMPUP",IF(AQ$1&lt;'7. INPUT O&amp;N UC'!$K77,"RUN","NA")))</f>
        <v>RUN</v>
      </c>
      <c r="AR79" s="155" t="str">
        <f>IF(AR$1&lt;'7. INPUT O&amp;N UC'!$I76,"NA",IF(AR$1&lt;'7. INPUT O&amp;N UC'!$K76,"RAMPUP",IF(AR$1&lt;'7. INPUT O&amp;N UC'!$K77,"RUN","NA")))</f>
        <v>RUN</v>
      </c>
      <c r="AS79" s="155" t="str">
        <f>IF(AS$1&lt;'7. INPUT O&amp;N UC'!$I76,"NA",IF(AS$1&lt;'7. INPUT O&amp;N UC'!$K76,"RAMPUP",IF(AS$1&lt;'7. INPUT O&amp;N UC'!$K77,"RUN","NA")))</f>
        <v>RUN</v>
      </c>
      <c r="AT79" s="155" t="str">
        <f>IF(AT$1&lt;'7. INPUT O&amp;N UC'!$I76,"NA",IF(AT$1&lt;'7. INPUT O&amp;N UC'!$K76,"RAMPUP",IF(AT$1&lt;'7. INPUT O&amp;N UC'!$K77,"RUN","NA")))</f>
        <v>RUN</v>
      </c>
      <c r="AU79" s="155" t="str">
        <f>IF(AU$1&lt;'7. INPUT O&amp;N UC'!$I76,"NA",IF(AU$1&lt;'7. INPUT O&amp;N UC'!$K76,"RAMPUP",IF(AU$1&lt;'7. INPUT O&amp;N UC'!$K77,"RUN","NA")))</f>
        <v>RUN</v>
      </c>
      <c r="AV79" s="155" t="str">
        <f>IF(AV$1&lt;'7. INPUT O&amp;N UC'!$I76,"NA",IF(AV$1&lt;'7. INPUT O&amp;N UC'!$K76,"RAMPUP",IF(AV$1&lt;'7. INPUT O&amp;N UC'!$K77,"RUN","NA")))</f>
        <v>NA</v>
      </c>
      <c r="AW79" s="155" t="str">
        <f>IF(AW$1&lt;'7. INPUT O&amp;N UC'!$I76,"NA",IF(AW$1&lt;'7. INPUT O&amp;N UC'!$K76,"RAMPUP",IF(AW$1&lt;'7. INPUT O&amp;N UC'!$K77,"RUN","NA")))</f>
        <v>NA</v>
      </c>
      <c r="AX79" s="155" t="str">
        <f>IF(AX$1&lt;'7. INPUT O&amp;N UC'!$I76,"NA",IF(AX$1&lt;'7. INPUT O&amp;N UC'!$K76,"RAMPUP",IF(AX$1&lt;'7. INPUT O&amp;N UC'!$K77,"RUN","NA")))</f>
        <v>NA</v>
      </c>
      <c r="AY79" s="155" t="str">
        <f>IF(AY$1&lt;'7. INPUT O&amp;N UC'!$I76,"NA",IF(AY$1&lt;'7. INPUT O&amp;N UC'!$K76,"RAMPUP",IF(AY$1&lt;'7. INPUT O&amp;N UC'!$K77,"RUN","NA")))</f>
        <v>NA</v>
      </c>
      <c r="AZ79" s="155" t="str">
        <f>IF(AZ$1&lt;'7. INPUT O&amp;N UC'!$I76,"NA",IF(AZ$1&lt;'7. INPUT O&amp;N UC'!$K76,"RAMPUP",IF(AZ$1&lt;'7. INPUT O&amp;N UC'!$K77,"RUN","NA")))</f>
        <v>NA</v>
      </c>
      <c r="BA79" s="155" t="str">
        <f>IF(BA$1&lt;'7. INPUT O&amp;N UC'!$I76,"NA",IF(BA$1&lt;'7. INPUT O&amp;N UC'!$K76,"RAMPUP",IF(BA$1&lt;'7. INPUT O&amp;N UC'!$K77,"RUN","NA")))</f>
        <v>NA</v>
      </c>
      <c r="BB79" s="155" t="str">
        <f>IF(BB$1&lt;'7. INPUT O&amp;N UC'!$I76,"NA",IF(BB$1&lt;'7. INPUT O&amp;N UC'!$K76,"RAMPUP",IF(BB$1&lt;'7. INPUT O&amp;N UC'!$K77,"RUN","NA")))</f>
        <v>NA</v>
      </c>
      <c r="BC79" s="155" t="str">
        <f>IF(BC$1&lt;'7. INPUT O&amp;N UC'!$I76,"NA",IF(BC$1&lt;'7. INPUT O&amp;N UC'!$K76,"RAMPUP",IF(BC$1&lt;'7. INPUT O&amp;N UC'!$K77,"RUN","NA")))</f>
        <v>NA</v>
      </c>
      <c r="BD79" s="155" t="str">
        <f>IF(BD$1&lt;'7. INPUT O&amp;N UC'!$I76,"NA",IF(BD$1&lt;'7. INPUT O&amp;N UC'!$K76,"RAMPUP",IF(BD$1&lt;'7. INPUT O&amp;N UC'!$K77,"RUN","NA")))</f>
        <v>NA</v>
      </c>
      <c r="BE79" s="155" t="str">
        <f>IF(BE$1&lt;'7. INPUT O&amp;N UC'!$I76,"NA",IF(BE$1&lt;'7. INPUT O&amp;N UC'!$K76,"RAMPUP",IF(BE$1&lt;'7. INPUT O&amp;N UC'!$K77,"RUN","NA")))</f>
        <v>NA</v>
      </c>
      <c r="BF79" s="155" t="str">
        <f>IF(BF$1&lt;'7. INPUT O&amp;N UC'!$I76,"NA",IF(BF$1&lt;'7. INPUT O&amp;N UC'!$K76,"RAMPUP",IF(BF$1&lt;'7. INPUT O&amp;N UC'!$K77,"RUN","NA")))</f>
        <v>NA</v>
      </c>
      <c r="BG79" s="155" t="str">
        <f>IF(BG$1&lt;'7. INPUT O&amp;N UC'!$I76,"NA",IF(BG$1&lt;'7. INPUT O&amp;N UC'!$K76,"RAMPUP",IF(BG$1&lt;'7. INPUT O&amp;N UC'!$K77,"RUN","NA")))</f>
        <v>NA</v>
      </c>
      <c r="BH79" s="155" t="str">
        <f>IF(BH$1&lt;'7. INPUT O&amp;N UC'!$I76,"NA",IF(BH$1&lt;'7. INPUT O&amp;N UC'!$K76,"RAMPUP",IF(BH$1&lt;'7. INPUT O&amp;N UC'!$K77,"RUN","NA")))</f>
        <v>NA</v>
      </c>
      <c r="BI79" s="155" t="str">
        <f>IF(BI$1&lt;'7. INPUT O&amp;N UC'!$I76,"NA",IF(BI$1&lt;'7. INPUT O&amp;N UC'!$K76,"RAMPUP",IF(BI$1&lt;'7. INPUT O&amp;N UC'!$K77,"RUN","NA")))</f>
        <v>NA</v>
      </c>
      <c r="BJ79" s="155" t="str">
        <f>IF(BJ$1&lt;'7. INPUT O&amp;N UC'!$I76,"NA",IF(BJ$1&lt;'7. INPUT O&amp;N UC'!$K76,"RAMPUP",IF(BJ$1&lt;'7. INPUT O&amp;N UC'!$K77,"RUN","NA")))</f>
        <v>NA</v>
      </c>
      <c r="BK79" s="155" t="str">
        <f>IF(BK$1&lt;'7. INPUT O&amp;N UC'!$I76,"NA",IF(BK$1&lt;'7. INPUT O&amp;N UC'!$K76,"RAMPUP",IF(BK$1&lt;'7. INPUT O&amp;N UC'!$K77,"RUN","NA")))</f>
        <v>NA</v>
      </c>
      <c r="BL79" s="155" t="str">
        <f>IF(BL$1&lt;'7. INPUT O&amp;N UC'!$I76,"NA",IF(BL$1&lt;'7. INPUT O&amp;N UC'!$K76,"RAMPUP",IF(BL$1&lt;'7. INPUT O&amp;N UC'!$K77,"RUN","NA")))</f>
        <v>NA</v>
      </c>
      <c r="BM79" s="155" t="str">
        <f>IF(BM$1&lt;'7. INPUT O&amp;N UC'!$I76,"NA",IF(BM$1&lt;'7. INPUT O&amp;N UC'!$K76,"RAMPUP",IF(BM$1&lt;'7. INPUT O&amp;N UC'!$K77,"RUN","NA")))</f>
        <v>NA</v>
      </c>
      <c r="BN79" s="155" t="str">
        <f>IF(BN$1&lt;'7. INPUT O&amp;N UC'!$I76,"NA",IF(BN$1&lt;'7. INPUT O&amp;N UC'!$K76,"RAMPUP",IF(BN$1&lt;'7. INPUT O&amp;N UC'!$K77,"RUN","NA")))</f>
        <v>NA</v>
      </c>
      <c r="BO79" s="155" t="str">
        <f>IF(BO$1&lt;'7. INPUT O&amp;N UC'!$I76,"NA",IF(BO$1&lt;'7. INPUT O&amp;N UC'!$K76,"RAMPUP",IF(BO$1&lt;'7. INPUT O&amp;N UC'!$K77,"RUN","NA")))</f>
        <v>NA</v>
      </c>
      <c r="BP79" s="155" t="str">
        <f>IF(BP$1&lt;'7. INPUT O&amp;N UC'!$I76,"NA",IF(BP$1&lt;'7. INPUT O&amp;N UC'!$K76,"RAMPUP",IF(BP$1&lt;'7. INPUT O&amp;N UC'!$K77,"RUN","NA")))</f>
        <v>NA</v>
      </c>
      <c r="BQ79" s="155" t="str">
        <f>IF(BQ$1&lt;'7. INPUT O&amp;N UC'!$I76,"NA",IF(BQ$1&lt;'7. INPUT O&amp;N UC'!$K76,"RAMPUP",IF(BQ$1&lt;'7. INPUT O&amp;N UC'!$K77,"RUN","NA")))</f>
        <v>NA</v>
      </c>
      <c r="BR79" s="155" t="str">
        <f>IF(BR$1&lt;'7. INPUT O&amp;N UC'!$I76,"NA",IF(BR$1&lt;'7. INPUT O&amp;N UC'!$K76,"RAMPUP",IF(BR$1&lt;'7. INPUT O&amp;N UC'!$K77,"RUN","NA")))</f>
        <v>NA</v>
      </c>
      <c r="BS79" s="155" t="str">
        <f>IF(BS$1&lt;'7. INPUT O&amp;N UC'!$I76,"NA",IF(BS$1&lt;'7. INPUT O&amp;N UC'!$K76,"RAMPUP",IF(BS$1&lt;'7. INPUT O&amp;N UC'!$K77,"RUN","NA")))</f>
        <v>NA</v>
      </c>
    </row>
    <row r="80" spans="1:71" s="77" customFormat="1" outlineLevel="1">
      <c r="B80" s="356"/>
      <c r="C80" s="360" t="s">
        <v>349</v>
      </c>
      <c r="D80"/>
      <c r="E80" s="144"/>
      <c r="F80" s="144">
        <f t="shared" si="88"/>
        <v>0.42857142857142855</v>
      </c>
      <c r="G80" s="144">
        <f t="shared" si="89"/>
        <v>1</v>
      </c>
      <c r="H80" s="144">
        <f t="shared" si="90"/>
        <v>1</v>
      </c>
      <c r="I80" s="144">
        <f t="shared" si="91"/>
        <v>0</v>
      </c>
      <c r="J80" s="144">
        <f t="shared" si="92"/>
        <v>0</v>
      </c>
      <c r="K80"/>
      <c r="L80" s="144">
        <f>IF(L79="RAMPUP",(1/('7. INPUT O&amp;N UC'!$J76+1)+J80),IF(L79="RUN",100%,IF(L79="NA",0%)))</f>
        <v>0</v>
      </c>
      <c r="M80" s="144">
        <f>IF(M79="RAMPUP",(1/('7. INPUT O&amp;N UC'!$J76+1)+K80),IF(M79="RUN",100%,IF(M79="NA",0%)))</f>
        <v>0</v>
      </c>
      <c r="N80" s="144">
        <f>IF(N79="RAMPUP",(1/('7. INPUT O&amp;N UC'!$J76+1)+L80),IF(N79="RUN",100%,IF(N79="NA",0%)))</f>
        <v>0</v>
      </c>
      <c r="O80" s="144">
        <f>IF(O79="RAMPUP",(1/('7. INPUT O&amp;N UC'!$J76+1)+M80),IF(O79="RUN",100%,IF(O79="NA",0%)))</f>
        <v>0</v>
      </c>
      <c r="P80" s="144">
        <f>IF(P79="RAMPUP",(1/('7. INPUT O&amp;N UC'!$J76+1)+N80),IF(P79="RUN",100%,IF(P79="NA",0%)))</f>
        <v>0</v>
      </c>
      <c r="Q80" s="144">
        <f>IF(Q79="RAMPUP",(1/('7. INPUT O&amp;N UC'!$J76+1)+O80),IF(Q79="RUN",100%,IF(Q79="NA",0%)))</f>
        <v>0</v>
      </c>
      <c r="R80" s="144">
        <f>IF(R79="RAMPUP",(1/('7. INPUT O&amp;N UC'!$J76+1)+P80),IF(R79="RUN",100%,IF(R79="NA",0%)))</f>
        <v>0</v>
      </c>
      <c r="S80" s="144">
        <f>IF(S79="RAMPUP",(1/('7. INPUT O&amp;N UC'!$J76+1)+Q80),IF(S79="RUN",100%,IF(S79="NA",0%)))</f>
        <v>0.14285714285714285</v>
      </c>
      <c r="T80" s="144">
        <f>IF(T79="RAMPUP",(1/('7. INPUT O&amp;N UC'!$J76+1)+R80),IF(T79="RUN",100%,IF(T79="NA",0%)))</f>
        <v>0.14285714285714285</v>
      </c>
      <c r="U80" s="144">
        <f>IF(U79="RAMPUP",(1/('7. INPUT O&amp;N UC'!$J76+1)+S80),IF(U79="RUN",100%,IF(U79="NA",0%)))</f>
        <v>0.2857142857142857</v>
      </c>
      <c r="V80" s="144">
        <f>IF(V79="RAMPUP",(1/('7. INPUT O&amp;N UC'!$J76+1)+T80),IF(V79="RUN",100%,IF(V79="NA",0%)))</f>
        <v>0.2857142857142857</v>
      </c>
      <c r="W80" s="144">
        <f>IF(W79="RAMPUP",(1/('7. INPUT O&amp;N UC'!$J76+1)+U80),IF(W79="RUN",100%,IF(W79="NA",0%)))</f>
        <v>0.42857142857142855</v>
      </c>
      <c r="X80" s="144">
        <f>IF(X79="RAMPUP",(1/('7. INPUT O&amp;N UC'!$J76+1)+V80),IF(X79="RUN",100%,IF(X79="NA",0%)))</f>
        <v>0.42857142857142855</v>
      </c>
      <c r="Y80" s="144">
        <f>IF(Y79="RAMPUP",(1/('7. INPUT O&amp;N UC'!$J76+1)+W80),IF(Y79="RUN",100%,IF(Y79="NA",0%)))</f>
        <v>1</v>
      </c>
      <c r="Z80" s="144">
        <f>IF(Z79="RAMPUP",(1/('7. INPUT O&amp;N UC'!$J76+1)+X80),IF(Z79="RUN",100%,IF(Z79="NA",0%)))</f>
        <v>1</v>
      </c>
      <c r="AA80" s="144">
        <f>IF(AA79="RAMPUP",(1/('7. INPUT O&amp;N UC'!$J76+1)+Y80),IF(AA79="RUN",100%,IF(AA79="NA",0%)))</f>
        <v>1</v>
      </c>
      <c r="AB80" s="144">
        <f>IF(AB79="RAMPUP",(1/('7. INPUT O&amp;N UC'!$J76+1)+Z80),IF(AB79="RUN",100%,IF(AB79="NA",0%)))</f>
        <v>1</v>
      </c>
      <c r="AC80" s="144">
        <f>IF(AC79="RAMPUP",(1/('7. INPUT O&amp;N UC'!$J76+1)+AA80),IF(AC79="RUN",100%,IF(AC79="NA",0%)))</f>
        <v>1</v>
      </c>
      <c r="AD80" s="144">
        <f>IF(AD79="RAMPUP",(1/('7. INPUT O&amp;N UC'!$J76+1)+AB80),IF(AD79="RUN",100%,IF(AD79="NA",0%)))</f>
        <v>1</v>
      </c>
      <c r="AE80" s="144">
        <f>IF(AE79="RAMPUP",(1/('7. INPUT O&amp;N UC'!$J76+1)+AC80),IF(AE79="RUN",100%,IF(AE79="NA",0%)))</f>
        <v>1</v>
      </c>
      <c r="AF80" s="144">
        <f>IF(AF79="RAMPUP",(1/('7. INPUT O&amp;N UC'!$J76+1)+AD80),IF(AF79="RUN",100%,IF(AF79="NA",0%)))</f>
        <v>1</v>
      </c>
      <c r="AG80" s="144">
        <f>IF(AG79="RAMPUP",(1/('7. INPUT O&amp;N UC'!$J76+1)+AE80),IF(AG79="RUN",100%,IF(AG79="NA",0%)))</f>
        <v>1</v>
      </c>
      <c r="AH80" s="144">
        <f>IF(AH79="RAMPUP",(1/('7. INPUT O&amp;N UC'!$J76+1)+AF80),IF(AH79="RUN",100%,IF(AH79="NA",0%)))</f>
        <v>1</v>
      </c>
      <c r="AI80" s="144">
        <f>IF(AI79="RAMPUP",(1/('7. INPUT O&amp;N UC'!$J76+1)+AG80),IF(AI79="RUN",100%,IF(AI79="NA",0%)))</f>
        <v>1</v>
      </c>
      <c r="AJ80" s="144">
        <f>IF(AJ79="RAMPUP",(1/('7. INPUT O&amp;N UC'!$J76+1)+AH80),IF(AJ79="RUN",100%,IF(AJ79="NA",0%)))</f>
        <v>1</v>
      </c>
      <c r="AK80" s="144">
        <f>IF(AK79="RAMPUP",(1/('7. INPUT O&amp;N UC'!$J76+1)+AI80),IF(AK79="RUN",100%,IF(AK79="NA",0%)))</f>
        <v>1</v>
      </c>
      <c r="AL80" s="144">
        <f>IF(AL79="RAMPUP",(1/('7. INPUT O&amp;N UC'!$J76+1)+AJ80),IF(AL79="RUN",100%,IF(AL79="NA",0%)))</f>
        <v>1</v>
      </c>
      <c r="AM80" s="144">
        <f>IF(AM79="RAMPUP",(1/('7. INPUT O&amp;N UC'!$J76+1)+AK80),IF(AM79="RUN",100%,IF(AM79="NA",0%)))</f>
        <v>1</v>
      </c>
      <c r="AN80" s="144">
        <f>IF(AN79="RAMPUP",(1/('7. INPUT O&amp;N UC'!$J76+1)+AL80),IF(AN79="RUN",100%,IF(AN79="NA",0%)))</f>
        <v>1</v>
      </c>
      <c r="AO80" s="144">
        <f>IF(AO79="RAMPUP",(1/('7. INPUT O&amp;N UC'!$J76+1)+AM80),IF(AO79="RUN",100%,IF(AO79="NA",0%)))</f>
        <v>1</v>
      </c>
      <c r="AP80" s="144">
        <f>IF(AP79="RAMPUP",(1/('7. INPUT O&amp;N UC'!$J76+1)+AN80),IF(AP79="RUN",100%,IF(AP79="NA",0%)))</f>
        <v>1</v>
      </c>
      <c r="AQ80" s="144">
        <f>IF(AQ79="RAMPUP",(1/('7. INPUT O&amp;N UC'!$J76+1)+AO80),IF(AQ79="RUN",100%,IF(AQ79="NA",0%)))</f>
        <v>1</v>
      </c>
      <c r="AR80" s="144">
        <f>IF(AR79="RAMPUP",(1/('7. INPUT O&amp;N UC'!$J76+1)+AP80),IF(AR79="RUN",100%,IF(AR79="NA",0%)))</f>
        <v>1</v>
      </c>
      <c r="AS80" s="144">
        <f>IF(AS79="RAMPUP",(1/('7. INPUT O&amp;N UC'!$J76+1)+AQ80),IF(AS79="RUN",100%,IF(AS79="NA",0%)))</f>
        <v>1</v>
      </c>
      <c r="AT80" s="144">
        <f>IF(AT79="RAMPUP",(1/('7. INPUT O&amp;N UC'!$J76+1)+AR80),IF(AT79="RUN",100%,IF(AT79="NA",0%)))</f>
        <v>1</v>
      </c>
      <c r="AU80" s="144">
        <f>IF(AU79="RAMPUP",(1/('7. INPUT O&amp;N UC'!$J76+1)+AS80),IF(AU79="RUN",100%,IF(AU79="NA",0%)))</f>
        <v>1</v>
      </c>
      <c r="AV80" s="144">
        <f>IF(AV79="RAMPUP",(1/('7. INPUT O&amp;N UC'!$J76+1)+AT80),IF(AV79="RUN",100%,IF(AV79="NA",0%)))</f>
        <v>0</v>
      </c>
      <c r="AW80" s="144">
        <f>IF(AW79="RAMPUP",(1/('7. INPUT O&amp;N UC'!$J76+1)+AU80),IF(AW79="RUN",100%,IF(AW79="NA",0%)))</f>
        <v>0</v>
      </c>
      <c r="AX80" s="144">
        <f>IF(AX79="RAMPUP",(1/('7. INPUT O&amp;N UC'!$J76+1)+AV80),IF(AX79="RUN",100%,IF(AX79="NA",0%)))</f>
        <v>0</v>
      </c>
      <c r="AY80" s="144">
        <f>IF(AY79="RAMPUP",(1/('7. INPUT O&amp;N UC'!$J76+1)+AW80),IF(AY79="RUN",100%,IF(AY79="NA",0%)))</f>
        <v>0</v>
      </c>
      <c r="AZ80" s="144">
        <f>IF(AZ79="RAMPUP",(1/('7. INPUT O&amp;N UC'!$J76+1)+AX80),IF(AZ79="RUN",100%,IF(AZ79="NA",0%)))</f>
        <v>0</v>
      </c>
      <c r="BA80" s="144">
        <f>IF(BA79="RAMPUP",(1/('7. INPUT O&amp;N UC'!$J76+1)+AY80),IF(BA79="RUN",100%,IF(BA79="NA",0%)))</f>
        <v>0</v>
      </c>
      <c r="BB80" s="144">
        <f>IF(BB79="RAMPUP",(1/('7. INPUT O&amp;N UC'!$J76+1)+AZ80),IF(BB79="RUN",100%,IF(BB79="NA",0%)))</f>
        <v>0</v>
      </c>
      <c r="BC80" s="144">
        <f>IF(BC79="RAMPUP",(1/('7. INPUT O&amp;N UC'!$J76+1)+BA80),IF(BC79="RUN",100%,IF(BC79="NA",0%)))</f>
        <v>0</v>
      </c>
      <c r="BD80" s="144">
        <f>IF(BD79="RAMPUP",(1/('7. INPUT O&amp;N UC'!$J76+1)+BB80),IF(BD79="RUN",100%,IF(BD79="NA",0%)))</f>
        <v>0</v>
      </c>
      <c r="BE80" s="144">
        <f>IF(BE79="RAMPUP",(1/('7. INPUT O&amp;N UC'!$J76+1)+BC80),IF(BE79="RUN",100%,IF(BE79="NA",0%)))</f>
        <v>0</v>
      </c>
      <c r="BF80" s="144">
        <f>IF(BF79="RAMPUP",(1/('7. INPUT O&amp;N UC'!$J76+1)+BD80),IF(BF79="RUN",100%,IF(BF79="NA",0%)))</f>
        <v>0</v>
      </c>
      <c r="BG80" s="144">
        <f>IF(BG79="RAMPUP",(1/('7. INPUT O&amp;N UC'!$J76+1)+BE80),IF(BG79="RUN",100%,IF(BG79="NA",0%)))</f>
        <v>0</v>
      </c>
      <c r="BH80" s="144">
        <f>IF(BH79="RAMPUP",(1/('7. INPUT O&amp;N UC'!$J76+1)+BF80),IF(BH79="RUN",100%,IF(BH79="NA",0%)))</f>
        <v>0</v>
      </c>
      <c r="BI80" s="144">
        <f>IF(BI79="RAMPUP",(1/('7. INPUT O&amp;N UC'!$J76+1)+BG80),IF(BI79="RUN",100%,IF(BI79="NA",0%)))</f>
        <v>0</v>
      </c>
      <c r="BJ80" s="144">
        <f>IF(BJ79="RAMPUP",(1/('7. INPUT O&amp;N UC'!$J76+1)+BH80),IF(BJ79="RUN",100%,IF(BJ79="NA",0%)))</f>
        <v>0</v>
      </c>
      <c r="BK80" s="144">
        <f>IF(BK79="RAMPUP",(1/('7. INPUT O&amp;N UC'!$J76+1)+BI80),IF(BK79="RUN",100%,IF(BK79="NA",0%)))</f>
        <v>0</v>
      </c>
      <c r="BL80" s="144">
        <f>IF(BL79="RAMPUP",(1/('7. INPUT O&amp;N UC'!$J76+1)+BJ80),IF(BL79="RUN",100%,IF(BL79="NA",0%)))</f>
        <v>0</v>
      </c>
      <c r="BM80" s="144">
        <f>IF(BM79="RAMPUP",(1/('7. INPUT O&amp;N UC'!$J76+1)+BK80),IF(BM79="RUN",100%,IF(BM79="NA",0%)))</f>
        <v>0</v>
      </c>
      <c r="BN80" s="144">
        <f>IF(BN79="RAMPUP",(1/('7. INPUT O&amp;N UC'!$J76+1)+BL80),IF(BN79="RUN",100%,IF(BN79="NA",0%)))</f>
        <v>0</v>
      </c>
      <c r="BO80" s="144">
        <f>IF(BO79="RAMPUP",(1/('7. INPUT O&amp;N UC'!$J76+1)+BM80),IF(BO79="RUN",100%,IF(BO79="NA",0%)))</f>
        <v>0</v>
      </c>
      <c r="BP80" s="144">
        <f>IF(BP79="RAMPUP",(1/('7. INPUT O&amp;N UC'!$J76+1)+BN80),IF(BP79="RUN",100%,IF(BP79="NA",0%)))</f>
        <v>0</v>
      </c>
      <c r="BQ80" s="144">
        <f>IF(BQ79="RAMPUP",(1/('7. INPUT O&amp;N UC'!$J76+1)+BO80),IF(BQ79="RUN",100%,IF(BQ79="NA",0%)))</f>
        <v>0</v>
      </c>
      <c r="BR80" s="144">
        <f>IF(BR79="RAMPUP",(1/('7. INPUT O&amp;N UC'!$J76+1)+BP80),IF(BR79="RUN",100%,IF(BR79="NA",0%)))</f>
        <v>0</v>
      </c>
      <c r="BS80" s="144">
        <f>IF(BS79="RAMPUP",(1/('7. INPUT O&amp;N UC'!$J76+1)+BQ80),IF(BS79="RUN",100%,IF(BS79="NA",0%)))</f>
        <v>0</v>
      </c>
    </row>
    <row r="81" spans="1:71" s="281" customFormat="1" ht="16" outlineLevel="1">
      <c r="A81" s="280"/>
      <c r="B81" s="361" t="str">
        <f>CONCATENATE('7. INPUT O&amp;N UC'!C62,".4."," - ",'7. INPUT O&amp;N UC'!C5)</f>
        <v>1.2 - O&amp;N UC.4. - O&amp;N UC</v>
      </c>
      <c r="C81" s="361" t="s">
        <v>274</v>
      </c>
      <c r="D81"/>
      <c r="E81" s="283"/>
      <c r="F81" s="283">
        <f t="shared" si="88"/>
        <v>1</v>
      </c>
      <c r="G81" s="283">
        <f t="shared" si="89"/>
        <v>1</v>
      </c>
      <c r="H81" s="283">
        <f t="shared" si="90"/>
        <v>1</v>
      </c>
      <c r="I81" s="283">
        <f t="shared" si="91"/>
        <v>0</v>
      </c>
      <c r="J81" s="283">
        <f t="shared" si="92"/>
        <v>0</v>
      </c>
      <c r="K81"/>
      <c r="L81" s="283">
        <f>IF(L75="PROD",1,0)</f>
        <v>0</v>
      </c>
      <c r="M81" s="283">
        <f t="shared" ref="M81:BS81" si="93">IF(M75="PROD",1,0)</f>
        <v>0</v>
      </c>
      <c r="N81" s="283">
        <f t="shared" si="93"/>
        <v>0</v>
      </c>
      <c r="O81" s="283">
        <f t="shared" si="93"/>
        <v>0</v>
      </c>
      <c r="P81" s="283">
        <f t="shared" si="93"/>
        <v>1</v>
      </c>
      <c r="Q81" s="283">
        <f t="shared" si="93"/>
        <v>1</v>
      </c>
      <c r="R81" s="283">
        <f t="shared" si="93"/>
        <v>1</v>
      </c>
      <c r="S81" s="283">
        <f t="shared" si="93"/>
        <v>1</v>
      </c>
      <c r="T81" s="283">
        <f t="shared" si="93"/>
        <v>1</v>
      </c>
      <c r="U81" s="283">
        <f t="shared" si="93"/>
        <v>1</v>
      </c>
      <c r="V81" s="283">
        <f t="shared" si="93"/>
        <v>1</v>
      </c>
      <c r="W81" s="283">
        <f t="shared" si="93"/>
        <v>1</v>
      </c>
      <c r="X81" s="283">
        <f t="shared" si="93"/>
        <v>1</v>
      </c>
      <c r="Y81" s="283">
        <f t="shared" si="93"/>
        <v>1</v>
      </c>
      <c r="Z81" s="283">
        <f t="shared" si="93"/>
        <v>1</v>
      </c>
      <c r="AA81" s="283">
        <f t="shared" si="93"/>
        <v>1</v>
      </c>
      <c r="AB81" s="283">
        <f t="shared" si="93"/>
        <v>1</v>
      </c>
      <c r="AC81" s="283">
        <f t="shared" si="93"/>
        <v>1</v>
      </c>
      <c r="AD81" s="283">
        <f t="shared" si="93"/>
        <v>1</v>
      </c>
      <c r="AE81" s="283">
        <f t="shared" si="93"/>
        <v>1</v>
      </c>
      <c r="AF81" s="283">
        <f t="shared" si="93"/>
        <v>1</v>
      </c>
      <c r="AG81" s="283">
        <f t="shared" si="93"/>
        <v>1</v>
      </c>
      <c r="AH81" s="283">
        <f t="shared" si="93"/>
        <v>1</v>
      </c>
      <c r="AI81" s="283">
        <f t="shared" si="93"/>
        <v>1</v>
      </c>
      <c r="AJ81" s="283">
        <f t="shared" si="93"/>
        <v>1</v>
      </c>
      <c r="AK81" s="283">
        <f t="shared" si="93"/>
        <v>1</v>
      </c>
      <c r="AL81" s="283">
        <f t="shared" si="93"/>
        <v>1</v>
      </c>
      <c r="AM81" s="283">
        <f t="shared" si="93"/>
        <v>1</v>
      </c>
      <c r="AN81" s="283">
        <f t="shared" si="93"/>
        <v>1</v>
      </c>
      <c r="AO81" s="283">
        <f t="shared" si="93"/>
        <v>1</v>
      </c>
      <c r="AP81" s="283">
        <f t="shared" si="93"/>
        <v>1</v>
      </c>
      <c r="AQ81" s="283">
        <f t="shared" si="93"/>
        <v>1</v>
      </c>
      <c r="AR81" s="283">
        <f t="shared" si="93"/>
        <v>1</v>
      </c>
      <c r="AS81" s="283">
        <f t="shared" si="93"/>
        <v>1</v>
      </c>
      <c r="AT81" s="283">
        <f t="shared" si="93"/>
        <v>1</v>
      </c>
      <c r="AU81" s="283">
        <f t="shared" si="93"/>
        <v>1</v>
      </c>
      <c r="AV81" s="283">
        <f t="shared" si="93"/>
        <v>0</v>
      </c>
      <c r="AW81" s="283">
        <f t="shared" si="93"/>
        <v>0</v>
      </c>
      <c r="AX81" s="283">
        <f t="shared" si="93"/>
        <v>0</v>
      </c>
      <c r="AY81" s="283">
        <f t="shared" si="93"/>
        <v>0</v>
      </c>
      <c r="AZ81" s="283">
        <f t="shared" si="93"/>
        <v>0</v>
      </c>
      <c r="BA81" s="283">
        <f t="shared" si="93"/>
        <v>0</v>
      </c>
      <c r="BB81" s="283">
        <f t="shared" si="93"/>
        <v>0</v>
      </c>
      <c r="BC81" s="283">
        <f t="shared" si="93"/>
        <v>0</v>
      </c>
      <c r="BD81" s="283">
        <f t="shared" si="93"/>
        <v>0</v>
      </c>
      <c r="BE81" s="283">
        <f t="shared" si="93"/>
        <v>0</v>
      </c>
      <c r="BF81" s="283">
        <f t="shared" si="93"/>
        <v>0</v>
      </c>
      <c r="BG81" s="283">
        <f t="shared" si="93"/>
        <v>0</v>
      </c>
      <c r="BH81" s="283">
        <f t="shared" si="93"/>
        <v>0</v>
      </c>
      <c r="BI81" s="283">
        <f t="shared" si="93"/>
        <v>0</v>
      </c>
      <c r="BJ81" s="283">
        <f t="shared" si="93"/>
        <v>0</v>
      </c>
      <c r="BK81" s="283">
        <f t="shared" si="93"/>
        <v>0</v>
      </c>
      <c r="BL81" s="283">
        <f t="shared" si="93"/>
        <v>0</v>
      </c>
      <c r="BM81" s="283">
        <f t="shared" si="93"/>
        <v>0</v>
      </c>
      <c r="BN81" s="283">
        <f t="shared" si="93"/>
        <v>0</v>
      </c>
      <c r="BO81" s="283">
        <f t="shared" si="93"/>
        <v>0</v>
      </c>
      <c r="BP81" s="283">
        <f t="shared" si="93"/>
        <v>0</v>
      </c>
      <c r="BQ81" s="283">
        <f t="shared" si="93"/>
        <v>0</v>
      </c>
      <c r="BR81" s="283">
        <f t="shared" si="93"/>
        <v>0</v>
      </c>
      <c r="BS81" s="283">
        <f t="shared" si="93"/>
        <v>0</v>
      </c>
    </row>
    <row r="82" spans="1:71" s="77" customFormat="1" ht="16">
      <c r="A82" s="83"/>
      <c r="B82" s="269"/>
      <c r="C82" s="279"/>
      <c r="E82" s="317"/>
      <c r="F82" s="317"/>
      <c r="G82" s="317"/>
      <c r="H82" s="317"/>
      <c r="I82" s="317"/>
      <c r="J82" s="317"/>
      <c r="K82" s="315"/>
      <c r="L82" s="317"/>
      <c r="M82" s="317"/>
      <c r="N82" s="317"/>
      <c r="O82" s="317"/>
      <c r="P82" s="317"/>
      <c r="Q82" s="317"/>
      <c r="R82" s="317"/>
      <c r="S82" s="317"/>
      <c r="T82" s="317"/>
      <c r="U82" s="317"/>
      <c r="V82" s="317"/>
      <c r="W82" s="317"/>
      <c r="X82" s="317"/>
      <c r="Y82" s="317"/>
      <c r="Z82" s="317"/>
      <c r="AA82" s="317"/>
      <c r="AB82" s="317"/>
      <c r="AC82" s="317"/>
      <c r="AD82" s="317"/>
      <c r="AE82" s="317"/>
      <c r="AF82" s="317"/>
      <c r="AG82" s="317"/>
      <c r="AH82" s="317"/>
      <c r="AI82" s="317"/>
      <c r="AJ82" s="317"/>
      <c r="AK82" s="317"/>
      <c r="AL82" s="317"/>
      <c r="AM82" s="317"/>
      <c r="AN82" s="317"/>
      <c r="AO82" s="317"/>
      <c r="AP82" s="317"/>
      <c r="AQ82" s="317"/>
      <c r="AR82" s="317"/>
      <c r="AS82" s="317"/>
      <c r="AT82" s="317"/>
      <c r="AU82" s="317"/>
      <c r="AV82" s="317"/>
      <c r="AW82" s="317"/>
      <c r="AX82" s="317"/>
      <c r="AY82" s="317"/>
      <c r="AZ82" s="317"/>
      <c r="BA82" s="317"/>
      <c r="BB82" s="317"/>
      <c r="BC82" s="317"/>
      <c r="BD82" s="317"/>
      <c r="BE82" s="317"/>
      <c r="BF82" s="317"/>
      <c r="BG82" s="317"/>
      <c r="BH82" s="317"/>
      <c r="BI82" s="317"/>
      <c r="BJ82" s="317"/>
      <c r="BK82" s="317"/>
      <c r="BL82" s="317"/>
      <c r="BM82" s="317"/>
      <c r="BN82" s="317"/>
      <c r="BO82" s="317"/>
      <c r="BP82" s="317"/>
      <c r="BQ82" s="317"/>
      <c r="BR82" s="317"/>
      <c r="BS82" s="317"/>
    </row>
    <row r="83" spans="1:71" s="5" customFormat="1" ht="21">
      <c r="A83" s="83"/>
      <c r="B83" s="141" t="str">
        <f>'6. INPUT PROJECT'!B18</f>
        <v>2.</v>
      </c>
      <c r="C83" s="142" t="str">
        <f>'6. INPUT PROJECT'!C18</f>
        <v>Project - NTT</v>
      </c>
      <c r="E83" s="290" t="str">
        <f t="shared" ref="E83:J83" si="94">E$1</f>
        <v>SUM</v>
      </c>
      <c r="F83" s="290" t="str">
        <f t="shared" si="94"/>
        <v>Year 1</v>
      </c>
      <c r="G83" s="290" t="str">
        <f t="shared" si="94"/>
        <v>Year 2</v>
      </c>
      <c r="H83" s="290" t="str">
        <f t="shared" si="94"/>
        <v>Year 3</v>
      </c>
      <c r="I83" s="290" t="str">
        <f t="shared" si="94"/>
        <v>Year 4</v>
      </c>
      <c r="J83" s="290" t="str">
        <f t="shared" si="94"/>
        <v>Year 5</v>
      </c>
      <c r="K83" s="307"/>
      <c r="L83" s="138">
        <f t="shared" ref="L83:BS83" si="95">L$1</f>
        <v>43922</v>
      </c>
      <c r="M83" s="138">
        <f t="shared" si="95"/>
        <v>43952</v>
      </c>
      <c r="N83" s="138">
        <f t="shared" si="95"/>
        <v>43983</v>
      </c>
      <c r="O83" s="138">
        <f t="shared" si="95"/>
        <v>44013</v>
      </c>
      <c r="P83" s="138">
        <f t="shared" si="95"/>
        <v>44044</v>
      </c>
      <c r="Q83" s="138">
        <f t="shared" si="95"/>
        <v>44075</v>
      </c>
      <c r="R83" s="138">
        <f t="shared" si="95"/>
        <v>44105</v>
      </c>
      <c r="S83" s="138">
        <f t="shared" si="95"/>
        <v>44136</v>
      </c>
      <c r="T83" s="138">
        <f t="shared" si="95"/>
        <v>44166</v>
      </c>
      <c r="U83" s="138">
        <f t="shared" si="95"/>
        <v>44197</v>
      </c>
      <c r="V83" s="138">
        <f t="shared" si="95"/>
        <v>44228</v>
      </c>
      <c r="W83" s="138">
        <f t="shared" si="95"/>
        <v>44256</v>
      </c>
      <c r="X83" s="138">
        <f t="shared" si="95"/>
        <v>44287</v>
      </c>
      <c r="Y83" s="138">
        <f t="shared" si="95"/>
        <v>44317</v>
      </c>
      <c r="Z83" s="138">
        <f t="shared" si="95"/>
        <v>44348</v>
      </c>
      <c r="AA83" s="138">
        <f t="shared" si="95"/>
        <v>44378</v>
      </c>
      <c r="AB83" s="138">
        <f t="shared" si="95"/>
        <v>44409</v>
      </c>
      <c r="AC83" s="138">
        <f t="shared" si="95"/>
        <v>44440</v>
      </c>
      <c r="AD83" s="138">
        <f t="shared" si="95"/>
        <v>44470</v>
      </c>
      <c r="AE83" s="138">
        <f t="shared" si="95"/>
        <v>44501</v>
      </c>
      <c r="AF83" s="138">
        <f t="shared" si="95"/>
        <v>44531</v>
      </c>
      <c r="AG83" s="138">
        <f t="shared" si="95"/>
        <v>44562</v>
      </c>
      <c r="AH83" s="138">
        <f t="shared" si="95"/>
        <v>44593</v>
      </c>
      <c r="AI83" s="138">
        <f t="shared" si="95"/>
        <v>44621</v>
      </c>
      <c r="AJ83" s="138">
        <f t="shared" si="95"/>
        <v>44652</v>
      </c>
      <c r="AK83" s="138">
        <f t="shared" si="95"/>
        <v>44682</v>
      </c>
      <c r="AL83" s="138">
        <f t="shared" si="95"/>
        <v>44713</v>
      </c>
      <c r="AM83" s="138">
        <f t="shared" si="95"/>
        <v>44743</v>
      </c>
      <c r="AN83" s="138">
        <f t="shared" si="95"/>
        <v>44774</v>
      </c>
      <c r="AO83" s="138">
        <f t="shared" si="95"/>
        <v>44805</v>
      </c>
      <c r="AP83" s="138">
        <f t="shared" si="95"/>
        <v>44835</v>
      </c>
      <c r="AQ83" s="138">
        <f t="shared" si="95"/>
        <v>44866</v>
      </c>
      <c r="AR83" s="138">
        <f t="shared" si="95"/>
        <v>44896</v>
      </c>
      <c r="AS83" s="138">
        <f t="shared" si="95"/>
        <v>44927</v>
      </c>
      <c r="AT83" s="138">
        <f t="shared" si="95"/>
        <v>44958</v>
      </c>
      <c r="AU83" s="138">
        <f t="shared" si="95"/>
        <v>44986</v>
      </c>
      <c r="AV83" s="138">
        <f t="shared" si="95"/>
        <v>45017</v>
      </c>
      <c r="AW83" s="138">
        <f t="shared" si="95"/>
        <v>45047</v>
      </c>
      <c r="AX83" s="138">
        <f t="shared" si="95"/>
        <v>45078</v>
      </c>
      <c r="AY83" s="138">
        <f t="shared" si="95"/>
        <v>45108</v>
      </c>
      <c r="AZ83" s="138">
        <f t="shared" si="95"/>
        <v>45139</v>
      </c>
      <c r="BA83" s="138">
        <f t="shared" si="95"/>
        <v>45170</v>
      </c>
      <c r="BB83" s="138">
        <f t="shared" si="95"/>
        <v>45200</v>
      </c>
      <c r="BC83" s="138">
        <f t="shared" si="95"/>
        <v>45231</v>
      </c>
      <c r="BD83" s="138">
        <f t="shared" si="95"/>
        <v>45261</v>
      </c>
      <c r="BE83" s="138">
        <f t="shared" si="95"/>
        <v>45292</v>
      </c>
      <c r="BF83" s="138">
        <f t="shared" si="95"/>
        <v>45323</v>
      </c>
      <c r="BG83" s="138">
        <f t="shared" si="95"/>
        <v>45352</v>
      </c>
      <c r="BH83" s="138">
        <f t="shared" si="95"/>
        <v>45383</v>
      </c>
      <c r="BI83" s="138">
        <f t="shared" si="95"/>
        <v>45413</v>
      </c>
      <c r="BJ83" s="138">
        <f t="shared" si="95"/>
        <v>45444</v>
      </c>
      <c r="BK83" s="138">
        <f t="shared" si="95"/>
        <v>45474</v>
      </c>
      <c r="BL83" s="138">
        <f t="shared" si="95"/>
        <v>45505</v>
      </c>
      <c r="BM83" s="138">
        <f t="shared" si="95"/>
        <v>45536</v>
      </c>
      <c r="BN83" s="138">
        <f t="shared" si="95"/>
        <v>45566</v>
      </c>
      <c r="BO83" s="138">
        <f t="shared" si="95"/>
        <v>45597</v>
      </c>
      <c r="BP83" s="138">
        <f t="shared" si="95"/>
        <v>45627</v>
      </c>
      <c r="BQ83" s="138">
        <f t="shared" si="95"/>
        <v>45658</v>
      </c>
      <c r="BR83" s="138">
        <f t="shared" si="95"/>
        <v>45689</v>
      </c>
      <c r="BS83" s="138">
        <f t="shared" si="95"/>
        <v>45717</v>
      </c>
    </row>
    <row r="84" spans="1:71" s="83" customFormat="1" ht="16">
      <c r="B84" s="132" t="str">
        <f>'6. INPUT PROJECT'!C20</f>
        <v>2.1</v>
      </c>
      <c r="C84" s="132" t="str">
        <f>'6. INPUT PROJECT'!D20</f>
        <v>Project - NTT - Revenues</v>
      </c>
      <c r="E84" s="293">
        <f t="shared" ref="E84:E115" si="96">F84+G84+H84+I84+J84</f>
        <v>1571538.4615384608</v>
      </c>
      <c r="F84" s="293">
        <f t="shared" ref="F84:F115" si="97">SUM(L84:W84)</f>
        <v>574615.38461538439</v>
      </c>
      <c r="G84" s="293">
        <f t="shared" ref="G84:G115" si="98">SUM(X84:AI84)</f>
        <v>498461.53846153826</v>
      </c>
      <c r="H84" s="293">
        <f t="shared" ref="H84:H115" si="99">SUM(AJ84:AU84)</f>
        <v>498461.53846153826</v>
      </c>
      <c r="I84" s="293">
        <f t="shared" ref="I84:I115" si="100">SUM(AV84:BG84)</f>
        <v>0</v>
      </c>
      <c r="J84" s="293">
        <f t="shared" ref="J84:J115" si="101">SUM(BH84:BS84)</f>
        <v>0</v>
      </c>
      <c r="K84" s="307"/>
      <c r="L84" s="294">
        <f>L85+L96+L107</f>
        <v>56538.461538461539</v>
      </c>
      <c r="M84" s="294">
        <f t="shared" ref="M84:BS84" si="102">M85+M96+M107</f>
        <v>66923.076923076922</v>
      </c>
      <c r="N84" s="294">
        <f t="shared" si="102"/>
        <v>77307.692307692312</v>
      </c>
      <c r="O84" s="294">
        <f t="shared" si="102"/>
        <v>41538.461538461532</v>
      </c>
      <c r="P84" s="294">
        <f t="shared" si="102"/>
        <v>41538.461538461532</v>
      </c>
      <c r="Q84" s="294">
        <f t="shared" si="102"/>
        <v>41538.461538461532</v>
      </c>
      <c r="R84" s="294">
        <f t="shared" si="102"/>
        <v>41538.461538461532</v>
      </c>
      <c r="S84" s="294">
        <f t="shared" si="102"/>
        <v>41538.461538461532</v>
      </c>
      <c r="T84" s="294">
        <f t="shared" si="102"/>
        <v>41538.461538461532</v>
      </c>
      <c r="U84" s="294">
        <f t="shared" si="102"/>
        <v>41538.461538461532</v>
      </c>
      <c r="V84" s="294">
        <f t="shared" si="102"/>
        <v>41538.461538461532</v>
      </c>
      <c r="W84" s="294">
        <f t="shared" si="102"/>
        <v>41538.461538461532</v>
      </c>
      <c r="X84" s="294">
        <f t="shared" si="102"/>
        <v>41538.461538461532</v>
      </c>
      <c r="Y84" s="294">
        <f t="shared" si="102"/>
        <v>41538.461538461532</v>
      </c>
      <c r="Z84" s="294">
        <f t="shared" si="102"/>
        <v>41538.461538461532</v>
      </c>
      <c r="AA84" s="294">
        <f t="shared" si="102"/>
        <v>41538.461538461532</v>
      </c>
      <c r="AB84" s="294">
        <f t="shared" si="102"/>
        <v>41538.461538461532</v>
      </c>
      <c r="AC84" s="294">
        <f t="shared" si="102"/>
        <v>41538.461538461532</v>
      </c>
      <c r="AD84" s="294">
        <f t="shared" si="102"/>
        <v>41538.461538461532</v>
      </c>
      <c r="AE84" s="294">
        <f t="shared" si="102"/>
        <v>41538.461538461532</v>
      </c>
      <c r="AF84" s="294">
        <f t="shared" si="102"/>
        <v>41538.461538461532</v>
      </c>
      <c r="AG84" s="294">
        <f t="shared" si="102"/>
        <v>41538.461538461532</v>
      </c>
      <c r="AH84" s="294">
        <f t="shared" si="102"/>
        <v>41538.461538461532</v>
      </c>
      <c r="AI84" s="294">
        <f t="shared" si="102"/>
        <v>41538.461538461532</v>
      </c>
      <c r="AJ84" s="294">
        <f t="shared" si="102"/>
        <v>41538.461538461532</v>
      </c>
      <c r="AK84" s="294">
        <f t="shared" si="102"/>
        <v>41538.461538461532</v>
      </c>
      <c r="AL84" s="294">
        <f t="shared" si="102"/>
        <v>41538.461538461532</v>
      </c>
      <c r="AM84" s="294">
        <f t="shared" si="102"/>
        <v>41538.461538461532</v>
      </c>
      <c r="AN84" s="294">
        <f t="shared" si="102"/>
        <v>41538.461538461532</v>
      </c>
      <c r="AO84" s="294">
        <f t="shared" si="102"/>
        <v>41538.461538461532</v>
      </c>
      <c r="AP84" s="294">
        <f t="shared" si="102"/>
        <v>41538.461538461532</v>
      </c>
      <c r="AQ84" s="294">
        <f t="shared" si="102"/>
        <v>41538.461538461532</v>
      </c>
      <c r="AR84" s="294">
        <f t="shared" si="102"/>
        <v>41538.461538461532</v>
      </c>
      <c r="AS84" s="294">
        <f t="shared" si="102"/>
        <v>41538.461538461532</v>
      </c>
      <c r="AT84" s="294">
        <f t="shared" si="102"/>
        <v>41538.461538461532</v>
      </c>
      <c r="AU84" s="294">
        <f t="shared" si="102"/>
        <v>41538.461538461532</v>
      </c>
      <c r="AV84" s="294">
        <f t="shared" si="102"/>
        <v>0</v>
      </c>
      <c r="AW84" s="294">
        <f t="shared" si="102"/>
        <v>0</v>
      </c>
      <c r="AX84" s="294">
        <f t="shared" si="102"/>
        <v>0</v>
      </c>
      <c r="AY84" s="294">
        <f t="shared" si="102"/>
        <v>0</v>
      </c>
      <c r="AZ84" s="294">
        <f t="shared" si="102"/>
        <v>0</v>
      </c>
      <c r="BA84" s="294">
        <f t="shared" si="102"/>
        <v>0</v>
      </c>
      <c r="BB84" s="294">
        <f t="shared" si="102"/>
        <v>0</v>
      </c>
      <c r="BC84" s="294">
        <f t="shared" si="102"/>
        <v>0</v>
      </c>
      <c r="BD84" s="294">
        <f t="shared" si="102"/>
        <v>0</v>
      </c>
      <c r="BE84" s="294">
        <f t="shared" si="102"/>
        <v>0</v>
      </c>
      <c r="BF84" s="294">
        <f t="shared" si="102"/>
        <v>0</v>
      </c>
      <c r="BG84" s="294">
        <f t="shared" si="102"/>
        <v>0</v>
      </c>
      <c r="BH84" s="294">
        <f t="shared" si="102"/>
        <v>0</v>
      </c>
      <c r="BI84" s="294">
        <f t="shared" si="102"/>
        <v>0</v>
      </c>
      <c r="BJ84" s="294">
        <f t="shared" si="102"/>
        <v>0</v>
      </c>
      <c r="BK84" s="294">
        <f t="shared" si="102"/>
        <v>0</v>
      </c>
      <c r="BL84" s="294">
        <f t="shared" si="102"/>
        <v>0</v>
      </c>
      <c r="BM84" s="294">
        <f t="shared" si="102"/>
        <v>0</v>
      </c>
      <c r="BN84" s="294">
        <f t="shared" si="102"/>
        <v>0</v>
      </c>
      <c r="BO84" s="294">
        <f t="shared" si="102"/>
        <v>0</v>
      </c>
      <c r="BP84" s="294">
        <f t="shared" si="102"/>
        <v>0</v>
      </c>
      <c r="BQ84" s="294">
        <f t="shared" si="102"/>
        <v>0</v>
      </c>
      <c r="BR84" s="294">
        <f t="shared" si="102"/>
        <v>0</v>
      </c>
      <c r="BS84" s="294">
        <f t="shared" si="102"/>
        <v>0</v>
      </c>
    </row>
    <row r="85" spans="1:71" s="79" customFormat="1" ht="16" outlineLevel="1">
      <c r="A85" s="83"/>
      <c r="B85" s="133" t="str">
        <f>'6. INPUT PROJECT'!D22</f>
        <v>2.1.1</v>
      </c>
      <c r="C85" s="133" t="str">
        <f>'6. INPUT PROJECT'!E22</f>
        <v>Project - NTT - Revenues - Equipment</v>
      </c>
      <c r="E85" s="296">
        <f t="shared" si="96"/>
        <v>0</v>
      </c>
      <c r="F85" s="296">
        <f t="shared" si="97"/>
        <v>0</v>
      </c>
      <c r="G85" s="296">
        <f t="shared" si="98"/>
        <v>0</v>
      </c>
      <c r="H85" s="296">
        <f t="shared" si="99"/>
        <v>0</v>
      </c>
      <c r="I85" s="296">
        <f t="shared" si="100"/>
        <v>0</v>
      </c>
      <c r="J85" s="296">
        <f t="shared" si="101"/>
        <v>0</v>
      </c>
      <c r="K85" s="315"/>
      <c r="L85" s="296">
        <f>SUM(L86:L95)</f>
        <v>0</v>
      </c>
      <c r="M85" s="296">
        <f t="shared" ref="M85:AQ85" si="103">SUM(M86:M95)</f>
        <v>0</v>
      </c>
      <c r="N85" s="296">
        <f t="shared" si="103"/>
        <v>0</v>
      </c>
      <c r="O85" s="296">
        <f t="shared" si="103"/>
        <v>0</v>
      </c>
      <c r="P85" s="296">
        <f t="shared" si="103"/>
        <v>0</v>
      </c>
      <c r="Q85" s="296">
        <f t="shared" si="103"/>
        <v>0</v>
      </c>
      <c r="R85" s="296">
        <f t="shared" si="103"/>
        <v>0</v>
      </c>
      <c r="S85" s="296">
        <f t="shared" si="103"/>
        <v>0</v>
      </c>
      <c r="T85" s="296">
        <f t="shared" si="103"/>
        <v>0</v>
      </c>
      <c r="U85" s="296">
        <f t="shared" si="103"/>
        <v>0</v>
      </c>
      <c r="V85" s="296">
        <f t="shared" si="103"/>
        <v>0</v>
      </c>
      <c r="W85" s="296">
        <f t="shared" si="103"/>
        <v>0</v>
      </c>
      <c r="X85" s="296">
        <f t="shared" si="103"/>
        <v>0</v>
      </c>
      <c r="Y85" s="296">
        <f t="shared" si="103"/>
        <v>0</v>
      </c>
      <c r="Z85" s="296">
        <f t="shared" si="103"/>
        <v>0</v>
      </c>
      <c r="AA85" s="296">
        <f t="shared" si="103"/>
        <v>0</v>
      </c>
      <c r="AB85" s="296">
        <f t="shared" si="103"/>
        <v>0</v>
      </c>
      <c r="AC85" s="296">
        <f t="shared" si="103"/>
        <v>0</v>
      </c>
      <c r="AD85" s="296">
        <f t="shared" si="103"/>
        <v>0</v>
      </c>
      <c r="AE85" s="296">
        <f t="shared" si="103"/>
        <v>0</v>
      </c>
      <c r="AF85" s="296">
        <f t="shared" si="103"/>
        <v>0</v>
      </c>
      <c r="AG85" s="296">
        <f t="shared" si="103"/>
        <v>0</v>
      </c>
      <c r="AH85" s="296">
        <f t="shared" si="103"/>
        <v>0</v>
      </c>
      <c r="AI85" s="296">
        <f t="shared" si="103"/>
        <v>0</v>
      </c>
      <c r="AJ85" s="296">
        <f t="shared" si="103"/>
        <v>0</v>
      </c>
      <c r="AK85" s="296">
        <f t="shared" si="103"/>
        <v>0</v>
      </c>
      <c r="AL85" s="296">
        <f t="shared" si="103"/>
        <v>0</v>
      </c>
      <c r="AM85" s="296">
        <f t="shared" si="103"/>
        <v>0</v>
      </c>
      <c r="AN85" s="296">
        <f t="shared" si="103"/>
        <v>0</v>
      </c>
      <c r="AO85" s="296">
        <f t="shared" si="103"/>
        <v>0</v>
      </c>
      <c r="AP85" s="296">
        <f t="shared" si="103"/>
        <v>0</v>
      </c>
      <c r="AQ85" s="296">
        <f t="shared" si="103"/>
        <v>0</v>
      </c>
      <c r="AR85" s="296">
        <f t="shared" ref="AR85:BS85" si="104">SUM(AR86:AR95)</f>
        <v>0</v>
      </c>
      <c r="AS85" s="296">
        <f t="shared" si="104"/>
        <v>0</v>
      </c>
      <c r="AT85" s="296">
        <f t="shared" si="104"/>
        <v>0</v>
      </c>
      <c r="AU85" s="296">
        <f t="shared" si="104"/>
        <v>0</v>
      </c>
      <c r="AV85" s="296">
        <f t="shared" si="104"/>
        <v>0</v>
      </c>
      <c r="AW85" s="296">
        <f t="shared" si="104"/>
        <v>0</v>
      </c>
      <c r="AX85" s="296">
        <f t="shared" si="104"/>
        <v>0</v>
      </c>
      <c r="AY85" s="296">
        <f t="shared" si="104"/>
        <v>0</v>
      </c>
      <c r="AZ85" s="296">
        <f t="shared" si="104"/>
        <v>0</v>
      </c>
      <c r="BA85" s="296">
        <f t="shared" si="104"/>
        <v>0</v>
      </c>
      <c r="BB85" s="296">
        <f t="shared" si="104"/>
        <v>0</v>
      </c>
      <c r="BC85" s="296">
        <f t="shared" si="104"/>
        <v>0</v>
      </c>
      <c r="BD85" s="296">
        <f t="shared" si="104"/>
        <v>0</v>
      </c>
      <c r="BE85" s="296">
        <f t="shared" si="104"/>
        <v>0</v>
      </c>
      <c r="BF85" s="296">
        <f t="shared" si="104"/>
        <v>0</v>
      </c>
      <c r="BG85" s="296">
        <f t="shared" si="104"/>
        <v>0</v>
      </c>
      <c r="BH85" s="296">
        <f t="shared" si="104"/>
        <v>0</v>
      </c>
      <c r="BI85" s="296">
        <f t="shared" si="104"/>
        <v>0</v>
      </c>
      <c r="BJ85" s="296">
        <f t="shared" si="104"/>
        <v>0</v>
      </c>
      <c r="BK85" s="296">
        <f t="shared" si="104"/>
        <v>0</v>
      </c>
      <c r="BL85" s="296">
        <f t="shared" si="104"/>
        <v>0</v>
      </c>
      <c r="BM85" s="296">
        <f t="shared" si="104"/>
        <v>0</v>
      </c>
      <c r="BN85" s="296">
        <f t="shared" si="104"/>
        <v>0</v>
      </c>
      <c r="BO85" s="296">
        <f t="shared" si="104"/>
        <v>0</v>
      </c>
      <c r="BP85" s="296">
        <f t="shared" si="104"/>
        <v>0</v>
      </c>
      <c r="BQ85" s="296">
        <f t="shared" si="104"/>
        <v>0</v>
      </c>
      <c r="BR85" s="296">
        <f t="shared" si="104"/>
        <v>0</v>
      </c>
      <c r="BS85" s="296">
        <f t="shared" si="104"/>
        <v>0</v>
      </c>
    </row>
    <row r="86" spans="1:71" s="80" customFormat="1" ht="16" outlineLevel="2">
      <c r="A86" s="83"/>
      <c r="B86" s="129" t="str">
        <f>'6. INPUT PROJECT'!D26</f>
        <v>Project-2.1.1-Item #1</v>
      </c>
      <c r="C86" s="129" t="str">
        <f>'6. INPUT PROJECT'!F26</f>
        <v>None</v>
      </c>
      <c r="E86" s="297">
        <f t="shared" si="96"/>
        <v>0</v>
      </c>
      <c r="F86" s="297">
        <f t="shared" si="97"/>
        <v>0</v>
      </c>
      <c r="G86" s="297">
        <f t="shared" si="98"/>
        <v>0</v>
      </c>
      <c r="H86" s="297">
        <f t="shared" si="99"/>
        <v>0</v>
      </c>
      <c r="I86" s="297">
        <f t="shared" si="100"/>
        <v>0</v>
      </c>
      <c r="J86" s="297">
        <f t="shared" si="101"/>
        <v>0</v>
      </c>
      <c r="K86" s="318"/>
      <c r="L86" s="297">
        <f>L$72*'6. INPUT PROJECT'!$H26*'6. INPUT PROJECT'!$K26*(1-'6. INPUT PROJECT'!$L26)</f>
        <v>0</v>
      </c>
      <c r="M86" s="297">
        <f>M$72*'6. INPUT PROJECT'!$H26*'6. INPUT PROJECT'!$K26*(1-'6. INPUT PROJECT'!$L26)</f>
        <v>0</v>
      </c>
      <c r="N86" s="297">
        <f>N$72*'6. INPUT PROJECT'!$H26*'6. INPUT PROJECT'!$K26*(1-'6. INPUT PROJECT'!$L26)</f>
        <v>0</v>
      </c>
      <c r="O86" s="297">
        <f>O$72*'6. INPUT PROJECT'!$H26*'6. INPUT PROJECT'!$K26*(1-'6. INPUT PROJECT'!$L26)</f>
        <v>0</v>
      </c>
      <c r="P86" s="297">
        <f>P$72*'6. INPUT PROJECT'!$H26*'6. INPUT PROJECT'!$K26*(1-'6. INPUT PROJECT'!$L26)</f>
        <v>0</v>
      </c>
      <c r="Q86" s="297">
        <f>Q$72*'6. INPUT PROJECT'!$H26*'6. INPUT PROJECT'!$K26*(1-'6. INPUT PROJECT'!$L26)</f>
        <v>0</v>
      </c>
      <c r="R86" s="297">
        <f>R$72*'6. INPUT PROJECT'!$H26*'6. INPUT PROJECT'!$K26*(1-'6. INPUT PROJECT'!$L26)</f>
        <v>0</v>
      </c>
      <c r="S86" s="297">
        <f>S$72*'6. INPUT PROJECT'!$H26*'6. INPUT PROJECT'!$K26*(1-'6. INPUT PROJECT'!$L26)</f>
        <v>0</v>
      </c>
      <c r="T86" s="297">
        <f>T$72*'6. INPUT PROJECT'!$H26*'6. INPUT PROJECT'!$K26*(1-'6. INPUT PROJECT'!$L26)</f>
        <v>0</v>
      </c>
      <c r="U86" s="297">
        <f>U$72*'6. INPUT PROJECT'!$H26*'6. INPUT PROJECT'!$K26*(1-'6. INPUT PROJECT'!$L26)</f>
        <v>0</v>
      </c>
      <c r="V86" s="297">
        <f>V$72*'6. INPUT PROJECT'!$H26*'6. INPUT PROJECT'!$K26*(1-'6. INPUT PROJECT'!$L26)</f>
        <v>0</v>
      </c>
      <c r="W86" s="297">
        <f>W$72*'6. INPUT PROJECT'!$H26*'6. INPUT PROJECT'!$K26*(1-'6. INPUT PROJECT'!$L26)</f>
        <v>0</v>
      </c>
      <c r="X86" s="297">
        <f>X$72*'6. INPUT PROJECT'!$H26*'6. INPUT PROJECT'!$K26*(1-'6. INPUT PROJECT'!$L26)</f>
        <v>0</v>
      </c>
      <c r="Y86" s="297">
        <f>Y$72*'6. INPUT PROJECT'!$H26*'6. INPUT PROJECT'!$K26*(1-'6. INPUT PROJECT'!$L26)</f>
        <v>0</v>
      </c>
      <c r="Z86" s="297">
        <f>Z$72*'6. INPUT PROJECT'!$H26*'6. INPUT PROJECT'!$K26*(1-'6. INPUT PROJECT'!$L26)</f>
        <v>0</v>
      </c>
      <c r="AA86" s="297">
        <f>AA$72*'6. INPUT PROJECT'!$H26*'6. INPUT PROJECT'!$K26*(1-'6. INPUT PROJECT'!$L26)</f>
        <v>0</v>
      </c>
      <c r="AB86" s="297">
        <f>AB$72*'6. INPUT PROJECT'!$H26*'6. INPUT PROJECT'!$K26*(1-'6. INPUT PROJECT'!$L26)</f>
        <v>0</v>
      </c>
      <c r="AC86" s="297">
        <f>AC$72*'6. INPUT PROJECT'!$H26*'6. INPUT PROJECT'!$K26*(1-'6. INPUT PROJECT'!$L26)</f>
        <v>0</v>
      </c>
      <c r="AD86" s="297">
        <f>AD$72*'6. INPUT PROJECT'!$H26*'6. INPUT PROJECT'!$K26*(1-'6. INPUT PROJECT'!$L26)</f>
        <v>0</v>
      </c>
      <c r="AE86" s="297">
        <f>AE$72*'6. INPUT PROJECT'!$H26*'6. INPUT PROJECT'!$K26*(1-'6. INPUT PROJECT'!$L26)</f>
        <v>0</v>
      </c>
      <c r="AF86" s="297">
        <f>AF$72*'6. INPUT PROJECT'!$H26*'6. INPUT PROJECT'!$K26*(1-'6. INPUT PROJECT'!$L26)</f>
        <v>0</v>
      </c>
      <c r="AG86" s="297">
        <f>AG$72*'6. INPUT PROJECT'!$H26*'6. INPUT PROJECT'!$K26*(1-'6. INPUT PROJECT'!$L26)</f>
        <v>0</v>
      </c>
      <c r="AH86" s="297">
        <f>AH$72*'6. INPUT PROJECT'!$H26*'6. INPUT PROJECT'!$K26*(1-'6. INPUT PROJECT'!$L26)</f>
        <v>0</v>
      </c>
      <c r="AI86" s="297">
        <f>AI$72*'6. INPUT PROJECT'!$H26*'6. INPUT PROJECT'!$K26*(1-'6. INPUT PROJECT'!$L26)</f>
        <v>0</v>
      </c>
      <c r="AJ86" s="297">
        <f>AJ$72*'6. INPUT PROJECT'!$H26*'6. INPUT PROJECT'!$K26*(1-'6. INPUT PROJECT'!$L26)</f>
        <v>0</v>
      </c>
      <c r="AK86" s="297">
        <f>AK$72*'6. INPUT PROJECT'!$H26*'6. INPUT PROJECT'!$K26*(1-'6. INPUT PROJECT'!$L26)</f>
        <v>0</v>
      </c>
      <c r="AL86" s="297">
        <f>AL$72*'6. INPUT PROJECT'!$H26*'6. INPUT PROJECT'!$K26*(1-'6. INPUT PROJECT'!$L26)</f>
        <v>0</v>
      </c>
      <c r="AM86" s="297">
        <f>AM$72*'6. INPUT PROJECT'!$H26*'6. INPUT PROJECT'!$K26*(1-'6. INPUT PROJECT'!$L26)</f>
        <v>0</v>
      </c>
      <c r="AN86" s="297">
        <f>AN$72*'6. INPUT PROJECT'!$H26*'6. INPUT PROJECT'!$K26*(1-'6. INPUT PROJECT'!$L26)</f>
        <v>0</v>
      </c>
      <c r="AO86" s="297">
        <f>AO$72*'6. INPUT PROJECT'!$H26*'6. INPUT PROJECT'!$K26*(1-'6. INPUT PROJECT'!$L26)</f>
        <v>0</v>
      </c>
      <c r="AP86" s="297">
        <f>AP$72*'6. INPUT PROJECT'!$H26*'6. INPUT PROJECT'!$K26*(1-'6. INPUT PROJECT'!$L26)</f>
        <v>0</v>
      </c>
      <c r="AQ86" s="297">
        <f>AQ$72*'6. INPUT PROJECT'!$H26*'6. INPUT PROJECT'!$K26*(1-'6. INPUT PROJECT'!$L26)</f>
        <v>0</v>
      </c>
      <c r="AR86" s="297">
        <f>AR$72*'6. INPUT PROJECT'!$H26*'6. INPUT PROJECT'!$K26*(1-'6. INPUT PROJECT'!$L26)</f>
        <v>0</v>
      </c>
      <c r="AS86" s="297">
        <f>AS$72*'6. INPUT PROJECT'!$H26*'6. INPUT PROJECT'!$K26*(1-'6. INPUT PROJECT'!$L26)</f>
        <v>0</v>
      </c>
      <c r="AT86" s="297">
        <f>AT$72*'6. INPUT PROJECT'!$H26*'6. INPUT PROJECT'!$K26*(1-'6. INPUT PROJECT'!$L26)</f>
        <v>0</v>
      </c>
      <c r="AU86" s="297">
        <f>AU$72*'6. INPUT PROJECT'!$H26*'6. INPUT PROJECT'!$K26*(1-'6. INPUT PROJECT'!$L26)</f>
        <v>0</v>
      </c>
      <c r="AV86" s="297">
        <f>AV$72*'6. INPUT PROJECT'!$H26*'6. INPUT PROJECT'!$K26*(1-'6. INPUT PROJECT'!$L26)</f>
        <v>0</v>
      </c>
      <c r="AW86" s="297">
        <f>AW$72*'6. INPUT PROJECT'!$H26*'6. INPUT PROJECT'!$K26*(1-'6. INPUT PROJECT'!$L26)</f>
        <v>0</v>
      </c>
      <c r="AX86" s="297">
        <f>AX$72*'6. INPUT PROJECT'!$H26*'6. INPUT PROJECT'!$K26*(1-'6. INPUT PROJECT'!$L26)</f>
        <v>0</v>
      </c>
      <c r="AY86" s="297">
        <f>AY$72*'6. INPUT PROJECT'!$H26*'6. INPUT PROJECT'!$K26*(1-'6. INPUT PROJECT'!$L26)</f>
        <v>0</v>
      </c>
      <c r="AZ86" s="297">
        <f>AZ$72*'6. INPUT PROJECT'!$H26*'6. INPUT PROJECT'!$K26*(1-'6. INPUT PROJECT'!$L26)</f>
        <v>0</v>
      </c>
      <c r="BA86" s="297">
        <f>BA$72*'6. INPUT PROJECT'!$H26*'6. INPUT PROJECT'!$K26*(1-'6. INPUT PROJECT'!$L26)</f>
        <v>0</v>
      </c>
      <c r="BB86" s="297">
        <f>BB$72*'6. INPUT PROJECT'!$H26*'6. INPUT PROJECT'!$K26*(1-'6. INPUT PROJECT'!$L26)</f>
        <v>0</v>
      </c>
      <c r="BC86" s="297">
        <f>BC$72*'6. INPUT PROJECT'!$H26*'6. INPUT PROJECT'!$K26*(1-'6. INPUT PROJECT'!$L26)</f>
        <v>0</v>
      </c>
      <c r="BD86" s="297">
        <f>BD$72*'6. INPUT PROJECT'!$H26*'6. INPUT PROJECT'!$K26*(1-'6. INPUT PROJECT'!$L26)</f>
        <v>0</v>
      </c>
      <c r="BE86" s="297">
        <f>BE$72*'6. INPUT PROJECT'!$H26*'6. INPUT PROJECT'!$K26*(1-'6. INPUT PROJECT'!$L26)</f>
        <v>0</v>
      </c>
      <c r="BF86" s="297">
        <f>BF$72*'6. INPUT PROJECT'!$H26*'6. INPUT PROJECT'!$K26*(1-'6. INPUT PROJECT'!$L26)</f>
        <v>0</v>
      </c>
      <c r="BG86" s="297">
        <f>BG$72*'6. INPUT PROJECT'!$H26*'6. INPUT PROJECT'!$K26*(1-'6. INPUT PROJECT'!$L26)</f>
        <v>0</v>
      </c>
      <c r="BH86" s="297">
        <f>BH$72*'6. INPUT PROJECT'!$H26*'6. INPUT PROJECT'!$K26*(1-'6. INPUT PROJECT'!$L26)</f>
        <v>0</v>
      </c>
      <c r="BI86" s="297">
        <f>BI$72*'6. INPUT PROJECT'!$H26*'6. INPUT PROJECT'!$K26*(1-'6. INPUT PROJECT'!$L26)</f>
        <v>0</v>
      </c>
      <c r="BJ86" s="297">
        <f>BJ$72*'6. INPUT PROJECT'!$H26*'6. INPUT PROJECT'!$K26*(1-'6. INPUT PROJECT'!$L26)</f>
        <v>0</v>
      </c>
      <c r="BK86" s="297">
        <f>BK$72*'6. INPUT PROJECT'!$H26*'6. INPUT PROJECT'!$K26*(1-'6. INPUT PROJECT'!$L26)</f>
        <v>0</v>
      </c>
      <c r="BL86" s="297">
        <f>BL$72*'6. INPUT PROJECT'!$H26*'6. INPUT PROJECT'!$K26*(1-'6. INPUT PROJECT'!$L26)</f>
        <v>0</v>
      </c>
      <c r="BM86" s="297">
        <f>BM$72*'6. INPUT PROJECT'!$H26*'6. INPUT PROJECT'!$K26*(1-'6. INPUT PROJECT'!$L26)</f>
        <v>0</v>
      </c>
      <c r="BN86" s="297">
        <f>BN$72*'6. INPUT PROJECT'!$H26*'6. INPUT PROJECT'!$K26*(1-'6. INPUT PROJECT'!$L26)</f>
        <v>0</v>
      </c>
      <c r="BO86" s="297">
        <f>BO$72*'6. INPUT PROJECT'!$H26*'6. INPUT PROJECT'!$K26*(1-'6. INPUT PROJECT'!$L26)</f>
        <v>0</v>
      </c>
      <c r="BP86" s="297">
        <f>BP$72*'6. INPUT PROJECT'!$H26*'6. INPUT PROJECT'!$K26*(1-'6. INPUT PROJECT'!$L26)</f>
        <v>0</v>
      </c>
      <c r="BQ86" s="297">
        <f>BQ$72*'6. INPUT PROJECT'!$H26*'6. INPUT PROJECT'!$K26*(1-'6. INPUT PROJECT'!$L26)</f>
        <v>0</v>
      </c>
      <c r="BR86" s="297">
        <f>BR$72*'6. INPUT PROJECT'!$H26*'6. INPUT PROJECT'!$K26*(1-'6. INPUT PROJECT'!$L26)</f>
        <v>0</v>
      </c>
      <c r="BS86" s="297">
        <f>BS$72*'6. INPUT PROJECT'!$H26*'6. INPUT PROJECT'!$K26*(1-'6. INPUT PROJECT'!$L26)</f>
        <v>0</v>
      </c>
    </row>
    <row r="87" spans="1:71" s="80" customFormat="1" ht="19" outlineLevel="2">
      <c r="A87" s="83"/>
      <c r="B87" s="129" t="str">
        <f>'6. INPUT PROJECT'!D27</f>
        <v>Project-2.1.1-Item #2</v>
      </c>
      <c r="C87" s="129">
        <f>'6. INPUT PROJECT'!F27</f>
        <v>0</v>
      </c>
      <c r="E87" s="297">
        <f t="shared" si="96"/>
        <v>0</v>
      </c>
      <c r="F87" s="297">
        <f t="shared" si="97"/>
        <v>0</v>
      </c>
      <c r="G87" s="297">
        <f t="shared" si="98"/>
        <v>0</v>
      </c>
      <c r="H87" s="297">
        <f t="shared" si="99"/>
        <v>0</v>
      </c>
      <c r="I87" s="297">
        <f t="shared" si="100"/>
        <v>0</v>
      </c>
      <c r="J87" s="297">
        <f t="shared" si="101"/>
        <v>0</v>
      </c>
      <c r="K87" s="314"/>
      <c r="L87" s="297">
        <f>L$72*'6. INPUT PROJECT'!$H27*'6. INPUT PROJECT'!$K27*(1-'6. INPUT PROJECT'!$L27)</f>
        <v>0</v>
      </c>
      <c r="M87" s="297">
        <f>M$72*'6. INPUT PROJECT'!$H27*'6. INPUT PROJECT'!$K27*(1-'6. INPUT PROJECT'!$L27)</f>
        <v>0</v>
      </c>
      <c r="N87" s="297">
        <f>N$72*'6. INPUT PROJECT'!$H27*'6. INPUT PROJECT'!$K27*(1-'6. INPUT PROJECT'!$L27)</f>
        <v>0</v>
      </c>
      <c r="O87" s="297">
        <f>O$72*'6. INPUT PROJECT'!$H27*'6. INPUT PROJECT'!$K27*(1-'6. INPUT PROJECT'!$L27)</f>
        <v>0</v>
      </c>
      <c r="P87" s="297">
        <f>P$72*'6. INPUT PROJECT'!$H27*'6. INPUT PROJECT'!$K27*(1-'6. INPUT PROJECT'!$L27)</f>
        <v>0</v>
      </c>
      <c r="Q87" s="297">
        <f>Q$72*'6. INPUT PROJECT'!$H27*'6. INPUT PROJECT'!$K27*(1-'6. INPUT PROJECT'!$L27)</f>
        <v>0</v>
      </c>
      <c r="R87" s="297">
        <f>R$72*'6. INPUT PROJECT'!$H27*'6. INPUT PROJECT'!$K27*(1-'6. INPUT PROJECT'!$L27)</f>
        <v>0</v>
      </c>
      <c r="S87" s="297">
        <f>S$72*'6. INPUT PROJECT'!$H27*'6. INPUT PROJECT'!$K27*(1-'6. INPUT PROJECT'!$L27)</f>
        <v>0</v>
      </c>
      <c r="T87" s="297">
        <f>T$72*'6. INPUT PROJECT'!$H27*'6. INPUT PROJECT'!$K27*(1-'6. INPUT PROJECT'!$L27)</f>
        <v>0</v>
      </c>
      <c r="U87" s="297">
        <f>U$72*'6. INPUT PROJECT'!$H27*'6. INPUT PROJECT'!$K27*(1-'6. INPUT PROJECT'!$L27)</f>
        <v>0</v>
      </c>
      <c r="V87" s="297">
        <f>V$72*'6. INPUT PROJECT'!$H27*'6. INPUT PROJECT'!$K27*(1-'6. INPUT PROJECT'!$L27)</f>
        <v>0</v>
      </c>
      <c r="W87" s="297">
        <f>W$72*'6. INPUT PROJECT'!$H27*'6. INPUT PROJECT'!$K27*(1-'6. INPUT PROJECT'!$L27)</f>
        <v>0</v>
      </c>
      <c r="X87" s="297">
        <f>X$72*'6. INPUT PROJECT'!$H27*'6. INPUT PROJECT'!$K27*(1-'6. INPUT PROJECT'!$L27)</f>
        <v>0</v>
      </c>
      <c r="Y87" s="297">
        <f>Y$72*'6. INPUT PROJECT'!$H27*'6. INPUT PROJECT'!$K27*(1-'6. INPUT PROJECT'!$L27)</f>
        <v>0</v>
      </c>
      <c r="Z87" s="297">
        <f>Z$72*'6. INPUT PROJECT'!$H27*'6. INPUT PROJECT'!$K27*(1-'6. INPUT PROJECT'!$L27)</f>
        <v>0</v>
      </c>
      <c r="AA87" s="297">
        <f>AA$72*'6. INPUT PROJECT'!$H27*'6. INPUT PROJECT'!$K27*(1-'6. INPUT PROJECT'!$L27)</f>
        <v>0</v>
      </c>
      <c r="AB87" s="297">
        <f>AB$72*'6. INPUT PROJECT'!$H27*'6. INPUT PROJECT'!$K27*(1-'6. INPUT PROJECT'!$L27)</f>
        <v>0</v>
      </c>
      <c r="AC87" s="297">
        <f>AC$72*'6. INPUT PROJECT'!$H27*'6. INPUT PROJECT'!$K27*(1-'6. INPUT PROJECT'!$L27)</f>
        <v>0</v>
      </c>
      <c r="AD87" s="297">
        <f>AD$72*'6. INPUT PROJECT'!$H27*'6. INPUT PROJECT'!$K27*(1-'6. INPUT PROJECT'!$L27)</f>
        <v>0</v>
      </c>
      <c r="AE87" s="297">
        <f>AE$72*'6. INPUT PROJECT'!$H27*'6. INPUT PROJECT'!$K27*(1-'6. INPUT PROJECT'!$L27)</f>
        <v>0</v>
      </c>
      <c r="AF87" s="297">
        <f>AF$72*'6. INPUT PROJECT'!$H27*'6. INPUT PROJECT'!$K27*(1-'6. INPUT PROJECT'!$L27)</f>
        <v>0</v>
      </c>
      <c r="AG87" s="297">
        <f>AG$72*'6. INPUT PROJECT'!$H27*'6. INPUT PROJECT'!$K27*(1-'6. INPUT PROJECT'!$L27)</f>
        <v>0</v>
      </c>
      <c r="AH87" s="297">
        <f>AH$72*'6. INPUT PROJECT'!$H27*'6. INPUT PROJECT'!$K27*(1-'6. INPUT PROJECT'!$L27)</f>
        <v>0</v>
      </c>
      <c r="AI87" s="297">
        <f>AI$72*'6. INPUT PROJECT'!$H27*'6. INPUT PROJECT'!$K27*(1-'6. INPUT PROJECT'!$L27)</f>
        <v>0</v>
      </c>
      <c r="AJ87" s="297">
        <f>AJ$72*'6. INPUT PROJECT'!$H27*'6. INPUT PROJECT'!$K27*(1-'6. INPUT PROJECT'!$L27)</f>
        <v>0</v>
      </c>
      <c r="AK87" s="297">
        <f>AK$72*'6. INPUT PROJECT'!$H27*'6. INPUT PROJECT'!$K27*(1-'6. INPUT PROJECT'!$L27)</f>
        <v>0</v>
      </c>
      <c r="AL87" s="297">
        <f>AL$72*'6. INPUT PROJECT'!$H27*'6. INPUT PROJECT'!$K27*(1-'6. INPUT PROJECT'!$L27)</f>
        <v>0</v>
      </c>
      <c r="AM87" s="297">
        <f>AM$72*'6. INPUT PROJECT'!$H27*'6. INPUT PROJECT'!$K27*(1-'6. INPUT PROJECT'!$L27)</f>
        <v>0</v>
      </c>
      <c r="AN87" s="297">
        <f>AN$72*'6. INPUT PROJECT'!$H27*'6. INPUT PROJECT'!$K27*(1-'6. INPUT PROJECT'!$L27)</f>
        <v>0</v>
      </c>
      <c r="AO87" s="297">
        <f>AO$72*'6. INPUT PROJECT'!$H27*'6. INPUT PROJECT'!$K27*(1-'6. INPUT PROJECT'!$L27)</f>
        <v>0</v>
      </c>
      <c r="AP87" s="297">
        <f>AP$72*'6. INPUT PROJECT'!$H27*'6. INPUT PROJECT'!$K27*(1-'6. INPUT PROJECT'!$L27)</f>
        <v>0</v>
      </c>
      <c r="AQ87" s="297">
        <f>AQ$72*'6. INPUT PROJECT'!$H27*'6. INPUT PROJECT'!$K27*(1-'6. INPUT PROJECT'!$L27)</f>
        <v>0</v>
      </c>
      <c r="AR87" s="297">
        <f>AR$72*'6. INPUT PROJECT'!$H27*'6. INPUT PROJECT'!$K27*(1-'6. INPUT PROJECT'!$L27)</f>
        <v>0</v>
      </c>
      <c r="AS87" s="297">
        <f>AS$72*'6. INPUT PROJECT'!$H27*'6. INPUT PROJECT'!$K27*(1-'6. INPUT PROJECT'!$L27)</f>
        <v>0</v>
      </c>
      <c r="AT87" s="297">
        <f>AT$72*'6. INPUT PROJECT'!$H27*'6. INPUT PROJECT'!$K27*(1-'6. INPUT PROJECT'!$L27)</f>
        <v>0</v>
      </c>
      <c r="AU87" s="297">
        <f>AU$72*'6. INPUT PROJECT'!$H27*'6. INPUT PROJECT'!$K27*(1-'6. INPUT PROJECT'!$L27)</f>
        <v>0</v>
      </c>
      <c r="AV87" s="297">
        <f>AV$72*'6. INPUT PROJECT'!$H27*'6. INPUT PROJECT'!$K27*(1-'6. INPUT PROJECT'!$L27)</f>
        <v>0</v>
      </c>
      <c r="AW87" s="297">
        <f>AW$72*'6. INPUT PROJECT'!$H27*'6. INPUT PROJECT'!$K27*(1-'6. INPUT PROJECT'!$L27)</f>
        <v>0</v>
      </c>
      <c r="AX87" s="297">
        <f>AX$72*'6. INPUT PROJECT'!$H27*'6. INPUT PROJECT'!$K27*(1-'6. INPUT PROJECT'!$L27)</f>
        <v>0</v>
      </c>
      <c r="AY87" s="297">
        <f>AY$72*'6. INPUT PROJECT'!$H27*'6. INPUT PROJECT'!$K27*(1-'6. INPUT PROJECT'!$L27)</f>
        <v>0</v>
      </c>
      <c r="AZ87" s="297">
        <f>AZ$72*'6. INPUT PROJECT'!$H27*'6. INPUT PROJECT'!$K27*(1-'6. INPUT PROJECT'!$L27)</f>
        <v>0</v>
      </c>
      <c r="BA87" s="297">
        <f>BA$72*'6. INPUT PROJECT'!$H27*'6. INPUT PROJECT'!$K27*(1-'6. INPUT PROJECT'!$L27)</f>
        <v>0</v>
      </c>
      <c r="BB87" s="297">
        <f>BB$72*'6. INPUT PROJECT'!$H27*'6. INPUT PROJECT'!$K27*(1-'6. INPUT PROJECT'!$L27)</f>
        <v>0</v>
      </c>
      <c r="BC87" s="297">
        <f>BC$72*'6. INPUT PROJECT'!$H27*'6. INPUT PROJECT'!$K27*(1-'6. INPUT PROJECT'!$L27)</f>
        <v>0</v>
      </c>
      <c r="BD87" s="297">
        <f>BD$72*'6. INPUT PROJECT'!$H27*'6. INPUT PROJECT'!$K27*(1-'6. INPUT PROJECT'!$L27)</f>
        <v>0</v>
      </c>
      <c r="BE87" s="297">
        <f>BE$72*'6. INPUT PROJECT'!$H27*'6. INPUT PROJECT'!$K27*(1-'6. INPUT PROJECT'!$L27)</f>
        <v>0</v>
      </c>
      <c r="BF87" s="297">
        <f>BF$72*'6. INPUT PROJECT'!$H27*'6. INPUT PROJECT'!$K27*(1-'6. INPUT PROJECT'!$L27)</f>
        <v>0</v>
      </c>
      <c r="BG87" s="297">
        <f>BG$72*'6. INPUT PROJECT'!$H27*'6. INPUT PROJECT'!$K27*(1-'6. INPUT PROJECT'!$L27)</f>
        <v>0</v>
      </c>
      <c r="BH87" s="297">
        <f>BH$72*'6. INPUT PROJECT'!$H27*'6. INPUT PROJECT'!$K27*(1-'6. INPUT PROJECT'!$L27)</f>
        <v>0</v>
      </c>
      <c r="BI87" s="297">
        <f>BI$72*'6. INPUT PROJECT'!$H27*'6. INPUT PROJECT'!$K27*(1-'6. INPUT PROJECT'!$L27)</f>
        <v>0</v>
      </c>
      <c r="BJ87" s="297">
        <f>BJ$72*'6. INPUT PROJECT'!$H27*'6. INPUT PROJECT'!$K27*(1-'6. INPUT PROJECT'!$L27)</f>
        <v>0</v>
      </c>
      <c r="BK87" s="297">
        <f>BK$72*'6. INPUT PROJECT'!$H27*'6. INPUT PROJECT'!$K27*(1-'6. INPUT PROJECT'!$L27)</f>
        <v>0</v>
      </c>
      <c r="BL87" s="297">
        <f>BL$72*'6. INPUT PROJECT'!$H27*'6. INPUT PROJECT'!$K27*(1-'6. INPUT PROJECT'!$L27)</f>
        <v>0</v>
      </c>
      <c r="BM87" s="297">
        <f>BM$72*'6. INPUT PROJECT'!$H27*'6. INPUT PROJECT'!$K27*(1-'6. INPUT PROJECT'!$L27)</f>
        <v>0</v>
      </c>
      <c r="BN87" s="297">
        <f>BN$72*'6. INPUT PROJECT'!$H27*'6. INPUT PROJECT'!$K27*(1-'6. INPUT PROJECT'!$L27)</f>
        <v>0</v>
      </c>
      <c r="BO87" s="297">
        <f>BO$72*'6. INPUT PROJECT'!$H27*'6. INPUT PROJECT'!$K27*(1-'6. INPUT PROJECT'!$L27)</f>
        <v>0</v>
      </c>
      <c r="BP87" s="297">
        <f>BP$72*'6. INPUT PROJECT'!$H27*'6. INPUT PROJECT'!$K27*(1-'6. INPUT PROJECT'!$L27)</f>
        <v>0</v>
      </c>
      <c r="BQ87" s="297">
        <f>BQ$72*'6. INPUT PROJECT'!$H27*'6. INPUT PROJECT'!$K27*(1-'6. INPUT PROJECT'!$L27)</f>
        <v>0</v>
      </c>
      <c r="BR87" s="297">
        <f>BR$72*'6. INPUT PROJECT'!$H27*'6. INPUT PROJECT'!$K27*(1-'6. INPUT PROJECT'!$L27)</f>
        <v>0</v>
      </c>
      <c r="BS87" s="297">
        <f>BS$72*'6. INPUT PROJECT'!$H27*'6. INPUT PROJECT'!$K27*(1-'6. INPUT PROJECT'!$L27)</f>
        <v>0</v>
      </c>
    </row>
    <row r="88" spans="1:71" s="80" customFormat="1" ht="16" outlineLevel="2">
      <c r="A88" s="83"/>
      <c r="B88" s="129" t="str">
        <f>'6. INPUT PROJECT'!D28</f>
        <v>Project-2.1.1-Item #3</v>
      </c>
      <c r="C88" s="129">
        <f>'6. INPUT PROJECT'!F28</f>
        <v>0</v>
      </c>
      <c r="E88" s="297">
        <f t="shared" si="96"/>
        <v>0</v>
      </c>
      <c r="F88" s="297">
        <f t="shared" si="97"/>
        <v>0</v>
      </c>
      <c r="G88" s="297">
        <f t="shared" si="98"/>
        <v>0</v>
      </c>
      <c r="H88" s="297">
        <f t="shared" si="99"/>
        <v>0</v>
      </c>
      <c r="I88" s="297">
        <f t="shared" si="100"/>
        <v>0</v>
      </c>
      <c r="J88" s="297">
        <f t="shared" si="101"/>
        <v>0</v>
      </c>
      <c r="K88" s="309"/>
      <c r="L88" s="297">
        <f>L$72*'6. INPUT PROJECT'!$H28*'6. INPUT PROJECT'!$K28*(1-'6. INPUT PROJECT'!$L28)</f>
        <v>0</v>
      </c>
      <c r="M88" s="297">
        <f>M$72*'6. INPUT PROJECT'!$H28*'6. INPUT PROJECT'!$K28*(1-'6. INPUT PROJECT'!$L28)</f>
        <v>0</v>
      </c>
      <c r="N88" s="297">
        <f>N$72*'6. INPUT PROJECT'!$H28*'6. INPUT PROJECT'!$K28*(1-'6. INPUT PROJECT'!$L28)</f>
        <v>0</v>
      </c>
      <c r="O88" s="297">
        <f>O$72*'6. INPUT PROJECT'!$H28*'6. INPUT PROJECT'!$K28*(1-'6. INPUT PROJECT'!$L28)</f>
        <v>0</v>
      </c>
      <c r="P88" s="297">
        <f>P$72*'6. INPUT PROJECT'!$H28*'6. INPUT PROJECT'!$K28*(1-'6. INPUT PROJECT'!$L28)</f>
        <v>0</v>
      </c>
      <c r="Q88" s="297">
        <f>Q$72*'6. INPUT PROJECT'!$H28*'6. INPUT PROJECT'!$K28*(1-'6. INPUT PROJECT'!$L28)</f>
        <v>0</v>
      </c>
      <c r="R88" s="297">
        <f>R$72*'6. INPUT PROJECT'!$H28*'6. INPUT PROJECT'!$K28*(1-'6. INPUT PROJECT'!$L28)</f>
        <v>0</v>
      </c>
      <c r="S88" s="297">
        <f>S$72*'6. INPUT PROJECT'!$H28*'6. INPUT PROJECT'!$K28*(1-'6. INPUT PROJECT'!$L28)</f>
        <v>0</v>
      </c>
      <c r="T88" s="297">
        <f>T$72*'6. INPUT PROJECT'!$H28*'6. INPUT PROJECT'!$K28*(1-'6. INPUT PROJECT'!$L28)</f>
        <v>0</v>
      </c>
      <c r="U88" s="297">
        <f>U$72*'6. INPUT PROJECT'!$H28*'6. INPUT PROJECT'!$K28*(1-'6. INPUT PROJECT'!$L28)</f>
        <v>0</v>
      </c>
      <c r="V88" s="297">
        <f>V$72*'6. INPUT PROJECT'!$H28*'6. INPUT PROJECT'!$K28*(1-'6. INPUT PROJECT'!$L28)</f>
        <v>0</v>
      </c>
      <c r="W88" s="297">
        <f>W$72*'6. INPUT PROJECT'!$H28*'6. INPUT PROJECT'!$K28*(1-'6. INPUT PROJECT'!$L28)</f>
        <v>0</v>
      </c>
      <c r="X88" s="297">
        <f>X$72*'6. INPUT PROJECT'!$H28*'6. INPUT PROJECT'!$K28*(1-'6. INPUT PROJECT'!$L28)</f>
        <v>0</v>
      </c>
      <c r="Y88" s="297">
        <f>Y$72*'6. INPUT PROJECT'!$H28*'6. INPUT PROJECT'!$K28*(1-'6. INPUT PROJECT'!$L28)</f>
        <v>0</v>
      </c>
      <c r="Z88" s="297">
        <f>Z$72*'6. INPUT PROJECT'!$H28*'6. INPUT PROJECT'!$K28*(1-'6. INPUT PROJECT'!$L28)</f>
        <v>0</v>
      </c>
      <c r="AA88" s="297">
        <f>AA$72*'6. INPUT PROJECT'!$H28*'6. INPUT PROJECT'!$K28*(1-'6. INPUT PROJECT'!$L28)</f>
        <v>0</v>
      </c>
      <c r="AB88" s="297">
        <f>AB$72*'6. INPUT PROJECT'!$H28*'6. INPUT PROJECT'!$K28*(1-'6. INPUT PROJECT'!$L28)</f>
        <v>0</v>
      </c>
      <c r="AC88" s="297">
        <f>AC$72*'6. INPUT PROJECT'!$H28*'6. INPUT PROJECT'!$K28*(1-'6. INPUT PROJECT'!$L28)</f>
        <v>0</v>
      </c>
      <c r="AD88" s="297">
        <f>AD$72*'6. INPUT PROJECT'!$H28*'6. INPUT PROJECT'!$K28*(1-'6. INPUT PROJECT'!$L28)</f>
        <v>0</v>
      </c>
      <c r="AE88" s="297">
        <f>AE$72*'6. INPUT PROJECT'!$H28*'6. INPUT PROJECT'!$K28*(1-'6. INPUT PROJECT'!$L28)</f>
        <v>0</v>
      </c>
      <c r="AF88" s="297">
        <f>AF$72*'6. INPUT PROJECT'!$H28*'6. INPUT PROJECT'!$K28*(1-'6. INPUT PROJECT'!$L28)</f>
        <v>0</v>
      </c>
      <c r="AG88" s="297">
        <f>AG$72*'6. INPUT PROJECT'!$H28*'6. INPUT PROJECT'!$K28*(1-'6. INPUT PROJECT'!$L28)</f>
        <v>0</v>
      </c>
      <c r="AH88" s="297">
        <f>AH$72*'6. INPUT PROJECT'!$H28*'6. INPUT PROJECT'!$K28*(1-'6. INPUT PROJECT'!$L28)</f>
        <v>0</v>
      </c>
      <c r="AI88" s="297">
        <f>AI$72*'6. INPUT PROJECT'!$H28*'6. INPUT PROJECT'!$K28*(1-'6. INPUT PROJECT'!$L28)</f>
        <v>0</v>
      </c>
      <c r="AJ88" s="297">
        <f>AJ$72*'6. INPUT PROJECT'!$H28*'6. INPUT PROJECT'!$K28*(1-'6. INPUT PROJECT'!$L28)</f>
        <v>0</v>
      </c>
      <c r="AK88" s="297">
        <f>AK$72*'6. INPUT PROJECT'!$H28*'6. INPUT PROJECT'!$K28*(1-'6. INPUT PROJECT'!$L28)</f>
        <v>0</v>
      </c>
      <c r="AL88" s="297">
        <f>AL$72*'6. INPUT PROJECT'!$H28*'6. INPUT PROJECT'!$K28*(1-'6. INPUT PROJECT'!$L28)</f>
        <v>0</v>
      </c>
      <c r="AM88" s="297">
        <f>AM$72*'6. INPUT PROJECT'!$H28*'6. INPUT PROJECT'!$K28*(1-'6. INPUT PROJECT'!$L28)</f>
        <v>0</v>
      </c>
      <c r="AN88" s="297">
        <f>AN$72*'6. INPUT PROJECT'!$H28*'6. INPUT PROJECT'!$K28*(1-'6. INPUT PROJECT'!$L28)</f>
        <v>0</v>
      </c>
      <c r="AO88" s="297">
        <f>AO$72*'6. INPUT PROJECT'!$H28*'6. INPUT PROJECT'!$K28*(1-'6. INPUT PROJECT'!$L28)</f>
        <v>0</v>
      </c>
      <c r="AP88" s="297">
        <f>AP$72*'6. INPUT PROJECT'!$H28*'6. INPUT PROJECT'!$K28*(1-'6. INPUT PROJECT'!$L28)</f>
        <v>0</v>
      </c>
      <c r="AQ88" s="297">
        <f>AQ$72*'6. INPUT PROJECT'!$H28*'6. INPUT PROJECT'!$K28*(1-'6. INPUT PROJECT'!$L28)</f>
        <v>0</v>
      </c>
      <c r="AR88" s="297">
        <f>AR$72*'6. INPUT PROJECT'!$H28*'6. INPUT PROJECT'!$K28*(1-'6. INPUT PROJECT'!$L28)</f>
        <v>0</v>
      </c>
      <c r="AS88" s="297">
        <f>AS$72*'6. INPUT PROJECT'!$H28*'6. INPUT PROJECT'!$K28*(1-'6. INPUT PROJECT'!$L28)</f>
        <v>0</v>
      </c>
      <c r="AT88" s="297">
        <f>AT$72*'6. INPUT PROJECT'!$H28*'6. INPUT PROJECT'!$K28*(1-'6. INPUT PROJECT'!$L28)</f>
        <v>0</v>
      </c>
      <c r="AU88" s="297">
        <f>AU$72*'6. INPUT PROJECT'!$H28*'6. INPUT PROJECT'!$K28*(1-'6. INPUT PROJECT'!$L28)</f>
        <v>0</v>
      </c>
      <c r="AV88" s="297">
        <f>AV$72*'6. INPUT PROJECT'!$H28*'6. INPUT PROJECT'!$K28*(1-'6. INPUT PROJECT'!$L28)</f>
        <v>0</v>
      </c>
      <c r="AW88" s="297">
        <f>AW$72*'6. INPUT PROJECT'!$H28*'6. INPUT PROJECT'!$K28*(1-'6. INPUT PROJECT'!$L28)</f>
        <v>0</v>
      </c>
      <c r="AX88" s="297">
        <f>AX$72*'6. INPUT PROJECT'!$H28*'6. INPUT PROJECT'!$K28*(1-'6. INPUT PROJECT'!$L28)</f>
        <v>0</v>
      </c>
      <c r="AY88" s="297">
        <f>AY$72*'6. INPUT PROJECT'!$H28*'6. INPUT PROJECT'!$K28*(1-'6. INPUT PROJECT'!$L28)</f>
        <v>0</v>
      </c>
      <c r="AZ88" s="297">
        <f>AZ$72*'6. INPUT PROJECT'!$H28*'6. INPUT PROJECT'!$K28*(1-'6. INPUT PROJECT'!$L28)</f>
        <v>0</v>
      </c>
      <c r="BA88" s="297">
        <f>BA$72*'6. INPUT PROJECT'!$H28*'6. INPUT PROJECT'!$K28*(1-'6. INPUT PROJECT'!$L28)</f>
        <v>0</v>
      </c>
      <c r="BB88" s="297">
        <f>BB$72*'6. INPUT PROJECT'!$H28*'6. INPUT PROJECT'!$K28*(1-'6. INPUT PROJECT'!$L28)</f>
        <v>0</v>
      </c>
      <c r="BC88" s="297">
        <f>BC$72*'6. INPUT PROJECT'!$H28*'6. INPUT PROJECT'!$K28*(1-'6. INPUT PROJECT'!$L28)</f>
        <v>0</v>
      </c>
      <c r="BD88" s="297">
        <f>BD$72*'6. INPUT PROJECT'!$H28*'6. INPUT PROJECT'!$K28*(1-'6. INPUT PROJECT'!$L28)</f>
        <v>0</v>
      </c>
      <c r="BE88" s="297">
        <f>BE$72*'6. INPUT PROJECT'!$H28*'6. INPUT PROJECT'!$K28*(1-'6. INPUT PROJECT'!$L28)</f>
        <v>0</v>
      </c>
      <c r="BF88" s="297">
        <f>BF$72*'6. INPUT PROJECT'!$H28*'6. INPUT PROJECT'!$K28*(1-'6. INPUT PROJECT'!$L28)</f>
        <v>0</v>
      </c>
      <c r="BG88" s="297">
        <f>BG$72*'6. INPUT PROJECT'!$H28*'6. INPUT PROJECT'!$K28*(1-'6. INPUT PROJECT'!$L28)</f>
        <v>0</v>
      </c>
      <c r="BH88" s="297">
        <f>BH$72*'6. INPUT PROJECT'!$H28*'6. INPUT PROJECT'!$K28*(1-'6. INPUT PROJECT'!$L28)</f>
        <v>0</v>
      </c>
      <c r="BI88" s="297">
        <f>BI$72*'6. INPUT PROJECT'!$H28*'6. INPUT PROJECT'!$K28*(1-'6. INPUT PROJECT'!$L28)</f>
        <v>0</v>
      </c>
      <c r="BJ88" s="297">
        <f>BJ$72*'6. INPUT PROJECT'!$H28*'6. INPUT PROJECT'!$K28*(1-'6. INPUT PROJECT'!$L28)</f>
        <v>0</v>
      </c>
      <c r="BK88" s="297">
        <f>BK$72*'6. INPUT PROJECT'!$H28*'6. INPUT PROJECT'!$K28*(1-'6. INPUT PROJECT'!$L28)</f>
        <v>0</v>
      </c>
      <c r="BL88" s="297">
        <f>BL$72*'6. INPUT PROJECT'!$H28*'6. INPUT PROJECT'!$K28*(1-'6. INPUT PROJECT'!$L28)</f>
        <v>0</v>
      </c>
      <c r="BM88" s="297">
        <f>BM$72*'6. INPUT PROJECT'!$H28*'6. INPUT PROJECT'!$K28*(1-'6. INPUT PROJECT'!$L28)</f>
        <v>0</v>
      </c>
      <c r="BN88" s="297">
        <f>BN$72*'6. INPUT PROJECT'!$H28*'6. INPUT PROJECT'!$K28*(1-'6. INPUT PROJECT'!$L28)</f>
        <v>0</v>
      </c>
      <c r="BO88" s="297">
        <f>BO$72*'6. INPUT PROJECT'!$H28*'6. INPUT PROJECT'!$K28*(1-'6. INPUT PROJECT'!$L28)</f>
        <v>0</v>
      </c>
      <c r="BP88" s="297">
        <f>BP$72*'6. INPUT PROJECT'!$H28*'6. INPUT PROJECT'!$K28*(1-'6. INPUT PROJECT'!$L28)</f>
        <v>0</v>
      </c>
      <c r="BQ88" s="297">
        <f>BQ$72*'6. INPUT PROJECT'!$H28*'6. INPUT PROJECT'!$K28*(1-'6. INPUT PROJECT'!$L28)</f>
        <v>0</v>
      </c>
      <c r="BR88" s="297">
        <f>BR$72*'6. INPUT PROJECT'!$H28*'6. INPUT PROJECT'!$K28*(1-'6. INPUT PROJECT'!$L28)</f>
        <v>0</v>
      </c>
      <c r="BS88" s="297">
        <f>BS$72*'6. INPUT PROJECT'!$H28*'6. INPUT PROJECT'!$K28*(1-'6. INPUT PROJECT'!$L28)</f>
        <v>0</v>
      </c>
    </row>
    <row r="89" spans="1:71" s="80" customFormat="1" ht="16" outlineLevel="2">
      <c r="A89" s="83"/>
      <c r="B89" s="129" t="str">
        <f>'6. INPUT PROJECT'!D29</f>
        <v>Project-2.1.1-Item #4</v>
      </c>
      <c r="C89" s="129">
        <f>'6. INPUT PROJECT'!F29</f>
        <v>0</v>
      </c>
      <c r="E89" s="297">
        <f t="shared" si="96"/>
        <v>0</v>
      </c>
      <c r="F89" s="297">
        <f t="shared" si="97"/>
        <v>0</v>
      </c>
      <c r="G89" s="297">
        <f t="shared" si="98"/>
        <v>0</v>
      </c>
      <c r="H89" s="297">
        <f t="shared" si="99"/>
        <v>0</v>
      </c>
      <c r="I89" s="297">
        <f t="shared" si="100"/>
        <v>0</v>
      </c>
      <c r="J89" s="297">
        <f t="shared" si="101"/>
        <v>0</v>
      </c>
      <c r="K89" s="309"/>
      <c r="L89" s="297">
        <f>L$72*'6. INPUT PROJECT'!$H29*'6. INPUT PROJECT'!$K29*(1-'6. INPUT PROJECT'!$L29)</f>
        <v>0</v>
      </c>
      <c r="M89" s="297">
        <f>M$72*'6. INPUT PROJECT'!$H29*'6. INPUT PROJECT'!$K29*(1-'6. INPUT PROJECT'!$L29)</f>
        <v>0</v>
      </c>
      <c r="N89" s="297">
        <f>N$72*'6. INPUT PROJECT'!$H29*'6. INPUT PROJECT'!$K29*(1-'6. INPUT PROJECT'!$L29)</f>
        <v>0</v>
      </c>
      <c r="O89" s="297">
        <f>O$72*'6. INPUT PROJECT'!$H29*'6. INPUT PROJECT'!$K29*(1-'6. INPUT PROJECT'!$L29)</f>
        <v>0</v>
      </c>
      <c r="P89" s="297">
        <f>P$72*'6. INPUT PROJECT'!$H29*'6. INPUT PROJECT'!$K29*(1-'6. INPUT PROJECT'!$L29)</f>
        <v>0</v>
      </c>
      <c r="Q89" s="297">
        <f>Q$72*'6. INPUT PROJECT'!$H29*'6. INPUT PROJECT'!$K29*(1-'6. INPUT PROJECT'!$L29)</f>
        <v>0</v>
      </c>
      <c r="R89" s="297">
        <f>R$72*'6. INPUT PROJECT'!$H29*'6. INPUT PROJECT'!$K29*(1-'6. INPUT PROJECT'!$L29)</f>
        <v>0</v>
      </c>
      <c r="S89" s="297">
        <f>S$72*'6. INPUT PROJECT'!$H29*'6. INPUT PROJECT'!$K29*(1-'6. INPUT PROJECT'!$L29)</f>
        <v>0</v>
      </c>
      <c r="T89" s="297">
        <f>T$72*'6. INPUT PROJECT'!$H29*'6. INPUT PROJECT'!$K29*(1-'6. INPUT PROJECT'!$L29)</f>
        <v>0</v>
      </c>
      <c r="U89" s="297">
        <f>U$72*'6. INPUT PROJECT'!$H29*'6. INPUT PROJECT'!$K29*(1-'6. INPUT PROJECT'!$L29)</f>
        <v>0</v>
      </c>
      <c r="V89" s="297">
        <f>V$72*'6. INPUT PROJECT'!$H29*'6. INPUT PROJECT'!$K29*(1-'6. INPUT PROJECT'!$L29)</f>
        <v>0</v>
      </c>
      <c r="W89" s="297">
        <f>W$72*'6. INPUT PROJECT'!$H29*'6. INPUT PROJECT'!$K29*(1-'6. INPUT PROJECT'!$L29)</f>
        <v>0</v>
      </c>
      <c r="X89" s="297">
        <f>X$72*'6. INPUT PROJECT'!$H29*'6. INPUT PROJECT'!$K29*(1-'6. INPUT PROJECT'!$L29)</f>
        <v>0</v>
      </c>
      <c r="Y89" s="297">
        <f>Y$72*'6. INPUT PROJECT'!$H29*'6. INPUT PROJECT'!$K29*(1-'6. INPUT PROJECT'!$L29)</f>
        <v>0</v>
      </c>
      <c r="Z89" s="297">
        <f>Z$72*'6. INPUT PROJECT'!$H29*'6. INPUT PROJECT'!$K29*(1-'6. INPUT PROJECT'!$L29)</f>
        <v>0</v>
      </c>
      <c r="AA89" s="297">
        <f>AA$72*'6. INPUT PROJECT'!$H29*'6. INPUT PROJECT'!$K29*(1-'6. INPUT PROJECT'!$L29)</f>
        <v>0</v>
      </c>
      <c r="AB89" s="297">
        <f>AB$72*'6. INPUT PROJECT'!$H29*'6. INPUT PROJECT'!$K29*(1-'6. INPUT PROJECT'!$L29)</f>
        <v>0</v>
      </c>
      <c r="AC89" s="297">
        <f>AC$72*'6. INPUT PROJECT'!$H29*'6. INPUT PROJECT'!$K29*(1-'6. INPUT PROJECT'!$L29)</f>
        <v>0</v>
      </c>
      <c r="AD89" s="297">
        <f>AD$72*'6. INPUT PROJECT'!$H29*'6. INPUT PROJECT'!$K29*(1-'6. INPUT PROJECT'!$L29)</f>
        <v>0</v>
      </c>
      <c r="AE89" s="297">
        <f>AE$72*'6. INPUT PROJECT'!$H29*'6. INPUT PROJECT'!$K29*(1-'6. INPUT PROJECT'!$L29)</f>
        <v>0</v>
      </c>
      <c r="AF89" s="297">
        <f>AF$72*'6. INPUT PROJECT'!$H29*'6. INPUT PROJECT'!$K29*(1-'6. INPUT PROJECT'!$L29)</f>
        <v>0</v>
      </c>
      <c r="AG89" s="297">
        <f>AG$72*'6. INPUT PROJECT'!$H29*'6. INPUT PROJECT'!$K29*(1-'6. INPUT PROJECT'!$L29)</f>
        <v>0</v>
      </c>
      <c r="AH89" s="297">
        <f>AH$72*'6. INPUT PROJECT'!$H29*'6. INPUT PROJECT'!$K29*(1-'6. INPUT PROJECT'!$L29)</f>
        <v>0</v>
      </c>
      <c r="AI89" s="297">
        <f>AI$72*'6. INPUT PROJECT'!$H29*'6. INPUT PROJECT'!$K29*(1-'6. INPUT PROJECT'!$L29)</f>
        <v>0</v>
      </c>
      <c r="AJ89" s="297">
        <f>AJ$72*'6. INPUT PROJECT'!$H29*'6. INPUT PROJECT'!$K29*(1-'6. INPUT PROJECT'!$L29)</f>
        <v>0</v>
      </c>
      <c r="AK89" s="297">
        <f>AK$72*'6. INPUT PROJECT'!$H29*'6. INPUT PROJECT'!$K29*(1-'6. INPUT PROJECT'!$L29)</f>
        <v>0</v>
      </c>
      <c r="AL89" s="297">
        <f>AL$72*'6. INPUT PROJECT'!$H29*'6. INPUT PROJECT'!$K29*(1-'6. INPUT PROJECT'!$L29)</f>
        <v>0</v>
      </c>
      <c r="AM89" s="297">
        <f>AM$72*'6. INPUT PROJECT'!$H29*'6. INPUT PROJECT'!$K29*(1-'6. INPUT PROJECT'!$L29)</f>
        <v>0</v>
      </c>
      <c r="AN89" s="297">
        <f>AN$72*'6. INPUT PROJECT'!$H29*'6. INPUT PROJECT'!$K29*(1-'6. INPUT PROJECT'!$L29)</f>
        <v>0</v>
      </c>
      <c r="AO89" s="297">
        <f>AO$72*'6. INPUT PROJECT'!$H29*'6. INPUT PROJECT'!$K29*(1-'6. INPUT PROJECT'!$L29)</f>
        <v>0</v>
      </c>
      <c r="AP89" s="297">
        <f>AP$72*'6. INPUT PROJECT'!$H29*'6. INPUT PROJECT'!$K29*(1-'6. INPUT PROJECT'!$L29)</f>
        <v>0</v>
      </c>
      <c r="AQ89" s="297">
        <f>AQ$72*'6. INPUT PROJECT'!$H29*'6. INPUT PROJECT'!$K29*(1-'6. INPUT PROJECT'!$L29)</f>
        <v>0</v>
      </c>
      <c r="AR89" s="297">
        <f>AR$72*'6. INPUT PROJECT'!$H29*'6. INPUT PROJECT'!$K29*(1-'6. INPUT PROJECT'!$L29)</f>
        <v>0</v>
      </c>
      <c r="AS89" s="297">
        <f>AS$72*'6. INPUT PROJECT'!$H29*'6. INPUT PROJECT'!$K29*(1-'6. INPUT PROJECT'!$L29)</f>
        <v>0</v>
      </c>
      <c r="AT89" s="297">
        <f>AT$72*'6. INPUT PROJECT'!$H29*'6. INPUT PROJECT'!$K29*(1-'6. INPUT PROJECT'!$L29)</f>
        <v>0</v>
      </c>
      <c r="AU89" s="297">
        <f>AU$72*'6. INPUT PROJECT'!$H29*'6. INPUT PROJECT'!$K29*(1-'6. INPUT PROJECT'!$L29)</f>
        <v>0</v>
      </c>
      <c r="AV89" s="297">
        <f>AV$72*'6. INPUT PROJECT'!$H29*'6. INPUT PROJECT'!$K29*(1-'6. INPUT PROJECT'!$L29)</f>
        <v>0</v>
      </c>
      <c r="AW89" s="297">
        <f>AW$72*'6. INPUT PROJECT'!$H29*'6. INPUT PROJECT'!$K29*(1-'6. INPUT PROJECT'!$L29)</f>
        <v>0</v>
      </c>
      <c r="AX89" s="297">
        <f>AX$72*'6. INPUT PROJECT'!$H29*'6. INPUT PROJECT'!$K29*(1-'6. INPUT PROJECT'!$L29)</f>
        <v>0</v>
      </c>
      <c r="AY89" s="297">
        <f>AY$72*'6. INPUT PROJECT'!$H29*'6. INPUT PROJECT'!$K29*(1-'6. INPUT PROJECT'!$L29)</f>
        <v>0</v>
      </c>
      <c r="AZ89" s="297">
        <f>AZ$72*'6. INPUT PROJECT'!$H29*'6. INPUT PROJECT'!$K29*(1-'6. INPUT PROJECT'!$L29)</f>
        <v>0</v>
      </c>
      <c r="BA89" s="297">
        <f>BA$72*'6. INPUT PROJECT'!$H29*'6. INPUT PROJECT'!$K29*(1-'6. INPUT PROJECT'!$L29)</f>
        <v>0</v>
      </c>
      <c r="BB89" s="297">
        <f>BB$72*'6. INPUT PROJECT'!$H29*'6. INPUT PROJECT'!$K29*(1-'6. INPUT PROJECT'!$L29)</f>
        <v>0</v>
      </c>
      <c r="BC89" s="297">
        <f>BC$72*'6. INPUT PROJECT'!$H29*'6. INPUT PROJECT'!$K29*(1-'6. INPUT PROJECT'!$L29)</f>
        <v>0</v>
      </c>
      <c r="BD89" s="297">
        <f>BD$72*'6. INPUT PROJECT'!$H29*'6. INPUT PROJECT'!$K29*(1-'6. INPUT PROJECT'!$L29)</f>
        <v>0</v>
      </c>
      <c r="BE89" s="297">
        <f>BE$72*'6. INPUT PROJECT'!$H29*'6. INPUT PROJECT'!$K29*(1-'6. INPUT PROJECT'!$L29)</f>
        <v>0</v>
      </c>
      <c r="BF89" s="297">
        <f>BF$72*'6. INPUT PROJECT'!$H29*'6. INPUT PROJECT'!$K29*(1-'6. INPUT PROJECT'!$L29)</f>
        <v>0</v>
      </c>
      <c r="BG89" s="297">
        <f>BG$72*'6. INPUT PROJECT'!$H29*'6. INPUT PROJECT'!$K29*(1-'6. INPUT PROJECT'!$L29)</f>
        <v>0</v>
      </c>
      <c r="BH89" s="297">
        <f>BH$72*'6. INPUT PROJECT'!$H29*'6. INPUT PROJECT'!$K29*(1-'6. INPUT PROJECT'!$L29)</f>
        <v>0</v>
      </c>
      <c r="BI89" s="297">
        <f>BI$72*'6. INPUT PROJECT'!$H29*'6. INPUT PROJECT'!$K29*(1-'6. INPUT PROJECT'!$L29)</f>
        <v>0</v>
      </c>
      <c r="BJ89" s="297">
        <f>BJ$72*'6. INPUT PROJECT'!$H29*'6. INPUT PROJECT'!$K29*(1-'6. INPUT PROJECT'!$L29)</f>
        <v>0</v>
      </c>
      <c r="BK89" s="297">
        <f>BK$72*'6. INPUT PROJECT'!$H29*'6. INPUT PROJECT'!$K29*(1-'6. INPUT PROJECT'!$L29)</f>
        <v>0</v>
      </c>
      <c r="BL89" s="297">
        <f>BL$72*'6. INPUT PROJECT'!$H29*'6. INPUT PROJECT'!$K29*(1-'6. INPUT PROJECT'!$L29)</f>
        <v>0</v>
      </c>
      <c r="BM89" s="297">
        <f>BM$72*'6. INPUT PROJECT'!$H29*'6. INPUT PROJECT'!$K29*(1-'6. INPUT PROJECT'!$L29)</f>
        <v>0</v>
      </c>
      <c r="BN89" s="297">
        <f>BN$72*'6. INPUT PROJECT'!$H29*'6. INPUT PROJECT'!$K29*(1-'6. INPUT PROJECT'!$L29)</f>
        <v>0</v>
      </c>
      <c r="BO89" s="297">
        <f>BO$72*'6. INPUT PROJECT'!$H29*'6. INPUT PROJECT'!$K29*(1-'6. INPUT PROJECT'!$L29)</f>
        <v>0</v>
      </c>
      <c r="BP89" s="297">
        <f>BP$72*'6. INPUT PROJECT'!$H29*'6. INPUT PROJECT'!$K29*(1-'6. INPUT PROJECT'!$L29)</f>
        <v>0</v>
      </c>
      <c r="BQ89" s="297">
        <f>BQ$72*'6. INPUT PROJECT'!$H29*'6. INPUT PROJECT'!$K29*(1-'6. INPUT PROJECT'!$L29)</f>
        <v>0</v>
      </c>
      <c r="BR89" s="297">
        <f>BR$72*'6. INPUT PROJECT'!$H29*'6. INPUT PROJECT'!$K29*(1-'6. INPUT PROJECT'!$L29)</f>
        <v>0</v>
      </c>
      <c r="BS89" s="297">
        <f>BS$72*'6. INPUT PROJECT'!$H29*'6. INPUT PROJECT'!$K29*(1-'6. INPUT PROJECT'!$L29)</f>
        <v>0</v>
      </c>
    </row>
    <row r="90" spans="1:71" s="80" customFormat="1" ht="16" outlineLevel="2">
      <c r="A90" s="83"/>
      <c r="B90" s="129" t="str">
        <f>'6. INPUT PROJECT'!D30</f>
        <v>Project-2.1.1-Item #5</v>
      </c>
      <c r="C90" s="129">
        <f>'6. INPUT PROJECT'!F30</f>
        <v>0</v>
      </c>
      <c r="E90" s="297">
        <f t="shared" si="96"/>
        <v>0</v>
      </c>
      <c r="F90" s="297">
        <f t="shared" si="97"/>
        <v>0</v>
      </c>
      <c r="G90" s="297">
        <f t="shared" si="98"/>
        <v>0</v>
      </c>
      <c r="H90" s="297">
        <f t="shared" si="99"/>
        <v>0</v>
      </c>
      <c r="I90" s="297">
        <f t="shared" si="100"/>
        <v>0</v>
      </c>
      <c r="J90" s="297">
        <f t="shared" si="101"/>
        <v>0</v>
      </c>
      <c r="K90" s="319"/>
      <c r="L90" s="297">
        <f>L$72*'6. INPUT PROJECT'!$H30*'6. INPUT PROJECT'!$K30*(1-'6. INPUT PROJECT'!$L30)</f>
        <v>0</v>
      </c>
      <c r="M90" s="297">
        <f>M$72*'6. INPUT PROJECT'!$H30*'6. INPUT PROJECT'!$K30*(1-'6. INPUT PROJECT'!$L30)</f>
        <v>0</v>
      </c>
      <c r="N90" s="297">
        <f>N$72*'6. INPUT PROJECT'!$H30*'6. INPUT PROJECT'!$K30*(1-'6. INPUT PROJECT'!$L30)</f>
        <v>0</v>
      </c>
      <c r="O90" s="297">
        <f>O$72*'6. INPUT PROJECT'!$H30*'6. INPUT PROJECT'!$K30*(1-'6. INPUT PROJECT'!$L30)</f>
        <v>0</v>
      </c>
      <c r="P90" s="297">
        <f>P$72*'6. INPUT PROJECT'!$H30*'6. INPUT PROJECT'!$K30*(1-'6. INPUT PROJECT'!$L30)</f>
        <v>0</v>
      </c>
      <c r="Q90" s="297">
        <f>Q$72*'6. INPUT PROJECT'!$H30*'6. INPUT PROJECT'!$K30*(1-'6. INPUT PROJECT'!$L30)</f>
        <v>0</v>
      </c>
      <c r="R90" s="297">
        <f>R$72*'6. INPUT PROJECT'!$H30*'6. INPUT PROJECT'!$K30*(1-'6. INPUT PROJECT'!$L30)</f>
        <v>0</v>
      </c>
      <c r="S90" s="297">
        <f>S$72*'6. INPUT PROJECT'!$H30*'6. INPUT PROJECT'!$K30*(1-'6. INPUT PROJECT'!$L30)</f>
        <v>0</v>
      </c>
      <c r="T90" s="297">
        <f>T$72*'6. INPUT PROJECT'!$H30*'6. INPUT PROJECT'!$K30*(1-'6. INPUT PROJECT'!$L30)</f>
        <v>0</v>
      </c>
      <c r="U90" s="297">
        <f>U$72*'6. INPUT PROJECT'!$H30*'6. INPUT PROJECT'!$K30*(1-'6. INPUT PROJECT'!$L30)</f>
        <v>0</v>
      </c>
      <c r="V90" s="297">
        <f>V$72*'6. INPUT PROJECT'!$H30*'6. INPUT PROJECT'!$K30*(1-'6. INPUT PROJECT'!$L30)</f>
        <v>0</v>
      </c>
      <c r="W90" s="297">
        <f>W$72*'6. INPUT PROJECT'!$H30*'6. INPUT PROJECT'!$K30*(1-'6. INPUT PROJECT'!$L30)</f>
        <v>0</v>
      </c>
      <c r="X90" s="297">
        <f>X$72*'6. INPUT PROJECT'!$H30*'6. INPUT PROJECT'!$K30*(1-'6. INPUT PROJECT'!$L30)</f>
        <v>0</v>
      </c>
      <c r="Y90" s="297">
        <f>Y$72*'6. INPUT PROJECT'!$H30*'6. INPUT PROJECT'!$K30*(1-'6. INPUT PROJECT'!$L30)</f>
        <v>0</v>
      </c>
      <c r="Z90" s="297">
        <f>Z$72*'6. INPUT PROJECT'!$H30*'6. INPUT PROJECT'!$K30*(1-'6. INPUT PROJECT'!$L30)</f>
        <v>0</v>
      </c>
      <c r="AA90" s="297">
        <f>AA$72*'6. INPUT PROJECT'!$H30*'6. INPUT PROJECT'!$K30*(1-'6. INPUT PROJECT'!$L30)</f>
        <v>0</v>
      </c>
      <c r="AB90" s="297">
        <f>AB$72*'6. INPUT PROJECT'!$H30*'6. INPUT PROJECT'!$K30*(1-'6. INPUT PROJECT'!$L30)</f>
        <v>0</v>
      </c>
      <c r="AC90" s="297">
        <f>AC$72*'6. INPUT PROJECT'!$H30*'6. INPUT PROJECT'!$K30*(1-'6. INPUT PROJECT'!$L30)</f>
        <v>0</v>
      </c>
      <c r="AD90" s="297">
        <f>AD$72*'6. INPUT PROJECT'!$H30*'6. INPUT PROJECT'!$K30*(1-'6. INPUT PROJECT'!$L30)</f>
        <v>0</v>
      </c>
      <c r="AE90" s="297">
        <f>AE$72*'6. INPUT PROJECT'!$H30*'6. INPUT PROJECT'!$K30*(1-'6. INPUT PROJECT'!$L30)</f>
        <v>0</v>
      </c>
      <c r="AF90" s="297">
        <f>AF$72*'6. INPUT PROJECT'!$H30*'6. INPUT PROJECT'!$K30*(1-'6. INPUT PROJECT'!$L30)</f>
        <v>0</v>
      </c>
      <c r="AG90" s="297">
        <f>AG$72*'6. INPUT PROJECT'!$H30*'6. INPUT PROJECT'!$K30*(1-'6. INPUT PROJECT'!$L30)</f>
        <v>0</v>
      </c>
      <c r="AH90" s="297">
        <f>AH$72*'6. INPUT PROJECT'!$H30*'6. INPUT PROJECT'!$K30*(1-'6. INPUT PROJECT'!$L30)</f>
        <v>0</v>
      </c>
      <c r="AI90" s="297">
        <f>AI$72*'6. INPUT PROJECT'!$H30*'6. INPUT PROJECT'!$K30*(1-'6. INPUT PROJECT'!$L30)</f>
        <v>0</v>
      </c>
      <c r="AJ90" s="297">
        <f>AJ$72*'6. INPUT PROJECT'!$H30*'6. INPUT PROJECT'!$K30*(1-'6. INPUT PROJECT'!$L30)</f>
        <v>0</v>
      </c>
      <c r="AK90" s="297">
        <f>AK$72*'6. INPUT PROJECT'!$H30*'6. INPUT PROJECT'!$K30*(1-'6. INPUT PROJECT'!$L30)</f>
        <v>0</v>
      </c>
      <c r="AL90" s="297">
        <f>AL$72*'6. INPUT PROJECT'!$H30*'6. INPUT PROJECT'!$K30*(1-'6. INPUT PROJECT'!$L30)</f>
        <v>0</v>
      </c>
      <c r="AM90" s="297">
        <f>AM$72*'6. INPUT PROJECT'!$H30*'6. INPUT PROJECT'!$K30*(1-'6. INPUT PROJECT'!$L30)</f>
        <v>0</v>
      </c>
      <c r="AN90" s="297">
        <f>AN$72*'6. INPUT PROJECT'!$H30*'6. INPUT PROJECT'!$K30*(1-'6. INPUT PROJECT'!$L30)</f>
        <v>0</v>
      </c>
      <c r="AO90" s="297">
        <f>AO$72*'6. INPUT PROJECT'!$H30*'6. INPUT PROJECT'!$K30*(1-'6. INPUT PROJECT'!$L30)</f>
        <v>0</v>
      </c>
      <c r="AP90" s="297">
        <f>AP$72*'6. INPUT PROJECT'!$H30*'6. INPUT PROJECT'!$K30*(1-'6. INPUT PROJECT'!$L30)</f>
        <v>0</v>
      </c>
      <c r="AQ90" s="297">
        <f>AQ$72*'6. INPUT PROJECT'!$H30*'6. INPUT PROJECT'!$K30*(1-'6. INPUT PROJECT'!$L30)</f>
        <v>0</v>
      </c>
      <c r="AR90" s="297">
        <f>AR$72*'6. INPUT PROJECT'!$H30*'6. INPUT PROJECT'!$K30*(1-'6. INPUT PROJECT'!$L30)</f>
        <v>0</v>
      </c>
      <c r="AS90" s="297">
        <f>AS$72*'6. INPUT PROJECT'!$H30*'6. INPUT PROJECT'!$K30*(1-'6. INPUT PROJECT'!$L30)</f>
        <v>0</v>
      </c>
      <c r="AT90" s="297">
        <f>AT$72*'6. INPUT PROJECT'!$H30*'6. INPUT PROJECT'!$K30*(1-'6. INPUT PROJECT'!$L30)</f>
        <v>0</v>
      </c>
      <c r="AU90" s="297">
        <f>AU$72*'6. INPUT PROJECT'!$H30*'6. INPUT PROJECT'!$K30*(1-'6. INPUT PROJECT'!$L30)</f>
        <v>0</v>
      </c>
      <c r="AV90" s="297">
        <f>AV$72*'6. INPUT PROJECT'!$H30*'6. INPUT PROJECT'!$K30*(1-'6. INPUT PROJECT'!$L30)</f>
        <v>0</v>
      </c>
      <c r="AW90" s="297">
        <f>AW$72*'6. INPUT PROJECT'!$H30*'6. INPUT PROJECT'!$K30*(1-'6. INPUT PROJECT'!$L30)</f>
        <v>0</v>
      </c>
      <c r="AX90" s="297">
        <f>AX$72*'6. INPUT PROJECT'!$H30*'6. INPUT PROJECT'!$K30*(1-'6. INPUT PROJECT'!$L30)</f>
        <v>0</v>
      </c>
      <c r="AY90" s="297">
        <f>AY$72*'6. INPUT PROJECT'!$H30*'6. INPUT PROJECT'!$K30*(1-'6. INPUT PROJECT'!$L30)</f>
        <v>0</v>
      </c>
      <c r="AZ90" s="297">
        <f>AZ$72*'6. INPUT PROJECT'!$H30*'6. INPUT PROJECT'!$K30*(1-'6. INPUT PROJECT'!$L30)</f>
        <v>0</v>
      </c>
      <c r="BA90" s="297">
        <f>BA$72*'6. INPUT PROJECT'!$H30*'6. INPUT PROJECT'!$K30*(1-'6. INPUT PROJECT'!$L30)</f>
        <v>0</v>
      </c>
      <c r="BB90" s="297">
        <f>BB$72*'6. INPUT PROJECT'!$H30*'6. INPUT PROJECT'!$K30*(1-'6. INPUT PROJECT'!$L30)</f>
        <v>0</v>
      </c>
      <c r="BC90" s="297">
        <f>BC$72*'6. INPUT PROJECT'!$H30*'6. INPUT PROJECT'!$K30*(1-'6. INPUT PROJECT'!$L30)</f>
        <v>0</v>
      </c>
      <c r="BD90" s="297">
        <f>BD$72*'6. INPUT PROJECT'!$H30*'6. INPUT PROJECT'!$K30*(1-'6. INPUT PROJECT'!$L30)</f>
        <v>0</v>
      </c>
      <c r="BE90" s="297">
        <f>BE$72*'6. INPUT PROJECT'!$H30*'6. INPUT PROJECT'!$K30*(1-'6. INPUT PROJECT'!$L30)</f>
        <v>0</v>
      </c>
      <c r="BF90" s="297">
        <f>BF$72*'6. INPUT PROJECT'!$H30*'6. INPUT PROJECT'!$K30*(1-'6. INPUT PROJECT'!$L30)</f>
        <v>0</v>
      </c>
      <c r="BG90" s="297">
        <f>BG$72*'6. INPUT PROJECT'!$H30*'6. INPUT PROJECT'!$K30*(1-'6. INPUT PROJECT'!$L30)</f>
        <v>0</v>
      </c>
      <c r="BH90" s="297">
        <f>BH$72*'6. INPUT PROJECT'!$H30*'6. INPUT PROJECT'!$K30*(1-'6. INPUT PROJECT'!$L30)</f>
        <v>0</v>
      </c>
      <c r="BI90" s="297">
        <f>BI$72*'6. INPUT PROJECT'!$H30*'6. INPUT PROJECT'!$K30*(1-'6. INPUT PROJECT'!$L30)</f>
        <v>0</v>
      </c>
      <c r="BJ90" s="297">
        <f>BJ$72*'6. INPUT PROJECT'!$H30*'6. INPUT PROJECT'!$K30*(1-'6. INPUT PROJECT'!$L30)</f>
        <v>0</v>
      </c>
      <c r="BK90" s="297">
        <f>BK$72*'6. INPUT PROJECT'!$H30*'6. INPUT PROJECT'!$K30*(1-'6. INPUT PROJECT'!$L30)</f>
        <v>0</v>
      </c>
      <c r="BL90" s="297">
        <f>BL$72*'6. INPUT PROJECT'!$H30*'6. INPUT PROJECT'!$K30*(1-'6. INPUT PROJECT'!$L30)</f>
        <v>0</v>
      </c>
      <c r="BM90" s="297">
        <f>BM$72*'6. INPUT PROJECT'!$H30*'6. INPUT PROJECT'!$K30*(1-'6. INPUT PROJECT'!$L30)</f>
        <v>0</v>
      </c>
      <c r="BN90" s="297">
        <f>BN$72*'6. INPUT PROJECT'!$H30*'6. INPUT PROJECT'!$K30*(1-'6. INPUT PROJECT'!$L30)</f>
        <v>0</v>
      </c>
      <c r="BO90" s="297">
        <f>BO$72*'6. INPUT PROJECT'!$H30*'6. INPUT PROJECT'!$K30*(1-'6. INPUT PROJECT'!$L30)</f>
        <v>0</v>
      </c>
      <c r="BP90" s="297">
        <f>BP$72*'6. INPUT PROJECT'!$H30*'6. INPUT PROJECT'!$K30*(1-'6. INPUT PROJECT'!$L30)</f>
        <v>0</v>
      </c>
      <c r="BQ90" s="297">
        <f>BQ$72*'6. INPUT PROJECT'!$H30*'6. INPUT PROJECT'!$K30*(1-'6. INPUT PROJECT'!$L30)</f>
        <v>0</v>
      </c>
      <c r="BR90" s="297">
        <f>BR$72*'6. INPUT PROJECT'!$H30*'6. INPUT PROJECT'!$K30*(1-'6. INPUT PROJECT'!$L30)</f>
        <v>0</v>
      </c>
      <c r="BS90" s="297">
        <f>BS$72*'6. INPUT PROJECT'!$H30*'6. INPUT PROJECT'!$K30*(1-'6. INPUT PROJECT'!$L30)</f>
        <v>0</v>
      </c>
    </row>
    <row r="91" spans="1:71" s="80" customFormat="1" ht="16" outlineLevel="2">
      <c r="A91" s="83"/>
      <c r="B91" s="129" t="str">
        <f>'6. INPUT PROJECT'!D31</f>
        <v>Project-2.1.1-Item #6</v>
      </c>
      <c r="C91" s="129">
        <f>'6. INPUT PROJECT'!F31</f>
        <v>0</v>
      </c>
      <c r="E91" s="297">
        <f t="shared" si="96"/>
        <v>0</v>
      </c>
      <c r="F91" s="297">
        <f t="shared" si="97"/>
        <v>0</v>
      </c>
      <c r="G91" s="297">
        <f t="shared" si="98"/>
        <v>0</v>
      </c>
      <c r="H91" s="297">
        <f t="shared" si="99"/>
        <v>0</v>
      </c>
      <c r="I91" s="297">
        <f t="shared" si="100"/>
        <v>0</v>
      </c>
      <c r="J91" s="297">
        <f t="shared" si="101"/>
        <v>0</v>
      </c>
      <c r="K91" s="309"/>
      <c r="L91" s="297">
        <f>L$72*'6. INPUT PROJECT'!$H31*'6. INPUT PROJECT'!$K31*(1-'6. INPUT PROJECT'!$L31)</f>
        <v>0</v>
      </c>
      <c r="M91" s="297">
        <f>M$72*'6. INPUT PROJECT'!$H31*'6. INPUT PROJECT'!$K31*(1-'6. INPUT PROJECT'!$L31)</f>
        <v>0</v>
      </c>
      <c r="N91" s="297">
        <f>N$72*'6. INPUT PROJECT'!$H31*'6. INPUT PROJECT'!$K31*(1-'6. INPUT PROJECT'!$L31)</f>
        <v>0</v>
      </c>
      <c r="O91" s="297">
        <f>O$72*'6. INPUT PROJECT'!$H31*'6. INPUT PROJECT'!$K31*(1-'6. INPUT PROJECT'!$L31)</f>
        <v>0</v>
      </c>
      <c r="P91" s="297">
        <f>P$72*'6. INPUT PROJECT'!$H31*'6. INPUT PROJECT'!$K31*(1-'6. INPUT PROJECT'!$L31)</f>
        <v>0</v>
      </c>
      <c r="Q91" s="297">
        <f>Q$72*'6. INPUT PROJECT'!$H31*'6. INPUT PROJECT'!$K31*(1-'6. INPUT PROJECT'!$L31)</f>
        <v>0</v>
      </c>
      <c r="R91" s="297">
        <f>R$72*'6. INPUT PROJECT'!$H31*'6. INPUT PROJECT'!$K31*(1-'6. INPUT PROJECT'!$L31)</f>
        <v>0</v>
      </c>
      <c r="S91" s="297">
        <f>S$72*'6. INPUT PROJECT'!$H31*'6. INPUT PROJECT'!$K31*(1-'6. INPUT PROJECT'!$L31)</f>
        <v>0</v>
      </c>
      <c r="T91" s="297">
        <f>T$72*'6. INPUT PROJECT'!$H31*'6. INPUT PROJECT'!$K31*(1-'6. INPUT PROJECT'!$L31)</f>
        <v>0</v>
      </c>
      <c r="U91" s="297">
        <f>U$72*'6. INPUT PROJECT'!$H31*'6. INPUT PROJECT'!$K31*(1-'6. INPUT PROJECT'!$L31)</f>
        <v>0</v>
      </c>
      <c r="V91" s="297">
        <f>V$72*'6. INPUT PROJECT'!$H31*'6. INPUT PROJECT'!$K31*(1-'6. INPUT PROJECT'!$L31)</f>
        <v>0</v>
      </c>
      <c r="W91" s="297">
        <f>W$72*'6. INPUT PROJECT'!$H31*'6. INPUT PROJECT'!$K31*(1-'6. INPUT PROJECT'!$L31)</f>
        <v>0</v>
      </c>
      <c r="X91" s="297">
        <f>X$72*'6. INPUT PROJECT'!$H31*'6. INPUT PROJECT'!$K31*(1-'6. INPUT PROJECT'!$L31)</f>
        <v>0</v>
      </c>
      <c r="Y91" s="297">
        <f>Y$72*'6. INPUT PROJECT'!$H31*'6. INPUT PROJECT'!$K31*(1-'6. INPUT PROJECT'!$L31)</f>
        <v>0</v>
      </c>
      <c r="Z91" s="297">
        <f>Z$72*'6. INPUT PROJECT'!$H31*'6. INPUT PROJECT'!$K31*(1-'6. INPUT PROJECT'!$L31)</f>
        <v>0</v>
      </c>
      <c r="AA91" s="297">
        <f>AA$72*'6. INPUT PROJECT'!$H31*'6. INPUT PROJECT'!$K31*(1-'6. INPUT PROJECT'!$L31)</f>
        <v>0</v>
      </c>
      <c r="AB91" s="297">
        <f>AB$72*'6. INPUT PROJECT'!$H31*'6. INPUT PROJECT'!$K31*(1-'6. INPUT PROJECT'!$L31)</f>
        <v>0</v>
      </c>
      <c r="AC91" s="297">
        <f>AC$72*'6. INPUT PROJECT'!$H31*'6. INPUT PROJECT'!$K31*(1-'6. INPUT PROJECT'!$L31)</f>
        <v>0</v>
      </c>
      <c r="AD91" s="297">
        <f>AD$72*'6. INPUT PROJECT'!$H31*'6. INPUT PROJECT'!$K31*(1-'6. INPUT PROJECT'!$L31)</f>
        <v>0</v>
      </c>
      <c r="AE91" s="297">
        <f>AE$72*'6. INPUT PROJECT'!$H31*'6. INPUT PROJECT'!$K31*(1-'6. INPUT PROJECT'!$L31)</f>
        <v>0</v>
      </c>
      <c r="AF91" s="297">
        <f>AF$72*'6. INPUT PROJECT'!$H31*'6. INPUT PROJECT'!$K31*(1-'6. INPUT PROJECT'!$L31)</f>
        <v>0</v>
      </c>
      <c r="AG91" s="297">
        <f>AG$72*'6. INPUT PROJECT'!$H31*'6. INPUT PROJECT'!$K31*(1-'6. INPUT PROJECT'!$L31)</f>
        <v>0</v>
      </c>
      <c r="AH91" s="297">
        <f>AH$72*'6. INPUT PROJECT'!$H31*'6. INPUT PROJECT'!$K31*(1-'6. INPUT PROJECT'!$L31)</f>
        <v>0</v>
      </c>
      <c r="AI91" s="297">
        <f>AI$72*'6. INPUT PROJECT'!$H31*'6. INPUT PROJECT'!$K31*(1-'6. INPUT PROJECT'!$L31)</f>
        <v>0</v>
      </c>
      <c r="AJ91" s="297">
        <f>AJ$72*'6. INPUT PROJECT'!$H31*'6. INPUT PROJECT'!$K31*(1-'6. INPUT PROJECT'!$L31)</f>
        <v>0</v>
      </c>
      <c r="AK91" s="297">
        <f>AK$72*'6. INPUT PROJECT'!$H31*'6. INPUT PROJECT'!$K31*(1-'6. INPUT PROJECT'!$L31)</f>
        <v>0</v>
      </c>
      <c r="AL91" s="297">
        <f>AL$72*'6. INPUT PROJECT'!$H31*'6. INPUT PROJECT'!$K31*(1-'6. INPUT PROJECT'!$L31)</f>
        <v>0</v>
      </c>
      <c r="AM91" s="297">
        <f>AM$72*'6. INPUT PROJECT'!$H31*'6. INPUT PROJECT'!$K31*(1-'6. INPUT PROJECT'!$L31)</f>
        <v>0</v>
      </c>
      <c r="AN91" s="297">
        <f>AN$72*'6. INPUT PROJECT'!$H31*'6. INPUT PROJECT'!$K31*(1-'6. INPUT PROJECT'!$L31)</f>
        <v>0</v>
      </c>
      <c r="AO91" s="297">
        <f>AO$72*'6. INPUT PROJECT'!$H31*'6. INPUT PROJECT'!$K31*(1-'6. INPUT PROJECT'!$L31)</f>
        <v>0</v>
      </c>
      <c r="AP91" s="297">
        <f>AP$72*'6. INPUT PROJECT'!$H31*'6. INPUT PROJECT'!$K31*(1-'6. INPUT PROJECT'!$L31)</f>
        <v>0</v>
      </c>
      <c r="AQ91" s="297">
        <f>AQ$72*'6. INPUT PROJECT'!$H31*'6. INPUT PROJECT'!$K31*(1-'6. INPUT PROJECT'!$L31)</f>
        <v>0</v>
      </c>
      <c r="AR91" s="297">
        <f>AR$72*'6. INPUT PROJECT'!$H31*'6. INPUT PROJECT'!$K31*(1-'6. INPUT PROJECT'!$L31)</f>
        <v>0</v>
      </c>
      <c r="AS91" s="297">
        <f>AS$72*'6. INPUT PROJECT'!$H31*'6. INPUT PROJECT'!$K31*(1-'6. INPUT PROJECT'!$L31)</f>
        <v>0</v>
      </c>
      <c r="AT91" s="297">
        <f>AT$72*'6. INPUT PROJECT'!$H31*'6. INPUT PROJECT'!$K31*(1-'6. INPUT PROJECT'!$L31)</f>
        <v>0</v>
      </c>
      <c r="AU91" s="297">
        <f>AU$72*'6. INPUT PROJECT'!$H31*'6. INPUT PROJECT'!$K31*(1-'6. INPUT PROJECT'!$L31)</f>
        <v>0</v>
      </c>
      <c r="AV91" s="297">
        <f>AV$72*'6. INPUT PROJECT'!$H31*'6. INPUT PROJECT'!$K31*(1-'6. INPUT PROJECT'!$L31)</f>
        <v>0</v>
      </c>
      <c r="AW91" s="297">
        <f>AW$72*'6. INPUT PROJECT'!$H31*'6. INPUT PROJECT'!$K31*(1-'6. INPUT PROJECT'!$L31)</f>
        <v>0</v>
      </c>
      <c r="AX91" s="297">
        <f>AX$72*'6. INPUT PROJECT'!$H31*'6. INPUT PROJECT'!$K31*(1-'6. INPUT PROJECT'!$L31)</f>
        <v>0</v>
      </c>
      <c r="AY91" s="297">
        <f>AY$72*'6. INPUT PROJECT'!$H31*'6. INPUT PROJECT'!$K31*(1-'6. INPUT PROJECT'!$L31)</f>
        <v>0</v>
      </c>
      <c r="AZ91" s="297">
        <f>AZ$72*'6. INPUT PROJECT'!$H31*'6. INPUT PROJECT'!$K31*(1-'6. INPUT PROJECT'!$L31)</f>
        <v>0</v>
      </c>
      <c r="BA91" s="297">
        <f>BA$72*'6. INPUT PROJECT'!$H31*'6. INPUT PROJECT'!$K31*(1-'6. INPUT PROJECT'!$L31)</f>
        <v>0</v>
      </c>
      <c r="BB91" s="297">
        <f>BB$72*'6. INPUT PROJECT'!$H31*'6. INPUT PROJECT'!$K31*(1-'6. INPUT PROJECT'!$L31)</f>
        <v>0</v>
      </c>
      <c r="BC91" s="297">
        <f>BC$72*'6. INPUT PROJECT'!$H31*'6. INPUT PROJECT'!$K31*(1-'6. INPUT PROJECT'!$L31)</f>
        <v>0</v>
      </c>
      <c r="BD91" s="297">
        <f>BD$72*'6. INPUT PROJECT'!$H31*'6. INPUT PROJECT'!$K31*(1-'6. INPUT PROJECT'!$L31)</f>
        <v>0</v>
      </c>
      <c r="BE91" s="297">
        <f>BE$72*'6. INPUT PROJECT'!$H31*'6. INPUT PROJECT'!$K31*(1-'6. INPUT PROJECT'!$L31)</f>
        <v>0</v>
      </c>
      <c r="BF91" s="297">
        <f>BF$72*'6. INPUT PROJECT'!$H31*'6. INPUT PROJECT'!$K31*(1-'6. INPUT PROJECT'!$L31)</f>
        <v>0</v>
      </c>
      <c r="BG91" s="297">
        <f>BG$72*'6. INPUT PROJECT'!$H31*'6. INPUT PROJECT'!$K31*(1-'6. INPUT PROJECT'!$L31)</f>
        <v>0</v>
      </c>
      <c r="BH91" s="297">
        <f>BH$72*'6. INPUT PROJECT'!$H31*'6. INPUT PROJECT'!$K31*(1-'6. INPUT PROJECT'!$L31)</f>
        <v>0</v>
      </c>
      <c r="BI91" s="297">
        <f>BI$72*'6. INPUT PROJECT'!$H31*'6. INPUT PROJECT'!$K31*(1-'6. INPUT PROJECT'!$L31)</f>
        <v>0</v>
      </c>
      <c r="BJ91" s="297">
        <f>BJ$72*'6. INPUT PROJECT'!$H31*'6. INPUT PROJECT'!$K31*(1-'6. INPUT PROJECT'!$L31)</f>
        <v>0</v>
      </c>
      <c r="BK91" s="297">
        <f>BK$72*'6. INPUT PROJECT'!$H31*'6. INPUT PROJECT'!$K31*(1-'6. INPUT PROJECT'!$L31)</f>
        <v>0</v>
      </c>
      <c r="BL91" s="297">
        <f>BL$72*'6. INPUT PROJECT'!$H31*'6. INPUT PROJECT'!$K31*(1-'6. INPUT PROJECT'!$L31)</f>
        <v>0</v>
      </c>
      <c r="BM91" s="297">
        <f>BM$72*'6. INPUT PROJECT'!$H31*'6. INPUT PROJECT'!$K31*(1-'6. INPUT PROJECT'!$L31)</f>
        <v>0</v>
      </c>
      <c r="BN91" s="297">
        <f>BN$72*'6. INPUT PROJECT'!$H31*'6. INPUT PROJECT'!$K31*(1-'6. INPUT PROJECT'!$L31)</f>
        <v>0</v>
      </c>
      <c r="BO91" s="297">
        <f>BO$72*'6. INPUT PROJECT'!$H31*'6. INPUT PROJECT'!$K31*(1-'6. INPUT PROJECT'!$L31)</f>
        <v>0</v>
      </c>
      <c r="BP91" s="297">
        <f>BP$72*'6. INPUT PROJECT'!$H31*'6. INPUT PROJECT'!$K31*(1-'6. INPUT PROJECT'!$L31)</f>
        <v>0</v>
      </c>
      <c r="BQ91" s="297">
        <f>BQ$72*'6. INPUT PROJECT'!$H31*'6. INPUT PROJECT'!$K31*(1-'6. INPUT PROJECT'!$L31)</f>
        <v>0</v>
      </c>
      <c r="BR91" s="297">
        <f>BR$72*'6. INPUT PROJECT'!$H31*'6. INPUT PROJECT'!$K31*(1-'6. INPUT PROJECT'!$L31)</f>
        <v>0</v>
      </c>
      <c r="BS91" s="297">
        <f>BS$72*'6. INPUT PROJECT'!$H31*'6. INPUT PROJECT'!$K31*(1-'6. INPUT PROJECT'!$L31)</f>
        <v>0</v>
      </c>
    </row>
    <row r="92" spans="1:71" s="80" customFormat="1" ht="16" outlineLevel="2">
      <c r="A92" s="83"/>
      <c r="B92" s="129" t="str">
        <f>'6. INPUT PROJECT'!D32</f>
        <v>Project-2.1.1-Item #7</v>
      </c>
      <c r="C92" s="129">
        <f>'6. INPUT PROJECT'!F32</f>
        <v>0</v>
      </c>
      <c r="E92" s="297">
        <f t="shared" si="96"/>
        <v>0</v>
      </c>
      <c r="F92" s="297">
        <f t="shared" si="97"/>
        <v>0</v>
      </c>
      <c r="G92" s="297">
        <f t="shared" si="98"/>
        <v>0</v>
      </c>
      <c r="H92" s="297">
        <f t="shared" si="99"/>
        <v>0</v>
      </c>
      <c r="I92" s="297">
        <f t="shared" si="100"/>
        <v>0</v>
      </c>
      <c r="J92" s="297">
        <f t="shared" si="101"/>
        <v>0</v>
      </c>
      <c r="K92" s="291"/>
      <c r="L92" s="297">
        <f>L$72*'6. INPUT PROJECT'!$H32*'6. INPUT PROJECT'!$K32*(1-'6. INPUT PROJECT'!$L32)</f>
        <v>0</v>
      </c>
      <c r="M92" s="297">
        <f>M$72*'6. INPUT PROJECT'!$H32*'6. INPUT PROJECT'!$K32*(1-'6. INPUT PROJECT'!$L32)</f>
        <v>0</v>
      </c>
      <c r="N92" s="297">
        <f>N$72*'6. INPUT PROJECT'!$H32*'6. INPUT PROJECT'!$K32*(1-'6. INPUT PROJECT'!$L32)</f>
        <v>0</v>
      </c>
      <c r="O92" s="297">
        <f>O$72*'6. INPUT PROJECT'!$H32*'6. INPUT PROJECT'!$K32*(1-'6. INPUT PROJECT'!$L32)</f>
        <v>0</v>
      </c>
      <c r="P92" s="297">
        <f>P$72*'6. INPUT PROJECT'!$H32*'6. INPUT PROJECT'!$K32*(1-'6. INPUT PROJECT'!$L32)</f>
        <v>0</v>
      </c>
      <c r="Q92" s="297">
        <f>Q$72*'6. INPUT PROJECT'!$H32*'6. INPUT PROJECT'!$K32*(1-'6. INPUT PROJECT'!$L32)</f>
        <v>0</v>
      </c>
      <c r="R92" s="297">
        <f>R$72*'6. INPUT PROJECT'!$H32*'6. INPUT PROJECT'!$K32*(1-'6. INPUT PROJECT'!$L32)</f>
        <v>0</v>
      </c>
      <c r="S92" s="297">
        <f>S$72*'6. INPUT PROJECT'!$H32*'6. INPUT PROJECT'!$K32*(1-'6. INPUT PROJECT'!$L32)</f>
        <v>0</v>
      </c>
      <c r="T92" s="297">
        <f>T$72*'6. INPUT PROJECT'!$H32*'6. INPUT PROJECT'!$K32*(1-'6. INPUT PROJECT'!$L32)</f>
        <v>0</v>
      </c>
      <c r="U92" s="297">
        <f>U$72*'6. INPUT PROJECT'!$H32*'6. INPUT PROJECT'!$K32*(1-'6. INPUT PROJECT'!$L32)</f>
        <v>0</v>
      </c>
      <c r="V92" s="297">
        <f>V$72*'6. INPUT PROJECT'!$H32*'6. INPUT PROJECT'!$K32*(1-'6. INPUT PROJECT'!$L32)</f>
        <v>0</v>
      </c>
      <c r="W92" s="297">
        <f>W$72*'6. INPUT PROJECT'!$H32*'6. INPUT PROJECT'!$K32*(1-'6. INPUT PROJECT'!$L32)</f>
        <v>0</v>
      </c>
      <c r="X92" s="297">
        <f>X$72*'6. INPUT PROJECT'!$H32*'6. INPUT PROJECT'!$K32*(1-'6. INPUT PROJECT'!$L32)</f>
        <v>0</v>
      </c>
      <c r="Y92" s="297">
        <f>Y$72*'6. INPUT PROJECT'!$H32*'6. INPUT PROJECT'!$K32*(1-'6. INPUT PROJECT'!$L32)</f>
        <v>0</v>
      </c>
      <c r="Z92" s="297">
        <f>Z$72*'6. INPUT PROJECT'!$H32*'6. INPUT PROJECT'!$K32*(1-'6. INPUT PROJECT'!$L32)</f>
        <v>0</v>
      </c>
      <c r="AA92" s="297">
        <f>AA$72*'6. INPUT PROJECT'!$H32*'6. INPUT PROJECT'!$K32*(1-'6. INPUT PROJECT'!$L32)</f>
        <v>0</v>
      </c>
      <c r="AB92" s="297">
        <f>AB$72*'6. INPUT PROJECT'!$H32*'6. INPUT PROJECT'!$K32*(1-'6. INPUT PROJECT'!$L32)</f>
        <v>0</v>
      </c>
      <c r="AC92" s="297">
        <f>AC$72*'6. INPUT PROJECT'!$H32*'6. INPUT PROJECT'!$K32*(1-'6. INPUT PROJECT'!$L32)</f>
        <v>0</v>
      </c>
      <c r="AD92" s="297">
        <f>AD$72*'6. INPUT PROJECT'!$H32*'6. INPUT PROJECT'!$K32*(1-'6. INPUT PROJECT'!$L32)</f>
        <v>0</v>
      </c>
      <c r="AE92" s="297">
        <f>AE$72*'6. INPUT PROJECT'!$H32*'6. INPUT PROJECT'!$K32*(1-'6. INPUT PROJECT'!$L32)</f>
        <v>0</v>
      </c>
      <c r="AF92" s="297">
        <f>AF$72*'6. INPUT PROJECT'!$H32*'6. INPUT PROJECT'!$K32*(1-'6. INPUT PROJECT'!$L32)</f>
        <v>0</v>
      </c>
      <c r="AG92" s="297">
        <f>AG$72*'6. INPUT PROJECT'!$H32*'6. INPUT PROJECT'!$K32*(1-'6. INPUT PROJECT'!$L32)</f>
        <v>0</v>
      </c>
      <c r="AH92" s="297">
        <f>AH$72*'6. INPUT PROJECT'!$H32*'6. INPUT PROJECT'!$K32*(1-'6. INPUT PROJECT'!$L32)</f>
        <v>0</v>
      </c>
      <c r="AI92" s="297">
        <f>AI$72*'6. INPUT PROJECT'!$H32*'6. INPUT PROJECT'!$K32*(1-'6. INPUT PROJECT'!$L32)</f>
        <v>0</v>
      </c>
      <c r="AJ92" s="297">
        <f>AJ$72*'6. INPUT PROJECT'!$H32*'6. INPUT PROJECT'!$K32*(1-'6. INPUT PROJECT'!$L32)</f>
        <v>0</v>
      </c>
      <c r="AK92" s="297">
        <f>AK$72*'6. INPUT PROJECT'!$H32*'6. INPUT PROJECT'!$K32*(1-'6. INPUT PROJECT'!$L32)</f>
        <v>0</v>
      </c>
      <c r="AL92" s="297">
        <f>AL$72*'6. INPUT PROJECT'!$H32*'6. INPUT PROJECT'!$K32*(1-'6. INPUT PROJECT'!$L32)</f>
        <v>0</v>
      </c>
      <c r="AM92" s="297">
        <f>AM$72*'6. INPUT PROJECT'!$H32*'6. INPUT PROJECT'!$K32*(1-'6. INPUT PROJECT'!$L32)</f>
        <v>0</v>
      </c>
      <c r="AN92" s="297">
        <f>AN$72*'6. INPUT PROJECT'!$H32*'6. INPUT PROJECT'!$K32*(1-'6. INPUT PROJECT'!$L32)</f>
        <v>0</v>
      </c>
      <c r="AO92" s="297">
        <f>AO$72*'6. INPUT PROJECT'!$H32*'6. INPUT PROJECT'!$K32*(1-'6. INPUT PROJECT'!$L32)</f>
        <v>0</v>
      </c>
      <c r="AP92" s="297">
        <f>AP$72*'6. INPUT PROJECT'!$H32*'6. INPUT PROJECT'!$K32*(1-'6. INPUT PROJECT'!$L32)</f>
        <v>0</v>
      </c>
      <c r="AQ92" s="297">
        <f>AQ$72*'6. INPUT PROJECT'!$H32*'6. INPUT PROJECT'!$K32*(1-'6. INPUT PROJECT'!$L32)</f>
        <v>0</v>
      </c>
      <c r="AR92" s="297">
        <f>AR$72*'6. INPUT PROJECT'!$H32*'6. INPUT PROJECT'!$K32*(1-'6. INPUT PROJECT'!$L32)</f>
        <v>0</v>
      </c>
      <c r="AS92" s="297">
        <f>AS$72*'6. INPUT PROJECT'!$H32*'6. INPUT PROJECT'!$K32*(1-'6. INPUT PROJECT'!$L32)</f>
        <v>0</v>
      </c>
      <c r="AT92" s="297">
        <f>AT$72*'6. INPUT PROJECT'!$H32*'6. INPUT PROJECT'!$K32*(1-'6. INPUT PROJECT'!$L32)</f>
        <v>0</v>
      </c>
      <c r="AU92" s="297">
        <f>AU$72*'6. INPUT PROJECT'!$H32*'6. INPUT PROJECT'!$K32*(1-'6. INPUT PROJECT'!$L32)</f>
        <v>0</v>
      </c>
      <c r="AV92" s="297">
        <f>AV$72*'6. INPUT PROJECT'!$H32*'6. INPUT PROJECT'!$K32*(1-'6. INPUT PROJECT'!$L32)</f>
        <v>0</v>
      </c>
      <c r="AW92" s="297">
        <f>AW$72*'6. INPUT PROJECT'!$H32*'6. INPUT PROJECT'!$K32*(1-'6. INPUT PROJECT'!$L32)</f>
        <v>0</v>
      </c>
      <c r="AX92" s="297">
        <f>AX$72*'6. INPUT PROJECT'!$H32*'6. INPUT PROJECT'!$K32*(1-'6. INPUT PROJECT'!$L32)</f>
        <v>0</v>
      </c>
      <c r="AY92" s="297">
        <f>AY$72*'6. INPUT PROJECT'!$H32*'6. INPUT PROJECT'!$K32*(1-'6. INPUT PROJECT'!$L32)</f>
        <v>0</v>
      </c>
      <c r="AZ92" s="297">
        <f>AZ$72*'6. INPUT PROJECT'!$H32*'6. INPUT PROJECT'!$K32*(1-'6. INPUT PROJECT'!$L32)</f>
        <v>0</v>
      </c>
      <c r="BA92" s="297">
        <f>BA$72*'6. INPUT PROJECT'!$H32*'6. INPUT PROJECT'!$K32*(1-'6. INPUT PROJECT'!$L32)</f>
        <v>0</v>
      </c>
      <c r="BB92" s="297">
        <f>BB$72*'6. INPUT PROJECT'!$H32*'6. INPUT PROJECT'!$K32*(1-'6. INPUT PROJECT'!$L32)</f>
        <v>0</v>
      </c>
      <c r="BC92" s="297">
        <f>BC$72*'6. INPUT PROJECT'!$H32*'6. INPUT PROJECT'!$K32*(1-'6. INPUT PROJECT'!$L32)</f>
        <v>0</v>
      </c>
      <c r="BD92" s="297">
        <f>BD$72*'6. INPUT PROJECT'!$H32*'6. INPUT PROJECT'!$K32*(1-'6. INPUT PROJECT'!$L32)</f>
        <v>0</v>
      </c>
      <c r="BE92" s="297">
        <f>BE$72*'6. INPUT PROJECT'!$H32*'6. INPUT PROJECT'!$K32*(1-'6. INPUT PROJECT'!$L32)</f>
        <v>0</v>
      </c>
      <c r="BF92" s="297">
        <f>BF$72*'6. INPUT PROJECT'!$H32*'6. INPUT PROJECT'!$K32*(1-'6. INPUT PROJECT'!$L32)</f>
        <v>0</v>
      </c>
      <c r="BG92" s="297">
        <f>BG$72*'6. INPUT PROJECT'!$H32*'6. INPUT PROJECT'!$K32*(1-'6. INPUT PROJECT'!$L32)</f>
        <v>0</v>
      </c>
      <c r="BH92" s="297">
        <f>BH$72*'6. INPUT PROJECT'!$H32*'6. INPUT PROJECT'!$K32*(1-'6. INPUT PROJECT'!$L32)</f>
        <v>0</v>
      </c>
      <c r="BI92" s="297">
        <f>BI$72*'6. INPUT PROJECT'!$H32*'6. INPUT PROJECT'!$K32*(1-'6. INPUT PROJECT'!$L32)</f>
        <v>0</v>
      </c>
      <c r="BJ92" s="297">
        <f>BJ$72*'6. INPUT PROJECT'!$H32*'6. INPUT PROJECT'!$K32*(1-'6. INPUT PROJECT'!$L32)</f>
        <v>0</v>
      </c>
      <c r="BK92" s="297">
        <f>BK$72*'6. INPUT PROJECT'!$H32*'6. INPUT PROJECT'!$K32*(1-'6. INPUT PROJECT'!$L32)</f>
        <v>0</v>
      </c>
      <c r="BL92" s="297">
        <f>BL$72*'6. INPUT PROJECT'!$H32*'6. INPUT PROJECT'!$K32*(1-'6. INPUT PROJECT'!$L32)</f>
        <v>0</v>
      </c>
      <c r="BM92" s="297">
        <f>BM$72*'6. INPUT PROJECT'!$H32*'6. INPUT PROJECT'!$K32*(1-'6. INPUT PROJECT'!$L32)</f>
        <v>0</v>
      </c>
      <c r="BN92" s="297">
        <f>BN$72*'6. INPUT PROJECT'!$H32*'6. INPUT PROJECT'!$K32*(1-'6. INPUT PROJECT'!$L32)</f>
        <v>0</v>
      </c>
      <c r="BO92" s="297">
        <f>BO$72*'6. INPUT PROJECT'!$H32*'6. INPUT PROJECT'!$K32*(1-'6. INPUT PROJECT'!$L32)</f>
        <v>0</v>
      </c>
      <c r="BP92" s="297">
        <f>BP$72*'6. INPUT PROJECT'!$H32*'6. INPUT PROJECT'!$K32*(1-'6. INPUT PROJECT'!$L32)</f>
        <v>0</v>
      </c>
      <c r="BQ92" s="297">
        <f>BQ$72*'6. INPUT PROJECT'!$H32*'6. INPUT PROJECT'!$K32*(1-'6. INPUT PROJECT'!$L32)</f>
        <v>0</v>
      </c>
      <c r="BR92" s="297">
        <f>BR$72*'6. INPUT PROJECT'!$H32*'6. INPUT PROJECT'!$K32*(1-'6. INPUT PROJECT'!$L32)</f>
        <v>0</v>
      </c>
      <c r="BS92" s="297">
        <f>BS$72*'6. INPUT PROJECT'!$H32*'6. INPUT PROJECT'!$K32*(1-'6. INPUT PROJECT'!$L32)</f>
        <v>0</v>
      </c>
    </row>
    <row r="93" spans="1:71" s="80" customFormat="1" ht="16" outlineLevel="2">
      <c r="A93" s="83"/>
      <c r="B93" s="129" t="str">
        <f>'6. INPUT PROJECT'!D33</f>
        <v>Project-2.1.1-Item #8</v>
      </c>
      <c r="C93" s="129">
        <f>'6. INPUT PROJECT'!F33</f>
        <v>0</v>
      </c>
      <c r="E93" s="297">
        <f t="shared" si="96"/>
        <v>0</v>
      </c>
      <c r="F93" s="297">
        <f t="shared" si="97"/>
        <v>0</v>
      </c>
      <c r="G93" s="297">
        <f t="shared" si="98"/>
        <v>0</v>
      </c>
      <c r="H93" s="297">
        <f t="shared" si="99"/>
        <v>0</v>
      </c>
      <c r="I93" s="297">
        <f t="shared" si="100"/>
        <v>0</v>
      </c>
      <c r="J93" s="297">
        <f t="shared" si="101"/>
        <v>0</v>
      </c>
      <c r="K93" s="291"/>
      <c r="L93" s="297">
        <f>L$72*'6. INPUT PROJECT'!$H33*'6. INPUT PROJECT'!$K33*(1-'6. INPUT PROJECT'!$L33)</f>
        <v>0</v>
      </c>
      <c r="M93" s="297">
        <f>M$72*'6. INPUT PROJECT'!$H33*'6. INPUT PROJECT'!$K33*(1-'6. INPUT PROJECT'!$L33)</f>
        <v>0</v>
      </c>
      <c r="N93" s="297">
        <f>N$72*'6. INPUT PROJECT'!$H33*'6. INPUT PROJECT'!$K33*(1-'6. INPUT PROJECT'!$L33)</f>
        <v>0</v>
      </c>
      <c r="O93" s="297">
        <f>O$72*'6. INPUT PROJECT'!$H33*'6. INPUT PROJECT'!$K33*(1-'6. INPUT PROJECT'!$L33)</f>
        <v>0</v>
      </c>
      <c r="P93" s="297">
        <f>P$72*'6. INPUT PROJECT'!$H33*'6. INPUT PROJECT'!$K33*(1-'6. INPUT PROJECT'!$L33)</f>
        <v>0</v>
      </c>
      <c r="Q93" s="297">
        <f>Q$72*'6. INPUT PROJECT'!$H33*'6. INPUT PROJECT'!$K33*(1-'6. INPUT PROJECT'!$L33)</f>
        <v>0</v>
      </c>
      <c r="R93" s="297">
        <f>R$72*'6. INPUT PROJECT'!$H33*'6. INPUT PROJECT'!$K33*(1-'6. INPUT PROJECT'!$L33)</f>
        <v>0</v>
      </c>
      <c r="S93" s="297">
        <f>S$72*'6. INPUT PROJECT'!$H33*'6. INPUT PROJECT'!$K33*(1-'6. INPUT PROJECT'!$L33)</f>
        <v>0</v>
      </c>
      <c r="T93" s="297">
        <f>T$72*'6. INPUT PROJECT'!$H33*'6. INPUT PROJECT'!$K33*(1-'6. INPUT PROJECT'!$L33)</f>
        <v>0</v>
      </c>
      <c r="U93" s="297">
        <f>U$72*'6. INPUT PROJECT'!$H33*'6. INPUT PROJECT'!$K33*(1-'6. INPUT PROJECT'!$L33)</f>
        <v>0</v>
      </c>
      <c r="V93" s="297">
        <f>V$72*'6. INPUT PROJECT'!$H33*'6. INPUT PROJECT'!$K33*(1-'6. INPUT PROJECT'!$L33)</f>
        <v>0</v>
      </c>
      <c r="W93" s="297">
        <f>W$72*'6. INPUT PROJECT'!$H33*'6. INPUT PROJECT'!$K33*(1-'6. INPUT PROJECT'!$L33)</f>
        <v>0</v>
      </c>
      <c r="X93" s="297">
        <f>X$72*'6. INPUT PROJECT'!$H33*'6. INPUT PROJECT'!$K33*(1-'6. INPUT PROJECT'!$L33)</f>
        <v>0</v>
      </c>
      <c r="Y93" s="297">
        <f>Y$72*'6. INPUT PROJECT'!$H33*'6. INPUT PROJECT'!$K33*(1-'6. INPUT PROJECT'!$L33)</f>
        <v>0</v>
      </c>
      <c r="Z93" s="297">
        <f>Z$72*'6. INPUT PROJECT'!$H33*'6. INPUT PROJECT'!$K33*(1-'6. INPUT PROJECT'!$L33)</f>
        <v>0</v>
      </c>
      <c r="AA93" s="297">
        <f>AA$72*'6. INPUT PROJECT'!$H33*'6. INPUT PROJECT'!$K33*(1-'6. INPUT PROJECT'!$L33)</f>
        <v>0</v>
      </c>
      <c r="AB93" s="297">
        <f>AB$72*'6. INPUT PROJECT'!$H33*'6. INPUT PROJECT'!$K33*(1-'6. INPUT PROJECT'!$L33)</f>
        <v>0</v>
      </c>
      <c r="AC93" s="297">
        <f>AC$72*'6. INPUT PROJECT'!$H33*'6. INPUT PROJECT'!$K33*(1-'6. INPUT PROJECT'!$L33)</f>
        <v>0</v>
      </c>
      <c r="AD93" s="297">
        <f>AD$72*'6. INPUT PROJECT'!$H33*'6. INPUT PROJECT'!$K33*(1-'6. INPUT PROJECT'!$L33)</f>
        <v>0</v>
      </c>
      <c r="AE93" s="297">
        <f>AE$72*'6. INPUT PROJECT'!$H33*'6. INPUT PROJECT'!$K33*(1-'6. INPUT PROJECT'!$L33)</f>
        <v>0</v>
      </c>
      <c r="AF93" s="297">
        <f>AF$72*'6. INPUT PROJECT'!$H33*'6. INPUT PROJECT'!$K33*(1-'6. INPUT PROJECT'!$L33)</f>
        <v>0</v>
      </c>
      <c r="AG93" s="297">
        <f>AG$72*'6. INPUT PROJECT'!$H33*'6. INPUT PROJECT'!$K33*(1-'6. INPUT PROJECT'!$L33)</f>
        <v>0</v>
      </c>
      <c r="AH93" s="297">
        <f>AH$72*'6. INPUT PROJECT'!$H33*'6. INPUT PROJECT'!$K33*(1-'6. INPUT PROJECT'!$L33)</f>
        <v>0</v>
      </c>
      <c r="AI93" s="297">
        <f>AI$72*'6. INPUT PROJECT'!$H33*'6. INPUT PROJECT'!$K33*(1-'6. INPUT PROJECT'!$L33)</f>
        <v>0</v>
      </c>
      <c r="AJ93" s="297">
        <f>AJ$72*'6. INPUT PROJECT'!$H33*'6. INPUT PROJECT'!$K33*(1-'6. INPUT PROJECT'!$L33)</f>
        <v>0</v>
      </c>
      <c r="AK93" s="297">
        <f>AK$72*'6. INPUT PROJECT'!$H33*'6. INPUT PROJECT'!$K33*(1-'6. INPUT PROJECT'!$L33)</f>
        <v>0</v>
      </c>
      <c r="AL93" s="297">
        <f>AL$72*'6. INPUT PROJECT'!$H33*'6. INPUT PROJECT'!$K33*(1-'6. INPUT PROJECT'!$L33)</f>
        <v>0</v>
      </c>
      <c r="AM93" s="297">
        <f>AM$72*'6. INPUT PROJECT'!$H33*'6. INPUT PROJECT'!$K33*(1-'6. INPUT PROJECT'!$L33)</f>
        <v>0</v>
      </c>
      <c r="AN93" s="297">
        <f>AN$72*'6. INPUT PROJECT'!$H33*'6. INPUT PROJECT'!$K33*(1-'6. INPUT PROJECT'!$L33)</f>
        <v>0</v>
      </c>
      <c r="AO93" s="297">
        <f>AO$72*'6. INPUT PROJECT'!$H33*'6. INPUT PROJECT'!$K33*(1-'6. INPUT PROJECT'!$L33)</f>
        <v>0</v>
      </c>
      <c r="AP93" s="297">
        <f>AP$72*'6. INPUT PROJECT'!$H33*'6. INPUT PROJECT'!$K33*(1-'6. INPUT PROJECT'!$L33)</f>
        <v>0</v>
      </c>
      <c r="AQ93" s="297">
        <f>AQ$72*'6. INPUT PROJECT'!$H33*'6. INPUT PROJECT'!$K33*(1-'6. INPUT PROJECT'!$L33)</f>
        <v>0</v>
      </c>
      <c r="AR93" s="297">
        <f>AR$72*'6. INPUT PROJECT'!$H33*'6. INPUT PROJECT'!$K33*(1-'6. INPUT PROJECT'!$L33)</f>
        <v>0</v>
      </c>
      <c r="AS93" s="297">
        <f>AS$72*'6. INPUT PROJECT'!$H33*'6. INPUT PROJECT'!$K33*(1-'6. INPUT PROJECT'!$L33)</f>
        <v>0</v>
      </c>
      <c r="AT93" s="297">
        <f>AT$72*'6. INPUT PROJECT'!$H33*'6. INPUT PROJECT'!$K33*(1-'6. INPUT PROJECT'!$L33)</f>
        <v>0</v>
      </c>
      <c r="AU93" s="297">
        <f>AU$72*'6. INPUT PROJECT'!$H33*'6. INPUT PROJECT'!$K33*(1-'6. INPUT PROJECT'!$L33)</f>
        <v>0</v>
      </c>
      <c r="AV93" s="297">
        <f>AV$72*'6. INPUT PROJECT'!$H33*'6. INPUT PROJECT'!$K33*(1-'6. INPUT PROJECT'!$L33)</f>
        <v>0</v>
      </c>
      <c r="AW93" s="297">
        <f>AW$72*'6. INPUT PROJECT'!$H33*'6. INPUT PROJECT'!$K33*(1-'6. INPUT PROJECT'!$L33)</f>
        <v>0</v>
      </c>
      <c r="AX93" s="297">
        <f>AX$72*'6. INPUT PROJECT'!$H33*'6. INPUT PROJECT'!$K33*(1-'6. INPUT PROJECT'!$L33)</f>
        <v>0</v>
      </c>
      <c r="AY93" s="297">
        <f>AY$72*'6. INPUT PROJECT'!$H33*'6. INPUT PROJECT'!$K33*(1-'6. INPUT PROJECT'!$L33)</f>
        <v>0</v>
      </c>
      <c r="AZ93" s="297">
        <f>AZ$72*'6. INPUT PROJECT'!$H33*'6. INPUT PROJECT'!$K33*(1-'6. INPUT PROJECT'!$L33)</f>
        <v>0</v>
      </c>
      <c r="BA93" s="297">
        <f>BA$72*'6. INPUT PROJECT'!$H33*'6. INPUT PROJECT'!$K33*(1-'6. INPUT PROJECT'!$L33)</f>
        <v>0</v>
      </c>
      <c r="BB93" s="297">
        <f>BB$72*'6. INPUT PROJECT'!$H33*'6. INPUT PROJECT'!$K33*(1-'6. INPUT PROJECT'!$L33)</f>
        <v>0</v>
      </c>
      <c r="BC93" s="297">
        <f>BC$72*'6. INPUT PROJECT'!$H33*'6. INPUT PROJECT'!$K33*(1-'6. INPUT PROJECT'!$L33)</f>
        <v>0</v>
      </c>
      <c r="BD93" s="297">
        <f>BD$72*'6. INPUT PROJECT'!$H33*'6. INPUT PROJECT'!$K33*(1-'6. INPUT PROJECT'!$L33)</f>
        <v>0</v>
      </c>
      <c r="BE93" s="297">
        <f>BE$72*'6. INPUT PROJECT'!$H33*'6. INPUT PROJECT'!$K33*(1-'6. INPUT PROJECT'!$L33)</f>
        <v>0</v>
      </c>
      <c r="BF93" s="297">
        <f>BF$72*'6. INPUT PROJECT'!$H33*'6. INPUT PROJECT'!$K33*(1-'6. INPUT PROJECT'!$L33)</f>
        <v>0</v>
      </c>
      <c r="BG93" s="297">
        <f>BG$72*'6. INPUT PROJECT'!$H33*'6. INPUT PROJECT'!$K33*(1-'6. INPUT PROJECT'!$L33)</f>
        <v>0</v>
      </c>
      <c r="BH93" s="297">
        <f>BH$72*'6. INPUT PROJECT'!$H33*'6. INPUT PROJECT'!$K33*(1-'6. INPUT PROJECT'!$L33)</f>
        <v>0</v>
      </c>
      <c r="BI93" s="297">
        <f>BI$72*'6. INPUT PROJECT'!$H33*'6. INPUT PROJECT'!$K33*(1-'6. INPUT PROJECT'!$L33)</f>
        <v>0</v>
      </c>
      <c r="BJ93" s="297">
        <f>BJ$72*'6. INPUT PROJECT'!$H33*'6. INPUT PROJECT'!$K33*(1-'6. INPUT PROJECT'!$L33)</f>
        <v>0</v>
      </c>
      <c r="BK93" s="297">
        <f>BK$72*'6. INPUT PROJECT'!$H33*'6. INPUT PROJECT'!$K33*(1-'6. INPUT PROJECT'!$L33)</f>
        <v>0</v>
      </c>
      <c r="BL93" s="297">
        <f>BL$72*'6. INPUT PROJECT'!$H33*'6. INPUT PROJECT'!$K33*(1-'6. INPUT PROJECT'!$L33)</f>
        <v>0</v>
      </c>
      <c r="BM93" s="297">
        <f>BM$72*'6. INPUT PROJECT'!$H33*'6. INPUT PROJECT'!$K33*(1-'6. INPUT PROJECT'!$L33)</f>
        <v>0</v>
      </c>
      <c r="BN93" s="297">
        <f>BN$72*'6. INPUT PROJECT'!$H33*'6. INPUT PROJECT'!$K33*(1-'6. INPUT PROJECT'!$L33)</f>
        <v>0</v>
      </c>
      <c r="BO93" s="297">
        <f>BO$72*'6. INPUT PROJECT'!$H33*'6. INPUT PROJECT'!$K33*(1-'6. INPUT PROJECT'!$L33)</f>
        <v>0</v>
      </c>
      <c r="BP93" s="297">
        <f>BP$72*'6. INPUT PROJECT'!$H33*'6. INPUT PROJECT'!$K33*(1-'6. INPUT PROJECT'!$L33)</f>
        <v>0</v>
      </c>
      <c r="BQ93" s="297">
        <f>BQ$72*'6. INPUT PROJECT'!$H33*'6. INPUT PROJECT'!$K33*(1-'6. INPUT PROJECT'!$L33)</f>
        <v>0</v>
      </c>
      <c r="BR93" s="297">
        <f>BR$72*'6. INPUT PROJECT'!$H33*'6. INPUT PROJECT'!$K33*(1-'6. INPUT PROJECT'!$L33)</f>
        <v>0</v>
      </c>
      <c r="BS93" s="297">
        <f>BS$72*'6. INPUT PROJECT'!$H33*'6. INPUT PROJECT'!$K33*(1-'6. INPUT PROJECT'!$L33)</f>
        <v>0</v>
      </c>
    </row>
    <row r="94" spans="1:71" s="80" customFormat="1" ht="16" outlineLevel="2">
      <c r="A94" s="83"/>
      <c r="B94" s="129" t="str">
        <f>'6. INPUT PROJECT'!D34</f>
        <v>Project-2.1.1-Item #9</v>
      </c>
      <c r="C94" s="129">
        <f>'6. INPUT PROJECT'!F34</f>
        <v>0</v>
      </c>
      <c r="E94" s="297">
        <f t="shared" si="96"/>
        <v>0</v>
      </c>
      <c r="F94" s="297">
        <f t="shared" si="97"/>
        <v>0</v>
      </c>
      <c r="G94" s="297">
        <f t="shared" si="98"/>
        <v>0</v>
      </c>
      <c r="H94" s="297">
        <f t="shared" si="99"/>
        <v>0</v>
      </c>
      <c r="I94" s="297">
        <f t="shared" si="100"/>
        <v>0</v>
      </c>
      <c r="J94" s="297">
        <f t="shared" si="101"/>
        <v>0</v>
      </c>
      <c r="K94" s="291"/>
      <c r="L94" s="297">
        <f>L$72*'6. INPUT PROJECT'!$H34*'6. INPUT PROJECT'!$K34*(1-'6. INPUT PROJECT'!$L34)</f>
        <v>0</v>
      </c>
      <c r="M94" s="297">
        <f>M$72*'6. INPUT PROJECT'!$H34*'6. INPUT PROJECT'!$K34*(1-'6. INPUT PROJECT'!$L34)</f>
        <v>0</v>
      </c>
      <c r="N94" s="297">
        <f>N$72*'6. INPUT PROJECT'!$H34*'6. INPUT PROJECT'!$K34*(1-'6. INPUT PROJECT'!$L34)</f>
        <v>0</v>
      </c>
      <c r="O94" s="297">
        <f>O$72*'6. INPUT PROJECT'!$H34*'6. INPUT PROJECT'!$K34*(1-'6. INPUT PROJECT'!$L34)</f>
        <v>0</v>
      </c>
      <c r="P94" s="297">
        <f>P$72*'6. INPUT PROJECT'!$H34*'6. INPUT PROJECT'!$K34*(1-'6. INPUT PROJECT'!$L34)</f>
        <v>0</v>
      </c>
      <c r="Q94" s="297">
        <f>Q$72*'6. INPUT PROJECT'!$H34*'6. INPUT PROJECT'!$K34*(1-'6. INPUT PROJECT'!$L34)</f>
        <v>0</v>
      </c>
      <c r="R94" s="297">
        <f>R$72*'6. INPUT PROJECT'!$H34*'6. INPUT PROJECT'!$K34*(1-'6. INPUT PROJECT'!$L34)</f>
        <v>0</v>
      </c>
      <c r="S94" s="297">
        <f>S$72*'6. INPUT PROJECT'!$H34*'6. INPUT PROJECT'!$K34*(1-'6. INPUT PROJECT'!$L34)</f>
        <v>0</v>
      </c>
      <c r="T94" s="297">
        <f>T$72*'6. INPUT PROJECT'!$H34*'6. INPUT PROJECT'!$K34*(1-'6. INPUT PROJECT'!$L34)</f>
        <v>0</v>
      </c>
      <c r="U94" s="297">
        <f>U$72*'6. INPUT PROJECT'!$H34*'6. INPUT PROJECT'!$K34*(1-'6. INPUT PROJECT'!$L34)</f>
        <v>0</v>
      </c>
      <c r="V94" s="297">
        <f>V$72*'6. INPUT PROJECT'!$H34*'6. INPUT PROJECT'!$K34*(1-'6. INPUT PROJECT'!$L34)</f>
        <v>0</v>
      </c>
      <c r="W94" s="297">
        <f>W$72*'6. INPUT PROJECT'!$H34*'6. INPUT PROJECT'!$K34*(1-'6. INPUT PROJECT'!$L34)</f>
        <v>0</v>
      </c>
      <c r="X94" s="297">
        <f>X$72*'6. INPUT PROJECT'!$H34*'6. INPUT PROJECT'!$K34*(1-'6. INPUT PROJECT'!$L34)</f>
        <v>0</v>
      </c>
      <c r="Y94" s="297">
        <f>Y$72*'6. INPUT PROJECT'!$H34*'6. INPUT PROJECT'!$K34*(1-'6. INPUT PROJECT'!$L34)</f>
        <v>0</v>
      </c>
      <c r="Z94" s="297">
        <f>Z$72*'6. INPUT PROJECT'!$H34*'6. INPUT PROJECT'!$K34*(1-'6. INPUT PROJECT'!$L34)</f>
        <v>0</v>
      </c>
      <c r="AA94" s="297">
        <f>AA$72*'6. INPUT PROJECT'!$H34*'6. INPUT PROJECT'!$K34*(1-'6. INPUT PROJECT'!$L34)</f>
        <v>0</v>
      </c>
      <c r="AB94" s="297">
        <f>AB$72*'6. INPUT PROJECT'!$H34*'6. INPUT PROJECT'!$K34*(1-'6. INPUT PROJECT'!$L34)</f>
        <v>0</v>
      </c>
      <c r="AC94" s="297">
        <f>AC$72*'6. INPUT PROJECT'!$H34*'6. INPUT PROJECT'!$K34*(1-'6. INPUT PROJECT'!$L34)</f>
        <v>0</v>
      </c>
      <c r="AD94" s="297">
        <f>AD$72*'6. INPUT PROJECT'!$H34*'6. INPUT PROJECT'!$K34*(1-'6. INPUT PROJECT'!$L34)</f>
        <v>0</v>
      </c>
      <c r="AE94" s="297">
        <f>AE$72*'6. INPUT PROJECT'!$H34*'6. INPUT PROJECT'!$K34*(1-'6. INPUT PROJECT'!$L34)</f>
        <v>0</v>
      </c>
      <c r="AF94" s="297">
        <f>AF$72*'6. INPUT PROJECT'!$H34*'6. INPUT PROJECT'!$K34*(1-'6. INPUT PROJECT'!$L34)</f>
        <v>0</v>
      </c>
      <c r="AG94" s="297">
        <f>AG$72*'6. INPUT PROJECT'!$H34*'6. INPUT PROJECT'!$K34*(1-'6. INPUT PROJECT'!$L34)</f>
        <v>0</v>
      </c>
      <c r="AH94" s="297">
        <f>AH$72*'6. INPUT PROJECT'!$H34*'6. INPUT PROJECT'!$K34*(1-'6. INPUT PROJECT'!$L34)</f>
        <v>0</v>
      </c>
      <c r="AI94" s="297">
        <f>AI$72*'6. INPUT PROJECT'!$H34*'6. INPUT PROJECT'!$K34*(1-'6. INPUT PROJECT'!$L34)</f>
        <v>0</v>
      </c>
      <c r="AJ94" s="297">
        <f>AJ$72*'6. INPUT PROJECT'!$H34*'6. INPUT PROJECT'!$K34*(1-'6. INPUT PROJECT'!$L34)</f>
        <v>0</v>
      </c>
      <c r="AK94" s="297">
        <f>AK$72*'6. INPUT PROJECT'!$H34*'6. INPUT PROJECT'!$K34*(1-'6. INPUT PROJECT'!$L34)</f>
        <v>0</v>
      </c>
      <c r="AL94" s="297">
        <f>AL$72*'6. INPUT PROJECT'!$H34*'6. INPUT PROJECT'!$K34*(1-'6. INPUT PROJECT'!$L34)</f>
        <v>0</v>
      </c>
      <c r="AM94" s="297">
        <f>AM$72*'6. INPUT PROJECT'!$H34*'6. INPUT PROJECT'!$K34*(1-'6. INPUT PROJECT'!$L34)</f>
        <v>0</v>
      </c>
      <c r="AN94" s="297">
        <f>AN$72*'6. INPUT PROJECT'!$H34*'6. INPUT PROJECT'!$K34*(1-'6. INPUT PROJECT'!$L34)</f>
        <v>0</v>
      </c>
      <c r="AO94" s="297">
        <f>AO$72*'6. INPUT PROJECT'!$H34*'6. INPUT PROJECT'!$K34*(1-'6. INPUT PROJECT'!$L34)</f>
        <v>0</v>
      </c>
      <c r="AP94" s="297">
        <f>AP$72*'6. INPUT PROJECT'!$H34*'6. INPUT PROJECT'!$K34*(1-'6. INPUT PROJECT'!$L34)</f>
        <v>0</v>
      </c>
      <c r="AQ94" s="297">
        <f>AQ$72*'6. INPUT PROJECT'!$H34*'6. INPUT PROJECT'!$K34*(1-'6. INPUT PROJECT'!$L34)</f>
        <v>0</v>
      </c>
      <c r="AR94" s="297">
        <f>AR$72*'6. INPUT PROJECT'!$H34*'6. INPUT PROJECT'!$K34*(1-'6. INPUT PROJECT'!$L34)</f>
        <v>0</v>
      </c>
      <c r="AS94" s="297">
        <f>AS$72*'6. INPUT PROJECT'!$H34*'6. INPUT PROJECT'!$K34*(1-'6. INPUT PROJECT'!$L34)</f>
        <v>0</v>
      </c>
      <c r="AT94" s="297">
        <f>AT$72*'6. INPUT PROJECT'!$H34*'6. INPUT PROJECT'!$K34*(1-'6. INPUT PROJECT'!$L34)</f>
        <v>0</v>
      </c>
      <c r="AU94" s="297">
        <f>AU$72*'6. INPUT PROJECT'!$H34*'6. INPUT PROJECT'!$K34*(1-'6. INPUT PROJECT'!$L34)</f>
        <v>0</v>
      </c>
      <c r="AV94" s="297">
        <f>AV$72*'6. INPUT PROJECT'!$H34*'6. INPUT PROJECT'!$K34*(1-'6. INPUT PROJECT'!$L34)</f>
        <v>0</v>
      </c>
      <c r="AW94" s="297">
        <f>AW$72*'6. INPUT PROJECT'!$H34*'6. INPUT PROJECT'!$K34*(1-'6. INPUT PROJECT'!$L34)</f>
        <v>0</v>
      </c>
      <c r="AX94" s="297">
        <f>AX$72*'6. INPUT PROJECT'!$H34*'6. INPUT PROJECT'!$K34*(1-'6. INPUT PROJECT'!$L34)</f>
        <v>0</v>
      </c>
      <c r="AY94" s="297">
        <f>AY$72*'6. INPUT PROJECT'!$H34*'6. INPUT PROJECT'!$K34*(1-'6. INPUT PROJECT'!$L34)</f>
        <v>0</v>
      </c>
      <c r="AZ94" s="297">
        <f>AZ$72*'6. INPUT PROJECT'!$H34*'6. INPUT PROJECT'!$K34*(1-'6. INPUT PROJECT'!$L34)</f>
        <v>0</v>
      </c>
      <c r="BA94" s="297">
        <f>BA$72*'6. INPUT PROJECT'!$H34*'6. INPUT PROJECT'!$K34*(1-'6. INPUT PROJECT'!$L34)</f>
        <v>0</v>
      </c>
      <c r="BB94" s="297">
        <f>BB$72*'6. INPUT PROJECT'!$H34*'6. INPUT PROJECT'!$K34*(1-'6. INPUT PROJECT'!$L34)</f>
        <v>0</v>
      </c>
      <c r="BC94" s="297">
        <f>BC$72*'6. INPUT PROJECT'!$H34*'6. INPUT PROJECT'!$K34*(1-'6. INPUT PROJECT'!$L34)</f>
        <v>0</v>
      </c>
      <c r="BD94" s="297">
        <f>BD$72*'6. INPUT PROJECT'!$H34*'6. INPUT PROJECT'!$K34*(1-'6. INPUT PROJECT'!$L34)</f>
        <v>0</v>
      </c>
      <c r="BE94" s="297">
        <f>BE$72*'6. INPUT PROJECT'!$H34*'6. INPUT PROJECT'!$K34*(1-'6. INPUT PROJECT'!$L34)</f>
        <v>0</v>
      </c>
      <c r="BF94" s="297">
        <f>BF$72*'6. INPUT PROJECT'!$H34*'6. INPUT PROJECT'!$K34*(1-'6. INPUT PROJECT'!$L34)</f>
        <v>0</v>
      </c>
      <c r="BG94" s="297">
        <f>BG$72*'6. INPUT PROJECT'!$H34*'6. INPUT PROJECT'!$K34*(1-'6. INPUT PROJECT'!$L34)</f>
        <v>0</v>
      </c>
      <c r="BH94" s="297">
        <f>BH$72*'6. INPUT PROJECT'!$H34*'6. INPUT PROJECT'!$K34*(1-'6. INPUT PROJECT'!$L34)</f>
        <v>0</v>
      </c>
      <c r="BI94" s="297">
        <f>BI$72*'6. INPUT PROJECT'!$H34*'6. INPUT PROJECT'!$K34*(1-'6. INPUT PROJECT'!$L34)</f>
        <v>0</v>
      </c>
      <c r="BJ94" s="297">
        <f>BJ$72*'6. INPUT PROJECT'!$H34*'6. INPUT PROJECT'!$K34*(1-'6. INPUT PROJECT'!$L34)</f>
        <v>0</v>
      </c>
      <c r="BK94" s="297">
        <f>BK$72*'6. INPUT PROJECT'!$H34*'6. INPUT PROJECT'!$K34*(1-'6. INPUT PROJECT'!$L34)</f>
        <v>0</v>
      </c>
      <c r="BL94" s="297">
        <f>BL$72*'6. INPUT PROJECT'!$H34*'6. INPUT PROJECT'!$K34*(1-'6. INPUT PROJECT'!$L34)</f>
        <v>0</v>
      </c>
      <c r="BM94" s="297">
        <f>BM$72*'6. INPUT PROJECT'!$H34*'6. INPUT PROJECT'!$K34*(1-'6. INPUT PROJECT'!$L34)</f>
        <v>0</v>
      </c>
      <c r="BN94" s="297">
        <f>BN$72*'6. INPUT PROJECT'!$H34*'6. INPUT PROJECT'!$K34*(1-'6. INPUT PROJECT'!$L34)</f>
        <v>0</v>
      </c>
      <c r="BO94" s="297">
        <f>BO$72*'6. INPUT PROJECT'!$H34*'6. INPUT PROJECT'!$K34*(1-'6. INPUT PROJECT'!$L34)</f>
        <v>0</v>
      </c>
      <c r="BP94" s="297">
        <f>BP$72*'6. INPUT PROJECT'!$H34*'6. INPUT PROJECT'!$K34*(1-'6. INPUT PROJECT'!$L34)</f>
        <v>0</v>
      </c>
      <c r="BQ94" s="297">
        <f>BQ$72*'6. INPUT PROJECT'!$H34*'6. INPUT PROJECT'!$K34*(1-'6. INPUT PROJECT'!$L34)</f>
        <v>0</v>
      </c>
      <c r="BR94" s="297">
        <f>BR$72*'6. INPUT PROJECT'!$H34*'6. INPUT PROJECT'!$K34*(1-'6. INPUT PROJECT'!$L34)</f>
        <v>0</v>
      </c>
      <c r="BS94" s="297">
        <f>BS$72*'6. INPUT PROJECT'!$H34*'6. INPUT PROJECT'!$K34*(1-'6. INPUT PROJECT'!$L34)</f>
        <v>0</v>
      </c>
    </row>
    <row r="95" spans="1:71" s="80" customFormat="1" ht="16" outlineLevel="2">
      <c r="A95" s="83"/>
      <c r="B95" s="134" t="str">
        <f>'6. INPUT PROJECT'!D35</f>
        <v>Project-2.1.1-Item #10</v>
      </c>
      <c r="C95" s="134">
        <f>'6. INPUT PROJECT'!F35</f>
        <v>0</v>
      </c>
      <c r="E95" s="298">
        <f t="shared" si="96"/>
        <v>0</v>
      </c>
      <c r="F95" s="298">
        <f t="shared" si="97"/>
        <v>0</v>
      </c>
      <c r="G95" s="298">
        <f t="shared" si="98"/>
        <v>0</v>
      </c>
      <c r="H95" s="298">
        <f t="shared" si="99"/>
        <v>0</v>
      </c>
      <c r="I95" s="298">
        <f t="shared" si="100"/>
        <v>0</v>
      </c>
      <c r="J95" s="298">
        <f t="shared" si="101"/>
        <v>0</v>
      </c>
      <c r="K95" s="291"/>
      <c r="L95" s="298">
        <f>L$72*'6. INPUT PROJECT'!$H35*'6. INPUT PROJECT'!$K35*(1-'6. INPUT PROJECT'!$L35)</f>
        <v>0</v>
      </c>
      <c r="M95" s="298">
        <f>M$72*'6. INPUT PROJECT'!$H35*'6. INPUT PROJECT'!$K35*(1-'6. INPUT PROJECT'!$L35)</f>
        <v>0</v>
      </c>
      <c r="N95" s="298">
        <f>N$72*'6. INPUT PROJECT'!$H35*'6. INPUT PROJECT'!$K35*(1-'6. INPUT PROJECT'!$L35)</f>
        <v>0</v>
      </c>
      <c r="O95" s="298">
        <f>O$72*'6. INPUT PROJECT'!$H35*'6. INPUT PROJECT'!$K35*(1-'6. INPUT PROJECT'!$L35)</f>
        <v>0</v>
      </c>
      <c r="P95" s="298">
        <f>P$72*'6. INPUT PROJECT'!$H35*'6. INPUT PROJECT'!$K35*(1-'6. INPUT PROJECT'!$L35)</f>
        <v>0</v>
      </c>
      <c r="Q95" s="298">
        <f>Q$72*'6. INPUT PROJECT'!$H35*'6. INPUT PROJECT'!$K35*(1-'6. INPUT PROJECT'!$L35)</f>
        <v>0</v>
      </c>
      <c r="R95" s="298">
        <f>R$72*'6. INPUT PROJECT'!$H35*'6. INPUT PROJECT'!$K35*(1-'6. INPUT PROJECT'!$L35)</f>
        <v>0</v>
      </c>
      <c r="S95" s="298">
        <f>S$72*'6. INPUT PROJECT'!$H35*'6. INPUT PROJECT'!$K35*(1-'6. INPUT PROJECT'!$L35)</f>
        <v>0</v>
      </c>
      <c r="T95" s="298">
        <f>T$72*'6. INPUT PROJECT'!$H35*'6. INPUT PROJECT'!$K35*(1-'6. INPUT PROJECT'!$L35)</f>
        <v>0</v>
      </c>
      <c r="U95" s="298">
        <f>U$72*'6. INPUT PROJECT'!$H35*'6. INPUT PROJECT'!$K35*(1-'6. INPUT PROJECT'!$L35)</f>
        <v>0</v>
      </c>
      <c r="V95" s="298">
        <f>V$72*'6. INPUT PROJECT'!$H35*'6. INPUT PROJECT'!$K35*(1-'6. INPUT PROJECT'!$L35)</f>
        <v>0</v>
      </c>
      <c r="W95" s="298">
        <f>W$72*'6. INPUT PROJECT'!$H35*'6. INPUT PROJECT'!$K35*(1-'6. INPUT PROJECT'!$L35)</f>
        <v>0</v>
      </c>
      <c r="X95" s="298">
        <f>X$72*'6. INPUT PROJECT'!$H35*'6. INPUT PROJECT'!$K35*(1-'6. INPUT PROJECT'!$L35)</f>
        <v>0</v>
      </c>
      <c r="Y95" s="298">
        <f>Y$72*'6. INPUT PROJECT'!$H35*'6. INPUT PROJECT'!$K35*(1-'6. INPUT PROJECT'!$L35)</f>
        <v>0</v>
      </c>
      <c r="Z95" s="298">
        <f>Z$72*'6. INPUT PROJECT'!$H35*'6. INPUT PROJECT'!$K35*(1-'6. INPUT PROJECT'!$L35)</f>
        <v>0</v>
      </c>
      <c r="AA95" s="298">
        <f>AA$72*'6. INPUT PROJECT'!$H35*'6. INPUT PROJECT'!$K35*(1-'6. INPUT PROJECT'!$L35)</f>
        <v>0</v>
      </c>
      <c r="AB95" s="298">
        <f>AB$72*'6. INPUT PROJECT'!$H35*'6. INPUT PROJECT'!$K35*(1-'6. INPUT PROJECT'!$L35)</f>
        <v>0</v>
      </c>
      <c r="AC95" s="298">
        <f>AC$72*'6. INPUT PROJECT'!$H35*'6. INPUT PROJECT'!$K35*(1-'6. INPUT PROJECT'!$L35)</f>
        <v>0</v>
      </c>
      <c r="AD95" s="298">
        <f>AD$72*'6. INPUT PROJECT'!$H35*'6. INPUT PROJECT'!$K35*(1-'6. INPUT PROJECT'!$L35)</f>
        <v>0</v>
      </c>
      <c r="AE95" s="298">
        <f>AE$72*'6. INPUT PROJECT'!$H35*'6. INPUT PROJECT'!$K35*(1-'6. INPUT PROJECT'!$L35)</f>
        <v>0</v>
      </c>
      <c r="AF95" s="298">
        <f>AF$72*'6. INPUT PROJECT'!$H35*'6. INPUT PROJECT'!$K35*(1-'6. INPUT PROJECT'!$L35)</f>
        <v>0</v>
      </c>
      <c r="AG95" s="298">
        <f>AG$72*'6. INPUT PROJECT'!$H35*'6. INPUT PROJECT'!$K35*(1-'6. INPUT PROJECT'!$L35)</f>
        <v>0</v>
      </c>
      <c r="AH95" s="298">
        <f>AH$72*'6. INPUT PROJECT'!$H35*'6. INPUT PROJECT'!$K35*(1-'6. INPUT PROJECT'!$L35)</f>
        <v>0</v>
      </c>
      <c r="AI95" s="298">
        <f>AI$72*'6. INPUT PROJECT'!$H35*'6. INPUT PROJECT'!$K35*(1-'6. INPUT PROJECT'!$L35)</f>
        <v>0</v>
      </c>
      <c r="AJ95" s="298">
        <f>AJ$72*'6. INPUT PROJECT'!$H35*'6. INPUT PROJECT'!$K35*(1-'6. INPUT PROJECT'!$L35)</f>
        <v>0</v>
      </c>
      <c r="AK95" s="298">
        <f>AK$72*'6. INPUT PROJECT'!$H35*'6. INPUT PROJECT'!$K35*(1-'6. INPUT PROJECT'!$L35)</f>
        <v>0</v>
      </c>
      <c r="AL95" s="298">
        <f>AL$72*'6. INPUT PROJECT'!$H35*'6. INPUT PROJECT'!$K35*(1-'6. INPUT PROJECT'!$L35)</f>
        <v>0</v>
      </c>
      <c r="AM95" s="298">
        <f>AM$72*'6. INPUT PROJECT'!$H35*'6. INPUT PROJECT'!$K35*(1-'6. INPUT PROJECT'!$L35)</f>
        <v>0</v>
      </c>
      <c r="AN95" s="298">
        <f>AN$72*'6. INPUT PROJECT'!$H35*'6. INPUT PROJECT'!$K35*(1-'6. INPUT PROJECT'!$L35)</f>
        <v>0</v>
      </c>
      <c r="AO95" s="298">
        <f>AO$72*'6. INPUT PROJECT'!$H35*'6. INPUT PROJECT'!$K35*(1-'6. INPUT PROJECT'!$L35)</f>
        <v>0</v>
      </c>
      <c r="AP95" s="298">
        <f>AP$72*'6. INPUT PROJECT'!$H35*'6. INPUT PROJECT'!$K35*(1-'6. INPUT PROJECT'!$L35)</f>
        <v>0</v>
      </c>
      <c r="AQ95" s="298">
        <f>AQ$72*'6. INPUT PROJECT'!$H35*'6. INPUT PROJECT'!$K35*(1-'6. INPUT PROJECT'!$L35)</f>
        <v>0</v>
      </c>
      <c r="AR95" s="298">
        <f>AR$72*'6. INPUT PROJECT'!$H35*'6. INPUT PROJECT'!$K35*(1-'6. INPUT PROJECT'!$L35)</f>
        <v>0</v>
      </c>
      <c r="AS95" s="298">
        <f>AS$72*'6. INPUT PROJECT'!$H35*'6. INPUT PROJECT'!$K35*(1-'6. INPUT PROJECT'!$L35)</f>
        <v>0</v>
      </c>
      <c r="AT95" s="298">
        <f>AT$72*'6. INPUT PROJECT'!$H35*'6. INPUT PROJECT'!$K35*(1-'6. INPUT PROJECT'!$L35)</f>
        <v>0</v>
      </c>
      <c r="AU95" s="298">
        <f>AU$72*'6. INPUT PROJECT'!$H35*'6. INPUT PROJECT'!$K35*(1-'6. INPUT PROJECT'!$L35)</f>
        <v>0</v>
      </c>
      <c r="AV95" s="298">
        <f>AV$72*'6. INPUT PROJECT'!$H35*'6. INPUT PROJECT'!$K35*(1-'6. INPUT PROJECT'!$L35)</f>
        <v>0</v>
      </c>
      <c r="AW95" s="298">
        <f>AW$72*'6. INPUT PROJECT'!$H35*'6. INPUT PROJECT'!$K35*(1-'6. INPUT PROJECT'!$L35)</f>
        <v>0</v>
      </c>
      <c r="AX95" s="298">
        <f>AX$72*'6. INPUT PROJECT'!$H35*'6. INPUT PROJECT'!$K35*(1-'6. INPUT PROJECT'!$L35)</f>
        <v>0</v>
      </c>
      <c r="AY95" s="298">
        <f>AY$72*'6. INPUT PROJECT'!$H35*'6. INPUT PROJECT'!$K35*(1-'6. INPUT PROJECT'!$L35)</f>
        <v>0</v>
      </c>
      <c r="AZ95" s="298">
        <f>AZ$72*'6. INPUT PROJECT'!$H35*'6. INPUT PROJECT'!$K35*(1-'6. INPUT PROJECT'!$L35)</f>
        <v>0</v>
      </c>
      <c r="BA95" s="298">
        <f>BA$72*'6. INPUT PROJECT'!$H35*'6. INPUT PROJECT'!$K35*(1-'6. INPUT PROJECT'!$L35)</f>
        <v>0</v>
      </c>
      <c r="BB95" s="298">
        <f>BB$72*'6. INPUT PROJECT'!$H35*'6. INPUT PROJECT'!$K35*(1-'6. INPUT PROJECT'!$L35)</f>
        <v>0</v>
      </c>
      <c r="BC95" s="298">
        <f>BC$72*'6. INPUT PROJECT'!$H35*'6. INPUT PROJECT'!$K35*(1-'6. INPUT PROJECT'!$L35)</f>
        <v>0</v>
      </c>
      <c r="BD95" s="298">
        <f>BD$72*'6. INPUT PROJECT'!$H35*'6. INPUT PROJECT'!$K35*(1-'6. INPUT PROJECT'!$L35)</f>
        <v>0</v>
      </c>
      <c r="BE95" s="298">
        <f>BE$72*'6. INPUT PROJECT'!$H35*'6. INPUT PROJECT'!$K35*(1-'6. INPUT PROJECT'!$L35)</f>
        <v>0</v>
      </c>
      <c r="BF95" s="298">
        <f>BF$72*'6. INPUT PROJECT'!$H35*'6. INPUT PROJECT'!$K35*(1-'6. INPUT PROJECT'!$L35)</f>
        <v>0</v>
      </c>
      <c r="BG95" s="298">
        <f>BG$72*'6. INPUT PROJECT'!$H35*'6. INPUT PROJECT'!$K35*(1-'6. INPUT PROJECT'!$L35)</f>
        <v>0</v>
      </c>
      <c r="BH95" s="298">
        <f>BH$72*'6. INPUT PROJECT'!$H35*'6. INPUT PROJECT'!$K35*(1-'6. INPUT PROJECT'!$L35)</f>
        <v>0</v>
      </c>
      <c r="BI95" s="298">
        <f>BI$72*'6. INPUT PROJECT'!$H35*'6. INPUT PROJECT'!$K35*(1-'6. INPUT PROJECT'!$L35)</f>
        <v>0</v>
      </c>
      <c r="BJ95" s="298">
        <f>BJ$72*'6. INPUT PROJECT'!$H35*'6. INPUT PROJECT'!$K35*(1-'6. INPUT PROJECT'!$L35)</f>
        <v>0</v>
      </c>
      <c r="BK95" s="298">
        <f>BK$72*'6. INPUT PROJECT'!$H35*'6. INPUT PROJECT'!$K35*(1-'6. INPUT PROJECT'!$L35)</f>
        <v>0</v>
      </c>
      <c r="BL95" s="298">
        <f>BL$72*'6. INPUT PROJECT'!$H35*'6. INPUT PROJECT'!$K35*(1-'6. INPUT PROJECT'!$L35)</f>
        <v>0</v>
      </c>
      <c r="BM95" s="298">
        <f>BM$72*'6. INPUT PROJECT'!$H35*'6. INPUT PROJECT'!$K35*(1-'6. INPUT PROJECT'!$L35)</f>
        <v>0</v>
      </c>
      <c r="BN95" s="298">
        <f>BN$72*'6. INPUT PROJECT'!$H35*'6. INPUT PROJECT'!$K35*(1-'6. INPUT PROJECT'!$L35)</f>
        <v>0</v>
      </c>
      <c r="BO95" s="298">
        <f>BO$72*'6. INPUT PROJECT'!$H35*'6. INPUT PROJECT'!$K35*(1-'6. INPUT PROJECT'!$L35)</f>
        <v>0</v>
      </c>
      <c r="BP95" s="298">
        <f>BP$72*'6. INPUT PROJECT'!$H35*'6. INPUT PROJECT'!$K35*(1-'6. INPUT PROJECT'!$L35)</f>
        <v>0</v>
      </c>
      <c r="BQ95" s="298">
        <f>BQ$72*'6. INPUT PROJECT'!$H35*'6. INPUT PROJECT'!$K35*(1-'6. INPUT PROJECT'!$L35)</f>
        <v>0</v>
      </c>
      <c r="BR95" s="298">
        <f>BR$72*'6. INPUT PROJECT'!$H35*'6. INPUT PROJECT'!$K35*(1-'6. INPUT PROJECT'!$L35)</f>
        <v>0</v>
      </c>
      <c r="BS95" s="298">
        <f>BS$72*'6. INPUT PROJECT'!$H35*'6. INPUT PROJECT'!$K35*(1-'6. INPUT PROJECT'!$L35)</f>
        <v>0</v>
      </c>
    </row>
    <row r="96" spans="1:71" s="79" customFormat="1" ht="16" outlineLevel="1">
      <c r="A96" s="83"/>
      <c r="B96" s="133" t="str">
        <f>'6. INPUT PROJECT'!D37</f>
        <v>2.1.2</v>
      </c>
      <c r="C96" s="133" t="str">
        <f>'6. INPUT PROJECT'!E37</f>
        <v>Project - NTT - Revenues - Deployment &amp; set-up</v>
      </c>
      <c r="E96" s="296">
        <f t="shared" si="96"/>
        <v>138461.53846153847</v>
      </c>
      <c r="F96" s="296">
        <f t="shared" si="97"/>
        <v>138461.53846153847</v>
      </c>
      <c r="G96" s="296">
        <f t="shared" si="98"/>
        <v>0</v>
      </c>
      <c r="H96" s="296">
        <f t="shared" si="99"/>
        <v>0</v>
      </c>
      <c r="I96" s="296">
        <f t="shared" si="100"/>
        <v>0</v>
      </c>
      <c r="J96" s="296">
        <f t="shared" si="101"/>
        <v>0</v>
      </c>
      <c r="K96" s="309"/>
      <c r="L96" s="296">
        <f t="shared" ref="L96:AQ96" si="105">SUM(L97:L106)</f>
        <v>46153.846153846156</v>
      </c>
      <c r="M96" s="296">
        <f t="shared" si="105"/>
        <v>46153.846153846156</v>
      </c>
      <c r="N96" s="296">
        <f t="shared" si="105"/>
        <v>46153.846153846156</v>
      </c>
      <c r="O96" s="296">
        <f t="shared" si="105"/>
        <v>0</v>
      </c>
      <c r="P96" s="296">
        <f t="shared" si="105"/>
        <v>0</v>
      </c>
      <c r="Q96" s="296">
        <f t="shared" si="105"/>
        <v>0</v>
      </c>
      <c r="R96" s="296">
        <f t="shared" si="105"/>
        <v>0</v>
      </c>
      <c r="S96" s="296">
        <f t="shared" si="105"/>
        <v>0</v>
      </c>
      <c r="T96" s="296">
        <f t="shared" si="105"/>
        <v>0</v>
      </c>
      <c r="U96" s="296">
        <f t="shared" si="105"/>
        <v>0</v>
      </c>
      <c r="V96" s="296">
        <f t="shared" si="105"/>
        <v>0</v>
      </c>
      <c r="W96" s="296">
        <f t="shared" si="105"/>
        <v>0</v>
      </c>
      <c r="X96" s="296">
        <f t="shared" si="105"/>
        <v>0</v>
      </c>
      <c r="Y96" s="296">
        <f t="shared" si="105"/>
        <v>0</v>
      </c>
      <c r="Z96" s="296">
        <f t="shared" si="105"/>
        <v>0</v>
      </c>
      <c r="AA96" s="296">
        <f t="shared" si="105"/>
        <v>0</v>
      </c>
      <c r="AB96" s="296">
        <f t="shared" si="105"/>
        <v>0</v>
      </c>
      <c r="AC96" s="296">
        <f t="shared" si="105"/>
        <v>0</v>
      </c>
      <c r="AD96" s="296">
        <f t="shared" si="105"/>
        <v>0</v>
      </c>
      <c r="AE96" s="296">
        <f t="shared" si="105"/>
        <v>0</v>
      </c>
      <c r="AF96" s="296">
        <f t="shared" si="105"/>
        <v>0</v>
      </c>
      <c r="AG96" s="296">
        <f t="shared" si="105"/>
        <v>0</v>
      </c>
      <c r="AH96" s="296">
        <f t="shared" si="105"/>
        <v>0</v>
      </c>
      <c r="AI96" s="296">
        <f t="shared" si="105"/>
        <v>0</v>
      </c>
      <c r="AJ96" s="296">
        <f t="shared" si="105"/>
        <v>0</v>
      </c>
      <c r="AK96" s="296">
        <f t="shared" si="105"/>
        <v>0</v>
      </c>
      <c r="AL96" s="296">
        <f t="shared" si="105"/>
        <v>0</v>
      </c>
      <c r="AM96" s="296">
        <f t="shared" si="105"/>
        <v>0</v>
      </c>
      <c r="AN96" s="296">
        <f t="shared" si="105"/>
        <v>0</v>
      </c>
      <c r="AO96" s="296">
        <f t="shared" si="105"/>
        <v>0</v>
      </c>
      <c r="AP96" s="296">
        <f t="shared" si="105"/>
        <v>0</v>
      </c>
      <c r="AQ96" s="296">
        <f t="shared" si="105"/>
        <v>0</v>
      </c>
      <c r="AR96" s="296">
        <f t="shared" ref="AR96:BS96" si="106">SUM(AR97:AR106)</f>
        <v>0</v>
      </c>
      <c r="AS96" s="296">
        <f t="shared" si="106"/>
        <v>0</v>
      </c>
      <c r="AT96" s="296">
        <f t="shared" si="106"/>
        <v>0</v>
      </c>
      <c r="AU96" s="296">
        <f t="shared" si="106"/>
        <v>0</v>
      </c>
      <c r="AV96" s="296">
        <f t="shared" si="106"/>
        <v>0</v>
      </c>
      <c r="AW96" s="296">
        <f t="shared" si="106"/>
        <v>0</v>
      </c>
      <c r="AX96" s="296">
        <f t="shared" si="106"/>
        <v>0</v>
      </c>
      <c r="AY96" s="296">
        <f t="shared" si="106"/>
        <v>0</v>
      </c>
      <c r="AZ96" s="296">
        <f t="shared" si="106"/>
        <v>0</v>
      </c>
      <c r="BA96" s="296">
        <f t="shared" si="106"/>
        <v>0</v>
      </c>
      <c r="BB96" s="296">
        <f t="shared" si="106"/>
        <v>0</v>
      </c>
      <c r="BC96" s="296">
        <f t="shared" si="106"/>
        <v>0</v>
      </c>
      <c r="BD96" s="296">
        <f t="shared" si="106"/>
        <v>0</v>
      </c>
      <c r="BE96" s="296">
        <f t="shared" si="106"/>
        <v>0</v>
      </c>
      <c r="BF96" s="296">
        <f t="shared" si="106"/>
        <v>0</v>
      </c>
      <c r="BG96" s="296">
        <f t="shared" si="106"/>
        <v>0</v>
      </c>
      <c r="BH96" s="296">
        <f t="shared" si="106"/>
        <v>0</v>
      </c>
      <c r="BI96" s="296">
        <f t="shared" si="106"/>
        <v>0</v>
      </c>
      <c r="BJ96" s="296">
        <f t="shared" si="106"/>
        <v>0</v>
      </c>
      <c r="BK96" s="296">
        <f t="shared" si="106"/>
        <v>0</v>
      </c>
      <c r="BL96" s="296">
        <f t="shared" si="106"/>
        <v>0</v>
      </c>
      <c r="BM96" s="296">
        <f t="shared" si="106"/>
        <v>0</v>
      </c>
      <c r="BN96" s="296">
        <f t="shared" si="106"/>
        <v>0</v>
      </c>
      <c r="BO96" s="296">
        <f t="shared" si="106"/>
        <v>0</v>
      </c>
      <c r="BP96" s="296">
        <f t="shared" si="106"/>
        <v>0</v>
      </c>
      <c r="BQ96" s="296">
        <f t="shared" si="106"/>
        <v>0</v>
      </c>
      <c r="BR96" s="296">
        <f t="shared" si="106"/>
        <v>0</v>
      </c>
      <c r="BS96" s="296">
        <f t="shared" si="106"/>
        <v>0</v>
      </c>
    </row>
    <row r="97" spans="1:71" s="80" customFormat="1" ht="16" outlineLevel="2">
      <c r="A97" s="83"/>
      <c r="B97" s="129" t="str">
        <f>'6. INPUT PROJECT'!D41</f>
        <v>Project-2.1.2-Item #1</v>
      </c>
      <c r="C97" s="129" t="str">
        <f>'6. INPUT PROJECT'!F41</f>
        <v>Usecase deployment</v>
      </c>
      <c r="E97" s="297">
        <f t="shared" si="96"/>
        <v>96923.076923076922</v>
      </c>
      <c r="F97" s="297">
        <f t="shared" si="97"/>
        <v>96923.076923076922</v>
      </c>
      <c r="G97" s="297">
        <f t="shared" si="98"/>
        <v>0</v>
      </c>
      <c r="H97" s="297">
        <f t="shared" si="99"/>
        <v>0</v>
      </c>
      <c r="I97" s="297">
        <f t="shared" si="100"/>
        <v>0</v>
      </c>
      <c r="J97" s="297">
        <f t="shared" si="101"/>
        <v>0</v>
      </c>
      <c r="K97" s="291"/>
      <c r="L97" s="297">
        <f>L$72*'6. INPUT PROJECT'!$H41*'6. INPUT PROJECT'!$K41*(1-'6. INPUT PROJECT'!$L41)</f>
        <v>32307.692307692309</v>
      </c>
      <c r="M97" s="297">
        <f>M$72*'6. INPUT PROJECT'!$H41*'6. INPUT PROJECT'!$K41*(1-'6. INPUT PROJECT'!$L41)</f>
        <v>32307.692307692309</v>
      </c>
      <c r="N97" s="297">
        <f>N$72*'6. INPUT PROJECT'!$H41*'6. INPUT PROJECT'!$K41*(1-'6. INPUT PROJECT'!$L41)</f>
        <v>32307.692307692309</v>
      </c>
      <c r="O97" s="297">
        <f>O$72*'6. INPUT PROJECT'!$H41*'6. INPUT PROJECT'!$K41*(1-'6. INPUT PROJECT'!$L41)</f>
        <v>0</v>
      </c>
      <c r="P97" s="297">
        <f>P$72*'6. INPUT PROJECT'!$H41*'6. INPUT PROJECT'!$K41*(1-'6. INPUT PROJECT'!$L41)</f>
        <v>0</v>
      </c>
      <c r="Q97" s="297">
        <f>Q$72*'6. INPUT PROJECT'!$H41*'6. INPUT PROJECT'!$K41*(1-'6. INPUT PROJECT'!$L41)</f>
        <v>0</v>
      </c>
      <c r="R97" s="297">
        <f>R$72*'6. INPUT PROJECT'!$H41*'6. INPUT PROJECT'!$K41*(1-'6. INPUT PROJECT'!$L41)</f>
        <v>0</v>
      </c>
      <c r="S97" s="297">
        <f>S$72*'6. INPUT PROJECT'!$H41*'6. INPUT PROJECT'!$K41*(1-'6. INPUT PROJECT'!$L41)</f>
        <v>0</v>
      </c>
      <c r="T97" s="297">
        <f>T$72*'6. INPUT PROJECT'!$H41*'6. INPUT PROJECT'!$K41*(1-'6. INPUT PROJECT'!$L41)</f>
        <v>0</v>
      </c>
      <c r="U97" s="297">
        <f>U$72*'6. INPUT PROJECT'!$H41*'6. INPUT PROJECT'!$K41*(1-'6. INPUT PROJECT'!$L41)</f>
        <v>0</v>
      </c>
      <c r="V97" s="297">
        <f>V$72*'6. INPUT PROJECT'!$H41*'6. INPUT PROJECT'!$K41*(1-'6. INPUT PROJECT'!$L41)</f>
        <v>0</v>
      </c>
      <c r="W97" s="297">
        <f>W$72*'6. INPUT PROJECT'!$H41*'6. INPUT PROJECT'!$K41*(1-'6. INPUT PROJECT'!$L41)</f>
        <v>0</v>
      </c>
      <c r="X97" s="297">
        <f>X$72*'6. INPUT PROJECT'!$H41*'6. INPUT PROJECT'!$K41*(1-'6. INPUT PROJECT'!$L41)</f>
        <v>0</v>
      </c>
      <c r="Y97" s="297">
        <f>Y$72*'6. INPUT PROJECT'!$H41*'6. INPUT PROJECT'!$K41*(1-'6. INPUT PROJECT'!$L41)</f>
        <v>0</v>
      </c>
      <c r="Z97" s="297">
        <f>Z$72*'6. INPUT PROJECT'!$H41*'6. INPUT PROJECT'!$K41*(1-'6. INPUT PROJECT'!$L41)</f>
        <v>0</v>
      </c>
      <c r="AA97" s="297">
        <f>AA$72*'6. INPUT PROJECT'!$H41*'6. INPUT PROJECT'!$K41*(1-'6. INPUT PROJECT'!$L41)</f>
        <v>0</v>
      </c>
      <c r="AB97" s="297">
        <f>AB$72*'6. INPUT PROJECT'!$H41*'6. INPUT PROJECT'!$K41*(1-'6. INPUT PROJECT'!$L41)</f>
        <v>0</v>
      </c>
      <c r="AC97" s="297">
        <f>AC$72*'6. INPUT PROJECT'!$H41*'6. INPUT PROJECT'!$K41*(1-'6. INPUT PROJECT'!$L41)</f>
        <v>0</v>
      </c>
      <c r="AD97" s="297">
        <f>AD$72*'6. INPUT PROJECT'!$H41*'6. INPUT PROJECT'!$K41*(1-'6. INPUT PROJECT'!$L41)</f>
        <v>0</v>
      </c>
      <c r="AE97" s="297">
        <f>AE$72*'6. INPUT PROJECT'!$H41*'6. INPUT PROJECT'!$K41*(1-'6. INPUT PROJECT'!$L41)</f>
        <v>0</v>
      </c>
      <c r="AF97" s="297">
        <f>AF$72*'6. INPUT PROJECT'!$H41*'6. INPUT PROJECT'!$K41*(1-'6. INPUT PROJECT'!$L41)</f>
        <v>0</v>
      </c>
      <c r="AG97" s="297">
        <f>AG$72*'6. INPUT PROJECT'!$H41*'6. INPUT PROJECT'!$K41*(1-'6. INPUT PROJECT'!$L41)</f>
        <v>0</v>
      </c>
      <c r="AH97" s="297">
        <f>AH$72*'6. INPUT PROJECT'!$H41*'6. INPUT PROJECT'!$K41*(1-'6. INPUT PROJECT'!$L41)</f>
        <v>0</v>
      </c>
      <c r="AI97" s="297">
        <f>AI$72*'6. INPUT PROJECT'!$H41*'6. INPUT PROJECT'!$K41*(1-'6. INPUT PROJECT'!$L41)</f>
        <v>0</v>
      </c>
      <c r="AJ97" s="297">
        <f>AJ$72*'6. INPUT PROJECT'!$H41*'6. INPUT PROJECT'!$K41*(1-'6. INPUT PROJECT'!$L41)</f>
        <v>0</v>
      </c>
      <c r="AK97" s="297">
        <f>AK$72*'6. INPUT PROJECT'!$H41*'6. INPUT PROJECT'!$K41*(1-'6. INPUT PROJECT'!$L41)</f>
        <v>0</v>
      </c>
      <c r="AL97" s="297">
        <f>AL$72*'6. INPUT PROJECT'!$H41*'6. INPUT PROJECT'!$K41*(1-'6. INPUT PROJECT'!$L41)</f>
        <v>0</v>
      </c>
      <c r="AM97" s="297">
        <f>AM$72*'6. INPUT PROJECT'!$H41*'6. INPUT PROJECT'!$K41*(1-'6. INPUT PROJECT'!$L41)</f>
        <v>0</v>
      </c>
      <c r="AN97" s="297">
        <f>AN$72*'6. INPUT PROJECT'!$H41*'6. INPUT PROJECT'!$K41*(1-'6. INPUT PROJECT'!$L41)</f>
        <v>0</v>
      </c>
      <c r="AO97" s="297">
        <f>AO$72*'6. INPUT PROJECT'!$H41*'6. INPUT PROJECT'!$K41*(1-'6. INPUT PROJECT'!$L41)</f>
        <v>0</v>
      </c>
      <c r="AP97" s="297">
        <f>AP$72*'6. INPUT PROJECT'!$H41*'6. INPUT PROJECT'!$K41*(1-'6. INPUT PROJECT'!$L41)</f>
        <v>0</v>
      </c>
      <c r="AQ97" s="297">
        <f>AQ$72*'6. INPUT PROJECT'!$H41*'6. INPUT PROJECT'!$K41*(1-'6. INPUT PROJECT'!$L41)</f>
        <v>0</v>
      </c>
      <c r="AR97" s="297">
        <f>AR$72*'6. INPUT PROJECT'!$H41*'6. INPUT PROJECT'!$K41*(1-'6. INPUT PROJECT'!$L41)</f>
        <v>0</v>
      </c>
      <c r="AS97" s="297">
        <f>AS$72*'6. INPUT PROJECT'!$H41*'6. INPUT PROJECT'!$K41*(1-'6. INPUT PROJECT'!$L41)</f>
        <v>0</v>
      </c>
      <c r="AT97" s="297">
        <f>AT$72*'6. INPUT PROJECT'!$H41*'6. INPUT PROJECT'!$K41*(1-'6. INPUT PROJECT'!$L41)</f>
        <v>0</v>
      </c>
      <c r="AU97" s="297">
        <f>AU$72*'6. INPUT PROJECT'!$H41*'6. INPUT PROJECT'!$K41*(1-'6. INPUT PROJECT'!$L41)</f>
        <v>0</v>
      </c>
      <c r="AV97" s="297">
        <f>AV$72*'6. INPUT PROJECT'!$H41*'6. INPUT PROJECT'!$K41*(1-'6. INPUT PROJECT'!$L41)</f>
        <v>0</v>
      </c>
      <c r="AW97" s="297">
        <f>AW$72*'6. INPUT PROJECT'!$H41*'6. INPUT PROJECT'!$K41*(1-'6. INPUT PROJECT'!$L41)</f>
        <v>0</v>
      </c>
      <c r="AX97" s="297">
        <f>AX$72*'6. INPUT PROJECT'!$H41*'6. INPUT PROJECT'!$K41*(1-'6. INPUT PROJECT'!$L41)</f>
        <v>0</v>
      </c>
      <c r="AY97" s="297">
        <f>AY$72*'6. INPUT PROJECT'!$H41*'6. INPUT PROJECT'!$K41*(1-'6. INPUT PROJECT'!$L41)</f>
        <v>0</v>
      </c>
      <c r="AZ97" s="297">
        <f>AZ$72*'6. INPUT PROJECT'!$H41*'6. INPUT PROJECT'!$K41*(1-'6. INPUT PROJECT'!$L41)</f>
        <v>0</v>
      </c>
      <c r="BA97" s="297">
        <f>BA$72*'6. INPUT PROJECT'!$H41*'6. INPUT PROJECT'!$K41*(1-'6. INPUT PROJECT'!$L41)</f>
        <v>0</v>
      </c>
      <c r="BB97" s="297">
        <f>BB$72*'6. INPUT PROJECT'!$H41*'6. INPUT PROJECT'!$K41*(1-'6. INPUT PROJECT'!$L41)</f>
        <v>0</v>
      </c>
      <c r="BC97" s="297">
        <f>BC$72*'6. INPUT PROJECT'!$H41*'6. INPUT PROJECT'!$K41*(1-'6. INPUT PROJECT'!$L41)</f>
        <v>0</v>
      </c>
      <c r="BD97" s="297">
        <f>BD$72*'6. INPUT PROJECT'!$H41*'6. INPUT PROJECT'!$K41*(1-'6. INPUT PROJECT'!$L41)</f>
        <v>0</v>
      </c>
      <c r="BE97" s="297">
        <f>BE$72*'6. INPUT PROJECT'!$H41*'6. INPUT PROJECT'!$K41*(1-'6. INPUT PROJECT'!$L41)</f>
        <v>0</v>
      </c>
      <c r="BF97" s="297">
        <f>BF$72*'6. INPUT PROJECT'!$H41*'6. INPUT PROJECT'!$K41*(1-'6. INPUT PROJECT'!$L41)</f>
        <v>0</v>
      </c>
      <c r="BG97" s="297">
        <f>BG$72*'6. INPUT PROJECT'!$H41*'6. INPUT PROJECT'!$K41*(1-'6. INPUT PROJECT'!$L41)</f>
        <v>0</v>
      </c>
      <c r="BH97" s="297">
        <f>BH$72*'6. INPUT PROJECT'!$H41*'6. INPUT PROJECT'!$K41*(1-'6. INPUT PROJECT'!$L41)</f>
        <v>0</v>
      </c>
      <c r="BI97" s="297">
        <f>BI$72*'6. INPUT PROJECT'!$H41*'6. INPUT PROJECT'!$K41*(1-'6. INPUT PROJECT'!$L41)</f>
        <v>0</v>
      </c>
      <c r="BJ97" s="297">
        <f>BJ$72*'6. INPUT PROJECT'!$H41*'6. INPUT PROJECT'!$K41*(1-'6. INPUT PROJECT'!$L41)</f>
        <v>0</v>
      </c>
      <c r="BK97" s="297">
        <f>BK$72*'6. INPUT PROJECT'!$H41*'6. INPUT PROJECT'!$K41*(1-'6. INPUT PROJECT'!$L41)</f>
        <v>0</v>
      </c>
      <c r="BL97" s="297">
        <f>BL$72*'6. INPUT PROJECT'!$H41*'6. INPUT PROJECT'!$K41*(1-'6. INPUT PROJECT'!$L41)</f>
        <v>0</v>
      </c>
      <c r="BM97" s="297">
        <f>BM$72*'6. INPUT PROJECT'!$H41*'6. INPUT PROJECT'!$K41*(1-'6. INPUT PROJECT'!$L41)</f>
        <v>0</v>
      </c>
      <c r="BN97" s="297">
        <f>BN$72*'6. INPUT PROJECT'!$H41*'6. INPUT PROJECT'!$K41*(1-'6. INPUT PROJECT'!$L41)</f>
        <v>0</v>
      </c>
      <c r="BO97" s="297">
        <f>BO$72*'6. INPUT PROJECT'!$H41*'6. INPUT PROJECT'!$K41*(1-'6. INPUT PROJECT'!$L41)</f>
        <v>0</v>
      </c>
      <c r="BP97" s="297">
        <f>BP$72*'6. INPUT PROJECT'!$H41*'6. INPUT PROJECT'!$K41*(1-'6. INPUT PROJECT'!$L41)</f>
        <v>0</v>
      </c>
      <c r="BQ97" s="297">
        <f>BQ$72*'6. INPUT PROJECT'!$H41*'6. INPUT PROJECT'!$K41*(1-'6. INPUT PROJECT'!$L41)</f>
        <v>0</v>
      </c>
      <c r="BR97" s="297">
        <f>BR$72*'6. INPUT PROJECT'!$H41*'6. INPUT PROJECT'!$K41*(1-'6. INPUT PROJECT'!$L41)</f>
        <v>0</v>
      </c>
      <c r="BS97" s="297">
        <f>BS$72*'6. INPUT PROJECT'!$H41*'6. INPUT PROJECT'!$K41*(1-'6. INPUT PROJECT'!$L41)</f>
        <v>0</v>
      </c>
    </row>
    <row r="98" spans="1:71" s="80" customFormat="1" ht="16" outlineLevel="2">
      <c r="A98" s="83"/>
      <c r="B98" s="129" t="str">
        <f>'6. INPUT PROJECT'!D42</f>
        <v>Project-2.1.2-Item #2</v>
      </c>
      <c r="C98" s="129" t="str">
        <f>'6. INPUT PROJECT'!F42</f>
        <v>M/O setup cost - small</v>
      </c>
      <c r="E98" s="297">
        <f t="shared" si="96"/>
        <v>41538.461538461539</v>
      </c>
      <c r="F98" s="297">
        <f t="shared" si="97"/>
        <v>41538.461538461539</v>
      </c>
      <c r="G98" s="297">
        <f t="shared" si="98"/>
        <v>0</v>
      </c>
      <c r="H98" s="297">
        <f t="shared" si="99"/>
        <v>0</v>
      </c>
      <c r="I98" s="297">
        <f t="shared" si="100"/>
        <v>0</v>
      </c>
      <c r="J98" s="297">
        <f t="shared" si="101"/>
        <v>0</v>
      </c>
      <c r="K98" s="291"/>
      <c r="L98" s="297">
        <f>L$72*'6. INPUT PROJECT'!$H42*'6. INPUT PROJECT'!$K42*(1-'6. INPUT PROJECT'!$L42)</f>
        <v>13846.153846153846</v>
      </c>
      <c r="M98" s="297">
        <f>M$72*'6. INPUT PROJECT'!$H42*'6. INPUT PROJECT'!$K42*(1-'6. INPUT PROJECT'!$L42)</f>
        <v>13846.153846153846</v>
      </c>
      <c r="N98" s="297">
        <f>N$72*'6. INPUT PROJECT'!$H42*'6. INPUT PROJECT'!$K42*(1-'6. INPUT PROJECT'!$L42)</f>
        <v>13846.153846153846</v>
      </c>
      <c r="O98" s="297">
        <f>O$72*'6. INPUT PROJECT'!$H42*'6. INPUT PROJECT'!$K42*(1-'6. INPUT PROJECT'!$L42)</f>
        <v>0</v>
      </c>
      <c r="P98" s="297">
        <f>P$72*'6. INPUT PROJECT'!$H42*'6. INPUT PROJECT'!$K42*(1-'6. INPUT PROJECT'!$L42)</f>
        <v>0</v>
      </c>
      <c r="Q98" s="297">
        <f>Q$72*'6. INPUT PROJECT'!$H42*'6. INPUT PROJECT'!$K42*(1-'6. INPUT PROJECT'!$L42)</f>
        <v>0</v>
      </c>
      <c r="R98" s="297">
        <f>R$72*'6. INPUT PROJECT'!$H42*'6. INPUT PROJECT'!$K42*(1-'6. INPUT PROJECT'!$L42)</f>
        <v>0</v>
      </c>
      <c r="S98" s="297">
        <f>S$72*'6. INPUT PROJECT'!$H42*'6. INPUT PROJECT'!$K42*(1-'6. INPUT PROJECT'!$L42)</f>
        <v>0</v>
      </c>
      <c r="T98" s="297">
        <f>T$72*'6. INPUT PROJECT'!$H42*'6. INPUT PROJECT'!$K42*(1-'6. INPUT PROJECT'!$L42)</f>
        <v>0</v>
      </c>
      <c r="U98" s="297">
        <f>U$72*'6. INPUT PROJECT'!$H42*'6. INPUT PROJECT'!$K42*(1-'6. INPUT PROJECT'!$L42)</f>
        <v>0</v>
      </c>
      <c r="V98" s="297">
        <f>V$72*'6. INPUT PROJECT'!$H42*'6. INPUT PROJECT'!$K42*(1-'6. INPUT PROJECT'!$L42)</f>
        <v>0</v>
      </c>
      <c r="W98" s="297">
        <f>W$72*'6. INPUT PROJECT'!$H42*'6. INPUT PROJECT'!$K42*(1-'6. INPUT PROJECT'!$L42)</f>
        <v>0</v>
      </c>
      <c r="X98" s="297">
        <f>X$72*'6. INPUT PROJECT'!$H42*'6. INPUT PROJECT'!$K42*(1-'6. INPUT PROJECT'!$L42)</f>
        <v>0</v>
      </c>
      <c r="Y98" s="297">
        <f>Y$72*'6. INPUT PROJECT'!$H42*'6. INPUT PROJECT'!$K42*(1-'6. INPUT PROJECT'!$L42)</f>
        <v>0</v>
      </c>
      <c r="Z98" s="297">
        <f>Z$72*'6. INPUT PROJECT'!$H42*'6. INPUT PROJECT'!$K42*(1-'6. INPUT PROJECT'!$L42)</f>
        <v>0</v>
      </c>
      <c r="AA98" s="297">
        <f>AA$72*'6. INPUT PROJECT'!$H42*'6. INPUT PROJECT'!$K42*(1-'6. INPUT PROJECT'!$L42)</f>
        <v>0</v>
      </c>
      <c r="AB98" s="297">
        <f>AB$72*'6. INPUT PROJECT'!$H42*'6. INPUT PROJECT'!$K42*(1-'6. INPUT PROJECT'!$L42)</f>
        <v>0</v>
      </c>
      <c r="AC98" s="297">
        <f>AC$72*'6. INPUT PROJECT'!$H42*'6. INPUT PROJECT'!$K42*(1-'6. INPUT PROJECT'!$L42)</f>
        <v>0</v>
      </c>
      <c r="AD98" s="297">
        <f>AD$72*'6. INPUT PROJECT'!$H42*'6. INPUT PROJECT'!$K42*(1-'6. INPUT PROJECT'!$L42)</f>
        <v>0</v>
      </c>
      <c r="AE98" s="297">
        <f>AE$72*'6. INPUT PROJECT'!$H42*'6. INPUT PROJECT'!$K42*(1-'6. INPUT PROJECT'!$L42)</f>
        <v>0</v>
      </c>
      <c r="AF98" s="297">
        <f>AF$72*'6. INPUT PROJECT'!$H42*'6. INPUT PROJECT'!$K42*(1-'6. INPUT PROJECT'!$L42)</f>
        <v>0</v>
      </c>
      <c r="AG98" s="297">
        <f>AG$72*'6. INPUT PROJECT'!$H42*'6. INPUT PROJECT'!$K42*(1-'6. INPUT PROJECT'!$L42)</f>
        <v>0</v>
      </c>
      <c r="AH98" s="297">
        <f>AH$72*'6. INPUT PROJECT'!$H42*'6. INPUT PROJECT'!$K42*(1-'6. INPUT PROJECT'!$L42)</f>
        <v>0</v>
      </c>
      <c r="AI98" s="297">
        <f>AI$72*'6. INPUT PROJECT'!$H42*'6. INPUT PROJECT'!$K42*(1-'6. INPUT PROJECT'!$L42)</f>
        <v>0</v>
      </c>
      <c r="AJ98" s="297">
        <f>AJ$72*'6. INPUT PROJECT'!$H42*'6. INPUT PROJECT'!$K42*(1-'6. INPUT PROJECT'!$L42)</f>
        <v>0</v>
      </c>
      <c r="AK98" s="297">
        <f>AK$72*'6. INPUT PROJECT'!$H42*'6. INPUT PROJECT'!$K42*(1-'6. INPUT PROJECT'!$L42)</f>
        <v>0</v>
      </c>
      <c r="AL98" s="297">
        <f>AL$72*'6. INPUT PROJECT'!$H42*'6. INPUT PROJECT'!$K42*(1-'6. INPUT PROJECT'!$L42)</f>
        <v>0</v>
      </c>
      <c r="AM98" s="297">
        <f>AM$72*'6. INPUT PROJECT'!$H42*'6. INPUT PROJECT'!$K42*(1-'6. INPUT PROJECT'!$L42)</f>
        <v>0</v>
      </c>
      <c r="AN98" s="297">
        <f>AN$72*'6. INPUT PROJECT'!$H42*'6. INPUT PROJECT'!$K42*(1-'6. INPUT PROJECT'!$L42)</f>
        <v>0</v>
      </c>
      <c r="AO98" s="297">
        <f>AO$72*'6. INPUT PROJECT'!$H42*'6. INPUT PROJECT'!$K42*(1-'6. INPUT PROJECT'!$L42)</f>
        <v>0</v>
      </c>
      <c r="AP98" s="297">
        <f>AP$72*'6. INPUT PROJECT'!$H42*'6. INPUT PROJECT'!$K42*(1-'6. INPUT PROJECT'!$L42)</f>
        <v>0</v>
      </c>
      <c r="AQ98" s="297">
        <f>AQ$72*'6. INPUT PROJECT'!$H42*'6. INPUT PROJECT'!$K42*(1-'6. INPUT PROJECT'!$L42)</f>
        <v>0</v>
      </c>
      <c r="AR98" s="297">
        <f>AR$72*'6. INPUT PROJECT'!$H42*'6. INPUT PROJECT'!$K42*(1-'6. INPUT PROJECT'!$L42)</f>
        <v>0</v>
      </c>
      <c r="AS98" s="297">
        <f>AS$72*'6. INPUT PROJECT'!$H42*'6. INPUT PROJECT'!$K42*(1-'6. INPUT PROJECT'!$L42)</f>
        <v>0</v>
      </c>
      <c r="AT98" s="297">
        <f>AT$72*'6. INPUT PROJECT'!$H42*'6. INPUT PROJECT'!$K42*(1-'6. INPUT PROJECT'!$L42)</f>
        <v>0</v>
      </c>
      <c r="AU98" s="297">
        <f>AU$72*'6. INPUT PROJECT'!$H42*'6. INPUT PROJECT'!$K42*(1-'6. INPUT PROJECT'!$L42)</f>
        <v>0</v>
      </c>
      <c r="AV98" s="297">
        <f>AV$72*'6. INPUT PROJECT'!$H42*'6. INPUT PROJECT'!$K42*(1-'6. INPUT PROJECT'!$L42)</f>
        <v>0</v>
      </c>
      <c r="AW98" s="297">
        <f>AW$72*'6. INPUT PROJECT'!$H42*'6. INPUT PROJECT'!$K42*(1-'6. INPUT PROJECT'!$L42)</f>
        <v>0</v>
      </c>
      <c r="AX98" s="297">
        <f>AX$72*'6. INPUT PROJECT'!$H42*'6. INPUT PROJECT'!$K42*(1-'6. INPUT PROJECT'!$L42)</f>
        <v>0</v>
      </c>
      <c r="AY98" s="297">
        <f>AY$72*'6. INPUT PROJECT'!$H42*'6. INPUT PROJECT'!$K42*(1-'6. INPUT PROJECT'!$L42)</f>
        <v>0</v>
      </c>
      <c r="AZ98" s="297">
        <f>AZ$72*'6. INPUT PROJECT'!$H42*'6. INPUT PROJECT'!$K42*(1-'6. INPUT PROJECT'!$L42)</f>
        <v>0</v>
      </c>
      <c r="BA98" s="297">
        <f>BA$72*'6. INPUT PROJECT'!$H42*'6. INPUT PROJECT'!$K42*(1-'6. INPUT PROJECT'!$L42)</f>
        <v>0</v>
      </c>
      <c r="BB98" s="297">
        <f>BB$72*'6. INPUT PROJECT'!$H42*'6. INPUT PROJECT'!$K42*(1-'6. INPUT PROJECT'!$L42)</f>
        <v>0</v>
      </c>
      <c r="BC98" s="297">
        <f>BC$72*'6. INPUT PROJECT'!$H42*'6. INPUT PROJECT'!$K42*(1-'6. INPUT PROJECT'!$L42)</f>
        <v>0</v>
      </c>
      <c r="BD98" s="297">
        <f>BD$72*'6. INPUT PROJECT'!$H42*'6. INPUT PROJECT'!$K42*(1-'6. INPUT PROJECT'!$L42)</f>
        <v>0</v>
      </c>
      <c r="BE98" s="297">
        <f>BE$72*'6. INPUT PROJECT'!$H42*'6. INPUT PROJECT'!$K42*(1-'6. INPUT PROJECT'!$L42)</f>
        <v>0</v>
      </c>
      <c r="BF98" s="297">
        <f>BF$72*'6. INPUT PROJECT'!$H42*'6. INPUT PROJECT'!$K42*(1-'6. INPUT PROJECT'!$L42)</f>
        <v>0</v>
      </c>
      <c r="BG98" s="297">
        <f>BG$72*'6. INPUT PROJECT'!$H42*'6. INPUT PROJECT'!$K42*(1-'6. INPUT PROJECT'!$L42)</f>
        <v>0</v>
      </c>
      <c r="BH98" s="297">
        <f>BH$72*'6. INPUT PROJECT'!$H42*'6. INPUT PROJECT'!$K42*(1-'6. INPUT PROJECT'!$L42)</f>
        <v>0</v>
      </c>
      <c r="BI98" s="297">
        <f>BI$72*'6. INPUT PROJECT'!$H42*'6. INPUT PROJECT'!$K42*(1-'6. INPUT PROJECT'!$L42)</f>
        <v>0</v>
      </c>
      <c r="BJ98" s="297">
        <f>BJ$72*'6. INPUT PROJECT'!$H42*'6. INPUT PROJECT'!$K42*(1-'6. INPUT PROJECT'!$L42)</f>
        <v>0</v>
      </c>
      <c r="BK98" s="297">
        <f>BK$72*'6. INPUT PROJECT'!$H42*'6. INPUT PROJECT'!$K42*(1-'6. INPUT PROJECT'!$L42)</f>
        <v>0</v>
      </c>
      <c r="BL98" s="297">
        <f>BL$72*'6. INPUT PROJECT'!$H42*'6. INPUT PROJECT'!$K42*(1-'6. INPUT PROJECT'!$L42)</f>
        <v>0</v>
      </c>
      <c r="BM98" s="297">
        <f>BM$72*'6. INPUT PROJECT'!$H42*'6. INPUT PROJECT'!$K42*(1-'6. INPUT PROJECT'!$L42)</f>
        <v>0</v>
      </c>
      <c r="BN98" s="297">
        <f>BN$72*'6. INPUT PROJECT'!$H42*'6. INPUT PROJECT'!$K42*(1-'6. INPUT PROJECT'!$L42)</f>
        <v>0</v>
      </c>
      <c r="BO98" s="297">
        <f>BO$72*'6. INPUT PROJECT'!$H42*'6. INPUT PROJECT'!$K42*(1-'6. INPUT PROJECT'!$L42)</f>
        <v>0</v>
      </c>
      <c r="BP98" s="297">
        <f>BP$72*'6. INPUT PROJECT'!$H42*'6. INPUT PROJECT'!$K42*(1-'6. INPUT PROJECT'!$L42)</f>
        <v>0</v>
      </c>
      <c r="BQ98" s="297">
        <f>BQ$72*'6. INPUT PROJECT'!$H42*'6. INPUT PROJECT'!$K42*(1-'6. INPUT PROJECT'!$L42)</f>
        <v>0</v>
      </c>
      <c r="BR98" s="297">
        <f>BR$72*'6. INPUT PROJECT'!$H42*'6. INPUT PROJECT'!$K42*(1-'6. INPUT PROJECT'!$L42)</f>
        <v>0</v>
      </c>
      <c r="BS98" s="297">
        <f>BS$72*'6. INPUT PROJECT'!$H42*'6. INPUT PROJECT'!$K42*(1-'6. INPUT PROJECT'!$L42)</f>
        <v>0</v>
      </c>
    </row>
    <row r="99" spans="1:71" s="80" customFormat="1" ht="16" outlineLevel="2">
      <c r="A99" s="83"/>
      <c r="B99" s="129" t="str">
        <f>'6. INPUT PROJECT'!D43</f>
        <v>Project-2.1.2-Item #3</v>
      </c>
      <c r="C99" s="129" t="str">
        <f>'6. INPUT PROJECT'!F43</f>
        <v>M/O setup cost - medium</v>
      </c>
      <c r="E99" s="297">
        <f t="shared" si="96"/>
        <v>0</v>
      </c>
      <c r="F99" s="297">
        <f t="shared" si="97"/>
        <v>0</v>
      </c>
      <c r="G99" s="297">
        <f t="shared" si="98"/>
        <v>0</v>
      </c>
      <c r="H99" s="297">
        <f t="shared" si="99"/>
        <v>0</v>
      </c>
      <c r="I99" s="297">
        <f t="shared" si="100"/>
        <v>0</v>
      </c>
      <c r="J99" s="297">
        <f t="shared" si="101"/>
        <v>0</v>
      </c>
      <c r="K99" s="291"/>
      <c r="L99" s="297">
        <f>L$72*'6. INPUT PROJECT'!$H43*'6. INPUT PROJECT'!$K43*(1-'6. INPUT PROJECT'!$L43)</f>
        <v>0</v>
      </c>
      <c r="M99" s="297">
        <f>M$72*'6. INPUT PROJECT'!$H43*'6. INPUT PROJECT'!$K43*(1-'6. INPUT PROJECT'!$L43)</f>
        <v>0</v>
      </c>
      <c r="N99" s="297">
        <f>N$72*'6. INPUT PROJECT'!$H43*'6. INPUT PROJECT'!$K43*(1-'6. INPUT PROJECT'!$L43)</f>
        <v>0</v>
      </c>
      <c r="O99" s="297">
        <f>O$72*'6. INPUT PROJECT'!$H43*'6. INPUT PROJECT'!$K43*(1-'6. INPUT PROJECT'!$L43)</f>
        <v>0</v>
      </c>
      <c r="P99" s="297">
        <f>P$72*'6. INPUT PROJECT'!$H43*'6. INPUT PROJECT'!$K43*(1-'6. INPUT PROJECT'!$L43)</f>
        <v>0</v>
      </c>
      <c r="Q99" s="297">
        <f>Q$72*'6. INPUT PROJECT'!$H43*'6. INPUT PROJECT'!$K43*(1-'6. INPUT PROJECT'!$L43)</f>
        <v>0</v>
      </c>
      <c r="R99" s="297">
        <f>R$72*'6. INPUT PROJECT'!$H43*'6. INPUT PROJECT'!$K43*(1-'6. INPUT PROJECT'!$L43)</f>
        <v>0</v>
      </c>
      <c r="S99" s="297">
        <f>S$72*'6. INPUT PROJECT'!$H43*'6. INPUT PROJECT'!$K43*(1-'6. INPUT PROJECT'!$L43)</f>
        <v>0</v>
      </c>
      <c r="T99" s="297">
        <f>T$72*'6. INPUT PROJECT'!$H43*'6. INPUT PROJECT'!$K43*(1-'6. INPUT PROJECT'!$L43)</f>
        <v>0</v>
      </c>
      <c r="U99" s="297">
        <f>U$72*'6. INPUT PROJECT'!$H43*'6. INPUT PROJECT'!$K43*(1-'6. INPUT PROJECT'!$L43)</f>
        <v>0</v>
      </c>
      <c r="V99" s="297">
        <f>V$72*'6. INPUT PROJECT'!$H43*'6. INPUT PROJECT'!$K43*(1-'6. INPUT PROJECT'!$L43)</f>
        <v>0</v>
      </c>
      <c r="W99" s="297">
        <f>W$72*'6. INPUT PROJECT'!$H43*'6. INPUT PROJECT'!$K43*(1-'6. INPUT PROJECT'!$L43)</f>
        <v>0</v>
      </c>
      <c r="X99" s="297">
        <f>X$72*'6. INPUT PROJECT'!$H43*'6. INPUT PROJECT'!$K43*(1-'6. INPUT PROJECT'!$L43)</f>
        <v>0</v>
      </c>
      <c r="Y99" s="297">
        <f>Y$72*'6. INPUT PROJECT'!$H43*'6. INPUT PROJECT'!$K43*(1-'6. INPUT PROJECT'!$L43)</f>
        <v>0</v>
      </c>
      <c r="Z99" s="297">
        <f>Z$72*'6. INPUT PROJECT'!$H43*'6. INPUT PROJECT'!$K43*(1-'6. INPUT PROJECT'!$L43)</f>
        <v>0</v>
      </c>
      <c r="AA99" s="297">
        <f>AA$72*'6. INPUT PROJECT'!$H43*'6. INPUT PROJECT'!$K43*(1-'6. INPUT PROJECT'!$L43)</f>
        <v>0</v>
      </c>
      <c r="AB99" s="297">
        <f>AB$72*'6. INPUT PROJECT'!$H43*'6. INPUT PROJECT'!$K43*(1-'6. INPUT PROJECT'!$L43)</f>
        <v>0</v>
      </c>
      <c r="AC99" s="297">
        <f>AC$72*'6. INPUT PROJECT'!$H43*'6. INPUT PROJECT'!$K43*(1-'6. INPUT PROJECT'!$L43)</f>
        <v>0</v>
      </c>
      <c r="AD99" s="297">
        <f>AD$72*'6. INPUT PROJECT'!$H43*'6. INPUT PROJECT'!$K43*(1-'6. INPUT PROJECT'!$L43)</f>
        <v>0</v>
      </c>
      <c r="AE99" s="297">
        <f>AE$72*'6. INPUT PROJECT'!$H43*'6. INPUT PROJECT'!$K43*(1-'6. INPUT PROJECT'!$L43)</f>
        <v>0</v>
      </c>
      <c r="AF99" s="297">
        <f>AF$72*'6. INPUT PROJECT'!$H43*'6. INPUT PROJECT'!$K43*(1-'6. INPUT PROJECT'!$L43)</f>
        <v>0</v>
      </c>
      <c r="AG99" s="297">
        <f>AG$72*'6. INPUT PROJECT'!$H43*'6. INPUT PROJECT'!$K43*(1-'6. INPUT PROJECT'!$L43)</f>
        <v>0</v>
      </c>
      <c r="AH99" s="297">
        <f>AH$72*'6. INPUT PROJECT'!$H43*'6. INPUT PROJECT'!$K43*(1-'6. INPUT PROJECT'!$L43)</f>
        <v>0</v>
      </c>
      <c r="AI99" s="297">
        <f>AI$72*'6. INPUT PROJECT'!$H43*'6. INPUT PROJECT'!$K43*(1-'6. INPUT PROJECT'!$L43)</f>
        <v>0</v>
      </c>
      <c r="AJ99" s="297">
        <f>AJ$72*'6. INPUT PROJECT'!$H43*'6. INPUT PROJECT'!$K43*(1-'6. INPUT PROJECT'!$L43)</f>
        <v>0</v>
      </c>
      <c r="AK99" s="297">
        <f>AK$72*'6. INPUT PROJECT'!$H43*'6. INPUT PROJECT'!$K43*(1-'6. INPUT PROJECT'!$L43)</f>
        <v>0</v>
      </c>
      <c r="AL99" s="297">
        <f>AL$72*'6. INPUT PROJECT'!$H43*'6. INPUT PROJECT'!$K43*(1-'6. INPUT PROJECT'!$L43)</f>
        <v>0</v>
      </c>
      <c r="AM99" s="297">
        <f>AM$72*'6. INPUT PROJECT'!$H43*'6. INPUT PROJECT'!$K43*(1-'6. INPUT PROJECT'!$L43)</f>
        <v>0</v>
      </c>
      <c r="AN99" s="297">
        <f>AN$72*'6. INPUT PROJECT'!$H43*'6. INPUT PROJECT'!$K43*(1-'6. INPUT PROJECT'!$L43)</f>
        <v>0</v>
      </c>
      <c r="AO99" s="297">
        <f>AO$72*'6. INPUT PROJECT'!$H43*'6. INPUT PROJECT'!$K43*(1-'6. INPUT PROJECT'!$L43)</f>
        <v>0</v>
      </c>
      <c r="AP99" s="297">
        <f>AP$72*'6. INPUT PROJECT'!$H43*'6. INPUT PROJECT'!$K43*(1-'6. INPUT PROJECT'!$L43)</f>
        <v>0</v>
      </c>
      <c r="AQ99" s="297">
        <f>AQ$72*'6. INPUT PROJECT'!$H43*'6. INPUT PROJECT'!$K43*(1-'6. INPUT PROJECT'!$L43)</f>
        <v>0</v>
      </c>
      <c r="AR99" s="297">
        <f>AR$72*'6. INPUT PROJECT'!$H43*'6. INPUT PROJECT'!$K43*(1-'6. INPUT PROJECT'!$L43)</f>
        <v>0</v>
      </c>
      <c r="AS99" s="297">
        <f>AS$72*'6. INPUT PROJECT'!$H43*'6. INPUT PROJECT'!$K43*(1-'6. INPUT PROJECT'!$L43)</f>
        <v>0</v>
      </c>
      <c r="AT99" s="297">
        <f>AT$72*'6. INPUT PROJECT'!$H43*'6. INPUT PROJECT'!$K43*(1-'6. INPUT PROJECT'!$L43)</f>
        <v>0</v>
      </c>
      <c r="AU99" s="297">
        <f>AU$72*'6. INPUT PROJECT'!$H43*'6. INPUT PROJECT'!$K43*(1-'6. INPUT PROJECT'!$L43)</f>
        <v>0</v>
      </c>
      <c r="AV99" s="297">
        <f>AV$72*'6. INPUT PROJECT'!$H43*'6. INPUT PROJECT'!$K43*(1-'6. INPUT PROJECT'!$L43)</f>
        <v>0</v>
      </c>
      <c r="AW99" s="297">
        <f>AW$72*'6. INPUT PROJECT'!$H43*'6. INPUT PROJECT'!$K43*(1-'6. INPUT PROJECT'!$L43)</f>
        <v>0</v>
      </c>
      <c r="AX99" s="297">
        <f>AX$72*'6. INPUT PROJECT'!$H43*'6. INPUT PROJECT'!$K43*(1-'6. INPUT PROJECT'!$L43)</f>
        <v>0</v>
      </c>
      <c r="AY99" s="297">
        <f>AY$72*'6. INPUT PROJECT'!$H43*'6. INPUT PROJECT'!$K43*(1-'6. INPUT PROJECT'!$L43)</f>
        <v>0</v>
      </c>
      <c r="AZ99" s="297">
        <f>AZ$72*'6. INPUT PROJECT'!$H43*'6. INPUT PROJECT'!$K43*(1-'6. INPUT PROJECT'!$L43)</f>
        <v>0</v>
      </c>
      <c r="BA99" s="297">
        <f>BA$72*'6. INPUT PROJECT'!$H43*'6. INPUT PROJECT'!$K43*(1-'6. INPUT PROJECT'!$L43)</f>
        <v>0</v>
      </c>
      <c r="BB99" s="297">
        <f>BB$72*'6. INPUT PROJECT'!$H43*'6. INPUT PROJECT'!$K43*(1-'6. INPUT PROJECT'!$L43)</f>
        <v>0</v>
      </c>
      <c r="BC99" s="297">
        <f>BC$72*'6. INPUT PROJECT'!$H43*'6. INPUT PROJECT'!$K43*(1-'6. INPUT PROJECT'!$L43)</f>
        <v>0</v>
      </c>
      <c r="BD99" s="297">
        <f>BD$72*'6. INPUT PROJECT'!$H43*'6. INPUT PROJECT'!$K43*(1-'6. INPUT PROJECT'!$L43)</f>
        <v>0</v>
      </c>
      <c r="BE99" s="297">
        <f>BE$72*'6. INPUT PROJECT'!$H43*'6. INPUT PROJECT'!$K43*(1-'6. INPUT PROJECT'!$L43)</f>
        <v>0</v>
      </c>
      <c r="BF99" s="297">
        <f>BF$72*'6. INPUT PROJECT'!$H43*'6. INPUT PROJECT'!$K43*(1-'6. INPUT PROJECT'!$L43)</f>
        <v>0</v>
      </c>
      <c r="BG99" s="297">
        <f>BG$72*'6. INPUT PROJECT'!$H43*'6. INPUT PROJECT'!$K43*(1-'6. INPUT PROJECT'!$L43)</f>
        <v>0</v>
      </c>
      <c r="BH99" s="297">
        <f>BH$72*'6. INPUT PROJECT'!$H43*'6. INPUT PROJECT'!$K43*(1-'6. INPUT PROJECT'!$L43)</f>
        <v>0</v>
      </c>
      <c r="BI99" s="297">
        <f>BI$72*'6. INPUT PROJECT'!$H43*'6. INPUT PROJECT'!$K43*(1-'6. INPUT PROJECT'!$L43)</f>
        <v>0</v>
      </c>
      <c r="BJ99" s="297">
        <f>BJ$72*'6. INPUT PROJECT'!$H43*'6. INPUT PROJECT'!$K43*(1-'6. INPUT PROJECT'!$L43)</f>
        <v>0</v>
      </c>
      <c r="BK99" s="297">
        <f>BK$72*'6. INPUT PROJECT'!$H43*'6. INPUT PROJECT'!$K43*(1-'6. INPUT PROJECT'!$L43)</f>
        <v>0</v>
      </c>
      <c r="BL99" s="297">
        <f>BL$72*'6. INPUT PROJECT'!$H43*'6. INPUT PROJECT'!$K43*(1-'6. INPUT PROJECT'!$L43)</f>
        <v>0</v>
      </c>
      <c r="BM99" s="297">
        <f>BM$72*'6. INPUT PROJECT'!$H43*'6. INPUT PROJECT'!$K43*(1-'6. INPUT PROJECT'!$L43)</f>
        <v>0</v>
      </c>
      <c r="BN99" s="297">
        <f>BN$72*'6. INPUT PROJECT'!$H43*'6. INPUT PROJECT'!$K43*(1-'6. INPUT PROJECT'!$L43)</f>
        <v>0</v>
      </c>
      <c r="BO99" s="297">
        <f>BO$72*'6. INPUT PROJECT'!$H43*'6. INPUT PROJECT'!$K43*(1-'6. INPUT PROJECT'!$L43)</f>
        <v>0</v>
      </c>
      <c r="BP99" s="297">
        <f>BP$72*'6. INPUT PROJECT'!$H43*'6. INPUT PROJECT'!$K43*(1-'6. INPUT PROJECT'!$L43)</f>
        <v>0</v>
      </c>
      <c r="BQ99" s="297">
        <f>BQ$72*'6. INPUT PROJECT'!$H43*'6. INPUT PROJECT'!$K43*(1-'6. INPUT PROJECT'!$L43)</f>
        <v>0</v>
      </c>
      <c r="BR99" s="297">
        <f>BR$72*'6. INPUT PROJECT'!$H43*'6. INPUT PROJECT'!$K43*(1-'6. INPUT PROJECT'!$L43)</f>
        <v>0</v>
      </c>
      <c r="BS99" s="297">
        <f>BS$72*'6. INPUT PROJECT'!$H43*'6. INPUT PROJECT'!$K43*(1-'6. INPUT PROJECT'!$L43)</f>
        <v>0</v>
      </c>
    </row>
    <row r="100" spans="1:71" s="80" customFormat="1" ht="16" outlineLevel="2">
      <c r="A100" s="83"/>
      <c r="B100" s="129" t="str">
        <f>'6. INPUT PROJECT'!D44</f>
        <v>Project-2.1.2-Item #4</v>
      </c>
      <c r="C100" s="129" t="str">
        <f>'6. INPUT PROJECT'!F44</f>
        <v>M/O setup cost - large</v>
      </c>
      <c r="E100" s="297">
        <f t="shared" si="96"/>
        <v>0</v>
      </c>
      <c r="F100" s="297">
        <f t="shared" si="97"/>
        <v>0</v>
      </c>
      <c r="G100" s="297">
        <f t="shared" si="98"/>
        <v>0</v>
      </c>
      <c r="H100" s="297">
        <f t="shared" si="99"/>
        <v>0</v>
      </c>
      <c r="I100" s="297">
        <f t="shared" si="100"/>
        <v>0</v>
      </c>
      <c r="J100" s="297">
        <f t="shared" si="101"/>
        <v>0</v>
      </c>
      <c r="K100" s="291"/>
      <c r="L100" s="297">
        <f>L$72*'6. INPUT PROJECT'!$H44*'6. INPUT PROJECT'!$K44*(1-'6. INPUT PROJECT'!$L44)</f>
        <v>0</v>
      </c>
      <c r="M100" s="297">
        <f>M$72*'6. INPUT PROJECT'!$H44*'6. INPUT PROJECT'!$K44*(1-'6. INPUT PROJECT'!$L44)</f>
        <v>0</v>
      </c>
      <c r="N100" s="297">
        <f>N$72*'6. INPUT PROJECT'!$H44*'6. INPUT PROJECT'!$K44*(1-'6. INPUT PROJECT'!$L44)</f>
        <v>0</v>
      </c>
      <c r="O100" s="297">
        <f>O$72*'6. INPUT PROJECT'!$H44*'6. INPUT PROJECT'!$K44*(1-'6. INPUT PROJECT'!$L44)</f>
        <v>0</v>
      </c>
      <c r="P100" s="297">
        <f>P$72*'6. INPUT PROJECT'!$H44*'6. INPUT PROJECT'!$K44*(1-'6. INPUT PROJECT'!$L44)</f>
        <v>0</v>
      </c>
      <c r="Q100" s="297">
        <f>Q$72*'6. INPUT PROJECT'!$H44*'6. INPUT PROJECT'!$K44*(1-'6. INPUT PROJECT'!$L44)</f>
        <v>0</v>
      </c>
      <c r="R100" s="297">
        <f>R$72*'6. INPUT PROJECT'!$H44*'6. INPUT PROJECT'!$K44*(1-'6. INPUT PROJECT'!$L44)</f>
        <v>0</v>
      </c>
      <c r="S100" s="297">
        <f>S$72*'6. INPUT PROJECT'!$H44*'6. INPUT PROJECT'!$K44*(1-'6. INPUT PROJECT'!$L44)</f>
        <v>0</v>
      </c>
      <c r="T100" s="297">
        <f>T$72*'6. INPUT PROJECT'!$H44*'6. INPUT PROJECT'!$K44*(1-'6. INPUT PROJECT'!$L44)</f>
        <v>0</v>
      </c>
      <c r="U100" s="297">
        <f>U$72*'6. INPUT PROJECT'!$H44*'6. INPUT PROJECT'!$K44*(1-'6. INPUT PROJECT'!$L44)</f>
        <v>0</v>
      </c>
      <c r="V100" s="297">
        <f>V$72*'6. INPUT PROJECT'!$H44*'6. INPUT PROJECT'!$K44*(1-'6. INPUT PROJECT'!$L44)</f>
        <v>0</v>
      </c>
      <c r="W100" s="297">
        <f>W$72*'6. INPUT PROJECT'!$H44*'6. INPUT PROJECT'!$K44*(1-'6. INPUT PROJECT'!$L44)</f>
        <v>0</v>
      </c>
      <c r="X100" s="297">
        <f>X$72*'6. INPUT PROJECT'!$H44*'6. INPUT PROJECT'!$K44*(1-'6. INPUT PROJECT'!$L44)</f>
        <v>0</v>
      </c>
      <c r="Y100" s="297">
        <f>Y$72*'6. INPUT PROJECT'!$H44*'6. INPUT PROJECT'!$K44*(1-'6. INPUT PROJECT'!$L44)</f>
        <v>0</v>
      </c>
      <c r="Z100" s="297">
        <f>Z$72*'6. INPUT PROJECT'!$H44*'6. INPUT PROJECT'!$K44*(1-'6. INPUT PROJECT'!$L44)</f>
        <v>0</v>
      </c>
      <c r="AA100" s="297">
        <f>AA$72*'6. INPUT PROJECT'!$H44*'6. INPUT PROJECT'!$K44*(1-'6. INPUT PROJECT'!$L44)</f>
        <v>0</v>
      </c>
      <c r="AB100" s="297">
        <f>AB$72*'6. INPUT PROJECT'!$H44*'6. INPUT PROJECT'!$K44*(1-'6. INPUT PROJECT'!$L44)</f>
        <v>0</v>
      </c>
      <c r="AC100" s="297">
        <f>AC$72*'6. INPUT PROJECT'!$H44*'6. INPUT PROJECT'!$K44*(1-'6. INPUT PROJECT'!$L44)</f>
        <v>0</v>
      </c>
      <c r="AD100" s="297">
        <f>AD$72*'6. INPUT PROJECT'!$H44*'6. INPUT PROJECT'!$K44*(1-'6. INPUT PROJECT'!$L44)</f>
        <v>0</v>
      </c>
      <c r="AE100" s="297">
        <f>AE$72*'6. INPUT PROJECT'!$H44*'6. INPUT PROJECT'!$K44*(1-'6. INPUT PROJECT'!$L44)</f>
        <v>0</v>
      </c>
      <c r="AF100" s="297">
        <f>AF$72*'6. INPUT PROJECT'!$H44*'6. INPUT PROJECT'!$K44*(1-'6. INPUT PROJECT'!$L44)</f>
        <v>0</v>
      </c>
      <c r="AG100" s="297">
        <f>AG$72*'6. INPUT PROJECT'!$H44*'6. INPUT PROJECT'!$K44*(1-'6. INPUT PROJECT'!$L44)</f>
        <v>0</v>
      </c>
      <c r="AH100" s="297">
        <f>AH$72*'6. INPUT PROJECT'!$H44*'6. INPUT PROJECT'!$K44*(1-'6. INPUT PROJECT'!$L44)</f>
        <v>0</v>
      </c>
      <c r="AI100" s="297">
        <f>AI$72*'6. INPUT PROJECT'!$H44*'6. INPUT PROJECT'!$K44*(1-'6. INPUT PROJECT'!$L44)</f>
        <v>0</v>
      </c>
      <c r="AJ100" s="297">
        <f>AJ$72*'6. INPUT PROJECT'!$H44*'6. INPUT PROJECT'!$K44*(1-'6. INPUT PROJECT'!$L44)</f>
        <v>0</v>
      </c>
      <c r="AK100" s="297">
        <f>AK$72*'6. INPUT PROJECT'!$H44*'6. INPUT PROJECT'!$K44*(1-'6. INPUT PROJECT'!$L44)</f>
        <v>0</v>
      </c>
      <c r="AL100" s="297">
        <f>AL$72*'6. INPUT PROJECT'!$H44*'6. INPUT PROJECT'!$K44*(1-'6. INPUT PROJECT'!$L44)</f>
        <v>0</v>
      </c>
      <c r="AM100" s="297">
        <f>AM$72*'6. INPUT PROJECT'!$H44*'6. INPUT PROJECT'!$K44*(1-'6. INPUT PROJECT'!$L44)</f>
        <v>0</v>
      </c>
      <c r="AN100" s="297">
        <f>AN$72*'6. INPUT PROJECT'!$H44*'6. INPUT PROJECT'!$K44*(1-'6. INPUT PROJECT'!$L44)</f>
        <v>0</v>
      </c>
      <c r="AO100" s="297">
        <f>AO$72*'6. INPUT PROJECT'!$H44*'6. INPUT PROJECT'!$K44*(1-'6. INPUT PROJECT'!$L44)</f>
        <v>0</v>
      </c>
      <c r="AP100" s="297">
        <f>AP$72*'6. INPUT PROJECT'!$H44*'6. INPUT PROJECT'!$K44*(1-'6. INPUT PROJECT'!$L44)</f>
        <v>0</v>
      </c>
      <c r="AQ100" s="297">
        <f>AQ$72*'6. INPUT PROJECT'!$H44*'6. INPUT PROJECT'!$K44*(1-'6. INPUT PROJECT'!$L44)</f>
        <v>0</v>
      </c>
      <c r="AR100" s="297">
        <f>AR$72*'6. INPUT PROJECT'!$H44*'6. INPUT PROJECT'!$K44*(1-'6. INPUT PROJECT'!$L44)</f>
        <v>0</v>
      </c>
      <c r="AS100" s="297">
        <f>AS$72*'6. INPUT PROJECT'!$H44*'6. INPUT PROJECT'!$K44*(1-'6. INPUT PROJECT'!$L44)</f>
        <v>0</v>
      </c>
      <c r="AT100" s="297">
        <f>AT$72*'6. INPUT PROJECT'!$H44*'6. INPUT PROJECT'!$K44*(1-'6. INPUT PROJECT'!$L44)</f>
        <v>0</v>
      </c>
      <c r="AU100" s="297">
        <f>AU$72*'6. INPUT PROJECT'!$H44*'6. INPUT PROJECT'!$K44*(1-'6. INPUT PROJECT'!$L44)</f>
        <v>0</v>
      </c>
      <c r="AV100" s="297">
        <f>AV$72*'6. INPUT PROJECT'!$H44*'6. INPUT PROJECT'!$K44*(1-'6. INPUT PROJECT'!$L44)</f>
        <v>0</v>
      </c>
      <c r="AW100" s="297">
        <f>AW$72*'6. INPUT PROJECT'!$H44*'6. INPUT PROJECT'!$K44*(1-'6. INPUT PROJECT'!$L44)</f>
        <v>0</v>
      </c>
      <c r="AX100" s="297">
        <f>AX$72*'6. INPUT PROJECT'!$H44*'6. INPUT PROJECT'!$K44*(1-'6. INPUT PROJECT'!$L44)</f>
        <v>0</v>
      </c>
      <c r="AY100" s="297">
        <f>AY$72*'6. INPUT PROJECT'!$H44*'6. INPUT PROJECT'!$K44*(1-'6. INPUT PROJECT'!$L44)</f>
        <v>0</v>
      </c>
      <c r="AZ100" s="297">
        <f>AZ$72*'6. INPUT PROJECT'!$H44*'6. INPUT PROJECT'!$K44*(1-'6. INPUT PROJECT'!$L44)</f>
        <v>0</v>
      </c>
      <c r="BA100" s="297">
        <f>BA$72*'6. INPUT PROJECT'!$H44*'6. INPUT PROJECT'!$K44*(1-'6. INPUT PROJECT'!$L44)</f>
        <v>0</v>
      </c>
      <c r="BB100" s="297">
        <f>BB$72*'6. INPUT PROJECT'!$H44*'6. INPUT PROJECT'!$K44*(1-'6. INPUT PROJECT'!$L44)</f>
        <v>0</v>
      </c>
      <c r="BC100" s="297">
        <f>BC$72*'6. INPUT PROJECT'!$H44*'6. INPUT PROJECT'!$K44*(1-'6. INPUT PROJECT'!$L44)</f>
        <v>0</v>
      </c>
      <c r="BD100" s="297">
        <f>BD$72*'6. INPUT PROJECT'!$H44*'6. INPUT PROJECT'!$K44*(1-'6. INPUT PROJECT'!$L44)</f>
        <v>0</v>
      </c>
      <c r="BE100" s="297">
        <f>BE$72*'6. INPUT PROJECT'!$H44*'6. INPUT PROJECT'!$K44*(1-'6. INPUT PROJECT'!$L44)</f>
        <v>0</v>
      </c>
      <c r="BF100" s="297">
        <f>BF$72*'6. INPUT PROJECT'!$H44*'6. INPUT PROJECT'!$K44*(1-'6. INPUT PROJECT'!$L44)</f>
        <v>0</v>
      </c>
      <c r="BG100" s="297">
        <f>BG$72*'6. INPUT PROJECT'!$H44*'6. INPUT PROJECT'!$K44*(1-'6. INPUT PROJECT'!$L44)</f>
        <v>0</v>
      </c>
      <c r="BH100" s="297">
        <f>BH$72*'6. INPUT PROJECT'!$H44*'6. INPUT PROJECT'!$K44*(1-'6. INPUT PROJECT'!$L44)</f>
        <v>0</v>
      </c>
      <c r="BI100" s="297">
        <f>BI$72*'6. INPUT PROJECT'!$H44*'6. INPUT PROJECT'!$K44*(1-'6. INPUT PROJECT'!$L44)</f>
        <v>0</v>
      </c>
      <c r="BJ100" s="297">
        <f>BJ$72*'6. INPUT PROJECT'!$H44*'6. INPUT PROJECT'!$K44*(1-'6. INPUT PROJECT'!$L44)</f>
        <v>0</v>
      </c>
      <c r="BK100" s="297">
        <f>BK$72*'6. INPUT PROJECT'!$H44*'6. INPUT PROJECT'!$K44*(1-'6. INPUT PROJECT'!$L44)</f>
        <v>0</v>
      </c>
      <c r="BL100" s="297">
        <f>BL$72*'6. INPUT PROJECT'!$H44*'6. INPUT PROJECT'!$K44*(1-'6. INPUT PROJECT'!$L44)</f>
        <v>0</v>
      </c>
      <c r="BM100" s="297">
        <f>BM$72*'6. INPUT PROJECT'!$H44*'6. INPUT PROJECT'!$K44*(1-'6. INPUT PROJECT'!$L44)</f>
        <v>0</v>
      </c>
      <c r="BN100" s="297">
        <f>BN$72*'6. INPUT PROJECT'!$H44*'6. INPUT PROJECT'!$K44*(1-'6. INPUT PROJECT'!$L44)</f>
        <v>0</v>
      </c>
      <c r="BO100" s="297">
        <f>BO$72*'6. INPUT PROJECT'!$H44*'6. INPUT PROJECT'!$K44*(1-'6. INPUT PROJECT'!$L44)</f>
        <v>0</v>
      </c>
      <c r="BP100" s="297">
        <f>BP$72*'6. INPUT PROJECT'!$H44*'6. INPUT PROJECT'!$K44*(1-'6. INPUT PROJECT'!$L44)</f>
        <v>0</v>
      </c>
      <c r="BQ100" s="297">
        <f>BQ$72*'6. INPUT PROJECT'!$H44*'6. INPUT PROJECT'!$K44*(1-'6. INPUT PROJECT'!$L44)</f>
        <v>0</v>
      </c>
      <c r="BR100" s="297">
        <f>BR$72*'6. INPUT PROJECT'!$H44*'6. INPUT PROJECT'!$K44*(1-'6. INPUT PROJECT'!$L44)</f>
        <v>0</v>
      </c>
      <c r="BS100" s="297">
        <f>BS$72*'6. INPUT PROJECT'!$H44*'6. INPUT PROJECT'!$K44*(1-'6. INPUT PROJECT'!$L44)</f>
        <v>0</v>
      </c>
    </row>
    <row r="101" spans="1:71" s="80" customFormat="1" ht="16" outlineLevel="2">
      <c r="A101" s="83"/>
      <c r="B101" s="129" t="str">
        <f>'6. INPUT PROJECT'!D45</f>
        <v>Project-2.1.2-Item #5</v>
      </c>
      <c r="C101" s="129">
        <f>'6. INPUT PROJECT'!F45</f>
        <v>0</v>
      </c>
      <c r="E101" s="297">
        <f t="shared" si="96"/>
        <v>0</v>
      </c>
      <c r="F101" s="297">
        <f t="shared" si="97"/>
        <v>0</v>
      </c>
      <c r="G101" s="297">
        <f t="shared" si="98"/>
        <v>0</v>
      </c>
      <c r="H101" s="297">
        <f t="shared" si="99"/>
        <v>0</v>
      </c>
      <c r="I101" s="297">
        <f t="shared" si="100"/>
        <v>0</v>
      </c>
      <c r="J101" s="297">
        <f t="shared" si="101"/>
        <v>0</v>
      </c>
      <c r="K101" s="309"/>
      <c r="L101" s="297">
        <f>L$72*'6. INPUT PROJECT'!$H45*'6. INPUT PROJECT'!$K45*(1-'6. INPUT PROJECT'!$L45)</f>
        <v>0</v>
      </c>
      <c r="M101" s="297">
        <f>M$72*'6. INPUT PROJECT'!$H45*'6. INPUT PROJECT'!$K45*(1-'6. INPUT PROJECT'!$L45)</f>
        <v>0</v>
      </c>
      <c r="N101" s="297">
        <f>N$72*'6. INPUT PROJECT'!$H45*'6. INPUT PROJECT'!$K45*(1-'6. INPUT PROJECT'!$L45)</f>
        <v>0</v>
      </c>
      <c r="O101" s="297">
        <f>O$72*'6. INPUT PROJECT'!$H45*'6. INPUT PROJECT'!$K45*(1-'6. INPUT PROJECT'!$L45)</f>
        <v>0</v>
      </c>
      <c r="P101" s="297">
        <f>P$72*'6. INPUT PROJECT'!$H45*'6. INPUT PROJECT'!$K45*(1-'6. INPUT PROJECT'!$L45)</f>
        <v>0</v>
      </c>
      <c r="Q101" s="297">
        <f>Q$72*'6. INPUT PROJECT'!$H45*'6. INPUT PROJECT'!$K45*(1-'6. INPUT PROJECT'!$L45)</f>
        <v>0</v>
      </c>
      <c r="R101" s="297">
        <f>R$72*'6. INPUT PROJECT'!$H45*'6. INPUT PROJECT'!$K45*(1-'6. INPUT PROJECT'!$L45)</f>
        <v>0</v>
      </c>
      <c r="S101" s="297">
        <f>S$72*'6. INPUT PROJECT'!$H45*'6. INPUT PROJECT'!$K45*(1-'6. INPUT PROJECT'!$L45)</f>
        <v>0</v>
      </c>
      <c r="T101" s="297">
        <f>T$72*'6. INPUT PROJECT'!$H45*'6. INPUT PROJECT'!$K45*(1-'6. INPUT PROJECT'!$L45)</f>
        <v>0</v>
      </c>
      <c r="U101" s="297">
        <f>U$72*'6. INPUT PROJECT'!$H45*'6. INPUT PROJECT'!$K45*(1-'6. INPUT PROJECT'!$L45)</f>
        <v>0</v>
      </c>
      <c r="V101" s="297">
        <f>V$72*'6. INPUT PROJECT'!$H45*'6. INPUT PROJECT'!$K45*(1-'6. INPUT PROJECT'!$L45)</f>
        <v>0</v>
      </c>
      <c r="W101" s="297">
        <f>W$72*'6. INPUT PROJECT'!$H45*'6. INPUT PROJECT'!$K45*(1-'6. INPUT PROJECT'!$L45)</f>
        <v>0</v>
      </c>
      <c r="X101" s="297">
        <f>X$72*'6. INPUT PROJECT'!$H45*'6. INPUT PROJECT'!$K45*(1-'6. INPUT PROJECT'!$L45)</f>
        <v>0</v>
      </c>
      <c r="Y101" s="297">
        <f>Y$72*'6. INPUT PROJECT'!$H45*'6. INPUT PROJECT'!$K45*(1-'6. INPUT PROJECT'!$L45)</f>
        <v>0</v>
      </c>
      <c r="Z101" s="297">
        <f>Z$72*'6. INPUT PROJECT'!$H45*'6. INPUT PROJECT'!$K45*(1-'6. INPUT PROJECT'!$L45)</f>
        <v>0</v>
      </c>
      <c r="AA101" s="297">
        <f>AA$72*'6. INPUT PROJECT'!$H45*'6. INPUT PROJECT'!$K45*(1-'6. INPUT PROJECT'!$L45)</f>
        <v>0</v>
      </c>
      <c r="AB101" s="297">
        <f>AB$72*'6. INPUT PROJECT'!$H45*'6. INPUT PROJECT'!$K45*(1-'6. INPUT PROJECT'!$L45)</f>
        <v>0</v>
      </c>
      <c r="AC101" s="297">
        <f>AC$72*'6. INPUT PROJECT'!$H45*'6. INPUT PROJECT'!$K45*(1-'6. INPUT PROJECT'!$L45)</f>
        <v>0</v>
      </c>
      <c r="AD101" s="297">
        <f>AD$72*'6. INPUT PROJECT'!$H45*'6. INPUT PROJECT'!$K45*(1-'6. INPUT PROJECT'!$L45)</f>
        <v>0</v>
      </c>
      <c r="AE101" s="297">
        <f>AE$72*'6. INPUT PROJECT'!$H45*'6. INPUT PROJECT'!$K45*(1-'6. INPUT PROJECT'!$L45)</f>
        <v>0</v>
      </c>
      <c r="AF101" s="297">
        <f>AF$72*'6. INPUT PROJECT'!$H45*'6. INPUT PROJECT'!$K45*(1-'6. INPUT PROJECT'!$L45)</f>
        <v>0</v>
      </c>
      <c r="AG101" s="297">
        <f>AG$72*'6. INPUT PROJECT'!$H45*'6. INPUT PROJECT'!$K45*(1-'6. INPUT PROJECT'!$L45)</f>
        <v>0</v>
      </c>
      <c r="AH101" s="297">
        <f>AH$72*'6. INPUT PROJECT'!$H45*'6. INPUT PROJECT'!$K45*(1-'6. INPUT PROJECT'!$L45)</f>
        <v>0</v>
      </c>
      <c r="AI101" s="297">
        <f>AI$72*'6. INPUT PROJECT'!$H45*'6. INPUT PROJECT'!$K45*(1-'6. INPUT PROJECT'!$L45)</f>
        <v>0</v>
      </c>
      <c r="AJ101" s="297">
        <f>AJ$72*'6. INPUT PROJECT'!$H45*'6. INPUT PROJECT'!$K45*(1-'6. INPUT PROJECT'!$L45)</f>
        <v>0</v>
      </c>
      <c r="AK101" s="297">
        <f>AK$72*'6. INPUT PROJECT'!$H45*'6. INPUT PROJECT'!$K45*(1-'6. INPUT PROJECT'!$L45)</f>
        <v>0</v>
      </c>
      <c r="AL101" s="297">
        <f>AL$72*'6. INPUT PROJECT'!$H45*'6. INPUT PROJECT'!$K45*(1-'6. INPUT PROJECT'!$L45)</f>
        <v>0</v>
      </c>
      <c r="AM101" s="297">
        <f>AM$72*'6. INPUT PROJECT'!$H45*'6. INPUT PROJECT'!$K45*(1-'6. INPUT PROJECT'!$L45)</f>
        <v>0</v>
      </c>
      <c r="AN101" s="297">
        <f>AN$72*'6. INPUT PROJECT'!$H45*'6. INPUT PROJECT'!$K45*(1-'6. INPUT PROJECT'!$L45)</f>
        <v>0</v>
      </c>
      <c r="AO101" s="297">
        <f>AO$72*'6. INPUT PROJECT'!$H45*'6. INPUT PROJECT'!$K45*(1-'6. INPUT PROJECT'!$L45)</f>
        <v>0</v>
      </c>
      <c r="AP101" s="297">
        <f>AP$72*'6. INPUT PROJECT'!$H45*'6. INPUT PROJECT'!$K45*(1-'6. INPUT PROJECT'!$L45)</f>
        <v>0</v>
      </c>
      <c r="AQ101" s="297">
        <f>AQ$72*'6. INPUT PROJECT'!$H45*'6. INPUT PROJECT'!$K45*(1-'6. INPUT PROJECT'!$L45)</f>
        <v>0</v>
      </c>
      <c r="AR101" s="297">
        <f>AR$72*'6. INPUT PROJECT'!$H45*'6. INPUT PROJECT'!$K45*(1-'6. INPUT PROJECT'!$L45)</f>
        <v>0</v>
      </c>
      <c r="AS101" s="297">
        <f>AS$72*'6. INPUT PROJECT'!$H45*'6. INPUT PROJECT'!$K45*(1-'6. INPUT PROJECT'!$L45)</f>
        <v>0</v>
      </c>
      <c r="AT101" s="297">
        <f>AT$72*'6. INPUT PROJECT'!$H45*'6. INPUT PROJECT'!$K45*(1-'6. INPUT PROJECT'!$L45)</f>
        <v>0</v>
      </c>
      <c r="AU101" s="297">
        <f>AU$72*'6. INPUT PROJECT'!$H45*'6. INPUT PROJECT'!$K45*(1-'6. INPUT PROJECT'!$L45)</f>
        <v>0</v>
      </c>
      <c r="AV101" s="297">
        <f>AV$72*'6. INPUT PROJECT'!$H45*'6. INPUT PROJECT'!$K45*(1-'6. INPUT PROJECT'!$L45)</f>
        <v>0</v>
      </c>
      <c r="AW101" s="297">
        <f>AW$72*'6. INPUT PROJECT'!$H45*'6. INPUT PROJECT'!$K45*(1-'6. INPUT PROJECT'!$L45)</f>
        <v>0</v>
      </c>
      <c r="AX101" s="297">
        <f>AX$72*'6. INPUT PROJECT'!$H45*'6. INPUT PROJECT'!$K45*(1-'6. INPUT PROJECT'!$L45)</f>
        <v>0</v>
      </c>
      <c r="AY101" s="297">
        <f>AY$72*'6. INPUT PROJECT'!$H45*'6. INPUT PROJECT'!$K45*(1-'6. INPUT PROJECT'!$L45)</f>
        <v>0</v>
      </c>
      <c r="AZ101" s="297">
        <f>AZ$72*'6. INPUT PROJECT'!$H45*'6. INPUT PROJECT'!$K45*(1-'6. INPUT PROJECT'!$L45)</f>
        <v>0</v>
      </c>
      <c r="BA101" s="297">
        <f>BA$72*'6. INPUT PROJECT'!$H45*'6. INPUT PROJECT'!$K45*(1-'6. INPUT PROJECT'!$L45)</f>
        <v>0</v>
      </c>
      <c r="BB101" s="297">
        <f>BB$72*'6. INPUT PROJECT'!$H45*'6. INPUT PROJECT'!$K45*(1-'6. INPUT PROJECT'!$L45)</f>
        <v>0</v>
      </c>
      <c r="BC101" s="297">
        <f>BC$72*'6. INPUT PROJECT'!$H45*'6. INPUT PROJECT'!$K45*(1-'6. INPUT PROJECT'!$L45)</f>
        <v>0</v>
      </c>
      <c r="BD101" s="297">
        <f>BD$72*'6. INPUT PROJECT'!$H45*'6. INPUT PROJECT'!$K45*(1-'6. INPUT PROJECT'!$L45)</f>
        <v>0</v>
      </c>
      <c r="BE101" s="297">
        <f>BE$72*'6. INPUT PROJECT'!$H45*'6. INPUT PROJECT'!$K45*(1-'6. INPUT PROJECT'!$L45)</f>
        <v>0</v>
      </c>
      <c r="BF101" s="297">
        <f>BF$72*'6. INPUT PROJECT'!$H45*'6. INPUT PROJECT'!$K45*(1-'6. INPUT PROJECT'!$L45)</f>
        <v>0</v>
      </c>
      <c r="BG101" s="297">
        <f>BG$72*'6. INPUT PROJECT'!$H45*'6. INPUT PROJECT'!$K45*(1-'6. INPUT PROJECT'!$L45)</f>
        <v>0</v>
      </c>
      <c r="BH101" s="297">
        <f>BH$72*'6. INPUT PROJECT'!$H45*'6. INPUT PROJECT'!$K45*(1-'6. INPUT PROJECT'!$L45)</f>
        <v>0</v>
      </c>
      <c r="BI101" s="297">
        <f>BI$72*'6. INPUT PROJECT'!$H45*'6. INPUT PROJECT'!$K45*(1-'6. INPUT PROJECT'!$L45)</f>
        <v>0</v>
      </c>
      <c r="BJ101" s="297">
        <f>BJ$72*'6. INPUT PROJECT'!$H45*'6. INPUT PROJECT'!$K45*(1-'6. INPUT PROJECT'!$L45)</f>
        <v>0</v>
      </c>
      <c r="BK101" s="297">
        <f>BK$72*'6. INPUT PROJECT'!$H45*'6. INPUT PROJECT'!$K45*(1-'6. INPUT PROJECT'!$L45)</f>
        <v>0</v>
      </c>
      <c r="BL101" s="297">
        <f>BL$72*'6. INPUT PROJECT'!$H45*'6. INPUT PROJECT'!$K45*(1-'6. INPUT PROJECT'!$L45)</f>
        <v>0</v>
      </c>
      <c r="BM101" s="297">
        <f>BM$72*'6. INPUT PROJECT'!$H45*'6. INPUT PROJECT'!$K45*(1-'6. INPUT PROJECT'!$L45)</f>
        <v>0</v>
      </c>
      <c r="BN101" s="297">
        <f>BN$72*'6. INPUT PROJECT'!$H45*'6. INPUT PROJECT'!$K45*(1-'6. INPUT PROJECT'!$L45)</f>
        <v>0</v>
      </c>
      <c r="BO101" s="297">
        <f>BO$72*'6. INPUT PROJECT'!$H45*'6. INPUT PROJECT'!$K45*(1-'6. INPUT PROJECT'!$L45)</f>
        <v>0</v>
      </c>
      <c r="BP101" s="297">
        <f>BP$72*'6. INPUT PROJECT'!$H45*'6. INPUT PROJECT'!$K45*(1-'6. INPUT PROJECT'!$L45)</f>
        <v>0</v>
      </c>
      <c r="BQ101" s="297">
        <f>BQ$72*'6. INPUT PROJECT'!$H45*'6. INPUT PROJECT'!$K45*(1-'6. INPUT PROJECT'!$L45)</f>
        <v>0</v>
      </c>
      <c r="BR101" s="297">
        <f>BR$72*'6. INPUT PROJECT'!$H45*'6. INPUT PROJECT'!$K45*(1-'6. INPUT PROJECT'!$L45)</f>
        <v>0</v>
      </c>
      <c r="BS101" s="297">
        <f>BS$72*'6. INPUT PROJECT'!$H45*'6. INPUT PROJECT'!$K45*(1-'6. INPUT PROJECT'!$L45)</f>
        <v>0</v>
      </c>
    </row>
    <row r="102" spans="1:71" s="80" customFormat="1" ht="16" outlineLevel="2">
      <c r="A102" s="83"/>
      <c r="B102" s="129" t="str">
        <f>'6. INPUT PROJECT'!D46</f>
        <v>Project-2.1.2-Item #6</v>
      </c>
      <c r="C102" s="129">
        <f>'6. INPUT PROJECT'!F46</f>
        <v>0</v>
      </c>
      <c r="E102" s="297">
        <f t="shared" si="96"/>
        <v>0</v>
      </c>
      <c r="F102" s="297">
        <f t="shared" si="97"/>
        <v>0</v>
      </c>
      <c r="G102" s="297">
        <f t="shared" si="98"/>
        <v>0</v>
      </c>
      <c r="H102" s="297">
        <f t="shared" si="99"/>
        <v>0</v>
      </c>
      <c r="I102" s="297">
        <f t="shared" si="100"/>
        <v>0</v>
      </c>
      <c r="J102" s="297">
        <f t="shared" si="101"/>
        <v>0</v>
      </c>
      <c r="K102" s="291"/>
      <c r="L102" s="297">
        <f>L$72*'6. INPUT PROJECT'!$H46*'6. INPUT PROJECT'!$K46*(1-'6. INPUT PROJECT'!$L46)</f>
        <v>0</v>
      </c>
      <c r="M102" s="297">
        <f>M$72*'6. INPUT PROJECT'!$H46*'6. INPUT PROJECT'!$K46*(1-'6. INPUT PROJECT'!$L46)</f>
        <v>0</v>
      </c>
      <c r="N102" s="297">
        <f>N$72*'6. INPUT PROJECT'!$H46*'6. INPUT PROJECT'!$K46*(1-'6. INPUT PROJECT'!$L46)</f>
        <v>0</v>
      </c>
      <c r="O102" s="297">
        <f>O$72*'6. INPUT PROJECT'!$H46*'6. INPUT PROJECT'!$K46*(1-'6. INPUT PROJECT'!$L46)</f>
        <v>0</v>
      </c>
      <c r="P102" s="297">
        <f>P$72*'6. INPUT PROJECT'!$H46*'6. INPUT PROJECT'!$K46*(1-'6. INPUT PROJECT'!$L46)</f>
        <v>0</v>
      </c>
      <c r="Q102" s="297">
        <f>Q$72*'6. INPUT PROJECT'!$H46*'6. INPUT PROJECT'!$K46*(1-'6. INPUT PROJECT'!$L46)</f>
        <v>0</v>
      </c>
      <c r="R102" s="297">
        <f>R$72*'6. INPUT PROJECT'!$H46*'6. INPUT PROJECT'!$K46*(1-'6. INPUT PROJECT'!$L46)</f>
        <v>0</v>
      </c>
      <c r="S102" s="297">
        <f>S$72*'6. INPUT PROJECT'!$H46*'6. INPUT PROJECT'!$K46*(1-'6. INPUT PROJECT'!$L46)</f>
        <v>0</v>
      </c>
      <c r="T102" s="297">
        <f>T$72*'6. INPUT PROJECT'!$H46*'6. INPUT PROJECT'!$K46*(1-'6. INPUT PROJECT'!$L46)</f>
        <v>0</v>
      </c>
      <c r="U102" s="297">
        <f>U$72*'6. INPUT PROJECT'!$H46*'6. INPUT PROJECT'!$K46*(1-'6. INPUT PROJECT'!$L46)</f>
        <v>0</v>
      </c>
      <c r="V102" s="297">
        <f>V$72*'6. INPUT PROJECT'!$H46*'6. INPUT PROJECT'!$K46*(1-'6. INPUT PROJECT'!$L46)</f>
        <v>0</v>
      </c>
      <c r="W102" s="297">
        <f>W$72*'6. INPUT PROJECT'!$H46*'6. INPUT PROJECT'!$K46*(1-'6. INPUT PROJECT'!$L46)</f>
        <v>0</v>
      </c>
      <c r="X102" s="297">
        <f>X$72*'6. INPUT PROJECT'!$H46*'6. INPUT PROJECT'!$K46*(1-'6. INPUT PROJECT'!$L46)</f>
        <v>0</v>
      </c>
      <c r="Y102" s="297">
        <f>Y$72*'6. INPUT PROJECT'!$H46*'6. INPUT PROJECT'!$K46*(1-'6. INPUT PROJECT'!$L46)</f>
        <v>0</v>
      </c>
      <c r="Z102" s="297">
        <f>Z$72*'6. INPUT PROJECT'!$H46*'6. INPUT PROJECT'!$K46*(1-'6. INPUT PROJECT'!$L46)</f>
        <v>0</v>
      </c>
      <c r="AA102" s="297">
        <f>AA$72*'6. INPUT PROJECT'!$H46*'6. INPUT PROJECT'!$K46*(1-'6. INPUT PROJECT'!$L46)</f>
        <v>0</v>
      </c>
      <c r="AB102" s="297">
        <f>AB$72*'6. INPUT PROJECT'!$H46*'6. INPUT PROJECT'!$K46*(1-'6. INPUT PROJECT'!$L46)</f>
        <v>0</v>
      </c>
      <c r="AC102" s="297">
        <f>AC$72*'6. INPUT PROJECT'!$H46*'6. INPUT PROJECT'!$K46*(1-'6. INPUT PROJECT'!$L46)</f>
        <v>0</v>
      </c>
      <c r="AD102" s="297">
        <f>AD$72*'6. INPUT PROJECT'!$H46*'6. INPUT PROJECT'!$K46*(1-'6. INPUT PROJECT'!$L46)</f>
        <v>0</v>
      </c>
      <c r="AE102" s="297">
        <f>AE$72*'6. INPUT PROJECT'!$H46*'6. INPUT PROJECT'!$K46*(1-'6. INPUT PROJECT'!$L46)</f>
        <v>0</v>
      </c>
      <c r="AF102" s="297">
        <f>AF$72*'6. INPUT PROJECT'!$H46*'6. INPUT PROJECT'!$K46*(1-'6. INPUT PROJECT'!$L46)</f>
        <v>0</v>
      </c>
      <c r="AG102" s="297">
        <f>AG$72*'6. INPUT PROJECT'!$H46*'6. INPUT PROJECT'!$K46*(1-'6. INPUT PROJECT'!$L46)</f>
        <v>0</v>
      </c>
      <c r="AH102" s="297">
        <f>AH$72*'6. INPUT PROJECT'!$H46*'6. INPUT PROJECT'!$K46*(1-'6. INPUT PROJECT'!$L46)</f>
        <v>0</v>
      </c>
      <c r="AI102" s="297">
        <f>AI$72*'6. INPUT PROJECT'!$H46*'6. INPUT PROJECT'!$K46*(1-'6. INPUT PROJECT'!$L46)</f>
        <v>0</v>
      </c>
      <c r="AJ102" s="297">
        <f>AJ$72*'6. INPUT PROJECT'!$H46*'6. INPUT PROJECT'!$K46*(1-'6. INPUT PROJECT'!$L46)</f>
        <v>0</v>
      </c>
      <c r="AK102" s="297">
        <f>AK$72*'6. INPUT PROJECT'!$H46*'6. INPUT PROJECT'!$K46*(1-'6. INPUT PROJECT'!$L46)</f>
        <v>0</v>
      </c>
      <c r="AL102" s="297">
        <f>AL$72*'6. INPUT PROJECT'!$H46*'6. INPUT PROJECT'!$K46*(1-'6. INPUT PROJECT'!$L46)</f>
        <v>0</v>
      </c>
      <c r="AM102" s="297">
        <f>AM$72*'6. INPUT PROJECT'!$H46*'6. INPUT PROJECT'!$K46*(1-'6. INPUT PROJECT'!$L46)</f>
        <v>0</v>
      </c>
      <c r="AN102" s="297">
        <f>AN$72*'6. INPUT PROJECT'!$H46*'6. INPUT PROJECT'!$K46*(1-'6. INPUT PROJECT'!$L46)</f>
        <v>0</v>
      </c>
      <c r="AO102" s="297">
        <f>AO$72*'6. INPUT PROJECT'!$H46*'6. INPUT PROJECT'!$K46*(1-'6. INPUT PROJECT'!$L46)</f>
        <v>0</v>
      </c>
      <c r="AP102" s="297">
        <f>AP$72*'6. INPUT PROJECT'!$H46*'6. INPUT PROJECT'!$K46*(1-'6. INPUT PROJECT'!$L46)</f>
        <v>0</v>
      </c>
      <c r="AQ102" s="297">
        <f>AQ$72*'6. INPUT PROJECT'!$H46*'6. INPUT PROJECT'!$K46*(1-'6. INPUT PROJECT'!$L46)</f>
        <v>0</v>
      </c>
      <c r="AR102" s="297">
        <f>AR$72*'6. INPUT PROJECT'!$H46*'6. INPUT PROJECT'!$K46*(1-'6. INPUT PROJECT'!$L46)</f>
        <v>0</v>
      </c>
      <c r="AS102" s="297">
        <f>AS$72*'6. INPUT PROJECT'!$H46*'6. INPUT PROJECT'!$K46*(1-'6. INPUT PROJECT'!$L46)</f>
        <v>0</v>
      </c>
      <c r="AT102" s="297">
        <f>AT$72*'6. INPUT PROJECT'!$H46*'6. INPUT PROJECT'!$K46*(1-'6. INPUT PROJECT'!$L46)</f>
        <v>0</v>
      </c>
      <c r="AU102" s="297">
        <f>AU$72*'6. INPUT PROJECT'!$H46*'6. INPUT PROJECT'!$K46*(1-'6. INPUT PROJECT'!$L46)</f>
        <v>0</v>
      </c>
      <c r="AV102" s="297">
        <f>AV$72*'6. INPUT PROJECT'!$H46*'6. INPUT PROJECT'!$K46*(1-'6. INPUT PROJECT'!$L46)</f>
        <v>0</v>
      </c>
      <c r="AW102" s="297">
        <f>AW$72*'6. INPUT PROJECT'!$H46*'6. INPUT PROJECT'!$K46*(1-'6. INPUT PROJECT'!$L46)</f>
        <v>0</v>
      </c>
      <c r="AX102" s="297">
        <f>AX$72*'6. INPUT PROJECT'!$H46*'6. INPUT PROJECT'!$K46*(1-'6. INPUT PROJECT'!$L46)</f>
        <v>0</v>
      </c>
      <c r="AY102" s="297">
        <f>AY$72*'6. INPUT PROJECT'!$H46*'6. INPUT PROJECT'!$K46*(1-'6. INPUT PROJECT'!$L46)</f>
        <v>0</v>
      </c>
      <c r="AZ102" s="297">
        <f>AZ$72*'6. INPUT PROJECT'!$H46*'6. INPUT PROJECT'!$K46*(1-'6. INPUT PROJECT'!$L46)</f>
        <v>0</v>
      </c>
      <c r="BA102" s="297">
        <f>BA$72*'6. INPUT PROJECT'!$H46*'6. INPUT PROJECT'!$K46*(1-'6. INPUT PROJECT'!$L46)</f>
        <v>0</v>
      </c>
      <c r="BB102" s="297">
        <f>BB$72*'6. INPUT PROJECT'!$H46*'6. INPUT PROJECT'!$K46*(1-'6. INPUT PROJECT'!$L46)</f>
        <v>0</v>
      </c>
      <c r="BC102" s="297">
        <f>BC$72*'6. INPUT PROJECT'!$H46*'6. INPUT PROJECT'!$K46*(1-'6. INPUT PROJECT'!$L46)</f>
        <v>0</v>
      </c>
      <c r="BD102" s="297">
        <f>BD$72*'6. INPUT PROJECT'!$H46*'6. INPUT PROJECT'!$K46*(1-'6. INPUT PROJECT'!$L46)</f>
        <v>0</v>
      </c>
      <c r="BE102" s="297">
        <f>BE$72*'6. INPUT PROJECT'!$H46*'6. INPUT PROJECT'!$K46*(1-'6. INPUT PROJECT'!$L46)</f>
        <v>0</v>
      </c>
      <c r="BF102" s="297">
        <f>BF$72*'6. INPUT PROJECT'!$H46*'6. INPUT PROJECT'!$K46*(1-'6. INPUT PROJECT'!$L46)</f>
        <v>0</v>
      </c>
      <c r="BG102" s="297">
        <f>BG$72*'6. INPUT PROJECT'!$H46*'6. INPUT PROJECT'!$K46*(1-'6. INPUT PROJECT'!$L46)</f>
        <v>0</v>
      </c>
      <c r="BH102" s="297">
        <f>BH$72*'6. INPUT PROJECT'!$H46*'6. INPUT PROJECT'!$K46*(1-'6. INPUT PROJECT'!$L46)</f>
        <v>0</v>
      </c>
      <c r="BI102" s="297">
        <f>BI$72*'6. INPUT PROJECT'!$H46*'6. INPUT PROJECT'!$K46*(1-'6. INPUT PROJECT'!$L46)</f>
        <v>0</v>
      </c>
      <c r="BJ102" s="297">
        <f>BJ$72*'6. INPUT PROJECT'!$H46*'6. INPUT PROJECT'!$K46*(1-'6. INPUT PROJECT'!$L46)</f>
        <v>0</v>
      </c>
      <c r="BK102" s="297">
        <f>BK$72*'6. INPUT PROJECT'!$H46*'6. INPUT PROJECT'!$K46*(1-'6. INPUT PROJECT'!$L46)</f>
        <v>0</v>
      </c>
      <c r="BL102" s="297">
        <f>BL$72*'6. INPUT PROJECT'!$H46*'6. INPUT PROJECT'!$K46*(1-'6. INPUT PROJECT'!$L46)</f>
        <v>0</v>
      </c>
      <c r="BM102" s="297">
        <f>BM$72*'6. INPUT PROJECT'!$H46*'6. INPUT PROJECT'!$K46*(1-'6. INPUT PROJECT'!$L46)</f>
        <v>0</v>
      </c>
      <c r="BN102" s="297">
        <f>BN$72*'6. INPUT PROJECT'!$H46*'6. INPUT PROJECT'!$K46*(1-'6. INPUT PROJECT'!$L46)</f>
        <v>0</v>
      </c>
      <c r="BO102" s="297">
        <f>BO$72*'6. INPUT PROJECT'!$H46*'6. INPUT PROJECT'!$K46*(1-'6. INPUT PROJECT'!$L46)</f>
        <v>0</v>
      </c>
      <c r="BP102" s="297">
        <f>BP$72*'6. INPUT PROJECT'!$H46*'6. INPUT PROJECT'!$K46*(1-'6. INPUT PROJECT'!$L46)</f>
        <v>0</v>
      </c>
      <c r="BQ102" s="297">
        <f>BQ$72*'6. INPUT PROJECT'!$H46*'6. INPUT PROJECT'!$K46*(1-'6. INPUT PROJECT'!$L46)</f>
        <v>0</v>
      </c>
      <c r="BR102" s="297">
        <f>BR$72*'6. INPUT PROJECT'!$H46*'6. INPUT PROJECT'!$K46*(1-'6. INPUT PROJECT'!$L46)</f>
        <v>0</v>
      </c>
      <c r="BS102" s="297">
        <f>BS$72*'6. INPUT PROJECT'!$H46*'6. INPUT PROJECT'!$K46*(1-'6. INPUT PROJECT'!$L46)</f>
        <v>0</v>
      </c>
    </row>
    <row r="103" spans="1:71" s="80" customFormat="1" ht="16" outlineLevel="2">
      <c r="A103" s="83"/>
      <c r="B103" s="129" t="str">
        <f>'6. INPUT PROJECT'!D47</f>
        <v>Project-2.1.2-Item #7</v>
      </c>
      <c r="C103" s="129">
        <f>'6. INPUT PROJECT'!F47</f>
        <v>0</v>
      </c>
      <c r="E103" s="297">
        <f t="shared" si="96"/>
        <v>0</v>
      </c>
      <c r="F103" s="297">
        <f t="shared" si="97"/>
        <v>0</v>
      </c>
      <c r="G103" s="297">
        <f t="shared" si="98"/>
        <v>0</v>
      </c>
      <c r="H103" s="297">
        <f t="shared" si="99"/>
        <v>0</v>
      </c>
      <c r="I103" s="297">
        <f t="shared" si="100"/>
        <v>0</v>
      </c>
      <c r="J103" s="297">
        <f t="shared" si="101"/>
        <v>0</v>
      </c>
      <c r="K103" s="291"/>
      <c r="L103" s="297">
        <f>L$72*'6. INPUT PROJECT'!$H47*'6. INPUT PROJECT'!$K47*(1-'6. INPUT PROJECT'!$L47)</f>
        <v>0</v>
      </c>
      <c r="M103" s="297">
        <f>M$72*'6. INPUT PROJECT'!$H47*'6. INPUT PROJECT'!$K47*(1-'6. INPUT PROJECT'!$L47)</f>
        <v>0</v>
      </c>
      <c r="N103" s="297">
        <f>N$72*'6. INPUT PROJECT'!$H47*'6. INPUT PROJECT'!$K47*(1-'6. INPUT PROJECT'!$L47)</f>
        <v>0</v>
      </c>
      <c r="O103" s="297">
        <f>O$72*'6. INPUT PROJECT'!$H47*'6. INPUT PROJECT'!$K47*(1-'6. INPUT PROJECT'!$L47)</f>
        <v>0</v>
      </c>
      <c r="P103" s="297">
        <f>P$72*'6. INPUT PROJECT'!$H47*'6. INPUT PROJECT'!$K47*(1-'6. INPUT PROJECT'!$L47)</f>
        <v>0</v>
      </c>
      <c r="Q103" s="297">
        <f>Q$72*'6. INPUT PROJECT'!$H47*'6. INPUT PROJECT'!$K47*(1-'6. INPUT PROJECT'!$L47)</f>
        <v>0</v>
      </c>
      <c r="R103" s="297">
        <f>R$72*'6. INPUT PROJECT'!$H47*'6. INPUT PROJECT'!$K47*(1-'6. INPUT PROJECT'!$L47)</f>
        <v>0</v>
      </c>
      <c r="S103" s="297">
        <f>S$72*'6. INPUT PROJECT'!$H47*'6. INPUT PROJECT'!$K47*(1-'6. INPUT PROJECT'!$L47)</f>
        <v>0</v>
      </c>
      <c r="T103" s="297">
        <f>T$72*'6. INPUT PROJECT'!$H47*'6. INPUT PROJECT'!$K47*(1-'6. INPUT PROJECT'!$L47)</f>
        <v>0</v>
      </c>
      <c r="U103" s="297">
        <f>U$72*'6. INPUT PROJECT'!$H47*'6. INPUT PROJECT'!$K47*(1-'6. INPUT PROJECT'!$L47)</f>
        <v>0</v>
      </c>
      <c r="V103" s="297">
        <f>V$72*'6. INPUT PROJECT'!$H47*'6. INPUT PROJECT'!$K47*(1-'6. INPUT PROJECT'!$L47)</f>
        <v>0</v>
      </c>
      <c r="W103" s="297">
        <f>W$72*'6. INPUT PROJECT'!$H47*'6. INPUT PROJECT'!$K47*(1-'6. INPUT PROJECT'!$L47)</f>
        <v>0</v>
      </c>
      <c r="X103" s="297">
        <f>X$72*'6. INPUT PROJECT'!$H47*'6. INPUT PROJECT'!$K47*(1-'6. INPUT PROJECT'!$L47)</f>
        <v>0</v>
      </c>
      <c r="Y103" s="297">
        <f>Y$72*'6. INPUT PROJECT'!$H47*'6. INPUT PROJECT'!$K47*(1-'6. INPUT PROJECT'!$L47)</f>
        <v>0</v>
      </c>
      <c r="Z103" s="297">
        <f>Z$72*'6. INPUT PROJECT'!$H47*'6. INPUT PROJECT'!$K47*(1-'6. INPUT PROJECT'!$L47)</f>
        <v>0</v>
      </c>
      <c r="AA103" s="297">
        <f>AA$72*'6. INPUT PROJECT'!$H47*'6. INPUT PROJECT'!$K47*(1-'6. INPUT PROJECT'!$L47)</f>
        <v>0</v>
      </c>
      <c r="AB103" s="297">
        <f>AB$72*'6. INPUT PROJECT'!$H47*'6. INPUT PROJECT'!$K47*(1-'6. INPUT PROJECT'!$L47)</f>
        <v>0</v>
      </c>
      <c r="AC103" s="297">
        <f>AC$72*'6. INPUT PROJECT'!$H47*'6. INPUT PROJECT'!$K47*(1-'6. INPUT PROJECT'!$L47)</f>
        <v>0</v>
      </c>
      <c r="AD103" s="297">
        <f>AD$72*'6. INPUT PROJECT'!$H47*'6. INPUT PROJECT'!$K47*(1-'6. INPUT PROJECT'!$L47)</f>
        <v>0</v>
      </c>
      <c r="AE103" s="297">
        <f>AE$72*'6. INPUT PROJECT'!$H47*'6. INPUT PROJECT'!$K47*(1-'6. INPUT PROJECT'!$L47)</f>
        <v>0</v>
      </c>
      <c r="AF103" s="297">
        <f>AF$72*'6. INPUT PROJECT'!$H47*'6. INPUT PROJECT'!$K47*(1-'6. INPUT PROJECT'!$L47)</f>
        <v>0</v>
      </c>
      <c r="AG103" s="297">
        <f>AG$72*'6. INPUT PROJECT'!$H47*'6. INPUT PROJECT'!$K47*(1-'6. INPUT PROJECT'!$L47)</f>
        <v>0</v>
      </c>
      <c r="AH103" s="297">
        <f>AH$72*'6. INPUT PROJECT'!$H47*'6. INPUT PROJECT'!$K47*(1-'6. INPUT PROJECT'!$L47)</f>
        <v>0</v>
      </c>
      <c r="AI103" s="297">
        <f>AI$72*'6. INPUT PROJECT'!$H47*'6. INPUT PROJECT'!$K47*(1-'6. INPUT PROJECT'!$L47)</f>
        <v>0</v>
      </c>
      <c r="AJ103" s="297">
        <f>AJ$72*'6. INPUT PROJECT'!$H47*'6. INPUT PROJECT'!$K47*(1-'6. INPUT PROJECT'!$L47)</f>
        <v>0</v>
      </c>
      <c r="AK103" s="297">
        <f>AK$72*'6. INPUT PROJECT'!$H47*'6. INPUT PROJECT'!$K47*(1-'6. INPUT PROJECT'!$L47)</f>
        <v>0</v>
      </c>
      <c r="AL103" s="297">
        <f>AL$72*'6. INPUT PROJECT'!$H47*'6. INPUT PROJECT'!$K47*(1-'6. INPUT PROJECT'!$L47)</f>
        <v>0</v>
      </c>
      <c r="AM103" s="297">
        <f>AM$72*'6. INPUT PROJECT'!$H47*'6. INPUT PROJECT'!$K47*(1-'6. INPUT PROJECT'!$L47)</f>
        <v>0</v>
      </c>
      <c r="AN103" s="297">
        <f>AN$72*'6. INPUT PROJECT'!$H47*'6. INPUT PROJECT'!$K47*(1-'6. INPUT PROJECT'!$L47)</f>
        <v>0</v>
      </c>
      <c r="AO103" s="297">
        <f>AO$72*'6. INPUT PROJECT'!$H47*'6. INPUT PROJECT'!$K47*(1-'6. INPUT PROJECT'!$L47)</f>
        <v>0</v>
      </c>
      <c r="AP103" s="297">
        <f>AP$72*'6. INPUT PROJECT'!$H47*'6. INPUT PROJECT'!$K47*(1-'6. INPUT PROJECT'!$L47)</f>
        <v>0</v>
      </c>
      <c r="AQ103" s="297">
        <f>AQ$72*'6. INPUT PROJECT'!$H47*'6. INPUT PROJECT'!$K47*(1-'6. INPUT PROJECT'!$L47)</f>
        <v>0</v>
      </c>
      <c r="AR103" s="297">
        <f>AR$72*'6. INPUT PROJECT'!$H47*'6. INPUT PROJECT'!$K47*(1-'6. INPUT PROJECT'!$L47)</f>
        <v>0</v>
      </c>
      <c r="AS103" s="297">
        <f>AS$72*'6. INPUT PROJECT'!$H47*'6. INPUT PROJECT'!$K47*(1-'6. INPUT PROJECT'!$L47)</f>
        <v>0</v>
      </c>
      <c r="AT103" s="297">
        <f>AT$72*'6. INPUT PROJECT'!$H47*'6. INPUT PROJECT'!$K47*(1-'6. INPUT PROJECT'!$L47)</f>
        <v>0</v>
      </c>
      <c r="AU103" s="297">
        <f>AU$72*'6. INPUT PROJECT'!$H47*'6. INPUT PROJECT'!$K47*(1-'6. INPUT PROJECT'!$L47)</f>
        <v>0</v>
      </c>
      <c r="AV103" s="297">
        <f>AV$72*'6. INPUT PROJECT'!$H47*'6. INPUT PROJECT'!$K47*(1-'6. INPUT PROJECT'!$L47)</f>
        <v>0</v>
      </c>
      <c r="AW103" s="297">
        <f>AW$72*'6. INPUT PROJECT'!$H47*'6. INPUT PROJECT'!$K47*(1-'6. INPUT PROJECT'!$L47)</f>
        <v>0</v>
      </c>
      <c r="AX103" s="297">
        <f>AX$72*'6. INPUT PROJECT'!$H47*'6. INPUT PROJECT'!$K47*(1-'6. INPUT PROJECT'!$L47)</f>
        <v>0</v>
      </c>
      <c r="AY103" s="297">
        <f>AY$72*'6. INPUT PROJECT'!$H47*'6. INPUT PROJECT'!$K47*(1-'6. INPUT PROJECT'!$L47)</f>
        <v>0</v>
      </c>
      <c r="AZ103" s="297">
        <f>AZ$72*'6. INPUT PROJECT'!$H47*'6. INPUT PROJECT'!$K47*(1-'6. INPUT PROJECT'!$L47)</f>
        <v>0</v>
      </c>
      <c r="BA103" s="297">
        <f>BA$72*'6. INPUT PROJECT'!$H47*'6. INPUT PROJECT'!$K47*(1-'6. INPUT PROJECT'!$L47)</f>
        <v>0</v>
      </c>
      <c r="BB103" s="297">
        <f>BB$72*'6. INPUT PROJECT'!$H47*'6. INPUT PROJECT'!$K47*(1-'6. INPUT PROJECT'!$L47)</f>
        <v>0</v>
      </c>
      <c r="BC103" s="297">
        <f>BC$72*'6. INPUT PROJECT'!$H47*'6. INPUT PROJECT'!$K47*(1-'6. INPUT PROJECT'!$L47)</f>
        <v>0</v>
      </c>
      <c r="BD103" s="297">
        <f>BD$72*'6. INPUT PROJECT'!$H47*'6. INPUT PROJECT'!$K47*(1-'6. INPUT PROJECT'!$L47)</f>
        <v>0</v>
      </c>
      <c r="BE103" s="297">
        <f>BE$72*'6. INPUT PROJECT'!$H47*'6. INPUT PROJECT'!$K47*(1-'6. INPUT PROJECT'!$L47)</f>
        <v>0</v>
      </c>
      <c r="BF103" s="297">
        <f>BF$72*'6. INPUT PROJECT'!$H47*'6. INPUT PROJECT'!$K47*(1-'6. INPUT PROJECT'!$L47)</f>
        <v>0</v>
      </c>
      <c r="BG103" s="297">
        <f>BG$72*'6. INPUT PROJECT'!$H47*'6. INPUT PROJECT'!$K47*(1-'6. INPUT PROJECT'!$L47)</f>
        <v>0</v>
      </c>
      <c r="BH103" s="297">
        <f>BH$72*'6. INPUT PROJECT'!$H47*'6. INPUT PROJECT'!$K47*(1-'6. INPUT PROJECT'!$L47)</f>
        <v>0</v>
      </c>
      <c r="BI103" s="297">
        <f>BI$72*'6. INPUT PROJECT'!$H47*'6. INPUT PROJECT'!$K47*(1-'6. INPUT PROJECT'!$L47)</f>
        <v>0</v>
      </c>
      <c r="BJ103" s="297">
        <f>BJ$72*'6. INPUT PROJECT'!$H47*'6. INPUT PROJECT'!$K47*(1-'6. INPUT PROJECT'!$L47)</f>
        <v>0</v>
      </c>
      <c r="BK103" s="297">
        <f>BK$72*'6. INPUT PROJECT'!$H47*'6. INPUT PROJECT'!$K47*(1-'6. INPUT PROJECT'!$L47)</f>
        <v>0</v>
      </c>
      <c r="BL103" s="297">
        <f>BL$72*'6. INPUT PROJECT'!$H47*'6. INPUT PROJECT'!$K47*(1-'6. INPUT PROJECT'!$L47)</f>
        <v>0</v>
      </c>
      <c r="BM103" s="297">
        <f>BM$72*'6. INPUT PROJECT'!$H47*'6. INPUT PROJECT'!$K47*(1-'6. INPUT PROJECT'!$L47)</f>
        <v>0</v>
      </c>
      <c r="BN103" s="297">
        <f>BN$72*'6. INPUT PROJECT'!$H47*'6. INPUT PROJECT'!$K47*(1-'6. INPUT PROJECT'!$L47)</f>
        <v>0</v>
      </c>
      <c r="BO103" s="297">
        <f>BO$72*'6. INPUT PROJECT'!$H47*'6. INPUT PROJECT'!$K47*(1-'6. INPUT PROJECT'!$L47)</f>
        <v>0</v>
      </c>
      <c r="BP103" s="297">
        <f>BP$72*'6. INPUT PROJECT'!$H47*'6. INPUT PROJECT'!$K47*(1-'6. INPUT PROJECT'!$L47)</f>
        <v>0</v>
      </c>
      <c r="BQ103" s="297">
        <f>BQ$72*'6. INPUT PROJECT'!$H47*'6. INPUT PROJECT'!$K47*(1-'6. INPUT PROJECT'!$L47)</f>
        <v>0</v>
      </c>
      <c r="BR103" s="297">
        <f>BR$72*'6. INPUT PROJECT'!$H47*'6. INPUT PROJECT'!$K47*(1-'6. INPUT PROJECT'!$L47)</f>
        <v>0</v>
      </c>
      <c r="BS103" s="297">
        <f>BS$72*'6. INPUT PROJECT'!$H47*'6. INPUT PROJECT'!$K47*(1-'6. INPUT PROJECT'!$L47)</f>
        <v>0</v>
      </c>
    </row>
    <row r="104" spans="1:71" s="80" customFormat="1" ht="16" outlineLevel="2">
      <c r="A104" s="83"/>
      <c r="B104" s="129" t="str">
        <f>'6. INPUT PROJECT'!D48</f>
        <v>Project-2.1.2-Item #8</v>
      </c>
      <c r="C104" s="129">
        <f>'6. INPUT PROJECT'!F48</f>
        <v>0</v>
      </c>
      <c r="E104" s="297">
        <f t="shared" si="96"/>
        <v>0</v>
      </c>
      <c r="F104" s="297">
        <f t="shared" si="97"/>
        <v>0</v>
      </c>
      <c r="G104" s="297">
        <f t="shared" si="98"/>
        <v>0</v>
      </c>
      <c r="H104" s="297">
        <f t="shared" si="99"/>
        <v>0</v>
      </c>
      <c r="I104" s="297">
        <f t="shared" si="100"/>
        <v>0</v>
      </c>
      <c r="J104" s="297">
        <f t="shared" si="101"/>
        <v>0</v>
      </c>
      <c r="K104" s="291"/>
      <c r="L104" s="297">
        <f>L$72*'6. INPUT PROJECT'!$H48*'6. INPUT PROJECT'!$K48*(1-'6. INPUT PROJECT'!$L48)</f>
        <v>0</v>
      </c>
      <c r="M104" s="297">
        <f>M$72*'6. INPUT PROJECT'!$H48*'6. INPUT PROJECT'!$K48*(1-'6. INPUT PROJECT'!$L48)</f>
        <v>0</v>
      </c>
      <c r="N104" s="297">
        <f>N$72*'6. INPUT PROJECT'!$H48*'6. INPUT PROJECT'!$K48*(1-'6. INPUT PROJECT'!$L48)</f>
        <v>0</v>
      </c>
      <c r="O104" s="297">
        <f>O$72*'6. INPUT PROJECT'!$H48*'6. INPUT PROJECT'!$K48*(1-'6. INPUT PROJECT'!$L48)</f>
        <v>0</v>
      </c>
      <c r="P104" s="297">
        <f>P$72*'6. INPUT PROJECT'!$H48*'6. INPUT PROJECT'!$K48*(1-'6. INPUT PROJECT'!$L48)</f>
        <v>0</v>
      </c>
      <c r="Q104" s="297">
        <f>Q$72*'6. INPUT PROJECT'!$H48*'6. INPUT PROJECT'!$K48*(1-'6. INPUT PROJECT'!$L48)</f>
        <v>0</v>
      </c>
      <c r="R104" s="297">
        <f>R$72*'6. INPUT PROJECT'!$H48*'6. INPUT PROJECT'!$K48*(1-'6. INPUT PROJECT'!$L48)</f>
        <v>0</v>
      </c>
      <c r="S104" s="297">
        <f>S$72*'6. INPUT PROJECT'!$H48*'6. INPUT PROJECT'!$K48*(1-'6. INPUT PROJECT'!$L48)</f>
        <v>0</v>
      </c>
      <c r="T104" s="297">
        <f>T$72*'6. INPUT PROJECT'!$H48*'6. INPUT PROJECT'!$K48*(1-'6. INPUT PROJECT'!$L48)</f>
        <v>0</v>
      </c>
      <c r="U104" s="297">
        <f>U$72*'6. INPUT PROJECT'!$H48*'6. INPUT PROJECT'!$K48*(1-'6. INPUT PROJECT'!$L48)</f>
        <v>0</v>
      </c>
      <c r="V104" s="297">
        <f>V$72*'6. INPUT PROJECT'!$H48*'6. INPUT PROJECT'!$K48*(1-'6. INPUT PROJECT'!$L48)</f>
        <v>0</v>
      </c>
      <c r="W104" s="297">
        <f>W$72*'6. INPUT PROJECT'!$H48*'6. INPUT PROJECT'!$K48*(1-'6. INPUT PROJECT'!$L48)</f>
        <v>0</v>
      </c>
      <c r="X104" s="297">
        <f>X$72*'6. INPUT PROJECT'!$H48*'6. INPUT PROJECT'!$K48*(1-'6. INPUT PROJECT'!$L48)</f>
        <v>0</v>
      </c>
      <c r="Y104" s="297">
        <f>Y$72*'6. INPUT PROJECT'!$H48*'6. INPUT PROJECT'!$K48*(1-'6. INPUT PROJECT'!$L48)</f>
        <v>0</v>
      </c>
      <c r="Z104" s="297">
        <f>Z$72*'6. INPUT PROJECT'!$H48*'6. INPUT PROJECT'!$K48*(1-'6. INPUT PROJECT'!$L48)</f>
        <v>0</v>
      </c>
      <c r="AA104" s="297">
        <f>AA$72*'6. INPUT PROJECT'!$H48*'6. INPUT PROJECT'!$K48*(1-'6. INPUT PROJECT'!$L48)</f>
        <v>0</v>
      </c>
      <c r="AB104" s="297">
        <f>AB$72*'6. INPUT PROJECT'!$H48*'6. INPUT PROJECT'!$K48*(1-'6. INPUT PROJECT'!$L48)</f>
        <v>0</v>
      </c>
      <c r="AC104" s="297">
        <f>AC$72*'6. INPUT PROJECT'!$H48*'6. INPUT PROJECT'!$K48*(1-'6. INPUT PROJECT'!$L48)</f>
        <v>0</v>
      </c>
      <c r="AD104" s="297">
        <f>AD$72*'6. INPUT PROJECT'!$H48*'6. INPUT PROJECT'!$K48*(1-'6. INPUT PROJECT'!$L48)</f>
        <v>0</v>
      </c>
      <c r="AE104" s="297">
        <f>AE$72*'6. INPUT PROJECT'!$H48*'6. INPUT PROJECT'!$K48*(1-'6. INPUT PROJECT'!$L48)</f>
        <v>0</v>
      </c>
      <c r="AF104" s="297">
        <f>AF$72*'6. INPUT PROJECT'!$H48*'6. INPUT PROJECT'!$K48*(1-'6. INPUT PROJECT'!$L48)</f>
        <v>0</v>
      </c>
      <c r="AG104" s="297">
        <f>AG$72*'6. INPUT PROJECT'!$H48*'6. INPUT PROJECT'!$K48*(1-'6. INPUT PROJECT'!$L48)</f>
        <v>0</v>
      </c>
      <c r="AH104" s="297">
        <f>AH$72*'6. INPUT PROJECT'!$H48*'6. INPUT PROJECT'!$K48*(1-'6. INPUT PROJECT'!$L48)</f>
        <v>0</v>
      </c>
      <c r="AI104" s="297">
        <f>AI$72*'6. INPUT PROJECT'!$H48*'6. INPUT PROJECT'!$K48*(1-'6. INPUT PROJECT'!$L48)</f>
        <v>0</v>
      </c>
      <c r="AJ104" s="297">
        <f>AJ$72*'6. INPUT PROJECT'!$H48*'6. INPUT PROJECT'!$K48*(1-'6. INPUT PROJECT'!$L48)</f>
        <v>0</v>
      </c>
      <c r="AK104" s="297">
        <f>AK$72*'6. INPUT PROJECT'!$H48*'6. INPUT PROJECT'!$K48*(1-'6. INPUT PROJECT'!$L48)</f>
        <v>0</v>
      </c>
      <c r="AL104" s="297">
        <f>AL$72*'6. INPUT PROJECT'!$H48*'6. INPUT PROJECT'!$K48*(1-'6. INPUT PROJECT'!$L48)</f>
        <v>0</v>
      </c>
      <c r="AM104" s="297">
        <f>AM$72*'6. INPUT PROJECT'!$H48*'6. INPUT PROJECT'!$K48*(1-'6. INPUT PROJECT'!$L48)</f>
        <v>0</v>
      </c>
      <c r="AN104" s="297">
        <f>AN$72*'6. INPUT PROJECT'!$H48*'6. INPUT PROJECT'!$K48*(1-'6. INPUT PROJECT'!$L48)</f>
        <v>0</v>
      </c>
      <c r="AO104" s="297">
        <f>AO$72*'6. INPUT PROJECT'!$H48*'6. INPUT PROJECT'!$K48*(1-'6. INPUT PROJECT'!$L48)</f>
        <v>0</v>
      </c>
      <c r="AP104" s="297">
        <f>AP$72*'6. INPUT PROJECT'!$H48*'6. INPUT PROJECT'!$K48*(1-'6. INPUT PROJECT'!$L48)</f>
        <v>0</v>
      </c>
      <c r="AQ104" s="297">
        <f>AQ$72*'6. INPUT PROJECT'!$H48*'6. INPUT PROJECT'!$K48*(1-'6. INPUT PROJECT'!$L48)</f>
        <v>0</v>
      </c>
      <c r="AR104" s="297">
        <f>AR$72*'6. INPUT PROJECT'!$H48*'6. INPUT PROJECT'!$K48*(1-'6. INPUT PROJECT'!$L48)</f>
        <v>0</v>
      </c>
      <c r="AS104" s="297">
        <f>AS$72*'6. INPUT PROJECT'!$H48*'6. INPUT PROJECT'!$K48*(1-'6. INPUT PROJECT'!$L48)</f>
        <v>0</v>
      </c>
      <c r="AT104" s="297">
        <f>AT$72*'6. INPUT PROJECT'!$H48*'6. INPUT PROJECT'!$K48*(1-'6. INPUT PROJECT'!$L48)</f>
        <v>0</v>
      </c>
      <c r="AU104" s="297">
        <f>AU$72*'6. INPUT PROJECT'!$H48*'6. INPUT PROJECT'!$K48*(1-'6. INPUT PROJECT'!$L48)</f>
        <v>0</v>
      </c>
      <c r="AV104" s="297">
        <f>AV$72*'6. INPUT PROJECT'!$H48*'6. INPUT PROJECT'!$K48*(1-'6. INPUT PROJECT'!$L48)</f>
        <v>0</v>
      </c>
      <c r="AW104" s="297">
        <f>AW$72*'6. INPUT PROJECT'!$H48*'6. INPUT PROJECT'!$K48*(1-'6. INPUT PROJECT'!$L48)</f>
        <v>0</v>
      </c>
      <c r="AX104" s="297">
        <f>AX$72*'6. INPUT PROJECT'!$H48*'6. INPUT PROJECT'!$K48*(1-'6. INPUT PROJECT'!$L48)</f>
        <v>0</v>
      </c>
      <c r="AY104" s="297">
        <f>AY$72*'6. INPUT PROJECT'!$H48*'6. INPUT PROJECT'!$K48*(1-'6. INPUT PROJECT'!$L48)</f>
        <v>0</v>
      </c>
      <c r="AZ104" s="297">
        <f>AZ$72*'6. INPUT PROJECT'!$H48*'6. INPUT PROJECT'!$K48*(1-'6. INPUT PROJECT'!$L48)</f>
        <v>0</v>
      </c>
      <c r="BA104" s="297">
        <f>BA$72*'6. INPUT PROJECT'!$H48*'6. INPUT PROJECT'!$K48*(1-'6. INPUT PROJECT'!$L48)</f>
        <v>0</v>
      </c>
      <c r="BB104" s="297">
        <f>BB$72*'6. INPUT PROJECT'!$H48*'6. INPUT PROJECT'!$K48*(1-'6. INPUT PROJECT'!$L48)</f>
        <v>0</v>
      </c>
      <c r="BC104" s="297">
        <f>BC$72*'6. INPUT PROJECT'!$H48*'6. INPUT PROJECT'!$K48*(1-'6. INPUT PROJECT'!$L48)</f>
        <v>0</v>
      </c>
      <c r="BD104" s="297">
        <f>BD$72*'6. INPUT PROJECT'!$H48*'6. INPUT PROJECT'!$K48*(1-'6. INPUT PROJECT'!$L48)</f>
        <v>0</v>
      </c>
      <c r="BE104" s="297">
        <f>BE$72*'6. INPUT PROJECT'!$H48*'6. INPUT PROJECT'!$K48*(1-'6. INPUT PROJECT'!$L48)</f>
        <v>0</v>
      </c>
      <c r="BF104" s="297">
        <f>BF$72*'6. INPUT PROJECT'!$H48*'6. INPUT PROJECT'!$K48*(1-'6. INPUT PROJECT'!$L48)</f>
        <v>0</v>
      </c>
      <c r="BG104" s="297">
        <f>BG$72*'6. INPUT PROJECT'!$H48*'6. INPUT PROJECT'!$K48*(1-'6. INPUT PROJECT'!$L48)</f>
        <v>0</v>
      </c>
      <c r="BH104" s="297">
        <f>BH$72*'6. INPUT PROJECT'!$H48*'6. INPUT PROJECT'!$K48*(1-'6. INPUT PROJECT'!$L48)</f>
        <v>0</v>
      </c>
      <c r="BI104" s="297">
        <f>BI$72*'6. INPUT PROJECT'!$H48*'6. INPUT PROJECT'!$K48*(1-'6. INPUT PROJECT'!$L48)</f>
        <v>0</v>
      </c>
      <c r="BJ104" s="297">
        <f>BJ$72*'6. INPUT PROJECT'!$H48*'6. INPUT PROJECT'!$K48*(1-'6. INPUT PROJECT'!$L48)</f>
        <v>0</v>
      </c>
      <c r="BK104" s="297">
        <f>BK$72*'6. INPUT PROJECT'!$H48*'6. INPUT PROJECT'!$K48*(1-'6. INPUT PROJECT'!$L48)</f>
        <v>0</v>
      </c>
      <c r="BL104" s="297">
        <f>BL$72*'6. INPUT PROJECT'!$H48*'6. INPUT PROJECT'!$K48*(1-'6. INPUT PROJECT'!$L48)</f>
        <v>0</v>
      </c>
      <c r="BM104" s="297">
        <f>BM$72*'6. INPUT PROJECT'!$H48*'6. INPUT PROJECT'!$K48*(1-'6. INPUT PROJECT'!$L48)</f>
        <v>0</v>
      </c>
      <c r="BN104" s="297">
        <f>BN$72*'6. INPUT PROJECT'!$H48*'6. INPUT PROJECT'!$K48*(1-'6. INPUT PROJECT'!$L48)</f>
        <v>0</v>
      </c>
      <c r="BO104" s="297">
        <f>BO$72*'6. INPUT PROJECT'!$H48*'6. INPUT PROJECT'!$K48*(1-'6. INPUT PROJECT'!$L48)</f>
        <v>0</v>
      </c>
      <c r="BP104" s="297">
        <f>BP$72*'6. INPUT PROJECT'!$H48*'6. INPUT PROJECT'!$K48*(1-'6. INPUT PROJECT'!$L48)</f>
        <v>0</v>
      </c>
      <c r="BQ104" s="297">
        <f>BQ$72*'6. INPUT PROJECT'!$H48*'6. INPUT PROJECT'!$K48*(1-'6. INPUT PROJECT'!$L48)</f>
        <v>0</v>
      </c>
      <c r="BR104" s="297">
        <f>BR$72*'6. INPUT PROJECT'!$H48*'6. INPUT PROJECT'!$K48*(1-'6. INPUT PROJECT'!$L48)</f>
        <v>0</v>
      </c>
      <c r="BS104" s="297">
        <f>BS$72*'6. INPUT PROJECT'!$H48*'6. INPUT PROJECT'!$K48*(1-'6. INPUT PROJECT'!$L48)</f>
        <v>0</v>
      </c>
    </row>
    <row r="105" spans="1:71" s="80" customFormat="1" ht="16" outlineLevel="2">
      <c r="A105" s="83"/>
      <c r="B105" s="129" t="str">
        <f>'6. INPUT PROJECT'!D49</f>
        <v>Project-2.1.2-Item #9</v>
      </c>
      <c r="C105" s="129">
        <f>'6. INPUT PROJECT'!F49</f>
        <v>0</v>
      </c>
      <c r="E105" s="297">
        <f t="shared" si="96"/>
        <v>0</v>
      </c>
      <c r="F105" s="297">
        <f t="shared" si="97"/>
        <v>0</v>
      </c>
      <c r="G105" s="297">
        <f t="shared" si="98"/>
        <v>0</v>
      </c>
      <c r="H105" s="297">
        <f t="shared" si="99"/>
        <v>0</v>
      </c>
      <c r="I105" s="297">
        <f t="shared" si="100"/>
        <v>0</v>
      </c>
      <c r="J105" s="297">
        <f t="shared" si="101"/>
        <v>0</v>
      </c>
      <c r="K105" s="291"/>
      <c r="L105" s="297">
        <f>L$72*'6. INPUT PROJECT'!$H49*'6. INPUT PROJECT'!$K49*(1-'6. INPUT PROJECT'!$L49)</f>
        <v>0</v>
      </c>
      <c r="M105" s="297">
        <f>M$72*'6. INPUT PROJECT'!$H49*'6. INPUT PROJECT'!$K49*(1-'6. INPUT PROJECT'!$L49)</f>
        <v>0</v>
      </c>
      <c r="N105" s="297">
        <f>N$72*'6. INPUT PROJECT'!$H49*'6. INPUT PROJECT'!$K49*(1-'6. INPUT PROJECT'!$L49)</f>
        <v>0</v>
      </c>
      <c r="O105" s="297">
        <f>O$72*'6. INPUT PROJECT'!$H49*'6. INPUT PROJECT'!$K49*(1-'6. INPUT PROJECT'!$L49)</f>
        <v>0</v>
      </c>
      <c r="P105" s="297">
        <f>P$72*'6. INPUT PROJECT'!$H49*'6. INPUT PROJECT'!$K49*(1-'6. INPUT PROJECT'!$L49)</f>
        <v>0</v>
      </c>
      <c r="Q105" s="297">
        <f>Q$72*'6. INPUT PROJECT'!$H49*'6. INPUT PROJECT'!$K49*(1-'6. INPUT PROJECT'!$L49)</f>
        <v>0</v>
      </c>
      <c r="R105" s="297">
        <f>R$72*'6. INPUT PROJECT'!$H49*'6. INPUT PROJECT'!$K49*(1-'6. INPUT PROJECT'!$L49)</f>
        <v>0</v>
      </c>
      <c r="S105" s="297">
        <f>S$72*'6. INPUT PROJECT'!$H49*'6. INPUT PROJECT'!$K49*(1-'6. INPUT PROJECT'!$L49)</f>
        <v>0</v>
      </c>
      <c r="T105" s="297">
        <f>T$72*'6. INPUT PROJECT'!$H49*'6. INPUT PROJECT'!$K49*(1-'6. INPUT PROJECT'!$L49)</f>
        <v>0</v>
      </c>
      <c r="U105" s="297">
        <f>U$72*'6. INPUT PROJECT'!$H49*'6. INPUT PROJECT'!$K49*(1-'6. INPUT PROJECT'!$L49)</f>
        <v>0</v>
      </c>
      <c r="V105" s="297">
        <f>V$72*'6. INPUT PROJECT'!$H49*'6. INPUT PROJECT'!$K49*(1-'6. INPUT PROJECT'!$L49)</f>
        <v>0</v>
      </c>
      <c r="W105" s="297">
        <f>W$72*'6. INPUT PROJECT'!$H49*'6. INPUT PROJECT'!$K49*(1-'6. INPUT PROJECT'!$L49)</f>
        <v>0</v>
      </c>
      <c r="X105" s="297">
        <f>X$72*'6. INPUT PROJECT'!$H49*'6. INPUT PROJECT'!$K49*(1-'6. INPUT PROJECT'!$L49)</f>
        <v>0</v>
      </c>
      <c r="Y105" s="297">
        <f>Y$72*'6. INPUT PROJECT'!$H49*'6. INPUT PROJECT'!$K49*(1-'6. INPUT PROJECT'!$L49)</f>
        <v>0</v>
      </c>
      <c r="Z105" s="297">
        <f>Z$72*'6. INPUT PROJECT'!$H49*'6. INPUT PROJECT'!$K49*(1-'6. INPUT PROJECT'!$L49)</f>
        <v>0</v>
      </c>
      <c r="AA105" s="297">
        <f>AA$72*'6. INPUT PROJECT'!$H49*'6. INPUT PROJECT'!$K49*(1-'6. INPUT PROJECT'!$L49)</f>
        <v>0</v>
      </c>
      <c r="AB105" s="297">
        <f>AB$72*'6. INPUT PROJECT'!$H49*'6. INPUT PROJECT'!$K49*(1-'6. INPUT PROJECT'!$L49)</f>
        <v>0</v>
      </c>
      <c r="AC105" s="297">
        <f>AC$72*'6. INPUT PROJECT'!$H49*'6. INPUT PROJECT'!$K49*(1-'6. INPUT PROJECT'!$L49)</f>
        <v>0</v>
      </c>
      <c r="AD105" s="297">
        <f>AD$72*'6. INPUT PROJECT'!$H49*'6. INPUT PROJECT'!$K49*(1-'6. INPUT PROJECT'!$L49)</f>
        <v>0</v>
      </c>
      <c r="AE105" s="297">
        <f>AE$72*'6. INPUT PROJECT'!$H49*'6. INPUT PROJECT'!$K49*(1-'6. INPUT PROJECT'!$L49)</f>
        <v>0</v>
      </c>
      <c r="AF105" s="297">
        <f>AF$72*'6. INPUT PROJECT'!$H49*'6. INPUT PROJECT'!$K49*(1-'6. INPUT PROJECT'!$L49)</f>
        <v>0</v>
      </c>
      <c r="AG105" s="297">
        <f>AG$72*'6. INPUT PROJECT'!$H49*'6. INPUT PROJECT'!$K49*(1-'6. INPUT PROJECT'!$L49)</f>
        <v>0</v>
      </c>
      <c r="AH105" s="297">
        <f>AH$72*'6. INPUT PROJECT'!$H49*'6. INPUT PROJECT'!$K49*(1-'6. INPUT PROJECT'!$L49)</f>
        <v>0</v>
      </c>
      <c r="AI105" s="297">
        <f>AI$72*'6. INPUT PROJECT'!$H49*'6. INPUT PROJECT'!$K49*(1-'6. INPUT PROJECT'!$L49)</f>
        <v>0</v>
      </c>
      <c r="AJ105" s="297">
        <f>AJ$72*'6. INPUT PROJECT'!$H49*'6. INPUT PROJECT'!$K49*(1-'6. INPUT PROJECT'!$L49)</f>
        <v>0</v>
      </c>
      <c r="AK105" s="297">
        <f>AK$72*'6. INPUT PROJECT'!$H49*'6. INPUT PROJECT'!$K49*(1-'6. INPUT PROJECT'!$L49)</f>
        <v>0</v>
      </c>
      <c r="AL105" s="297">
        <f>AL$72*'6. INPUT PROJECT'!$H49*'6. INPUT PROJECT'!$K49*(1-'6. INPUT PROJECT'!$L49)</f>
        <v>0</v>
      </c>
      <c r="AM105" s="297">
        <f>AM$72*'6. INPUT PROJECT'!$H49*'6. INPUT PROJECT'!$K49*(1-'6. INPUT PROJECT'!$L49)</f>
        <v>0</v>
      </c>
      <c r="AN105" s="297">
        <f>AN$72*'6. INPUT PROJECT'!$H49*'6. INPUT PROJECT'!$K49*(1-'6. INPUT PROJECT'!$L49)</f>
        <v>0</v>
      </c>
      <c r="AO105" s="297">
        <f>AO$72*'6. INPUT PROJECT'!$H49*'6. INPUT PROJECT'!$K49*(1-'6. INPUT PROJECT'!$L49)</f>
        <v>0</v>
      </c>
      <c r="AP105" s="297">
        <f>AP$72*'6. INPUT PROJECT'!$H49*'6. INPUT PROJECT'!$K49*(1-'6. INPUT PROJECT'!$L49)</f>
        <v>0</v>
      </c>
      <c r="AQ105" s="297">
        <f>AQ$72*'6. INPUT PROJECT'!$H49*'6. INPUT PROJECT'!$K49*(1-'6. INPUT PROJECT'!$L49)</f>
        <v>0</v>
      </c>
      <c r="AR105" s="297">
        <f>AR$72*'6. INPUT PROJECT'!$H49*'6. INPUT PROJECT'!$K49*(1-'6. INPUT PROJECT'!$L49)</f>
        <v>0</v>
      </c>
      <c r="AS105" s="297">
        <f>AS$72*'6. INPUT PROJECT'!$H49*'6. INPUT PROJECT'!$K49*(1-'6. INPUT PROJECT'!$L49)</f>
        <v>0</v>
      </c>
      <c r="AT105" s="297">
        <f>AT$72*'6. INPUT PROJECT'!$H49*'6. INPUT PROJECT'!$K49*(1-'6. INPUT PROJECT'!$L49)</f>
        <v>0</v>
      </c>
      <c r="AU105" s="297">
        <f>AU$72*'6. INPUT PROJECT'!$H49*'6. INPUT PROJECT'!$K49*(1-'6. INPUT PROJECT'!$L49)</f>
        <v>0</v>
      </c>
      <c r="AV105" s="297">
        <f>AV$72*'6. INPUT PROJECT'!$H49*'6. INPUT PROJECT'!$K49*(1-'6. INPUT PROJECT'!$L49)</f>
        <v>0</v>
      </c>
      <c r="AW105" s="297">
        <f>AW$72*'6. INPUT PROJECT'!$H49*'6. INPUT PROJECT'!$K49*(1-'6. INPUT PROJECT'!$L49)</f>
        <v>0</v>
      </c>
      <c r="AX105" s="297">
        <f>AX$72*'6. INPUT PROJECT'!$H49*'6. INPUT PROJECT'!$K49*(1-'6. INPUT PROJECT'!$L49)</f>
        <v>0</v>
      </c>
      <c r="AY105" s="297">
        <f>AY$72*'6. INPUT PROJECT'!$H49*'6. INPUT PROJECT'!$K49*(1-'6. INPUT PROJECT'!$L49)</f>
        <v>0</v>
      </c>
      <c r="AZ105" s="297">
        <f>AZ$72*'6. INPUT PROJECT'!$H49*'6. INPUT PROJECT'!$K49*(1-'6. INPUT PROJECT'!$L49)</f>
        <v>0</v>
      </c>
      <c r="BA105" s="297">
        <f>BA$72*'6. INPUT PROJECT'!$H49*'6. INPUT PROJECT'!$K49*(1-'6. INPUT PROJECT'!$L49)</f>
        <v>0</v>
      </c>
      <c r="BB105" s="297">
        <f>BB$72*'6. INPUT PROJECT'!$H49*'6. INPUT PROJECT'!$K49*(1-'6. INPUT PROJECT'!$L49)</f>
        <v>0</v>
      </c>
      <c r="BC105" s="297">
        <f>BC$72*'6. INPUT PROJECT'!$H49*'6. INPUT PROJECT'!$K49*(1-'6. INPUT PROJECT'!$L49)</f>
        <v>0</v>
      </c>
      <c r="BD105" s="297">
        <f>BD$72*'6. INPUT PROJECT'!$H49*'6. INPUT PROJECT'!$K49*(1-'6. INPUT PROJECT'!$L49)</f>
        <v>0</v>
      </c>
      <c r="BE105" s="297">
        <f>BE$72*'6. INPUT PROJECT'!$H49*'6. INPUT PROJECT'!$K49*(1-'6. INPUT PROJECT'!$L49)</f>
        <v>0</v>
      </c>
      <c r="BF105" s="297">
        <f>BF$72*'6. INPUT PROJECT'!$H49*'6. INPUT PROJECT'!$K49*(1-'6. INPUT PROJECT'!$L49)</f>
        <v>0</v>
      </c>
      <c r="BG105" s="297">
        <f>BG$72*'6. INPUT PROJECT'!$H49*'6. INPUT PROJECT'!$K49*(1-'6. INPUT PROJECT'!$L49)</f>
        <v>0</v>
      </c>
      <c r="BH105" s="297">
        <f>BH$72*'6. INPUT PROJECT'!$H49*'6. INPUT PROJECT'!$K49*(1-'6. INPUT PROJECT'!$L49)</f>
        <v>0</v>
      </c>
      <c r="BI105" s="297">
        <f>BI$72*'6. INPUT PROJECT'!$H49*'6. INPUT PROJECT'!$K49*(1-'6. INPUT PROJECT'!$L49)</f>
        <v>0</v>
      </c>
      <c r="BJ105" s="297">
        <f>BJ$72*'6. INPUT PROJECT'!$H49*'6. INPUT PROJECT'!$K49*(1-'6. INPUT PROJECT'!$L49)</f>
        <v>0</v>
      </c>
      <c r="BK105" s="297">
        <f>BK$72*'6. INPUT PROJECT'!$H49*'6. INPUT PROJECT'!$K49*(1-'6. INPUT PROJECT'!$L49)</f>
        <v>0</v>
      </c>
      <c r="BL105" s="297">
        <f>BL$72*'6. INPUT PROJECT'!$H49*'6. INPUT PROJECT'!$K49*(1-'6. INPUT PROJECT'!$L49)</f>
        <v>0</v>
      </c>
      <c r="BM105" s="297">
        <f>BM$72*'6. INPUT PROJECT'!$H49*'6. INPUT PROJECT'!$K49*(1-'6. INPUT PROJECT'!$L49)</f>
        <v>0</v>
      </c>
      <c r="BN105" s="297">
        <f>BN$72*'6. INPUT PROJECT'!$H49*'6. INPUT PROJECT'!$K49*(1-'6. INPUT PROJECT'!$L49)</f>
        <v>0</v>
      </c>
      <c r="BO105" s="297">
        <f>BO$72*'6. INPUT PROJECT'!$H49*'6. INPUT PROJECT'!$K49*(1-'6. INPUT PROJECT'!$L49)</f>
        <v>0</v>
      </c>
      <c r="BP105" s="297">
        <f>BP$72*'6. INPUT PROJECT'!$H49*'6. INPUT PROJECT'!$K49*(1-'6. INPUT PROJECT'!$L49)</f>
        <v>0</v>
      </c>
      <c r="BQ105" s="297">
        <f>BQ$72*'6. INPUT PROJECT'!$H49*'6. INPUT PROJECT'!$K49*(1-'6. INPUT PROJECT'!$L49)</f>
        <v>0</v>
      </c>
      <c r="BR105" s="297">
        <f>BR$72*'6. INPUT PROJECT'!$H49*'6. INPUT PROJECT'!$K49*(1-'6. INPUT PROJECT'!$L49)</f>
        <v>0</v>
      </c>
      <c r="BS105" s="297">
        <f>BS$72*'6. INPUT PROJECT'!$H49*'6. INPUT PROJECT'!$K49*(1-'6. INPUT PROJECT'!$L49)</f>
        <v>0</v>
      </c>
    </row>
    <row r="106" spans="1:71" s="80" customFormat="1" ht="16" outlineLevel="2">
      <c r="A106" s="83"/>
      <c r="B106" s="134" t="str">
        <f>'6. INPUT PROJECT'!D50</f>
        <v>Project-2.1.2-Item #10</v>
      </c>
      <c r="C106" s="134">
        <f>'6. INPUT PROJECT'!F50</f>
        <v>0</v>
      </c>
      <c r="E106" s="298">
        <f t="shared" si="96"/>
        <v>0</v>
      </c>
      <c r="F106" s="298">
        <f t="shared" si="97"/>
        <v>0</v>
      </c>
      <c r="G106" s="298">
        <f t="shared" si="98"/>
        <v>0</v>
      </c>
      <c r="H106" s="298">
        <f t="shared" si="99"/>
        <v>0</v>
      </c>
      <c r="I106" s="298">
        <f t="shared" si="100"/>
        <v>0</v>
      </c>
      <c r="J106" s="298">
        <f t="shared" si="101"/>
        <v>0</v>
      </c>
      <c r="K106" s="319"/>
      <c r="L106" s="298">
        <f>L$72*'6. INPUT PROJECT'!$H50*'6. INPUT PROJECT'!$K50*(1-'6. INPUT PROJECT'!$L50)</f>
        <v>0</v>
      </c>
      <c r="M106" s="298">
        <f>M$72*'6. INPUT PROJECT'!$H50*'6. INPUT PROJECT'!$K50*(1-'6. INPUT PROJECT'!$L50)</f>
        <v>0</v>
      </c>
      <c r="N106" s="298">
        <f>N$72*'6. INPUT PROJECT'!$H50*'6. INPUT PROJECT'!$K50*(1-'6. INPUT PROJECT'!$L50)</f>
        <v>0</v>
      </c>
      <c r="O106" s="298">
        <f>O$72*'6. INPUT PROJECT'!$H50*'6. INPUT PROJECT'!$K50*(1-'6. INPUT PROJECT'!$L50)</f>
        <v>0</v>
      </c>
      <c r="P106" s="298">
        <f>P$72*'6. INPUT PROJECT'!$H50*'6. INPUT PROJECT'!$K50*(1-'6. INPUT PROJECT'!$L50)</f>
        <v>0</v>
      </c>
      <c r="Q106" s="298">
        <f>Q$72*'6. INPUT PROJECT'!$H50*'6. INPUT PROJECT'!$K50*(1-'6. INPUT PROJECT'!$L50)</f>
        <v>0</v>
      </c>
      <c r="R106" s="298">
        <f>R$72*'6. INPUT PROJECT'!$H50*'6. INPUT PROJECT'!$K50*(1-'6. INPUT PROJECT'!$L50)</f>
        <v>0</v>
      </c>
      <c r="S106" s="298">
        <f>S$72*'6. INPUT PROJECT'!$H50*'6. INPUT PROJECT'!$K50*(1-'6. INPUT PROJECT'!$L50)</f>
        <v>0</v>
      </c>
      <c r="T106" s="298">
        <f>T$72*'6. INPUT PROJECT'!$H50*'6. INPUT PROJECT'!$K50*(1-'6. INPUT PROJECT'!$L50)</f>
        <v>0</v>
      </c>
      <c r="U106" s="298">
        <f>U$72*'6. INPUT PROJECT'!$H50*'6. INPUT PROJECT'!$K50*(1-'6. INPUT PROJECT'!$L50)</f>
        <v>0</v>
      </c>
      <c r="V106" s="298">
        <f>V$72*'6. INPUT PROJECT'!$H50*'6. INPUT PROJECT'!$K50*(1-'6. INPUT PROJECT'!$L50)</f>
        <v>0</v>
      </c>
      <c r="W106" s="298">
        <f>W$72*'6. INPUT PROJECT'!$H50*'6. INPUT PROJECT'!$K50*(1-'6. INPUT PROJECT'!$L50)</f>
        <v>0</v>
      </c>
      <c r="X106" s="298">
        <f>X$72*'6. INPUT PROJECT'!$H50*'6. INPUT PROJECT'!$K50*(1-'6. INPUT PROJECT'!$L50)</f>
        <v>0</v>
      </c>
      <c r="Y106" s="298">
        <f>Y$72*'6. INPUT PROJECT'!$H50*'6. INPUT PROJECT'!$K50*(1-'6. INPUT PROJECT'!$L50)</f>
        <v>0</v>
      </c>
      <c r="Z106" s="298">
        <f>Z$72*'6. INPUT PROJECT'!$H50*'6. INPUT PROJECT'!$K50*(1-'6. INPUT PROJECT'!$L50)</f>
        <v>0</v>
      </c>
      <c r="AA106" s="298">
        <f>AA$72*'6. INPUT PROJECT'!$H50*'6. INPUT PROJECT'!$K50*(1-'6. INPUT PROJECT'!$L50)</f>
        <v>0</v>
      </c>
      <c r="AB106" s="298">
        <f>AB$72*'6. INPUT PROJECT'!$H50*'6. INPUT PROJECT'!$K50*(1-'6. INPUT PROJECT'!$L50)</f>
        <v>0</v>
      </c>
      <c r="AC106" s="298">
        <f>AC$72*'6. INPUT PROJECT'!$H50*'6. INPUT PROJECT'!$K50*(1-'6. INPUT PROJECT'!$L50)</f>
        <v>0</v>
      </c>
      <c r="AD106" s="298">
        <f>AD$72*'6. INPUT PROJECT'!$H50*'6. INPUT PROJECT'!$K50*(1-'6. INPUT PROJECT'!$L50)</f>
        <v>0</v>
      </c>
      <c r="AE106" s="298">
        <f>AE$72*'6. INPUT PROJECT'!$H50*'6. INPUT PROJECT'!$K50*(1-'6. INPUT PROJECT'!$L50)</f>
        <v>0</v>
      </c>
      <c r="AF106" s="298">
        <f>AF$72*'6. INPUT PROJECT'!$H50*'6. INPUT PROJECT'!$K50*(1-'6. INPUT PROJECT'!$L50)</f>
        <v>0</v>
      </c>
      <c r="AG106" s="298">
        <f>AG$72*'6. INPUT PROJECT'!$H50*'6. INPUT PROJECT'!$K50*(1-'6. INPUT PROJECT'!$L50)</f>
        <v>0</v>
      </c>
      <c r="AH106" s="298">
        <f>AH$72*'6. INPUT PROJECT'!$H50*'6. INPUT PROJECT'!$K50*(1-'6. INPUT PROJECT'!$L50)</f>
        <v>0</v>
      </c>
      <c r="AI106" s="298">
        <f>AI$72*'6. INPUT PROJECT'!$H50*'6. INPUT PROJECT'!$K50*(1-'6. INPUT PROJECT'!$L50)</f>
        <v>0</v>
      </c>
      <c r="AJ106" s="298">
        <f>AJ$72*'6. INPUT PROJECT'!$H50*'6. INPUT PROJECT'!$K50*(1-'6. INPUT PROJECT'!$L50)</f>
        <v>0</v>
      </c>
      <c r="AK106" s="298">
        <f>AK$72*'6. INPUT PROJECT'!$H50*'6. INPUT PROJECT'!$K50*(1-'6. INPUT PROJECT'!$L50)</f>
        <v>0</v>
      </c>
      <c r="AL106" s="298">
        <f>AL$72*'6. INPUT PROJECT'!$H50*'6. INPUT PROJECT'!$K50*(1-'6. INPUT PROJECT'!$L50)</f>
        <v>0</v>
      </c>
      <c r="AM106" s="298">
        <f>AM$72*'6. INPUT PROJECT'!$H50*'6. INPUT PROJECT'!$K50*(1-'6. INPUT PROJECT'!$L50)</f>
        <v>0</v>
      </c>
      <c r="AN106" s="298">
        <f>AN$72*'6. INPUT PROJECT'!$H50*'6. INPUT PROJECT'!$K50*(1-'6. INPUT PROJECT'!$L50)</f>
        <v>0</v>
      </c>
      <c r="AO106" s="298">
        <f>AO$72*'6. INPUT PROJECT'!$H50*'6. INPUT PROJECT'!$K50*(1-'6. INPUT PROJECT'!$L50)</f>
        <v>0</v>
      </c>
      <c r="AP106" s="298">
        <f>AP$72*'6. INPUT PROJECT'!$H50*'6. INPUT PROJECT'!$K50*(1-'6. INPUT PROJECT'!$L50)</f>
        <v>0</v>
      </c>
      <c r="AQ106" s="298">
        <f>AQ$72*'6. INPUT PROJECT'!$H50*'6. INPUT PROJECT'!$K50*(1-'6. INPUT PROJECT'!$L50)</f>
        <v>0</v>
      </c>
      <c r="AR106" s="298">
        <f>AR$72*'6. INPUT PROJECT'!$H50*'6. INPUT PROJECT'!$K50*(1-'6. INPUT PROJECT'!$L50)</f>
        <v>0</v>
      </c>
      <c r="AS106" s="298">
        <f>AS$72*'6. INPUT PROJECT'!$H50*'6. INPUT PROJECT'!$K50*(1-'6. INPUT PROJECT'!$L50)</f>
        <v>0</v>
      </c>
      <c r="AT106" s="298">
        <f>AT$72*'6. INPUT PROJECT'!$H50*'6. INPUT PROJECT'!$K50*(1-'6. INPUT PROJECT'!$L50)</f>
        <v>0</v>
      </c>
      <c r="AU106" s="298">
        <f>AU$72*'6. INPUT PROJECT'!$H50*'6. INPUT PROJECT'!$K50*(1-'6. INPUT PROJECT'!$L50)</f>
        <v>0</v>
      </c>
      <c r="AV106" s="298">
        <f>AV$72*'6. INPUT PROJECT'!$H50*'6. INPUT PROJECT'!$K50*(1-'6. INPUT PROJECT'!$L50)</f>
        <v>0</v>
      </c>
      <c r="AW106" s="298">
        <f>AW$72*'6. INPUT PROJECT'!$H50*'6. INPUT PROJECT'!$K50*(1-'6. INPUT PROJECT'!$L50)</f>
        <v>0</v>
      </c>
      <c r="AX106" s="298">
        <f>AX$72*'6. INPUT PROJECT'!$H50*'6. INPUT PROJECT'!$K50*(1-'6. INPUT PROJECT'!$L50)</f>
        <v>0</v>
      </c>
      <c r="AY106" s="298">
        <f>AY$72*'6. INPUT PROJECT'!$H50*'6. INPUT PROJECT'!$K50*(1-'6. INPUT PROJECT'!$L50)</f>
        <v>0</v>
      </c>
      <c r="AZ106" s="298">
        <f>AZ$72*'6. INPUT PROJECT'!$H50*'6. INPUT PROJECT'!$K50*(1-'6. INPUT PROJECT'!$L50)</f>
        <v>0</v>
      </c>
      <c r="BA106" s="298">
        <f>BA$72*'6. INPUT PROJECT'!$H50*'6. INPUT PROJECT'!$K50*(1-'6. INPUT PROJECT'!$L50)</f>
        <v>0</v>
      </c>
      <c r="BB106" s="298">
        <f>BB$72*'6. INPUT PROJECT'!$H50*'6. INPUT PROJECT'!$K50*(1-'6. INPUT PROJECT'!$L50)</f>
        <v>0</v>
      </c>
      <c r="BC106" s="298">
        <f>BC$72*'6. INPUT PROJECT'!$H50*'6. INPUT PROJECT'!$K50*(1-'6. INPUT PROJECT'!$L50)</f>
        <v>0</v>
      </c>
      <c r="BD106" s="298">
        <f>BD$72*'6. INPUT PROJECT'!$H50*'6. INPUT PROJECT'!$K50*(1-'6. INPUT PROJECT'!$L50)</f>
        <v>0</v>
      </c>
      <c r="BE106" s="298">
        <f>BE$72*'6. INPUT PROJECT'!$H50*'6. INPUT PROJECT'!$K50*(1-'6. INPUT PROJECT'!$L50)</f>
        <v>0</v>
      </c>
      <c r="BF106" s="298">
        <f>BF$72*'6. INPUT PROJECT'!$H50*'6. INPUT PROJECT'!$K50*(1-'6. INPUT PROJECT'!$L50)</f>
        <v>0</v>
      </c>
      <c r="BG106" s="298">
        <f>BG$72*'6. INPUT PROJECT'!$H50*'6. INPUT PROJECT'!$K50*(1-'6. INPUT PROJECT'!$L50)</f>
        <v>0</v>
      </c>
      <c r="BH106" s="298">
        <f>BH$72*'6. INPUT PROJECT'!$H50*'6. INPUT PROJECT'!$K50*(1-'6. INPUT PROJECT'!$L50)</f>
        <v>0</v>
      </c>
      <c r="BI106" s="298">
        <f>BI$72*'6. INPUT PROJECT'!$H50*'6. INPUT PROJECT'!$K50*(1-'6. INPUT PROJECT'!$L50)</f>
        <v>0</v>
      </c>
      <c r="BJ106" s="298">
        <f>BJ$72*'6. INPUT PROJECT'!$H50*'6. INPUT PROJECT'!$K50*(1-'6. INPUT PROJECT'!$L50)</f>
        <v>0</v>
      </c>
      <c r="BK106" s="298">
        <f>BK$72*'6. INPUT PROJECT'!$H50*'6. INPUT PROJECT'!$K50*(1-'6. INPUT PROJECT'!$L50)</f>
        <v>0</v>
      </c>
      <c r="BL106" s="298">
        <f>BL$72*'6. INPUT PROJECT'!$H50*'6. INPUT PROJECT'!$K50*(1-'6. INPUT PROJECT'!$L50)</f>
        <v>0</v>
      </c>
      <c r="BM106" s="298">
        <f>BM$72*'6. INPUT PROJECT'!$H50*'6. INPUT PROJECT'!$K50*(1-'6. INPUT PROJECT'!$L50)</f>
        <v>0</v>
      </c>
      <c r="BN106" s="298">
        <f>BN$72*'6. INPUT PROJECT'!$H50*'6. INPUT PROJECT'!$K50*(1-'6. INPUT PROJECT'!$L50)</f>
        <v>0</v>
      </c>
      <c r="BO106" s="298">
        <f>BO$72*'6. INPUT PROJECT'!$H50*'6. INPUT PROJECT'!$K50*(1-'6. INPUT PROJECT'!$L50)</f>
        <v>0</v>
      </c>
      <c r="BP106" s="298">
        <f>BP$72*'6. INPUT PROJECT'!$H50*'6. INPUT PROJECT'!$K50*(1-'6. INPUT PROJECT'!$L50)</f>
        <v>0</v>
      </c>
      <c r="BQ106" s="298">
        <f>BQ$72*'6. INPUT PROJECT'!$H50*'6. INPUT PROJECT'!$K50*(1-'6. INPUT PROJECT'!$L50)</f>
        <v>0</v>
      </c>
      <c r="BR106" s="298">
        <f>BR$72*'6. INPUT PROJECT'!$H50*'6. INPUT PROJECT'!$K50*(1-'6. INPUT PROJECT'!$L50)</f>
        <v>0</v>
      </c>
      <c r="BS106" s="298">
        <f>BS$72*'6. INPUT PROJECT'!$H50*'6. INPUT PROJECT'!$K50*(1-'6. INPUT PROJECT'!$L50)</f>
        <v>0</v>
      </c>
    </row>
    <row r="107" spans="1:71" s="79" customFormat="1" ht="16" outlineLevel="1">
      <c r="A107" s="83"/>
      <c r="B107" s="133" t="str">
        <f>'6. INPUT PROJECT'!D52</f>
        <v>2.1.3</v>
      </c>
      <c r="C107" s="133" t="str">
        <f>'6. INPUT PROJECT'!E52</f>
        <v>Project - NTT - Revenues - Operating services</v>
      </c>
      <c r="E107" s="296">
        <f t="shared" si="96"/>
        <v>1433076.9230769225</v>
      </c>
      <c r="F107" s="296">
        <f t="shared" si="97"/>
        <v>436153.84615384601</v>
      </c>
      <c r="G107" s="296">
        <f t="shared" si="98"/>
        <v>498461.53846153826</v>
      </c>
      <c r="H107" s="296">
        <f t="shared" si="99"/>
        <v>498461.53846153826</v>
      </c>
      <c r="I107" s="296">
        <f t="shared" si="100"/>
        <v>0</v>
      </c>
      <c r="J107" s="296">
        <f t="shared" si="101"/>
        <v>0</v>
      </c>
      <c r="K107" s="309"/>
      <c r="L107" s="296">
        <f t="shared" ref="L107:AQ107" si="107">SUM(L108:L117)</f>
        <v>10384.615384615383</v>
      </c>
      <c r="M107" s="296">
        <f t="shared" si="107"/>
        <v>20769.230769230766</v>
      </c>
      <c r="N107" s="296">
        <f t="shared" si="107"/>
        <v>31153.846153846149</v>
      </c>
      <c r="O107" s="296">
        <f t="shared" si="107"/>
        <v>41538.461538461532</v>
      </c>
      <c r="P107" s="296">
        <f t="shared" si="107"/>
        <v>41538.461538461532</v>
      </c>
      <c r="Q107" s="296">
        <f t="shared" si="107"/>
        <v>41538.461538461532</v>
      </c>
      <c r="R107" s="296">
        <f t="shared" si="107"/>
        <v>41538.461538461532</v>
      </c>
      <c r="S107" s="296">
        <f t="shared" si="107"/>
        <v>41538.461538461532</v>
      </c>
      <c r="T107" s="296">
        <f t="shared" si="107"/>
        <v>41538.461538461532</v>
      </c>
      <c r="U107" s="296">
        <f t="shared" si="107"/>
        <v>41538.461538461532</v>
      </c>
      <c r="V107" s="296">
        <f t="shared" si="107"/>
        <v>41538.461538461532</v>
      </c>
      <c r="W107" s="296">
        <f t="shared" si="107"/>
        <v>41538.461538461532</v>
      </c>
      <c r="X107" s="296">
        <f t="shared" si="107"/>
        <v>41538.461538461532</v>
      </c>
      <c r="Y107" s="296">
        <f t="shared" si="107"/>
        <v>41538.461538461532</v>
      </c>
      <c r="Z107" s="296">
        <f t="shared" si="107"/>
        <v>41538.461538461532</v>
      </c>
      <c r="AA107" s="296">
        <f t="shared" si="107"/>
        <v>41538.461538461532</v>
      </c>
      <c r="AB107" s="296">
        <f t="shared" si="107"/>
        <v>41538.461538461532</v>
      </c>
      <c r="AC107" s="296">
        <f t="shared" si="107"/>
        <v>41538.461538461532</v>
      </c>
      <c r="AD107" s="296">
        <f t="shared" si="107"/>
        <v>41538.461538461532</v>
      </c>
      <c r="AE107" s="296">
        <f t="shared" si="107"/>
        <v>41538.461538461532</v>
      </c>
      <c r="AF107" s="296">
        <f t="shared" si="107"/>
        <v>41538.461538461532</v>
      </c>
      <c r="AG107" s="296">
        <f t="shared" si="107"/>
        <v>41538.461538461532</v>
      </c>
      <c r="AH107" s="296">
        <f t="shared" si="107"/>
        <v>41538.461538461532</v>
      </c>
      <c r="AI107" s="296">
        <f t="shared" si="107"/>
        <v>41538.461538461532</v>
      </c>
      <c r="AJ107" s="296">
        <f t="shared" si="107"/>
        <v>41538.461538461532</v>
      </c>
      <c r="AK107" s="296">
        <f t="shared" si="107"/>
        <v>41538.461538461532</v>
      </c>
      <c r="AL107" s="296">
        <f t="shared" si="107"/>
        <v>41538.461538461532</v>
      </c>
      <c r="AM107" s="296">
        <f t="shared" si="107"/>
        <v>41538.461538461532</v>
      </c>
      <c r="AN107" s="296">
        <f t="shared" si="107"/>
        <v>41538.461538461532</v>
      </c>
      <c r="AO107" s="296">
        <f t="shared" si="107"/>
        <v>41538.461538461532</v>
      </c>
      <c r="AP107" s="296">
        <f t="shared" si="107"/>
        <v>41538.461538461532</v>
      </c>
      <c r="AQ107" s="296">
        <f t="shared" si="107"/>
        <v>41538.461538461532</v>
      </c>
      <c r="AR107" s="296">
        <f t="shared" ref="AR107:BS107" si="108">SUM(AR108:AR117)</f>
        <v>41538.461538461532</v>
      </c>
      <c r="AS107" s="296">
        <f t="shared" si="108"/>
        <v>41538.461538461532</v>
      </c>
      <c r="AT107" s="296">
        <f t="shared" si="108"/>
        <v>41538.461538461532</v>
      </c>
      <c r="AU107" s="296">
        <f t="shared" si="108"/>
        <v>41538.461538461532</v>
      </c>
      <c r="AV107" s="296">
        <f t="shared" si="108"/>
        <v>0</v>
      </c>
      <c r="AW107" s="296">
        <f t="shared" si="108"/>
        <v>0</v>
      </c>
      <c r="AX107" s="296">
        <f t="shared" si="108"/>
        <v>0</v>
      </c>
      <c r="AY107" s="296">
        <f t="shared" si="108"/>
        <v>0</v>
      </c>
      <c r="AZ107" s="296">
        <f t="shared" si="108"/>
        <v>0</v>
      </c>
      <c r="BA107" s="296">
        <f t="shared" si="108"/>
        <v>0</v>
      </c>
      <c r="BB107" s="296">
        <f t="shared" si="108"/>
        <v>0</v>
      </c>
      <c r="BC107" s="296">
        <f t="shared" si="108"/>
        <v>0</v>
      </c>
      <c r="BD107" s="296">
        <f t="shared" si="108"/>
        <v>0</v>
      </c>
      <c r="BE107" s="296">
        <f t="shared" si="108"/>
        <v>0</v>
      </c>
      <c r="BF107" s="296">
        <f t="shared" si="108"/>
        <v>0</v>
      </c>
      <c r="BG107" s="296">
        <f t="shared" si="108"/>
        <v>0</v>
      </c>
      <c r="BH107" s="296">
        <f t="shared" si="108"/>
        <v>0</v>
      </c>
      <c r="BI107" s="296">
        <f t="shared" si="108"/>
        <v>0</v>
      </c>
      <c r="BJ107" s="296">
        <f t="shared" si="108"/>
        <v>0</v>
      </c>
      <c r="BK107" s="296">
        <f t="shared" si="108"/>
        <v>0</v>
      </c>
      <c r="BL107" s="296">
        <f t="shared" si="108"/>
        <v>0</v>
      </c>
      <c r="BM107" s="296">
        <f t="shared" si="108"/>
        <v>0</v>
      </c>
      <c r="BN107" s="296">
        <f t="shared" si="108"/>
        <v>0</v>
      </c>
      <c r="BO107" s="296">
        <f t="shared" si="108"/>
        <v>0</v>
      </c>
      <c r="BP107" s="296">
        <f t="shared" si="108"/>
        <v>0</v>
      </c>
      <c r="BQ107" s="296">
        <f t="shared" si="108"/>
        <v>0</v>
      </c>
      <c r="BR107" s="296">
        <f t="shared" si="108"/>
        <v>0</v>
      </c>
      <c r="BS107" s="296">
        <f t="shared" si="108"/>
        <v>0</v>
      </c>
    </row>
    <row r="108" spans="1:71" s="80" customFormat="1" ht="16" outlineLevel="2">
      <c r="A108" s="83"/>
      <c r="B108" s="129" t="str">
        <f>'6. INPUT PROJECT'!D56</f>
        <v>Project-2.1.3-Item #1</v>
      </c>
      <c r="C108" s="129" t="str">
        <f>'6. INPUT PROJECT'!F56</f>
        <v>M/O - small</v>
      </c>
      <c r="E108" s="297">
        <f t="shared" si="96"/>
        <v>1433076.9230769225</v>
      </c>
      <c r="F108" s="297">
        <f t="shared" si="97"/>
        <v>436153.84615384601</v>
      </c>
      <c r="G108" s="297">
        <f t="shared" si="98"/>
        <v>498461.53846153826</v>
      </c>
      <c r="H108" s="297">
        <f t="shared" si="99"/>
        <v>498461.53846153826</v>
      </c>
      <c r="I108" s="297">
        <f t="shared" si="100"/>
        <v>0</v>
      </c>
      <c r="J108" s="297">
        <f t="shared" si="101"/>
        <v>0</v>
      </c>
      <c r="K108" s="309"/>
      <c r="L108" s="297">
        <f>L$73*'6. INPUT PROJECT'!$H56*'6. INPUT PROJECT'!$K56*(1-'6. INPUT PROJECT'!$L56)</f>
        <v>10384.615384615383</v>
      </c>
      <c r="M108" s="297">
        <f>M$73*'6. INPUT PROJECT'!$H56*'6. INPUT PROJECT'!$K56*(1-'6. INPUT PROJECT'!$L56)</f>
        <v>20769.230769230766</v>
      </c>
      <c r="N108" s="297">
        <f>N$73*'6. INPUT PROJECT'!$H56*'6. INPUT PROJECT'!$K56*(1-'6. INPUT PROJECT'!$L56)</f>
        <v>31153.846153846149</v>
      </c>
      <c r="O108" s="297">
        <f>O$73*'6. INPUT PROJECT'!$H56*'6. INPUT PROJECT'!$K56*(1-'6. INPUT PROJECT'!$L56)</f>
        <v>41538.461538461532</v>
      </c>
      <c r="P108" s="297">
        <f>P$73*'6. INPUT PROJECT'!$H56*'6. INPUT PROJECT'!$K56*(1-'6. INPUT PROJECT'!$L56)</f>
        <v>41538.461538461532</v>
      </c>
      <c r="Q108" s="297">
        <f>Q$73*'6. INPUT PROJECT'!$H56*'6. INPUT PROJECT'!$K56*(1-'6. INPUT PROJECT'!$L56)</f>
        <v>41538.461538461532</v>
      </c>
      <c r="R108" s="297">
        <f>R$73*'6. INPUT PROJECT'!$H56*'6. INPUT PROJECT'!$K56*(1-'6. INPUT PROJECT'!$L56)</f>
        <v>41538.461538461532</v>
      </c>
      <c r="S108" s="297">
        <f>S$73*'6. INPUT PROJECT'!$H56*'6. INPUT PROJECT'!$K56*(1-'6. INPUT PROJECT'!$L56)</f>
        <v>41538.461538461532</v>
      </c>
      <c r="T108" s="297">
        <f>T$73*'6. INPUT PROJECT'!$H56*'6. INPUT PROJECT'!$K56*(1-'6. INPUT PROJECT'!$L56)</f>
        <v>41538.461538461532</v>
      </c>
      <c r="U108" s="297">
        <f>U$73*'6. INPUT PROJECT'!$H56*'6. INPUT PROJECT'!$K56*(1-'6. INPUT PROJECT'!$L56)</f>
        <v>41538.461538461532</v>
      </c>
      <c r="V108" s="297">
        <f>V$73*'6. INPUT PROJECT'!$H56*'6. INPUT PROJECT'!$K56*(1-'6. INPUT PROJECT'!$L56)</f>
        <v>41538.461538461532</v>
      </c>
      <c r="W108" s="297">
        <f>W$73*'6. INPUT PROJECT'!$H56*'6. INPUT PROJECT'!$K56*(1-'6. INPUT PROJECT'!$L56)</f>
        <v>41538.461538461532</v>
      </c>
      <c r="X108" s="297">
        <f>X$73*'6. INPUT PROJECT'!$H56*'6. INPUT PROJECT'!$K56*(1-'6. INPUT PROJECT'!$L56)*(1+'6. INPUT PROJECT'!$M56)</f>
        <v>41538.461538461532</v>
      </c>
      <c r="Y108" s="297">
        <f>Y$73*'6. INPUT PROJECT'!$H56*'6. INPUT PROJECT'!$K56*(1-'6. INPUT PROJECT'!$L56)*(1+'6. INPUT PROJECT'!$M56)</f>
        <v>41538.461538461532</v>
      </c>
      <c r="Z108" s="297">
        <f>Z$73*'6. INPUT PROJECT'!$H56*'6. INPUT PROJECT'!$K56*(1-'6. INPUT PROJECT'!$L56)*(1+'6. INPUT PROJECT'!$M56)</f>
        <v>41538.461538461532</v>
      </c>
      <c r="AA108" s="297">
        <f>AA$73*'6. INPUT PROJECT'!$H56*'6. INPUT PROJECT'!$K56*(1-'6. INPUT PROJECT'!$L56)*(1+'6. INPUT PROJECT'!$M56)</f>
        <v>41538.461538461532</v>
      </c>
      <c r="AB108" s="297">
        <f>AB$73*'6. INPUT PROJECT'!$H56*'6. INPUT PROJECT'!$K56*(1-'6. INPUT PROJECT'!$L56)*(1+'6. INPUT PROJECT'!$M56)</f>
        <v>41538.461538461532</v>
      </c>
      <c r="AC108" s="297">
        <f>AC$73*'6. INPUT PROJECT'!$H56*'6. INPUT PROJECT'!$K56*(1-'6. INPUT PROJECT'!$L56)*(1+'6. INPUT PROJECT'!$M56)</f>
        <v>41538.461538461532</v>
      </c>
      <c r="AD108" s="297">
        <f>AD$73*'6. INPUT PROJECT'!$H56*'6. INPUT PROJECT'!$K56*(1-'6. INPUT PROJECT'!$L56)*(1+'6. INPUT PROJECT'!$M56)</f>
        <v>41538.461538461532</v>
      </c>
      <c r="AE108" s="297">
        <f>AE$73*'6. INPUT PROJECT'!$H56*'6. INPUT PROJECT'!$K56*(1-'6. INPUT PROJECT'!$L56)*(1+'6. INPUT PROJECT'!$M56)</f>
        <v>41538.461538461532</v>
      </c>
      <c r="AF108" s="297">
        <f>AF$73*'6. INPUT PROJECT'!$H56*'6. INPUT PROJECT'!$K56*(1-'6. INPUT PROJECT'!$L56)*(1+'6. INPUT PROJECT'!$M56)</f>
        <v>41538.461538461532</v>
      </c>
      <c r="AG108" s="297">
        <f>AG$73*'6. INPUT PROJECT'!$H56*'6. INPUT PROJECT'!$K56*(1-'6. INPUT PROJECT'!$L56)*(1+'6. INPUT PROJECT'!$M56)</f>
        <v>41538.461538461532</v>
      </c>
      <c r="AH108" s="297">
        <f>AH$73*'6. INPUT PROJECT'!$H56*'6. INPUT PROJECT'!$K56*(1-'6. INPUT PROJECT'!$L56)*(1+'6. INPUT PROJECT'!$M56)</f>
        <v>41538.461538461532</v>
      </c>
      <c r="AI108" s="297">
        <f>AI$73*'6. INPUT PROJECT'!$H56*'6. INPUT PROJECT'!$K56*(1-'6. INPUT PROJECT'!$L56)*(1+'6. INPUT PROJECT'!$M56)</f>
        <v>41538.461538461532</v>
      </c>
      <c r="AJ108" s="297">
        <f>AJ$73*'6. INPUT PROJECT'!$H56*'6. INPUT PROJECT'!$K56*(1-'6. INPUT PROJECT'!$L56)*(1+'6. INPUT PROJECT'!$M56)^2</f>
        <v>41538.461538461532</v>
      </c>
      <c r="AK108" s="297">
        <f>AK$73*'6. INPUT PROJECT'!$H56*'6. INPUT PROJECT'!$K56*(1-'6. INPUT PROJECT'!$L56)*(1+'6. INPUT PROJECT'!$M56)^2</f>
        <v>41538.461538461532</v>
      </c>
      <c r="AL108" s="297">
        <f>AL$73*'6. INPUT PROJECT'!$H56*'6. INPUT PROJECT'!$K56*(1-'6. INPUT PROJECT'!$L56)*(1+'6. INPUT PROJECT'!$M56)^2</f>
        <v>41538.461538461532</v>
      </c>
      <c r="AM108" s="297">
        <f>AM$73*'6. INPUT PROJECT'!$H56*'6. INPUT PROJECT'!$K56*(1-'6. INPUT PROJECT'!$L56)*(1+'6. INPUT PROJECT'!$M56)^2</f>
        <v>41538.461538461532</v>
      </c>
      <c r="AN108" s="297">
        <f>AN$73*'6. INPUT PROJECT'!$H56*'6. INPUT PROJECT'!$K56*(1-'6. INPUT PROJECT'!$L56)*(1+'6. INPUT PROJECT'!$M56)^2</f>
        <v>41538.461538461532</v>
      </c>
      <c r="AO108" s="297">
        <f>AO$73*'6. INPUT PROJECT'!$H56*'6. INPUT PROJECT'!$K56*(1-'6. INPUT PROJECT'!$L56)*(1+'6. INPUT PROJECT'!$M56)^2</f>
        <v>41538.461538461532</v>
      </c>
      <c r="AP108" s="297">
        <f>AP$73*'6. INPUT PROJECT'!$H56*'6. INPUT PROJECT'!$K56*(1-'6. INPUT PROJECT'!$L56)*(1+'6. INPUT PROJECT'!$M56)^2</f>
        <v>41538.461538461532</v>
      </c>
      <c r="AQ108" s="297">
        <f>AQ$73*'6. INPUT PROJECT'!$H56*'6. INPUT PROJECT'!$K56*(1-'6. INPUT PROJECT'!$L56)*(1+'6. INPUT PROJECT'!$M56)^2</f>
        <v>41538.461538461532</v>
      </c>
      <c r="AR108" s="297">
        <f>AR$73*'6. INPUT PROJECT'!$H56*'6. INPUT PROJECT'!$K56*(1-'6. INPUT PROJECT'!$L56)*(1+'6. INPUT PROJECT'!$M56)^2</f>
        <v>41538.461538461532</v>
      </c>
      <c r="AS108" s="297">
        <f>AS$73*'6. INPUT PROJECT'!$H56*'6. INPUT PROJECT'!$K56*(1-'6. INPUT PROJECT'!$L56)*(1+'6. INPUT PROJECT'!$M56)^2</f>
        <v>41538.461538461532</v>
      </c>
      <c r="AT108" s="297">
        <f>AT$73*'6. INPUT PROJECT'!$H56*'6. INPUT PROJECT'!$K56*(1-'6. INPUT PROJECT'!$L56)*(1+'6. INPUT PROJECT'!$M56)^2</f>
        <v>41538.461538461532</v>
      </c>
      <c r="AU108" s="297">
        <f>AU$73*'6. INPUT PROJECT'!$H56*'6. INPUT PROJECT'!$K56*(1-'6. INPUT PROJECT'!$L56)*(1+'6. INPUT PROJECT'!$M56)^2</f>
        <v>41538.461538461532</v>
      </c>
      <c r="AV108" s="297">
        <f>AV$73*'6. INPUT PROJECT'!$H56*'6. INPUT PROJECT'!$K56*(1-'6. INPUT PROJECT'!$L56)*(1+'6. INPUT PROJECT'!$M56)^3</f>
        <v>0</v>
      </c>
      <c r="AW108" s="297">
        <f>AW$73*'6. INPUT PROJECT'!$H56*'6. INPUT PROJECT'!$K56*(1-'6. INPUT PROJECT'!$L56)*(1+'6. INPUT PROJECT'!$M56)^3</f>
        <v>0</v>
      </c>
      <c r="AX108" s="297">
        <f>AX$73*'6. INPUT PROJECT'!$H56*'6. INPUT PROJECT'!$K56*(1-'6. INPUT PROJECT'!$L56)*(1+'6. INPUT PROJECT'!$M56)^3</f>
        <v>0</v>
      </c>
      <c r="AY108" s="297">
        <f>AY$73*'6. INPUT PROJECT'!$H56*'6. INPUT PROJECT'!$K56*(1-'6. INPUT PROJECT'!$L56)*(1+'6. INPUT PROJECT'!$M56)^3</f>
        <v>0</v>
      </c>
      <c r="AZ108" s="297">
        <f>AZ$73*'6. INPUT PROJECT'!$H56*'6. INPUT PROJECT'!$K56*(1-'6. INPUT PROJECT'!$L56)*(1+'6. INPUT PROJECT'!$M56)^3</f>
        <v>0</v>
      </c>
      <c r="BA108" s="297">
        <f>BA$73*'6. INPUT PROJECT'!$H56*'6. INPUT PROJECT'!$K56*(1-'6. INPUT PROJECT'!$L56)*(1+'6. INPUT PROJECT'!$M56)^3</f>
        <v>0</v>
      </c>
      <c r="BB108" s="297">
        <f>BB$73*'6. INPUT PROJECT'!$H56*'6. INPUT PROJECT'!$K56*(1-'6. INPUT PROJECT'!$L56)*(1+'6. INPUT PROJECT'!$M56)^3</f>
        <v>0</v>
      </c>
      <c r="BC108" s="297">
        <f>BC$73*'6. INPUT PROJECT'!$H56*'6. INPUT PROJECT'!$K56*(1-'6. INPUT PROJECT'!$L56)*(1+'6. INPUT PROJECT'!$M56)^3</f>
        <v>0</v>
      </c>
      <c r="BD108" s="297">
        <f>BD$73*'6. INPUT PROJECT'!$H56*'6. INPUT PROJECT'!$K56*(1-'6. INPUT PROJECT'!$L56)*(1+'6. INPUT PROJECT'!$M56)^3</f>
        <v>0</v>
      </c>
      <c r="BE108" s="297">
        <f>BE$73*'6. INPUT PROJECT'!$H56*'6. INPUT PROJECT'!$K56*(1-'6. INPUT PROJECT'!$L56)*(1+'6. INPUT PROJECT'!$M56)^3</f>
        <v>0</v>
      </c>
      <c r="BF108" s="297">
        <f>BF$73*'6. INPUT PROJECT'!$H56*'6. INPUT PROJECT'!$K56*(1-'6. INPUT PROJECT'!$L56)*(1+'6. INPUT PROJECT'!$M56)^3</f>
        <v>0</v>
      </c>
      <c r="BG108" s="297">
        <f>BG$73*'6. INPUT PROJECT'!$H56*'6. INPUT PROJECT'!$K56*(1-'6. INPUT PROJECT'!$L56)*(1+'6. INPUT PROJECT'!$M56)^3</f>
        <v>0</v>
      </c>
      <c r="BH108" s="297">
        <f>BH$73*'6. INPUT PROJECT'!$H56*'6. INPUT PROJECT'!$K56*(1-'6. INPUT PROJECT'!$L56)*(1+'6. INPUT PROJECT'!$M56)^4</f>
        <v>0</v>
      </c>
      <c r="BI108" s="297">
        <f>BI$73*'6. INPUT PROJECT'!$H56*'6. INPUT PROJECT'!$K56*(1-'6. INPUT PROJECT'!$L56)*(1+'6. INPUT PROJECT'!$M56)^4</f>
        <v>0</v>
      </c>
      <c r="BJ108" s="297">
        <f>BJ$73*'6. INPUT PROJECT'!$H56*'6. INPUT PROJECT'!$K56*(1-'6. INPUT PROJECT'!$L56)*(1+'6. INPUT PROJECT'!$M56)^4</f>
        <v>0</v>
      </c>
      <c r="BK108" s="297">
        <f>BK$73*'6. INPUT PROJECT'!$H56*'6. INPUT PROJECT'!$K56*(1-'6. INPUT PROJECT'!$L56)*(1+'6. INPUT PROJECT'!$M56)^4</f>
        <v>0</v>
      </c>
      <c r="BL108" s="297">
        <f>BL$73*'6. INPUT PROJECT'!$H56*'6. INPUT PROJECT'!$K56*(1-'6. INPUT PROJECT'!$L56)*(1+'6. INPUT PROJECT'!$M56)^4</f>
        <v>0</v>
      </c>
      <c r="BM108" s="297">
        <f>BM$73*'6. INPUT PROJECT'!$H56*'6. INPUT PROJECT'!$K56*(1-'6. INPUT PROJECT'!$L56)*(1+'6. INPUT PROJECT'!$M56)^4</f>
        <v>0</v>
      </c>
      <c r="BN108" s="297">
        <f>BN$73*'6. INPUT PROJECT'!$H56*'6. INPUT PROJECT'!$K56*(1-'6. INPUT PROJECT'!$L56)*(1+'6. INPUT PROJECT'!$M56)^4</f>
        <v>0</v>
      </c>
      <c r="BO108" s="297">
        <f>BO$73*'6. INPUT PROJECT'!$H56*'6. INPUT PROJECT'!$K56*(1-'6. INPUT PROJECT'!$L56)*(1+'6. INPUT PROJECT'!$M56)^4</f>
        <v>0</v>
      </c>
      <c r="BP108" s="297">
        <f>BP$73*'6. INPUT PROJECT'!$H56*'6. INPUT PROJECT'!$K56*(1-'6. INPUT PROJECT'!$L56)*(1+'6. INPUT PROJECT'!$M56)^4</f>
        <v>0</v>
      </c>
      <c r="BQ108" s="297">
        <f>BQ$73*'6. INPUT PROJECT'!$H56*'6. INPUT PROJECT'!$K56*(1-'6. INPUT PROJECT'!$L56)*(1+'6. INPUT PROJECT'!$M56)^4</f>
        <v>0</v>
      </c>
      <c r="BR108" s="297">
        <f>BR$73*'6. INPUT PROJECT'!$H56*'6. INPUT PROJECT'!$K56*(1-'6. INPUT PROJECT'!$L56)*(1+'6. INPUT PROJECT'!$M56)^4</f>
        <v>0</v>
      </c>
      <c r="BS108" s="297">
        <f>BS$73*'6. INPUT PROJECT'!$H56*'6. INPUT PROJECT'!$K56*(1-'6. INPUT PROJECT'!$L56)*(1+'6. INPUT PROJECT'!$M56)^4</f>
        <v>0</v>
      </c>
    </row>
    <row r="109" spans="1:71" s="80" customFormat="1" ht="16" outlineLevel="2">
      <c r="A109" s="83"/>
      <c r="B109" s="129" t="str">
        <f>'6. INPUT PROJECT'!D57</f>
        <v>Project-2.1.3-Item #2</v>
      </c>
      <c r="C109" s="129" t="str">
        <f>'6. INPUT PROJECT'!F57</f>
        <v>M/O - medium</v>
      </c>
      <c r="E109" s="297">
        <f t="shared" si="96"/>
        <v>0</v>
      </c>
      <c r="F109" s="297">
        <f t="shared" si="97"/>
        <v>0</v>
      </c>
      <c r="G109" s="297">
        <f t="shared" si="98"/>
        <v>0</v>
      </c>
      <c r="H109" s="297">
        <f t="shared" si="99"/>
        <v>0</v>
      </c>
      <c r="I109" s="297">
        <f t="shared" si="100"/>
        <v>0</v>
      </c>
      <c r="J109" s="297">
        <f t="shared" si="101"/>
        <v>0</v>
      </c>
      <c r="K109" s="309"/>
      <c r="L109" s="297">
        <f>L$73*'6. INPUT PROJECT'!$H57*'6. INPUT PROJECT'!$K57*(1-'6. INPUT PROJECT'!$L57)</f>
        <v>0</v>
      </c>
      <c r="M109" s="297">
        <f>M$73*'6. INPUT PROJECT'!$H57*'6. INPUT PROJECT'!$K57*(1-'6. INPUT PROJECT'!$L57)</f>
        <v>0</v>
      </c>
      <c r="N109" s="297">
        <f>N$73*'6. INPUT PROJECT'!$H57*'6. INPUT PROJECT'!$K57*(1-'6. INPUT PROJECT'!$L57)</f>
        <v>0</v>
      </c>
      <c r="O109" s="297">
        <f>O$73*'6. INPUT PROJECT'!$H57*'6. INPUT PROJECT'!$K57*(1-'6. INPUT PROJECT'!$L57)</f>
        <v>0</v>
      </c>
      <c r="P109" s="297">
        <f>P$73*'6. INPUT PROJECT'!$H57*'6. INPUT PROJECT'!$K57*(1-'6. INPUT PROJECT'!$L57)</f>
        <v>0</v>
      </c>
      <c r="Q109" s="297">
        <f>Q$73*'6. INPUT PROJECT'!$H57*'6. INPUT PROJECT'!$K57*(1-'6. INPUT PROJECT'!$L57)</f>
        <v>0</v>
      </c>
      <c r="R109" s="297">
        <f>R$73*'6. INPUT PROJECT'!$H57*'6. INPUT PROJECT'!$K57*(1-'6. INPUT PROJECT'!$L57)</f>
        <v>0</v>
      </c>
      <c r="S109" s="297">
        <f>S$73*'6. INPUT PROJECT'!$H57*'6. INPUT PROJECT'!$K57*(1-'6. INPUT PROJECT'!$L57)</f>
        <v>0</v>
      </c>
      <c r="T109" s="297">
        <f>T$73*'6. INPUT PROJECT'!$H57*'6. INPUT PROJECT'!$K57*(1-'6. INPUT PROJECT'!$L57)</f>
        <v>0</v>
      </c>
      <c r="U109" s="297">
        <f>U$73*'6. INPUT PROJECT'!$H57*'6. INPUT PROJECT'!$K57*(1-'6. INPUT PROJECT'!$L57)</f>
        <v>0</v>
      </c>
      <c r="V109" s="297">
        <f>V$73*'6. INPUT PROJECT'!$H57*'6. INPUT PROJECT'!$K57*(1-'6. INPUT PROJECT'!$L57)</f>
        <v>0</v>
      </c>
      <c r="W109" s="297">
        <f>W$73*'6. INPUT PROJECT'!$H57*'6. INPUT PROJECT'!$K57*(1-'6. INPUT PROJECT'!$L57)</f>
        <v>0</v>
      </c>
      <c r="X109" s="297">
        <f>X$73*'6. INPUT PROJECT'!$H57*'6. INPUT PROJECT'!$K57*(1-'6. INPUT PROJECT'!$L57)*(1+'6. INPUT PROJECT'!$M57)</f>
        <v>0</v>
      </c>
      <c r="Y109" s="297">
        <f>Y$73*'6. INPUT PROJECT'!$H57*'6. INPUT PROJECT'!$K57*(1-'6. INPUT PROJECT'!$L57)*(1+'6. INPUT PROJECT'!$M57)</f>
        <v>0</v>
      </c>
      <c r="Z109" s="297">
        <f>Z$73*'6. INPUT PROJECT'!$H57*'6. INPUT PROJECT'!$K57*(1-'6. INPUT PROJECT'!$L57)*(1+'6. INPUT PROJECT'!$M57)</f>
        <v>0</v>
      </c>
      <c r="AA109" s="297">
        <f>AA$73*'6. INPUT PROJECT'!$H57*'6. INPUT PROJECT'!$K57*(1-'6. INPUT PROJECT'!$L57)*(1+'6. INPUT PROJECT'!$M57)</f>
        <v>0</v>
      </c>
      <c r="AB109" s="297">
        <f>AB$73*'6. INPUT PROJECT'!$H57*'6. INPUT PROJECT'!$K57*(1-'6. INPUT PROJECT'!$L57)*(1+'6. INPUT PROJECT'!$M57)</f>
        <v>0</v>
      </c>
      <c r="AC109" s="297">
        <f>AC$73*'6. INPUT PROJECT'!$H57*'6. INPUT PROJECT'!$K57*(1-'6. INPUT PROJECT'!$L57)*(1+'6. INPUT PROJECT'!$M57)</f>
        <v>0</v>
      </c>
      <c r="AD109" s="297">
        <f>AD$73*'6. INPUT PROJECT'!$H57*'6. INPUT PROJECT'!$K57*(1-'6. INPUT PROJECT'!$L57)*(1+'6. INPUT PROJECT'!$M57)</f>
        <v>0</v>
      </c>
      <c r="AE109" s="297">
        <f>AE$73*'6. INPUT PROJECT'!$H57*'6. INPUT PROJECT'!$K57*(1-'6. INPUT PROJECT'!$L57)*(1+'6. INPUT PROJECT'!$M57)</f>
        <v>0</v>
      </c>
      <c r="AF109" s="297">
        <f>AF$73*'6. INPUT PROJECT'!$H57*'6. INPUT PROJECT'!$K57*(1-'6. INPUT PROJECT'!$L57)*(1+'6. INPUT PROJECT'!$M57)</f>
        <v>0</v>
      </c>
      <c r="AG109" s="297">
        <f>AG$73*'6. INPUT PROJECT'!$H57*'6. INPUT PROJECT'!$K57*(1-'6. INPUT PROJECT'!$L57)*(1+'6. INPUT PROJECT'!$M57)</f>
        <v>0</v>
      </c>
      <c r="AH109" s="297">
        <f>AH$73*'6. INPUT PROJECT'!$H57*'6. INPUT PROJECT'!$K57*(1-'6. INPUT PROJECT'!$L57)*(1+'6. INPUT PROJECT'!$M57)</f>
        <v>0</v>
      </c>
      <c r="AI109" s="297">
        <f>AI$73*'6. INPUT PROJECT'!$H57*'6. INPUT PROJECT'!$K57*(1-'6. INPUT PROJECT'!$L57)*(1+'6. INPUT PROJECT'!$M57)</f>
        <v>0</v>
      </c>
      <c r="AJ109" s="297">
        <f>AJ$73*'6. INPUT PROJECT'!$H57*'6. INPUT PROJECT'!$K57*(1-'6. INPUT PROJECT'!$L57)*(1+'6. INPUT PROJECT'!$M57)^2</f>
        <v>0</v>
      </c>
      <c r="AK109" s="297">
        <f>AK$73*'6. INPUT PROJECT'!$H57*'6. INPUT PROJECT'!$K57*(1-'6. INPUT PROJECT'!$L57)*(1+'6. INPUT PROJECT'!$M57)^2</f>
        <v>0</v>
      </c>
      <c r="AL109" s="297">
        <f>AL$73*'6. INPUT PROJECT'!$H57*'6. INPUT PROJECT'!$K57*(1-'6. INPUT PROJECT'!$L57)*(1+'6. INPUT PROJECT'!$M57)^2</f>
        <v>0</v>
      </c>
      <c r="AM109" s="297">
        <f>AM$73*'6. INPUT PROJECT'!$H57*'6. INPUT PROJECT'!$K57*(1-'6. INPUT PROJECT'!$L57)*(1+'6. INPUT PROJECT'!$M57)^2</f>
        <v>0</v>
      </c>
      <c r="AN109" s="297">
        <f>AN$73*'6. INPUT PROJECT'!$H57*'6. INPUT PROJECT'!$K57*(1-'6. INPUT PROJECT'!$L57)*(1+'6. INPUT PROJECT'!$M57)^2</f>
        <v>0</v>
      </c>
      <c r="AO109" s="297">
        <f>AO$73*'6. INPUT PROJECT'!$H57*'6. INPUT PROJECT'!$K57*(1-'6. INPUT PROJECT'!$L57)*(1+'6. INPUT PROJECT'!$M57)^2</f>
        <v>0</v>
      </c>
      <c r="AP109" s="297">
        <f>AP$73*'6. INPUT PROJECT'!$H57*'6. INPUT PROJECT'!$K57*(1-'6. INPUT PROJECT'!$L57)*(1+'6. INPUT PROJECT'!$M57)^2</f>
        <v>0</v>
      </c>
      <c r="AQ109" s="297">
        <f>AQ$73*'6. INPUT PROJECT'!$H57*'6. INPUT PROJECT'!$K57*(1-'6. INPUT PROJECT'!$L57)*(1+'6. INPUT PROJECT'!$M57)^2</f>
        <v>0</v>
      </c>
      <c r="AR109" s="297">
        <f>AR$73*'6. INPUT PROJECT'!$H57*'6. INPUT PROJECT'!$K57*(1-'6. INPUT PROJECT'!$L57)*(1+'6. INPUT PROJECT'!$M57)^2</f>
        <v>0</v>
      </c>
      <c r="AS109" s="297">
        <f>AS$73*'6. INPUT PROJECT'!$H57*'6. INPUT PROJECT'!$K57*(1-'6. INPUT PROJECT'!$L57)*(1+'6. INPUT PROJECT'!$M57)^2</f>
        <v>0</v>
      </c>
      <c r="AT109" s="297">
        <f>AT$73*'6. INPUT PROJECT'!$H57*'6. INPUT PROJECT'!$K57*(1-'6. INPUT PROJECT'!$L57)*(1+'6. INPUT PROJECT'!$M57)^2</f>
        <v>0</v>
      </c>
      <c r="AU109" s="297">
        <f>AU$73*'6. INPUT PROJECT'!$H57*'6. INPUT PROJECT'!$K57*(1-'6. INPUT PROJECT'!$L57)*(1+'6. INPUT PROJECT'!$M57)^2</f>
        <v>0</v>
      </c>
      <c r="AV109" s="297">
        <f>AV$73*'6. INPUT PROJECT'!$H57*'6. INPUT PROJECT'!$K57*(1-'6. INPUT PROJECT'!$L57)*(1+'6. INPUT PROJECT'!$M57)^3</f>
        <v>0</v>
      </c>
      <c r="AW109" s="297">
        <f>AW$73*'6. INPUT PROJECT'!$H57*'6. INPUT PROJECT'!$K57*(1-'6. INPUT PROJECT'!$L57)*(1+'6. INPUT PROJECT'!$M57)^3</f>
        <v>0</v>
      </c>
      <c r="AX109" s="297">
        <f>AX$73*'6. INPUT PROJECT'!$H57*'6. INPUT PROJECT'!$K57*(1-'6. INPUT PROJECT'!$L57)*(1+'6. INPUT PROJECT'!$M57)^3</f>
        <v>0</v>
      </c>
      <c r="AY109" s="297">
        <f>AY$73*'6. INPUT PROJECT'!$H57*'6. INPUT PROJECT'!$K57*(1-'6. INPUT PROJECT'!$L57)*(1+'6. INPUT PROJECT'!$M57)^3</f>
        <v>0</v>
      </c>
      <c r="AZ109" s="297">
        <f>AZ$73*'6. INPUT PROJECT'!$H57*'6. INPUT PROJECT'!$K57*(1-'6. INPUT PROJECT'!$L57)*(1+'6. INPUT PROJECT'!$M57)^3</f>
        <v>0</v>
      </c>
      <c r="BA109" s="297">
        <f>BA$73*'6. INPUT PROJECT'!$H57*'6. INPUT PROJECT'!$K57*(1-'6. INPUT PROJECT'!$L57)*(1+'6. INPUT PROJECT'!$M57)^3</f>
        <v>0</v>
      </c>
      <c r="BB109" s="297">
        <f>BB$73*'6. INPUT PROJECT'!$H57*'6. INPUT PROJECT'!$K57*(1-'6. INPUT PROJECT'!$L57)*(1+'6. INPUT PROJECT'!$M57)^3</f>
        <v>0</v>
      </c>
      <c r="BC109" s="297">
        <f>BC$73*'6. INPUT PROJECT'!$H57*'6. INPUT PROJECT'!$K57*(1-'6. INPUT PROJECT'!$L57)*(1+'6. INPUT PROJECT'!$M57)^3</f>
        <v>0</v>
      </c>
      <c r="BD109" s="297">
        <f>BD$73*'6. INPUT PROJECT'!$H57*'6. INPUT PROJECT'!$K57*(1-'6. INPUT PROJECT'!$L57)*(1+'6. INPUT PROJECT'!$M57)^3</f>
        <v>0</v>
      </c>
      <c r="BE109" s="297">
        <f>BE$73*'6. INPUT PROJECT'!$H57*'6. INPUT PROJECT'!$K57*(1-'6. INPUT PROJECT'!$L57)*(1+'6. INPUT PROJECT'!$M57)^3</f>
        <v>0</v>
      </c>
      <c r="BF109" s="297">
        <f>BF$73*'6. INPUT PROJECT'!$H57*'6. INPUT PROJECT'!$K57*(1-'6. INPUT PROJECT'!$L57)*(1+'6. INPUT PROJECT'!$M57)^3</f>
        <v>0</v>
      </c>
      <c r="BG109" s="297">
        <f>BG$73*'6. INPUT PROJECT'!$H57*'6. INPUT PROJECT'!$K57*(1-'6. INPUT PROJECT'!$L57)*(1+'6. INPUT PROJECT'!$M57)^3</f>
        <v>0</v>
      </c>
      <c r="BH109" s="297">
        <f>BH$73*'6. INPUT PROJECT'!$H57*'6. INPUT PROJECT'!$K57*(1-'6. INPUT PROJECT'!$L57)*(1+'6. INPUT PROJECT'!$M57)^4</f>
        <v>0</v>
      </c>
      <c r="BI109" s="297">
        <f>BI$73*'6. INPUT PROJECT'!$H57*'6. INPUT PROJECT'!$K57*(1-'6. INPUT PROJECT'!$L57)*(1+'6. INPUT PROJECT'!$M57)^4</f>
        <v>0</v>
      </c>
      <c r="BJ109" s="297">
        <f>BJ$73*'6. INPUT PROJECT'!$H57*'6. INPUT PROJECT'!$K57*(1-'6. INPUT PROJECT'!$L57)*(1+'6. INPUT PROJECT'!$M57)^4</f>
        <v>0</v>
      </c>
      <c r="BK109" s="297">
        <f>BK$73*'6. INPUT PROJECT'!$H57*'6. INPUT PROJECT'!$K57*(1-'6. INPUT PROJECT'!$L57)*(1+'6. INPUT PROJECT'!$M57)^4</f>
        <v>0</v>
      </c>
      <c r="BL109" s="297">
        <f>BL$73*'6. INPUT PROJECT'!$H57*'6. INPUT PROJECT'!$K57*(1-'6. INPUT PROJECT'!$L57)*(1+'6. INPUT PROJECT'!$M57)^4</f>
        <v>0</v>
      </c>
      <c r="BM109" s="297">
        <f>BM$73*'6. INPUT PROJECT'!$H57*'6. INPUT PROJECT'!$K57*(1-'6. INPUT PROJECT'!$L57)*(1+'6. INPUT PROJECT'!$M57)^4</f>
        <v>0</v>
      </c>
      <c r="BN109" s="297">
        <f>BN$73*'6. INPUT PROJECT'!$H57*'6. INPUT PROJECT'!$K57*(1-'6. INPUT PROJECT'!$L57)*(1+'6. INPUT PROJECT'!$M57)^4</f>
        <v>0</v>
      </c>
      <c r="BO109" s="297">
        <f>BO$73*'6. INPUT PROJECT'!$H57*'6. INPUT PROJECT'!$K57*(1-'6. INPUT PROJECT'!$L57)*(1+'6. INPUT PROJECT'!$M57)^4</f>
        <v>0</v>
      </c>
      <c r="BP109" s="297">
        <f>BP$73*'6. INPUT PROJECT'!$H57*'6. INPUT PROJECT'!$K57*(1-'6. INPUT PROJECT'!$L57)*(1+'6. INPUT PROJECT'!$M57)^4</f>
        <v>0</v>
      </c>
      <c r="BQ109" s="297">
        <f>BQ$73*'6. INPUT PROJECT'!$H57*'6. INPUT PROJECT'!$K57*(1-'6. INPUT PROJECT'!$L57)*(1+'6. INPUT PROJECT'!$M57)^4</f>
        <v>0</v>
      </c>
      <c r="BR109" s="297">
        <f>BR$73*'6. INPUT PROJECT'!$H57*'6. INPUT PROJECT'!$K57*(1-'6. INPUT PROJECT'!$L57)*(1+'6. INPUT PROJECT'!$M57)^4</f>
        <v>0</v>
      </c>
      <c r="BS109" s="297">
        <f>BS$73*'6. INPUT PROJECT'!$H57*'6. INPUT PROJECT'!$K57*(1-'6. INPUT PROJECT'!$L57)*(1+'6. INPUT PROJECT'!$M57)^4</f>
        <v>0</v>
      </c>
    </row>
    <row r="110" spans="1:71" s="80" customFormat="1" ht="16" outlineLevel="2">
      <c r="A110" s="83"/>
      <c r="B110" s="129" t="str">
        <f>'6. INPUT PROJECT'!D58</f>
        <v>Project-2.1.3-Item #3</v>
      </c>
      <c r="C110" s="129" t="str">
        <f>'6. INPUT PROJECT'!F58</f>
        <v>M/O - large</v>
      </c>
      <c r="E110" s="297">
        <f t="shared" si="96"/>
        <v>0</v>
      </c>
      <c r="F110" s="297">
        <f t="shared" si="97"/>
        <v>0</v>
      </c>
      <c r="G110" s="297">
        <f t="shared" si="98"/>
        <v>0</v>
      </c>
      <c r="H110" s="297">
        <f t="shared" si="99"/>
        <v>0</v>
      </c>
      <c r="I110" s="297">
        <f t="shared" si="100"/>
        <v>0</v>
      </c>
      <c r="J110" s="297">
        <f t="shared" si="101"/>
        <v>0</v>
      </c>
      <c r="K110" s="319"/>
      <c r="L110" s="297">
        <f>L$73*'6. INPUT PROJECT'!$H58*'6. INPUT PROJECT'!$K58*(1-'6. INPUT PROJECT'!$L58)</f>
        <v>0</v>
      </c>
      <c r="M110" s="297">
        <f>M$73*'6. INPUT PROJECT'!$H58*'6. INPUT PROJECT'!$K58*(1-'6. INPUT PROJECT'!$L58)</f>
        <v>0</v>
      </c>
      <c r="N110" s="297">
        <f>N$73*'6. INPUT PROJECT'!$H58*'6. INPUT PROJECT'!$K58*(1-'6. INPUT PROJECT'!$L58)</f>
        <v>0</v>
      </c>
      <c r="O110" s="297">
        <f>O$73*'6. INPUT PROJECT'!$H58*'6. INPUT PROJECT'!$K58*(1-'6. INPUT PROJECT'!$L58)</f>
        <v>0</v>
      </c>
      <c r="P110" s="297">
        <f>P$73*'6. INPUT PROJECT'!$H58*'6. INPUT PROJECT'!$K58*(1-'6. INPUT PROJECT'!$L58)</f>
        <v>0</v>
      </c>
      <c r="Q110" s="297">
        <f>Q$73*'6. INPUT PROJECT'!$H58*'6. INPUT PROJECT'!$K58*(1-'6. INPUT PROJECT'!$L58)</f>
        <v>0</v>
      </c>
      <c r="R110" s="297">
        <f>R$73*'6. INPUT PROJECT'!$H58*'6. INPUT PROJECT'!$K58*(1-'6. INPUT PROJECT'!$L58)</f>
        <v>0</v>
      </c>
      <c r="S110" s="297">
        <f>S$73*'6. INPUT PROJECT'!$H58*'6. INPUT PROJECT'!$K58*(1-'6. INPUT PROJECT'!$L58)</f>
        <v>0</v>
      </c>
      <c r="T110" s="297">
        <f>T$73*'6. INPUT PROJECT'!$H58*'6. INPUT PROJECT'!$K58*(1-'6. INPUT PROJECT'!$L58)</f>
        <v>0</v>
      </c>
      <c r="U110" s="297">
        <f>U$73*'6. INPUT PROJECT'!$H58*'6. INPUT PROJECT'!$K58*(1-'6. INPUT PROJECT'!$L58)</f>
        <v>0</v>
      </c>
      <c r="V110" s="297">
        <f>V$73*'6. INPUT PROJECT'!$H58*'6. INPUT PROJECT'!$K58*(1-'6. INPUT PROJECT'!$L58)</f>
        <v>0</v>
      </c>
      <c r="W110" s="297">
        <f>W$73*'6. INPUT PROJECT'!$H58*'6. INPUT PROJECT'!$K58*(1-'6. INPUT PROJECT'!$L58)</f>
        <v>0</v>
      </c>
      <c r="X110" s="297">
        <f>X$73*'6. INPUT PROJECT'!$H58*'6. INPUT PROJECT'!$K58*(1-'6. INPUT PROJECT'!$L58)*(1+'6. INPUT PROJECT'!$M58)</f>
        <v>0</v>
      </c>
      <c r="Y110" s="297">
        <f>Y$73*'6. INPUT PROJECT'!$H58*'6. INPUT PROJECT'!$K58*(1-'6. INPUT PROJECT'!$L58)*(1+'6. INPUT PROJECT'!$M58)</f>
        <v>0</v>
      </c>
      <c r="Z110" s="297">
        <f>Z$73*'6. INPUT PROJECT'!$H58*'6. INPUT PROJECT'!$K58*(1-'6. INPUT PROJECT'!$L58)*(1+'6. INPUT PROJECT'!$M58)</f>
        <v>0</v>
      </c>
      <c r="AA110" s="297">
        <f>AA$73*'6. INPUT PROJECT'!$H58*'6. INPUT PROJECT'!$K58*(1-'6. INPUT PROJECT'!$L58)*(1+'6. INPUT PROJECT'!$M58)</f>
        <v>0</v>
      </c>
      <c r="AB110" s="297">
        <f>AB$73*'6. INPUT PROJECT'!$H58*'6. INPUT PROJECT'!$K58*(1-'6. INPUT PROJECT'!$L58)*(1+'6. INPUT PROJECT'!$M58)</f>
        <v>0</v>
      </c>
      <c r="AC110" s="297">
        <f>AC$73*'6. INPUT PROJECT'!$H58*'6. INPUT PROJECT'!$K58*(1-'6. INPUT PROJECT'!$L58)*(1+'6. INPUT PROJECT'!$M58)</f>
        <v>0</v>
      </c>
      <c r="AD110" s="297">
        <f>AD$73*'6. INPUT PROJECT'!$H58*'6. INPUT PROJECT'!$K58*(1-'6. INPUT PROJECT'!$L58)*(1+'6. INPUT PROJECT'!$M58)</f>
        <v>0</v>
      </c>
      <c r="AE110" s="297">
        <f>AE$73*'6. INPUT PROJECT'!$H58*'6. INPUT PROJECT'!$K58*(1-'6. INPUT PROJECT'!$L58)*(1+'6. INPUT PROJECT'!$M58)</f>
        <v>0</v>
      </c>
      <c r="AF110" s="297">
        <f>AF$73*'6. INPUT PROJECT'!$H58*'6. INPUT PROJECT'!$K58*(1-'6. INPUT PROJECT'!$L58)*(1+'6. INPUT PROJECT'!$M58)</f>
        <v>0</v>
      </c>
      <c r="AG110" s="297">
        <f>AG$73*'6. INPUT PROJECT'!$H58*'6. INPUT PROJECT'!$K58*(1-'6. INPUT PROJECT'!$L58)*(1+'6. INPUT PROJECT'!$M58)</f>
        <v>0</v>
      </c>
      <c r="AH110" s="297">
        <f>AH$73*'6. INPUT PROJECT'!$H58*'6. INPUT PROJECT'!$K58*(1-'6. INPUT PROJECT'!$L58)*(1+'6. INPUT PROJECT'!$M58)</f>
        <v>0</v>
      </c>
      <c r="AI110" s="297">
        <f>AI$73*'6. INPUT PROJECT'!$H58*'6. INPUT PROJECT'!$K58*(1-'6. INPUT PROJECT'!$L58)*(1+'6. INPUT PROJECT'!$M58)</f>
        <v>0</v>
      </c>
      <c r="AJ110" s="297">
        <f>AJ$73*'6. INPUT PROJECT'!$H58*'6. INPUT PROJECT'!$K58*(1-'6. INPUT PROJECT'!$L58)*(1+'6. INPUT PROJECT'!$M58)^2</f>
        <v>0</v>
      </c>
      <c r="AK110" s="297">
        <f>AK$73*'6. INPUT PROJECT'!$H58*'6. INPUT PROJECT'!$K58*(1-'6. INPUT PROJECT'!$L58)*(1+'6. INPUT PROJECT'!$M58)^2</f>
        <v>0</v>
      </c>
      <c r="AL110" s="297">
        <f>AL$73*'6. INPUT PROJECT'!$H58*'6. INPUT PROJECT'!$K58*(1-'6. INPUT PROJECT'!$L58)*(1+'6. INPUT PROJECT'!$M58)^2</f>
        <v>0</v>
      </c>
      <c r="AM110" s="297">
        <f>AM$73*'6. INPUT PROJECT'!$H58*'6. INPUT PROJECT'!$K58*(1-'6. INPUT PROJECT'!$L58)*(1+'6. INPUT PROJECT'!$M58)^2</f>
        <v>0</v>
      </c>
      <c r="AN110" s="297">
        <f>AN$73*'6. INPUT PROJECT'!$H58*'6. INPUT PROJECT'!$K58*(1-'6. INPUT PROJECT'!$L58)*(1+'6. INPUT PROJECT'!$M58)^2</f>
        <v>0</v>
      </c>
      <c r="AO110" s="297">
        <f>AO$73*'6. INPUT PROJECT'!$H58*'6. INPUT PROJECT'!$K58*(1-'6. INPUT PROJECT'!$L58)*(1+'6. INPUT PROJECT'!$M58)^2</f>
        <v>0</v>
      </c>
      <c r="AP110" s="297">
        <f>AP$73*'6. INPUT PROJECT'!$H58*'6. INPUT PROJECT'!$K58*(1-'6. INPUT PROJECT'!$L58)*(1+'6. INPUT PROJECT'!$M58)^2</f>
        <v>0</v>
      </c>
      <c r="AQ110" s="297">
        <f>AQ$73*'6. INPUT PROJECT'!$H58*'6. INPUT PROJECT'!$K58*(1-'6. INPUT PROJECT'!$L58)*(1+'6. INPUT PROJECT'!$M58)^2</f>
        <v>0</v>
      </c>
      <c r="AR110" s="297">
        <f>AR$73*'6. INPUT PROJECT'!$H58*'6. INPUT PROJECT'!$K58*(1-'6. INPUT PROJECT'!$L58)*(1+'6. INPUT PROJECT'!$M58)^2</f>
        <v>0</v>
      </c>
      <c r="AS110" s="297">
        <f>AS$73*'6. INPUT PROJECT'!$H58*'6. INPUT PROJECT'!$K58*(1-'6. INPUT PROJECT'!$L58)*(1+'6. INPUT PROJECT'!$M58)^2</f>
        <v>0</v>
      </c>
      <c r="AT110" s="297">
        <f>AT$73*'6. INPUT PROJECT'!$H58*'6. INPUT PROJECT'!$K58*(1-'6. INPUT PROJECT'!$L58)*(1+'6. INPUT PROJECT'!$M58)^2</f>
        <v>0</v>
      </c>
      <c r="AU110" s="297">
        <f>AU$73*'6. INPUT PROJECT'!$H58*'6. INPUT PROJECT'!$K58*(1-'6. INPUT PROJECT'!$L58)*(1+'6. INPUT PROJECT'!$M58)^2</f>
        <v>0</v>
      </c>
      <c r="AV110" s="297">
        <f>AV$73*'6. INPUT PROJECT'!$H58*'6. INPUT PROJECT'!$K58*(1-'6. INPUT PROJECT'!$L58)*(1+'6. INPUT PROJECT'!$M58)^3</f>
        <v>0</v>
      </c>
      <c r="AW110" s="297">
        <f>AW$73*'6. INPUT PROJECT'!$H58*'6. INPUT PROJECT'!$K58*(1-'6. INPUT PROJECT'!$L58)*(1+'6. INPUT PROJECT'!$M58)^3</f>
        <v>0</v>
      </c>
      <c r="AX110" s="297">
        <f>AX$73*'6. INPUT PROJECT'!$H58*'6. INPUT PROJECT'!$K58*(1-'6. INPUT PROJECT'!$L58)*(1+'6. INPUT PROJECT'!$M58)^3</f>
        <v>0</v>
      </c>
      <c r="AY110" s="297">
        <f>AY$73*'6. INPUT PROJECT'!$H58*'6. INPUT PROJECT'!$K58*(1-'6. INPUT PROJECT'!$L58)*(1+'6. INPUT PROJECT'!$M58)^3</f>
        <v>0</v>
      </c>
      <c r="AZ110" s="297">
        <f>AZ$73*'6. INPUT PROJECT'!$H58*'6. INPUT PROJECT'!$K58*(1-'6. INPUT PROJECT'!$L58)*(1+'6. INPUT PROJECT'!$M58)^3</f>
        <v>0</v>
      </c>
      <c r="BA110" s="297">
        <f>BA$73*'6. INPUT PROJECT'!$H58*'6. INPUT PROJECT'!$K58*(1-'6. INPUT PROJECT'!$L58)*(1+'6. INPUT PROJECT'!$M58)^3</f>
        <v>0</v>
      </c>
      <c r="BB110" s="297">
        <f>BB$73*'6. INPUT PROJECT'!$H58*'6. INPUT PROJECT'!$K58*(1-'6. INPUT PROJECT'!$L58)*(1+'6. INPUT PROJECT'!$M58)^3</f>
        <v>0</v>
      </c>
      <c r="BC110" s="297">
        <f>BC$73*'6. INPUT PROJECT'!$H58*'6. INPUT PROJECT'!$K58*(1-'6. INPUT PROJECT'!$L58)*(1+'6. INPUT PROJECT'!$M58)^3</f>
        <v>0</v>
      </c>
      <c r="BD110" s="297">
        <f>BD$73*'6. INPUT PROJECT'!$H58*'6. INPUT PROJECT'!$K58*(1-'6. INPUT PROJECT'!$L58)*(1+'6. INPUT PROJECT'!$M58)^3</f>
        <v>0</v>
      </c>
      <c r="BE110" s="297">
        <f>BE$73*'6. INPUT PROJECT'!$H58*'6. INPUT PROJECT'!$K58*(1-'6. INPUT PROJECT'!$L58)*(1+'6. INPUT PROJECT'!$M58)^3</f>
        <v>0</v>
      </c>
      <c r="BF110" s="297">
        <f>BF$73*'6. INPUT PROJECT'!$H58*'6. INPUT PROJECT'!$K58*(1-'6. INPUT PROJECT'!$L58)*(1+'6. INPUT PROJECT'!$M58)^3</f>
        <v>0</v>
      </c>
      <c r="BG110" s="297">
        <f>BG$73*'6. INPUT PROJECT'!$H58*'6. INPUT PROJECT'!$K58*(1-'6. INPUT PROJECT'!$L58)*(1+'6. INPUT PROJECT'!$M58)^3</f>
        <v>0</v>
      </c>
      <c r="BH110" s="297">
        <f>BH$73*'6. INPUT PROJECT'!$H58*'6. INPUT PROJECT'!$K58*(1-'6. INPUT PROJECT'!$L58)*(1+'6. INPUT PROJECT'!$M58)^4</f>
        <v>0</v>
      </c>
      <c r="BI110" s="297">
        <f>BI$73*'6. INPUT PROJECT'!$H58*'6. INPUT PROJECT'!$K58*(1-'6. INPUT PROJECT'!$L58)*(1+'6. INPUT PROJECT'!$M58)^4</f>
        <v>0</v>
      </c>
      <c r="BJ110" s="297">
        <f>BJ$73*'6. INPUT PROJECT'!$H58*'6. INPUT PROJECT'!$K58*(1-'6. INPUT PROJECT'!$L58)*(1+'6. INPUT PROJECT'!$M58)^4</f>
        <v>0</v>
      </c>
      <c r="BK110" s="297">
        <f>BK$73*'6. INPUT PROJECT'!$H58*'6. INPUT PROJECT'!$K58*(1-'6. INPUT PROJECT'!$L58)*(1+'6. INPUT PROJECT'!$M58)^4</f>
        <v>0</v>
      </c>
      <c r="BL110" s="297">
        <f>BL$73*'6. INPUT PROJECT'!$H58*'6. INPUT PROJECT'!$K58*(1-'6. INPUT PROJECT'!$L58)*(1+'6. INPUT PROJECT'!$M58)^4</f>
        <v>0</v>
      </c>
      <c r="BM110" s="297">
        <f>BM$73*'6. INPUT PROJECT'!$H58*'6. INPUT PROJECT'!$K58*(1-'6. INPUT PROJECT'!$L58)*(1+'6. INPUT PROJECT'!$M58)^4</f>
        <v>0</v>
      </c>
      <c r="BN110" s="297">
        <f>BN$73*'6. INPUT PROJECT'!$H58*'6. INPUT PROJECT'!$K58*(1-'6. INPUT PROJECT'!$L58)*(1+'6. INPUT PROJECT'!$M58)^4</f>
        <v>0</v>
      </c>
      <c r="BO110" s="297">
        <f>BO$73*'6. INPUT PROJECT'!$H58*'6. INPUT PROJECT'!$K58*(1-'6. INPUT PROJECT'!$L58)*(1+'6. INPUT PROJECT'!$M58)^4</f>
        <v>0</v>
      </c>
      <c r="BP110" s="297">
        <f>BP$73*'6. INPUT PROJECT'!$H58*'6. INPUT PROJECT'!$K58*(1-'6. INPUT PROJECT'!$L58)*(1+'6. INPUT PROJECT'!$M58)^4</f>
        <v>0</v>
      </c>
      <c r="BQ110" s="297">
        <f>BQ$73*'6. INPUT PROJECT'!$H58*'6. INPUT PROJECT'!$K58*(1-'6. INPUT PROJECT'!$L58)*(1+'6. INPUT PROJECT'!$M58)^4</f>
        <v>0</v>
      </c>
      <c r="BR110" s="297">
        <f>BR$73*'6. INPUT PROJECT'!$H58*'6. INPUT PROJECT'!$K58*(1-'6. INPUT PROJECT'!$L58)*(1+'6. INPUT PROJECT'!$M58)^4</f>
        <v>0</v>
      </c>
      <c r="BS110" s="297">
        <f>BS$73*'6. INPUT PROJECT'!$H58*'6. INPUT PROJECT'!$K58*(1-'6. INPUT PROJECT'!$L58)*(1+'6. INPUT PROJECT'!$M58)^4</f>
        <v>0</v>
      </c>
    </row>
    <row r="111" spans="1:71" s="80" customFormat="1" ht="16" outlineLevel="2">
      <c r="A111" s="83"/>
      <c r="B111" s="129" t="str">
        <f>'6. INPUT PROJECT'!D59</f>
        <v>Project-2.1.3-Item #4</v>
      </c>
      <c r="C111" s="129">
        <f>'6. INPUT PROJECT'!F59</f>
        <v>0</v>
      </c>
      <c r="E111" s="297">
        <f t="shared" si="96"/>
        <v>0</v>
      </c>
      <c r="F111" s="297">
        <f t="shared" si="97"/>
        <v>0</v>
      </c>
      <c r="G111" s="297">
        <f t="shared" si="98"/>
        <v>0</v>
      </c>
      <c r="H111" s="297">
        <f t="shared" si="99"/>
        <v>0</v>
      </c>
      <c r="I111" s="297">
        <f t="shared" si="100"/>
        <v>0</v>
      </c>
      <c r="J111" s="297">
        <f t="shared" si="101"/>
        <v>0</v>
      </c>
      <c r="K111" s="309"/>
      <c r="L111" s="297">
        <f>L$73*'6. INPUT PROJECT'!$H59*'6. INPUT PROJECT'!$K59*(1-'6. INPUT PROJECT'!$L59)</f>
        <v>0</v>
      </c>
      <c r="M111" s="297">
        <f>M$73*'6. INPUT PROJECT'!$H59*'6. INPUT PROJECT'!$K59*(1-'6. INPUT PROJECT'!$L59)</f>
        <v>0</v>
      </c>
      <c r="N111" s="297">
        <f>N$73*'6. INPUT PROJECT'!$H59*'6. INPUT PROJECT'!$K59*(1-'6. INPUT PROJECT'!$L59)</f>
        <v>0</v>
      </c>
      <c r="O111" s="297">
        <f>O$73*'6. INPUT PROJECT'!$H59*'6. INPUT PROJECT'!$K59*(1-'6. INPUT PROJECT'!$L59)</f>
        <v>0</v>
      </c>
      <c r="P111" s="297">
        <f>P$73*'6. INPUT PROJECT'!$H59*'6. INPUT PROJECT'!$K59*(1-'6. INPUT PROJECT'!$L59)</f>
        <v>0</v>
      </c>
      <c r="Q111" s="297">
        <f>Q$73*'6. INPUT PROJECT'!$H59*'6. INPUT PROJECT'!$K59*(1-'6. INPUT PROJECT'!$L59)</f>
        <v>0</v>
      </c>
      <c r="R111" s="297">
        <f>R$73*'6. INPUT PROJECT'!$H59*'6. INPUT PROJECT'!$K59*(1-'6. INPUT PROJECT'!$L59)</f>
        <v>0</v>
      </c>
      <c r="S111" s="297">
        <f>S$73*'6. INPUT PROJECT'!$H59*'6. INPUT PROJECT'!$K59*(1-'6. INPUT PROJECT'!$L59)</f>
        <v>0</v>
      </c>
      <c r="T111" s="297">
        <f>T$73*'6. INPUT PROJECT'!$H59*'6. INPUT PROJECT'!$K59*(1-'6. INPUT PROJECT'!$L59)</f>
        <v>0</v>
      </c>
      <c r="U111" s="297">
        <f>U$73*'6. INPUT PROJECT'!$H59*'6. INPUT PROJECT'!$K59*(1-'6. INPUT PROJECT'!$L59)</f>
        <v>0</v>
      </c>
      <c r="V111" s="297">
        <f>V$73*'6. INPUT PROJECT'!$H59*'6. INPUT PROJECT'!$K59*(1-'6. INPUT PROJECT'!$L59)</f>
        <v>0</v>
      </c>
      <c r="W111" s="297">
        <f>W$73*'6. INPUT PROJECT'!$H59*'6. INPUT PROJECT'!$K59*(1-'6. INPUT PROJECT'!$L59)</f>
        <v>0</v>
      </c>
      <c r="X111" s="297">
        <f>X$73*'6. INPUT PROJECT'!$H59*'6. INPUT PROJECT'!$K59*(1-'6. INPUT PROJECT'!$L59)*(1+'6. INPUT PROJECT'!$M59)</f>
        <v>0</v>
      </c>
      <c r="Y111" s="297">
        <f>Y$73*'6. INPUT PROJECT'!$H59*'6. INPUT PROJECT'!$K59*(1-'6. INPUT PROJECT'!$L59)*(1+'6. INPUT PROJECT'!$M59)</f>
        <v>0</v>
      </c>
      <c r="Z111" s="297">
        <f>Z$73*'6. INPUT PROJECT'!$H59*'6. INPUT PROJECT'!$K59*(1-'6. INPUT PROJECT'!$L59)*(1+'6. INPUT PROJECT'!$M59)</f>
        <v>0</v>
      </c>
      <c r="AA111" s="297">
        <f>AA$73*'6. INPUT PROJECT'!$H59*'6. INPUT PROJECT'!$K59*(1-'6. INPUT PROJECT'!$L59)*(1+'6. INPUT PROJECT'!$M59)</f>
        <v>0</v>
      </c>
      <c r="AB111" s="297">
        <f>AB$73*'6. INPUT PROJECT'!$H59*'6. INPUT PROJECT'!$K59*(1-'6. INPUT PROJECT'!$L59)*(1+'6. INPUT PROJECT'!$M59)</f>
        <v>0</v>
      </c>
      <c r="AC111" s="297">
        <f>AC$73*'6. INPUT PROJECT'!$H59*'6. INPUT PROJECT'!$K59*(1-'6. INPUT PROJECT'!$L59)*(1+'6. INPUT PROJECT'!$M59)</f>
        <v>0</v>
      </c>
      <c r="AD111" s="297">
        <f>AD$73*'6. INPUT PROJECT'!$H59*'6. INPUT PROJECT'!$K59*(1-'6. INPUT PROJECT'!$L59)*(1+'6. INPUT PROJECT'!$M59)</f>
        <v>0</v>
      </c>
      <c r="AE111" s="297">
        <f>AE$73*'6. INPUT PROJECT'!$H59*'6. INPUT PROJECT'!$K59*(1-'6. INPUT PROJECT'!$L59)*(1+'6. INPUT PROJECT'!$M59)</f>
        <v>0</v>
      </c>
      <c r="AF111" s="297">
        <f>AF$73*'6. INPUT PROJECT'!$H59*'6. INPUT PROJECT'!$K59*(1-'6. INPUT PROJECT'!$L59)*(1+'6. INPUT PROJECT'!$M59)</f>
        <v>0</v>
      </c>
      <c r="AG111" s="297">
        <f>AG$73*'6. INPUT PROJECT'!$H59*'6. INPUT PROJECT'!$K59*(1-'6. INPUT PROJECT'!$L59)*(1+'6. INPUT PROJECT'!$M59)</f>
        <v>0</v>
      </c>
      <c r="AH111" s="297">
        <f>AH$73*'6. INPUT PROJECT'!$H59*'6. INPUT PROJECT'!$K59*(1-'6. INPUT PROJECT'!$L59)*(1+'6. INPUT PROJECT'!$M59)</f>
        <v>0</v>
      </c>
      <c r="AI111" s="297">
        <f>AI$73*'6. INPUT PROJECT'!$H59*'6. INPUT PROJECT'!$K59*(1-'6. INPUT PROJECT'!$L59)*(1+'6. INPUT PROJECT'!$M59)</f>
        <v>0</v>
      </c>
      <c r="AJ111" s="297">
        <f>AJ$73*'6. INPUT PROJECT'!$H59*'6. INPUT PROJECT'!$K59*(1-'6. INPUT PROJECT'!$L59)*(1+'6. INPUT PROJECT'!$M59)^2</f>
        <v>0</v>
      </c>
      <c r="AK111" s="297">
        <f>AK$73*'6. INPUT PROJECT'!$H59*'6. INPUT PROJECT'!$K59*(1-'6. INPUT PROJECT'!$L59)*(1+'6. INPUT PROJECT'!$M59)^2</f>
        <v>0</v>
      </c>
      <c r="AL111" s="297">
        <f>AL$73*'6. INPUT PROJECT'!$H59*'6. INPUT PROJECT'!$K59*(1-'6. INPUT PROJECT'!$L59)*(1+'6. INPUT PROJECT'!$M59)^2</f>
        <v>0</v>
      </c>
      <c r="AM111" s="297">
        <f>AM$73*'6. INPUT PROJECT'!$H59*'6. INPUT PROJECT'!$K59*(1-'6. INPUT PROJECT'!$L59)*(1+'6. INPUT PROJECT'!$M59)^2</f>
        <v>0</v>
      </c>
      <c r="AN111" s="297">
        <f>AN$73*'6. INPUT PROJECT'!$H59*'6. INPUT PROJECT'!$K59*(1-'6. INPUT PROJECT'!$L59)*(1+'6. INPUT PROJECT'!$M59)^2</f>
        <v>0</v>
      </c>
      <c r="AO111" s="297">
        <f>AO$73*'6. INPUT PROJECT'!$H59*'6. INPUT PROJECT'!$K59*(1-'6. INPUT PROJECT'!$L59)*(1+'6. INPUT PROJECT'!$M59)^2</f>
        <v>0</v>
      </c>
      <c r="AP111" s="297">
        <f>AP$73*'6. INPUT PROJECT'!$H59*'6. INPUT PROJECT'!$K59*(1-'6. INPUT PROJECT'!$L59)*(1+'6. INPUT PROJECT'!$M59)^2</f>
        <v>0</v>
      </c>
      <c r="AQ111" s="297">
        <f>AQ$73*'6. INPUT PROJECT'!$H59*'6. INPUT PROJECT'!$K59*(1-'6. INPUT PROJECT'!$L59)*(1+'6. INPUT PROJECT'!$M59)^2</f>
        <v>0</v>
      </c>
      <c r="AR111" s="297">
        <f>AR$73*'6. INPUT PROJECT'!$H59*'6. INPUT PROJECT'!$K59*(1-'6. INPUT PROJECT'!$L59)*(1+'6. INPUT PROJECT'!$M59)^2</f>
        <v>0</v>
      </c>
      <c r="AS111" s="297">
        <f>AS$73*'6. INPUT PROJECT'!$H59*'6. INPUT PROJECT'!$K59*(1-'6. INPUT PROJECT'!$L59)*(1+'6. INPUT PROJECT'!$M59)^2</f>
        <v>0</v>
      </c>
      <c r="AT111" s="297">
        <f>AT$73*'6. INPUT PROJECT'!$H59*'6. INPUT PROJECT'!$K59*(1-'6. INPUT PROJECT'!$L59)*(1+'6. INPUT PROJECT'!$M59)^2</f>
        <v>0</v>
      </c>
      <c r="AU111" s="297">
        <f>AU$73*'6. INPUT PROJECT'!$H59*'6. INPUT PROJECT'!$K59*(1-'6. INPUT PROJECT'!$L59)*(1+'6. INPUT PROJECT'!$M59)^2</f>
        <v>0</v>
      </c>
      <c r="AV111" s="297">
        <f>AV$73*'6. INPUT PROJECT'!$H59*'6. INPUT PROJECT'!$K59*(1-'6. INPUT PROJECT'!$L59)*(1+'6. INPUT PROJECT'!$M59)^3</f>
        <v>0</v>
      </c>
      <c r="AW111" s="297">
        <f>AW$73*'6. INPUT PROJECT'!$H59*'6. INPUT PROJECT'!$K59*(1-'6. INPUT PROJECT'!$L59)*(1+'6. INPUT PROJECT'!$M59)^3</f>
        <v>0</v>
      </c>
      <c r="AX111" s="297">
        <f>AX$73*'6. INPUT PROJECT'!$H59*'6. INPUT PROJECT'!$K59*(1-'6. INPUT PROJECT'!$L59)*(1+'6. INPUT PROJECT'!$M59)^3</f>
        <v>0</v>
      </c>
      <c r="AY111" s="297">
        <f>AY$73*'6. INPUT PROJECT'!$H59*'6. INPUT PROJECT'!$K59*(1-'6. INPUT PROJECT'!$L59)*(1+'6. INPUT PROJECT'!$M59)^3</f>
        <v>0</v>
      </c>
      <c r="AZ111" s="297">
        <f>AZ$73*'6. INPUT PROJECT'!$H59*'6. INPUT PROJECT'!$K59*(1-'6. INPUT PROJECT'!$L59)*(1+'6. INPUT PROJECT'!$M59)^3</f>
        <v>0</v>
      </c>
      <c r="BA111" s="297">
        <f>BA$73*'6. INPUT PROJECT'!$H59*'6. INPUT PROJECT'!$K59*(1-'6. INPUT PROJECT'!$L59)*(1+'6. INPUT PROJECT'!$M59)^3</f>
        <v>0</v>
      </c>
      <c r="BB111" s="297">
        <f>BB$73*'6. INPUT PROJECT'!$H59*'6. INPUT PROJECT'!$K59*(1-'6. INPUT PROJECT'!$L59)*(1+'6. INPUT PROJECT'!$M59)^3</f>
        <v>0</v>
      </c>
      <c r="BC111" s="297">
        <f>BC$73*'6. INPUT PROJECT'!$H59*'6. INPUT PROJECT'!$K59*(1-'6. INPUT PROJECT'!$L59)*(1+'6. INPUT PROJECT'!$M59)^3</f>
        <v>0</v>
      </c>
      <c r="BD111" s="297">
        <f>BD$73*'6. INPUT PROJECT'!$H59*'6. INPUT PROJECT'!$K59*(1-'6. INPUT PROJECT'!$L59)*(1+'6. INPUT PROJECT'!$M59)^3</f>
        <v>0</v>
      </c>
      <c r="BE111" s="297">
        <f>BE$73*'6. INPUT PROJECT'!$H59*'6. INPUT PROJECT'!$K59*(1-'6. INPUT PROJECT'!$L59)*(1+'6. INPUT PROJECT'!$M59)^3</f>
        <v>0</v>
      </c>
      <c r="BF111" s="297">
        <f>BF$73*'6. INPUT PROJECT'!$H59*'6. INPUT PROJECT'!$K59*(1-'6. INPUT PROJECT'!$L59)*(1+'6. INPUT PROJECT'!$M59)^3</f>
        <v>0</v>
      </c>
      <c r="BG111" s="297">
        <f>BG$73*'6. INPUT PROJECT'!$H59*'6. INPUT PROJECT'!$K59*(1-'6. INPUT PROJECT'!$L59)*(1+'6. INPUT PROJECT'!$M59)^3</f>
        <v>0</v>
      </c>
      <c r="BH111" s="297">
        <f>BH$73*'6. INPUT PROJECT'!$H59*'6. INPUT PROJECT'!$K59*(1-'6. INPUT PROJECT'!$L59)*(1+'6. INPUT PROJECT'!$M59)^4</f>
        <v>0</v>
      </c>
      <c r="BI111" s="297">
        <f>BI$73*'6. INPUT PROJECT'!$H59*'6. INPUT PROJECT'!$K59*(1-'6. INPUT PROJECT'!$L59)*(1+'6. INPUT PROJECT'!$M59)^4</f>
        <v>0</v>
      </c>
      <c r="BJ111" s="297">
        <f>BJ$73*'6. INPUT PROJECT'!$H59*'6. INPUT PROJECT'!$K59*(1-'6. INPUT PROJECT'!$L59)*(1+'6. INPUT PROJECT'!$M59)^4</f>
        <v>0</v>
      </c>
      <c r="BK111" s="297">
        <f>BK$73*'6. INPUT PROJECT'!$H59*'6. INPUT PROJECT'!$K59*(1-'6. INPUT PROJECT'!$L59)*(1+'6. INPUT PROJECT'!$M59)^4</f>
        <v>0</v>
      </c>
      <c r="BL111" s="297">
        <f>BL$73*'6. INPUT PROJECT'!$H59*'6. INPUT PROJECT'!$K59*(1-'6. INPUT PROJECT'!$L59)*(1+'6. INPUT PROJECT'!$M59)^4</f>
        <v>0</v>
      </c>
      <c r="BM111" s="297">
        <f>BM$73*'6. INPUT PROJECT'!$H59*'6. INPUT PROJECT'!$K59*(1-'6. INPUT PROJECT'!$L59)*(1+'6. INPUT PROJECT'!$M59)^4</f>
        <v>0</v>
      </c>
      <c r="BN111" s="297">
        <f>BN$73*'6. INPUT PROJECT'!$H59*'6. INPUT PROJECT'!$K59*(1-'6. INPUT PROJECT'!$L59)*(1+'6. INPUT PROJECT'!$M59)^4</f>
        <v>0</v>
      </c>
      <c r="BO111" s="297">
        <f>BO$73*'6. INPUT PROJECT'!$H59*'6. INPUT PROJECT'!$K59*(1-'6. INPUT PROJECT'!$L59)*(1+'6. INPUT PROJECT'!$M59)^4</f>
        <v>0</v>
      </c>
      <c r="BP111" s="297">
        <f>BP$73*'6. INPUT PROJECT'!$H59*'6. INPUT PROJECT'!$K59*(1-'6. INPUT PROJECT'!$L59)*(1+'6. INPUT PROJECT'!$M59)^4</f>
        <v>0</v>
      </c>
      <c r="BQ111" s="297">
        <f>BQ$73*'6. INPUT PROJECT'!$H59*'6. INPUT PROJECT'!$K59*(1-'6. INPUT PROJECT'!$L59)*(1+'6. INPUT PROJECT'!$M59)^4</f>
        <v>0</v>
      </c>
      <c r="BR111" s="297">
        <f>BR$73*'6. INPUT PROJECT'!$H59*'6. INPUT PROJECT'!$K59*(1-'6. INPUT PROJECT'!$L59)*(1+'6. INPUT PROJECT'!$M59)^4</f>
        <v>0</v>
      </c>
      <c r="BS111" s="297">
        <f>BS$73*'6. INPUT PROJECT'!$H59*'6. INPUT PROJECT'!$K59*(1-'6. INPUT PROJECT'!$L59)*(1+'6. INPUT PROJECT'!$M59)^4</f>
        <v>0</v>
      </c>
    </row>
    <row r="112" spans="1:71" s="80" customFormat="1" ht="16" outlineLevel="2">
      <c r="A112" s="83"/>
      <c r="B112" s="129" t="str">
        <f>'6. INPUT PROJECT'!D60</f>
        <v>Project-2.1.3-Item #5</v>
      </c>
      <c r="C112" s="129">
        <f>'6. INPUT PROJECT'!F60</f>
        <v>0</v>
      </c>
      <c r="E112" s="297">
        <f t="shared" si="96"/>
        <v>0</v>
      </c>
      <c r="F112" s="297">
        <f t="shared" si="97"/>
        <v>0</v>
      </c>
      <c r="G112" s="297">
        <f t="shared" si="98"/>
        <v>0</v>
      </c>
      <c r="H112" s="297">
        <f t="shared" si="99"/>
        <v>0</v>
      </c>
      <c r="I112" s="297">
        <f t="shared" si="100"/>
        <v>0</v>
      </c>
      <c r="J112" s="297">
        <f t="shared" si="101"/>
        <v>0</v>
      </c>
      <c r="K112" s="309"/>
      <c r="L112" s="297">
        <f>L$73*'6. INPUT PROJECT'!$H60*'6. INPUT PROJECT'!$K60*(1-'6. INPUT PROJECT'!$L60)</f>
        <v>0</v>
      </c>
      <c r="M112" s="297">
        <f>M$73*'6. INPUT PROJECT'!$H60*'6. INPUT PROJECT'!$K60*(1-'6. INPUT PROJECT'!$L60)</f>
        <v>0</v>
      </c>
      <c r="N112" s="297">
        <f>N$73*'6. INPUT PROJECT'!$H60*'6. INPUT PROJECT'!$K60*(1-'6. INPUT PROJECT'!$L60)</f>
        <v>0</v>
      </c>
      <c r="O112" s="297">
        <f>O$73*'6. INPUT PROJECT'!$H60*'6. INPUT PROJECT'!$K60*(1-'6. INPUT PROJECT'!$L60)</f>
        <v>0</v>
      </c>
      <c r="P112" s="297">
        <f>P$73*'6. INPUT PROJECT'!$H60*'6. INPUT PROJECT'!$K60*(1-'6. INPUT PROJECT'!$L60)</f>
        <v>0</v>
      </c>
      <c r="Q112" s="297">
        <f>Q$73*'6. INPUT PROJECT'!$H60*'6. INPUT PROJECT'!$K60*(1-'6. INPUT PROJECT'!$L60)</f>
        <v>0</v>
      </c>
      <c r="R112" s="297">
        <f>R$73*'6. INPUT PROJECT'!$H60*'6. INPUT PROJECT'!$K60*(1-'6. INPUT PROJECT'!$L60)</f>
        <v>0</v>
      </c>
      <c r="S112" s="297">
        <f>S$73*'6. INPUT PROJECT'!$H60*'6. INPUT PROJECT'!$K60*(1-'6. INPUT PROJECT'!$L60)</f>
        <v>0</v>
      </c>
      <c r="T112" s="297">
        <f>T$73*'6. INPUT PROJECT'!$H60*'6. INPUT PROJECT'!$K60*(1-'6. INPUT PROJECT'!$L60)</f>
        <v>0</v>
      </c>
      <c r="U112" s="297">
        <f>U$73*'6. INPUT PROJECT'!$H60*'6. INPUT PROJECT'!$K60*(1-'6. INPUT PROJECT'!$L60)</f>
        <v>0</v>
      </c>
      <c r="V112" s="297">
        <f>V$73*'6. INPUT PROJECT'!$H60*'6. INPUT PROJECT'!$K60*(1-'6. INPUT PROJECT'!$L60)</f>
        <v>0</v>
      </c>
      <c r="W112" s="297">
        <f>W$73*'6. INPUT PROJECT'!$H60*'6. INPUT PROJECT'!$K60*(1-'6. INPUT PROJECT'!$L60)</f>
        <v>0</v>
      </c>
      <c r="X112" s="297">
        <f>X$73*'6. INPUT PROJECT'!$H60*'6. INPUT PROJECT'!$K60*(1-'6. INPUT PROJECT'!$L60)*(1+'6. INPUT PROJECT'!$M60)</f>
        <v>0</v>
      </c>
      <c r="Y112" s="297">
        <f>Y$73*'6. INPUT PROJECT'!$H60*'6. INPUT PROJECT'!$K60*(1-'6. INPUT PROJECT'!$L60)*(1+'6. INPUT PROJECT'!$M60)</f>
        <v>0</v>
      </c>
      <c r="Z112" s="297">
        <f>Z$73*'6. INPUT PROJECT'!$H60*'6. INPUT PROJECT'!$K60*(1-'6. INPUT PROJECT'!$L60)*(1+'6. INPUT PROJECT'!$M60)</f>
        <v>0</v>
      </c>
      <c r="AA112" s="297">
        <f>AA$73*'6. INPUT PROJECT'!$H60*'6. INPUT PROJECT'!$K60*(1-'6. INPUT PROJECT'!$L60)*(1+'6. INPUT PROJECT'!$M60)</f>
        <v>0</v>
      </c>
      <c r="AB112" s="297">
        <f>AB$73*'6. INPUT PROJECT'!$H60*'6. INPUT PROJECT'!$K60*(1-'6. INPUT PROJECT'!$L60)*(1+'6. INPUT PROJECT'!$M60)</f>
        <v>0</v>
      </c>
      <c r="AC112" s="297">
        <f>AC$73*'6. INPUT PROJECT'!$H60*'6. INPUT PROJECT'!$K60*(1-'6. INPUT PROJECT'!$L60)*(1+'6. INPUT PROJECT'!$M60)</f>
        <v>0</v>
      </c>
      <c r="AD112" s="297">
        <f>AD$73*'6. INPUT PROJECT'!$H60*'6. INPUT PROJECT'!$K60*(1-'6. INPUT PROJECT'!$L60)*(1+'6. INPUT PROJECT'!$M60)</f>
        <v>0</v>
      </c>
      <c r="AE112" s="297">
        <f>AE$73*'6. INPUT PROJECT'!$H60*'6. INPUT PROJECT'!$K60*(1-'6. INPUT PROJECT'!$L60)*(1+'6. INPUT PROJECT'!$M60)</f>
        <v>0</v>
      </c>
      <c r="AF112" s="297">
        <f>AF$73*'6. INPUT PROJECT'!$H60*'6. INPUT PROJECT'!$K60*(1-'6. INPUT PROJECT'!$L60)*(1+'6. INPUT PROJECT'!$M60)</f>
        <v>0</v>
      </c>
      <c r="AG112" s="297">
        <f>AG$73*'6. INPUT PROJECT'!$H60*'6. INPUT PROJECT'!$K60*(1-'6. INPUT PROJECT'!$L60)*(1+'6. INPUT PROJECT'!$M60)</f>
        <v>0</v>
      </c>
      <c r="AH112" s="297">
        <f>AH$73*'6. INPUT PROJECT'!$H60*'6. INPUT PROJECT'!$K60*(1-'6. INPUT PROJECT'!$L60)*(1+'6. INPUT PROJECT'!$M60)</f>
        <v>0</v>
      </c>
      <c r="AI112" s="297">
        <f>AI$73*'6. INPUT PROJECT'!$H60*'6. INPUT PROJECT'!$K60*(1-'6. INPUT PROJECT'!$L60)*(1+'6. INPUT PROJECT'!$M60)</f>
        <v>0</v>
      </c>
      <c r="AJ112" s="297">
        <f>AJ$73*'6. INPUT PROJECT'!$H60*'6. INPUT PROJECT'!$K60*(1-'6. INPUT PROJECT'!$L60)*(1+'6. INPUT PROJECT'!$M60)^2</f>
        <v>0</v>
      </c>
      <c r="AK112" s="297">
        <f>AK$73*'6. INPUT PROJECT'!$H60*'6. INPUT PROJECT'!$K60*(1-'6. INPUT PROJECT'!$L60)*(1+'6. INPUT PROJECT'!$M60)^2</f>
        <v>0</v>
      </c>
      <c r="AL112" s="297">
        <f>AL$73*'6. INPUT PROJECT'!$H60*'6. INPUT PROJECT'!$K60*(1-'6. INPUT PROJECT'!$L60)*(1+'6. INPUT PROJECT'!$M60)^2</f>
        <v>0</v>
      </c>
      <c r="AM112" s="297">
        <f>AM$73*'6. INPUT PROJECT'!$H60*'6. INPUT PROJECT'!$K60*(1-'6. INPUT PROJECT'!$L60)*(1+'6. INPUT PROJECT'!$M60)^2</f>
        <v>0</v>
      </c>
      <c r="AN112" s="297">
        <f>AN$73*'6. INPUT PROJECT'!$H60*'6. INPUT PROJECT'!$K60*(1-'6. INPUT PROJECT'!$L60)*(1+'6. INPUT PROJECT'!$M60)^2</f>
        <v>0</v>
      </c>
      <c r="AO112" s="297">
        <f>AO$73*'6. INPUT PROJECT'!$H60*'6. INPUT PROJECT'!$K60*(1-'6. INPUT PROJECT'!$L60)*(1+'6. INPUT PROJECT'!$M60)^2</f>
        <v>0</v>
      </c>
      <c r="AP112" s="297">
        <f>AP$73*'6. INPUT PROJECT'!$H60*'6. INPUT PROJECT'!$K60*(1-'6. INPUT PROJECT'!$L60)*(1+'6. INPUT PROJECT'!$M60)^2</f>
        <v>0</v>
      </c>
      <c r="AQ112" s="297">
        <f>AQ$73*'6. INPUT PROJECT'!$H60*'6. INPUT PROJECT'!$K60*(1-'6. INPUT PROJECT'!$L60)*(1+'6. INPUT PROJECT'!$M60)^2</f>
        <v>0</v>
      </c>
      <c r="AR112" s="297">
        <f>AR$73*'6. INPUT PROJECT'!$H60*'6. INPUT PROJECT'!$K60*(1-'6. INPUT PROJECT'!$L60)*(1+'6. INPUT PROJECT'!$M60)^2</f>
        <v>0</v>
      </c>
      <c r="AS112" s="297">
        <f>AS$73*'6. INPUT PROJECT'!$H60*'6. INPUT PROJECT'!$K60*(1-'6. INPUT PROJECT'!$L60)*(1+'6. INPUT PROJECT'!$M60)^2</f>
        <v>0</v>
      </c>
      <c r="AT112" s="297">
        <f>AT$73*'6. INPUT PROJECT'!$H60*'6. INPUT PROJECT'!$K60*(1-'6. INPUT PROJECT'!$L60)*(1+'6. INPUT PROJECT'!$M60)^2</f>
        <v>0</v>
      </c>
      <c r="AU112" s="297">
        <f>AU$73*'6. INPUT PROJECT'!$H60*'6. INPUT PROJECT'!$K60*(1-'6. INPUT PROJECT'!$L60)*(1+'6. INPUT PROJECT'!$M60)^2</f>
        <v>0</v>
      </c>
      <c r="AV112" s="297">
        <f>AV$73*'6. INPUT PROJECT'!$H60*'6. INPUT PROJECT'!$K60*(1-'6. INPUT PROJECT'!$L60)*(1+'6. INPUT PROJECT'!$M60)^3</f>
        <v>0</v>
      </c>
      <c r="AW112" s="297">
        <f>AW$73*'6. INPUT PROJECT'!$H60*'6. INPUT PROJECT'!$K60*(1-'6. INPUT PROJECT'!$L60)*(1+'6. INPUT PROJECT'!$M60)^3</f>
        <v>0</v>
      </c>
      <c r="AX112" s="297">
        <f>AX$73*'6. INPUT PROJECT'!$H60*'6. INPUT PROJECT'!$K60*(1-'6. INPUT PROJECT'!$L60)*(1+'6. INPUT PROJECT'!$M60)^3</f>
        <v>0</v>
      </c>
      <c r="AY112" s="297">
        <f>AY$73*'6. INPUT PROJECT'!$H60*'6. INPUT PROJECT'!$K60*(1-'6. INPUT PROJECT'!$L60)*(1+'6. INPUT PROJECT'!$M60)^3</f>
        <v>0</v>
      </c>
      <c r="AZ112" s="297">
        <f>AZ$73*'6. INPUT PROJECT'!$H60*'6. INPUT PROJECT'!$K60*(1-'6. INPUT PROJECT'!$L60)*(1+'6. INPUT PROJECT'!$M60)^3</f>
        <v>0</v>
      </c>
      <c r="BA112" s="297">
        <f>BA$73*'6. INPUT PROJECT'!$H60*'6. INPUT PROJECT'!$K60*(1-'6. INPUT PROJECT'!$L60)*(1+'6. INPUT PROJECT'!$M60)^3</f>
        <v>0</v>
      </c>
      <c r="BB112" s="297">
        <f>BB$73*'6. INPUT PROJECT'!$H60*'6. INPUT PROJECT'!$K60*(1-'6. INPUT PROJECT'!$L60)*(1+'6. INPUT PROJECT'!$M60)^3</f>
        <v>0</v>
      </c>
      <c r="BC112" s="297">
        <f>BC$73*'6. INPUT PROJECT'!$H60*'6. INPUT PROJECT'!$K60*(1-'6. INPUT PROJECT'!$L60)*(1+'6. INPUT PROJECT'!$M60)^3</f>
        <v>0</v>
      </c>
      <c r="BD112" s="297">
        <f>BD$73*'6. INPUT PROJECT'!$H60*'6. INPUT PROJECT'!$K60*(1-'6. INPUT PROJECT'!$L60)*(1+'6. INPUT PROJECT'!$M60)^3</f>
        <v>0</v>
      </c>
      <c r="BE112" s="297">
        <f>BE$73*'6. INPUT PROJECT'!$H60*'6. INPUT PROJECT'!$K60*(1-'6. INPUT PROJECT'!$L60)*(1+'6. INPUT PROJECT'!$M60)^3</f>
        <v>0</v>
      </c>
      <c r="BF112" s="297">
        <f>BF$73*'6. INPUT PROJECT'!$H60*'6. INPUT PROJECT'!$K60*(1-'6. INPUT PROJECT'!$L60)*(1+'6. INPUT PROJECT'!$M60)^3</f>
        <v>0</v>
      </c>
      <c r="BG112" s="297">
        <f>BG$73*'6. INPUT PROJECT'!$H60*'6. INPUT PROJECT'!$K60*(1-'6. INPUT PROJECT'!$L60)*(1+'6. INPUT PROJECT'!$M60)^3</f>
        <v>0</v>
      </c>
      <c r="BH112" s="297">
        <f>BH$73*'6. INPUT PROJECT'!$H60*'6. INPUT PROJECT'!$K60*(1-'6. INPUT PROJECT'!$L60)*(1+'6. INPUT PROJECT'!$M60)^4</f>
        <v>0</v>
      </c>
      <c r="BI112" s="297">
        <f>BI$73*'6. INPUT PROJECT'!$H60*'6. INPUT PROJECT'!$K60*(1-'6. INPUT PROJECT'!$L60)*(1+'6. INPUT PROJECT'!$M60)^4</f>
        <v>0</v>
      </c>
      <c r="BJ112" s="297">
        <f>BJ$73*'6. INPUT PROJECT'!$H60*'6. INPUT PROJECT'!$K60*(1-'6. INPUT PROJECT'!$L60)*(1+'6. INPUT PROJECT'!$M60)^4</f>
        <v>0</v>
      </c>
      <c r="BK112" s="297">
        <f>BK$73*'6. INPUT PROJECT'!$H60*'6. INPUT PROJECT'!$K60*(1-'6. INPUT PROJECT'!$L60)*(1+'6. INPUT PROJECT'!$M60)^4</f>
        <v>0</v>
      </c>
      <c r="BL112" s="297">
        <f>BL$73*'6. INPUT PROJECT'!$H60*'6. INPUT PROJECT'!$K60*(1-'6. INPUT PROJECT'!$L60)*(1+'6. INPUT PROJECT'!$M60)^4</f>
        <v>0</v>
      </c>
      <c r="BM112" s="297">
        <f>BM$73*'6. INPUT PROJECT'!$H60*'6. INPUT PROJECT'!$K60*(1-'6. INPUT PROJECT'!$L60)*(1+'6. INPUT PROJECT'!$M60)^4</f>
        <v>0</v>
      </c>
      <c r="BN112" s="297">
        <f>BN$73*'6. INPUT PROJECT'!$H60*'6. INPUT PROJECT'!$K60*(1-'6. INPUT PROJECT'!$L60)*(1+'6. INPUT PROJECT'!$M60)^4</f>
        <v>0</v>
      </c>
      <c r="BO112" s="297">
        <f>BO$73*'6. INPUT PROJECT'!$H60*'6. INPUT PROJECT'!$K60*(1-'6. INPUT PROJECT'!$L60)*(1+'6. INPUT PROJECT'!$M60)^4</f>
        <v>0</v>
      </c>
      <c r="BP112" s="297">
        <f>BP$73*'6. INPUT PROJECT'!$H60*'6. INPUT PROJECT'!$K60*(1-'6. INPUT PROJECT'!$L60)*(1+'6. INPUT PROJECT'!$M60)^4</f>
        <v>0</v>
      </c>
      <c r="BQ112" s="297">
        <f>BQ$73*'6. INPUT PROJECT'!$H60*'6. INPUT PROJECT'!$K60*(1-'6. INPUT PROJECT'!$L60)*(1+'6. INPUT PROJECT'!$M60)^4</f>
        <v>0</v>
      </c>
      <c r="BR112" s="297">
        <f>BR$73*'6. INPUT PROJECT'!$H60*'6. INPUT PROJECT'!$K60*(1-'6. INPUT PROJECT'!$L60)*(1+'6. INPUT PROJECT'!$M60)^4</f>
        <v>0</v>
      </c>
      <c r="BS112" s="297">
        <f>BS$73*'6. INPUT PROJECT'!$H60*'6. INPUT PROJECT'!$K60*(1-'6. INPUT PROJECT'!$L60)*(1+'6. INPUT PROJECT'!$M60)^4</f>
        <v>0</v>
      </c>
    </row>
    <row r="113" spans="1:71" s="80" customFormat="1" ht="16" outlineLevel="2">
      <c r="A113" s="83"/>
      <c r="B113" s="129" t="str">
        <f>'6. INPUT PROJECT'!D61</f>
        <v>Project-2.1.3-Item #6</v>
      </c>
      <c r="C113" s="129">
        <f>'6. INPUT PROJECT'!F61</f>
        <v>0</v>
      </c>
      <c r="E113" s="297">
        <f t="shared" si="96"/>
        <v>0</v>
      </c>
      <c r="F113" s="297">
        <f t="shared" si="97"/>
        <v>0</v>
      </c>
      <c r="G113" s="297">
        <f t="shared" si="98"/>
        <v>0</v>
      </c>
      <c r="H113" s="297">
        <f t="shared" si="99"/>
        <v>0</v>
      </c>
      <c r="I113" s="297">
        <f t="shared" si="100"/>
        <v>0</v>
      </c>
      <c r="J113" s="297">
        <f t="shared" si="101"/>
        <v>0</v>
      </c>
      <c r="K113" s="309"/>
      <c r="L113" s="297">
        <f>L$73*'6. INPUT PROJECT'!$H61*'6. INPUT PROJECT'!$K61*(1-'6. INPUT PROJECT'!$L61)</f>
        <v>0</v>
      </c>
      <c r="M113" s="297">
        <f>M$73*'6. INPUT PROJECT'!$H61*'6. INPUT PROJECT'!$K61*(1-'6. INPUT PROJECT'!$L61)</f>
        <v>0</v>
      </c>
      <c r="N113" s="297">
        <f>N$73*'6. INPUT PROJECT'!$H61*'6. INPUT PROJECT'!$K61*(1-'6. INPUT PROJECT'!$L61)</f>
        <v>0</v>
      </c>
      <c r="O113" s="297">
        <f>O$73*'6. INPUT PROJECT'!$H61*'6. INPUT PROJECT'!$K61*(1-'6. INPUT PROJECT'!$L61)</f>
        <v>0</v>
      </c>
      <c r="P113" s="297">
        <f>P$73*'6. INPUT PROJECT'!$H61*'6. INPUT PROJECT'!$K61*(1-'6. INPUT PROJECT'!$L61)</f>
        <v>0</v>
      </c>
      <c r="Q113" s="297">
        <f>Q$73*'6. INPUT PROJECT'!$H61*'6. INPUT PROJECT'!$K61*(1-'6. INPUT PROJECT'!$L61)</f>
        <v>0</v>
      </c>
      <c r="R113" s="297">
        <f>R$73*'6. INPUT PROJECT'!$H61*'6. INPUT PROJECT'!$K61*(1-'6. INPUT PROJECT'!$L61)</f>
        <v>0</v>
      </c>
      <c r="S113" s="297">
        <f>S$73*'6. INPUT PROJECT'!$H61*'6. INPUT PROJECT'!$K61*(1-'6. INPUT PROJECT'!$L61)</f>
        <v>0</v>
      </c>
      <c r="T113" s="297">
        <f>T$73*'6. INPUT PROJECT'!$H61*'6. INPUT PROJECT'!$K61*(1-'6. INPUT PROJECT'!$L61)</f>
        <v>0</v>
      </c>
      <c r="U113" s="297">
        <f>U$73*'6. INPUT PROJECT'!$H61*'6. INPUT PROJECT'!$K61*(1-'6. INPUT PROJECT'!$L61)</f>
        <v>0</v>
      </c>
      <c r="V113" s="297">
        <f>V$73*'6. INPUT PROJECT'!$H61*'6. INPUT PROJECT'!$K61*(1-'6. INPUT PROJECT'!$L61)</f>
        <v>0</v>
      </c>
      <c r="W113" s="297">
        <f>W$73*'6. INPUT PROJECT'!$H61*'6. INPUT PROJECT'!$K61*(1-'6. INPUT PROJECT'!$L61)</f>
        <v>0</v>
      </c>
      <c r="X113" s="297">
        <f>X$73*'6. INPUT PROJECT'!$H61*'6. INPUT PROJECT'!$K61*(1-'6. INPUT PROJECT'!$L61)*(1+'6. INPUT PROJECT'!$M61)</f>
        <v>0</v>
      </c>
      <c r="Y113" s="297">
        <f>Y$73*'6. INPUT PROJECT'!$H61*'6. INPUT PROJECT'!$K61*(1-'6. INPUT PROJECT'!$L61)*(1+'6. INPUT PROJECT'!$M61)</f>
        <v>0</v>
      </c>
      <c r="Z113" s="297">
        <f>Z$73*'6. INPUT PROJECT'!$H61*'6. INPUT PROJECT'!$K61*(1-'6. INPUT PROJECT'!$L61)*(1+'6. INPUT PROJECT'!$M61)</f>
        <v>0</v>
      </c>
      <c r="AA113" s="297">
        <f>AA$73*'6. INPUT PROJECT'!$H61*'6. INPUT PROJECT'!$K61*(1-'6. INPUT PROJECT'!$L61)*(1+'6. INPUT PROJECT'!$M61)</f>
        <v>0</v>
      </c>
      <c r="AB113" s="297">
        <f>AB$73*'6. INPUT PROJECT'!$H61*'6. INPUT PROJECT'!$K61*(1-'6. INPUT PROJECT'!$L61)*(1+'6. INPUT PROJECT'!$M61)</f>
        <v>0</v>
      </c>
      <c r="AC113" s="297">
        <f>AC$73*'6. INPUT PROJECT'!$H61*'6. INPUT PROJECT'!$K61*(1-'6. INPUT PROJECT'!$L61)*(1+'6. INPUT PROJECT'!$M61)</f>
        <v>0</v>
      </c>
      <c r="AD113" s="297">
        <f>AD$73*'6. INPUT PROJECT'!$H61*'6. INPUT PROJECT'!$K61*(1-'6. INPUT PROJECT'!$L61)*(1+'6. INPUT PROJECT'!$M61)</f>
        <v>0</v>
      </c>
      <c r="AE113" s="297">
        <f>AE$73*'6. INPUT PROJECT'!$H61*'6. INPUT PROJECT'!$K61*(1-'6. INPUT PROJECT'!$L61)*(1+'6. INPUT PROJECT'!$M61)</f>
        <v>0</v>
      </c>
      <c r="AF113" s="297">
        <f>AF$73*'6. INPUT PROJECT'!$H61*'6. INPUT PROJECT'!$K61*(1-'6. INPUT PROJECT'!$L61)*(1+'6. INPUT PROJECT'!$M61)</f>
        <v>0</v>
      </c>
      <c r="AG113" s="297">
        <f>AG$73*'6. INPUT PROJECT'!$H61*'6. INPUT PROJECT'!$K61*(1-'6. INPUT PROJECT'!$L61)*(1+'6. INPUT PROJECT'!$M61)</f>
        <v>0</v>
      </c>
      <c r="AH113" s="297">
        <f>AH$73*'6. INPUT PROJECT'!$H61*'6. INPUT PROJECT'!$K61*(1-'6. INPUT PROJECT'!$L61)*(1+'6. INPUT PROJECT'!$M61)</f>
        <v>0</v>
      </c>
      <c r="AI113" s="297">
        <f>AI$73*'6. INPUT PROJECT'!$H61*'6. INPUT PROJECT'!$K61*(1-'6. INPUT PROJECT'!$L61)*(1+'6. INPUT PROJECT'!$M61)</f>
        <v>0</v>
      </c>
      <c r="AJ113" s="297">
        <f>AJ$73*'6. INPUT PROJECT'!$H61*'6. INPUT PROJECT'!$K61*(1-'6. INPUT PROJECT'!$L61)*(1+'6. INPUT PROJECT'!$M61)^2</f>
        <v>0</v>
      </c>
      <c r="AK113" s="297">
        <f>AK$73*'6. INPUT PROJECT'!$H61*'6. INPUT PROJECT'!$K61*(1-'6. INPUT PROJECT'!$L61)*(1+'6. INPUT PROJECT'!$M61)^2</f>
        <v>0</v>
      </c>
      <c r="AL113" s="297">
        <f>AL$73*'6. INPUT PROJECT'!$H61*'6. INPUT PROJECT'!$K61*(1-'6. INPUT PROJECT'!$L61)*(1+'6. INPUT PROJECT'!$M61)^2</f>
        <v>0</v>
      </c>
      <c r="AM113" s="297">
        <f>AM$73*'6. INPUT PROJECT'!$H61*'6. INPUT PROJECT'!$K61*(1-'6. INPUT PROJECT'!$L61)*(1+'6. INPUT PROJECT'!$M61)^2</f>
        <v>0</v>
      </c>
      <c r="AN113" s="297">
        <f>AN$73*'6. INPUT PROJECT'!$H61*'6. INPUT PROJECT'!$K61*(1-'6. INPUT PROJECT'!$L61)*(1+'6. INPUT PROJECT'!$M61)^2</f>
        <v>0</v>
      </c>
      <c r="AO113" s="297">
        <f>AO$73*'6. INPUT PROJECT'!$H61*'6. INPUT PROJECT'!$K61*(1-'6. INPUT PROJECT'!$L61)*(1+'6. INPUT PROJECT'!$M61)^2</f>
        <v>0</v>
      </c>
      <c r="AP113" s="297">
        <f>AP$73*'6. INPUT PROJECT'!$H61*'6. INPUT PROJECT'!$K61*(1-'6. INPUT PROJECT'!$L61)*(1+'6. INPUT PROJECT'!$M61)^2</f>
        <v>0</v>
      </c>
      <c r="AQ113" s="297">
        <f>AQ$73*'6. INPUT PROJECT'!$H61*'6. INPUT PROJECT'!$K61*(1-'6. INPUT PROJECT'!$L61)*(1+'6. INPUT PROJECT'!$M61)^2</f>
        <v>0</v>
      </c>
      <c r="AR113" s="297">
        <f>AR$73*'6. INPUT PROJECT'!$H61*'6. INPUT PROJECT'!$K61*(1-'6. INPUT PROJECT'!$L61)*(1+'6. INPUT PROJECT'!$M61)^2</f>
        <v>0</v>
      </c>
      <c r="AS113" s="297">
        <f>AS$73*'6. INPUT PROJECT'!$H61*'6. INPUT PROJECT'!$K61*(1-'6. INPUT PROJECT'!$L61)*(1+'6. INPUT PROJECT'!$M61)^2</f>
        <v>0</v>
      </c>
      <c r="AT113" s="297">
        <f>AT$73*'6. INPUT PROJECT'!$H61*'6. INPUT PROJECT'!$K61*(1-'6. INPUT PROJECT'!$L61)*(1+'6. INPUT PROJECT'!$M61)^2</f>
        <v>0</v>
      </c>
      <c r="AU113" s="297">
        <f>AU$73*'6. INPUT PROJECT'!$H61*'6. INPUT PROJECT'!$K61*(1-'6. INPUT PROJECT'!$L61)*(1+'6. INPUT PROJECT'!$M61)^2</f>
        <v>0</v>
      </c>
      <c r="AV113" s="297">
        <f>AV$73*'6. INPUT PROJECT'!$H61*'6. INPUT PROJECT'!$K61*(1-'6. INPUT PROJECT'!$L61)*(1+'6. INPUT PROJECT'!$M61)^3</f>
        <v>0</v>
      </c>
      <c r="AW113" s="297">
        <f>AW$73*'6. INPUT PROJECT'!$H61*'6. INPUT PROJECT'!$K61*(1-'6. INPUT PROJECT'!$L61)*(1+'6. INPUT PROJECT'!$M61)^3</f>
        <v>0</v>
      </c>
      <c r="AX113" s="297">
        <f>AX$73*'6. INPUT PROJECT'!$H61*'6. INPUT PROJECT'!$K61*(1-'6. INPUT PROJECT'!$L61)*(1+'6. INPUT PROJECT'!$M61)^3</f>
        <v>0</v>
      </c>
      <c r="AY113" s="297">
        <f>AY$73*'6. INPUT PROJECT'!$H61*'6. INPUT PROJECT'!$K61*(1-'6. INPUT PROJECT'!$L61)*(1+'6. INPUT PROJECT'!$M61)^3</f>
        <v>0</v>
      </c>
      <c r="AZ113" s="297">
        <f>AZ$73*'6. INPUT PROJECT'!$H61*'6. INPUT PROJECT'!$K61*(1-'6. INPUT PROJECT'!$L61)*(1+'6. INPUT PROJECT'!$M61)^3</f>
        <v>0</v>
      </c>
      <c r="BA113" s="297">
        <f>BA$73*'6. INPUT PROJECT'!$H61*'6. INPUT PROJECT'!$K61*(1-'6. INPUT PROJECT'!$L61)*(1+'6. INPUT PROJECT'!$M61)^3</f>
        <v>0</v>
      </c>
      <c r="BB113" s="297">
        <f>BB$73*'6. INPUT PROJECT'!$H61*'6. INPUT PROJECT'!$K61*(1-'6. INPUT PROJECT'!$L61)*(1+'6. INPUT PROJECT'!$M61)^3</f>
        <v>0</v>
      </c>
      <c r="BC113" s="297">
        <f>BC$73*'6. INPUT PROJECT'!$H61*'6. INPUT PROJECT'!$K61*(1-'6. INPUT PROJECT'!$L61)*(1+'6. INPUT PROJECT'!$M61)^3</f>
        <v>0</v>
      </c>
      <c r="BD113" s="297">
        <f>BD$73*'6. INPUT PROJECT'!$H61*'6. INPUT PROJECT'!$K61*(1-'6. INPUT PROJECT'!$L61)*(1+'6. INPUT PROJECT'!$M61)^3</f>
        <v>0</v>
      </c>
      <c r="BE113" s="297">
        <f>BE$73*'6. INPUT PROJECT'!$H61*'6. INPUT PROJECT'!$K61*(1-'6. INPUT PROJECT'!$L61)*(1+'6. INPUT PROJECT'!$M61)^3</f>
        <v>0</v>
      </c>
      <c r="BF113" s="297">
        <f>BF$73*'6. INPUT PROJECT'!$H61*'6. INPUT PROJECT'!$K61*(1-'6. INPUT PROJECT'!$L61)*(1+'6. INPUT PROJECT'!$M61)^3</f>
        <v>0</v>
      </c>
      <c r="BG113" s="297">
        <f>BG$73*'6. INPUT PROJECT'!$H61*'6. INPUT PROJECT'!$K61*(1-'6. INPUT PROJECT'!$L61)*(1+'6. INPUT PROJECT'!$M61)^3</f>
        <v>0</v>
      </c>
      <c r="BH113" s="297">
        <f>BH$73*'6. INPUT PROJECT'!$H61*'6. INPUT PROJECT'!$K61*(1-'6. INPUT PROJECT'!$L61)*(1+'6. INPUT PROJECT'!$M61)^4</f>
        <v>0</v>
      </c>
      <c r="BI113" s="297">
        <f>BI$73*'6. INPUT PROJECT'!$H61*'6. INPUT PROJECT'!$K61*(1-'6. INPUT PROJECT'!$L61)*(1+'6. INPUT PROJECT'!$M61)^4</f>
        <v>0</v>
      </c>
      <c r="BJ113" s="297">
        <f>BJ$73*'6. INPUT PROJECT'!$H61*'6. INPUT PROJECT'!$K61*(1-'6. INPUT PROJECT'!$L61)*(1+'6. INPUT PROJECT'!$M61)^4</f>
        <v>0</v>
      </c>
      <c r="BK113" s="297">
        <f>BK$73*'6. INPUT PROJECT'!$H61*'6. INPUT PROJECT'!$K61*(1-'6. INPUT PROJECT'!$L61)*(1+'6. INPUT PROJECT'!$M61)^4</f>
        <v>0</v>
      </c>
      <c r="BL113" s="297">
        <f>BL$73*'6. INPUT PROJECT'!$H61*'6. INPUT PROJECT'!$K61*(1-'6. INPUT PROJECT'!$L61)*(1+'6. INPUT PROJECT'!$M61)^4</f>
        <v>0</v>
      </c>
      <c r="BM113" s="297">
        <f>BM$73*'6. INPUT PROJECT'!$H61*'6. INPUT PROJECT'!$K61*(1-'6. INPUT PROJECT'!$L61)*(1+'6. INPUT PROJECT'!$M61)^4</f>
        <v>0</v>
      </c>
      <c r="BN113" s="297">
        <f>BN$73*'6. INPUT PROJECT'!$H61*'6. INPUT PROJECT'!$K61*(1-'6. INPUT PROJECT'!$L61)*(1+'6. INPUT PROJECT'!$M61)^4</f>
        <v>0</v>
      </c>
      <c r="BO113" s="297">
        <f>BO$73*'6. INPUT PROJECT'!$H61*'6. INPUT PROJECT'!$K61*(1-'6. INPUT PROJECT'!$L61)*(1+'6. INPUT PROJECT'!$M61)^4</f>
        <v>0</v>
      </c>
      <c r="BP113" s="297">
        <f>BP$73*'6. INPUT PROJECT'!$H61*'6. INPUT PROJECT'!$K61*(1-'6. INPUT PROJECT'!$L61)*(1+'6. INPUT PROJECT'!$M61)^4</f>
        <v>0</v>
      </c>
      <c r="BQ113" s="297">
        <f>BQ$73*'6. INPUT PROJECT'!$H61*'6. INPUT PROJECT'!$K61*(1-'6. INPUT PROJECT'!$L61)*(1+'6. INPUT PROJECT'!$M61)^4</f>
        <v>0</v>
      </c>
      <c r="BR113" s="297">
        <f>BR$73*'6. INPUT PROJECT'!$H61*'6. INPUT PROJECT'!$K61*(1-'6. INPUT PROJECT'!$L61)*(1+'6. INPUT PROJECT'!$M61)^4</f>
        <v>0</v>
      </c>
      <c r="BS113" s="297">
        <f>BS$73*'6. INPUT PROJECT'!$H61*'6. INPUT PROJECT'!$K61*(1-'6. INPUT PROJECT'!$L61)*(1+'6. INPUT PROJECT'!$M61)^4</f>
        <v>0</v>
      </c>
    </row>
    <row r="114" spans="1:71" s="80" customFormat="1" ht="16" outlineLevel="2">
      <c r="A114" s="83"/>
      <c r="B114" s="129" t="str">
        <f>'6. INPUT PROJECT'!D62</f>
        <v>Project-2.1.3-Item #7</v>
      </c>
      <c r="C114" s="129">
        <f>'6. INPUT PROJECT'!F62</f>
        <v>0</v>
      </c>
      <c r="E114" s="297">
        <f t="shared" si="96"/>
        <v>0</v>
      </c>
      <c r="F114" s="297">
        <f t="shared" si="97"/>
        <v>0</v>
      </c>
      <c r="G114" s="297">
        <f t="shared" si="98"/>
        <v>0</v>
      </c>
      <c r="H114" s="297">
        <f t="shared" si="99"/>
        <v>0</v>
      </c>
      <c r="I114" s="297">
        <f t="shared" si="100"/>
        <v>0</v>
      </c>
      <c r="J114" s="297">
        <f t="shared" si="101"/>
        <v>0</v>
      </c>
      <c r="K114" s="319"/>
      <c r="L114" s="297">
        <f>L$73*'6. INPUT PROJECT'!$H62*'6. INPUT PROJECT'!$K62*(1-'6. INPUT PROJECT'!$L62)</f>
        <v>0</v>
      </c>
      <c r="M114" s="297">
        <f>M$73*'6. INPUT PROJECT'!$H62*'6. INPUT PROJECT'!$K62*(1-'6. INPUT PROJECT'!$L62)</f>
        <v>0</v>
      </c>
      <c r="N114" s="297">
        <f>N$73*'6. INPUT PROJECT'!$H62*'6. INPUT PROJECT'!$K62*(1-'6. INPUT PROJECT'!$L62)</f>
        <v>0</v>
      </c>
      <c r="O114" s="297">
        <f>O$73*'6. INPUT PROJECT'!$H62*'6. INPUT PROJECT'!$K62*(1-'6. INPUT PROJECT'!$L62)</f>
        <v>0</v>
      </c>
      <c r="P114" s="297">
        <f>P$73*'6. INPUT PROJECT'!$H62*'6. INPUT PROJECT'!$K62*(1-'6. INPUT PROJECT'!$L62)</f>
        <v>0</v>
      </c>
      <c r="Q114" s="297">
        <f>Q$73*'6. INPUT PROJECT'!$H62*'6. INPUT PROJECT'!$K62*(1-'6. INPUT PROJECT'!$L62)</f>
        <v>0</v>
      </c>
      <c r="R114" s="297">
        <f>R$73*'6. INPUT PROJECT'!$H62*'6. INPUT PROJECT'!$K62*(1-'6. INPUT PROJECT'!$L62)</f>
        <v>0</v>
      </c>
      <c r="S114" s="297">
        <f>S$73*'6. INPUT PROJECT'!$H62*'6. INPUT PROJECT'!$K62*(1-'6. INPUT PROJECT'!$L62)</f>
        <v>0</v>
      </c>
      <c r="T114" s="297">
        <f>T$73*'6. INPUT PROJECT'!$H62*'6. INPUT PROJECT'!$K62*(1-'6. INPUT PROJECT'!$L62)</f>
        <v>0</v>
      </c>
      <c r="U114" s="297">
        <f>U$73*'6. INPUT PROJECT'!$H62*'6. INPUT PROJECT'!$K62*(1-'6. INPUT PROJECT'!$L62)</f>
        <v>0</v>
      </c>
      <c r="V114" s="297">
        <f>V$73*'6. INPUT PROJECT'!$H62*'6. INPUT PROJECT'!$K62*(1-'6. INPUT PROJECT'!$L62)</f>
        <v>0</v>
      </c>
      <c r="W114" s="297">
        <f>W$73*'6. INPUT PROJECT'!$H62*'6. INPUT PROJECT'!$K62*(1-'6. INPUT PROJECT'!$L62)</f>
        <v>0</v>
      </c>
      <c r="X114" s="297">
        <f>X$73*'6. INPUT PROJECT'!$H62*'6. INPUT PROJECT'!$K62*(1-'6. INPUT PROJECT'!$L62)*(1+'6. INPUT PROJECT'!$M62)</f>
        <v>0</v>
      </c>
      <c r="Y114" s="297">
        <f>Y$73*'6. INPUT PROJECT'!$H62*'6. INPUT PROJECT'!$K62*(1-'6. INPUT PROJECT'!$L62)*(1+'6. INPUT PROJECT'!$M62)</f>
        <v>0</v>
      </c>
      <c r="Z114" s="297">
        <f>Z$73*'6. INPUT PROJECT'!$H62*'6. INPUT PROJECT'!$K62*(1-'6. INPUT PROJECT'!$L62)*(1+'6. INPUT PROJECT'!$M62)</f>
        <v>0</v>
      </c>
      <c r="AA114" s="297">
        <f>AA$73*'6. INPUT PROJECT'!$H62*'6. INPUT PROJECT'!$K62*(1-'6. INPUT PROJECT'!$L62)*(1+'6. INPUT PROJECT'!$M62)</f>
        <v>0</v>
      </c>
      <c r="AB114" s="297">
        <f>AB$73*'6. INPUT PROJECT'!$H62*'6. INPUT PROJECT'!$K62*(1-'6. INPUT PROJECT'!$L62)*(1+'6. INPUT PROJECT'!$M62)</f>
        <v>0</v>
      </c>
      <c r="AC114" s="297">
        <f>AC$73*'6. INPUT PROJECT'!$H62*'6. INPUT PROJECT'!$K62*(1-'6. INPUT PROJECT'!$L62)*(1+'6. INPUT PROJECT'!$M62)</f>
        <v>0</v>
      </c>
      <c r="AD114" s="297">
        <f>AD$73*'6. INPUT PROJECT'!$H62*'6. INPUT PROJECT'!$K62*(1-'6. INPUT PROJECT'!$L62)*(1+'6. INPUT PROJECT'!$M62)</f>
        <v>0</v>
      </c>
      <c r="AE114" s="297">
        <f>AE$73*'6. INPUT PROJECT'!$H62*'6. INPUT PROJECT'!$K62*(1-'6. INPUT PROJECT'!$L62)*(1+'6. INPUT PROJECT'!$M62)</f>
        <v>0</v>
      </c>
      <c r="AF114" s="297">
        <f>AF$73*'6. INPUT PROJECT'!$H62*'6. INPUT PROJECT'!$K62*(1-'6. INPUT PROJECT'!$L62)*(1+'6. INPUT PROJECT'!$M62)</f>
        <v>0</v>
      </c>
      <c r="AG114" s="297">
        <f>AG$73*'6. INPUT PROJECT'!$H62*'6. INPUT PROJECT'!$K62*(1-'6. INPUT PROJECT'!$L62)*(1+'6. INPUT PROJECT'!$M62)</f>
        <v>0</v>
      </c>
      <c r="AH114" s="297">
        <f>AH$73*'6. INPUT PROJECT'!$H62*'6. INPUT PROJECT'!$K62*(1-'6. INPUT PROJECT'!$L62)*(1+'6. INPUT PROJECT'!$M62)</f>
        <v>0</v>
      </c>
      <c r="AI114" s="297">
        <f>AI$73*'6. INPUT PROJECT'!$H62*'6. INPUT PROJECT'!$K62*(1-'6. INPUT PROJECT'!$L62)*(1+'6. INPUT PROJECT'!$M62)</f>
        <v>0</v>
      </c>
      <c r="AJ114" s="297">
        <f>AJ$73*'6. INPUT PROJECT'!$H62*'6. INPUT PROJECT'!$K62*(1-'6. INPUT PROJECT'!$L62)*(1+'6. INPUT PROJECT'!$M62)^2</f>
        <v>0</v>
      </c>
      <c r="AK114" s="297">
        <f>AK$73*'6. INPUT PROJECT'!$H62*'6. INPUT PROJECT'!$K62*(1-'6. INPUT PROJECT'!$L62)*(1+'6. INPUT PROJECT'!$M62)^2</f>
        <v>0</v>
      </c>
      <c r="AL114" s="297">
        <f>AL$73*'6. INPUT PROJECT'!$H62*'6. INPUT PROJECT'!$K62*(1-'6. INPUT PROJECT'!$L62)*(1+'6. INPUT PROJECT'!$M62)^2</f>
        <v>0</v>
      </c>
      <c r="AM114" s="297">
        <f>AM$73*'6. INPUT PROJECT'!$H62*'6. INPUT PROJECT'!$K62*(1-'6. INPUT PROJECT'!$L62)*(1+'6. INPUT PROJECT'!$M62)^2</f>
        <v>0</v>
      </c>
      <c r="AN114" s="297">
        <f>AN$73*'6. INPUT PROJECT'!$H62*'6. INPUT PROJECT'!$K62*(1-'6. INPUT PROJECT'!$L62)*(1+'6. INPUT PROJECT'!$M62)^2</f>
        <v>0</v>
      </c>
      <c r="AO114" s="297">
        <f>AO$73*'6. INPUT PROJECT'!$H62*'6. INPUT PROJECT'!$K62*(1-'6. INPUT PROJECT'!$L62)*(1+'6. INPUT PROJECT'!$M62)^2</f>
        <v>0</v>
      </c>
      <c r="AP114" s="297">
        <f>AP$73*'6. INPUT PROJECT'!$H62*'6. INPUT PROJECT'!$K62*(1-'6. INPUT PROJECT'!$L62)*(1+'6. INPUT PROJECT'!$M62)^2</f>
        <v>0</v>
      </c>
      <c r="AQ114" s="297">
        <f>AQ$73*'6. INPUT PROJECT'!$H62*'6. INPUT PROJECT'!$K62*(1-'6. INPUT PROJECT'!$L62)*(1+'6. INPUT PROJECT'!$M62)^2</f>
        <v>0</v>
      </c>
      <c r="AR114" s="297">
        <f>AR$73*'6. INPUT PROJECT'!$H62*'6. INPUT PROJECT'!$K62*(1-'6. INPUT PROJECT'!$L62)*(1+'6. INPUT PROJECT'!$M62)^2</f>
        <v>0</v>
      </c>
      <c r="AS114" s="297">
        <f>AS$73*'6. INPUT PROJECT'!$H62*'6. INPUT PROJECT'!$K62*(1-'6. INPUT PROJECT'!$L62)*(1+'6. INPUT PROJECT'!$M62)^2</f>
        <v>0</v>
      </c>
      <c r="AT114" s="297">
        <f>AT$73*'6. INPUT PROJECT'!$H62*'6. INPUT PROJECT'!$K62*(1-'6. INPUT PROJECT'!$L62)*(1+'6. INPUT PROJECT'!$M62)^2</f>
        <v>0</v>
      </c>
      <c r="AU114" s="297">
        <f>AU$73*'6. INPUT PROJECT'!$H62*'6. INPUT PROJECT'!$K62*(1-'6. INPUT PROJECT'!$L62)*(1+'6. INPUT PROJECT'!$M62)^2</f>
        <v>0</v>
      </c>
      <c r="AV114" s="297">
        <f>AV$73*'6. INPUT PROJECT'!$H62*'6. INPUT PROJECT'!$K62*(1-'6. INPUT PROJECT'!$L62)*(1+'6. INPUT PROJECT'!$M62)^3</f>
        <v>0</v>
      </c>
      <c r="AW114" s="297">
        <f>AW$73*'6. INPUT PROJECT'!$H62*'6. INPUT PROJECT'!$K62*(1-'6. INPUT PROJECT'!$L62)*(1+'6. INPUT PROJECT'!$M62)^3</f>
        <v>0</v>
      </c>
      <c r="AX114" s="297">
        <f>AX$73*'6. INPUT PROJECT'!$H62*'6. INPUT PROJECT'!$K62*(1-'6. INPUT PROJECT'!$L62)*(1+'6. INPUT PROJECT'!$M62)^3</f>
        <v>0</v>
      </c>
      <c r="AY114" s="297">
        <f>AY$73*'6. INPUT PROJECT'!$H62*'6. INPUT PROJECT'!$K62*(1-'6. INPUT PROJECT'!$L62)*(1+'6. INPUT PROJECT'!$M62)^3</f>
        <v>0</v>
      </c>
      <c r="AZ114" s="297">
        <f>AZ$73*'6. INPUT PROJECT'!$H62*'6. INPUT PROJECT'!$K62*(1-'6. INPUT PROJECT'!$L62)*(1+'6. INPUT PROJECT'!$M62)^3</f>
        <v>0</v>
      </c>
      <c r="BA114" s="297">
        <f>BA$73*'6. INPUT PROJECT'!$H62*'6. INPUT PROJECT'!$K62*(1-'6. INPUT PROJECT'!$L62)*(1+'6. INPUT PROJECT'!$M62)^3</f>
        <v>0</v>
      </c>
      <c r="BB114" s="297">
        <f>BB$73*'6. INPUT PROJECT'!$H62*'6. INPUT PROJECT'!$K62*(1-'6. INPUT PROJECT'!$L62)*(1+'6. INPUT PROJECT'!$M62)^3</f>
        <v>0</v>
      </c>
      <c r="BC114" s="297">
        <f>BC$73*'6. INPUT PROJECT'!$H62*'6. INPUT PROJECT'!$K62*(1-'6. INPUT PROJECT'!$L62)*(1+'6. INPUT PROJECT'!$M62)^3</f>
        <v>0</v>
      </c>
      <c r="BD114" s="297">
        <f>BD$73*'6. INPUT PROJECT'!$H62*'6. INPUT PROJECT'!$K62*(1-'6. INPUT PROJECT'!$L62)*(1+'6. INPUT PROJECT'!$M62)^3</f>
        <v>0</v>
      </c>
      <c r="BE114" s="297">
        <f>BE$73*'6. INPUT PROJECT'!$H62*'6. INPUT PROJECT'!$K62*(1-'6. INPUT PROJECT'!$L62)*(1+'6. INPUT PROJECT'!$M62)^3</f>
        <v>0</v>
      </c>
      <c r="BF114" s="297">
        <f>BF$73*'6. INPUT PROJECT'!$H62*'6. INPUT PROJECT'!$K62*(1-'6. INPUT PROJECT'!$L62)*(1+'6. INPUT PROJECT'!$M62)^3</f>
        <v>0</v>
      </c>
      <c r="BG114" s="297">
        <f>BG$73*'6. INPUT PROJECT'!$H62*'6. INPUT PROJECT'!$K62*(1-'6. INPUT PROJECT'!$L62)*(1+'6. INPUT PROJECT'!$M62)^3</f>
        <v>0</v>
      </c>
      <c r="BH114" s="297">
        <f>BH$73*'6. INPUT PROJECT'!$H62*'6. INPUT PROJECT'!$K62*(1-'6. INPUT PROJECT'!$L62)*(1+'6. INPUT PROJECT'!$M62)^4</f>
        <v>0</v>
      </c>
      <c r="BI114" s="297">
        <f>BI$73*'6. INPUT PROJECT'!$H62*'6. INPUT PROJECT'!$K62*(1-'6. INPUT PROJECT'!$L62)*(1+'6. INPUT PROJECT'!$M62)^4</f>
        <v>0</v>
      </c>
      <c r="BJ114" s="297">
        <f>BJ$73*'6. INPUT PROJECT'!$H62*'6. INPUT PROJECT'!$K62*(1-'6. INPUT PROJECT'!$L62)*(1+'6. INPUT PROJECT'!$M62)^4</f>
        <v>0</v>
      </c>
      <c r="BK114" s="297">
        <f>BK$73*'6. INPUT PROJECT'!$H62*'6. INPUT PROJECT'!$K62*(1-'6. INPUT PROJECT'!$L62)*(1+'6. INPUT PROJECT'!$M62)^4</f>
        <v>0</v>
      </c>
      <c r="BL114" s="297">
        <f>BL$73*'6. INPUT PROJECT'!$H62*'6. INPUT PROJECT'!$K62*(1-'6. INPUT PROJECT'!$L62)*(1+'6. INPUT PROJECT'!$M62)^4</f>
        <v>0</v>
      </c>
      <c r="BM114" s="297">
        <f>BM$73*'6. INPUT PROJECT'!$H62*'6. INPUT PROJECT'!$K62*(1-'6. INPUT PROJECT'!$L62)*(1+'6. INPUT PROJECT'!$M62)^4</f>
        <v>0</v>
      </c>
      <c r="BN114" s="297">
        <f>BN$73*'6. INPUT PROJECT'!$H62*'6. INPUT PROJECT'!$K62*(1-'6. INPUT PROJECT'!$L62)*(1+'6. INPUT PROJECT'!$M62)^4</f>
        <v>0</v>
      </c>
      <c r="BO114" s="297">
        <f>BO$73*'6. INPUT PROJECT'!$H62*'6. INPUT PROJECT'!$K62*(1-'6. INPUT PROJECT'!$L62)*(1+'6. INPUT PROJECT'!$M62)^4</f>
        <v>0</v>
      </c>
      <c r="BP114" s="297">
        <f>BP$73*'6. INPUT PROJECT'!$H62*'6. INPUT PROJECT'!$K62*(1-'6. INPUT PROJECT'!$L62)*(1+'6. INPUT PROJECT'!$M62)^4</f>
        <v>0</v>
      </c>
      <c r="BQ114" s="297">
        <f>BQ$73*'6. INPUT PROJECT'!$H62*'6. INPUT PROJECT'!$K62*(1-'6. INPUT PROJECT'!$L62)*(1+'6. INPUT PROJECT'!$M62)^4</f>
        <v>0</v>
      </c>
      <c r="BR114" s="297">
        <f>BR$73*'6. INPUT PROJECT'!$H62*'6. INPUT PROJECT'!$K62*(1-'6. INPUT PROJECT'!$L62)*(1+'6. INPUT PROJECT'!$M62)^4</f>
        <v>0</v>
      </c>
      <c r="BS114" s="297">
        <f>BS$73*'6. INPUT PROJECT'!$H62*'6. INPUT PROJECT'!$K62*(1-'6. INPUT PROJECT'!$L62)*(1+'6. INPUT PROJECT'!$M62)^4</f>
        <v>0</v>
      </c>
    </row>
    <row r="115" spans="1:71" s="80" customFormat="1" ht="16" outlineLevel="2">
      <c r="A115" s="83"/>
      <c r="B115" s="129" t="str">
        <f>'6. INPUT PROJECT'!D63</f>
        <v>Project-2.1.3-Item #8</v>
      </c>
      <c r="C115" s="129">
        <f>'6. INPUT PROJECT'!F63</f>
        <v>0</v>
      </c>
      <c r="E115" s="297">
        <f t="shared" si="96"/>
        <v>0</v>
      </c>
      <c r="F115" s="297">
        <f t="shared" si="97"/>
        <v>0</v>
      </c>
      <c r="G115" s="297">
        <f t="shared" si="98"/>
        <v>0</v>
      </c>
      <c r="H115" s="297">
        <f t="shared" si="99"/>
        <v>0</v>
      </c>
      <c r="I115" s="297">
        <f t="shared" si="100"/>
        <v>0</v>
      </c>
      <c r="J115" s="297">
        <f t="shared" si="101"/>
        <v>0</v>
      </c>
      <c r="K115" s="291"/>
      <c r="L115" s="297">
        <f>L$73*'6. INPUT PROJECT'!$H63*'6. INPUT PROJECT'!$K63*(1-'6. INPUT PROJECT'!$L63)</f>
        <v>0</v>
      </c>
      <c r="M115" s="297">
        <f>M$73*'6. INPUT PROJECT'!$H63*'6. INPUT PROJECT'!$K63*(1-'6. INPUT PROJECT'!$L63)</f>
        <v>0</v>
      </c>
      <c r="N115" s="297">
        <f>N$73*'6. INPUT PROJECT'!$H63*'6. INPUT PROJECT'!$K63*(1-'6. INPUT PROJECT'!$L63)</f>
        <v>0</v>
      </c>
      <c r="O115" s="297">
        <f>O$73*'6. INPUT PROJECT'!$H63*'6. INPUT PROJECT'!$K63*(1-'6. INPUT PROJECT'!$L63)</f>
        <v>0</v>
      </c>
      <c r="P115" s="297">
        <f>P$73*'6. INPUT PROJECT'!$H63*'6. INPUT PROJECT'!$K63*(1-'6. INPUT PROJECT'!$L63)</f>
        <v>0</v>
      </c>
      <c r="Q115" s="297">
        <f>Q$73*'6. INPUT PROJECT'!$H63*'6. INPUT PROJECT'!$K63*(1-'6. INPUT PROJECT'!$L63)</f>
        <v>0</v>
      </c>
      <c r="R115" s="297">
        <f>R$73*'6. INPUT PROJECT'!$H63*'6. INPUT PROJECT'!$K63*(1-'6. INPUT PROJECT'!$L63)</f>
        <v>0</v>
      </c>
      <c r="S115" s="297">
        <f>S$73*'6. INPUT PROJECT'!$H63*'6. INPUT PROJECT'!$K63*(1-'6. INPUT PROJECT'!$L63)</f>
        <v>0</v>
      </c>
      <c r="T115" s="297">
        <f>T$73*'6. INPUT PROJECT'!$H63*'6. INPUT PROJECT'!$K63*(1-'6. INPUT PROJECT'!$L63)</f>
        <v>0</v>
      </c>
      <c r="U115" s="297">
        <f>U$73*'6. INPUT PROJECT'!$H63*'6. INPUT PROJECT'!$K63*(1-'6. INPUT PROJECT'!$L63)</f>
        <v>0</v>
      </c>
      <c r="V115" s="297">
        <f>V$73*'6. INPUT PROJECT'!$H63*'6. INPUT PROJECT'!$K63*(1-'6. INPUT PROJECT'!$L63)</f>
        <v>0</v>
      </c>
      <c r="W115" s="297">
        <f>W$73*'6. INPUT PROJECT'!$H63*'6. INPUT PROJECT'!$K63*(1-'6. INPUT PROJECT'!$L63)</f>
        <v>0</v>
      </c>
      <c r="X115" s="297">
        <f>X$73*'6. INPUT PROJECT'!$H63*'6. INPUT PROJECT'!$K63*(1-'6. INPUT PROJECT'!$L63)*(1+'6. INPUT PROJECT'!$M63)</f>
        <v>0</v>
      </c>
      <c r="Y115" s="297">
        <f>Y$73*'6. INPUT PROJECT'!$H63*'6. INPUT PROJECT'!$K63*(1-'6. INPUT PROJECT'!$L63)*(1+'6. INPUT PROJECT'!$M63)</f>
        <v>0</v>
      </c>
      <c r="Z115" s="297">
        <f>Z$73*'6. INPUT PROJECT'!$H63*'6. INPUT PROJECT'!$K63*(1-'6. INPUT PROJECT'!$L63)*(1+'6. INPUT PROJECT'!$M63)</f>
        <v>0</v>
      </c>
      <c r="AA115" s="297">
        <f>AA$73*'6. INPUT PROJECT'!$H63*'6. INPUT PROJECT'!$K63*(1-'6. INPUT PROJECT'!$L63)*(1+'6. INPUT PROJECT'!$M63)</f>
        <v>0</v>
      </c>
      <c r="AB115" s="297">
        <f>AB$73*'6. INPUT PROJECT'!$H63*'6. INPUT PROJECT'!$K63*(1-'6. INPUT PROJECT'!$L63)*(1+'6. INPUT PROJECT'!$M63)</f>
        <v>0</v>
      </c>
      <c r="AC115" s="297">
        <f>AC$73*'6. INPUT PROJECT'!$H63*'6. INPUT PROJECT'!$K63*(1-'6. INPUT PROJECT'!$L63)*(1+'6. INPUT PROJECT'!$M63)</f>
        <v>0</v>
      </c>
      <c r="AD115" s="297">
        <f>AD$73*'6. INPUT PROJECT'!$H63*'6. INPUT PROJECT'!$K63*(1-'6. INPUT PROJECT'!$L63)*(1+'6. INPUT PROJECT'!$M63)</f>
        <v>0</v>
      </c>
      <c r="AE115" s="297">
        <f>AE$73*'6. INPUT PROJECT'!$H63*'6. INPUT PROJECT'!$K63*(1-'6. INPUT PROJECT'!$L63)*(1+'6. INPUT PROJECT'!$M63)</f>
        <v>0</v>
      </c>
      <c r="AF115" s="297">
        <f>AF$73*'6. INPUT PROJECT'!$H63*'6. INPUT PROJECT'!$K63*(1-'6. INPUT PROJECT'!$L63)*(1+'6. INPUT PROJECT'!$M63)</f>
        <v>0</v>
      </c>
      <c r="AG115" s="297">
        <f>AG$73*'6. INPUT PROJECT'!$H63*'6. INPUT PROJECT'!$K63*(1-'6. INPUT PROJECT'!$L63)*(1+'6. INPUT PROJECT'!$M63)</f>
        <v>0</v>
      </c>
      <c r="AH115" s="297">
        <f>AH$73*'6. INPUT PROJECT'!$H63*'6. INPUT PROJECT'!$K63*(1-'6. INPUT PROJECT'!$L63)*(1+'6. INPUT PROJECT'!$M63)</f>
        <v>0</v>
      </c>
      <c r="AI115" s="297">
        <f>AI$73*'6. INPUT PROJECT'!$H63*'6. INPUT PROJECT'!$K63*(1-'6. INPUT PROJECT'!$L63)*(1+'6. INPUT PROJECT'!$M63)</f>
        <v>0</v>
      </c>
      <c r="AJ115" s="297">
        <f>AJ$73*'6. INPUT PROJECT'!$H63*'6. INPUT PROJECT'!$K63*(1-'6. INPUT PROJECT'!$L63)*(1+'6. INPUT PROJECT'!$M63)^2</f>
        <v>0</v>
      </c>
      <c r="AK115" s="297">
        <f>AK$73*'6. INPUT PROJECT'!$H63*'6. INPUT PROJECT'!$K63*(1-'6. INPUT PROJECT'!$L63)*(1+'6. INPUT PROJECT'!$M63)^2</f>
        <v>0</v>
      </c>
      <c r="AL115" s="297">
        <f>AL$73*'6. INPUT PROJECT'!$H63*'6. INPUT PROJECT'!$K63*(1-'6. INPUT PROJECT'!$L63)*(1+'6. INPUT PROJECT'!$M63)^2</f>
        <v>0</v>
      </c>
      <c r="AM115" s="297">
        <f>AM$73*'6. INPUT PROJECT'!$H63*'6. INPUT PROJECT'!$K63*(1-'6. INPUT PROJECT'!$L63)*(1+'6. INPUT PROJECT'!$M63)^2</f>
        <v>0</v>
      </c>
      <c r="AN115" s="297">
        <f>AN$73*'6. INPUT PROJECT'!$H63*'6. INPUT PROJECT'!$K63*(1-'6. INPUT PROJECT'!$L63)*(1+'6. INPUT PROJECT'!$M63)^2</f>
        <v>0</v>
      </c>
      <c r="AO115" s="297">
        <f>AO$73*'6. INPUT PROJECT'!$H63*'6. INPUT PROJECT'!$K63*(1-'6. INPUT PROJECT'!$L63)*(1+'6. INPUT PROJECT'!$M63)^2</f>
        <v>0</v>
      </c>
      <c r="AP115" s="297">
        <f>AP$73*'6. INPUT PROJECT'!$H63*'6. INPUT PROJECT'!$K63*(1-'6. INPUT PROJECT'!$L63)*(1+'6. INPUT PROJECT'!$M63)^2</f>
        <v>0</v>
      </c>
      <c r="AQ115" s="297">
        <f>AQ$73*'6. INPUT PROJECT'!$H63*'6. INPUT PROJECT'!$K63*(1-'6. INPUT PROJECT'!$L63)*(1+'6. INPUT PROJECT'!$M63)^2</f>
        <v>0</v>
      </c>
      <c r="AR115" s="297">
        <f>AR$73*'6. INPUT PROJECT'!$H63*'6. INPUT PROJECT'!$K63*(1-'6. INPUT PROJECT'!$L63)*(1+'6. INPUT PROJECT'!$M63)^2</f>
        <v>0</v>
      </c>
      <c r="AS115" s="297">
        <f>AS$73*'6. INPUT PROJECT'!$H63*'6. INPUT PROJECT'!$K63*(1-'6. INPUT PROJECT'!$L63)*(1+'6. INPUT PROJECT'!$M63)^2</f>
        <v>0</v>
      </c>
      <c r="AT115" s="297">
        <f>AT$73*'6. INPUT PROJECT'!$H63*'6. INPUT PROJECT'!$K63*(1-'6. INPUT PROJECT'!$L63)*(1+'6. INPUT PROJECT'!$M63)^2</f>
        <v>0</v>
      </c>
      <c r="AU115" s="297">
        <f>AU$73*'6. INPUT PROJECT'!$H63*'6. INPUT PROJECT'!$K63*(1-'6. INPUT PROJECT'!$L63)*(1+'6. INPUT PROJECT'!$M63)^2</f>
        <v>0</v>
      </c>
      <c r="AV115" s="297">
        <f>AV$73*'6. INPUT PROJECT'!$H63*'6. INPUT PROJECT'!$K63*(1-'6. INPUT PROJECT'!$L63)*(1+'6. INPUT PROJECT'!$M63)^3</f>
        <v>0</v>
      </c>
      <c r="AW115" s="297">
        <f>AW$73*'6. INPUT PROJECT'!$H63*'6. INPUT PROJECT'!$K63*(1-'6. INPUT PROJECT'!$L63)*(1+'6. INPUT PROJECT'!$M63)^3</f>
        <v>0</v>
      </c>
      <c r="AX115" s="297">
        <f>AX$73*'6. INPUT PROJECT'!$H63*'6. INPUT PROJECT'!$K63*(1-'6. INPUT PROJECT'!$L63)*(1+'6. INPUT PROJECT'!$M63)^3</f>
        <v>0</v>
      </c>
      <c r="AY115" s="297">
        <f>AY$73*'6. INPUT PROJECT'!$H63*'6. INPUT PROJECT'!$K63*(1-'6. INPUT PROJECT'!$L63)*(1+'6. INPUT PROJECT'!$M63)^3</f>
        <v>0</v>
      </c>
      <c r="AZ115" s="297">
        <f>AZ$73*'6. INPUT PROJECT'!$H63*'6. INPUT PROJECT'!$K63*(1-'6. INPUT PROJECT'!$L63)*(1+'6. INPUT PROJECT'!$M63)^3</f>
        <v>0</v>
      </c>
      <c r="BA115" s="297">
        <f>BA$73*'6. INPUT PROJECT'!$H63*'6. INPUT PROJECT'!$K63*(1-'6. INPUT PROJECT'!$L63)*(1+'6. INPUT PROJECT'!$M63)^3</f>
        <v>0</v>
      </c>
      <c r="BB115" s="297">
        <f>BB$73*'6. INPUT PROJECT'!$H63*'6. INPUT PROJECT'!$K63*(1-'6. INPUT PROJECT'!$L63)*(1+'6. INPUT PROJECT'!$M63)^3</f>
        <v>0</v>
      </c>
      <c r="BC115" s="297">
        <f>BC$73*'6. INPUT PROJECT'!$H63*'6. INPUT PROJECT'!$K63*(1-'6. INPUT PROJECT'!$L63)*(1+'6. INPUT PROJECT'!$M63)^3</f>
        <v>0</v>
      </c>
      <c r="BD115" s="297">
        <f>BD$73*'6. INPUT PROJECT'!$H63*'6. INPUT PROJECT'!$K63*(1-'6. INPUT PROJECT'!$L63)*(1+'6. INPUT PROJECT'!$M63)^3</f>
        <v>0</v>
      </c>
      <c r="BE115" s="297">
        <f>BE$73*'6. INPUT PROJECT'!$H63*'6. INPUT PROJECT'!$K63*(1-'6. INPUT PROJECT'!$L63)*(1+'6. INPUT PROJECT'!$M63)^3</f>
        <v>0</v>
      </c>
      <c r="BF115" s="297">
        <f>BF$73*'6. INPUT PROJECT'!$H63*'6. INPUT PROJECT'!$K63*(1-'6. INPUT PROJECT'!$L63)*(1+'6. INPUT PROJECT'!$M63)^3</f>
        <v>0</v>
      </c>
      <c r="BG115" s="297">
        <f>BG$73*'6. INPUT PROJECT'!$H63*'6. INPUT PROJECT'!$K63*(1-'6. INPUT PROJECT'!$L63)*(1+'6. INPUT PROJECT'!$M63)^3</f>
        <v>0</v>
      </c>
      <c r="BH115" s="297">
        <f>BH$73*'6. INPUT PROJECT'!$H63*'6. INPUT PROJECT'!$K63*(1-'6. INPUT PROJECT'!$L63)*(1+'6. INPUT PROJECT'!$M63)^4</f>
        <v>0</v>
      </c>
      <c r="BI115" s="297">
        <f>BI$73*'6. INPUT PROJECT'!$H63*'6. INPUT PROJECT'!$K63*(1-'6. INPUT PROJECT'!$L63)*(1+'6. INPUT PROJECT'!$M63)^4</f>
        <v>0</v>
      </c>
      <c r="BJ115" s="297">
        <f>BJ$73*'6. INPUT PROJECT'!$H63*'6. INPUT PROJECT'!$K63*(1-'6. INPUT PROJECT'!$L63)*(1+'6. INPUT PROJECT'!$M63)^4</f>
        <v>0</v>
      </c>
      <c r="BK115" s="297">
        <f>BK$73*'6. INPUT PROJECT'!$H63*'6. INPUT PROJECT'!$K63*(1-'6. INPUT PROJECT'!$L63)*(1+'6. INPUT PROJECT'!$M63)^4</f>
        <v>0</v>
      </c>
      <c r="BL115" s="297">
        <f>BL$73*'6. INPUT PROJECT'!$H63*'6. INPUT PROJECT'!$K63*(1-'6. INPUT PROJECT'!$L63)*(1+'6. INPUT PROJECT'!$M63)^4</f>
        <v>0</v>
      </c>
      <c r="BM115" s="297">
        <f>BM$73*'6. INPUT PROJECT'!$H63*'6. INPUT PROJECT'!$K63*(1-'6. INPUT PROJECT'!$L63)*(1+'6. INPUT PROJECT'!$M63)^4</f>
        <v>0</v>
      </c>
      <c r="BN115" s="297">
        <f>BN$73*'6. INPUT PROJECT'!$H63*'6. INPUT PROJECT'!$K63*(1-'6. INPUT PROJECT'!$L63)*(1+'6. INPUT PROJECT'!$M63)^4</f>
        <v>0</v>
      </c>
      <c r="BO115" s="297">
        <f>BO$73*'6. INPUT PROJECT'!$H63*'6. INPUT PROJECT'!$K63*(1-'6. INPUT PROJECT'!$L63)*(1+'6. INPUT PROJECT'!$M63)^4</f>
        <v>0</v>
      </c>
      <c r="BP115" s="297">
        <f>BP$73*'6. INPUT PROJECT'!$H63*'6. INPUT PROJECT'!$K63*(1-'6. INPUT PROJECT'!$L63)*(1+'6. INPUT PROJECT'!$M63)^4</f>
        <v>0</v>
      </c>
      <c r="BQ115" s="297">
        <f>BQ$73*'6. INPUT PROJECT'!$H63*'6. INPUT PROJECT'!$K63*(1-'6. INPUT PROJECT'!$L63)*(1+'6. INPUT PROJECT'!$M63)^4</f>
        <v>0</v>
      </c>
      <c r="BR115" s="297">
        <f>BR$73*'6. INPUT PROJECT'!$H63*'6. INPUT PROJECT'!$K63*(1-'6. INPUT PROJECT'!$L63)*(1+'6. INPUT PROJECT'!$M63)^4</f>
        <v>0</v>
      </c>
      <c r="BS115" s="297">
        <f>BS$73*'6. INPUT PROJECT'!$H63*'6. INPUT PROJECT'!$K63*(1-'6. INPUT PROJECT'!$L63)*(1+'6. INPUT PROJECT'!$M63)^4</f>
        <v>0</v>
      </c>
    </row>
    <row r="116" spans="1:71" s="80" customFormat="1" ht="16" outlineLevel="2">
      <c r="A116" s="83"/>
      <c r="B116" s="129" t="str">
        <f>'6. INPUT PROJECT'!D64</f>
        <v>Project-2.1.3-Item #9</v>
      </c>
      <c r="C116" s="129">
        <f>'6. INPUT PROJECT'!F64</f>
        <v>0</v>
      </c>
      <c r="E116" s="297">
        <f>F116+G116+H116+I116+J116</f>
        <v>0</v>
      </c>
      <c r="F116" s="297">
        <f>SUM(L116:W116)</f>
        <v>0</v>
      </c>
      <c r="G116" s="297">
        <f>SUM(X116:AI116)</f>
        <v>0</v>
      </c>
      <c r="H116" s="297">
        <f>SUM(AJ116:AU116)</f>
        <v>0</v>
      </c>
      <c r="I116" s="297">
        <f>SUM(AV116:BG116)</f>
        <v>0</v>
      </c>
      <c r="J116" s="297">
        <f>SUM(BH116:BS116)</f>
        <v>0</v>
      </c>
      <c r="K116" s="291"/>
      <c r="L116" s="297">
        <f>L$73*'6. INPUT PROJECT'!$H64*'6. INPUT PROJECT'!$K64*(1-'6. INPUT PROJECT'!$L64)</f>
        <v>0</v>
      </c>
      <c r="M116" s="297">
        <f>M$73*'6. INPUT PROJECT'!$H64*'6. INPUT PROJECT'!$K64*(1-'6. INPUT PROJECT'!$L64)</f>
        <v>0</v>
      </c>
      <c r="N116" s="297">
        <f>N$73*'6. INPUT PROJECT'!$H64*'6. INPUT PROJECT'!$K64*(1-'6. INPUT PROJECT'!$L64)</f>
        <v>0</v>
      </c>
      <c r="O116" s="297">
        <f>O$73*'6. INPUT PROJECT'!$H64*'6. INPUT PROJECT'!$K64*(1-'6. INPUT PROJECT'!$L64)</f>
        <v>0</v>
      </c>
      <c r="P116" s="297">
        <f>P$73*'6. INPUT PROJECT'!$H64*'6. INPUT PROJECT'!$K64*(1-'6. INPUT PROJECT'!$L64)</f>
        <v>0</v>
      </c>
      <c r="Q116" s="297">
        <f>Q$73*'6. INPUT PROJECT'!$H64*'6. INPUT PROJECT'!$K64*(1-'6. INPUT PROJECT'!$L64)</f>
        <v>0</v>
      </c>
      <c r="R116" s="297">
        <f>R$73*'6. INPUT PROJECT'!$H64*'6. INPUT PROJECT'!$K64*(1-'6. INPUT PROJECT'!$L64)</f>
        <v>0</v>
      </c>
      <c r="S116" s="297">
        <f>S$73*'6. INPUT PROJECT'!$H64*'6. INPUT PROJECT'!$K64*(1-'6. INPUT PROJECT'!$L64)</f>
        <v>0</v>
      </c>
      <c r="T116" s="297">
        <f>T$73*'6. INPUT PROJECT'!$H64*'6. INPUT PROJECT'!$K64*(1-'6. INPUT PROJECT'!$L64)</f>
        <v>0</v>
      </c>
      <c r="U116" s="297">
        <f>U$73*'6. INPUT PROJECT'!$H64*'6. INPUT PROJECT'!$K64*(1-'6. INPUT PROJECT'!$L64)</f>
        <v>0</v>
      </c>
      <c r="V116" s="297">
        <f>V$73*'6. INPUT PROJECT'!$H64*'6. INPUT PROJECT'!$K64*(1-'6. INPUT PROJECT'!$L64)</f>
        <v>0</v>
      </c>
      <c r="W116" s="297">
        <f>W$73*'6. INPUT PROJECT'!$H64*'6. INPUT PROJECT'!$K64*(1-'6. INPUT PROJECT'!$L64)</f>
        <v>0</v>
      </c>
      <c r="X116" s="297">
        <f>X$73*'6. INPUT PROJECT'!$H64*'6. INPUT PROJECT'!$K64*(1-'6. INPUT PROJECT'!$L64)*(1+'6. INPUT PROJECT'!$M64)</f>
        <v>0</v>
      </c>
      <c r="Y116" s="297">
        <f>Y$73*'6. INPUT PROJECT'!$H64*'6. INPUT PROJECT'!$K64*(1-'6. INPUT PROJECT'!$L64)*(1+'6. INPUT PROJECT'!$M64)</f>
        <v>0</v>
      </c>
      <c r="Z116" s="297">
        <f>Z$73*'6. INPUT PROJECT'!$H64*'6. INPUT PROJECT'!$K64*(1-'6. INPUT PROJECT'!$L64)*(1+'6. INPUT PROJECT'!$M64)</f>
        <v>0</v>
      </c>
      <c r="AA116" s="297">
        <f>AA$73*'6. INPUT PROJECT'!$H64*'6. INPUT PROJECT'!$K64*(1-'6. INPUT PROJECT'!$L64)*(1+'6. INPUT PROJECT'!$M64)</f>
        <v>0</v>
      </c>
      <c r="AB116" s="297">
        <f>AB$73*'6. INPUT PROJECT'!$H64*'6. INPUT PROJECT'!$K64*(1-'6. INPUT PROJECT'!$L64)*(1+'6. INPUT PROJECT'!$M64)</f>
        <v>0</v>
      </c>
      <c r="AC116" s="297">
        <f>AC$73*'6. INPUT PROJECT'!$H64*'6. INPUT PROJECT'!$K64*(1-'6. INPUT PROJECT'!$L64)*(1+'6. INPUT PROJECT'!$M64)</f>
        <v>0</v>
      </c>
      <c r="AD116" s="297">
        <f>AD$73*'6. INPUT PROJECT'!$H64*'6. INPUT PROJECT'!$K64*(1-'6. INPUT PROJECT'!$L64)*(1+'6. INPUT PROJECT'!$M64)</f>
        <v>0</v>
      </c>
      <c r="AE116" s="297">
        <f>AE$73*'6. INPUT PROJECT'!$H64*'6. INPUT PROJECT'!$K64*(1-'6. INPUT PROJECT'!$L64)*(1+'6. INPUT PROJECT'!$M64)</f>
        <v>0</v>
      </c>
      <c r="AF116" s="297">
        <f>AF$73*'6. INPUT PROJECT'!$H64*'6. INPUT PROJECT'!$K64*(1-'6. INPUT PROJECT'!$L64)*(1+'6. INPUT PROJECT'!$M64)</f>
        <v>0</v>
      </c>
      <c r="AG116" s="297">
        <f>AG$73*'6. INPUT PROJECT'!$H64*'6. INPUT PROJECT'!$K64*(1-'6. INPUT PROJECT'!$L64)*(1+'6. INPUT PROJECT'!$M64)</f>
        <v>0</v>
      </c>
      <c r="AH116" s="297">
        <f>AH$73*'6. INPUT PROJECT'!$H64*'6. INPUT PROJECT'!$K64*(1-'6. INPUT PROJECT'!$L64)*(1+'6. INPUT PROJECT'!$M64)</f>
        <v>0</v>
      </c>
      <c r="AI116" s="297">
        <f>AI$73*'6. INPUT PROJECT'!$H64*'6. INPUT PROJECT'!$K64*(1-'6. INPUT PROJECT'!$L64)*(1+'6. INPUT PROJECT'!$M64)</f>
        <v>0</v>
      </c>
      <c r="AJ116" s="297">
        <f>AJ$73*'6. INPUT PROJECT'!$H64*'6. INPUT PROJECT'!$K64*(1-'6. INPUT PROJECT'!$L64)*(1+'6. INPUT PROJECT'!$M64)^2</f>
        <v>0</v>
      </c>
      <c r="AK116" s="297">
        <f>AK$73*'6. INPUT PROJECT'!$H64*'6. INPUT PROJECT'!$K64*(1-'6. INPUT PROJECT'!$L64)*(1+'6. INPUT PROJECT'!$M64)^2</f>
        <v>0</v>
      </c>
      <c r="AL116" s="297">
        <f>AL$73*'6. INPUT PROJECT'!$H64*'6. INPUT PROJECT'!$K64*(1-'6. INPUT PROJECT'!$L64)*(1+'6. INPUT PROJECT'!$M64)^2</f>
        <v>0</v>
      </c>
      <c r="AM116" s="297">
        <f>AM$73*'6. INPUT PROJECT'!$H64*'6. INPUT PROJECT'!$K64*(1-'6. INPUT PROJECT'!$L64)*(1+'6. INPUT PROJECT'!$M64)^2</f>
        <v>0</v>
      </c>
      <c r="AN116" s="297">
        <f>AN$73*'6. INPUT PROJECT'!$H64*'6. INPUT PROJECT'!$K64*(1-'6. INPUT PROJECT'!$L64)*(1+'6. INPUT PROJECT'!$M64)^2</f>
        <v>0</v>
      </c>
      <c r="AO116" s="297">
        <f>AO$73*'6. INPUT PROJECT'!$H64*'6. INPUT PROJECT'!$K64*(1-'6. INPUT PROJECT'!$L64)*(1+'6. INPUT PROJECT'!$M64)^2</f>
        <v>0</v>
      </c>
      <c r="AP116" s="297">
        <f>AP$73*'6. INPUT PROJECT'!$H64*'6. INPUT PROJECT'!$K64*(1-'6. INPUT PROJECT'!$L64)*(1+'6. INPUT PROJECT'!$M64)^2</f>
        <v>0</v>
      </c>
      <c r="AQ116" s="297">
        <f>AQ$73*'6. INPUT PROJECT'!$H64*'6. INPUT PROJECT'!$K64*(1-'6. INPUT PROJECT'!$L64)*(1+'6. INPUT PROJECT'!$M64)^2</f>
        <v>0</v>
      </c>
      <c r="AR116" s="297">
        <f>AR$73*'6. INPUT PROJECT'!$H64*'6. INPUT PROJECT'!$K64*(1-'6. INPUT PROJECT'!$L64)*(1+'6. INPUT PROJECT'!$M64)^2</f>
        <v>0</v>
      </c>
      <c r="AS116" s="297">
        <f>AS$73*'6. INPUT PROJECT'!$H64*'6. INPUT PROJECT'!$K64*(1-'6. INPUT PROJECT'!$L64)*(1+'6. INPUT PROJECT'!$M64)^2</f>
        <v>0</v>
      </c>
      <c r="AT116" s="297">
        <f>AT$73*'6. INPUT PROJECT'!$H64*'6. INPUT PROJECT'!$K64*(1-'6. INPUT PROJECT'!$L64)*(1+'6. INPUT PROJECT'!$M64)^2</f>
        <v>0</v>
      </c>
      <c r="AU116" s="297">
        <f>AU$73*'6. INPUT PROJECT'!$H64*'6. INPUT PROJECT'!$K64*(1-'6. INPUT PROJECT'!$L64)*(1+'6. INPUT PROJECT'!$M64)^2</f>
        <v>0</v>
      </c>
      <c r="AV116" s="297">
        <f>AV$73*'6. INPUT PROJECT'!$H64*'6. INPUT PROJECT'!$K64*(1-'6. INPUT PROJECT'!$L64)*(1+'6. INPUT PROJECT'!$M64)^3</f>
        <v>0</v>
      </c>
      <c r="AW116" s="297">
        <f>AW$73*'6. INPUT PROJECT'!$H64*'6. INPUT PROJECT'!$K64*(1-'6. INPUT PROJECT'!$L64)*(1+'6. INPUT PROJECT'!$M64)^3</f>
        <v>0</v>
      </c>
      <c r="AX116" s="297">
        <f>AX$73*'6. INPUT PROJECT'!$H64*'6. INPUT PROJECT'!$K64*(1-'6. INPUT PROJECT'!$L64)*(1+'6. INPUT PROJECT'!$M64)^3</f>
        <v>0</v>
      </c>
      <c r="AY116" s="297">
        <f>AY$73*'6. INPUT PROJECT'!$H64*'6. INPUT PROJECT'!$K64*(1-'6. INPUT PROJECT'!$L64)*(1+'6. INPUT PROJECT'!$M64)^3</f>
        <v>0</v>
      </c>
      <c r="AZ116" s="297">
        <f>AZ$73*'6. INPUT PROJECT'!$H64*'6. INPUT PROJECT'!$K64*(1-'6. INPUT PROJECT'!$L64)*(1+'6. INPUT PROJECT'!$M64)^3</f>
        <v>0</v>
      </c>
      <c r="BA116" s="297">
        <f>BA$73*'6. INPUT PROJECT'!$H64*'6. INPUT PROJECT'!$K64*(1-'6. INPUT PROJECT'!$L64)*(1+'6. INPUT PROJECT'!$M64)^3</f>
        <v>0</v>
      </c>
      <c r="BB116" s="297">
        <f>BB$73*'6. INPUT PROJECT'!$H64*'6. INPUT PROJECT'!$K64*(1-'6. INPUT PROJECT'!$L64)*(1+'6. INPUT PROJECT'!$M64)^3</f>
        <v>0</v>
      </c>
      <c r="BC116" s="297">
        <f>BC$73*'6. INPUT PROJECT'!$H64*'6. INPUT PROJECT'!$K64*(1-'6. INPUT PROJECT'!$L64)*(1+'6. INPUT PROJECT'!$M64)^3</f>
        <v>0</v>
      </c>
      <c r="BD116" s="297">
        <f>BD$73*'6. INPUT PROJECT'!$H64*'6. INPUT PROJECT'!$K64*(1-'6. INPUT PROJECT'!$L64)*(1+'6. INPUT PROJECT'!$M64)^3</f>
        <v>0</v>
      </c>
      <c r="BE116" s="297">
        <f>BE$73*'6. INPUT PROJECT'!$H64*'6. INPUT PROJECT'!$K64*(1-'6. INPUT PROJECT'!$L64)*(1+'6. INPUT PROJECT'!$M64)^3</f>
        <v>0</v>
      </c>
      <c r="BF116" s="297">
        <f>BF$73*'6. INPUT PROJECT'!$H64*'6. INPUT PROJECT'!$K64*(1-'6. INPUT PROJECT'!$L64)*(1+'6. INPUT PROJECT'!$M64)^3</f>
        <v>0</v>
      </c>
      <c r="BG116" s="297">
        <f>BG$73*'6. INPUT PROJECT'!$H64*'6. INPUT PROJECT'!$K64*(1-'6. INPUT PROJECT'!$L64)*(1+'6. INPUT PROJECT'!$M64)^3</f>
        <v>0</v>
      </c>
      <c r="BH116" s="297">
        <f>BH$73*'6. INPUT PROJECT'!$H64*'6. INPUT PROJECT'!$K64*(1-'6. INPUT PROJECT'!$L64)*(1+'6. INPUT PROJECT'!$M64)^4</f>
        <v>0</v>
      </c>
      <c r="BI116" s="297">
        <f>BI$73*'6. INPUT PROJECT'!$H64*'6. INPUT PROJECT'!$K64*(1-'6. INPUT PROJECT'!$L64)*(1+'6. INPUT PROJECT'!$M64)^4</f>
        <v>0</v>
      </c>
      <c r="BJ116" s="297">
        <f>BJ$73*'6. INPUT PROJECT'!$H64*'6. INPUT PROJECT'!$K64*(1-'6. INPUT PROJECT'!$L64)*(1+'6. INPUT PROJECT'!$M64)^4</f>
        <v>0</v>
      </c>
      <c r="BK116" s="297">
        <f>BK$73*'6. INPUT PROJECT'!$H64*'6. INPUT PROJECT'!$K64*(1-'6. INPUT PROJECT'!$L64)*(1+'6. INPUT PROJECT'!$M64)^4</f>
        <v>0</v>
      </c>
      <c r="BL116" s="297">
        <f>BL$73*'6. INPUT PROJECT'!$H64*'6. INPUT PROJECT'!$K64*(1-'6. INPUT PROJECT'!$L64)*(1+'6. INPUT PROJECT'!$M64)^4</f>
        <v>0</v>
      </c>
      <c r="BM116" s="297">
        <f>BM$73*'6. INPUT PROJECT'!$H64*'6. INPUT PROJECT'!$K64*(1-'6. INPUT PROJECT'!$L64)*(1+'6. INPUT PROJECT'!$M64)^4</f>
        <v>0</v>
      </c>
      <c r="BN116" s="297">
        <f>BN$73*'6. INPUT PROJECT'!$H64*'6. INPUT PROJECT'!$K64*(1-'6. INPUT PROJECT'!$L64)*(1+'6. INPUT PROJECT'!$M64)^4</f>
        <v>0</v>
      </c>
      <c r="BO116" s="297">
        <f>BO$73*'6. INPUT PROJECT'!$H64*'6. INPUT PROJECT'!$K64*(1-'6. INPUT PROJECT'!$L64)*(1+'6. INPUT PROJECT'!$M64)^4</f>
        <v>0</v>
      </c>
      <c r="BP116" s="297">
        <f>BP$73*'6. INPUT PROJECT'!$H64*'6. INPUT PROJECT'!$K64*(1-'6. INPUT PROJECT'!$L64)*(1+'6. INPUT PROJECT'!$M64)^4</f>
        <v>0</v>
      </c>
      <c r="BQ116" s="297">
        <f>BQ$73*'6. INPUT PROJECT'!$H64*'6. INPUT PROJECT'!$K64*(1-'6. INPUT PROJECT'!$L64)*(1+'6. INPUT PROJECT'!$M64)^4</f>
        <v>0</v>
      </c>
      <c r="BR116" s="297">
        <f>BR$73*'6. INPUT PROJECT'!$H64*'6. INPUT PROJECT'!$K64*(1-'6. INPUT PROJECT'!$L64)*(1+'6. INPUT PROJECT'!$M64)^4</f>
        <v>0</v>
      </c>
      <c r="BS116" s="297">
        <f>BS$73*'6. INPUT PROJECT'!$H64*'6. INPUT PROJECT'!$K64*(1-'6. INPUT PROJECT'!$L64)*(1+'6. INPUT PROJECT'!$M64)^4</f>
        <v>0</v>
      </c>
    </row>
    <row r="117" spans="1:71" s="80" customFormat="1" ht="16" outlineLevel="2">
      <c r="A117" s="83"/>
      <c r="B117" s="134" t="str">
        <f>'6. INPUT PROJECT'!D65</f>
        <v>Project-2.1.3-Item #10</v>
      </c>
      <c r="C117" s="134">
        <f>'6. INPUT PROJECT'!F65</f>
        <v>0</v>
      </c>
      <c r="E117" s="298">
        <f>F117+G117+H117+I117+J117</f>
        <v>0</v>
      </c>
      <c r="F117" s="298">
        <f>SUM(L117:W117)</f>
        <v>0</v>
      </c>
      <c r="G117" s="298">
        <f>SUM(X117:AI117)</f>
        <v>0</v>
      </c>
      <c r="H117" s="298">
        <f>SUM(AJ117:AU117)</f>
        <v>0</v>
      </c>
      <c r="I117" s="298">
        <f>SUM(AV117:BG117)</f>
        <v>0</v>
      </c>
      <c r="J117" s="298">
        <f>SUM(BH117:BS117)</f>
        <v>0</v>
      </c>
      <c r="K117" s="291"/>
      <c r="L117" s="298">
        <f>L$73*'6. INPUT PROJECT'!$H65*'6. INPUT PROJECT'!$K65*(1-'6. INPUT PROJECT'!$L65)</f>
        <v>0</v>
      </c>
      <c r="M117" s="298">
        <f>M$73*'6. INPUT PROJECT'!$H65*'6. INPUT PROJECT'!$K65*(1-'6. INPUT PROJECT'!$L65)</f>
        <v>0</v>
      </c>
      <c r="N117" s="298">
        <f>N$73*'6. INPUT PROJECT'!$H65*'6. INPUT PROJECT'!$K65*(1-'6. INPUT PROJECT'!$L65)</f>
        <v>0</v>
      </c>
      <c r="O117" s="298">
        <f>O$73*'6. INPUT PROJECT'!$H65*'6. INPUT PROJECT'!$K65*(1-'6. INPUT PROJECT'!$L65)</f>
        <v>0</v>
      </c>
      <c r="P117" s="298">
        <f>P$73*'6. INPUT PROJECT'!$H65*'6. INPUT PROJECT'!$K65*(1-'6. INPUT PROJECT'!$L65)</f>
        <v>0</v>
      </c>
      <c r="Q117" s="298">
        <f>Q$73*'6. INPUT PROJECT'!$H65*'6. INPUT PROJECT'!$K65*(1-'6. INPUT PROJECT'!$L65)</f>
        <v>0</v>
      </c>
      <c r="R117" s="298">
        <f>R$73*'6. INPUT PROJECT'!$H65*'6. INPUT PROJECT'!$K65*(1-'6. INPUT PROJECT'!$L65)</f>
        <v>0</v>
      </c>
      <c r="S117" s="298">
        <f>S$73*'6. INPUT PROJECT'!$H65*'6. INPUT PROJECT'!$K65*(1-'6. INPUT PROJECT'!$L65)</f>
        <v>0</v>
      </c>
      <c r="T117" s="298">
        <f>T$73*'6. INPUT PROJECT'!$H65*'6. INPUT PROJECT'!$K65*(1-'6. INPUT PROJECT'!$L65)</f>
        <v>0</v>
      </c>
      <c r="U117" s="298">
        <f>U$73*'6. INPUT PROJECT'!$H65*'6. INPUT PROJECT'!$K65*(1-'6. INPUT PROJECT'!$L65)</f>
        <v>0</v>
      </c>
      <c r="V117" s="298">
        <f>V$73*'6. INPUT PROJECT'!$H65*'6. INPUT PROJECT'!$K65*(1-'6. INPUT PROJECT'!$L65)</f>
        <v>0</v>
      </c>
      <c r="W117" s="298">
        <f>W$73*'6. INPUT PROJECT'!$H65*'6. INPUT PROJECT'!$K65*(1-'6. INPUT PROJECT'!$L65)</f>
        <v>0</v>
      </c>
      <c r="X117" s="298">
        <f>X$73*'6. INPUT PROJECT'!$H65*'6. INPUT PROJECT'!$K65*(1-'6. INPUT PROJECT'!$L65)*(1+'6. INPUT PROJECT'!$M65)</f>
        <v>0</v>
      </c>
      <c r="Y117" s="298">
        <f>Y$73*'6. INPUT PROJECT'!$H65*'6. INPUT PROJECT'!$K65*(1-'6. INPUT PROJECT'!$L65)*(1+'6. INPUT PROJECT'!$M65)</f>
        <v>0</v>
      </c>
      <c r="Z117" s="298">
        <f>Z$73*'6. INPUT PROJECT'!$H65*'6. INPUT PROJECT'!$K65*(1-'6. INPUT PROJECT'!$L65)*(1+'6. INPUT PROJECT'!$M65)</f>
        <v>0</v>
      </c>
      <c r="AA117" s="298">
        <f>AA$73*'6. INPUT PROJECT'!$H65*'6. INPUT PROJECT'!$K65*(1-'6. INPUT PROJECT'!$L65)*(1+'6. INPUT PROJECT'!$M65)</f>
        <v>0</v>
      </c>
      <c r="AB117" s="298">
        <f>AB$73*'6. INPUT PROJECT'!$H65*'6. INPUT PROJECT'!$K65*(1-'6. INPUT PROJECT'!$L65)*(1+'6. INPUT PROJECT'!$M65)</f>
        <v>0</v>
      </c>
      <c r="AC117" s="298">
        <f>AC$73*'6. INPUT PROJECT'!$H65*'6. INPUT PROJECT'!$K65*(1-'6. INPUT PROJECT'!$L65)*(1+'6. INPUT PROJECT'!$M65)</f>
        <v>0</v>
      </c>
      <c r="AD117" s="298">
        <f>AD$73*'6. INPUT PROJECT'!$H65*'6. INPUT PROJECT'!$K65*(1-'6. INPUT PROJECT'!$L65)*(1+'6. INPUT PROJECT'!$M65)</f>
        <v>0</v>
      </c>
      <c r="AE117" s="298">
        <f>AE$73*'6. INPUT PROJECT'!$H65*'6. INPUT PROJECT'!$K65*(1-'6. INPUT PROJECT'!$L65)*(1+'6. INPUT PROJECT'!$M65)</f>
        <v>0</v>
      </c>
      <c r="AF117" s="298">
        <f>AF$73*'6. INPUT PROJECT'!$H65*'6. INPUT PROJECT'!$K65*(1-'6. INPUT PROJECT'!$L65)*(1+'6. INPUT PROJECT'!$M65)</f>
        <v>0</v>
      </c>
      <c r="AG117" s="298">
        <f>AG$73*'6. INPUT PROJECT'!$H65*'6. INPUT PROJECT'!$K65*(1-'6. INPUT PROJECT'!$L65)*(1+'6. INPUT PROJECT'!$M65)</f>
        <v>0</v>
      </c>
      <c r="AH117" s="298">
        <f>AH$73*'6. INPUT PROJECT'!$H65*'6. INPUT PROJECT'!$K65*(1-'6. INPUT PROJECT'!$L65)*(1+'6. INPUT PROJECT'!$M65)</f>
        <v>0</v>
      </c>
      <c r="AI117" s="298">
        <f>AI$73*'6. INPUT PROJECT'!$H65*'6. INPUT PROJECT'!$K65*(1-'6. INPUT PROJECT'!$L65)*(1+'6. INPUT PROJECT'!$M65)</f>
        <v>0</v>
      </c>
      <c r="AJ117" s="298">
        <f>AJ$73*'6. INPUT PROJECT'!$H65*'6. INPUT PROJECT'!$K65*(1-'6. INPUT PROJECT'!$L65)*(1+'6. INPUT PROJECT'!$M65)^2</f>
        <v>0</v>
      </c>
      <c r="AK117" s="298">
        <f>AK$73*'6. INPUT PROJECT'!$H65*'6. INPUT PROJECT'!$K65*(1-'6. INPUT PROJECT'!$L65)*(1+'6. INPUT PROJECT'!$M65)^2</f>
        <v>0</v>
      </c>
      <c r="AL117" s="298">
        <f>AL$73*'6. INPUT PROJECT'!$H65*'6. INPUT PROJECT'!$K65*(1-'6. INPUT PROJECT'!$L65)*(1+'6. INPUT PROJECT'!$M65)^2</f>
        <v>0</v>
      </c>
      <c r="AM117" s="298">
        <f>AM$73*'6. INPUT PROJECT'!$H65*'6. INPUT PROJECT'!$K65*(1-'6. INPUT PROJECT'!$L65)*(1+'6. INPUT PROJECT'!$M65)^2</f>
        <v>0</v>
      </c>
      <c r="AN117" s="298">
        <f>AN$73*'6. INPUT PROJECT'!$H65*'6. INPUT PROJECT'!$K65*(1-'6. INPUT PROJECT'!$L65)*(1+'6. INPUT PROJECT'!$M65)^2</f>
        <v>0</v>
      </c>
      <c r="AO117" s="298">
        <f>AO$73*'6. INPUT PROJECT'!$H65*'6. INPUT PROJECT'!$K65*(1-'6. INPUT PROJECT'!$L65)*(1+'6. INPUT PROJECT'!$M65)^2</f>
        <v>0</v>
      </c>
      <c r="AP117" s="298">
        <f>AP$73*'6. INPUT PROJECT'!$H65*'6. INPUT PROJECT'!$K65*(1-'6. INPUT PROJECT'!$L65)*(1+'6. INPUT PROJECT'!$M65)^2</f>
        <v>0</v>
      </c>
      <c r="AQ117" s="298">
        <f>AQ$73*'6. INPUT PROJECT'!$H65*'6. INPUT PROJECT'!$K65*(1-'6. INPUT PROJECT'!$L65)*(1+'6. INPUT PROJECT'!$M65)^2</f>
        <v>0</v>
      </c>
      <c r="AR117" s="298">
        <f>AR$73*'6. INPUT PROJECT'!$H65*'6. INPUT PROJECT'!$K65*(1-'6. INPUT PROJECT'!$L65)*(1+'6. INPUT PROJECT'!$M65)^2</f>
        <v>0</v>
      </c>
      <c r="AS117" s="298">
        <f>AS$73*'6. INPUT PROJECT'!$H65*'6. INPUT PROJECT'!$K65*(1-'6. INPUT PROJECT'!$L65)*(1+'6. INPUT PROJECT'!$M65)^2</f>
        <v>0</v>
      </c>
      <c r="AT117" s="298">
        <f>AT$73*'6. INPUT PROJECT'!$H65*'6. INPUT PROJECT'!$K65*(1-'6. INPUT PROJECT'!$L65)*(1+'6. INPUT PROJECT'!$M65)^2</f>
        <v>0</v>
      </c>
      <c r="AU117" s="298">
        <f>AU$73*'6. INPUT PROJECT'!$H65*'6. INPUT PROJECT'!$K65*(1-'6. INPUT PROJECT'!$L65)*(1+'6. INPUT PROJECT'!$M65)^2</f>
        <v>0</v>
      </c>
      <c r="AV117" s="298">
        <f>AV$73*'6. INPUT PROJECT'!$H65*'6. INPUT PROJECT'!$K65*(1-'6. INPUT PROJECT'!$L65)*(1+'6. INPUT PROJECT'!$M65)^3</f>
        <v>0</v>
      </c>
      <c r="AW117" s="298">
        <f>AW$73*'6. INPUT PROJECT'!$H65*'6. INPUT PROJECT'!$K65*(1-'6. INPUT PROJECT'!$L65)*(1+'6. INPUT PROJECT'!$M65)^3</f>
        <v>0</v>
      </c>
      <c r="AX117" s="298">
        <f>AX$73*'6. INPUT PROJECT'!$H65*'6. INPUT PROJECT'!$K65*(1-'6. INPUT PROJECT'!$L65)*(1+'6. INPUT PROJECT'!$M65)^3</f>
        <v>0</v>
      </c>
      <c r="AY117" s="298">
        <f>AY$73*'6. INPUT PROJECT'!$H65*'6. INPUT PROJECT'!$K65*(1-'6. INPUT PROJECT'!$L65)*(1+'6. INPUT PROJECT'!$M65)^3</f>
        <v>0</v>
      </c>
      <c r="AZ117" s="298">
        <f>AZ$73*'6. INPUT PROJECT'!$H65*'6. INPUT PROJECT'!$K65*(1-'6. INPUT PROJECT'!$L65)*(1+'6. INPUT PROJECT'!$M65)^3</f>
        <v>0</v>
      </c>
      <c r="BA117" s="298">
        <f>BA$73*'6. INPUT PROJECT'!$H65*'6. INPUT PROJECT'!$K65*(1-'6. INPUT PROJECT'!$L65)*(1+'6. INPUT PROJECT'!$M65)^3</f>
        <v>0</v>
      </c>
      <c r="BB117" s="298">
        <f>BB$73*'6. INPUT PROJECT'!$H65*'6. INPUT PROJECT'!$K65*(1-'6. INPUT PROJECT'!$L65)*(1+'6. INPUT PROJECT'!$M65)^3</f>
        <v>0</v>
      </c>
      <c r="BC117" s="298">
        <f>BC$73*'6. INPUT PROJECT'!$H65*'6. INPUT PROJECT'!$K65*(1-'6. INPUT PROJECT'!$L65)*(1+'6. INPUT PROJECT'!$M65)^3</f>
        <v>0</v>
      </c>
      <c r="BD117" s="298">
        <f>BD$73*'6. INPUT PROJECT'!$H65*'6. INPUT PROJECT'!$K65*(1-'6. INPUT PROJECT'!$L65)*(1+'6. INPUT PROJECT'!$M65)^3</f>
        <v>0</v>
      </c>
      <c r="BE117" s="298">
        <f>BE$73*'6. INPUT PROJECT'!$H65*'6. INPUT PROJECT'!$K65*(1-'6. INPUT PROJECT'!$L65)*(1+'6. INPUT PROJECT'!$M65)^3</f>
        <v>0</v>
      </c>
      <c r="BF117" s="298">
        <f>BF$73*'6. INPUT PROJECT'!$H65*'6. INPUT PROJECT'!$K65*(1-'6. INPUT PROJECT'!$L65)*(1+'6. INPUT PROJECT'!$M65)^3</f>
        <v>0</v>
      </c>
      <c r="BG117" s="298">
        <f>BG$73*'6. INPUT PROJECT'!$H65*'6. INPUT PROJECT'!$K65*(1-'6. INPUT PROJECT'!$L65)*(1+'6. INPUT PROJECT'!$M65)^3</f>
        <v>0</v>
      </c>
      <c r="BH117" s="298">
        <f>BH$73*'6. INPUT PROJECT'!$H65*'6. INPUT PROJECT'!$K65*(1-'6. INPUT PROJECT'!$L65)*(1+'6. INPUT PROJECT'!$M65)^4</f>
        <v>0</v>
      </c>
      <c r="BI117" s="298">
        <f>BI$73*'6. INPUT PROJECT'!$H65*'6. INPUT PROJECT'!$K65*(1-'6. INPUT PROJECT'!$L65)*(1+'6. INPUT PROJECT'!$M65)^4</f>
        <v>0</v>
      </c>
      <c r="BJ117" s="298">
        <f>BJ$73*'6. INPUT PROJECT'!$H65*'6. INPUT PROJECT'!$K65*(1-'6. INPUT PROJECT'!$L65)*(1+'6. INPUT PROJECT'!$M65)^4</f>
        <v>0</v>
      </c>
      <c r="BK117" s="298">
        <f>BK$73*'6. INPUT PROJECT'!$H65*'6. INPUT PROJECT'!$K65*(1-'6. INPUT PROJECT'!$L65)*(1+'6. INPUT PROJECT'!$M65)^4</f>
        <v>0</v>
      </c>
      <c r="BL117" s="298">
        <f>BL$73*'6. INPUT PROJECT'!$H65*'6. INPUT PROJECT'!$K65*(1-'6. INPUT PROJECT'!$L65)*(1+'6. INPUT PROJECT'!$M65)^4</f>
        <v>0</v>
      </c>
      <c r="BM117" s="298">
        <f>BM$73*'6. INPUT PROJECT'!$H65*'6. INPUT PROJECT'!$K65*(1-'6. INPUT PROJECT'!$L65)*(1+'6. INPUT PROJECT'!$M65)^4</f>
        <v>0</v>
      </c>
      <c r="BN117" s="298">
        <f>BN$73*'6. INPUT PROJECT'!$H65*'6. INPUT PROJECT'!$K65*(1-'6. INPUT PROJECT'!$L65)*(1+'6. INPUT PROJECT'!$M65)^4</f>
        <v>0</v>
      </c>
      <c r="BO117" s="298">
        <f>BO$73*'6. INPUT PROJECT'!$H65*'6. INPUT PROJECT'!$K65*(1-'6. INPUT PROJECT'!$L65)*(1+'6. INPUT PROJECT'!$M65)^4</f>
        <v>0</v>
      </c>
      <c r="BP117" s="298">
        <f>BP$73*'6. INPUT PROJECT'!$H65*'6. INPUT PROJECT'!$K65*(1-'6. INPUT PROJECT'!$L65)*(1+'6. INPUT PROJECT'!$M65)^4</f>
        <v>0</v>
      </c>
      <c r="BQ117" s="298">
        <f>BQ$73*'6. INPUT PROJECT'!$H65*'6. INPUT PROJECT'!$K65*(1-'6. INPUT PROJECT'!$L65)*(1+'6. INPUT PROJECT'!$M65)^4</f>
        <v>0</v>
      </c>
      <c r="BR117" s="298">
        <f>BR$73*'6. INPUT PROJECT'!$H65*'6. INPUT PROJECT'!$K65*(1-'6. INPUT PROJECT'!$L65)*(1+'6. INPUT PROJECT'!$M65)^4</f>
        <v>0</v>
      </c>
      <c r="BS117" s="298">
        <f>BS$73*'6. INPUT PROJECT'!$H65*'6. INPUT PROJECT'!$K65*(1-'6. INPUT PROJECT'!$L65)*(1+'6. INPUT PROJECT'!$M65)^4</f>
        <v>0</v>
      </c>
    </row>
    <row r="118" spans="1:71" s="83" customFormat="1" ht="16">
      <c r="B118" s="135" t="str">
        <f>'6. INPUT PROJECT'!C67</f>
        <v>2.2</v>
      </c>
      <c r="C118" s="135" t="str">
        <f>'6. INPUT PROJECT'!D67</f>
        <v>Project - NTT - Price discounts</v>
      </c>
      <c r="E118" s="300">
        <f t="shared" ref="E118:E151" si="109">F118+G118+H118+I118+J118</f>
        <v>174615.38461538462</v>
      </c>
      <c r="F118" s="300">
        <f t="shared" ref="F118:F151" si="110">SUM(L118:W118)</f>
        <v>63846.153846153851</v>
      </c>
      <c r="G118" s="300">
        <f t="shared" ref="G118:G151" si="111">SUM(X118:AI118)</f>
        <v>55384.615384615383</v>
      </c>
      <c r="H118" s="300">
        <f t="shared" ref="H118:H151" si="112">SUM(AJ118:AU118)</f>
        <v>55384.615384615383</v>
      </c>
      <c r="I118" s="300">
        <f t="shared" ref="I118:I151" si="113">SUM(AV118:BG118)</f>
        <v>0</v>
      </c>
      <c r="J118" s="300">
        <f t="shared" ref="J118:J151" si="114">SUM(BH118:BS118)</f>
        <v>0</v>
      </c>
      <c r="K118" s="291"/>
      <c r="L118" s="301">
        <f>L119+L130+L141</f>
        <v>6282.0512820512822</v>
      </c>
      <c r="M118" s="301">
        <f t="shared" ref="M118:BS118" si="115">M119+M130+M141</f>
        <v>7435.8974358974356</v>
      </c>
      <c r="N118" s="301">
        <f t="shared" si="115"/>
        <v>8589.7435897435898</v>
      </c>
      <c r="O118" s="301">
        <f t="shared" si="115"/>
        <v>4615.3846153846143</v>
      </c>
      <c r="P118" s="301">
        <f t="shared" si="115"/>
        <v>4615.3846153846143</v>
      </c>
      <c r="Q118" s="301">
        <f t="shared" si="115"/>
        <v>4615.3846153846143</v>
      </c>
      <c r="R118" s="301">
        <f t="shared" si="115"/>
        <v>4615.3846153846143</v>
      </c>
      <c r="S118" s="301">
        <f t="shared" si="115"/>
        <v>4615.3846153846143</v>
      </c>
      <c r="T118" s="301">
        <f t="shared" si="115"/>
        <v>4615.3846153846143</v>
      </c>
      <c r="U118" s="301">
        <f t="shared" si="115"/>
        <v>4615.3846153846143</v>
      </c>
      <c r="V118" s="301">
        <f t="shared" si="115"/>
        <v>4615.3846153846143</v>
      </c>
      <c r="W118" s="301">
        <f t="shared" si="115"/>
        <v>4615.3846153846143</v>
      </c>
      <c r="X118" s="301">
        <f t="shared" si="115"/>
        <v>4615.3846153846143</v>
      </c>
      <c r="Y118" s="301">
        <f t="shared" si="115"/>
        <v>4615.3846153846143</v>
      </c>
      <c r="Z118" s="301">
        <f t="shared" si="115"/>
        <v>4615.3846153846143</v>
      </c>
      <c r="AA118" s="301">
        <f t="shared" si="115"/>
        <v>4615.3846153846143</v>
      </c>
      <c r="AB118" s="301">
        <f t="shared" si="115"/>
        <v>4615.3846153846143</v>
      </c>
      <c r="AC118" s="301">
        <f t="shared" si="115"/>
        <v>4615.3846153846143</v>
      </c>
      <c r="AD118" s="301">
        <f t="shared" si="115"/>
        <v>4615.3846153846143</v>
      </c>
      <c r="AE118" s="301">
        <f t="shared" si="115"/>
        <v>4615.3846153846143</v>
      </c>
      <c r="AF118" s="301">
        <f t="shared" si="115"/>
        <v>4615.3846153846143</v>
      </c>
      <c r="AG118" s="301">
        <f t="shared" si="115"/>
        <v>4615.3846153846143</v>
      </c>
      <c r="AH118" s="301">
        <f t="shared" si="115"/>
        <v>4615.3846153846143</v>
      </c>
      <c r="AI118" s="301">
        <f t="shared" si="115"/>
        <v>4615.3846153846143</v>
      </c>
      <c r="AJ118" s="301">
        <f t="shared" si="115"/>
        <v>4615.3846153846143</v>
      </c>
      <c r="AK118" s="301">
        <f t="shared" si="115"/>
        <v>4615.3846153846143</v>
      </c>
      <c r="AL118" s="301">
        <f t="shared" si="115"/>
        <v>4615.3846153846143</v>
      </c>
      <c r="AM118" s="301">
        <f t="shared" si="115"/>
        <v>4615.3846153846143</v>
      </c>
      <c r="AN118" s="301">
        <f t="shared" si="115"/>
        <v>4615.3846153846143</v>
      </c>
      <c r="AO118" s="301">
        <f t="shared" si="115"/>
        <v>4615.3846153846143</v>
      </c>
      <c r="AP118" s="301">
        <f t="shared" si="115"/>
        <v>4615.3846153846143</v>
      </c>
      <c r="AQ118" s="301">
        <f t="shared" si="115"/>
        <v>4615.3846153846143</v>
      </c>
      <c r="AR118" s="301">
        <f t="shared" si="115"/>
        <v>4615.3846153846143</v>
      </c>
      <c r="AS118" s="301">
        <f t="shared" si="115"/>
        <v>4615.3846153846143</v>
      </c>
      <c r="AT118" s="301">
        <f t="shared" si="115"/>
        <v>4615.3846153846143</v>
      </c>
      <c r="AU118" s="301">
        <f t="shared" si="115"/>
        <v>4615.3846153846143</v>
      </c>
      <c r="AV118" s="301">
        <f t="shared" si="115"/>
        <v>0</v>
      </c>
      <c r="AW118" s="301">
        <f t="shared" si="115"/>
        <v>0</v>
      </c>
      <c r="AX118" s="301">
        <f t="shared" si="115"/>
        <v>0</v>
      </c>
      <c r="AY118" s="301">
        <f t="shared" si="115"/>
        <v>0</v>
      </c>
      <c r="AZ118" s="301">
        <f t="shared" si="115"/>
        <v>0</v>
      </c>
      <c r="BA118" s="301">
        <f t="shared" si="115"/>
        <v>0</v>
      </c>
      <c r="BB118" s="301">
        <f t="shared" si="115"/>
        <v>0</v>
      </c>
      <c r="BC118" s="301">
        <f t="shared" si="115"/>
        <v>0</v>
      </c>
      <c r="BD118" s="301">
        <f t="shared" si="115"/>
        <v>0</v>
      </c>
      <c r="BE118" s="301">
        <f t="shared" si="115"/>
        <v>0</v>
      </c>
      <c r="BF118" s="301">
        <f t="shared" si="115"/>
        <v>0</v>
      </c>
      <c r="BG118" s="301">
        <f t="shared" si="115"/>
        <v>0</v>
      </c>
      <c r="BH118" s="301">
        <f t="shared" si="115"/>
        <v>0</v>
      </c>
      <c r="BI118" s="301">
        <f t="shared" si="115"/>
        <v>0</v>
      </c>
      <c r="BJ118" s="301">
        <f t="shared" si="115"/>
        <v>0</v>
      </c>
      <c r="BK118" s="301">
        <f t="shared" si="115"/>
        <v>0</v>
      </c>
      <c r="BL118" s="301">
        <f t="shared" si="115"/>
        <v>0</v>
      </c>
      <c r="BM118" s="301">
        <f t="shared" si="115"/>
        <v>0</v>
      </c>
      <c r="BN118" s="301">
        <f t="shared" si="115"/>
        <v>0</v>
      </c>
      <c r="BO118" s="301">
        <f t="shared" si="115"/>
        <v>0</v>
      </c>
      <c r="BP118" s="301">
        <f t="shared" si="115"/>
        <v>0</v>
      </c>
      <c r="BQ118" s="301">
        <f t="shared" si="115"/>
        <v>0</v>
      </c>
      <c r="BR118" s="301">
        <f t="shared" si="115"/>
        <v>0</v>
      </c>
      <c r="BS118" s="301">
        <f t="shared" si="115"/>
        <v>0</v>
      </c>
    </row>
    <row r="119" spans="1:71" s="79" customFormat="1" ht="16" outlineLevel="1">
      <c r="A119" s="83"/>
      <c r="B119" s="133" t="str">
        <f>'6. INPUT PROJECT'!D69</f>
        <v>2.2.1</v>
      </c>
      <c r="C119" s="133" t="str">
        <f>'6. INPUT PROJECT'!E69</f>
        <v>Discount - Project - NTT - Revenues - Equipment</v>
      </c>
      <c r="E119" s="296">
        <f t="shared" si="109"/>
        <v>0</v>
      </c>
      <c r="F119" s="296">
        <f t="shared" si="110"/>
        <v>0</v>
      </c>
      <c r="G119" s="296">
        <f t="shared" si="111"/>
        <v>0</v>
      </c>
      <c r="H119" s="296">
        <f t="shared" si="112"/>
        <v>0</v>
      </c>
      <c r="I119" s="296">
        <f t="shared" si="113"/>
        <v>0</v>
      </c>
      <c r="J119" s="296">
        <f t="shared" si="114"/>
        <v>0</v>
      </c>
      <c r="K119" s="291"/>
      <c r="L119" s="296">
        <f>SUM(L120:L129)</f>
        <v>0</v>
      </c>
      <c r="M119" s="296">
        <f t="shared" ref="M119:BS119" si="116">SUM(M120:M129)</f>
        <v>0</v>
      </c>
      <c r="N119" s="296">
        <f t="shared" si="116"/>
        <v>0</v>
      </c>
      <c r="O119" s="296">
        <f t="shared" si="116"/>
        <v>0</v>
      </c>
      <c r="P119" s="296">
        <f t="shared" si="116"/>
        <v>0</v>
      </c>
      <c r="Q119" s="296">
        <f t="shared" si="116"/>
        <v>0</v>
      </c>
      <c r="R119" s="296">
        <f t="shared" si="116"/>
        <v>0</v>
      </c>
      <c r="S119" s="296">
        <f t="shared" si="116"/>
        <v>0</v>
      </c>
      <c r="T119" s="296">
        <f t="shared" si="116"/>
        <v>0</v>
      </c>
      <c r="U119" s="296">
        <f t="shared" si="116"/>
        <v>0</v>
      </c>
      <c r="V119" s="296">
        <f t="shared" si="116"/>
        <v>0</v>
      </c>
      <c r="W119" s="296">
        <f t="shared" si="116"/>
        <v>0</v>
      </c>
      <c r="X119" s="296">
        <f t="shared" si="116"/>
        <v>0</v>
      </c>
      <c r="Y119" s="296">
        <f t="shared" si="116"/>
        <v>0</v>
      </c>
      <c r="Z119" s="296">
        <f t="shared" si="116"/>
        <v>0</v>
      </c>
      <c r="AA119" s="296">
        <f t="shared" si="116"/>
        <v>0</v>
      </c>
      <c r="AB119" s="296">
        <f t="shared" si="116"/>
        <v>0</v>
      </c>
      <c r="AC119" s="296">
        <f t="shared" si="116"/>
        <v>0</v>
      </c>
      <c r="AD119" s="296">
        <f t="shared" si="116"/>
        <v>0</v>
      </c>
      <c r="AE119" s="296">
        <f t="shared" si="116"/>
        <v>0</v>
      </c>
      <c r="AF119" s="296">
        <f t="shared" si="116"/>
        <v>0</v>
      </c>
      <c r="AG119" s="296">
        <f t="shared" si="116"/>
        <v>0</v>
      </c>
      <c r="AH119" s="296">
        <f t="shared" si="116"/>
        <v>0</v>
      </c>
      <c r="AI119" s="296">
        <f t="shared" si="116"/>
        <v>0</v>
      </c>
      <c r="AJ119" s="296">
        <f t="shared" si="116"/>
        <v>0</v>
      </c>
      <c r="AK119" s="296">
        <f t="shared" si="116"/>
        <v>0</v>
      </c>
      <c r="AL119" s="296">
        <f t="shared" si="116"/>
        <v>0</v>
      </c>
      <c r="AM119" s="296">
        <f t="shared" si="116"/>
        <v>0</v>
      </c>
      <c r="AN119" s="296">
        <f t="shared" si="116"/>
        <v>0</v>
      </c>
      <c r="AO119" s="296">
        <f t="shared" si="116"/>
        <v>0</v>
      </c>
      <c r="AP119" s="296">
        <f t="shared" si="116"/>
        <v>0</v>
      </c>
      <c r="AQ119" s="296">
        <f t="shared" si="116"/>
        <v>0</v>
      </c>
      <c r="AR119" s="296">
        <f t="shared" si="116"/>
        <v>0</v>
      </c>
      <c r="AS119" s="296">
        <f t="shared" si="116"/>
        <v>0</v>
      </c>
      <c r="AT119" s="296">
        <f t="shared" si="116"/>
        <v>0</v>
      </c>
      <c r="AU119" s="296">
        <f t="shared" si="116"/>
        <v>0</v>
      </c>
      <c r="AV119" s="296">
        <f t="shared" si="116"/>
        <v>0</v>
      </c>
      <c r="AW119" s="296">
        <f t="shared" si="116"/>
        <v>0</v>
      </c>
      <c r="AX119" s="296">
        <f t="shared" si="116"/>
        <v>0</v>
      </c>
      <c r="AY119" s="296">
        <f t="shared" si="116"/>
        <v>0</v>
      </c>
      <c r="AZ119" s="296">
        <f t="shared" si="116"/>
        <v>0</v>
      </c>
      <c r="BA119" s="296">
        <f t="shared" si="116"/>
        <v>0</v>
      </c>
      <c r="BB119" s="296">
        <f t="shared" si="116"/>
        <v>0</v>
      </c>
      <c r="BC119" s="296">
        <f t="shared" si="116"/>
        <v>0</v>
      </c>
      <c r="BD119" s="296">
        <f t="shared" si="116"/>
        <v>0</v>
      </c>
      <c r="BE119" s="296">
        <f t="shared" si="116"/>
        <v>0</v>
      </c>
      <c r="BF119" s="296">
        <f t="shared" si="116"/>
        <v>0</v>
      </c>
      <c r="BG119" s="296">
        <f t="shared" si="116"/>
        <v>0</v>
      </c>
      <c r="BH119" s="296">
        <f t="shared" si="116"/>
        <v>0</v>
      </c>
      <c r="BI119" s="296">
        <f t="shared" si="116"/>
        <v>0</v>
      </c>
      <c r="BJ119" s="296">
        <f t="shared" si="116"/>
        <v>0</v>
      </c>
      <c r="BK119" s="296">
        <f t="shared" si="116"/>
        <v>0</v>
      </c>
      <c r="BL119" s="296">
        <f t="shared" si="116"/>
        <v>0</v>
      </c>
      <c r="BM119" s="296">
        <f t="shared" si="116"/>
        <v>0</v>
      </c>
      <c r="BN119" s="296">
        <f t="shared" si="116"/>
        <v>0</v>
      </c>
      <c r="BO119" s="296">
        <f t="shared" si="116"/>
        <v>0</v>
      </c>
      <c r="BP119" s="296">
        <f t="shared" si="116"/>
        <v>0</v>
      </c>
      <c r="BQ119" s="296">
        <f t="shared" si="116"/>
        <v>0</v>
      </c>
      <c r="BR119" s="296">
        <f t="shared" si="116"/>
        <v>0</v>
      </c>
      <c r="BS119" s="296">
        <f t="shared" si="116"/>
        <v>0</v>
      </c>
    </row>
    <row r="120" spans="1:71" s="80" customFormat="1" ht="16" outlineLevel="2">
      <c r="A120" s="83"/>
      <c r="B120" s="129" t="str">
        <f t="shared" ref="B120:C129" si="117">B86</f>
        <v>Project-2.1.1-Item #1</v>
      </c>
      <c r="C120" s="129" t="str">
        <f t="shared" si="117"/>
        <v>None</v>
      </c>
      <c r="E120" s="297">
        <f t="shared" si="109"/>
        <v>0</v>
      </c>
      <c r="F120" s="297">
        <f t="shared" si="110"/>
        <v>0</v>
      </c>
      <c r="G120" s="297">
        <f t="shared" si="111"/>
        <v>0</v>
      </c>
      <c r="H120" s="297">
        <f t="shared" si="112"/>
        <v>0</v>
      </c>
      <c r="I120" s="297">
        <f t="shared" si="113"/>
        <v>0</v>
      </c>
      <c r="J120" s="297">
        <f t="shared" si="114"/>
        <v>0</v>
      </c>
      <c r="K120" s="291"/>
      <c r="L120" s="297">
        <f>L86*'6. INPUT PROJECT'!$L26/(1-'6. INPUT PROJECT'!$L26)</f>
        <v>0</v>
      </c>
      <c r="M120" s="297">
        <f>M86*'6. INPUT PROJECT'!$L26/(1-'6. INPUT PROJECT'!$L26)</f>
        <v>0</v>
      </c>
      <c r="N120" s="297">
        <f>N86*'6. INPUT PROJECT'!$L26/(1-'6. INPUT PROJECT'!$L26)</f>
        <v>0</v>
      </c>
      <c r="O120" s="297">
        <f>O86*'6. INPUT PROJECT'!$L26/(1-'6. INPUT PROJECT'!$L26)</f>
        <v>0</v>
      </c>
      <c r="P120" s="297">
        <f>P86*'6. INPUT PROJECT'!$L26/(1-'6. INPUT PROJECT'!$L26)</f>
        <v>0</v>
      </c>
      <c r="Q120" s="297">
        <f>Q86*'6. INPUT PROJECT'!$L26/(1-'6. INPUT PROJECT'!$L26)</f>
        <v>0</v>
      </c>
      <c r="R120" s="297">
        <f>R86*'6. INPUT PROJECT'!$L26/(1-'6. INPUT PROJECT'!$L26)</f>
        <v>0</v>
      </c>
      <c r="S120" s="297">
        <f>S86*'6. INPUT PROJECT'!$L26/(1-'6. INPUT PROJECT'!$L26)</f>
        <v>0</v>
      </c>
      <c r="T120" s="297">
        <f>T86*'6. INPUT PROJECT'!$L26/(1-'6. INPUT PROJECT'!$L26)</f>
        <v>0</v>
      </c>
      <c r="U120" s="297">
        <f>U86*'6. INPUT PROJECT'!$L26/(1-'6. INPUT PROJECT'!$L26)</f>
        <v>0</v>
      </c>
      <c r="V120" s="297">
        <f>V86*'6. INPUT PROJECT'!$L26/(1-'6. INPUT PROJECT'!$L26)</f>
        <v>0</v>
      </c>
      <c r="W120" s="297">
        <f>W86*'6. INPUT PROJECT'!$L26/(1-'6. INPUT PROJECT'!$L26)</f>
        <v>0</v>
      </c>
      <c r="X120" s="297">
        <f>X86*'6. INPUT PROJECT'!$L26/(1-'6. INPUT PROJECT'!$L26)</f>
        <v>0</v>
      </c>
      <c r="Y120" s="297">
        <f>Y86*'6. INPUT PROJECT'!$L26/(1-'6. INPUT PROJECT'!$L26)</f>
        <v>0</v>
      </c>
      <c r="Z120" s="297">
        <f>Z86*'6. INPUT PROJECT'!$L26/(1-'6. INPUT PROJECT'!$L26)</f>
        <v>0</v>
      </c>
      <c r="AA120" s="297">
        <f>AA86*'6. INPUT PROJECT'!$L26/(1-'6. INPUT PROJECT'!$L26)</f>
        <v>0</v>
      </c>
      <c r="AB120" s="297">
        <f>AB86*'6. INPUT PROJECT'!$L26/(1-'6. INPUT PROJECT'!$L26)</f>
        <v>0</v>
      </c>
      <c r="AC120" s="297">
        <f>AC86*'6. INPUT PROJECT'!$L26/(1-'6. INPUT PROJECT'!$L26)</f>
        <v>0</v>
      </c>
      <c r="AD120" s="297">
        <f>AD86*'6. INPUT PROJECT'!$L26/(1-'6. INPUT PROJECT'!$L26)</f>
        <v>0</v>
      </c>
      <c r="AE120" s="297">
        <f>AE86*'6. INPUT PROJECT'!$L26/(1-'6. INPUT PROJECT'!$L26)</f>
        <v>0</v>
      </c>
      <c r="AF120" s="297">
        <f>AF86*'6. INPUT PROJECT'!$L26/(1-'6. INPUT PROJECT'!$L26)</f>
        <v>0</v>
      </c>
      <c r="AG120" s="297">
        <f>AG86*'6. INPUT PROJECT'!$L26/(1-'6. INPUT PROJECT'!$L26)</f>
        <v>0</v>
      </c>
      <c r="AH120" s="297">
        <f>AH86*'6. INPUT PROJECT'!$L26/(1-'6. INPUT PROJECT'!$L26)</f>
        <v>0</v>
      </c>
      <c r="AI120" s="297">
        <f>AI86*'6. INPUT PROJECT'!$L26/(1-'6. INPUT PROJECT'!$L26)</f>
        <v>0</v>
      </c>
      <c r="AJ120" s="297">
        <f>AJ86*'6. INPUT PROJECT'!$L26/(1-'6. INPUT PROJECT'!$L26)</f>
        <v>0</v>
      </c>
      <c r="AK120" s="297">
        <f>AK86*'6. INPUT PROJECT'!$L26/(1-'6. INPUT PROJECT'!$L26)</f>
        <v>0</v>
      </c>
      <c r="AL120" s="297">
        <f>AL86*'6. INPUT PROJECT'!$L26/(1-'6. INPUT PROJECT'!$L26)</f>
        <v>0</v>
      </c>
      <c r="AM120" s="297">
        <f>AM86*'6. INPUT PROJECT'!$L26/(1-'6. INPUT PROJECT'!$L26)</f>
        <v>0</v>
      </c>
      <c r="AN120" s="297">
        <f>AN86*'6. INPUT PROJECT'!$L26/(1-'6. INPUT PROJECT'!$L26)</f>
        <v>0</v>
      </c>
      <c r="AO120" s="297">
        <f>AO86*'6. INPUT PROJECT'!$L26/(1-'6. INPUT PROJECT'!$L26)</f>
        <v>0</v>
      </c>
      <c r="AP120" s="297">
        <f>AP86*'6. INPUT PROJECT'!$L26/(1-'6. INPUT PROJECT'!$L26)</f>
        <v>0</v>
      </c>
      <c r="AQ120" s="297">
        <f>AQ86*'6. INPUT PROJECT'!$L26/(1-'6. INPUT PROJECT'!$L26)</f>
        <v>0</v>
      </c>
      <c r="AR120" s="297">
        <f>AR86*'6. INPUT PROJECT'!$L26/(1-'6. INPUT PROJECT'!$L26)</f>
        <v>0</v>
      </c>
      <c r="AS120" s="297">
        <f>AS86*'6. INPUT PROJECT'!$L26/(1-'6. INPUT PROJECT'!$L26)</f>
        <v>0</v>
      </c>
      <c r="AT120" s="297">
        <f>AT86*'6. INPUT PROJECT'!$L26/(1-'6. INPUT PROJECT'!$L26)</f>
        <v>0</v>
      </c>
      <c r="AU120" s="297">
        <f>AU86*'6. INPUT PROJECT'!$L26/(1-'6. INPUT PROJECT'!$L26)</f>
        <v>0</v>
      </c>
      <c r="AV120" s="297">
        <f>AV86*'6. INPUT PROJECT'!$L26/(1-'6. INPUT PROJECT'!$L26)</f>
        <v>0</v>
      </c>
      <c r="AW120" s="297">
        <f>AW86*'6. INPUT PROJECT'!$L26/(1-'6. INPUT PROJECT'!$L26)</f>
        <v>0</v>
      </c>
      <c r="AX120" s="297">
        <f>AX86*'6. INPUT PROJECT'!$L26/(1-'6. INPUT PROJECT'!$L26)</f>
        <v>0</v>
      </c>
      <c r="AY120" s="297">
        <f>AY86*'6. INPUT PROJECT'!$L26/(1-'6. INPUT PROJECT'!$L26)</f>
        <v>0</v>
      </c>
      <c r="AZ120" s="297">
        <f>AZ86*'6. INPUT PROJECT'!$L26/(1-'6. INPUT PROJECT'!$L26)</f>
        <v>0</v>
      </c>
      <c r="BA120" s="297">
        <f>BA86*'6. INPUT PROJECT'!$L26/(1-'6. INPUT PROJECT'!$L26)</f>
        <v>0</v>
      </c>
      <c r="BB120" s="297">
        <f>BB86*'6. INPUT PROJECT'!$L26/(1-'6. INPUT PROJECT'!$L26)</f>
        <v>0</v>
      </c>
      <c r="BC120" s="297">
        <f>BC86*'6. INPUT PROJECT'!$L26/(1-'6. INPUT PROJECT'!$L26)</f>
        <v>0</v>
      </c>
      <c r="BD120" s="297">
        <f>BD86*'6. INPUT PROJECT'!$L26/(1-'6. INPUT PROJECT'!$L26)</f>
        <v>0</v>
      </c>
      <c r="BE120" s="297">
        <f>BE86*'6. INPUT PROJECT'!$L26/(1-'6. INPUT PROJECT'!$L26)</f>
        <v>0</v>
      </c>
      <c r="BF120" s="297">
        <f>BF86*'6. INPUT PROJECT'!$L26/(1-'6. INPUT PROJECT'!$L26)</f>
        <v>0</v>
      </c>
      <c r="BG120" s="297">
        <f>BG86*'6. INPUT PROJECT'!$L26/(1-'6. INPUT PROJECT'!$L26)</f>
        <v>0</v>
      </c>
      <c r="BH120" s="297">
        <f>BH86*'6. INPUT PROJECT'!$L26/(1-'6. INPUT PROJECT'!$L26)</f>
        <v>0</v>
      </c>
      <c r="BI120" s="297">
        <f>BI86*'6. INPUT PROJECT'!$L26/(1-'6. INPUT PROJECT'!$L26)</f>
        <v>0</v>
      </c>
      <c r="BJ120" s="297">
        <f>BJ86*'6. INPUT PROJECT'!$L26/(1-'6. INPUT PROJECT'!$L26)</f>
        <v>0</v>
      </c>
      <c r="BK120" s="297">
        <f>BK86*'6. INPUT PROJECT'!$L26/(1-'6. INPUT PROJECT'!$L26)</f>
        <v>0</v>
      </c>
      <c r="BL120" s="297">
        <f>BL86*'6. INPUT PROJECT'!$L26/(1-'6. INPUT PROJECT'!$L26)</f>
        <v>0</v>
      </c>
      <c r="BM120" s="297">
        <f>BM86*'6. INPUT PROJECT'!$L26/(1-'6. INPUT PROJECT'!$L26)</f>
        <v>0</v>
      </c>
      <c r="BN120" s="297">
        <f>BN86*'6. INPUT PROJECT'!$L26/(1-'6. INPUT PROJECT'!$L26)</f>
        <v>0</v>
      </c>
      <c r="BO120" s="297">
        <f>BO86*'6. INPUT PROJECT'!$L26/(1-'6. INPUT PROJECT'!$L26)</f>
        <v>0</v>
      </c>
      <c r="BP120" s="297">
        <f>BP86*'6. INPUT PROJECT'!$L26/(1-'6. INPUT PROJECT'!$L26)</f>
        <v>0</v>
      </c>
      <c r="BQ120" s="297">
        <f>BQ86*'6. INPUT PROJECT'!$L26/(1-'6. INPUT PROJECT'!$L26)</f>
        <v>0</v>
      </c>
      <c r="BR120" s="297">
        <f>BR86*'6. INPUT PROJECT'!$L26/(1-'6. INPUT PROJECT'!$L26)</f>
        <v>0</v>
      </c>
      <c r="BS120" s="297">
        <f>BS86*'6. INPUT PROJECT'!$L26/(1-'6. INPUT PROJECT'!$L26)</f>
        <v>0</v>
      </c>
    </row>
    <row r="121" spans="1:71" s="80" customFormat="1" ht="19" outlineLevel="2">
      <c r="A121" s="83"/>
      <c r="B121" s="129" t="str">
        <f t="shared" si="117"/>
        <v>Project-2.1.1-Item #2</v>
      </c>
      <c r="C121" s="129">
        <f t="shared" si="117"/>
        <v>0</v>
      </c>
      <c r="E121" s="297">
        <f t="shared" si="109"/>
        <v>0</v>
      </c>
      <c r="F121" s="297">
        <f t="shared" si="110"/>
        <v>0</v>
      </c>
      <c r="G121" s="297">
        <f t="shared" si="111"/>
        <v>0</v>
      </c>
      <c r="H121" s="297">
        <f t="shared" si="112"/>
        <v>0</v>
      </c>
      <c r="I121" s="297">
        <f t="shared" si="113"/>
        <v>0</v>
      </c>
      <c r="J121" s="297">
        <f t="shared" si="114"/>
        <v>0</v>
      </c>
      <c r="K121" s="314"/>
      <c r="L121" s="297">
        <f>L87*'6. INPUT PROJECT'!$L27/(1-'6. INPUT PROJECT'!$L27)</f>
        <v>0</v>
      </c>
      <c r="M121" s="297">
        <f>M87*'6. INPUT PROJECT'!$L27/(1-'6. INPUT PROJECT'!$L27)</f>
        <v>0</v>
      </c>
      <c r="N121" s="297">
        <f>N87*'6. INPUT PROJECT'!$L27/(1-'6. INPUT PROJECT'!$L27)</f>
        <v>0</v>
      </c>
      <c r="O121" s="297">
        <f>O87*'6. INPUT PROJECT'!$L27/(1-'6. INPUT PROJECT'!$L27)</f>
        <v>0</v>
      </c>
      <c r="P121" s="297">
        <f>P87*'6. INPUT PROJECT'!$L27/(1-'6. INPUT PROJECT'!$L27)</f>
        <v>0</v>
      </c>
      <c r="Q121" s="297">
        <f>Q87*'6. INPUT PROJECT'!$L27/(1-'6. INPUT PROJECT'!$L27)</f>
        <v>0</v>
      </c>
      <c r="R121" s="297">
        <f>R87*'6. INPUT PROJECT'!$L27/(1-'6. INPUT PROJECT'!$L27)</f>
        <v>0</v>
      </c>
      <c r="S121" s="297">
        <f>S87*'6. INPUT PROJECT'!$L27/(1-'6. INPUT PROJECT'!$L27)</f>
        <v>0</v>
      </c>
      <c r="T121" s="297">
        <f>T87*'6. INPUT PROJECT'!$L27/(1-'6. INPUT PROJECT'!$L27)</f>
        <v>0</v>
      </c>
      <c r="U121" s="297">
        <f>U87*'6. INPUT PROJECT'!$L27/(1-'6. INPUT PROJECT'!$L27)</f>
        <v>0</v>
      </c>
      <c r="V121" s="297">
        <f>V87*'6. INPUT PROJECT'!$L27/(1-'6. INPUT PROJECT'!$L27)</f>
        <v>0</v>
      </c>
      <c r="W121" s="297">
        <f>W87*'6. INPUT PROJECT'!$L27/(1-'6. INPUT PROJECT'!$L27)</f>
        <v>0</v>
      </c>
      <c r="X121" s="297">
        <f>X87*'6. INPUT PROJECT'!$L27/(1-'6. INPUT PROJECT'!$L27)</f>
        <v>0</v>
      </c>
      <c r="Y121" s="297">
        <f>Y87*'6. INPUT PROJECT'!$L27/(1-'6. INPUT PROJECT'!$L27)</f>
        <v>0</v>
      </c>
      <c r="Z121" s="297">
        <f>Z87*'6. INPUT PROJECT'!$L27/(1-'6. INPUT PROJECT'!$L27)</f>
        <v>0</v>
      </c>
      <c r="AA121" s="297">
        <f>AA87*'6. INPUT PROJECT'!$L27/(1-'6. INPUT PROJECT'!$L27)</f>
        <v>0</v>
      </c>
      <c r="AB121" s="297">
        <f>AB87*'6. INPUT PROJECT'!$L27/(1-'6. INPUT PROJECT'!$L27)</f>
        <v>0</v>
      </c>
      <c r="AC121" s="297">
        <f>AC87*'6. INPUT PROJECT'!$L27/(1-'6. INPUT PROJECT'!$L27)</f>
        <v>0</v>
      </c>
      <c r="AD121" s="297">
        <f>AD87*'6. INPUT PROJECT'!$L27/(1-'6. INPUT PROJECT'!$L27)</f>
        <v>0</v>
      </c>
      <c r="AE121" s="297">
        <f>AE87*'6. INPUT PROJECT'!$L27/(1-'6. INPUT PROJECT'!$L27)</f>
        <v>0</v>
      </c>
      <c r="AF121" s="297">
        <f>AF87*'6. INPUT PROJECT'!$L27/(1-'6. INPUT PROJECT'!$L27)</f>
        <v>0</v>
      </c>
      <c r="AG121" s="297">
        <f>AG87*'6. INPUT PROJECT'!$L27/(1-'6. INPUT PROJECT'!$L27)</f>
        <v>0</v>
      </c>
      <c r="AH121" s="297">
        <f>AH87*'6. INPUT PROJECT'!$L27/(1-'6. INPUT PROJECT'!$L27)</f>
        <v>0</v>
      </c>
      <c r="AI121" s="297">
        <f>AI87*'6. INPUT PROJECT'!$L27/(1-'6. INPUT PROJECT'!$L27)</f>
        <v>0</v>
      </c>
      <c r="AJ121" s="297">
        <f>AJ87*'6. INPUT PROJECT'!$L27/(1-'6. INPUT PROJECT'!$L27)</f>
        <v>0</v>
      </c>
      <c r="AK121" s="297">
        <f>AK87*'6. INPUT PROJECT'!$L27/(1-'6. INPUT PROJECT'!$L27)</f>
        <v>0</v>
      </c>
      <c r="AL121" s="297">
        <f>AL87*'6. INPUT PROJECT'!$L27/(1-'6. INPUT PROJECT'!$L27)</f>
        <v>0</v>
      </c>
      <c r="AM121" s="297">
        <f>AM87*'6. INPUT PROJECT'!$L27/(1-'6. INPUT PROJECT'!$L27)</f>
        <v>0</v>
      </c>
      <c r="AN121" s="297">
        <f>AN87*'6. INPUT PROJECT'!$L27/(1-'6. INPUT PROJECT'!$L27)</f>
        <v>0</v>
      </c>
      <c r="AO121" s="297">
        <f>AO87*'6. INPUT PROJECT'!$L27/(1-'6. INPUT PROJECT'!$L27)</f>
        <v>0</v>
      </c>
      <c r="AP121" s="297">
        <f>AP87*'6. INPUT PROJECT'!$L27/(1-'6. INPUT PROJECT'!$L27)</f>
        <v>0</v>
      </c>
      <c r="AQ121" s="297">
        <f>AQ87*'6. INPUT PROJECT'!$L27/(1-'6. INPUT PROJECT'!$L27)</f>
        <v>0</v>
      </c>
      <c r="AR121" s="297">
        <f>AR87*'6. INPUT PROJECT'!$L27/(1-'6. INPUT PROJECT'!$L27)</f>
        <v>0</v>
      </c>
      <c r="AS121" s="297">
        <f>AS87*'6. INPUT PROJECT'!$L27/(1-'6. INPUT PROJECT'!$L27)</f>
        <v>0</v>
      </c>
      <c r="AT121" s="297">
        <f>AT87*'6. INPUT PROJECT'!$L27/(1-'6. INPUT PROJECT'!$L27)</f>
        <v>0</v>
      </c>
      <c r="AU121" s="297">
        <f>AU87*'6. INPUT PROJECT'!$L27/(1-'6. INPUT PROJECT'!$L27)</f>
        <v>0</v>
      </c>
      <c r="AV121" s="297">
        <f>AV87*'6. INPUT PROJECT'!$L27/(1-'6. INPUT PROJECT'!$L27)</f>
        <v>0</v>
      </c>
      <c r="AW121" s="297">
        <f>AW87*'6. INPUT PROJECT'!$L27/(1-'6. INPUT PROJECT'!$L27)</f>
        <v>0</v>
      </c>
      <c r="AX121" s="297">
        <f>AX87*'6. INPUT PROJECT'!$L27/(1-'6. INPUT PROJECT'!$L27)</f>
        <v>0</v>
      </c>
      <c r="AY121" s="297">
        <f>AY87*'6. INPUT PROJECT'!$L27/(1-'6. INPUT PROJECT'!$L27)</f>
        <v>0</v>
      </c>
      <c r="AZ121" s="297">
        <f>AZ87*'6. INPUT PROJECT'!$L27/(1-'6. INPUT PROJECT'!$L27)</f>
        <v>0</v>
      </c>
      <c r="BA121" s="297">
        <f>BA87*'6. INPUT PROJECT'!$L27/(1-'6. INPUT PROJECT'!$L27)</f>
        <v>0</v>
      </c>
      <c r="BB121" s="297">
        <f>BB87*'6. INPUT PROJECT'!$L27/(1-'6. INPUT PROJECT'!$L27)</f>
        <v>0</v>
      </c>
      <c r="BC121" s="297">
        <f>BC87*'6. INPUT PROJECT'!$L27/(1-'6. INPUT PROJECT'!$L27)</f>
        <v>0</v>
      </c>
      <c r="BD121" s="297">
        <f>BD87*'6. INPUT PROJECT'!$L27/(1-'6. INPUT PROJECT'!$L27)</f>
        <v>0</v>
      </c>
      <c r="BE121" s="297">
        <f>BE87*'6. INPUT PROJECT'!$L27/(1-'6. INPUT PROJECT'!$L27)</f>
        <v>0</v>
      </c>
      <c r="BF121" s="297">
        <f>BF87*'6. INPUT PROJECT'!$L27/(1-'6. INPUT PROJECT'!$L27)</f>
        <v>0</v>
      </c>
      <c r="BG121" s="297">
        <f>BG87*'6. INPUT PROJECT'!$L27/(1-'6. INPUT PROJECT'!$L27)</f>
        <v>0</v>
      </c>
      <c r="BH121" s="297">
        <f>BH87*'6. INPUT PROJECT'!$L27/(1-'6. INPUT PROJECT'!$L27)</f>
        <v>0</v>
      </c>
      <c r="BI121" s="297">
        <f>BI87*'6. INPUT PROJECT'!$L27/(1-'6. INPUT PROJECT'!$L27)</f>
        <v>0</v>
      </c>
      <c r="BJ121" s="297">
        <f>BJ87*'6. INPUT PROJECT'!$L27/(1-'6. INPUT PROJECT'!$L27)</f>
        <v>0</v>
      </c>
      <c r="BK121" s="297">
        <f>BK87*'6. INPUT PROJECT'!$L27/(1-'6. INPUT PROJECT'!$L27)</f>
        <v>0</v>
      </c>
      <c r="BL121" s="297">
        <f>BL87*'6. INPUT PROJECT'!$L27/(1-'6. INPUT PROJECT'!$L27)</f>
        <v>0</v>
      </c>
      <c r="BM121" s="297">
        <f>BM87*'6. INPUT PROJECT'!$L27/(1-'6. INPUT PROJECT'!$L27)</f>
        <v>0</v>
      </c>
      <c r="BN121" s="297">
        <f>BN87*'6. INPUT PROJECT'!$L27/(1-'6. INPUT PROJECT'!$L27)</f>
        <v>0</v>
      </c>
      <c r="BO121" s="297">
        <f>BO87*'6. INPUT PROJECT'!$L27/(1-'6. INPUT PROJECT'!$L27)</f>
        <v>0</v>
      </c>
      <c r="BP121" s="297">
        <f>BP87*'6. INPUT PROJECT'!$L27/(1-'6. INPUT PROJECT'!$L27)</f>
        <v>0</v>
      </c>
      <c r="BQ121" s="297">
        <f>BQ87*'6. INPUT PROJECT'!$L27/(1-'6. INPUT PROJECT'!$L27)</f>
        <v>0</v>
      </c>
      <c r="BR121" s="297">
        <f>BR87*'6. INPUT PROJECT'!$L27/(1-'6. INPUT PROJECT'!$L27)</f>
        <v>0</v>
      </c>
      <c r="BS121" s="297">
        <f>BS87*'6. INPUT PROJECT'!$L27/(1-'6. INPUT PROJECT'!$L27)</f>
        <v>0</v>
      </c>
    </row>
    <row r="122" spans="1:71" s="80" customFormat="1" ht="16" outlineLevel="2">
      <c r="A122" s="83"/>
      <c r="B122" s="129" t="str">
        <f t="shared" si="117"/>
        <v>Project-2.1.1-Item #3</v>
      </c>
      <c r="C122" s="129">
        <f t="shared" si="117"/>
        <v>0</v>
      </c>
      <c r="E122" s="297">
        <f t="shared" si="109"/>
        <v>0</v>
      </c>
      <c r="F122" s="297">
        <f t="shared" si="110"/>
        <v>0</v>
      </c>
      <c r="G122" s="297">
        <f t="shared" si="111"/>
        <v>0</v>
      </c>
      <c r="H122" s="297">
        <f t="shared" si="112"/>
        <v>0</v>
      </c>
      <c r="I122" s="297">
        <f t="shared" si="113"/>
        <v>0</v>
      </c>
      <c r="J122" s="297">
        <f t="shared" si="114"/>
        <v>0</v>
      </c>
      <c r="K122" s="307"/>
      <c r="L122" s="297">
        <f>L88*'6. INPUT PROJECT'!$L28/(1-'6. INPUT PROJECT'!$L28)</f>
        <v>0</v>
      </c>
      <c r="M122" s="297">
        <f>M88*'6. INPUT PROJECT'!$L28/(1-'6. INPUT PROJECT'!$L28)</f>
        <v>0</v>
      </c>
      <c r="N122" s="297">
        <f>N88*'6. INPUT PROJECT'!$L28/(1-'6. INPUT PROJECT'!$L28)</f>
        <v>0</v>
      </c>
      <c r="O122" s="297">
        <f>O88*'6. INPUT PROJECT'!$L28/(1-'6. INPUT PROJECT'!$L28)</f>
        <v>0</v>
      </c>
      <c r="P122" s="297">
        <f>P88*'6. INPUT PROJECT'!$L28/(1-'6. INPUT PROJECT'!$L28)</f>
        <v>0</v>
      </c>
      <c r="Q122" s="297">
        <f>Q88*'6. INPUT PROJECT'!$L28/(1-'6. INPUT PROJECT'!$L28)</f>
        <v>0</v>
      </c>
      <c r="R122" s="297">
        <f>R88*'6. INPUT PROJECT'!$L28/(1-'6. INPUT PROJECT'!$L28)</f>
        <v>0</v>
      </c>
      <c r="S122" s="297">
        <f>S88*'6. INPUT PROJECT'!$L28/(1-'6. INPUT PROJECT'!$L28)</f>
        <v>0</v>
      </c>
      <c r="T122" s="297">
        <f>T88*'6. INPUT PROJECT'!$L28/(1-'6. INPUT PROJECT'!$L28)</f>
        <v>0</v>
      </c>
      <c r="U122" s="297">
        <f>U88*'6. INPUT PROJECT'!$L28/(1-'6. INPUT PROJECT'!$L28)</f>
        <v>0</v>
      </c>
      <c r="V122" s="297">
        <f>V88*'6. INPUT PROJECT'!$L28/(1-'6. INPUT PROJECT'!$L28)</f>
        <v>0</v>
      </c>
      <c r="W122" s="297">
        <f>W88*'6. INPUT PROJECT'!$L28/(1-'6. INPUT PROJECT'!$L28)</f>
        <v>0</v>
      </c>
      <c r="X122" s="297">
        <f>X88*'6. INPUT PROJECT'!$L28/(1-'6. INPUT PROJECT'!$L28)</f>
        <v>0</v>
      </c>
      <c r="Y122" s="297">
        <f>Y88*'6. INPUT PROJECT'!$L28/(1-'6. INPUT PROJECT'!$L28)</f>
        <v>0</v>
      </c>
      <c r="Z122" s="297">
        <f>Z88*'6. INPUT PROJECT'!$L28/(1-'6. INPUT PROJECT'!$L28)</f>
        <v>0</v>
      </c>
      <c r="AA122" s="297">
        <f>AA88*'6. INPUT PROJECT'!$L28/(1-'6. INPUT PROJECT'!$L28)</f>
        <v>0</v>
      </c>
      <c r="AB122" s="297">
        <f>AB88*'6. INPUT PROJECT'!$L28/(1-'6. INPUT PROJECT'!$L28)</f>
        <v>0</v>
      </c>
      <c r="AC122" s="297">
        <f>AC88*'6. INPUT PROJECT'!$L28/(1-'6. INPUT PROJECT'!$L28)</f>
        <v>0</v>
      </c>
      <c r="AD122" s="297">
        <f>AD88*'6. INPUT PROJECT'!$L28/(1-'6. INPUT PROJECT'!$L28)</f>
        <v>0</v>
      </c>
      <c r="AE122" s="297">
        <f>AE88*'6. INPUT PROJECT'!$L28/(1-'6. INPUT PROJECT'!$L28)</f>
        <v>0</v>
      </c>
      <c r="AF122" s="297">
        <f>AF88*'6. INPUT PROJECT'!$L28/(1-'6. INPUT PROJECT'!$L28)</f>
        <v>0</v>
      </c>
      <c r="AG122" s="297">
        <f>AG88*'6. INPUT PROJECT'!$L28/(1-'6. INPUT PROJECT'!$L28)</f>
        <v>0</v>
      </c>
      <c r="AH122" s="297">
        <f>AH88*'6. INPUT PROJECT'!$L28/(1-'6. INPUT PROJECT'!$L28)</f>
        <v>0</v>
      </c>
      <c r="AI122" s="297">
        <f>AI88*'6. INPUT PROJECT'!$L28/(1-'6. INPUT PROJECT'!$L28)</f>
        <v>0</v>
      </c>
      <c r="AJ122" s="297">
        <f>AJ88*'6. INPUT PROJECT'!$L28/(1-'6. INPUT PROJECT'!$L28)</f>
        <v>0</v>
      </c>
      <c r="AK122" s="297">
        <f>AK88*'6. INPUT PROJECT'!$L28/(1-'6. INPUT PROJECT'!$L28)</f>
        <v>0</v>
      </c>
      <c r="AL122" s="297">
        <f>AL88*'6. INPUT PROJECT'!$L28/(1-'6. INPUT PROJECT'!$L28)</f>
        <v>0</v>
      </c>
      <c r="AM122" s="297">
        <f>AM88*'6. INPUT PROJECT'!$L28/(1-'6. INPUT PROJECT'!$L28)</f>
        <v>0</v>
      </c>
      <c r="AN122" s="297">
        <f>AN88*'6. INPUT PROJECT'!$L28/(1-'6. INPUT PROJECT'!$L28)</f>
        <v>0</v>
      </c>
      <c r="AO122" s="297">
        <f>AO88*'6. INPUT PROJECT'!$L28/(1-'6. INPUT PROJECT'!$L28)</f>
        <v>0</v>
      </c>
      <c r="AP122" s="297">
        <f>AP88*'6. INPUT PROJECT'!$L28/(1-'6. INPUT PROJECT'!$L28)</f>
        <v>0</v>
      </c>
      <c r="AQ122" s="297">
        <f>AQ88*'6. INPUT PROJECT'!$L28/(1-'6. INPUT PROJECT'!$L28)</f>
        <v>0</v>
      </c>
      <c r="AR122" s="297">
        <f>AR88*'6. INPUT PROJECT'!$L28/(1-'6. INPUT PROJECT'!$L28)</f>
        <v>0</v>
      </c>
      <c r="AS122" s="297">
        <f>AS88*'6. INPUT PROJECT'!$L28/(1-'6. INPUT PROJECT'!$L28)</f>
        <v>0</v>
      </c>
      <c r="AT122" s="297">
        <f>AT88*'6. INPUT PROJECT'!$L28/(1-'6. INPUT PROJECT'!$L28)</f>
        <v>0</v>
      </c>
      <c r="AU122" s="297">
        <f>AU88*'6. INPUT PROJECT'!$L28/(1-'6. INPUT PROJECT'!$L28)</f>
        <v>0</v>
      </c>
      <c r="AV122" s="297">
        <f>AV88*'6. INPUT PROJECT'!$L28/(1-'6. INPUT PROJECT'!$L28)</f>
        <v>0</v>
      </c>
      <c r="AW122" s="297">
        <f>AW88*'6. INPUT PROJECT'!$L28/(1-'6. INPUT PROJECT'!$L28)</f>
        <v>0</v>
      </c>
      <c r="AX122" s="297">
        <f>AX88*'6. INPUT PROJECT'!$L28/(1-'6. INPUT PROJECT'!$L28)</f>
        <v>0</v>
      </c>
      <c r="AY122" s="297">
        <f>AY88*'6. INPUT PROJECT'!$L28/(1-'6. INPUT PROJECT'!$L28)</f>
        <v>0</v>
      </c>
      <c r="AZ122" s="297">
        <f>AZ88*'6. INPUT PROJECT'!$L28/(1-'6. INPUT PROJECT'!$L28)</f>
        <v>0</v>
      </c>
      <c r="BA122" s="297">
        <f>BA88*'6. INPUT PROJECT'!$L28/(1-'6. INPUT PROJECT'!$L28)</f>
        <v>0</v>
      </c>
      <c r="BB122" s="297">
        <f>BB88*'6. INPUT PROJECT'!$L28/(1-'6. INPUT PROJECT'!$L28)</f>
        <v>0</v>
      </c>
      <c r="BC122" s="297">
        <f>BC88*'6. INPUT PROJECT'!$L28/(1-'6. INPUT PROJECT'!$L28)</f>
        <v>0</v>
      </c>
      <c r="BD122" s="297">
        <f>BD88*'6. INPUT PROJECT'!$L28/(1-'6. INPUT PROJECT'!$L28)</f>
        <v>0</v>
      </c>
      <c r="BE122" s="297">
        <f>BE88*'6. INPUT PROJECT'!$L28/(1-'6. INPUT PROJECT'!$L28)</f>
        <v>0</v>
      </c>
      <c r="BF122" s="297">
        <f>BF88*'6. INPUT PROJECT'!$L28/(1-'6. INPUT PROJECT'!$L28)</f>
        <v>0</v>
      </c>
      <c r="BG122" s="297">
        <f>BG88*'6. INPUT PROJECT'!$L28/(1-'6. INPUT PROJECT'!$L28)</f>
        <v>0</v>
      </c>
      <c r="BH122" s="297">
        <f>BH88*'6. INPUT PROJECT'!$L28/(1-'6. INPUT PROJECT'!$L28)</f>
        <v>0</v>
      </c>
      <c r="BI122" s="297">
        <f>BI88*'6. INPUT PROJECT'!$L28/(1-'6. INPUT PROJECT'!$L28)</f>
        <v>0</v>
      </c>
      <c r="BJ122" s="297">
        <f>BJ88*'6. INPUT PROJECT'!$L28/(1-'6. INPUT PROJECT'!$L28)</f>
        <v>0</v>
      </c>
      <c r="BK122" s="297">
        <f>BK88*'6. INPUT PROJECT'!$L28/(1-'6. INPUT PROJECT'!$L28)</f>
        <v>0</v>
      </c>
      <c r="BL122" s="297">
        <f>BL88*'6. INPUT PROJECT'!$L28/(1-'6. INPUT PROJECT'!$L28)</f>
        <v>0</v>
      </c>
      <c r="BM122" s="297">
        <f>BM88*'6. INPUT PROJECT'!$L28/(1-'6. INPUT PROJECT'!$L28)</f>
        <v>0</v>
      </c>
      <c r="BN122" s="297">
        <f>BN88*'6. INPUT PROJECT'!$L28/(1-'6. INPUT PROJECT'!$L28)</f>
        <v>0</v>
      </c>
      <c r="BO122" s="297">
        <f>BO88*'6. INPUT PROJECT'!$L28/(1-'6. INPUT PROJECT'!$L28)</f>
        <v>0</v>
      </c>
      <c r="BP122" s="297">
        <f>BP88*'6. INPUT PROJECT'!$L28/(1-'6. INPUT PROJECT'!$L28)</f>
        <v>0</v>
      </c>
      <c r="BQ122" s="297">
        <f>BQ88*'6. INPUT PROJECT'!$L28/(1-'6. INPUT PROJECT'!$L28)</f>
        <v>0</v>
      </c>
      <c r="BR122" s="297">
        <f>BR88*'6. INPUT PROJECT'!$L28/(1-'6. INPUT PROJECT'!$L28)</f>
        <v>0</v>
      </c>
      <c r="BS122" s="297">
        <f>BS88*'6. INPUT PROJECT'!$L28/(1-'6. INPUT PROJECT'!$L28)</f>
        <v>0</v>
      </c>
    </row>
    <row r="123" spans="1:71" s="80" customFormat="1" ht="16" outlineLevel="2">
      <c r="A123" s="83"/>
      <c r="B123" s="129" t="str">
        <f t="shared" si="117"/>
        <v>Project-2.1.1-Item #4</v>
      </c>
      <c r="C123" s="129">
        <f t="shared" si="117"/>
        <v>0</v>
      </c>
      <c r="E123" s="297">
        <f t="shared" si="109"/>
        <v>0</v>
      </c>
      <c r="F123" s="297">
        <f t="shared" si="110"/>
        <v>0</v>
      </c>
      <c r="G123" s="297">
        <f t="shared" si="111"/>
        <v>0</v>
      </c>
      <c r="H123" s="297">
        <f t="shared" si="112"/>
        <v>0</v>
      </c>
      <c r="I123" s="297">
        <f t="shared" si="113"/>
        <v>0</v>
      </c>
      <c r="J123" s="297">
        <f t="shared" si="114"/>
        <v>0</v>
      </c>
      <c r="K123" s="309"/>
      <c r="L123" s="297">
        <f>L89*'6. INPUT PROJECT'!$L29/(1-'6. INPUT PROJECT'!$L29)</f>
        <v>0</v>
      </c>
      <c r="M123" s="297">
        <f>M89*'6. INPUT PROJECT'!$L29/(1-'6. INPUT PROJECT'!$L29)</f>
        <v>0</v>
      </c>
      <c r="N123" s="297">
        <f>N89*'6. INPUT PROJECT'!$L29/(1-'6. INPUT PROJECT'!$L29)</f>
        <v>0</v>
      </c>
      <c r="O123" s="297">
        <f>O89*'6. INPUT PROJECT'!$L29/(1-'6. INPUT PROJECT'!$L29)</f>
        <v>0</v>
      </c>
      <c r="P123" s="297">
        <f>P89*'6. INPUT PROJECT'!$L29/(1-'6. INPUT PROJECT'!$L29)</f>
        <v>0</v>
      </c>
      <c r="Q123" s="297">
        <f>Q89*'6. INPUT PROJECT'!$L29/(1-'6. INPUT PROJECT'!$L29)</f>
        <v>0</v>
      </c>
      <c r="R123" s="297">
        <f>R89*'6. INPUT PROJECT'!$L29/(1-'6. INPUT PROJECT'!$L29)</f>
        <v>0</v>
      </c>
      <c r="S123" s="297">
        <f>S89*'6. INPUT PROJECT'!$L29/(1-'6. INPUT PROJECT'!$L29)</f>
        <v>0</v>
      </c>
      <c r="T123" s="297">
        <f>T89*'6. INPUT PROJECT'!$L29/(1-'6. INPUT PROJECT'!$L29)</f>
        <v>0</v>
      </c>
      <c r="U123" s="297">
        <f>U89*'6. INPUT PROJECT'!$L29/(1-'6. INPUT PROJECT'!$L29)</f>
        <v>0</v>
      </c>
      <c r="V123" s="297">
        <f>V89*'6. INPUT PROJECT'!$L29/(1-'6. INPUT PROJECT'!$L29)</f>
        <v>0</v>
      </c>
      <c r="W123" s="297">
        <f>W89*'6. INPUT PROJECT'!$L29/(1-'6. INPUT PROJECT'!$L29)</f>
        <v>0</v>
      </c>
      <c r="X123" s="297">
        <f>X89*'6. INPUT PROJECT'!$L29/(1-'6. INPUT PROJECT'!$L29)</f>
        <v>0</v>
      </c>
      <c r="Y123" s="297">
        <f>Y89*'6. INPUT PROJECT'!$L29/(1-'6. INPUT PROJECT'!$L29)</f>
        <v>0</v>
      </c>
      <c r="Z123" s="297">
        <f>Z89*'6. INPUT PROJECT'!$L29/(1-'6. INPUT PROJECT'!$L29)</f>
        <v>0</v>
      </c>
      <c r="AA123" s="297">
        <f>AA89*'6. INPUT PROJECT'!$L29/(1-'6. INPUT PROJECT'!$L29)</f>
        <v>0</v>
      </c>
      <c r="AB123" s="297">
        <f>AB89*'6. INPUT PROJECT'!$L29/(1-'6. INPUT PROJECT'!$L29)</f>
        <v>0</v>
      </c>
      <c r="AC123" s="297">
        <f>AC89*'6. INPUT PROJECT'!$L29/(1-'6. INPUT PROJECT'!$L29)</f>
        <v>0</v>
      </c>
      <c r="AD123" s="297">
        <f>AD89*'6. INPUT PROJECT'!$L29/(1-'6. INPUT PROJECT'!$L29)</f>
        <v>0</v>
      </c>
      <c r="AE123" s="297">
        <f>AE89*'6. INPUT PROJECT'!$L29/(1-'6. INPUT PROJECT'!$L29)</f>
        <v>0</v>
      </c>
      <c r="AF123" s="297">
        <f>AF89*'6. INPUT PROJECT'!$L29/(1-'6. INPUT PROJECT'!$L29)</f>
        <v>0</v>
      </c>
      <c r="AG123" s="297">
        <f>AG89*'6. INPUT PROJECT'!$L29/(1-'6. INPUT PROJECT'!$L29)</f>
        <v>0</v>
      </c>
      <c r="AH123" s="297">
        <f>AH89*'6. INPUT PROJECT'!$L29/(1-'6. INPUT PROJECT'!$L29)</f>
        <v>0</v>
      </c>
      <c r="AI123" s="297">
        <f>AI89*'6. INPUT PROJECT'!$L29/(1-'6. INPUT PROJECT'!$L29)</f>
        <v>0</v>
      </c>
      <c r="AJ123" s="297">
        <f>AJ89*'6. INPUT PROJECT'!$L29/(1-'6. INPUT PROJECT'!$L29)</f>
        <v>0</v>
      </c>
      <c r="AK123" s="297">
        <f>AK89*'6. INPUT PROJECT'!$L29/(1-'6. INPUT PROJECT'!$L29)</f>
        <v>0</v>
      </c>
      <c r="AL123" s="297">
        <f>AL89*'6. INPUT PROJECT'!$L29/(1-'6. INPUT PROJECT'!$L29)</f>
        <v>0</v>
      </c>
      <c r="AM123" s="297">
        <f>AM89*'6. INPUT PROJECT'!$L29/(1-'6. INPUT PROJECT'!$L29)</f>
        <v>0</v>
      </c>
      <c r="AN123" s="297">
        <f>AN89*'6. INPUT PROJECT'!$L29/(1-'6. INPUT PROJECT'!$L29)</f>
        <v>0</v>
      </c>
      <c r="AO123" s="297">
        <f>AO89*'6. INPUT PROJECT'!$L29/(1-'6. INPUT PROJECT'!$L29)</f>
        <v>0</v>
      </c>
      <c r="AP123" s="297">
        <f>AP89*'6. INPUT PROJECT'!$L29/(1-'6. INPUT PROJECT'!$L29)</f>
        <v>0</v>
      </c>
      <c r="AQ123" s="297">
        <f>AQ89*'6. INPUT PROJECT'!$L29/(1-'6. INPUT PROJECT'!$L29)</f>
        <v>0</v>
      </c>
      <c r="AR123" s="297">
        <f>AR89*'6. INPUT PROJECT'!$L29/(1-'6. INPUT PROJECT'!$L29)</f>
        <v>0</v>
      </c>
      <c r="AS123" s="297">
        <f>AS89*'6. INPUT PROJECT'!$L29/(1-'6. INPUT PROJECT'!$L29)</f>
        <v>0</v>
      </c>
      <c r="AT123" s="297">
        <f>AT89*'6. INPUT PROJECT'!$L29/(1-'6. INPUT PROJECT'!$L29)</f>
        <v>0</v>
      </c>
      <c r="AU123" s="297">
        <f>AU89*'6. INPUT PROJECT'!$L29/(1-'6. INPUT PROJECT'!$L29)</f>
        <v>0</v>
      </c>
      <c r="AV123" s="297">
        <f>AV89*'6. INPUT PROJECT'!$L29/(1-'6. INPUT PROJECT'!$L29)</f>
        <v>0</v>
      </c>
      <c r="AW123" s="297">
        <f>AW89*'6. INPUT PROJECT'!$L29/(1-'6. INPUT PROJECT'!$L29)</f>
        <v>0</v>
      </c>
      <c r="AX123" s="297">
        <f>AX89*'6. INPUT PROJECT'!$L29/(1-'6. INPUT PROJECT'!$L29)</f>
        <v>0</v>
      </c>
      <c r="AY123" s="297">
        <f>AY89*'6. INPUT PROJECT'!$L29/(1-'6. INPUT PROJECT'!$L29)</f>
        <v>0</v>
      </c>
      <c r="AZ123" s="297">
        <f>AZ89*'6. INPUT PROJECT'!$L29/(1-'6. INPUT PROJECT'!$L29)</f>
        <v>0</v>
      </c>
      <c r="BA123" s="297">
        <f>BA89*'6. INPUT PROJECT'!$L29/(1-'6. INPUT PROJECT'!$L29)</f>
        <v>0</v>
      </c>
      <c r="BB123" s="297">
        <f>BB89*'6. INPUT PROJECT'!$L29/(1-'6. INPUT PROJECT'!$L29)</f>
        <v>0</v>
      </c>
      <c r="BC123" s="297">
        <f>BC89*'6. INPUT PROJECT'!$L29/(1-'6. INPUT PROJECT'!$L29)</f>
        <v>0</v>
      </c>
      <c r="BD123" s="297">
        <f>BD89*'6. INPUT PROJECT'!$L29/(1-'6. INPUT PROJECT'!$L29)</f>
        <v>0</v>
      </c>
      <c r="BE123" s="297">
        <f>BE89*'6. INPUT PROJECT'!$L29/(1-'6. INPUT PROJECT'!$L29)</f>
        <v>0</v>
      </c>
      <c r="BF123" s="297">
        <f>BF89*'6. INPUT PROJECT'!$L29/(1-'6. INPUT PROJECT'!$L29)</f>
        <v>0</v>
      </c>
      <c r="BG123" s="297">
        <f>BG89*'6. INPUT PROJECT'!$L29/(1-'6. INPUT PROJECT'!$L29)</f>
        <v>0</v>
      </c>
      <c r="BH123" s="297">
        <f>BH89*'6. INPUT PROJECT'!$L29/(1-'6. INPUT PROJECT'!$L29)</f>
        <v>0</v>
      </c>
      <c r="BI123" s="297">
        <f>BI89*'6. INPUT PROJECT'!$L29/(1-'6. INPUT PROJECT'!$L29)</f>
        <v>0</v>
      </c>
      <c r="BJ123" s="297">
        <f>BJ89*'6. INPUT PROJECT'!$L29/(1-'6. INPUT PROJECT'!$L29)</f>
        <v>0</v>
      </c>
      <c r="BK123" s="297">
        <f>BK89*'6. INPUT PROJECT'!$L29/(1-'6. INPUT PROJECT'!$L29)</f>
        <v>0</v>
      </c>
      <c r="BL123" s="297">
        <f>BL89*'6. INPUT PROJECT'!$L29/(1-'6. INPUT PROJECT'!$L29)</f>
        <v>0</v>
      </c>
      <c r="BM123" s="297">
        <f>BM89*'6. INPUT PROJECT'!$L29/(1-'6. INPUT PROJECT'!$L29)</f>
        <v>0</v>
      </c>
      <c r="BN123" s="297">
        <f>BN89*'6. INPUT PROJECT'!$L29/(1-'6. INPUT PROJECT'!$L29)</f>
        <v>0</v>
      </c>
      <c r="BO123" s="297">
        <f>BO89*'6. INPUT PROJECT'!$L29/(1-'6. INPUT PROJECT'!$L29)</f>
        <v>0</v>
      </c>
      <c r="BP123" s="297">
        <f>BP89*'6. INPUT PROJECT'!$L29/(1-'6. INPUT PROJECT'!$L29)</f>
        <v>0</v>
      </c>
      <c r="BQ123" s="297">
        <f>BQ89*'6. INPUT PROJECT'!$L29/(1-'6. INPUT PROJECT'!$L29)</f>
        <v>0</v>
      </c>
      <c r="BR123" s="297">
        <f>BR89*'6. INPUT PROJECT'!$L29/(1-'6. INPUT PROJECT'!$L29)</f>
        <v>0</v>
      </c>
      <c r="BS123" s="297">
        <f>BS89*'6. INPUT PROJECT'!$L29/(1-'6. INPUT PROJECT'!$L29)</f>
        <v>0</v>
      </c>
    </row>
    <row r="124" spans="1:71" s="80" customFormat="1" ht="16" outlineLevel="2">
      <c r="A124" s="83"/>
      <c r="B124" s="129" t="str">
        <f t="shared" si="117"/>
        <v>Project-2.1.1-Item #5</v>
      </c>
      <c r="C124" s="129">
        <f t="shared" si="117"/>
        <v>0</v>
      </c>
      <c r="E124" s="297">
        <f t="shared" si="109"/>
        <v>0</v>
      </c>
      <c r="F124" s="297">
        <f t="shared" si="110"/>
        <v>0</v>
      </c>
      <c r="G124" s="297">
        <f t="shared" si="111"/>
        <v>0</v>
      </c>
      <c r="H124" s="297">
        <f t="shared" si="112"/>
        <v>0</v>
      </c>
      <c r="I124" s="297">
        <f t="shared" si="113"/>
        <v>0</v>
      </c>
      <c r="J124" s="297">
        <f t="shared" si="114"/>
        <v>0</v>
      </c>
      <c r="K124" s="309"/>
      <c r="L124" s="297">
        <f>L90*'6. INPUT PROJECT'!$L30/(1-'6. INPUT PROJECT'!$L30)</f>
        <v>0</v>
      </c>
      <c r="M124" s="297">
        <f>M90*'6. INPUT PROJECT'!$L30/(1-'6. INPUT PROJECT'!$L30)</f>
        <v>0</v>
      </c>
      <c r="N124" s="297">
        <f>N90*'6. INPUT PROJECT'!$L30/(1-'6. INPUT PROJECT'!$L30)</f>
        <v>0</v>
      </c>
      <c r="O124" s="297">
        <f>O90*'6. INPUT PROJECT'!$L30/(1-'6. INPUT PROJECT'!$L30)</f>
        <v>0</v>
      </c>
      <c r="P124" s="297">
        <f>P90*'6. INPUT PROJECT'!$L30/(1-'6. INPUT PROJECT'!$L30)</f>
        <v>0</v>
      </c>
      <c r="Q124" s="297">
        <f>Q90*'6. INPUT PROJECT'!$L30/(1-'6. INPUT PROJECT'!$L30)</f>
        <v>0</v>
      </c>
      <c r="R124" s="297">
        <f>R90*'6. INPUT PROJECT'!$L30/(1-'6. INPUT PROJECT'!$L30)</f>
        <v>0</v>
      </c>
      <c r="S124" s="297">
        <f>S90*'6. INPUT PROJECT'!$L30/(1-'6. INPUT PROJECT'!$L30)</f>
        <v>0</v>
      </c>
      <c r="T124" s="297">
        <f>T90*'6. INPUT PROJECT'!$L30/(1-'6. INPUT PROJECT'!$L30)</f>
        <v>0</v>
      </c>
      <c r="U124" s="297">
        <f>U90*'6. INPUT PROJECT'!$L30/(1-'6. INPUT PROJECT'!$L30)</f>
        <v>0</v>
      </c>
      <c r="V124" s="297">
        <f>V90*'6. INPUT PROJECT'!$L30/(1-'6. INPUT PROJECT'!$L30)</f>
        <v>0</v>
      </c>
      <c r="W124" s="297">
        <f>W90*'6. INPUT PROJECT'!$L30/(1-'6. INPUT PROJECT'!$L30)</f>
        <v>0</v>
      </c>
      <c r="X124" s="297">
        <f>X90*'6. INPUT PROJECT'!$L30/(1-'6. INPUT PROJECT'!$L30)</f>
        <v>0</v>
      </c>
      <c r="Y124" s="297">
        <f>Y90*'6. INPUT PROJECT'!$L30/(1-'6. INPUT PROJECT'!$L30)</f>
        <v>0</v>
      </c>
      <c r="Z124" s="297">
        <f>Z90*'6. INPUT PROJECT'!$L30/(1-'6. INPUT PROJECT'!$L30)</f>
        <v>0</v>
      </c>
      <c r="AA124" s="297">
        <f>AA90*'6. INPUT PROJECT'!$L30/(1-'6. INPUT PROJECT'!$L30)</f>
        <v>0</v>
      </c>
      <c r="AB124" s="297">
        <f>AB90*'6. INPUT PROJECT'!$L30/(1-'6. INPUT PROJECT'!$L30)</f>
        <v>0</v>
      </c>
      <c r="AC124" s="297">
        <f>AC90*'6. INPUT PROJECT'!$L30/(1-'6. INPUT PROJECT'!$L30)</f>
        <v>0</v>
      </c>
      <c r="AD124" s="297">
        <f>AD90*'6. INPUT PROJECT'!$L30/(1-'6. INPUT PROJECT'!$L30)</f>
        <v>0</v>
      </c>
      <c r="AE124" s="297">
        <f>AE90*'6. INPUT PROJECT'!$L30/(1-'6. INPUT PROJECT'!$L30)</f>
        <v>0</v>
      </c>
      <c r="AF124" s="297">
        <f>AF90*'6. INPUT PROJECT'!$L30/(1-'6. INPUT PROJECT'!$L30)</f>
        <v>0</v>
      </c>
      <c r="AG124" s="297">
        <f>AG90*'6. INPUT PROJECT'!$L30/(1-'6. INPUT PROJECT'!$L30)</f>
        <v>0</v>
      </c>
      <c r="AH124" s="297">
        <f>AH90*'6. INPUT PROJECT'!$L30/(1-'6. INPUT PROJECT'!$L30)</f>
        <v>0</v>
      </c>
      <c r="AI124" s="297">
        <f>AI90*'6. INPUT PROJECT'!$L30/(1-'6. INPUT PROJECT'!$L30)</f>
        <v>0</v>
      </c>
      <c r="AJ124" s="297">
        <f>AJ90*'6. INPUT PROJECT'!$L30/(1-'6. INPUT PROJECT'!$L30)</f>
        <v>0</v>
      </c>
      <c r="AK124" s="297">
        <f>AK90*'6. INPUT PROJECT'!$L30/(1-'6. INPUT PROJECT'!$L30)</f>
        <v>0</v>
      </c>
      <c r="AL124" s="297">
        <f>AL90*'6. INPUT PROJECT'!$L30/(1-'6. INPUT PROJECT'!$L30)</f>
        <v>0</v>
      </c>
      <c r="AM124" s="297">
        <f>AM90*'6. INPUT PROJECT'!$L30/(1-'6. INPUT PROJECT'!$L30)</f>
        <v>0</v>
      </c>
      <c r="AN124" s="297">
        <f>AN90*'6. INPUT PROJECT'!$L30/(1-'6. INPUT PROJECT'!$L30)</f>
        <v>0</v>
      </c>
      <c r="AO124" s="297">
        <f>AO90*'6. INPUT PROJECT'!$L30/(1-'6. INPUT PROJECT'!$L30)</f>
        <v>0</v>
      </c>
      <c r="AP124" s="297">
        <f>AP90*'6. INPUT PROJECT'!$L30/(1-'6. INPUT PROJECT'!$L30)</f>
        <v>0</v>
      </c>
      <c r="AQ124" s="297">
        <f>AQ90*'6. INPUT PROJECT'!$L30/(1-'6. INPUT PROJECT'!$L30)</f>
        <v>0</v>
      </c>
      <c r="AR124" s="297">
        <f>AR90*'6. INPUT PROJECT'!$L30/(1-'6. INPUT PROJECT'!$L30)</f>
        <v>0</v>
      </c>
      <c r="AS124" s="297">
        <f>AS90*'6. INPUT PROJECT'!$L30/(1-'6. INPUT PROJECT'!$L30)</f>
        <v>0</v>
      </c>
      <c r="AT124" s="297">
        <f>AT90*'6. INPUT PROJECT'!$L30/(1-'6. INPUT PROJECT'!$L30)</f>
        <v>0</v>
      </c>
      <c r="AU124" s="297">
        <f>AU90*'6. INPUT PROJECT'!$L30/(1-'6. INPUT PROJECT'!$L30)</f>
        <v>0</v>
      </c>
      <c r="AV124" s="297">
        <f>AV90*'6. INPUT PROJECT'!$L30/(1-'6. INPUT PROJECT'!$L30)</f>
        <v>0</v>
      </c>
      <c r="AW124" s="297">
        <f>AW90*'6. INPUT PROJECT'!$L30/(1-'6. INPUT PROJECT'!$L30)</f>
        <v>0</v>
      </c>
      <c r="AX124" s="297">
        <f>AX90*'6. INPUT PROJECT'!$L30/(1-'6. INPUT PROJECT'!$L30)</f>
        <v>0</v>
      </c>
      <c r="AY124" s="297">
        <f>AY90*'6. INPUT PROJECT'!$L30/(1-'6. INPUT PROJECT'!$L30)</f>
        <v>0</v>
      </c>
      <c r="AZ124" s="297">
        <f>AZ90*'6. INPUT PROJECT'!$L30/(1-'6. INPUT PROJECT'!$L30)</f>
        <v>0</v>
      </c>
      <c r="BA124" s="297">
        <f>BA90*'6. INPUT PROJECT'!$L30/(1-'6. INPUT PROJECT'!$L30)</f>
        <v>0</v>
      </c>
      <c r="BB124" s="297">
        <f>BB90*'6. INPUT PROJECT'!$L30/(1-'6. INPUT PROJECT'!$L30)</f>
        <v>0</v>
      </c>
      <c r="BC124" s="297">
        <f>BC90*'6. INPUT PROJECT'!$L30/(1-'6. INPUT PROJECT'!$L30)</f>
        <v>0</v>
      </c>
      <c r="BD124" s="297">
        <f>BD90*'6. INPUT PROJECT'!$L30/(1-'6. INPUT PROJECT'!$L30)</f>
        <v>0</v>
      </c>
      <c r="BE124" s="297">
        <f>BE90*'6. INPUT PROJECT'!$L30/(1-'6. INPUT PROJECT'!$L30)</f>
        <v>0</v>
      </c>
      <c r="BF124" s="297">
        <f>BF90*'6. INPUT PROJECT'!$L30/(1-'6. INPUT PROJECT'!$L30)</f>
        <v>0</v>
      </c>
      <c r="BG124" s="297">
        <f>BG90*'6. INPUT PROJECT'!$L30/(1-'6. INPUT PROJECT'!$L30)</f>
        <v>0</v>
      </c>
      <c r="BH124" s="297">
        <f>BH90*'6. INPUT PROJECT'!$L30/(1-'6. INPUT PROJECT'!$L30)</f>
        <v>0</v>
      </c>
      <c r="BI124" s="297">
        <f>BI90*'6. INPUT PROJECT'!$L30/(1-'6. INPUT PROJECT'!$L30)</f>
        <v>0</v>
      </c>
      <c r="BJ124" s="297">
        <f>BJ90*'6. INPUT PROJECT'!$L30/(1-'6. INPUT PROJECT'!$L30)</f>
        <v>0</v>
      </c>
      <c r="BK124" s="297">
        <f>BK90*'6. INPUT PROJECT'!$L30/(1-'6. INPUT PROJECT'!$L30)</f>
        <v>0</v>
      </c>
      <c r="BL124" s="297">
        <f>BL90*'6. INPUT PROJECT'!$L30/(1-'6. INPUT PROJECT'!$L30)</f>
        <v>0</v>
      </c>
      <c r="BM124" s="297">
        <f>BM90*'6. INPUT PROJECT'!$L30/(1-'6. INPUT PROJECT'!$L30)</f>
        <v>0</v>
      </c>
      <c r="BN124" s="297">
        <f>BN90*'6. INPUT PROJECT'!$L30/(1-'6. INPUT PROJECT'!$L30)</f>
        <v>0</v>
      </c>
      <c r="BO124" s="297">
        <f>BO90*'6. INPUT PROJECT'!$L30/(1-'6. INPUT PROJECT'!$L30)</f>
        <v>0</v>
      </c>
      <c r="BP124" s="297">
        <f>BP90*'6. INPUT PROJECT'!$L30/(1-'6. INPUT PROJECT'!$L30)</f>
        <v>0</v>
      </c>
      <c r="BQ124" s="297">
        <f>BQ90*'6. INPUT PROJECT'!$L30/(1-'6. INPUT PROJECT'!$L30)</f>
        <v>0</v>
      </c>
      <c r="BR124" s="297">
        <f>BR90*'6. INPUT PROJECT'!$L30/(1-'6. INPUT PROJECT'!$L30)</f>
        <v>0</v>
      </c>
      <c r="BS124" s="297">
        <f>BS90*'6. INPUT PROJECT'!$L30/(1-'6. INPUT PROJECT'!$L30)</f>
        <v>0</v>
      </c>
    </row>
    <row r="125" spans="1:71" s="80" customFormat="1" ht="16" outlineLevel="2">
      <c r="A125" s="83"/>
      <c r="B125" s="129" t="str">
        <f t="shared" si="117"/>
        <v>Project-2.1.1-Item #6</v>
      </c>
      <c r="C125" s="129">
        <f t="shared" si="117"/>
        <v>0</v>
      </c>
      <c r="E125" s="297">
        <f t="shared" si="109"/>
        <v>0</v>
      </c>
      <c r="F125" s="297">
        <f t="shared" si="110"/>
        <v>0</v>
      </c>
      <c r="G125" s="297">
        <f t="shared" si="111"/>
        <v>0</v>
      </c>
      <c r="H125" s="297">
        <f t="shared" si="112"/>
        <v>0</v>
      </c>
      <c r="I125" s="297">
        <f t="shared" si="113"/>
        <v>0</v>
      </c>
      <c r="J125" s="297">
        <f t="shared" si="114"/>
        <v>0</v>
      </c>
      <c r="K125" s="307"/>
      <c r="L125" s="297">
        <f>L91*'6. INPUT PROJECT'!$L31/(1-'6. INPUT PROJECT'!$L31)</f>
        <v>0</v>
      </c>
      <c r="M125" s="297">
        <f>M91*'6. INPUT PROJECT'!$L31/(1-'6. INPUT PROJECT'!$L31)</f>
        <v>0</v>
      </c>
      <c r="N125" s="297">
        <f>N91*'6. INPUT PROJECT'!$L31/(1-'6. INPUT PROJECT'!$L31)</f>
        <v>0</v>
      </c>
      <c r="O125" s="297">
        <f>O91*'6. INPUT PROJECT'!$L31/(1-'6. INPUT PROJECT'!$L31)</f>
        <v>0</v>
      </c>
      <c r="P125" s="297">
        <f>P91*'6. INPUT PROJECT'!$L31/(1-'6. INPUT PROJECT'!$L31)</f>
        <v>0</v>
      </c>
      <c r="Q125" s="297">
        <f>Q91*'6. INPUT PROJECT'!$L31/(1-'6. INPUT PROJECT'!$L31)</f>
        <v>0</v>
      </c>
      <c r="R125" s="297">
        <f>R91*'6. INPUT PROJECT'!$L31/(1-'6. INPUT PROJECT'!$L31)</f>
        <v>0</v>
      </c>
      <c r="S125" s="297">
        <f>S91*'6. INPUT PROJECT'!$L31/(1-'6. INPUT PROJECT'!$L31)</f>
        <v>0</v>
      </c>
      <c r="T125" s="297">
        <f>T91*'6. INPUT PROJECT'!$L31/(1-'6. INPUT PROJECT'!$L31)</f>
        <v>0</v>
      </c>
      <c r="U125" s="297">
        <f>U91*'6. INPUT PROJECT'!$L31/(1-'6. INPUT PROJECT'!$L31)</f>
        <v>0</v>
      </c>
      <c r="V125" s="297">
        <f>V91*'6. INPUT PROJECT'!$L31/(1-'6. INPUT PROJECT'!$L31)</f>
        <v>0</v>
      </c>
      <c r="W125" s="297">
        <f>W91*'6. INPUT PROJECT'!$L31/(1-'6. INPUT PROJECT'!$L31)</f>
        <v>0</v>
      </c>
      <c r="X125" s="297">
        <f>X91*'6. INPUT PROJECT'!$L31/(1-'6. INPUT PROJECT'!$L31)</f>
        <v>0</v>
      </c>
      <c r="Y125" s="297">
        <f>Y91*'6. INPUT PROJECT'!$L31/(1-'6. INPUT PROJECT'!$L31)</f>
        <v>0</v>
      </c>
      <c r="Z125" s="297">
        <f>Z91*'6. INPUT PROJECT'!$L31/(1-'6. INPUT PROJECT'!$L31)</f>
        <v>0</v>
      </c>
      <c r="AA125" s="297">
        <f>AA91*'6. INPUT PROJECT'!$L31/(1-'6. INPUT PROJECT'!$L31)</f>
        <v>0</v>
      </c>
      <c r="AB125" s="297">
        <f>AB91*'6. INPUT PROJECT'!$L31/(1-'6. INPUT PROJECT'!$L31)</f>
        <v>0</v>
      </c>
      <c r="AC125" s="297">
        <f>AC91*'6. INPUT PROJECT'!$L31/(1-'6. INPUT PROJECT'!$L31)</f>
        <v>0</v>
      </c>
      <c r="AD125" s="297">
        <f>AD91*'6. INPUT PROJECT'!$L31/(1-'6. INPUT PROJECT'!$L31)</f>
        <v>0</v>
      </c>
      <c r="AE125" s="297">
        <f>AE91*'6. INPUT PROJECT'!$L31/(1-'6. INPUT PROJECT'!$L31)</f>
        <v>0</v>
      </c>
      <c r="AF125" s="297">
        <f>AF91*'6. INPUT PROJECT'!$L31/(1-'6. INPUT PROJECT'!$L31)</f>
        <v>0</v>
      </c>
      <c r="AG125" s="297">
        <f>AG91*'6. INPUT PROJECT'!$L31/(1-'6. INPUT PROJECT'!$L31)</f>
        <v>0</v>
      </c>
      <c r="AH125" s="297">
        <f>AH91*'6. INPUT PROJECT'!$L31/(1-'6. INPUT PROJECT'!$L31)</f>
        <v>0</v>
      </c>
      <c r="AI125" s="297">
        <f>AI91*'6. INPUT PROJECT'!$L31/(1-'6. INPUT PROJECT'!$L31)</f>
        <v>0</v>
      </c>
      <c r="AJ125" s="297">
        <f>AJ91*'6. INPUT PROJECT'!$L31/(1-'6. INPUT PROJECT'!$L31)</f>
        <v>0</v>
      </c>
      <c r="AK125" s="297">
        <f>AK91*'6. INPUT PROJECT'!$L31/(1-'6. INPUT PROJECT'!$L31)</f>
        <v>0</v>
      </c>
      <c r="AL125" s="297">
        <f>AL91*'6. INPUT PROJECT'!$L31/(1-'6. INPUT PROJECT'!$L31)</f>
        <v>0</v>
      </c>
      <c r="AM125" s="297">
        <f>AM91*'6. INPUT PROJECT'!$L31/(1-'6. INPUT PROJECT'!$L31)</f>
        <v>0</v>
      </c>
      <c r="AN125" s="297">
        <f>AN91*'6. INPUT PROJECT'!$L31/(1-'6. INPUT PROJECT'!$L31)</f>
        <v>0</v>
      </c>
      <c r="AO125" s="297">
        <f>AO91*'6. INPUT PROJECT'!$L31/(1-'6. INPUT PROJECT'!$L31)</f>
        <v>0</v>
      </c>
      <c r="AP125" s="297">
        <f>AP91*'6. INPUT PROJECT'!$L31/(1-'6. INPUT PROJECT'!$L31)</f>
        <v>0</v>
      </c>
      <c r="AQ125" s="297">
        <f>AQ91*'6. INPUT PROJECT'!$L31/(1-'6. INPUT PROJECT'!$L31)</f>
        <v>0</v>
      </c>
      <c r="AR125" s="297">
        <f>AR91*'6. INPUT PROJECT'!$L31/(1-'6. INPUT PROJECT'!$L31)</f>
        <v>0</v>
      </c>
      <c r="AS125" s="297">
        <f>AS91*'6. INPUT PROJECT'!$L31/(1-'6. INPUT PROJECT'!$L31)</f>
        <v>0</v>
      </c>
      <c r="AT125" s="297">
        <f>AT91*'6. INPUT PROJECT'!$L31/(1-'6. INPUT PROJECT'!$L31)</f>
        <v>0</v>
      </c>
      <c r="AU125" s="297">
        <f>AU91*'6. INPUT PROJECT'!$L31/(1-'6. INPUT PROJECT'!$L31)</f>
        <v>0</v>
      </c>
      <c r="AV125" s="297">
        <f>AV91*'6. INPUT PROJECT'!$L31/(1-'6. INPUT PROJECT'!$L31)</f>
        <v>0</v>
      </c>
      <c r="AW125" s="297">
        <f>AW91*'6. INPUT PROJECT'!$L31/(1-'6. INPUT PROJECT'!$L31)</f>
        <v>0</v>
      </c>
      <c r="AX125" s="297">
        <f>AX91*'6. INPUT PROJECT'!$L31/(1-'6. INPUT PROJECT'!$L31)</f>
        <v>0</v>
      </c>
      <c r="AY125" s="297">
        <f>AY91*'6. INPUT PROJECT'!$L31/(1-'6. INPUT PROJECT'!$L31)</f>
        <v>0</v>
      </c>
      <c r="AZ125" s="297">
        <f>AZ91*'6. INPUT PROJECT'!$L31/(1-'6. INPUT PROJECT'!$L31)</f>
        <v>0</v>
      </c>
      <c r="BA125" s="297">
        <f>BA91*'6. INPUT PROJECT'!$L31/(1-'6. INPUT PROJECT'!$L31)</f>
        <v>0</v>
      </c>
      <c r="BB125" s="297">
        <f>BB91*'6. INPUT PROJECT'!$L31/(1-'6. INPUT PROJECT'!$L31)</f>
        <v>0</v>
      </c>
      <c r="BC125" s="297">
        <f>BC91*'6. INPUT PROJECT'!$L31/(1-'6. INPUT PROJECT'!$L31)</f>
        <v>0</v>
      </c>
      <c r="BD125" s="297">
        <f>BD91*'6. INPUT PROJECT'!$L31/(1-'6. INPUT PROJECT'!$L31)</f>
        <v>0</v>
      </c>
      <c r="BE125" s="297">
        <f>BE91*'6. INPUT PROJECT'!$L31/(1-'6. INPUT PROJECT'!$L31)</f>
        <v>0</v>
      </c>
      <c r="BF125" s="297">
        <f>BF91*'6. INPUT PROJECT'!$L31/(1-'6. INPUT PROJECT'!$L31)</f>
        <v>0</v>
      </c>
      <c r="BG125" s="297">
        <f>BG91*'6. INPUT PROJECT'!$L31/(1-'6. INPUT PROJECT'!$L31)</f>
        <v>0</v>
      </c>
      <c r="BH125" s="297">
        <f>BH91*'6. INPUT PROJECT'!$L31/(1-'6. INPUT PROJECT'!$L31)</f>
        <v>0</v>
      </c>
      <c r="BI125" s="297">
        <f>BI91*'6. INPUT PROJECT'!$L31/(1-'6. INPUT PROJECT'!$L31)</f>
        <v>0</v>
      </c>
      <c r="BJ125" s="297">
        <f>BJ91*'6. INPUT PROJECT'!$L31/(1-'6. INPUT PROJECT'!$L31)</f>
        <v>0</v>
      </c>
      <c r="BK125" s="297">
        <f>BK91*'6. INPUT PROJECT'!$L31/(1-'6. INPUT PROJECT'!$L31)</f>
        <v>0</v>
      </c>
      <c r="BL125" s="297">
        <f>BL91*'6. INPUT PROJECT'!$L31/(1-'6. INPUT PROJECT'!$L31)</f>
        <v>0</v>
      </c>
      <c r="BM125" s="297">
        <f>BM91*'6. INPUT PROJECT'!$L31/(1-'6. INPUT PROJECT'!$L31)</f>
        <v>0</v>
      </c>
      <c r="BN125" s="297">
        <f>BN91*'6. INPUT PROJECT'!$L31/(1-'6. INPUT PROJECT'!$L31)</f>
        <v>0</v>
      </c>
      <c r="BO125" s="297">
        <f>BO91*'6. INPUT PROJECT'!$L31/(1-'6. INPUT PROJECT'!$L31)</f>
        <v>0</v>
      </c>
      <c r="BP125" s="297">
        <f>BP91*'6. INPUT PROJECT'!$L31/(1-'6. INPUT PROJECT'!$L31)</f>
        <v>0</v>
      </c>
      <c r="BQ125" s="297">
        <f>BQ91*'6. INPUT PROJECT'!$L31/(1-'6. INPUT PROJECT'!$L31)</f>
        <v>0</v>
      </c>
      <c r="BR125" s="297">
        <f>BR91*'6. INPUT PROJECT'!$L31/(1-'6. INPUT PROJECT'!$L31)</f>
        <v>0</v>
      </c>
      <c r="BS125" s="297">
        <f>BS91*'6. INPUT PROJECT'!$L31/(1-'6. INPUT PROJECT'!$L31)</f>
        <v>0</v>
      </c>
    </row>
    <row r="126" spans="1:71" s="80" customFormat="1" ht="16" outlineLevel="2">
      <c r="A126" s="83"/>
      <c r="B126" s="129" t="str">
        <f t="shared" si="117"/>
        <v>Project-2.1.1-Item #7</v>
      </c>
      <c r="C126" s="129">
        <f t="shared" si="117"/>
        <v>0</v>
      </c>
      <c r="E126" s="297">
        <f t="shared" si="109"/>
        <v>0</v>
      </c>
      <c r="F126" s="297">
        <f t="shared" si="110"/>
        <v>0</v>
      </c>
      <c r="G126" s="297">
        <f t="shared" si="111"/>
        <v>0</v>
      </c>
      <c r="H126" s="297">
        <f t="shared" si="112"/>
        <v>0</v>
      </c>
      <c r="I126" s="297">
        <f t="shared" si="113"/>
        <v>0</v>
      </c>
      <c r="J126" s="297">
        <f t="shared" si="114"/>
        <v>0</v>
      </c>
      <c r="K126" s="316"/>
      <c r="L126" s="297">
        <f>L92*'6. INPUT PROJECT'!$L32/(1-'6. INPUT PROJECT'!$L32)</f>
        <v>0</v>
      </c>
      <c r="M126" s="297">
        <f>M92*'6. INPUT PROJECT'!$L32/(1-'6. INPUT PROJECT'!$L32)</f>
        <v>0</v>
      </c>
      <c r="N126" s="297">
        <f>N92*'6. INPUT PROJECT'!$L32/(1-'6. INPUT PROJECT'!$L32)</f>
        <v>0</v>
      </c>
      <c r="O126" s="297">
        <f>O92*'6. INPUT PROJECT'!$L32/(1-'6. INPUT PROJECT'!$L32)</f>
        <v>0</v>
      </c>
      <c r="P126" s="297">
        <f>P92*'6. INPUT PROJECT'!$L32/(1-'6. INPUT PROJECT'!$L32)</f>
        <v>0</v>
      </c>
      <c r="Q126" s="297">
        <f>Q92*'6. INPUT PROJECT'!$L32/(1-'6. INPUT PROJECT'!$L32)</f>
        <v>0</v>
      </c>
      <c r="R126" s="297">
        <f>R92*'6. INPUT PROJECT'!$L32/(1-'6. INPUT PROJECT'!$L32)</f>
        <v>0</v>
      </c>
      <c r="S126" s="297">
        <f>S92*'6. INPUT PROJECT'!$L32/(1-'6. INPUT PROJECT'!$L32)</f>
        <v>0</v>
      </c>
      <c r="T126" s="297">
        <f>T92*'6. INPUT PROJECT'!$L32/(1-'6. INPUT PROJECT'!$L32)</f>
        <v>0</v>
      </c>
      <c r="U126" s="297">
        <f>U92*'6. INPUT PROJECT'!$L32/(1-'6. INPUT PROJECT'!$L32)</f>
        <v>0</v>
      </c>
      <c r="V126" s="297">
        <f>V92*'6. INPUT PROJECT'!$L32/(1-'6. INPUT PROJECT'!$L32)</f>
        <v>0</v>
      </c>
      <c r="W126" s="297">
        <f>W92*'6. INPUT PROJECT'!$L32/(1-'6. INPUT PROJECT'!$L32)</f>
        <v>0</v>
      </c>
      <c r="X126" s="297">
        <f>X92*'6. INPUT PROJECT'!$L32/(1-'6. INPUT PROJECT'!$L32)</f>
        <v>0</v>
      </c>
      <c r="Y126" s="297">
        <f>Y92*'6. INPUT PROJECT'!$L32/(1-'6. INPUT PROJECT'!$L32)</f>
        <v>0</v>
      </c>
      <c r="Z126" s="297">
        <f>Z92*'6. INPUT PROJECT'!$L32/(1-'6. INPUT PROJECT'!$L32)</f>
        <v>0</v>
      </c>
      <c r="AA126" s="297">
        <f>AA92*'6. INPUT PROJECT'!$L32/(1-'6. INPUT PROJECT'!$L32)</f>
        <v>0</v>
      </c>
      <c r="AB126" s="297">
        <f>AB92*'6. INPUT PROJECT'!$L32/(1-'6. INPUT PROJECT'!$L32)</f>
        <v>0</v>
      </c>
      <c r="AC126" s="297">
        <f>AC92*'6. INPUT PROJECT'!$L32/(1-'6. INPUT PROJECT'!$L32)</f>
        <v>0</v>
      </c>
      <c r="AD126" s="297">
        <f>AD92*'6. INPUT PROJECT'!$L32/(1-'6. INPUT PROJECT'!$L32)</f>
        <v>0</v>
      </c>
      <c r="AE126" s="297">
        <f>AE92*'6. INPUT PROJECT'!$L32/(1-'6. INPUT PROJECT'!$L32)</f>
        <v>0</v>
      </c>
      <c r="AF126" s="297">
        <f>AF92*'6. INPUT PROJECT'!$L32/(1-'6. INPUT PROJECT'!$L32)</f>
        <v>0</v>
      </c>
      <c r="AG126" s="297">
        <f>AG92*'6. INPUT PROJECT'!$L32/(1-'6. INPUT PROJECT'!$L32)</f>
        <v>0</v>
      </c>
      <c r="AH126" s="297">
        <f>AH92*'6. INPUT PROJECT'!$L32/(1-'6. INPUT PROJECT'!$L32)</f>
        <v>0</v>
      </c>
      <c r="AI126" s="297">
        <f>AI92*'6. INPUT PROJECT'!$L32/(1-'6. INPUT PROJECT'!$L32)</f>
        <v>0</v>
      </c>
      <c r="AJ126" s="297">
        <f>AJ92*'6. INPUT PROJECT'!$L32/(1-'6. INPUT PROJECT'!$L32)</f>
        <v>0</v>
      </c>
      <c r="AK126" s="297">
        <f>AK92*'6. INPUT PROJECT'!$L32/(1-'6. INPUT PROJECT'!$L32)</f>
        <v>0</v>
      </c>
      <c r="AL126" s="297">
        <f>AL92*'6. INPUT PROJECT'!$L32/(1-'6. INPUT PROJECT'!$L32)</f>
        <v>0</v>
      </c>
      <c r="AM126" s="297">
        <f>AM92*'6. INPUT PROJECT'!$L32/(1-'6. INPUT PROJECT'!$L32)</f>
        <v>0</v>
      </c>
      <c r="AN126" s="297">
        <f>AN92*'6. INPUT PROJECT'!$L32/(1-'6. INPUT PROJECT'!$L32)</f>
        <v>0</v>
      </c>
      <c r="AO126" s="297">
        <f>AO92*'6. INPUT PROJECT'!$L32/(1-'6. INPUT PROJECT'!$L32)</f>
        <v>0</v>
      </c>
      <c r="AP126" s="297">
        <f>AP92*'6. INPUT PROJECT'!$L32/(1-'6. INPUT PROJECT'!$L32)</f>
        <v>0</v>
      </c>
      <c r="AQ126" s="297">
        <f>AQ92*'6. INPUT PROJECT'!$L32/(1-'6. INPUT PROJECT'!$L32)</f>
        <v>0</v>
      </c>
      <c r="AR126" s="297">
        <f>AR92*'6. INPUT PROJECT'!$L32/(1-'6. INPUT PROJECT'!$L32)</f>
        <v>0</v>
      </c>
      <c r="AS126" s="297">
        <f>AS92*'6. INPUT PROJECT'!$L32/(1-'6. INPUT PROJECT'!$L32)</f>
        <v>0</v>
      </c>
      <c r="AT126" s="297">
        <f>AT92*'6. INPUT PROJECT'!$L32/(1-'6. INPUT PROJECT'!$L32)</f>
        <v>0</v>
      </c>
      <c r="AU126" s="297">
        <f>AU92*'6. INPUT PROJECT'!$L32/(1-'6. INPUT PROJECT'!$L32)</f>
        <v>0</v>
      </c>
      <c r="AV126" s="297">
        <f>AV92*'6. INPUT PROJECT'!$L32/(1-'6. INPUT PROJECT'!$L32)</f>
        <v>0</v>
      </c>
      <c r="AW126" s="297">
        <f>AW92*'6. INPUT PROJECT'!$L32/(1-'6. INPUT PROJECT'!$L32)</f>
        <v>0</v>
      </c>
      <c r="AX126" s="297">
        <f>AX92*'6. INPUT PROJECT'!$L32/(1-'6. INPUT PROJECT'!$L32)</f>
        <v>0</v>
      </c>
      <c r="AY126" s="297">
        <f>AY92*'6. INPUT PROJECT'!$L32/(1-'6. INPUT PROJECT'!$L32)</f>
        <v>0</v>
      </c>
      <c r="AZ126" s="297">
        <f>AZ92*'6. INPUT PROJECT'!$L32/(1-'6. INPUT PROJECT'!$L32)</f>
        <v>0</v>
      </c>
      <c r="BA126" s="297">
        <f>BA92*'6. INPUT PROJECT'!$L32/(1-'6. INPUT PROJECT'!$L32)</f>
        <v>0</v>
      </c>
      <c r="BB126" s="297">
        <f>BB92*'6. INPUT PROJECT'!$L32/(1-'6. INPUT PROJECT'!$L32)</f>
        <v>0</v>
      </c>
      <c r="BC126" s="297">
        <f>BC92*'6. INPUT PROJECT'!$L32/(1-'6. INPUT PROJECT'!$L32)</f>
        <v>0</v>
      </c>
      <c r="BD126" s="297">
        <f>BD92*'6. INPUT PROJECT'!$L32/(1-'6. INPUT PROJECT'!$L32)</f>
        <v>0</v>
      </c>
      <c r="BE126" s="297">
        <f>BE92*'6. INPUT PROJECT'!$L32/(1-'6. INPUT PROJECT'!$L32)</f>
        <v>0</v>
      </c>
      <c r="BF126" s="297">
        <f>BF92*'6. INPUT PROJECT'!$L32/(1-'6. INPUT PROJECT'!$L32)</f>
        <v>0</v>
      </c>
      <c r="BG126" s="297">
        <f>BG92*'6. INPUT PROJECT'!$L32/(1-'6. INPUT PROJECT'!$L32)</f>
        <v>0</v>
      </c>
      <c r="BH126" s="297">
        <f>BH92*'6. INPUT PROJECT'!$L32/(1-'6. INPUT PROJECT'!$L32)</f>
        <v>0</v>
      </c>
      <c r="BI126" s="297">
        <f>BI92*'6. INPUT PROJECT'!$L32/(1-'6. INPUT PROJECT'!$L32)</f>
        <v>0</v>
      </c>
      <c r="BJ126" s="297">
        <f>BJ92*'6. INPUT PROJECT'!$L32/(1-'6. INPUT PROJECT'!$L32)</f>
        <v>0</v>
      </c>
      <c r="BK126" s="297">
        <f>BK92*'6. INPUT PROJECT'!$L32/(1-'6. INPUT PROJECT'!$L32)</f>
        <v>0</v>
      </c>
      <c r="BL126" s="297">
        <f>BL92*'6. INPUT PROJECT'!$L32/(1-'6. INPUT PROJECT'!$L32)</f>
        <v>0</v>
      </c>
      <c r="BM126" s="297">
        <f>BM92*'6. INPUT PROJECT'!$L32/(1-'6. INPUT PROJECT'!$L32)</f>
        <v>0</v>
      </c>
      <c r="BN126" s="297">
        <f>BN92*'6. INPUT PROJECT'!$L32/(1-'6. INPUT PROJECT'!$L32)</f>
        <v>0</v>
      </c>
      <c r="BO126" s="297">
        <f>BO92*'6. INPUT PROJECT'!$L32/(1-'6. INPUT PROJECT'!$L32)</f>
        <v>0</v>
      </c>
      <c r="BP126" s="297">
        <f>BP92*'6. INPUT PROJECT'!$L32/(1-'6. INPUT PROJECT'!$L32)</f>
        <v>0</v>
      </c>
      <c r="BQ126" s="297">
        <f>BQ92*'6. INPUT PROJECT'!$L32/(1-'6. INPUT PROJECT'!$L32)</f>
        <v>0</v>
      </c>
      <c r="BR126" s="297">
        <f>BR92*'6. INPUT PROJECT'!$L32/(1-'6. INPUT PROJECT'!$L32)</f>
        <v>0</v>
      </c>
      <c r="BS126" s="297">
        <f>BS92*'6. INPUT PROJECT'!$L32/(1-'6. INPUT PROJECT'!$L32)</f>
        <v>0</v>
      </c>
    </row>
    <row r="127" spans="1:71" s="80" customFormat="1" ht="16" outlineLevel="2">
      <c r="A127" s="83"/>
      <c r="B127" s="129" t="str">
        <f t="shared" si="117"/>
        <v>Project-2.1.1-Item #8</v>
      </c>
      <c r="C127" s="129">
        <f t="shared" si="117"/>
        <v>0</v>
      </c>
      <c r="E127" s="297">
        <f t="shared" si="109"/>
        <v>0</v>
      </c>
      <c r="F127" s="297">
        <f t="shared" si="110"/>
        <v>0</v>
      </c>
      <c r="G127" s="297">
        <f t="shared" si="111"/>
        <v>0</v>
      </c>
      <c r="H127" s="297">
        <f t="shared" si="112"/>
        <v>0</v>
      </c>
      <c r="I127" s="297">
        <f t="shared" si="113"/>
        <v>0</v>
      </c>
      <c r="J127" s="297">
        <f t="shared" si="114"/>
        <v>0</v>
      </c>
      <c r="K127" s="316"/>
      <c r="L127" s="297">
        <f>L93*'6. INPUT PROJECT'!$L33/(1-'6. INPUT PROJECT'!$L33)</f>
        <v>0</v>
      </c>
      <c r="M127" s="297">
        <f>M93*'6. INPUT PROJECT'!$L33/(1-'6. INPUT PROJECT'!$L33)</f>
        <v>0</v>
      </c>
      <c r="N127" s="297">
        <f>N93*'6. INPUT PROJECT'!$L33/(1-'6. INPUT PROJECT'!$L33)</f>
        <v>0</v>
      </c>
      <c r="O127" s="297">
        <f>O93*'6. INPUT PROJECT'!$L33/(1-'6. INPUT PROJECT'!$L33)</f>
        <v>0</v>
      </c>
      <c r="P127" s="297">
        <f>P93*'6. INPUT PROJECT'!$L33/(1-'6. INPUT PROJECT'!$L33)</f>
        <v>0</v>
      </c>
      <c r="Q127" s="297">
        <f>Q93*'6. INPUT PROJECT'!$L33/(1-'6. INPUT PROJECT'!$L33)</f>
        <v>0</v>
      </c>
      <c r="R127" s="297">
        <f>R93*'6. INPUT PROJECT'!$L33/(1-'6. INPUT PROJECT'!$L33)</f>
        <v>0</v>
      </c>
      <c r="S127" s="297">
        <f>S93*'6. INPUT PROJECT'!$L33/(1-'6. INPUT PROJECT'!$L33)</f>
        <v>0</v>
      </c>
      <c r="T127" s="297">
        <f>T93*'6. INPUT PROJECT'!$L33/(1-'6. INPUT PROJECT'!$L33)</f>
        <v>0</v>
      </c>
      <c r="U127" s="297">
        <f>U93*'6. INPUT PROJECT'!$L33/(1-'6. INPUT PROJECT'!$L33)</f>
        <v>0</v>
      </c>
      <c r="V127" s="297">
        <f>V93*'6. INPUT PROJECT'!$L33/(1-'6. INPUT PROJECT'!$L33)</f>
        <v>0</v>
      </c>
      <c r="W127" s="297">
        <f>W93*'6. INPUT PROJECT'!$L33/(1-'6. INPUT PROJECT'!$L33)</f>
        <v>0</v>
      </c>
      <c r="X127" s="297">
        <f>X93*'6. INPUT PROJECT'!$L33/(1-'6. INPUT PROJECT'!$L33)</f>
        <v>0</v>
      </c>
      <c r="Y127" s="297">
        <f>Y93*'6. INPUT PROJECT'!$L33/(1-'6. INPUT PROJECT'!$L33)</f>
        <v>0</v>
      </c>
      <c r="Z127" s="297">
        <f>Z93*'6. INPUT PROJECT'!$L33/(1-'6. INPUT PROJECT'!$L33)</f>
        <v>0</v>
      </c>
      <c r="AA127" s="297">
        <f>AA93*'6. INPUT PROJECT'!$L33/(1-'6. INPUT PROJECT'!$L33)</f>
        <v>0</v>
      </c>
      <c r="AB127" s="297">
        <f>AB93*'6. INPUT PROJECT'!$L33/(1-'6. INPUT PROJECT'!$L33)</f>
        <v>0</v>
      </c>
      <c r="AC127" s="297">
        <f>AC93*'6. INPUT PROJECT'!$L33/(1-'6. INPUT PROJECT'!$L33)</f>
        <v>0</v>
      </c>
      <c r="AD127" s="297">
        <f>AD93*'6. INPUT PROJECT'!$L33/(1-'6. INPUT PROJECT'!$L33)</f>
        <v>0</v>
      </c>
      <c r="AE127" s="297">
        <f>AE93*'6. INPUT PROJECT'!$L33/(1-'6. INPUT PROJECT'!$L33)</f>
        <v>0</v>
      </c>
      <c r="AF127" s="297">
        <f>AF93*'6. INPUT PROJECT'!$L33/(1-'6. INPUT PROJECT'!$L33)</f>
        <v>0</v>
      </c>
      <c r="AG127" s="297">
        <f>AG93*'6. INPUT PROJECT'!$L33/(1-'6. INPUT PROJECT'!$L33)</f>
        <v>0</v>
      </c>
      <c r="AH127" s="297">
        <f>AH93*'6. INPUT PROJECT'!$L33/(1-'6. INPUT PROJECT'!$L33)</f>
        <v>0</v>
      </c>
      <c r="AI127" s="297">
        <f>AI93*'6. INPUT PROJECT'!$L33/(1-'6. INPUT PROJECT'!$L33)</f>
        <v>0</v>
      </c>
      <c r="AJ127" s="297">
        <f>AJ93*'6. INPUT PROJECT'!$L33/(1-'6. INPUT PROJECT'!$L33)</f>
        <v>0</v>
      </c>
      <c r="AK127" s="297">
        <f>AK93*'6. INPUT PROJECT'!$L33/(1-'6. INPUT PROJECT'!$L33)</f>
        <v>0</v>
      </c>
      <c r="AL127" s="297">
        <f>AL93*'6. INPUT PROJECT'!$L33/(1-'6. INPUT PROJECT'!$L33)</f>
        <v>0</v>
      </c>
      <c r="AM127" s="297">
        <f>AM93*'6. INPUT PROJECT'!$L33/(1-'6. INPUT PROJECT'!$L33)</f>
        <v>0</v>
      </c>
      <c r="AN127" s="297">
        <f>AN93*'6. INPUT PROJECT'!$L33/(1-'6. INPUT PROJECT'!$L33)</f>
        <v>0</v>
      </c>
      <c r="AO127" s="297">
        <f>AO93*'6. INPUT PROJECT'!$L33/(1-'6. INPUT PROJECT'!$L33)</f>
        <v>0</v>
      </c>
      <c r="AP127" s="297">
        <f>AP93*'6. INPUT PROJECT'!$L33/(1-'6. INPUT PROJECT'!$L33)</f>
        <v>0</v>
      </c>
      <c r="AQ127" s="297">
        <f>AQ93*'6. INPUT PROJECT'!$L33/(1-'6. INPUT PROJECT'!$L33)</f>
        <v>0</v>
      </c>
      <c r="AR127" s="297">
        <f>AR93*'6. INPUT PROJECT'!$L33/(1-'6. INPUT PROJECT'!$L33)</f>
        <v>0</v>
      </c>
      <c r="AS127" s="297">
        <f>AS93*'6. INPUT PROJECT'!$L33/(1-'6. INPUT PROJECT'!$L33)</f>
        <v>0</v>
      </c>
      <c r="AT127" s="297">
        <f>AT93*'6. INPUT PROJECT'!$L33/(1-'6. INPUT PROJECT'!$L33)</f>
        <v>0</v>
      </c>
      <c r="AU127" s="297">
        <f>AU93*'6. INPUT PROJECT'!$L33/(1-'6. INPUT PROJECT'!$L33)</f>
        <v>0</v>
      </c>
      <c r="AV127" s="297">
        <f>AV93*'6. INPUT PROJECT'!$L33/(1-'6. INPUT PROJECT'!$L33)</f>
        <v>0</v>
      </c>
      <c r="AW127" s="297">
        <f>AW93*'6. INPUT PROJECT'!$L33/(1-'6. INPUT PROJECT'!$L33)</f>
        <v>0</v>
      </c>
      <c r="AX127" s="297">
        <f>AX93*'6. INPUT PROJECT'!$L33/(1-'6. INPUT PROJECT'!$L33)</f>
        <v>0</v>
      </c>
      <c r="AY127" s="297">
        <f>AY93*'6. INPUT PROJECT'!$L33/(1-'6. INPUT PROJECT'!$L33)</f>
        <v>0</v>
      </c>
      <c r="AZ127" s="297">
        <f>AZ93*'6. INPUT PROJECT'!$L33/(1-'6. INPUT PROJECT'!$L33)</f>
        <v>0</v>
      </c>
      <c r="BA127" s="297">
        <f>BA93*'6. INPUT PROJECT'!$L33/(1-'6. INPUT PROJECT'!$L33)</f>
        <v>0</v>
      </c>
      <c r="BB127" s="297">
        <f>BB93*'6. INPUT PROJECT'!$L33/(1-'6. INPUT PROJECT'!$L33)</f>
        <v>0</v>
      </c>
      <c r="BC127" s="297">
        <f>BC93*'6. INPUT PROJECT'!$L33/(1-'6. INPUT PROJECT'!$L33)</f>
        <v>0</v>
      </c>
      <c r="BD127" s="297">
        <f>BD93*'6. INPUT PROJECT'!$L33/(1-'6. INPUT PROJECT'!$L33)</f>
        <v>0</v>
      </c>
      <c r="BE127" s="297">
        <f>BE93*'6. INPUT PROJECT'!$L33/(1-'6. INPUT PROJECT'!$L33)</f>
        <v>0</v>
      </c>
      <c r="BF127" s="297">
        <f>BF93*'6. INPUT PROJECT'!$L33/(1-'6. INPUT PROJECT'!$L33)</f>
        <v>0</v>
      </c>
      <c r="BG127" s="297">
        <f>BG93*'6. INPUT PROJECT'!$L33/(1-'6. INPUT PROJECT'!$L33)</f>
        <v>0</v>
      </c>
      <c r="BH127" s="297">
        <f>BH93*'6. INPUT PROJECT'!$L33/(1-'6. INPUT PROJECT'!$L33)</f>
        <v>0</v>
      </c>
      <c r="BI127" s="297">
        <f>BI93*'6. INPUT PROJECT'!$L33/(1-'6. INPUT PROJECT'!$L33)</f>
        <v>0</v>
      </c>
      <c r="BJ127" s="297">
        <f>BJ93*'6. INPUT PROJECT'!$L33/(1-'6. INPUT PROJECT'!$L33)</f>
        <v>0</v>
      </c>
      <c r="BK127" s="297">
        <f>BK93*'6. INPUT PROJECT'!$L33/(1-'6. INPUT PROJECT'!$L33)</f>
        <v>0</v>
      </c>
      <c r="BL127" s="297">
        <f>BL93*'6. INPUT PROJECT'!$L33/(1-'6. INPUT PROJECT'!$L33)</f>
        <v>0</v>
      </c>
      <c r="BM127" s="297">
        <f>BM93*'6. INPUT PROJECT'!$L33/(1-'6. INPUT PROJECT'!$L33)</f>
        <v>0</v>
      </c>
      <c r="BN127" s="297">
        <f>BN93*'6. INPUT PROJECT'!$L33/(1-'6. INPUT PROJECT'!$L33)</f>
        <v>0</v>
      </c>
      <c r="BO127" s="297">
        <f>BO93*'6. INPUT PROJECT'!$L33/(1-'6. INPUT PROJECT'!$L33)</f>
        <v>0</v>
      </c>
      <c r="BP127" s="297">
        <f>BP93*'6. INPUT PROJECT'!$L33/(1-'6. INPUT PROJECT'!$L33)</f>
        <v>0</v>
      </c>
      <c r="BQ127" s="297">
        <f>BQ93*'6. INPUT PROJECT'!$L33/(1-'6. INPUT PROJECT'!$L33)</f>
        <v>0</v>
      </c>
      <c r="BR127" s="297">
        <f>BR93*'6. INPUT PROJECT'!$L33/(1-'6. INPUT PROJECT'!$L33)</f>
        <v>0</v>
      </c>
      <c r="BS127" s="297">
        <f>BS93*'6. INPUT PROJECT'!$L33/(1-'6. INPUT PROJECT'!$L33)</f>
        <v>0</v>
      </c>
    </row>
    <row r="128" spans="1:71" s="80" customFormat="1" ht="16" outlineLevel="2">
      <c r="A128" s="83"/>
      <c r="B128" s="129" t="str">
        <f t="shared" si="117"/>
        <v>Project-2.1.1-Item #9</v>
      </c>
      <c r="C128" s="129">
        <f t="shared" si="117"/>
        <v>0</v>
      </c>
      <c r="E128" s="297">
        <f t="shared" si="109"/>
        <v>0</v>
      </c>
      <c r="F128" s="297">
        <f t="shared" si="110"/>
        <v>0</v>
      </c>
      <c r="G128" s="297">
        <f t="shared" si="111"/>
        <v>0</v>
      </c>
      <c r="H128" s="297">
        <f t="shared" si="112"/>
        <v>0</v>
      </c>
      <c r="I128" s="297">
        <f t="shared" si="113"/>
        <v>0</v>
      </c>
      <c r="J128" s="297">
        <f t="shared" si="114"/>
        <v>0</v>
      </c>
      <c r="K128" s="307"/>
      <c r="L128" s="297">
        <f>L94*'6. INPUT PROJECT'!$L34/(1-'6. INPUT PROJECT'!$L34)</f>
        <v>0</v>
      </c>
      <c r="M128" s="297">
        <f>M94*'6. INPUT PROJECT'!$L34/(1-'6. INPUT PROJECT'!$L34)</f>
        <v>0</v>
      </c>
      <c r="N128" s="297">
        <f>N94*'6. INPUT PROJECT'!$L34/(1-'6. INPUT PROJECT'!$L34)</f>
        <v>0</v>
      </c>
      <c r="O128" s="297">
        <f>O94*'6. INPUT PROJECT'!$L34/(1-'6. INPUT PROJECT'!$L34)</f>
        <v>0</v>
      </c>
      <c r="P128" s="297">
        <f>P94*'6. INPUT PROJECT'!$L34/(1-'6. INPUT PROJECT'!$L34)</f>
        <v>0</v>
      </c>
      <c r="Q128" s="297">
        <f>Q94*'6. INPUT PROJECT'!$L34/(1-'6. INPUT PROJECT'!$L34)</f>
        <v>0</v>
      </c>
      <c r="R128" s="297">
        <f>R94*'6. INPUT PROJECT'!$L34/(1-'6. INPUT PROJECT'!$L34)</f>
        <v>0</v>
      </c>
      <c r="S128" s="297">
        <f>S94*'6. INPUT PROJECT'!$L34/(1-'6. INPUT PROJECT'!$L34)</f>
        <v>0</v>
      </c>
      <c r="T128" s="297">
        <f>T94*'6. INPUT PROJECT'!$L34/(1-'6. INPUT PROJECT'!$L34)</f>
        <v>0</v>
      </c>
      <c r="U128" s="297">
        <f>U94*'6. INPUT PROJECT'!$L34/(1-'6. INPUT PROJECT'!$L34)</f>
        <v>0</v>
      </c>
      <c r="V128" s="297">
        <f>V94*'6. INPUT PROJECT'!$L34/(1-'6. INPUT PROJECT'!$L34)</f>
        <v>0</v>
      </c>
      <c r="W128" s="297">
        <f>W94*'6. INPUT PROJECT'!$L34/(1-'6. INPUT PROJECT'!$L34)</f>
        <v>0</v>
      </c>
      <c r="X128" s="297">
        <f>X94*'6. INPUT PROJECT'!$L34/(1-'6. INPUT PROJECT'!$L34)</f>
        <v>0</v>
      </c>
      <c r="Y128" s="297">
        <f>Y94*'6. INPUT PROJECT'!$L34/(1-'6. INPUT PROJECT'!$L34)</f>
        <v>0</v>
      </c>
      <c r="Z128" s="297">
        <f>Z94*'6. INPUT PROJECT'!$L34/(1-'6. INPUT PROJECT'!$L34)</f>
        <v>0</v>
      </c>
      <c r="AA128" s="297">
        <f>AA94*'6. INPUT PROJECT'!$L34/(1-'6. INPUT PROJECT'!$L34)</f>
        <v>0</v>
      </c>
      <c r="AB128" s="297">
        <f>AB94*'6. INPUT PROJECT'!$L34/(1-'6. INPUT PROJECT'!$L34)</f>
        <v>0</v>
      </c>
      <c r="AC128" s="297">
        <f>AC94*'6. INPUT PROJECT'!$L34/(1-'6. INPUT PROJECT'!$L34)</f>
        <v>0</v>
      </c>
      <c r="AD128" s="297">
        <f>AD94*'6. INPUT PROJECT'!$L34/(1-'6. INPUT PROJECT'!$L34)</f>
        <v>0</v>
      </c>
      <c r="AE128" s="297">
        <f>AE94*'6. INPUT PROJECT'!$L34/(1-'6. INPUT PROJECT'!$L34)</f>
        <v>0</v>
      </c>
      <c r="AF128" s="297">
        <f>AF94*'6. INPUT PROJECT'!$L34/(1-'6. INPUT PROJECT'!$L34)</f>
        <v>0</v>
      </c>
      <c r="AG128" s="297">
        <f>AG94*'6. INPUT PROJECT'!$L34/(1-'6. INPUT PROJECT'!$L34)</f>
        <v>0</v>
      </c>
      <c r="AH128" s="297">
        <f>AH94*'6. INPUT PROJECT'!$L34/(1-'6. INPUT PROJECT'!$L34)</f>
        <v>0</v>
      </c>
      <c r="AI128" s="297">
        <f>AI94*'6. INPUT PROJECT'!$L34/(1-'6. INPUT PROJECT'!$L34)</f>
        <v>0</v>
      </c>
      <c r="AJ128" s="297">
        <f>AJ94*'6. INPUT PROJECT'!$L34/(1-'6. INPUT PROJECT'!$L34)</f>
        <v>0</v>
      </c>
      <c r="AK128" s="297">
        <f>AK94*'6. INPUT PROJECT'!$L34/(1-'6. INPUT PROJECT'!$L34)</f>
        <v>0</v>
      </c>
      <c r="AL128" s="297">
        <f>AL94*'6. INPUT PROJECT'!$L34/(1-'6. INPUT PROJECT'!$L34)</f>
        <v>0</v>
      </c>
      <c r="AM128" s="297">
        <f>AM94*'6. INPUT PROJECT'!$L34/(1-'6. INPUT PROJECT'!$L34)</f>
        <v>0</v>
      </c>
      <c r="AN128" s="297">
        <f>AN94*'6. INPUT PROJECT'!$L34/(1-'6. INPUT PROJECT'!$L34)</f>
        <v>0</v>
      </c>
      <c r="AO128" s="297">
        <f>AO94*'6. INPUT PROJECT'!$L34/(1-'6. INPUT PROJECT'!$L34)</f>
        <v>0</v>
      </c>
      <c r="AP128" s="297">
        <f>AP94*'6. INPUT PROJECT'!$L34/(1-'6. INPUT PROJECT'!$L34)</f>
        <v>0</v>
      </c>
      <c r="AQ128" s="297">
        <f>AQ94*'6. INPUT PROJECT'!$L34/(1-'6. INPUT PROJECT'!$L34)</f>
        <v>0</v>
      </c>
      <c r="AR128" s="297">
        <f>AR94*'6. INPUT PROJECT'!$L34/(1-'6. INPUT PROJECT'!$L34)</f>
        <v>0</v>
      </c>
      <c r="AS128" s="297">
        <f>AS94*'6. INPUT PROJECT'!$L34/(1-'6. INPUT PROJECT'!$L34)</f>
        <v>0</v>
      </c>
      <c r="AT128" s="297">
        <f>AT94*'6. INPUT PROJECT'!$L34/(1-'6. INPUT PROJECT'!$L34)</f>
        <v>0</v>
      </c>
      <c r="AU128" s="297">
        <f>AU94*'6. INPUT PROJECT'!$L34/(1-'6. INPUT PROJECT'!$L34)</f>
        <v>0</v>
      </c>
      <c r="AV128" s="297">
        <f>AV94*'6. INPUT PROJECT'!$L34/(1-'6. INPUT PROJECT'!$L34)</f>
        <v>0</v>
      </c>
      <c r="AW128" s="297">
        <f>AW94*'6. INPUT PROJECT'!$L34/(1-'6. INPUT PROJECT'!$L34)</f>
        <v>0</v>
      </c>
      <c r="AX128" s="297">
        <f>AX94*'6. INPUT PROJECT'!$L34/(1-'6. INPUT PROJECT'!$L34)</f>
        <v>0</v>
      </c>
      <c r="AY128" s="297">
        <f>AY94*'6. INPUT PROJECT'!$L34/(1-'6. INPUT PROJECT'!$L34)</f>
        <v>0</v>
      </c>
      <c r="AZ128" s="297">
        <f>AZ94*'6. INPUT PROJECT'!$L34/(1-'6. INPUT PROJECT'!$L34)</f>
        <v>0</v>
      </c>
      <c r="BA128" s="297">
        <f>BA94*'6. INPUT PROJECT'!$L34/(1-'6. INPUT PROJECT'!$L34)</f>
        <v>0</v>
      </c>
      <c r="BB128" s="297">
        <f>BB94*'6. INPUT PROJECT'!$L34/(1-'6. INPUT PROJECT'!$L34)</f>
        <v>0</v>
      </c>
      <c r="BC128" s="297">
        <f>BC94*'6. INPUT PROJECT'!$L34/(1-'6. INPUT PROJECT'!$L34)</f>
        <v>0</v>
      </c>
      <c r="BD128" s="297">
        <f>BD94*'6. INPUT PROJECT'!$L34/(1-'6. INPUT PROJECT'!$L34)</f>
        <v>0</v>
      </c>
      <c r="BE128" s="297">
        <f>BE94*'6. INPUT PROJECT'!$L34/(1-'6. INPUT PROJECT'!$L34)</f>
        <v>0</v>
      </c>
      <c r="BF128" s="297">
        <f>BF94*'6. INPUT PROJECT'!$L34/(1-'6. INPUT PROJECT'!$L34)</f>
        <v>0</v>
      </c>
      <c r="BG128" s="297">
        <f>BG94*'6. INPUT PROJECT'!$L34/(1-'6. INPUT PROJECT'!$L34)</f>
        <v>0</v>
      </c>
      <c r="BH128" s="297">
        <f>BH94*'6. INPUT PROJECT'!$L34/(1-'6. INPUT PROJECT'!$L34)</f>
        <v>0</v>
      </c>
      <c r="BI128" s="297">
        <f>BI94*'6. INPUT PROJECT'!$L34/(1-'6. INPUT PROJECT'!$L34)</f>
        <v>0</v>
      </c>
      <c r="BJ128" s="297">
        <f>BJ94*'6. INPUT PROJECT'!$L34/(1-'6. INPUT PROJECT'!$L34)</f>
        <v>0</v>
      </c>
      <c r="BK128" s="297">
        <f>BK94*'6. INPUT PROJECT'!$L34/(1-'6. INPUT PROJECT'!$L34)</f>
        <v>0</v>
      </c>
      <c r="BL128" s="297">
        <f>BL94*'6. INPUT PROJECT'!$L34/(1-'6. INPUT PROJECT'!$L34)</f>
        <v>0</v>
      </c>
      <c r="BM128" s="297">
        <f>BM94*'6. INPUT PROJECT'!$L34/(1-'6. INPUT PROJECT'!$L34)</f>
        <v>0</v>
      </c>
      <c r="BN128" s="297">
        <f>BN94*'6. INPUT PROJECT'!$L34/(1-'6. INPUT PROJECT'!$L34)</f>
        <v>0</v>
      </c>
      <c r="BO128" s="297">
        <f>BO94*'6. INPUT PROJECT'!$L34/(1-'6. INPUT PROJECT'!$L34)</f>
        <v>0</v>
      </c>
      <c r="BP128" s="297">
        <f>BP94*'6. INPUT PROJECT'!$L34/(1-'6. INPUT PROJECT'!$L34)</f>
        <v>0</v>
      </c>
      <c r="BQ128" s="297">
        <f>BQ94*'6. INPUT PROJECT'!$L34/(1-'6. INPUT PROJECT'!$L34)</f>
        <v>0</v>
      </c>
      <c r="BR128" s="297">
        <f>BR94*'6. INPUT PROJECT'!$L34/(1-'6. INPUT PROJECT'!$L34)</f>
        <v>0</v>
      </c>
      <c r="BS128" s="297">
        <f>BS94*'6. INPUT PROJECT'!$L34/(1-'6. INPUT PROJECT'!$L34)</f>
        <v>0</v>
      </c>
    </row>
    <row r="129" spans="1:71" s="80" customFormat="1" ht="16" outlineLevel="2">
      <c r="A129" s="83"/>
      <c r="B129" s="134" t="str">
        <f t="shared" si="117"/>
        <v>Project-2.1.1-Item #10</v>
      </c>
      <c r="C129" s="134">
        <f t="shared" si="117"/>
        <v>0</v>
      </c>
      <c r="E129" s="298">
        <f t="shared" si="109"/>
        <v>0</v>
      </c>
      <c r="F129" s="298">
        <f t="shared" si="110"/>
        <v>0</v>
      </c>
      <c r="G129" s="298">
        <f t="shared" si="111"/>
        <v>0</v>
      </c>
      <c r="H129" s="298">
        <f t="shared" si="112"/>
        <v>0</v>
      </c>
      <c r="I129" s="298">
        <f t="shared" si="113"/>
        <v>0</v>
      </c>
      <c r="J129" s="298">
        <f t="shared" si="114"/>
        <v>0</v>
      </c>
      <c r="K129" s="309"/>
      <c r="L129" s="298">
        <f>L95*'6. INPUT PROJECT'!$L35/(1-'6. INPUT PROJECT'!$L35)</f>
        <v>0</v>
      </c>
      <c r="M129" s="298">
        <f>M95*'6. INPUT PROJECT'!$L35/(1-'6. INPUT PROJECT'!$L35)</f>
        <v>0</v>
      </c>
      <c r="N129" s="298">
        <f>N95*'6. INPUT PROJECT'!$L35/(1-'6. INPUT PROJECT'!$L35)</f>
        <v>0</v>
      </c>
      <c r="O129" s="298">
        <f>O95*'6. INPUT PROJECT'!$L35/(1-'6. INPUT PROJECT'!$L35)</f>
        <v>0</v>
      </c>
      <c r="P129" s="298">
        <f>P95*'6. INPUT PROJECT'!$L35/(1-'6. INPUT PROJECT'!$L35)</f>
        <v>0</v>
      </c>
      <c r="Q129" s="298">
        <f>Q95*'6. INPUT PROJECT'!$L35/(1-'6. INPUT PROJECT'!$L35)</f>
        <v>0</v>
      </c>
      <c r="R129" s="298">
        <f>R95*'6. INPUT PROJECT'!$L35/(1-'6. INPUT PROJECT'!$L35)</f>
        <v>0</v>
      </c>
      <c r="S129" s="298">
        <f>S95*'6. INPUT PROJECT'!$L35/(1-'6. INPUT PROJECT'!$L35)</f>
        <v>0</v>
      </c>
      <c r="T129" s="298">
        <f>T95*'6. INPUT PROJECT'!$L35/(1-'6. INPUT PROJECT'!$L35)</f>
        <v>0</v>
      </c>
      <c r="U129" s="298">
        <f>U95*'6. INPUT PROJECT'!$L35/(1-'6. INPUT PROJECT'!$L35)</f>
        <v>0</v>
      </c>
      <c r="V129" s="298">
        <f>V95*'6. INPUT PROJECT'!$L35/(1-'6. INPUT PROJECT'!$L35)</f>
        <v>0</v>
      </c>
      <c r="W129" s="298">
        <f>W95*'6. INPUT PROJECT'!$L35/(1-'6. INPUT PROJECT'!$L35)</f>
        <v>0</v>
      </c>
      <c r="X129" s="298">
        <f>X95*'6. INPUT PROJECT'!$L35/(1-'6. INPUT PROJECT'!$L35)</f>
        <v>0</v>
      </c>
      <c r="Y129" s="298">
        <f>Y95*'6. INPUT PROJECT'!$L35/(1-'6. INPUT PROJECT'!$L35)</f>
        <v>0</v>
      </c>
      <c r="Z129" s="298">
        <f>Z95*'6. INPUT PROJECT'!$L35/(1-'6. INPUT PROJECT'!$L35)</f>
        <v>0</v>
      </c>
      <c r="AA129" s="298">
        <f>AA95*'6. INPUT PROJECT'!$L35/(1-'6. INPUT PROJECT'!$L35)</f>
        <v>0</v>
      </c>
      <c r="AB129" s="298">
        <f>AB95*'6. INPUT PROJECT'!$L35/(1-'6. INPUT PROJECT'!$L35)</f>
        <v>0</v>
      </c>
      <c r="AC129" s="298">
        <f>AC95*'6. INPUT PROJECT'!$L35/(1-'6. INPUT PROJECT'!$L35)</f>
        <v>0</v>
      </c>
      <c r="AD129" s="298">
        <f>AD95*'6. INPUT PROJECT'!$L35/(1-'6. INPUT PROJECT'!$L35)</f>
        <v>0</v>
      </c>
      <c r="AE129" s="298">
        <f>AE95*'6. INPUT PROJECT'!$L35/(1-'6. INPUT PROJECT'!$L35)</f>
        <v>0</v>
      </c>
      <c r="AF129" s="298">
        <f>AF95*'6. INPUT PROJECT'!$L35/(1-'6. INPUT PROJECT'!$L35)</f>
        <v>0</v>
      </c>
      <c r="AG129" s="298">
        <f>AG95*'6. INPUT PROJECT'!$L35/(1-'6. INPUT PROJECT'!$L35)</f>
        <v>0</v>
      </c>
      <c r="AH129" s="298">
        <f>AH95*'6. INPUT PROJECT'!$L35/(1-'6. INPUT PROJECT'!$L35)</f>
        <v>0</v>
      </c>
      <c r="AI129" s="298">
        <f>AI95*'6. INPUT PROJECT'!$L35/(1-'6. INPUT PROJECT'!$L35)</f>
        <v>0</v>
      </c>
      <c r="AJ129" s="298">
        <f>AJ95*'6. INPUT PROJECT'!$L35/(1-'6. INPUT PROJECT'!$L35)</f>
        <v>0</v>
      </c>
      <c r="AK129" s="298">
        <f>AK95*'6. INPUT PROJECT'!$L35/(1-'6. INPUT PROJECT'!$L35)</f>
        <v>0</v>
      </c>
      <c r="AL129" s="298">
        <f>AL95*'6. INPUT PROJECT'!$L35/(1-'6. INPUT PROJECT'!$L35)</f>
        <v>0</v>
      </c>
      <c r="AM129" s="298">
        <f>AM95*'6. INPUT PROJECT'!$L35/(1-'6. INPUT PROJECT'!$L35)</f>
        <v>0</v>
      </c>
      <c r="AN129" s="298">
        <f>AN95*'6. INPUT PROJECT'!$L35/(1-'6. INPUT PROJECT'!$L35)</f>
        <v>0</v>
      </c>
      <c r="AO129" s="298">
        <f>AO95*'6. INPUT PROJECT'!$L35/(1-'6. INPUT PROJECT'!$L35)</f>
        <v>0</v>
      </c>
      <c r="AP129" s="298">
        <f>AP95*'6. INPUT PROJECT'!$L35/(1-'6. INPUT PROJECT'!$L35)</f>
        <v>0</v>
      </c>
      <c r="AQ129" s="298">
        <f>AQ95*'6. INPUT PROJECT'!$L35/(1-'6. INPUT PROJECT'!$L35)</f>
        <v>0</v>
      </c>
      <c r="AR129" s="298">
        <f>AR95*'6. INPUT PROJECT'!$L35/(1-'6. INPUT PROJECT'!$L35)</f>
        <v>0</v>
      </c>
      <c r="AS129" s="298">
        <f>AS95*'6. INPUT PROJECT'!$L35/(1-'6. INPUT PROJECT'!$L35)</f>
        <v>0</v>
      </c>
      <c r="AT129" s="298">
        <f>AT95*'6. INPUT PROJECT'!$L35/(1-'6. INPUT PROJECT'!$L35)</f>
        <v>0</v>
      </c>
      <c r="AU129" s="298">
        <f>AU95*'6. INPUT PROJECT'!$L35/(1-'6. INPUT PROJECT'!$L35)</f>
        <v>0</v>
      </c>
      <c r="AV129" s="298">
        <f>AV95*'6. INPUT PROJECT'!$L35/(1-'6. INPUT PROJECT'!$L35)</f>
        <v>0</v>
      </c>
      <c r="AW129" s="298">
        <f>AW95*'6. INPUT PROJECT'!$L35/(1-'6. INPUT PROJECT'!$L35)</f>
        <v>0</v>
      </c>
      <c r="AX129" s="298">
        <f>AX95*'6. INPUT PROJECT'!$L35/(1-'6. INPUT PROJECT'!$L35)</f>
        <v>0</v>
      </c>
      <c r="AY129" s="298">
        <f>AY95*'6. INPUT PROJECT'!$L35/(1-'6. INPUT PROJECT'!$L35)</f>
        <v>0</v>
      </c>
      <c r="AZ129" s="298">
        <f>AZ95*'6. INPUT PROJECT'!$L35/(1-'6. INPUT PROJECT'!$L35)</f>
        <v>0</v>
      </c>
      <c r="BA129" s="298">
        <f>BA95*'6. INPUT PROJECT'!$L35/(1-'6. INPUT PROJECT'!$L35)</f>
        <v>0</v>
      </c>
      <c r="BB129" s="298">
        <f>BB95*'6. INPUT PROJECT'!$L35/(1-'6. INPUT PROJECT'!$L35)</f>
        <v>0</v>
      </c>
      <c r="BC129" s="298">
        <f>BC95*'6. INPUT PROJECT'!$L35/(1-'6. INPUT PROJECT'!$L35)</f>
        <v>0</v>
      </c>
      <c r="BD129" s="298">
        <f>BD95*'6. INPUT PROJECT'!$L35/(1-'6. INPUT PROJECT'!$L35)</f>
        <v>0</v>
      </c>
      <c r="BE129" s="298">
        <f>BE95*'6. INPUT PROJECT'!$L35/(1-'6. INPUT PROJECT'!$L35)</f>
        <v>0</v>
      </c>
      <c r="BF129" s="298">
        <f>BF95*'6. INPUT PROJECT'!$L35/(1-'6. INPUT PROJECT'!$L35)</f>
        <v>0</v>
      </c>
      <c r="BG129" s="298">
        <f>BG95*'6. INPUT PROJECT'!$L35/(1-'6. INPUT PROJECT'!$L35)</f>
        <v>0</v>
      </c>
      <c r="BH129" s="298">
        <f>BH95*'6. INPUT PROJECT'!$L35/(1-'6. INPUT PROJECT'!$L35)</f>
        <v>0</v>
      </c>
      <c r="BI129" s="298">
        <f>BI95*'6. INPUT PROJECT'!$L35/(1-'6. INPUT PROJECT'!$L35)</f>
        <v>0</v>
      </c>
      <c r="BJ129" s="298">
        <f>BJ95*'6. INPUT PROJECT'!$L35/(1-'6. INPUT PROJECT'!$L35)</f>
        <v>0</v>
      </c>
      <c r="BK129" s="298">
        <f>BK95*'6. INPUT PROJECT'!$L35/(1-'6. INPUT PROJECT'!$L35)</f>
        <v>0</v>
      </c>
      <c r="BL129" s="298">
        <f>BL95*'6. INPUT PROJECT'!$L35/(1-'6. INPUT PROJECT'!$L35)</f>
        <v>0</v>
      </c>
      <c r="BM129" s="298">
        <f>BM95*'6. INPUT PROJECT'!$L35/(1-'6. INPUT PROJECT'!$L35)</f>
        <v>0</v>
      </c>
      <c r="BN129" s="298">
        <f>BN95*'6. INPUT PROJECT'!$L35/(1-'6. INPUT PROJECT'!$L35)</f>
        <v>0</v>
      </c>
      <c r="BO129" s="298">
        <f>BO95*'6. INPUT PROJECT'!$L35/(1-'6. INPUT PROJECT'!$L35)</f>
        <v>0</v>
      </c>
      <c r="BP129" s="298">
        <f>BP95*'6. INPUT PROJECT'!$L35/(1-'6. INPUT PROJECT'!$L35)</f>
        <v>0</v>
      </c>
      <c r="BQ129" s="298">
        <f>BQ95*'6. INPUT PROJECT'!$L35/(1-'6. INPUT PROJECT'!$L35)</f>
        <v>0</v>
      </c>
      <c r="BR129" s="298">
        <f>BR95*'6. INPUT PROJECT'!$L35/(1-'6. INPUT PROJECT'!$L35)</f>
        <v>0</v>
      </c>
      <c r="BS129" s="298">
        <f>BS95*'6. INPUT PROJECT'!$L35/(1-'6. INPUT PROJECT'!$L35)</f>
        <v>0</v>
      </c>
    </row>
    <row r="130" spans="1:71" s="79" customFormat="1" ht="16" outlineLevel="1">
      <c r="A130" s="83"/>
      <c r="B130" s="133" t="str">
        <f>'6. INPUT PROJECT'!D70</f>
        <v>2.2.2</v>
      </c>
      <c r="C130" s="133" t="str">
        <f>'6. INPUT PROJECT'!E70</f>
        <v>Discount - Project - NTT - Revenues - Deployment &amp; set-up</v>
      </c>
      <c r="E130" s="296">
        <f t="shared" si="109"/>
        <v>15384.615384615387</v>
      </c>
      <c r="F130" s="296">
        <f>SUM(L130:W130)</f>
        <v>15384.615384615387</v>
      </c>
      <c r="G130" s="296">
        <f>SUM(X130:AI130)</f>
        <v>0</v>
      </c>
      <c r="H130" s="296">
        <f>SUM(AJ130:AU130)</f>
        <v>0</v>
      </c>
      <c r="I130" s="296">
        <f>SUM(AV130:BG130)</f>
        <v>0</v>
      </c>
      <c r="J130" s="296">
        <f>SUM(BH130:BS130)</f>
        <v>0</v>
      </c>
      <c r="K130" s="291"/>
      <c r="L130" s="296">
        <f t="shared" ref="L130:AQ130" si="118">SUM(L131:L140)</f>
        <v>5128.2051282051289</v>
      </c>
      <c r="M130" s="296">
        <f t="shared" si="118"/>
        <v>5128.2051282051289</v>
      </c>
      <c r="N130" s="296">
        <f t="shared" si="118"/>
        <v>5128.2051282051289</v>
      </c>
      <c r="O130" s="296">
        <f t="shared" si="118"/>
        <v>0</v>
      </c>
      <c r="P130" s="296">
        <f t="shared" si="118"/>
        <v>0</v>
      </c>
      <c r="Q130" s="296">
        <f t="shared" si="118"/>
        <v>0</v>
      </c>
      <c r="R130" s="296">
        <f t="shared" si="118"/>
        <v>0</v>
      </c>
      <c r="S130" s="296">
        <f t="shared" si="118"/>
        <v>0</v>
      </c>
      <c r="T130" s="296">
        <f t="shared" si="118"/>
        <v>0</v>
      </c>
      <c r="U130" s="296">
        <f t="shared" si="118"/>
        <v>0</v>
      </c>
      <c r="V130" s="296">
        <f t="shared" si="118"/>
        <v>0</v>
      </c>
      <c r="W130" s="296">
        <f t="shared" si="118"/>
        <v>0</v>
      </c>
      <c r="X130" s="296">
        <f t="shared" si="118"/>
        <v>0</v>
      </c>
      <c r="Y130" s="296">
        <f t="shared" si="118"/>
        <v>0</v>
      </c>
      <c r="Z130" s="296">
        <f t="shared" si="118"/>
        <v>0</v>
      </c>
      <c r="AA130" s="296">
        <f t="shared" si="118"/>
        <v>0</v>
      </c>
      <c r="AB130" s="296">
        <f t="shared" si="118"/>
        <v>0</v>
      </c>
      <c r="AC130" s="296">
        <f t="shared" si="118"/>
        <v>0</v>
      </c>
      <c r="AD130" s="296">
        <f t="shared" si="118"/>
        <v>0</v>
      </c>
      <c r="AE130" s="296">
        <f t="shared" si="118"/>
        <v>0</v>
      </c>
      <c r="AF130" s="296">
        <f t="shared" si="118"/>
        <v>0</v>
      </c>
      <c r="AG130" s="296">
        <f t="shared" si="118"/>
        <v>0</v>
      </c>
      <c r="AH130" s="296">
        <f t="shared" si="118"/>
        <v>0</v>
      </c>
      <c r="AI130" s="296">
        <f t="shared" si="118"/>
        <v>0</v>
      </c>
      <c r="AJ130" s="296">
        <f t="shared" si="118"/>
        <v>0</v>
      </c>
      <c r="AK130" s="296">
        <f t="shared" si="118"/>
        <v>0</v>
      </c>
      <c r="AL130" s="296">
        <f t="shared" si="118"/>
        <v>0</v>
      </c>
      <c r="AM130" s="296">
        <f t="shared" si="118"/>
        <v>0</v>
      </c>
      <c r="AN130" s="296">
        <f t="shared" si="118"/>
        <v>0</v>
      </c>
      <c r="AO130" s="296">
        <f t="shared" si="118"/>
        <v>0</v>
      </c>
      <c r="AP130" s="296">
        <f t="shared" si="118"/>
        <v>0</v>
      </c>
      <c r="AQ130" s="296">
        <f t="shared" si="118"/>
        <v>0</v>
      </c>
      <c r="AR130" s="296">
        <f t="shared" ref="AR130:BS130" si="119">SUM(AR131:AR140)</f>
        <v>0</v>
      </c>
      <c r="AS130" s="296">
        <f t="shared" si="119"/>
        <v>0</v>
      </c>
      <c r="AT130" s="296">
        <f t="shared" si="119"/>
        <v>0</v>
      </c>
      <c r="AU130" s="296">
        <f t="shared" si="119"/>
        <v>0</v>
      </c>
      <c r="AV130" s="296">
        <f t="shared" si="119"/>
        <v>0</v>
      </c>
      <c r="AW130" s="296">
        <f t="shared" si="119"/>
        <v>0</v>
      </c>
      <c r="AX130" s="296">
        <f t="shared" si="119"/>
        <v>0</v>
      </c>
      <c r="AY130" s="296">
        <f t="shared" si="119"/>
        <v>0</v>
      </c>
      <c r="AZ130" s="296">
        <f t="shared" si="119"/>
        <v>0</v>
      </c>
      <c r="BA130" s="296">
        <f t="shared" si="119"/>
        <v>0</v>
      </c>
      <c r="BB130" s="296">
        <f t="shared" si="119"/>
        <v>0</v>
      </c>
      <c r="BC130" s="296">
        <f t="shared" si="119"/>
        <v>0</v>
      </c>
      <c r="BD130" s="296">
        <f t="shared" si="119"/>
        <v>0</v>
      </c>
      <c r="BE130" s="296">
        <f t="shared" si="119"/>
        <v>0</v>
      </c>
      <c r="BF130" s="296">
        <f t="shared" si="119"/>
        <v>0</v>
      </c>
      <c r="BG130" s="296">
        <f t="shared" si="119"/>
        <v>0</v>
      </c>
      <c r="BH130" s="296">
        <f t="shared" si="119"/>
        <v>0</v>
      </c>
      <c r="BI130" s="296">
        <f t="shared" si="119"/>
        <v>0</v>
      </c>
      <c r="BJ130" s="296">
        <f t="shared" si="119"/>
        <v>0</v>
      </c>
      <c r="BK130" s="296">
        <f t="shared" si="119"/>
        <v>0</v>
      </c>
      <c r="BL130" s="296">
        <f t="shared" si="119"/>
        <v>0</v>
      </c>
      <c r="BM130" s="296">
        <f t="shared" si="119"/>
        <v>0</v>
      </c>
      <c r="BN130" s="296">
        <f t="shared" si="119"/>
        <v>0</v>
      </c>
      <c r="BO130" s="296">
        <f t="shared" si="119"/>
        <v>0</v>
      </c>
      <c r="BP130" s="296">
        <f t="shared" si="119"/>
        <v>0</v>
      </c>
      <c r="BQ130" s="296">
        <f t="shared" si="119"/>
        <v>0</v>
      </c>
      <c r="BR130" s="296">
        <f t="shared" si="119"/>
        <v>0</v>
      </c>
      <c r="BS130" s="296">
        <f t="shared" si="119"/>
        <v>0</v>
      </c>
    </row>
    <row r="131" spans="1:71" s="80" customFormat="1" ht="16" outlineLevel="2">
      <c r="A131" s="83"/>
      <c r="B131" s="129" t="str">
        <f t="shared" ref="B131:C140" si="120">B97</f>
        <v>Project-2.1.2-Item #1</v>
      </c>
      <c r="C131" s="129" t="str">
        <f t="shared" si="120"/>
        <v>Usecase deployment</v>
      </c>
      <c r="E131" s="297">
        <f t="shared" si="109"/>
        <v>10769.23076923077</v>
      </c>
      <c r="F131" s="297">
        <f>SUM(L131:W131)</f>
        <v>10769.23076923077</v>
      </c>
      <c r="G131" s="297">
        <f>SUM(X131:AI131)</f>
        <v>0</v>
      </c>
      <c r="H131" s="297">
        <f>SUM(AJ131:AU131)</f>
        <v>0</v>
      </c>
      <c r="I131" s="297">
        <f>SUM(AV131:BG131)</f>
        <v>0</v>
      </c>
      <c r="J131" s="297">
        <f>SUM(BH131:BS131)</f>
        <v>0</v>
      </c>
      <c r="K131" s="291"/>
      <c r="L131" s="297">
        <f>L97*'6. INPUT PROJECT'!$L41/(1-'6. INPUT PROJECT'!$L41)</f>
        <v>3589.7435897435898</v>
      </c>
      <c r="M131" s="297">
        <f>M97*'6. INPUT PROJECT'!$L41/(1-'6. INPUT PROJECT'!$L41)</f>
        <v>3589.7435897435898</v>
      </c>
      <c r="N131" s="297">
        <f>N97*'6. INPUT PROJECT'!$L41/(1-'6. INPUT PROJECT'!$L41)</f>
        <v>3589.7435897435898</v>
      </c>
      <c r="O131" s="297">
        <f>O97*'6. INPUT PROJECT'!$L41/(1-'6. INPUT PROJECT'!$L41)</f>
        <v>0</v>
      </c>
      <c r="P131" s="297">
        <f>P97*'6. INPUT PROJECT'!$L41/(1-'6. INPUT PROJECT'!$L41)</f>
        <v>0</v>
      </c>
      <c r="Q131" s="297">
        <f>Q97*'6. INPUT PROJECT'!$L41/(1-'6. INPUT PROJECT'!$L41)</f>
        <v>0</v>
      </c>
      <c r="R131" s="297">
        <f>R97*'6. INPUT PROJECT'!$L41/(1-'6. INPUT PROJECT'!$L41)</f>
        <v>0</v>
      </c>
      <c r="S131" s="297">
        <f>S97*'6. INPUT PROJECT'!$L41/(1-'6. INPUT PROJECT'!$L41)</f>
        <v>0</v>
      </c>
      <c r="T131" s="297">
        <f>T97*'6. INPUT PROJECT'!$L41/(1-'6. INPUT PROJECT'!$L41)</f>
        <v>0</v>
      </c>
      <c r="U131" s="297">
        <f>U97*'6. INPUT PROJECT'!$L41/(1-'6. INPUT PROJECT'!$L41)</f>
        <v>0</v>
      </c>
      <c r="V131" s="297">
        <f>V97*'6. INPUT PROJECT'!$L41/(1-'6. INPUT PROJECT'!$L41)</f>
        <v>0</v>
      </c>
      <c r="W131" s="297">
        <f>W97*'6. INPUT PROJECT'!$L41/(1-'6. INPUT PROJECT'!$L41)</f>
        <v>0</v>
      </c>
      <c r="X131" s="297">
        <f>X97*'6. INPUT PROJECT'!$L41/(1-'6. INPUT PROJECT'!$L41)</f>
        <v>0</v>
      </c>
      <c r="Y131" s="297">
        <f>Y97*'6. INPUT PROJECT'!$L41/(1-'6. INPUT PROJECT'!$L41)</f>
        <v>0</v>
      </c>
      <c r="Z131" s="297">
        <f>Z97*'6. INPUT PROJECT'!$L41/(1-'6. INPUT PROJECT'!$L41)</f>
        <v>0</v>
      </c>
      <c r="AA131" s="297">
        <f>AA97*'6. INPUT PROJECT'!$L41/(1-'6. INPUT PROJECT'!$L41)</f>
        <v>0</v>
      </c>
      <c r="AB131" s="297">
        <f>AB97*'6. INPUT PROJECT'!$L41/(1-'6. INPUT PROJECT'!$L41)</f>
        <v>0</v>
      </c>
      <c r="AC131" s="297">
        <f>AC97*'6. INPUT PROJECT'!$L41/(1-'6. INPUT PROJECT'!$L41)</f>
        <v>0</v>
      </c>
      <c r="AD131" s="297">
        <f>AD97*'6. INPUT PROJECT'!$L41/(1-'6. INPUT PROJECT'!$L41)</f>
        <v>0</v>
      </c>
      <c r="AE131" s="297">
        <f>AE97*'6. INPUT PROJECT'!$L41/(1-'6. INPUT PROJECT'!$L41)</f>
        <v>0</v>
      </c>
      <c r="AF131" s="297">
        <f>AF97*'6. INPUT PROJECT'!$L41/(1-'6. INPUT PROJECT'!$L41)</f>
        <v>0</v>
      </c>
      <c r="AG131" s="297">
        <f>AG97*'6. INPUT PROJECT'!$L41/(1-'6. INPUT PROJECT'!$L41)</f>
        <v>0</v>
      </c>
      <c r="AH131" s="297">
        <f>AH97*'6. INPUT PROJECT'!$L41/(1-'6. INPUT PROJECT'!$L41)</f>
        <v>0</v>
      </c>
      <c r="AI131" s="297">
        <f>AI97*'6. INPUT PROJECT'!$L41/(1-'6. INPUT PROJECT'!$L41)</f>
        <v>0</v>
      </c>
      <c r="AJ131" s="297">
        <f>AJ97*'6. INPUT PROJECT'!$L41/(1-'6. INPUT PROJECT'!$L41)</f>
        <v>0</v>
      </c>
      <c r="AK131" s="297">
        <f>AK97*'6. INPUT PROJECT'!$L41/(1-'6. INPUT PROJECT'!$L41)</f>
        <v>0</v>
      </c>
      <c r="AL131" s="297">
        <f>AL97*'6. INPUT PROJECT'!$L41/(1-'6. INPUT PROJECT'!$L41)</f>
        <v>0</v>
      </c>
      <c r="AM131" s="297">
        <f>AM97*'6. INPUT PROJECT'!$L41/(1-'6. INPUT PROJECT'!$L41)</f>
        <v>0</v>
      </c>
      <c r="AN131" s="297">
        <f>AN97*'6. INPUT PROJECT'!$L41/(1-'6. INPUT PROJECT'!$L41)</f>
        <v>0</v>
      </c>
      <c r="AO131" s="297">
        <f>AO97*'6. INPUT PROJECT'!$L41/(1-'6. INPUT PROJECT'!$L41)</f>
        <v>0</v>
      </c>
      <c r="AP131" s="297">
        <f>AP97*'6. INPUT PROJECT'!$L41/(1-'6. INPUT PROJECT'!$L41)</f>
        <v>0</v>
      </c>
      <c r="AQ131" s="297">
        <f>AQ97*'6. INPUT PROJECT'!$L41/(1-'6. INPUT PROJECT'!$L41)</f>
        <v>0</v>
      </c>
      <c r="AR131" s="297">
        <f>AR97*'6. INPUT PROJECT'!$L41/(1-'6. INPUT PROJECT'!$L41)</f>
        <v>0</v>
      </c>
      <c r="AS131" s="297">
        <f>AS97*'6. INPUT PROJECT'!$L41/(1-'6. INPUT PROJECT'!$L41)</f>
        <v>0</v>
      </c>
      <c r="AT131" s="297">
        <f>AT97*'6. INPUT PROJECT'!$L41/(1-'6. INPUT PROJECT'!$L41)</f>
        <v>0</v>
      </c>
      <c r="AU131" s="297">
        <f>AU97*'6. INPUT PROJECT'!$L41/(1-'6. INPUT PROJECT'!$L41)</f>
        <v>0</v>
      </c>
      <c r="AV131" s="297">
        <f>AV97*'6. INPUT PROJECT'!$L41/(1-'6. INPUT PROJECT'!$L41)</f>
        <v>0</v>
      </c>
      <c r="AW131" s="297">
        <f>AW97*'6. INPUT PROJECT'!$L41/(1-'6. INPUT PROJECT'!$L41)</f>
        <v>0</v>
      </c>
      <c r="AX131" s="297">
        <f>AX97*'6. INPUT PROJECT'!$L41/(1-'6. INPUT PROJECT'!$L41)</f>
        <v>0</v>
      </c>
      <c r="AY131" s="297">
        <f>AY97*'6. INPUT PROJECT'!$L41/(1-'6. INPUT PROJECT'!$L41)</f>
        <v>0</v>
      </c>
      <c r="AZ131" s="297">
        <f>AZ97*'6. INPUT PROJECT'!$L41/(1-'6. INPUT PROJECT'!$L41)</f>
        <v>0</v>
      </c>
      <c r="BA131" s="297">
        <f>BA97*'6. INPUT PROJECT'!$L41/(1-'6. INPUT PROJECT'!$L41)</f>
        <v>0</v>
      </c>
      <c r="BB131" s="297">
        <f>BB97*'6. INPUT PROJECT'!$L41/(1-'6. INPUT PROJECT'!$L41)</f>
        <v>0</v>
      </c>
      <c r="BC131" s="297">
        <f>BC97*'6. INPUT PROJECT'!$L41/(1-'6. INPUT PROJECT'!$L41)</f>
        <v>0</v>
      </c>
      <c r="BD131" s="297">
        <f>BD97*'6. INPUT PROJECT'!$L41/(1-'6. INPUT PROJECT'!$L41)</f>
        <v>0</v>
      </c>
      <c r="BE131" s="297">
        <f>BE97*'6. INPUT PROJECT'!$L41/(1-'6. INPUT PROJECT'!$L41)</f>
        <v>0</v>
      </c>
      <c r="BF131" s="297">
        <f>BF97*'6. INPUT PROJECT'!$L41/(1-'6. INPUT PROJECT'!$L41)</f>
        <v>0</v>
      </c>
      <c r="BG131" s="297">
        <f>BG97*'6. INPUT PROJECT'!$L41/(1-'6. INPUT PROJECT'!$L41)</f>
        <v>0</v>
      </c>
      <c r="BH131" s="297">
        <f>BH97*'6. INPUT PROJECT'!$L41/(1-'6. INPUT PROJECT'!$L41)</f>
        <v>0</v>
      </c>
      <c r="BI131" s="297">
        <f>BI97*'6. INPUT PROJECT'!$L41/(1-'6. INPUT PROJECT'!$L41)</f>
        <v>0</v>
      </c>
      <c r="BJ131" s="297">
        <f>BJ97*'6. INPUT PROJECT'!$L41/(1-'6. INPUT PROJECT'!$L41)</f>
        <v>0</v>
      </c>
      <c r="BK131" s="297">
        <f>BK97*'6. INPUT PROJECT'!$L41/(1-'6. INPUT PROJECT'!$L41)</f>
        <v>0</v>
      </c>
      <c r="BL131" s="297">
        <f>BL97*'6. INPUT PROJECT'!$L41/(1-'6. INPUT PROJECT'!$L41)</f>
        <v>0</v>
      </c>
      <c r="BM131" s="297">
        <f>BM97*'6. INPUT PROJECT'!$L41/(1-'6. INPUT PROJECT'!$L41)</f>
        <v>0</v>
      </c>
      <c r="BN131" s="297">
        <f>BN97*'6. INPUT PROJECT'!$L41/(1-'6. INPUT PROJECT'!$L41)</f>
        <v>0</v>
      </c>
      <c r="BO131" s="297">
        <f>BO97*'6. INPUT PROJECT'!$L41/(1-'6. INPUT PROJECT'!$L41)</f>
        <v>0</v>
      </c>
      <c r="BP131" s="297">
        <f>BP97*'6. INPUT PROJECT'!$L41/(1-'6. INPUT PROJECT'!$L41)</f>
        <v>0</v>
      </c>
      <c r="BQ131" s="297">
        <f>BQ97*'6. INPUT PROJECT'!$L41/(1-'6. INPUT PROJECT'!$L41)</f>
        <v>0</v>
      </c>
      <c r="BR131" s="297">
        <f>BR97*'6. INPUT PROJECT'!$L41/(1-'6. INPUT PROJECT'!$L41)</f>
        <v>0</v>
      </c>
      <c r="BS131" s="297">
        <f>BS97*'6. INPUT PROJECT'!$L41/(1-'6. INPUT PROJECT'!$L41)</f>
        <v>0</v>
      </c>
    </row>
    <row r="132" spans="1:71" s="80" customFormat="1" ht="19" outlineLevel="2">
      <c r="A132" s="83"/>
      <c r="B132" s="129" t="str">
        <f t="shared" si="120"/>
        <v>Project-2.1.2-Item #2</v>
      </c>
      <c r="C132" s="129" t="str">
        <f t="shared" si="120"/>
        <v>M/O setup cost - small</v>
      </c>
      <c r="E132" s="297">
        <f t="shared" si="109"/>
        <v>4615.3846153846152</v>
      </c>
      <c r="F132" s="297">
        <f>SUM(L132:W132)</f>
        <v>4615.3846153846152</v>
      </c>
      <c r="G132" s="297">
        <f>SUM(X132:AI132)</f>
        <v>0</v>
      </c>
      <c r="H132" s="297">
        <f>SUM(AJ132:AU132)</f>
        <v>0</v>
      </c>
      <c r="I132" s="297">
        <f>SUM(AV132:BG132)</f>
        <v>0</v>
      </c>
      <c r="J132" s="297">
        <f>SUM(BH132:BS132)</f>
        <v>0</v>
      </c>
      <c r="K132" s="314"/>
      <c r="L132" s="297">
        <f>L98*'6. INPUT PROJECT'!$L42/(1-'6. INPUT PROJECT'!$L42)</f>
        <v>1538.4615384615386</v>
      </c>
      <c r="M132" s="297">
        <f>M98*'6. INPUT PROJECT'!$L42/(1-'6. INPUT PROJECT'!$L42)</f>
        <v>1538.4615384615386</v>
      </c>
      <c r="N132" s="297">
        <f>N98*'6. INPUT PROJECT'!$L42/(1-'6. INPUT PROJECT'!$L42)</f>
        <v>1538.4615384615386</v>
      </c>
      <c r="O132" s="297">
        <f>O98*'6. INPUT PROJECT'!$L42/(1-'6. INPUT PROJECT'!$L42)</f>
        <v>0</v>
      </c>
      <c r="P132" s="297">
        <f>P98*'6. INPUT PROJECT'!$L42/(1-'6. INPUT PROJECT'!$L42)</f>
        <v>0</v>
      </c>
      <c r="Q132" s="297">
        <f>Q98*'6. INPUT PROJECT'!$L42/(1-'6. INPUT PROJECT'!$L42)</f>
        <v>0</v>
      </c>
      <c r="R132" s="297">
        <f>R98*'6. INPUT PROJECT'!$L42/(1-'6. INPUT PROJECT'!$L42)</f>
        <v>0</v>
      </c>
      <c r="S132" s="297">
        <f>S98*'6. INPUT PROJECT'!$L42/(1-'6. INPUT PROJECT'!$L42)</f>
        <v>0</v>
      </c>
      <c r="T132" s="297">
        <f>T98*'6. INPUT PROJECT'!$L42/(1-'6. INPUT PROJECT'!$L42)</f>
        <v>0</v>
      </c>
      <c r="U132" s="297">
        <f>U98*'6. INPUT PROJECT'!$L42/(1-'6. INPUT PROJECT'!$L42)</f>
        <v>0</v>
      </c>
      <c r="V132" s="297">
        <f>V98*'6. INPUT PROJECT'!$L42/(1-'6. INPUT PROJECT'!$L42)</f>
        <v>0</v>
      </c>
      <c r="W132" s="297">
        <f>W98*'6. INPUT PROJECT'!$L42/(1-'6. INPUT PROJECT'!$L42)</f>
        <v>0</v>
      </c>
      <c r="X132" s="297">
        <f>X98*'6. INPUT PROJECT'!$L42/(1-'6. INPUT PROJECT'!$L42)</f>
        <v>0</v>
      </c>
      <c r="Y132" s="297">
        <f>Y98*'6. INPUT PROJECT'!$L42/(1-'6. INPUT PROJECT'!$L42)</f>
        <v>0</v>
      </c>
      <c r="Z132" s="297">
        <f>Z98*'6. INPUT PROJECT'!$L42/(1-'6. INPUT PROJECT'!$L42)</f>
        <v>0</v>
      </c>
      <c r="AA132" s="297">
        <f>AA98*'6. INPUT PROJECT'!$L42/(1-'6. INPUT PROJECT'!$L42)</f>
        <v>0</v>
      </c>
      <c r="AB132" s="297">
        <f>AB98*'6. INPUT PROJECT'!$L42/(1-'6. INPUT PROJECT'!$L42)</f>
        <v>0</v>
      </c>
      <c r="AC132" s="297">
        <f>AC98*'6. INPUT PROJECT'!$L42/(1-'6. INPUT PROJECT'!$L42)</f>
        <v>0</v>
      </c>
      <c r="AD132" s="297">
        <f>AD98*'6. INPUT PROJECT'!$L42/(1-'6. INPUT PROJECT'!$L42)</f>
        <v>0</v>
      </c>
      <c r="AE132" s="297">
        <f>AE98*'6. INPUT PROJECT'!$L42/(1-'6. INPUT PROJECT'!$L42)</f>
        <v>0</v>
      </c>
      <c r="AF132" s="297">
        <f>AF98*'6. INPUT PROJECT'!$L42/(1-'6. INPUT PROJECT'!$L42)</f>
        <v>0</v>
      </c>
      <c r="AG132" s="297">
        <f>AG98*'6. INPUT PROJECT'!$L42/(1-'6. INPUT PROJECT'!$L42)</f>
        <v>0</v>
      </c>
      <c r="AH132" s="297">
        <f>AH98*'6. INPUT PROJECT'!$L42/(1-'6. INPUT PROJECT'!$L42)</f>
        <v>0</v>
      </c>
      <c r="AI132" s="297">
        <f>AI98*'6. INPUT PROJECT'!$L42/(1-'6. INPUT PROJECT'!$L42)</f>
        <v>0</v>
      </c>
      <c r="AJ132" s="297">
        <f>AJ98*'6. INPUT PROJECT'!$L42/(1-'6. INPUT PROJECT'!$L42)</f>
        <v>0</v>
      </c>
      <c r="AK132" s="297">
        <f>AK98*'6. INPUT PROJECT'!$L42/(1-'6. INPUT PROJECT'!$L42)</f>
        <v>0</v>
      </c>
      <c r="AL132" s="297">
        <f>AL98*'6. INPUT PROJECT'!$L42/(1-'6. INPUT PROJECT'!$L42)</f>
        <v>0</v>
      </c>
      <c r="AM132" s="297">
        <f>AM98*'6. INPUT PROJECT'!$L42/(1-'6. INPUT PROJECT'!$L42)</f>
        <v>0</v>
      </c>
      <c r="AN132" s="297">
        <f>AN98*'6. INPUT PROJECT'!$L42/(1-'6. INPUT PROJECT'!$L42)</f>
        <v>0</v>
      </c>
      <c r="AO132" s="297">
        <f>AO98*'6. INPUT PROJECT'!$L42/(1-'6. INPUT PROJECT'!$L42)</f>
        <v>0</v>
      </c>
      <c r="AP132" s="297">
        <f>AP98*'6. INPUT PROJECT'!$L42/(1-'6. INPUT PROJECT'!$L42)</f>
        <v>0</v>
      </c>
      <c r="AQ132" s="297">
        <f>AQ98*'6. INPUT PROJECT'!$L42/(1-'6. INPUT PROJECT'!$L42)</f>
        <v>0</v>
      </c>
      <c r="AR132" s="297">
        <f>AR98*'6. INPUT PROJECT'!$L42/(1-'6. INPUT PROJECT'!$L42)</f>
        <v>0</v>
      </c>
      <c r="AS132" s="297">
        <f>AS98*'6. INPUT PROJECT'!$L42/(1-'6. INPUT PROJECT'!$L42)</f>
        <v>0</v>
      </c>
      <c r="AT132" s="297">
        <f>AT98*'6. INPUT PROJECT'!$L42/(1-'6. INPUT PROJECT'!$L42)</f>
        <v>0</v>
      </c>
      <c r="AU132" s="297">
        <f>AU98*'6. INPUT PROJECT'!$L42/(1-'6. INPUT PROJECT'!$L42)</f>
        <v>0</v>
      </c>
      <c r="AV132" s="297">
        <f>AV98*'6. INPUT PROJECT'!$L42/(1-'6. INPUT PROJECT'!$L42)</f>
        <v>0</v>
      </c>
      <c r="AW132" s="297">
        <f>AW98*'6. INPUT PROJECT'!$L42/(1-'6. INPUT PROJECT'!$L42)</f>
        <v>0</v>
      </c>
      <c r="AX132" s="297">
        <f>AX98*'6. INPUT PROJECT'!$L42/(1-'6. INPUT PROJECT'!$L42)</f>
        <v>0</v>
      </c>
      <c r="AY132" s="297">
        <f>AY98*'6. INPUT PROJECT'!$L42/(1-'6. INPUT PROJECT'!$L42)</f>
        <v>0</v>
      </c>
      <c r="AZ132" s="297">
        <f>AZ98*'6. INPUT PROJECT'!$L42/(1-'6. INPUT PROJECT'!$L42)</f>
        <v>0</v>
      </c>
      <c r="BA132" s="297">
        <f>BA98*'6. INPUT PROJECT'!$L42/(1-'6. INPUT PROJECT'!$L42)</f>
        <v>0</v>
      </c>
      <c r="BB132" s="297">
        <f>BB98*'6. INPUT PROJECT'!$L42/(1-'6. INPUT PROJECT'!$L42)</f>
        <v>0</v>
      </c>
      <c r="BC132" s="297">
        <f>BC98*'6. INPUT PROJECT'!$L42/(1-'6. INPUT PROJECT'!$L42)</f>
        <v>0</v>
      </c>
      <c r="BD132" s="297">
        <f>BD98*'6. INPUT PROJECT'!$L42/(1-'6. INPUT PROJECT'!$L42)</f>
        <v>0</v>
      </c>
      <c r="BE132" s="297">
        <f>BE98*'6. INPUT PROJECT'!$L42/(1-'6. INPUT PROJECT'!$L42)</f>
        <v>0</v>
      </c>
      <c r="BF132" s="297">
        <f>BF98*'6. INPUT PROJECT'!$L42/(1-'6. INPUT PROJECT'!$L42)</f>
        <v>0</v>
      </c>
      <c r="BG132" s="297">
        <f>BG98*'6. INPUT PROJECT'!$L42/(1-'6. INPUT PROJECT'!$L42)</f>
        <v>0</v>
      </c>
      <c r="BH132" s="297">
        <f>BH98*'6. INPUT PROJECT'!$L42/(1-'6. INPUT PROJECT'!$L42)</f>
        <v>0</v>
      </c>
      <c r="BI132" s="297">
        <f>BI98*'6. INPUT PROJECT'!$L42/(1-'6. INPUT PROJECT'!$L42)</f>
        <v>0</v>
      </c>
      <c r="BJ132" s="297">
        <f>BJ98*'6. INPUT PROJECT'!$L42/(1-'6. INPUT PROJECT'!$L42)</f>
        <v>0</v>
      </c>
      <c r="BK132" s="297">
        <f>BK98*'6. INPUT PROJECT'!$L42/(1-'6. INPUT PROJECT'!$L42)</f>
        <v>0</v>
      </c>
      <c r="BL132" s="297">
        <f>BL98*'6. INPUT PROJECT'!$L42/(1-'6. INPUT PROJECT'!$L42)</f>
        <v>0</v>
      </c>
      <c r="BM132" s="297">
        <f>BM98*'6. INPUT PROJECT'!$L42/(1-'6. INPUT PROJECT'!$L42)</f>
        <v>0</v>
      </c>
      <c r="BN132" s="297">
        <f>BN98*'6. INPUT PROJECT'!$L42/(1-'6. INPUT PROJECT'!$L42)</f>
        <v>0</v>
      </c>
      <c r="BO132" s="297">
        <f>BO98*'6. INPUT PROJECT'!$L42/(1-'6. INPUT PROJECT'!$L42)</f>
        <v>0</v>
      </c>
      <c r="BP132" s="297">
        <f>BP98*'6. INPUT PROJECT'!$L42/(1-'6. INPUT PROJECT'!$L42)</f>
        <v>0</v>
      </c>
      <c r="BQ132" s="297">
        <f>BQ98*'6. INPUT PROJECT'!$L42/(1-'6. INPUT PROJECT'!$L42)</f>
        <v>0</v>
      </c>
      <c r="BR132" s="297">
        <f>BR98*'6. INPUT PROJECT'!$L42/(1-'6. INPUT PROJECT'!$L42)</f>
        <v>0</v>
      </c>
      <c r="BS132" s="297">
        <f>BS98*'6. INPUT PROJECT'!$L42/(1-'6. INPUT PROJECT'!$L42)</f>
        <v>0</v>
      </c>
    </row>
    <row r="133" spans="1:71" s="80" customFormat="1" ht="16" outlineLevel="2">
      <c r="A133" s="83"/>
      <c r="B133" s="129" t="str">
        <f t="shared" si="120"/>
        <v>Project-2.1.2-Item #3</v>
      </c>
      <c r="C133" s="129" t="str">
        <f t="shared" si="120"/>
        <v>M/O setup cost - medium</v>
      </c>
      <c r="E133" s="297">
        <f t="shared" si="109"/>
        <v>0</v>
      </c>
      <c r="F133" s="297">
        <f t="shared" si="110"/>
        <v>0</v>
      </c>
      <c r="G133" s="297">
        <f t="shared" si="111"/>
        <v>0</v>
      </c>
      <c r="H133" s="297">
        <f t="shared" si="112"/>
        <v>0</v>
      </c>
      <c r="I133" s="297">
        <f t="shared" si="113"/>
        <v>0</v>
      </c>
      <c r="J133" s="297">
        <f t="shared" si="114"/>
        <v>0</v>
      </c>
      <c r="K133" s="307"/>
      <c r="L133" s="297">
        <f>L99*'6. INPUT PROJECT'!$L43/(1-'6. INPUT PROJECT'!$L43)</f>
        <v>0</v>
      </c>
      <c r="M133" s="297">
        <f>M99*'6. INPUT PROJECT'!$L43/(1-'6. INPUT PROJECT'!$L43)</f>
        <v>0</v>
      </c>
      <c r="N133" s="297">
        <f>N99*'6. INPUT PROJECT'!$L43/(1-'6. INPUT PROJECT'!$L43)</f>
        <v>0</v>
      </c>
      <c r="O133" s="297">
        <f>O99*'6. INPUT PROJECT'!$L43/(1-'6. INPUT PROJECT'!$L43)</f>
        <v>0</v>
      </c>
      <c r="P133" s="297">
        <f>P99*'6. INPUT PROJECT'!$L43/(1-'6. INPUT PROJECT'!$L43)</f>
        <v>0</v>
      </c>
      <c r="Q133" s="297">
        <f>Q99*'6. INPUT PROJECT'!$L43/(1-'6. INPUT PROJECT'!$L43)</f>
        <v>0</v>
      </c>
      <c r="R133" s="297">
        <f>R99*'6. INPUT PROJECT'!$L43/(1-'6. INPUT PROJECT'!$L43)</f>
        <v>0</v>
      </c>
      <c r="S133" s="297">
        <f>S99*'6. INPUT PROJECT'!$L43/(1-'6. INPUT PROJECT'!$L43)</f>
        <v>0</v>
      </c>
      <c r="T133" s="297">
        <f>T99*'6. INPUT PROJECT'!$L43/(1-'6. INPUT PROJECT'!$L43)</f>
        <v>0</v>
      </c>
      <c r="U133" s="297">
        <f>U99*'6. INPUT PROJECT'!$L43/(1-'6. INPUT PROJECT'!$L43)</f>
        <v>0</v>
      </c>
      <c r="V133" s="297">
        <f>V99*'6. INPUT PROJECT'!$L43/(1-'6. INPUT PROJECT'!$L43)</f>
        <v>0</v>
      </c>
      <c r="W133" s="297">
        <f>W99*'6. INPUT PROJECT'!$L43/(1-'6. INPUT PROJECT'!$L43)</f>
        <v>0</v>
      </c>
      <c r="X133" s="297">
        <f>X99*'6. INPUT PROJECT'!$L43/(1-'6. INPUT PROJECT'!$L43)</f>
        <v>0</v>
      </c>
      <c r="Y133" s="297">
        <f>Y99*'6. INPUT PROJECT'!$L43/(1-'6. INPUT PROJECT'!$L43)</f>
        <v>0</v>
      </c>
      <c r="Z133" s="297">
        <f>Z99*'6. INPUT PROJECT'!$L43/(1-'6. INPUT PROJECT'!$L43)</f>
        <v>0</v>
      </c>
      <c r="AA133" s="297">
        <f>AA99*'6. INPUT PROJECT'!$L43/(1-'6. INPUT PROJECT'!$L43)</f>
        <v>0</v>
      </c>
      <c r="AB133" s="297">
        <f>AB99*'6. INPUT PROJECT'!$L43/(1-'6. INPUT PROJECT'!$L43)</f>
        <v>0</v>
      </c>
      <c r="AC133" s="297">
        <f>AC99*'6. INPUT PROJECT'!$L43/(1-'6. INPUT PROJECT'!$L43)</f>
        <v>0</v>
      </c>
      <c r="AD133" s="297">
        <f>AD99*'6. INPUT PROJECT'!$L43/(1-'6. INPUT PROJECT'!$L43)</f>
        <v>0</v>
      </c>
      <c r="AE133" s="297">
        <f>AE99*'6. INPUT PROJECT'!$L43/(1-'6. INPUT PROJECT'!$L43)</f>
        <v>0</v>
      </c>
      <c r="AF133" s="297">
        <f>AF99*'6. INPUT PROJECT'!$L43/(1-'6. INPUT PROJECT'!$L43)</f>
        <v>0</v>
      </c>
      <c r="AG133" s="297">
        <f>AG99*'6. INPUT PROJECT'!$L43/(1-'6. INPUT PROJECT'!$L43)</f>
        <v>0</v>
      </c>
      <c r="AH133" s="297">
        <f>AH99*'6. INPUT PROJECT'!$L43/(1-'6. INPUT PROJECT'!$L43)</f>
        <v>0</v>
      </c>
      <c r="AI133" s="297">
        <f>AI99*'6. INPUT PROJECT'!$L43/(1-'6. INPUT PROJECT'!$L43)</f>
        <v>0</v>
      </c>
      <c r="AJ133" s="297">
        <f>AJ99*'6. INPUT PROJECT'!$L43/(1-'6. INPUT PROJECT'!$L43)</f>
        <v>0</v>
      </c>
      <c r="AK133" s="297">
        <f>AK99*'6. INPUT PROJECT'!$L43/(1-'6. INPUT PROJECT'!$L43)</f>
        <v>0</v>
      </c>
      <c r="AL133" s="297">
        <f>AL99*'6. INPUT PROJECT'!$L43/(1-'6. INPUT PROJECT'!$L43)</f>
        <v>0</v>
      </c>
      <c r="AM133" s="297">
        <f>AM99*'6. INPUT PROJECT'!$L43/(1-'6. INPUT PROJECT'!$L43)</f>
        <v>0</v>
      </c>
      <c r="AN133" s="297">
        <f>AN99*'6. INPUT PROJECT'!$L43/(1-'6. INPUT PROJECT'!$L43)</f>
        <v>0</v>
      </c>
      <c r="AO133" s="297">
        <f>AO99*'6. INPUT PROJECT'!$L43/(1-'6. INPUT PROJECT'!$L43)</f>
        <v>0</v>
      </c>
      <c r="AP133" s="297">
        <f>AP99*'6. INPUT PROJECT'!$L43/(1-'6. INPUT PROJECT'!$L43)</f>
        <v>0</v>
      </c>
      <c r="AQ133" s="297">
        <f>AQ99*'6. INPUT PROJECT'!$L43/(1-'6. INPUT PROJECT'!$L43)</f>
        <v>0</v>
      </c>
      <c r="AR133" s="297">
        <f>AR99*'6. INPUT PROJECT'!$L43/(1-'6. INPUT PROJECT'!$L43)</f>
        <v>0</v>
      </c>
      <c r="AS133" s="297">
        <f>AS99*'6. INPUT PROJECT'!$L43/(1-'6. INPUT PROJECT'!$L43)</f>
        <v>0</v>
      </c>
      <c r="AT133" s="297">
        <f>AT99*'6. INPUT PROJECT'!$L43/(1-'6. INPUT PROJECT'!$L43)</f>
        <v>0</v>
      </c>
      <c r="AU133" s="297">
        <f>AU99*'6. INPUT PROJECT'!$L43/(1-'6. INPUT PROJECT'!$L43)</f>
        <v>0</v>
      </c>
      <c r="AV133" s="297">
        <f>AV99*'6. INPUT PROJECT'!$L43/(1-'6. INPUT PROJECT'!$L43)</f>
        <v>0</v>
      </c>
      <c r="AW133" s="297">
        <f>AW99*'6. INPUT PROJECT'!$L43/(1-'6. INPUT PROJECT'!$L43)</f>
        <v>0</v>
      </c>
      <c r="AX133" s="297">
        <f>AX99*'6. INPUT PROJECT'!$L43/(1-'6. INPUT PROJECT'!$L43)</f>
        <v>0</v>
      </c>
      <c r="AY133" s="297">
        <f>AY99*'6. INPUT PROJECT'!$L43/(1-'6. INPUT PROJECT'!$L43)</f>
        <v>0</v>
      </c>
      <c r="AZ133" s="297">
        <f>AZ99*'6. INPUT PROJECT'!$L43/(1-'6. INPUT PROJECT'!$L43)</f>
        <v>0</v>
      </c>
      <c r="BA133" s="297">
        <f>BA99*'6. INPUT PROJECT'!$L43/(1-'6. INPUT PROJECT'!$L43)</f>
        <v>0</v>
      </c>
      <c r="BB133" s="297">
        <f>BB99*'6. INPUT PROJECT'!$L43/(1-'6. INPUT PROJECT'!$L43)</f>
        <v>0</v>
      </c>
      <c r="BC133" s="297">
        <f>BC99*'6. INPUT PROJECT'!$L43/(1-'6. INPUT PROJECT'!$L43)</f>
        <v>0</v>
      </c>
      <c r="BD133" s="297">
        <f>BD99*'6. INPUT PROJECT'!$L43/(1-'6. INPUT PROJECT'!$L43)</f>
        <v>0</v>
      </c>
      <c r="BE133" s="297">
        <f>BE99*'6. INPUT PROJECT'!$L43/(1-'6. INPUT PROJECT'!$L43)</f>
        <v>0</v>
      </c>
      <c r="BF133" s="297">
        <f>BF99*'6. INPUT PROJECT'!$L43/(1-'6. INPUT PROJECT'!$L43)</f>
        <v>0</v>
      </c>
      <c r="BG133" s="297">
        <f>BG99*'6. INPUT PROJECT'!$L43/(1-'6. INPUT PROJECT'!$L43)</f>
        <v>0</v>
      </c>
      <c r="BH133" s="297">
        <f>BH99*'6. INPUT PROJECT'!$L43/(1-'6. INPUT PROJECT'!$L43)</f>
        <v>0</v>
      </c>
      <c r="BI133" s="297">
        <f>BI99*'6. INPUT PROJECT'!$L43/(1-'6. INPUT PROJECT'!$L43)</f>
        <v>0</v>
      </c>
      <c r="BJ133" s="297">
        <f>BJ99*'6. INPUT PROJECT'!$L43/(1-'6. INPUT PROJECT'!$L43)</f>
        <v>0</v>
      </c>
      <c r="BK133" s="297">
        <f>BK99*'6. INPUT PROJECT'!$L43/(1-'6. INPUT PROJECT'!$L43)</f>
        <v>0</v>
      </c>
      <c r="BL133" s="297">
        <f>BL99*'6. INPUT PROJECT'!$L43/(1-'6. INPUT PROJECT'!$L43)</f>
        <v>0</v>
      </c>
      <c r="BM133" s="297">
        <f>BM99*'6. INPUT PROJECT'!$L43/(1-'6. INPUT PROJECT'!$L43)</f>
        <v>0</v>
      </c>
      <c r="BN133" s="297">
        <f>BN99*'6. INPUT PROJECT'!$L43/(1-'6. INPUT PROJECT'!$L43)</f>
        <v>0</v>
      </c>
      <c r="BO133" s="297">
        <f>BO99*'6. INPUT PROJECT'!$L43/(1-'6. INPUT PROJECT'!$L43)</f>
        <v>0</v>
      </c>
      <c r="BP133" s="297">
        <f>BP99*'6. INPUT PROJECT'!$L43/(1-'6. INPUT PROJECT'!$L43)</f>
        <v>0</v>
      </c>
      <c r="BQ133" s="297">
        <f>BQ99*'6. INPUT PROJECT'!$L43/(1-'6. INPUT PROJECT'!$L43)</f>
        <v>0</v>
      </c>
      <c r="BR133" s="297">
        <f>BR99*'6. INPUT PROJECT'!$L43/(1-'6. INPUT PROJECT'!$L43)</f>
        <v>0</v>
      </c>
      <c r="BS133" s="297">
        <f>BS99*'6. INPUT PROJECT'!$L43/(1-'6. INPUT PROJECT'!$L43)</f>
        <v>0</v>
      </c>
    </row>
    <row r="134" spans="1:71" s="80" customFormat="1" ht="16" outlineLevel="2">
      <c r="A134" s="83"/>
      <c r="B134" s="129" t="str">
        <f t="shared" si="120"/>
        <v>Project-2.1.2-Item #4</v>
      </c>
      <c r="C134" s="129" t="str">
        <f t="shared" si="120"/>
        <v>M/O setup cost - large</v>
      </c>
      <c r="E134" s="297">
        <f t="shared" si="109"/>
        <v>0</v>
      </c>
      <c r="F134" s="297">
        <f t="shared" si="110"/>
        <v>0</v>
      </c>
      <c r="G134" s="297">
        <f t="shared" si="111"/>
        <v>0</v>
      </c>
      <c r="H134" s="297">
        <f t="shared" si="112"/>
        <v>0</v>
      </c>
      <c r="I134" s="297">
        <f t="shared" si="113"/>
        <v>0</v>
      </c>
      <c r="J134" s="297">
        <f t="shared" si="114"/>
        <v>0</v>
      </c>
      <c r="K134" s="309"/>
      <c r="L134" s="297">
        <f>L100*'6. INPUT PROJECT'!$L44/(1-'6. INPUT PROJECT'!$L44)</f>
        <v>0</v>
      </c>
      <c r="M134" s="297">
        <f>M100*'6. INPUT PROJECT'!$L44/(1-'6. INPUT PROJECT'!$L44)</f>
        <v>0</v>
      </c>
      <c r="N134" s="297">
        <f>N100*'6. INPUT PROJECT'!$L44/(1-'6. INPUT PROJECT'!$L44)</f>
        <v>0</v>
      </c>
      <c r="O134" s="297">
        <f>O100*'6. INPUT PROJECT'!$L44/(1-'6. INPUT PROJECT'!$L44)</f>
        <v>0</v>
      </c>
      <c r="P134" s="297">
        <f>P100*'6. INPUT PROJECT'!$L44/(1-'6. INPUT PROJECT'!$L44)</f>
        <v>0</v>
      </c>
      <c r="Q134" s="297">
        <f>Q100*'6. INPUT PROJECT'!$L44/(1-'6. INPUT PROJECT'!$L44)</f>
        <v>0</v>
      </c>
      <c r="R134" s="297">
        <f>R100*'6. INPUT PROJECT'!$L44/(1-'6. INPUT PROJECT'!$L44)</f>
        <v>0</v>
      </c>
      <c r="S134" s="297">
        <f>S100*'6. INPUT PROJECT'!$L44/(1-'6. INPUT PROJECT'!$L44)</f>
        <v>0</v>
      </c>
      <c r="T134" s="297">
        <f>T100*'6. INPUT PROJECT'!$L44/(1-'6. INPUT PROJECT'!$L44)</f>
        <v>0</v>
      </c>
      <c r="U134" s="297">
        <f>U100*'6. INPUT PROJECT'!$L44/(1-'6. INPUT PROJECT'!$L44)</f>
        <v>0</v>
      </c>
      <c r="V134" s="297">
        <f>V100*'6. INPUT PROJECT'!$L44/(1-'6. INPUT PROJECT'!$L44)</f>
        <v>0</v>
      </c>
      <c r="W134" s="297">
        <f>W100*'6. INPUT PROJECT'!$L44/(1-'6. INPUT PROJECT'!$L44)</f>
        <v>0</v>
      </c>
      <c r="X134" s="297">
        <f>X100*'6. INPUT PROJECT'!$L44/(1-'6. INPUT PROJECT'!$L44)</f>
        <v>0</v>
      </c>
      <c r="Y134" s="297">
        <f>Y100*'6. INPUT PROJECT'!$L44/(1-'6. INPUT PROJECT'!$L44)</f>
        <v>0</v>
      </c>
      <c r="Z134" s="297">
        <f>Z100*'6. INPUT PROJECT'!$L44/(1-'6. INPUT PROJECT'!$L44)</f>
        <v>0</v>
      </c>
      <c r="AA134" s="297">
        <f>AA100*'6. INPUT PROJECT'!$L44/(1-'6. INPUT PROJECT'!$L44)</f>
        <v>0</v>
      </c>
      <c r="AB134" s="297">
        <f>AB100*'6. INPUT PROJECT'!$L44/(1-'6. INPUT PROJECT'!$L44)</f>
        <v>0</v>
      </c>
      <c r="AC134" s="297">
        <f>AC100*'6. INPUT PROJECT'!$L44/(1-'6. INPUT PROJECT'!$L44)</f>
        <v>0</v>
      </c>
      <c r="AD134" s="297">
        <f>AD100*'6. INPUT PROJECT'!$L44/(1-'6. INPUT PROJECT'!$L44)</f>
        <v>0</v>
      </c>
      <c r="AE134" s="297">
        <f>AE100*'6. INPUT PROJECT'!$L44/(1-'6. INPUT PROJECT'!$L44)</f>
        <v>0</v>
      </c>
      <c r="AF134" s="297">
        <f>AF100*'6. INPUT PROJECT'!$L44/(1-'6. INPUT PROJECT'!$L44)</f>
        <v>0</v>
      </c>
      <c r="AG134" s="297">
        <f>AG100*'6. INPUT PROJECT'!$L44/(1-'6. INPUT PROJECT'!$L44)</f>
        <v>0</v>
      </c>
      <c r="AH134" s="297">
        <f>AH100*'6. INPUT PROJECT'!$L44/(1-'6. INPUT PROJECT'!$L44)</f>
        <v>0</v>
      </c>
      <c r="AI134" s="297">
        <f>AI100*'6. INPUT PROJECT'!$L44/(1-'6. INPUT PROJECT'!$L44)</f>
        <v>0</v>
      </c>
      <c r="AJ134" s="297">
        <f>AJ100*'6. INPUT PROJECT'!$L44/(1-'6. INPUT PROJECT'!$L44)</f>
        <v>0</v>
      </c>
      <c r="AK134" s="297">
        <f>AK100*'6. INPUT PROJECT'!$L44/(1-'6. INPUT PROJECT'!$L44)</f>
        <v>0</v>
      </c>
      <c r="AL134" s="297">
        <f>AL100*'6. INPUT PROJECT'!$L44/(1-'6. INPUT PROJECT'!$L44)</f>
        <v>0</v>
      </c>
      <c r="AM134" s="297">
        <f>AM100*'6. INPUT PROJECT'!$L44/(1-'6. INPUT PROJECT'!$L44)</f>
        <v>0</v>
      </c>
      <c r="AN134" s="297">
        <f>AN100*'6. INPUT PROJECT'!$L44/(1-'6. INPUT PROJECT'!$L44)</f>
        <v>0</v>
      </c>
      <c r="AO134" s="297">
        <f>AO100*'6. INPUT PROJECT'!$L44/(1-'6. INPUT PROJECT'!$L44)</f>
        <v>0</v>
      </c>
      <c r="AP134" s="297">
        <f>AP100*'6. INPUT PROJECT'!$L44/(1-'6. INPUT PROJECT'!$L44)</f>
        <v>0</v>
      </c>
      <c r="AQ134" s="297">
        <f>AQ100*'6. INPUT PROJECT'!$L44/(1-'6. INPUT PROJECT'!$L44)</f>
        <v>0</v>
      </c>
      <c r="AR134" s="297">
        <f>AR100*'6. INPUT PROJECT'!$L44/(1-'6. INPUT PROJECT'!$L44)</f>
        <v>0</v>
      </c>
      <c r="AS134" s="297">
        <f>AS100*'6. INPUT PROJECT'!$L44/(1-'6. INPUT PROJECT'!$L44)</f>
        <v>0</v>
      </c>
      <c r="AT134" s="297">
        <f>AT100*'6. INPUT PROJECT'!$L44/(1-'6. INPUT PROJECT'!$L44)</f>
        <v>0</v>
      </c>
      <c r="AU134" s="297">
        <f>AU100*'6. INPUT PROJECT'!$L44/(1-'6. INPUT PROJECT'!$L44)</f>
        <v>0</v>
      </c>
      <c r="AV134" s="297">
        <f>AV100*'6. INPUT PROJECT'!$L44/(1-'6. INPUT PROJECT'!$L44)</f>
        <v>0</v>
      </c>
      <c r="AW134" s="297">
        <f>AW100*'6. INPUT PROJECT'!$L44/(1-'6. INPUT PROJECT'!$L44)</f>
        <v>0</v>
      </c>
      <c r="AX134" s="297">
        <f>AX100*'6. INPUT PROJECT'!$L44/(1-'6. INPUT PROJECT'!$L44)</f>
        <v>0</v>
      </c>
      <c r="AY134" s="297">
        <f>AY100*'6. INPUT PROJECT'!$L44/(1-'6. INPUT PROJECT'!$L44)</f>
        <v>0</v>
      </c>
      <c r="AZ134" s="297">
        <f>AZ100*'6. INPUT PROJECT'!$L44/(1-'6. INPUT PROJECT'!$L44)</f>
        <v>0</v>
      </c>
      <c r="BA134" s="297">
        <f>BA100*'6. INPUT PROJECT'!$L44/(1-'6. INPUT PROJECT'!$L44)</f>
        <v>0</v>
      </c>
      <c r="BB134" s="297">
        <f>BB100*'6. INPUT PROJECT'!$L44/(1-'6. INPUT PROJECT'!$L44)</f>
        <v>0</v>
      </c>
      <c r="BC134" s="297">
        <f>BC100*'6. INPUT PROJECT'!$L44/(1-'6. INPUT PROJECT'!$L44)</f>
        <v>0</v>
      </c>
      <c r="BD134" s="297">
        <f>BD100*'6. INPUT PROJECT'!$L44/(1-'6. INPUT PROJECT'!$L44)</f>
        <v>0</v>
      </c>
      <c r="BE134" s="297">
        <f>BE100*'6. INPUT PROJECT'!$L44/(1-'6. INPUT PROJECT'!$L44)</f>
        <v>0</v>
      </c>
      <c r="BF134" s="297">
        <f>BF100*'6. INPUT PROJECT'!$L44/(1-'6. INPUT PROJECT'!$L44)</f>
        <v>0</v>
      </c>
      <c r="BG134" s="297">
        <f>BG100*'6. INPUT PROJECT'!$L44/(1-'6. INPUT PROJECT'!$L44)</f>
        <v>0</v>
      </c>
      <c r="BH134" s="297">
        <f>BH100*'6. INPUT PROJECT'!$L44/(1-'6. INPUT PROJECT'!$L44)</f>
        <v>0</v>
      </c>
      <c r="BI134" s="297">
        <f>BI100*'6. INPUT PROJECT'!$L44/(1-'6. INPUT PROJECT'!$L44)</f>
        <v>0</v>
      </c>
      <c r="BJ134" s="297">
        <f>BJ100*'6. INPUT PROJECT'!$L44/(1-'6. INPUT PROJECT'!$L44)</f>
        <v>0</v>
      </c>
      <c r="BK134" s="297">
        <f>BK100*'6. INPUT PROJECT'!$L44/(1-'6. INPUT PROJECT'!$L44)</f>
        <v>0</v>
      </c>
      <c r="BL134" s="297">
        <f>BL100*'6. INPUT PROJECT'!$L44/(1-'6. INPUT PROJECT'!$L44)</f>
        <v>0</v>
      </c>
      <c r="BM134" s="297">
        <f>BM100*'6. INPUT PROJECT'!$L44/(1-'6. INPUT PROJECT'!$L44)</f>
        <v>0</v>
      </c>
      <c r="BN134" s="297">
        <f>BN100*'6. INPUT PROJECT'!$L44/(1-'6. INPUT PROJECT'!$L44)</f>
        <v>0</v>
      </c>
      <c r="BO134" s="297">
        <f>BO100*'6. INPUT PROJECT'!$L44/(1-'6. INPUT PROJECT'!$L44)</f>
        <v>0</v>
      </c>
      <c r="BP134" s="297">
        <f>BP100*'6. INPUT PROJECT'!$L44/(1-'6. INPUT PROJECT'!$L44)</f>
        <v>0</v>
      </c>
      <c r="BQ134" s="297">
        <f>BQ100*'6. INPUT PROJECT'!$L44/(1-'6. INPUT PROJECT'!$L44)</f>
        <v>0</v>
      </c>
      <c r="BR134" s="297">
        <f>BR100*'6. INPUT PROJECT'!$L44/(1-'6. INPUT PROJECT'!$L44)</f>
        <v>0</v>
      </c>
      <c r="BS134" s="297">
        <f>BS100*'6. INPUT PROJECT'!$L44/(1-'6. INPUT PROJECT'!$L44)</f>
        <v>0</v>
      </c>
    </row>
    <row r="135" spans="1:71" s="80" customFormat="1" ht="16" outlineLevel="2">
      <c r="A135" s="83"/>
      <c r="B135" s="129" t="str">
        <f t="shared" si="120"/>
        <v>Project-2.1.2-Item #5</v>
      </c>
      <c r="C135" s="129">
        <f t="shared" si="120"/>
        <v>0</v>
      </c>
      <c r="E135" s="297">
        <f t="shared" si="109"/>
        <v>0</v>
      </c>
      <c r="F135" s="297">
        <f t="shared" si="110"/>
        <v>0</v>
      </c>
      <c r="G135" s="297">
        <f t="shared" si="111"/>
        <v>0</v>
      </c>
      <c r="H135" s="297">
        <f t="shared" si="112"/>
        <v>0</v>
      </c>
      <c r="I135" s="297">
        <f t="shared" si="113"/>
        <v>0</v>
      </c>
      <c r="J135" s="297">
        <f t="shared" si="114"/>
        <v>0</v>
      </c>
      <c r="K135" s="309"/>
      <c r="L135" s="297">
        <f>L101*'6. INPUT PROJECT'!$L45/(1-'6. INPUT PROJECT'!$L45)</f>
        <v>0</v>
      </c>
      <c r="M135" s="297">
        <f>M101*'6. INPUT PROJECT'!$L45/(1-'6. INPUT PROJECT'!$L45)</f>
        <v>0</v>
      </c>
      <c r="N135" s="297">
        <f>N101*'6. INPUT PROJECT'!$L45/(1-'6. INPUT PROJECT'!$L45)</f>
        <v>0</v>
      </c>
      <c r="O135" s="297">
        <f>O101*'6. INPUT PROJECT'!$L45/(1-'6. INPUT PROJECT'!$L45)</f>
        <v>0</v>
      </c>
      <c r="P135" s="297">
        <f>P101*'6. INPUT PROJECT'!$L45/(1-'6. INPUT PROJECT'!$L45)</f>
        <v>0</v>
      </c>
      <c r="Q135" s="297">
        <f>Q101*'6. INPUT PROJECT'!$L45/(1-'6. INPUT PROJECT'!$L45)</f>
        <v>0</v>
      </c>
      <c r="R135" s="297">
        <f>R101*'6. INPUT PROJECT'!$L45/(1-'6. INPUT PROJECT'!$L45)</f>
        <v>0</v>
      </c>
      <c r="S135" s="297">
        <f>S101*'6. INPUT PROJECT'!$L45/(1-'6. INPUT PROJECT'!$L45)</f>
        <v>0</v>
      </c>
      <c r="T135" s="297">
        <f>T101*'6. INPUT PROJECT'!$L45/(1-'6. INPUT PROJECT'!$L45)</f>
        <v>0</v>
      </c>
      <c r="U135" s="297">
        <f>U101*'6. INPUT PROJECT'!$L45/(1-'6. INPUT PROJECT'!$L45)</f>
        <v>0</v>
      </c>
      <c r="V135" s="297">
        <f>V101*'6. INPUT PROJECT'!$L45/(1-'6. INPUT PROJECT'!$L45)</f>
        <v>0</v>
      </c>
      <c r="W135" s="297">
        <f>W101*'6. INPUT PROJECT'!$L45/(1-'6. INPUT PROJECT'!$L45)</f>
        <v>0</v>
      </c>
      <c r="X135" s="297">
        <f>X101*'6. INPUT PROJECT'!$L45/(1-'6. INPUT PROJECT'!$L45)</f>
        <v>0</v>
      </c>
      <c r="Y135" s="297">
        <f>Y101*'6. INPUT PROJECT'!$L45/(1-'6. INPUT PROJECT'!$L45)</f>
        <v>0</v>
      </c>
      <c r="Z135" s="297">
        <f>Z101*'6. INPUT PROJECT'!$L45/(1-'6. INPUT PROJECT'!$L45)</f>
        <v>0</v>
      </c>
      <c r="AA135" s="297">
        <f>AA101*'6. INPUT PROJECT'!$L45/(1-'6. INPUT PROJECT'!$L45)</f>
        <v>0</v>
      </c>
      <c r="AB135" s="297">
        <f>AB101*'6. INPUT PROJECT'!$L45/(1-'6. INPUT PROJECT'!$L45)</f>
        <v>0</v>
      </c>
      <c r="AC135" s="297">
        <f>AC101*'6. INPUT PROJECT'!$L45/(1-'6. INPUT PROJECT'!$L45)</f>
        <v>0</v>
      </c>
      <c r="AD135" s="297">
        <f>AD101*'6. INPUT PROJECT'!$L45/(1-'6. INPUT PROJECT'!$L45)</f>
        <v>0</v>
      </c>
      <c r="AE135" s="297">
        <f>AE101*'6. INPUT PROJECT'!$L45/(1-'6. INPUT PROJECT'!$L45)</f>
        <v>0</v>
      </c>
      <c r="AF135" s="297">
        <f>AF101*'6. INPUT PROJECT'!$L45/(1-'6. INPUT PROJECT'!$L45)</f>
        <v>0</v>
      </c>
      <c r="AG135" s="297">
        <f>AG101*'6. INPUT PROJECT'!$L45/(1-'6. INPUT PROJECT'!$L45)</f>
        <v>0</v>
      </c>
      <c r="AH135" s="297">
        <f>AH101*'6. INPUT PROJECT'!$L45/(1-'6. INPUT PROJECT'!$L45)</f>
        <v>0</v>
      </c>
      <c r="AI135" s="297">
        <f>AI101*'6. INPUT PROJECT'!$L45/(1-'6. INPUT PROJECT'!$L45)</f>
        <v>0</v>
      </c>
      <c r="AJ135" s="297">
        <f>AJ101*'6. INPUT PROJECT'!$L45/(1-'6. INPUT PROJECT'!$L45)</f>
        <v>0</v>
      </c>
      <c r="AK135" s="297">
        <f>AK101*'6. INPUT PROJECT'!$L45/(1-'6. INPUT PROJECT'!$L45)</f>
        <v>0</v>
      </c>
      <c r="AL135" s="297">
        <f>AL101*'6. INPUT PROJECT'!$L45/(1-'6. INPUT PROJECT'!$L45)</f>
        <v>0</v>
      </c>
      <c r="AM135" s="297">
        <f>AM101*'6. INPUT PROJECT'!$L45/(1-'6. INPUT PROJECT'!$L45)</f>
        <v>0</v>
      </c>
      <c r="AN135" s="297">
        <f>AN101*'6. INPUT PROJECT'!$L45/(1-'6. INPUT PROJECT'!$L45)</f>
        <v>0</v>
      </c>
      <c r="AO135" s="297">
        <f>AO101*'6. INPUT PROJECT'!$L45/(1-'6. INPUT PROJECT'!$L45)</f>
        <v>0</v>
      </c>
      <c r="AP135" s="297">
        <f>AP101*'6. INPUT PROJECT'!$L45/(1-'6. INPUT PROJECT'!$L45)</f>
        <v>0</v>
      </c>
      <c r="AQ135" s="297">
        <f>AQ101*'6. INPUT PROJECT'!$L45/(1-'6. INPUT PROJECT'!$L45)</f>
        <v>0</v>
      </c>
      <c r="AR135" s="297">
        <f>AR101*'6. INPUT PROJECT'!$L45/(1-'6. INPUT PROJECT'!$L45)</f>
        <v>0</v>
      </c>
      <c r="AS135" s="297">
        <f>AS101*'6. INPUT PROJECT'!$L45/(1-'6. INPUT PROJECT'!$L45)</f>
        <v>0</v>
      </c>
      <c r="AT135" s="297">
        <f>AT101*'6. INPUT PROJECT'!$L45/(1-'6. INPUT PROJECT'!$L45)</f>
        <v>0</v>
      </c>
      <c r="AU135" s="297">
        <f>AU101*'6. INPUT PROJECT'!$L45/(1-'6. INPUT PROJECT'!$L45)</f>
        <v>0</v>
      </c>
      <c r="AV135" s="297">
        <f>AV101*'6. INPUT PROJECT'!$L45/(1-'6. INPUT PROJECT'!$L45)</f>
        <v>0</v>
      </c>
      <c r="AW135" s="297">
        <f>AW101*'6. INPUT PROJECT'!$L45/(1-'6. INPUT PROJECT'!$L45)</f>
        <v>0</v>
      </c>
      <c r="AX135" s="297">
        <f>AX101*'6. INPUT PROJECT'!$L45/(1-'6. INPUT PROJECT'!$L45)</f>
        <v>0</v>
      </c>
      <c r="AY135" s="297">
        <f>AY101*'6. INPUT PROJECT'!$L45/(1-'6. INPUT PROJECT'!$L45)</f>
        <v>0</v>
      </c>
      <c r="AZ135" s="297">
        <f>AZ101*'6. INPUT PROJECT'!$L45/(1-'6. INPUT PROJECT'!$L45)</f>
        <v>0</v>
      </c>
      <c r="BA135" s="297">
        <f>BA101*'6. INPUT PROJECT'!$L45/(1-'6. INPUT PROJECT'!$L45)</f>
        <v>0</v>
      </c>
      <c r="BB135" s="297">
        <f>BB101*'6. INPUT PROJECT'!$L45/(1-'6. INPUT PROJECT'!$L45)</f>
        <v>0</v>
      </c>
      <c r="BC135" s="297">
        <f>BC101*'6. INPUT PROJECT'!$L45/(1-'6. INPUT PROJECT'!$L45)</f>
        <v>0</v>
      </c>
      <c r="BD135" s="297">
        <f>BD101*'6. INPUT PROJECT'!$L45/(1-'6. INPUT PROJECT'!$L45)</f>
        <v>0</v>
      </c>
      <c r="BE135" s="297">
        <f>BE101*'6. INPUT PROJECT'!$L45/(1-'6. INPUT PROJECT'!$L45)</f>
        <v>0</v>
      </c>
      <c r="BF135" s="297">
        <f>BF101*'6. INPUT PROJECT'!$L45/(1-'6. INPUT PROJECT'!$L45)</f>
        <v>0</v>
      </c>
      <c r="BG135" s="297">
        <f>BG101*'6. INPUT PROJECT'!$L45/(1-'6. INPUT PROJECT'!$L45)</f>
        <v>0</v>
      </c>
      <c r="BH135" s="297">
        <f>BH101*'6. INPUT PROJECT'!$L45/(1-'6. INPUT PROJECT'!$L45)</f>
        <v>0</v>
      </c>
      <c r="BI135" s="297">
        <f>BI101*'6. INPUT PROJECT'!$L45/(1-'6. INPUT PROJECT'!$L45)</f>
        <v>0</v>
      </c>
      <c r="BJ135" s="297">
        <f>BJ101*'6. INPUT PROJECT'!$L45/(1-'6. INPUT PROJECT'!$L45)</f>
        <v>0</v>
      </c>
      <c r="BK135" s="297">
        <f>BK101*'6. INPUT PROJECT'!$L45/(1-'6. INPUT PROJECT'!$L45)</f>
        <v>0</v>
      </c>
      <c r="BL135" s="297">
        <f>BL101*'6. INPUT PROJECT'!$L45/(1-'6. INPUT PROJECT'!$L45)</f>
        <v>0</v>
      </c>
      <c r="BM135" s="297">
        <f>BM101*'6. INPUT PROJECT'!$L45/(1-'6. INPUT PROJECT'!$L45)</f>
        <v>0</v>
      </c>
      <c r="BN135" s="297">
        <f>BN101*'6. INPUT PROJECT'!$L45/(1-'6. INPUT PROJECT'!$L45)</f>
        <v>0</v>
      </c>
      <c r="BO135" s="297">
        <f>BO101*'6. INPUT PROJECT'!$L45/(1-'6. INPUT PROJECT'!$L45)</f>
        <v>0</v>
      </c>
      <c r="BP135" s="297">
        <f>BP101*'6. INPUT PROJECT'!$L45/(1-'6. INPUT PROJECT'!$L45)</f>
        <v>0</v>
      </c>
      <c r="BQ135" s="297">
        <f>BQ101*'6. INPUT PROJECT'!$L45/(1-'6. INPUT PROJECT'!$L45)</f>
        <v>0</v>
      </c>
      <c r="BR135" s="297">
        <f>BR101*'6. INPUT PROJECT'!$L45/(1-'6. INPUT PROJECT'!$L45)</f>
        <v>0</v>
      </c>
      <c r="BS135" s="297">
        <f>BS101*'6. INPUT PROJECT'!$L45/(1-'6. INPUT PROJECT'!$L45)</f>
        <v>0</v>
      </c>
    </row>
    <row r="136" spans="1:71" s="80" customFormat="1" ht="16" outlineLevel="2">
      <c r="A136" s="83"/>
      <c r="B136" s="129" t="str">
        <f t="shared" si="120"/>
        <v>Project-2.1.2-Item #6</v>
      </c>
      <c r="C136" s="129">
        <f t="shared" si="120"/>
        <v>0</v>
      </c>
      <c r="E136" s="297">
        <f t="shared" si="109"/>
        <v>0</v>
      </c>
      <c r="F136" s="297">
        <f t="shared" si="110"/>
        <v>0</v>
      </c>
      <c r="G136" s="297">
        <f t="shared" si="111"/>
        <v>0</v>
      </c>
      <c r="H136" s="297">
        <f t="shared" si="112"/>
        <v>0</v>
      </c>
      <c r="I136" s="297">
        <f t="shared" si="113"/>
        <v>0</v>
      </c>
      <c r="J136" s="297">
        <f t="shared" si="114"/>
        <v>0</v>
      </c>
      <c r="K136" s="307"/>
      <c r="L136" s="297">
        <f>L102*'6. INPUT PROJECT'!$L46/(1-'6. INPUT PROJECT'!$L46)</f>
        <v>0</v>
      </c>
      <c r="M136" s="297">
        <f>M102*'6. INPUT PROJECT'!$L46/(1-'6. INPUT PROJECT'!$L46)</f>
        <v>0</v>
      </c>
      <c r="N136" s="297">
        <f>N102*'6. INPUT PROJECT'!$L46/(1-'6. INPUT PROJECT'!$L46)</f>
        <v>0</v>
      </c>
      <c r="O136" s="297">
        <f>O102*'6. INPUT PROJECT'!$L46/(1-'6. INPUT PROJECT'!$L46)</f>
        <v>0</v>
      </c>
      <c r="P136" s="297">
        <f>P102*'6. INPUT PROJECT'!$L46/(1-'6. INPUT PROJECT'!$L46)</f>
        <v>0</v>
      </c>
      <c r="Q136" s="297">
        <f>Q102*'6. INPUT PROJECT'!$L46/(1-'6. INPUT PROJECT'!$L46)</f>
        <v>0</v>
      </c>
      <c r="R136" s="297">
        <f>R102*'6. INPUT PROJECT'!$L46/(1-'6. INPUT PROJECT'!$L46)</f>
        <v>0</v>
      </c>
      <c r="S136" s="297">
        <f>S102*'6. INPUT PROJECT'!$L46/(1-'6. INPUT PROJECT'!$L46)</f>
        <v>0</v>
      </c>
      <c r="T136" s="297">
        <f>T102*'6. INPUT PROJECT'!$L46/(1-'6. INPUT PROJECT'!$L46)</f>
        <v>0</v>
      </c>
      <c r="U136" s="297">
        <f>U102*'6. INPUT PROJECT'!$L46/(1-'6. INPUT PROJECT'!$L46)</f>
        <v>0</v>
      </c>
      <c r="V136" s="297">
        <f>V102*'6. INPUT PROJECT'!$L46/(1-'6. INPUT PROJECT'!$L46)</f>
        <v>0</v>
      </c>
      <c r="W136" s="297">
        <f>W102*'6. INPUT PROJECT'!$L46/(1-'6. INPUT PROJECT'!$L46)</f>
        <v>0</v>
      </c>
      <c r="X136" s="297">
        <f>X102*'6. INPUT PROJECT'!$L46/(1-'6. INPUT PROJECT'!$L46)</f>
        <v>0</v>
      </c>
      <c r="Y136" s="297">
        <f>Y102*'6. INPUT PROJECT'!$L46/(1-'6. INPUT PROJECT'!$L46)</f>
        <v>0</v>
      </c>
      <c r="Z136" s="297">
        <f>Z102*'6. INPUT PROJECT'!$L46/(1-'6. INPUT PROJECT'!$L46)</f>
        <v>0</v>
      </c>
      <c r="AA136" s="297">
        <f>AA102*'6. INPUT PROJECT'!$L46/(1-'6. INPUT PROJECT'!$L46)</f>
        <v>0</v>
      </c>
      <c r="AB136" s="297">
        <f>AB102*'6. INPUT PROJECT'!$L46/(1-'6. INPUT PROJECT'!$L46)</f>
        <v>0</v>
      </c>
      <c r="AC136" s="297">
        <f>AC102*'6. INPUT PROJECT'!$L46/(1-'6. INPUT PROJECT'!$L46)</f>
        <v>0</v>
      </c>
      <c r="AD136" s="297">
        <f>AD102*'6. INPUT PROJECT'!$L46/(1-'6. INPUT PROJECT'!$L46)</f>
        <v>0</v>
      </c>
      <c r="AE136" s="297">
        <f>AE102*'6. INPUT PROJECT'!$L46/(1-'6. INPUT PROJECT'!$L46)</f>
        <v>0</v>
      </c>
      <c r="AF136" s="297">
        <f>AF102*'6. INPUT PROJECT'!$L46/(1-'6. INPUT PROJECT'!$L46)</f>
        <v>0</v>
      </c>
      <c r="AG136" s="297">
        <f>AG102*'6. INPUT PROJECT'!$L46/(1-'6. INPUT PROJECT'!$L46)</f>
        <v>0</v>
      </c>
      <c r="AH136" s="297">
        <f>AH102*'6. INPUT PROJECT'!$L46/(1-'6. INPUT PROJECT'!$L46)</f>
        <v>0</v>
      </c>
      <c r="AI136" s="297">
        <f>AI102*'6. INPUT PROJECT'!$L46/(1-'6. INPUT PROJECT'!$L46)</f>
        <v>0</v>
      </c>
      <c r="AJ136" s="297">
        <f>AJ102*'6. INPUT PROJECT'!$L46/(1-'6. INPUT PROJECT'!$L46)</f>
        <v>0</v>
      </c>
      <c r="AK136" s="297">
        <f>AK102*'6. INPUT PROJECT'!$L46/(1-'6. INPUT PROJECT'!$L46)</f>
        <v>0</v>
      </c>
      <c r="AL136" s="297">
        <f>AL102*'6. INPUT PROJECT'!$L46/(1-'6. INPUT PROJECT'!$L46)</f>
        <v>0</v>
      </c>
      <c r="AM136" s="297">
        <f>AM102*'6. INPUT PROJECT'!$L46/(1-'6. INPUT PROJECT'!$L46)</f>
        <v>0</v>
      </c>
      <c r="AN136" s="297">
        <f>AN102*'6. INPUT PROJECT'!$L46/(1-'6. INPUT PROJECT'!$L46)</f>
        <v>0</v>
      </c>
      <c r="AO136" s="297">
        <f>AO102*'6. INPUT PROJECT'!$L46/(1-'6. INPUT PROJECT'!$L46)</f>
        <v>0</v>
      </c>
      <c r="AP136" s="297">
        <f>AP102*'6. INPUT PROJECT'!$L46/(1-'6. INPUT PROJECT'!$L46)</f>
        <v>0</v>
      </c>
      <c r="AQ136" s="297">
        <f>AQ102*'6. INPUT PROJECT'!$L46/(1-'6. INPUT PROJECT'!$L46)</f>
        <v>0</v>
      </c>
      <c r="AR136" s="297">
        <f>AR102*'6. INPUT PROJECT'!$L46/(1-'6. INPUT PROJECT'!$L46)</f>
        <v>0</v>
      </c>
      <c r="AS136" s="297">
        <f>AS102*'6. INPUT PROJECT'!$L46/(1-'6. INPUT PROJECT'!$L46)</f>
        <v>0</v>
      </c>
      <c r="AT136" s="297">
        <f>AT102*'6. INPUT PROJECT'!$L46/(1-'6. INPUT PROJECT'!$L46)</f>
        <v>0</v>
      </c>
      <c r="AU136" s="297">
        <f>AU102*'6. INPUT PROJECT'!$L46/(1-'6. INPUT PROJECT'!$L46)</f>
        <v>0</v>
      </c>
      <c r="AV136" s="297">
        <f>AV102*'6. INPUT PROJECT'!$L46/(1-'6. INPUT PROJECT'!$L46)</f>
        <v>0</v>
      </c>
      <c r="AW136" s="297">
        <f>AW102*'6. INPUT PROJECT'!$L46/(1-'6. INPUT PROJECT'!$L46)</f>
        <v>0</v>
      </c>
      <c r="AX136" s="297">
        <f>AX102*'6. INPUT PROJECT'!$L46/(1-'6. INPUT PROJECT'!$L46)</f>
        <v>0</v>
      </c>
      <c r="AY136" s="297">
        <f>AY102*'6. INPUT PROJECT'!$L46/(1-'6. INPUT PROJECT'!$L46)</f>
        <v>0</v>
      </c>
      <c r="AZ136" s="297">
        <f>AZ102*'6. INPUT PROJECT'!$L46/(1-'6. INPUT PROJECT'!$L46)</f>
        <v>0</v>
      </c>
      <c r="BA136" s="297">
        <f>BA102*'6. INPUT PROJECT'!$L46/(1-'6. INPUT PROJECT'!$L46)</f>
        <v>0</v>
      </c>
      <c r="BB136" s="297">
        <f>BB102*'6. INPUT PROJECT'!$L46/(1-'6. INPUT PROJECT'!$L46)</f>
        <v>0</v>
      </c>
      <c r="BC136" s="297">
        <f>BC102*'6. INPUT PROJECT'!$L46/(1-'6. INPUT PROJECT'!$L46)</f>
        <v>0</v>
      </c>
      <c r="BD136" s="297">
        <f>BD102*'6. INPUT PROJECT'!$L46/(1-'6. INPUT PROJECT'!$L46)</f>
        <v>0</v>
      </c>
      <c r="BE136" s="297">
        <f>BE102*'6. INPUT PROJECT'!$L46/(1-'6. INPUT PROJECT'!$L46)</f>
        <v>0</v>
      </c>
      <c r="BF136" s="297">
        <f>BF102*'6. INPUT PROJECT'!$L46/(1-'6. INPUT PROJECT'!$L46)</f>
        <v>0</v>
      </c>
      <c r="BG136" s="297">
        <f>BG102*'6. INPUT PROJECT'!$L46/(1-'6. INPUT PROJECT'!$L46)</f>
        <v>0</v>
      </c>
      <c r="BH136" s="297">
        <f>BH102*'6. INPUT PROJECT'!$L46/(1-'6. INPUT PROJECT'!$L46)</f>
        <v>0</v>
      </c>
      <c r="BI136" s="297">
        <f>BI102*'6. INPUT PROJECT'!$L46/(1-'6. INPUT PROJECT'!$L46)</f>
        <v>0</v>
      </c>
      <c r="BJ136" s="297">
        <f>BJ102*'6. INPUT PROJECT'!$L46/(1-'6. INPUT PROJECT'!$L46)</f>
        <v>0</v>
      </c>
      <c r="BK136" s="297">
        <f>BK102*'6. INPUT PROJECT'!$L46/(1-'6. INPUT PROJECT'!$L46)</f>
        <v>0</v>
      </c>
      <c r="BL136" s="297">
        <f>BL102*'6. INPUT PROJECT'!$L46/(1-'6. INPUT PROJECT'!$L46)</f>
        <v>0</v>
      </c>
      <c r="BM136" s="297">
        <f>BM102*'6. INPUT PROJECT'!$L46/(1-'6. INPUT PROJECT'!$L46)</f>
        <v>0</v>
      </c>
      <c r="BN136" s="297">
        <f>BN102*'6. INPUT PROJECT'!$L46/(1-'6. INPUT PROJECT'!$L46)</f>
        <v>0</v>
      </c>
      <c r="BO136" s="297">
        <f>BO102*'6. INPUT PROJECT'!$L46/(1-'6. INPUT PROJECT'!$L46)</f>
        <v>0</v>
      </c>
      <c r="BP136" s="297">
        <f>BP102*'6. INPUT PROJECT'!$L46/(1-'6. INPUT PROJECT'!$L46)</f>
        <v>0</v>
      </c>
      <c r="BQ136" s="297">
        <f>BQ102*'6. INPUT PROJECT'!$L46/(1-'6. INPUT PROJECT'!$L46)</f>
        <v>0</v>
      </c>
      <c r="BR136" s="297">
        <f>BR102*'6. INPUT PROJECT'!$L46/(1-'6. INPUT PROJECT'!$L46)</f>
        <v>0</v>
      </c>
      <c r="BS136" s="297">
        <f>BS102*'6. INPUT PROJECT'!$L46/(1-'6. INPUT PROJECT'!$L46)</f>
        <v>0</v>
      </c>
    </row>
    <row r="137" spans="1:71" s="80" customFormat="1" ht="16" outlineLevel="2">
      <c r="A137" s="83"/>
      <c r="B137" s="129" t="str">
        <f t="shared" si="120"/>
        <v>Project-2.1.2-Item #7</v>
      </c>
      <c r="C137" s="129">
        <f t="shared" si="120"/>
        <v>0</v>
      </c>
      <c r="E137" s="297">
        <f t="shared" si="109"/>
        <v>0</v>
      </c>
      <c r="F137" s="297">
        <f t="shared" si="110"/>
        <v>0</v>
      </c>
      <c r="G137" s="297">
        <f t="shared" si="111"/>
        <v>0</v>
      </c>
      <c r="H137" s="297">
        <f t="shared" si="112"/>
        <v>0</v>
      </c>
      <c r="I137" s="297">
        <f t="shared" si="113"/>
        <v>0</v>
      </c>
      <c r="J137" s="297">
        <f t="shared" si="114"/>
        <v>0</v>
      </c>
      <c r="K137" s="316"/>
      <c r="L137" s="297">
        <f>L103*'6. INPUT PROJECT'!$L47/(1-'6. INPUT PROJECT'!$L47)</f>
        <v>0</v>
      </c>
      <c r="M137" s="297">
        <f>M103*'6. INPUT PROJECT'!$L47/(1-'6. INPUT PROJECT'!$L47)</f>
        <v>0</v>
      </c>
      <c r="N137" s="297">
        <f>N103*'6. INPUT PROJECT'!$L47/(1-'6. INPUT PROJECT'!$L47)</f>
        <v>0</v>
      </c>
      <c r="O137" s="297">
        <f>O103*'6. INPUT PROJECT'!$L47/(1-'6. INPUT PROJECT'!$L47)</f>
        <v>0</v>
      </c>
      <c r="P137" s="297">
        <f>P103*'6. INPUT PROJECT'!$L47/(1-'6. INPUT PROJECT'!$L47)</f>
        <v>0</v>
      </c>
      <c r="Q137" s="297">
        <f>Q103*'6. INPUT PROJECT'!$L47/(1-'6. INPUT PROJECT'!$L47)</f>
        <v>0</v>
      </c>
      <c r="R137" s="297">
        <f>R103*'6. INPUT PROJECT'!$L47/(1-'6. INPUT PROJECT'!$L47)</f>
        <v>0</v>
      </c>
      <c r="S137" s="297">
        <f>S103*'6. INPUT PROJECT'!$L47/(1-'6. INPUT PROJECT'!$L47)</f>
        <v>0</v>
      </c>
      <c r="T137" s="297">
        <f>T103*'6. INPUT PROJECT'!$L47/(1-'6. INPUT PROJECT'!$L47)</f>
        <v>0</v>
      </c>
      <c r="U137" s="297">
        <f>U103*'6. INPUT PROJECT'!$L47/(1-'6. INPUT PROJECT'!$L47)</f>
        <v>0</v>
      </c>
      <c r="V137" s="297">
        <f>V103*'6. INPUT PROJECT'!$L47/(1-'6. INPUT PROJECT'!$L47)</f>
        <v>0</v>
      </c>
      <c r="W137" s="297">
        <f>W103*'6. INPUT PROJECT'!$L47/(1-'6. INPUT PROJECT'!$L47)</f>
        <v>0</v>
      </c>
      <c r="X137" s="297">
        <f>X103*'6. INPUT PROJECT'!$L47/(1-'6. INPUT PROJECT'!$L47)</f>
        <v>0</v>
      </c>
      <c r="Y137" s="297">
        <f>Y103*'6. INPUT PROJECT'!$L47/(1-'6. INPUT PROJECT'!$L47)</f>
        <v>0</v>
      </c>
      <c r="Z137" s="297">
        <f>Z103*'6. INPUT PROJECT'!$L47/(1-'6. INPUT PROJECT'!$L47)</f>
        <v>0</v>
      </c>
      <c r="AA137" s="297">
        <f>AA103*'6. INPUT PROJECT'!$L47/(1-'6. INPUT PROJECT'!$L47)</f>
        <v>0</v>
      </c>
      <c r="AB137" s="297">
        <f>AB103*'6. INPUT PROJECT'!$L47/(1-'6. INPUT PROJECT'!$L47)</f>
        <v>0</v>
      </c>
      <c r="AC137" s="297">
        <f>AC103*'6. INPUT PROJECT'!$L47/(1-'6. INPUT PROJECT'!$L47)</f>
        <v>0</v>
      </c>
      <c r="AD137" s="297">
        <f>AD103*'6. INPUT PROJECT'!$L47/(1-'6. INPUT PROJECT'!$L47)</f>
        <v>0</v>
      </c>
      <c r="AE137" s="297">
        <f>AE103*'6. INPUT PROJECT'!$L47/(1-'6. INPUT PROJECT'!$L47)</f>
        <v>0</v>
      </c>
      <c r="AF137" s="297">
        <f>AF103*'6. INPUT PROJECT'!$L47/(1-'6. INPUT PROJECT'!$L47)</f>
        <v>0</v>
      </c>
      <c r="AG137" s="297">
        <f>AG103*'6. INPUT PROJECT'!$L47/(1-'6. INPUT PROJECT'!$L47)</f>
        <v>0</v>
      </c>
      <c r="AH137" s="297">
        <f>AH103*'6. INPUT PROJECT'!$L47/(1-'6. INPUT PROJECT'!$L47)</f>
        <v>0</v>
      </c>
      <c r="AI137" s="297">
        <f>AI103*'6. INPUT PROJECT'!$L47/(1-'6. INPUT PROJECT'!$L47)</f>
        <v>0</v>
      </c>
      <c r="AJ137" s="297">
        <f>AJ103*'6. INPUT PROJECT'!$L47/(1-'6. INPUT PROJECT'!$L47)</f>
        <v>0</v>
      </c>
      <c r="AK137" s="297">
        <f>AK103*'6. INPUT PROJECT'!$L47/(1-'6. INPUT PROJECT'!$L47)</f>
        <v>0</v>
      </c>
      <c r="AL137" s="297">
        <f>AL103*'6. INPUT PROJECT'!$L47/(1-'6. INPUT PROJECT'!$L47)</f>
        <v>0</v>
      </c>
      <c r="AM137" s="297">
        <f>AM103*'6. INPUT PROJECT'!$L47/(1-'6. INPUT PROJECT'!$L47)</f>
        <v>0</v>
      </c>
      <c r="AN137" s="297">
        <f>AN103*'6. INPUT PROJECT'!$L47/(1-'6. INPUT PROJECT'!$L47)</f>
        <v>0</v>
      </c>
      <c r="AO137" s="297">
        <f>AO103*'6. INPUT PROJECT'!$L47/(1-'6. INPUT PROJECT'!$L47)</f>
        <v>0</v>
      </c>
      <c r="AP137" s="297">
        <f>AP103*'6. INPUT PROJECT'!$L47/(1-'6. INPUT PROJECT'!$L47)</f>
        <v>0</v>
      </c>
      <c r="AQ137" s="297">
        <f>AQ103*'6. INPUT PROJECT'!$L47/(1-'6. INPUT PROJECT'!$L47)</f>
        <v>0</v>
      </c>
      <c r="AR137" s="297">
        <f>AR103*'6. INPUT PROJECT'!$L47/(1-'6. INPUT PROJECT'!$L47)</f>
        <v>0</v>
      </c>
      <c r="AS137" s="297">
        <f>AS103*'6. INPUT PROJECT'!$L47/(1-'6. INPUT PROJECT'!$L47)</f>
        <v>0</v>
      </c>
      <c r="AT137" s="297">
        <f>AT103*'6. INPUT PROJECT'!$L47/(1-'6. INPUT PROJECT'!$L47)</f>
        <v>0</v>
      </c>
      <c r="AU137" s="297">
        <f>AU103*'6. INPUT PROJECT'!$L47/(1-'6. INPUT PROJECT'!$L47)</f>
        <v>0</v>
      </c>
      <c r="AV137" s="297">
        <f>AV103*'6. INPUT PROJECT'!$L47/(1-'6. INPUT PROJECT'!$L47)</f>
        <v>0</v>
      </c>
      <c r="AW137" s="297">
        <f>AW103*'6. INPUT PROJECT'!$L47/(1-'6. INPUT PROJECT'!$L47)</f>
        <v>0</v>
      </c>
      <c r="AX137" s="297">
        <f>AX103*'6. INPUT PROJECT'!$L47/(1-'6. INPUT PROJECT'!$L47)</f>
        <v>0</v>
      </c>
      <c r="AY137" s="297">
        <f>AY103*'6. INPUT PROJECT'!$L47/(1-'6. INPUT PROJECT'!$L47)</f>
        <v>0</v>
      </c>
      <c r="AZ137" s="297">
        <f>AZ103*'6. INPUT PROJECT'!$L47/(1-'6. INPUT PROJECT'!$L47)</f>
        <v>0</v>
      </c>
      <c r="BA137" s="297">
        <f>BA103*'6. INPUT PROJECT'!$L47/(1-'6. INPUT PROJECT'!$L47)</f>
        <v>0</v>
      </c>
      <c r="BB137" s="297">
        <f>BB103*'6. INPUT PROJECT'!$L47/(1-'6. INPUT PROJECT'!$L47)</f>
        <v>0</v>
      </c>
      <c r="BC137" s="297">
        <f>BC103*'6. INPUT PROJECT'!$L47/(1-'6. INPUT PROJECT'!$L47)</f>
        <v>0</v>
      </c>
      <c r="BD137" s="297">
        <f>BD103*'6. INPUT PROJECT'!$L47/(1-'6. INPUT PROJECT'!$L47)</f>
        <v>0</v>
      </c>
      <c r="BE137" s="297">
        <f>BE103*'6. INPUT PROJECT'!$L47/(1-'6. INPUT PROJECT'!$L47)</f>
        <v>0</v>
      </c>
      <c r="BF137" s="297">
        <f>BF103*'6. INPUT PROJECT'!$L47/(1-'6. INPUT PROJECT'!$L47)</f>
        <v>0</v>
      </c>
      <c r="BG137" s="297">
        <f>BG103*'6. INPUT PROJECT'!$L47/(1-'6. INPUT PROJECT'!$L47)</f>
        <v>0</v>
      </c>
      <c r="BH137" s="297">
        <f>BH103*'6. INPUT PROJECT'!$L47/(1-'6. INPUT PROJECT'!$L47)</f>
        <v>0</v>
      </c>
      <c r="BI137" s="297">
        <f>BI103*'6. INPUT PROJECT'!$L47/(1-'6. INPUT PROJECT'!$L47)</f>
        <v>0</v>
      </c>
      <c r="BJ137" s="297">
        <f>BJ103*'6. INPUT PROJECT'!$L47/(1-'6. INPUT PROJECT'!$L47)</f>
        <v>0</v>
      </c>
      <c r="BK137" s="297">
        <f>BK103*'6. INPUT PROJECT'!$L47/(1-'6. INPUT PROJECT'!$L47)</f>
        <v>0</v>
      </c>
      <c r="BL137" s="297">
        <f>BL103*'6. INPUT PROJECT'!$L47/(1-'6. INPUT PROJECT'!$L47)</f>
        <v>0</v>
      </c>
      <c r="BM137" s="297">
        <f>BM103*'6. INPUT PROJECT'!$L47/(1-'6. INPUT PROJECT'!$L47)</f>
        <v>0</v>
      </c>
      <c r="BN137" s="297">
        <f>BN103*'6. INPUT PROJECT'!$L47/(1-'6. INPUT PROJECT'!$L47)</f>
        <v>0</v>
      </c>
      <c r="BO137" s="297">
        <f>BO103*'6. INPUT PROJECT'!$L47/(1-'6. INPUT PROJECT'!$L47)</f>
        <v>0</v>
      </c>
      <c r="BP137" s="297">
        <f>BP103*'6. INPUT PROJECT'!$L47/(1-'6. INPUT PROJECT'!$L47)</f>
        <v>0</v>
      </c>
      <c r="BQ137" s="297">
        <f>BQ103*'6. INPUT PROJECT'!$L47/(1-'6. INPUT PROJECT'!$L47)</f>
        <v>0</v>
      </c>
      <c r="BR137" s="297">
        <f>BR103*'6. INPUT PROJECT'!$L47/(1-'6. INPUT PROJECT'!$L47)</f>
        <v>0</v>
      </c>
      <c r="BS137" s="297">
        <f>BS103*'6. INPUT PROJECT'!$L47/(1-'6. INPUT PROJECT'!$L47)</f>
        <v>0</v>
      </c>
    </row>
    <row r="138" spans="1:71" s="80" customFormat="1" ht="16" outlineLevel="2">
      <c r="A138" s="83"/>
      <c r="B138" s="129" t="str">
        <f t="shared" si="120"/>
        <v>Project-2.1.2-Item #8</v>
      </c>
      <c r="C138" s="129">
        <f t="shared" si="120"/>
        <v>0</v>
      </c>
      <c r="E138" s="297">
        <f t="shared" si="109"/>
        <v>0</v>
      </c>
      <c r="F138" s="297">
        <f t="shared" si="110"/>
        <v>0</v>
      </c>
      <c r="G138" s="297">
        <f t="shared" si="111"/>
        <v>0</v>
      </c>
      <c r="H138" s="297">
        <f t="shared" si="112"/>
        <v>0</v>
      </c>
      <c r="I138" s="297">
        <f t="shared" si="113"/>
        <v>0</v>
      </c>
      <c r="J138" s="297">
        <f t="shared" si="114"/>
        <v>0</v>
      </c>
      <c r="K138" s="316"/>
      <c r="L138" s="297">
        <f>L104*'6. INPUT PROJECT'!$L48/(1-'6. INPUT PROJECT'!$L48)</f>
        <v>0</v>
      </c>
      <c r="M138" s="297">
        <f>M104*'6. INPUT PROJECT'!$L48/(1-'6. INPUT PROJECT'!$L48)</f>
        <v>0</v>
      </c>
      <c r="N138" s="297">
        <f>N104*'6. INPUT PROJECT'!$L48/(1-'6. INPUT PROJECT'!$L48)</f>
        <v>0</v>
      </c>
      <c r="O138" s="297">
        <f>O104*'6. INPUT PROJECT'!$L48/(1-'6. INPUT PROJECT'!$L48)</f>
        <v>0</v>
      </c>
      <c r="P138" s="297">
        <f>P104*'6. INPUT PROJECT'!$L48/(1-'6. INPUT PROJECT'!$L48)</f>
        <v>0</v>
      </c>
      <c r="Q138" s="297">
        <f>Q104*'6. INPUT PROJECT'!$L48/(1-'6. INPUT PROJECT'!$L48)</f>
        <v>0</v>
      </c>
      <c r="R138" s="297">
        <f>R104*'6. INPUT PROJECT'!$L48/(1-'6. INPUT PROJECT'!$L48)</f>
        <v>0</v>
      </c>
      <c r="S138" s="297">
        <f>S104*'6. INPUT PROJECT'!$L48/(1-'6. INPUT PROJECT'!$L48)</f>
        <v>0</v>
      </c>
      <c r="T138" s="297">
        <f>T104*'6. INPUT PROJECT'!$L48/(1-'6. INPUT PROJECT'!$L48)</f>
        <v>0</v>
      </c>
      <c r="U138" s="297">
        <f>U104*'6. INPUT PROJECT'!$L48/(1-'6. INPUT PROJECT'!$L48)</f>
        <v>0</v>
      </c>
      <c r="V138" s="297">
        <f>V104*'6. INPUT PROJECT'!$L48/(1-'6. INPUT PROJECT'!$L48)</f>
        <v>0</v>
      </c>
      <c r="W138" s="297">
        <f>W104*'6. INPUT PROJECT'!$L48/(1-'6. INPUT PROJECT'!$L48)</f>
        <v>0</v>
      </c>
      <c r="X138" s="297">
        <f>X104*'6. INPUT PROJECT'!$L48/(1-'6. INPUT PROJECT'!$L48)</f>
        <v>0</v>
      </c>
      <c r="Y138" s="297">
        <f>Y104*'6. INPUT PROJECT'!$L48/(1-'6. INPUT PROJECT'!$L48)</f>
        <v>0</v>
      </c>
      <c r="Z138" s="297">
        <f>Z104*'6. INPUT PROJECT'!$L48/(1-'6. INPUT PROJECT'!$L48)</f>
        <v>0</v>
      </c>
      <c r="AA138" s="297">
        <f>AA104*'6. INPUT PROJECT'!$L48/(1-'6. INPUT PROJECT'!$L48)</f>
        <v>0</v>
      </c>
      <c r="AB138" s="297">
        <f>AB104*'6. INPUT PROJECT'!$L48/(1-'6. INPUT PROJECT'!$L48)</f>
        <v>0</v>
      </c>
      <c r="AC138" s="297">
        <f>AC104*'6. INPUT PROJECT'!$L48/(1-'6. INPUT PROJECT'!$L48)</f>
        <v>0</v>
      </c>
      <c r="AD138" s="297">
        <f>AD104*'6. INPUT PROJECT'!$L48/(1-'6. INPUT PROJECT'!$L48)</f>
        <v>0</v>
      </c>
      <c r="AE138" s="297">
        <f>AE104*'6. INPUT PROJECT'!$L48/(1-'6. INPUT PROJECT'!$L48)</f>
        <v>0</v>
      </c>
      <c r="AF138" s="297">
        <f>AF104*'6. INPUT PROJECT'!$L48/(1-'6. INPUT PROJECT'!$L48)</f>
        <v>0</v>
      </c>
      <c r="AG138" s="297">
        <f>AG104*'6. INPUT PROJECT'!$L48/(1-'6. INPUT PROJECT'!$L48)</f>
        <v>0</v>
      </c>
      <c r="AH138" s="297">
        <f>AH104*'6. INPUT PROJECT'!$L48/(1-'6. INPUT PROJECT'!$L48)</f>
        <v>0</v>
      </c>
      <c r="AI138" s="297">
        <f>AI104*'6. INPUT PROJECT'!$L48/(1-'6. INPUT PROJECT'!$L48)</f>
        <v>0</v>
      </c>
      <c r="AJ138" s="297">
        <f>AJ104*'6. INPUT PROJECT'!$L48/(1-'6. INPUT PROJECT'!$L48)</f>
        <v>0</v>
      </c>
      <c r="AK138" s="297">
        <f>AK104*'6. INPUT PROJECT'!$L48/(1-'6. INPUT PROJECT'!$L48)</f>
        <v>0</v>
      </c>
      <c r="AL138" s="297">
        <f>AL104*'6. INPUT PROJECT'!$L48/(1-'6. INPUT PROJECT'!$L48)</f>
        <v>0</v>
      </c>
      <c r="AM138" s="297">
        <f>AM104*'6. INPUT PROJECT'!$L48/(1-'6. INPUT PROJECT'!$L48)</f>
        <v>0</v>
      </c>
      <c r="AN138" s="297">
        <f>AN104*'6. INPUT PROJECT'!$L48/(1-'6. INPUT PROJECT'!$L48)</f>
        <v>0</v>
      </c>
      <c r="AO138" s="297">
        <f>AO104*'6. INPUT PROJECT'!$L48/(1-'6. INPUT PROJECT'!$L48)</f>
        <v>0</v>
      </c>
      <c r="AP138" s="297">
        <f>AP104*'6. INPUT PROJECT'!$L48/(1-'6. INPUT PROJECT'!$L48)</f>
        <v>0</v>
      </c>
      <c r="AQ138" s="297">
        <f>AQ104*'6. INPUT PROJECT'!$L48/(1-'6. INPUT PROJECT'!$L48)</f>
        <v>0</v>
      </c>
      <c r="AR138" s="297">
        <f>AR104*'6. INPUT PROJECT'!$L48/(1-'6. INPUT PROJECT'!$L48)</f>
        <v>0</v>
      </c>
      <c r="AS138" s="297">
        <f>AS104*'6. INPUT PROJECT'!$L48/(1-'6. INPUT PROJECT'!$L48)</f>
        <v>0</v>
      </c>
      <c r="AT138" s="297">
        <f>AT104*'6. INPUT PROJECT'!$L48/(1-'6. INPUT PROJECT'!$L48)</f>
        <v>0</v>
      </c>
      <c r="AU138" s="297">
        <f>AU104*'6. INPUT PROJECT'!$L48/(1-'6. INPUT PROJECT'!$L48)</f>
        <v>0</v>
      </c>
      <c r="AV138" s="297">
        <f>AV104*'6. INPUT PROJECT'!$L48/(1-'6. INPUT PROJECT'!$L48)</f>
        <v>0</v>
      </c>
      <c r="AW138" s="297">
        <f>AW104*'6. INPUT PROJECT'!$L48/(1-'6. INPUT PROJECT'!$L48)</f>
        <v>0</v>
      </c>
      <c r="AX138" s="297">
        <f>AX104*'6. INPUT PROJECT'!$L48/(1-'6. INPUT PROJECT'!$L48)</f>
        <v>0</v>
      </c>
      <c r="AY138" s="297">
        <f>AY104*'6. INPUT PROJECT'!$L48/(1-'6. INPUT PROJECT'!$L48)</f>
        <v>0</v>
      </c>
      <c r="AZ138" s="297">
        <f>AZ104*'6. INPUT PROJECT'!$L48/(1-'6. INPUT PROJECT'!$L48)</f>
        <v>0</v>
      </c>
      <c r="BA138" s="297">
        <f>BA104*'6. INPUT PROJECT'!$L48/(1-'6. INPUT PROJECT'!$L48)</f>
        <v>0</v>
      </c>
      <c r="BB138" s="297">
        <f>BB104*'6. INPUT PROJECT'!$L48/(1-'6. INPUT PROJECT'!$L48)</f>
        <v>0</v>
      </c>
      <c r="BC138" s="297">
        <f>BC104*'6. INPUT PROJECT'!$L48/(1-'6. INPUT PROJECT'!$L48)</f>
        <v>0</v>
      </c>
      <c r="BD138" s="297">
        <f>BD104*'6. INPUT PROJECT'!$L48/(1-'6. INPUT PROJECT'!$L48)</f>
        <v>0</v>
      </c>
      <c r="BE138" s="297">
        <f>BE104*'6. INPUT PROJECT'!$L48/(1-'6. INPUT PROJECT'!$L48)</f>
        <v>0</v>
      </c>
      <c r="BF138" s="297">
        <f>BF104*'6. INPUT PROJECT'!$L48/(1-'6. INPUT PROJECT'!$L48)</f>
        <v>0</v>
      </c>
      <c r="BG138" s="297">
        <f>BG104*'6. INPUT PROJECT'!$L48/(1-'6. INPUT PROJECT'!$L48)</f>
        <v>0</v>
      </c>
      <c r="BH138" s="297">
        <f>BH104*'6. INPUT PROJECT'!$L48/(1-'6. INPUT PROJECT'!$L48)</f>
        <v>0</v>
      </c>
      <c r="BI138" s="297">
        <f>BI104*'6. INPUT PROJECT'!$L48/(1-'6. INPUT PROJECT'!$L48)</f>
        <v>0</v>
      </c>
      <c r="BJ138" s="297">
        <f>BJ104*'6. INPUT PROJECT'!$L48/(1-'6. INPUT PROJECT'!$L48)</f>
        <v>0</v>
      </c>
      <c r="BK138" s="297">
        <f>BK104*'6. INPUT PROJECT'!$L48/(1-'6. INPUT PROJECT'!$L48)</f>
        <v>0</v>
      </c>
      <c r="BL138" s="297">
        <f>BL104*'6. INPUT PROJECT'!$L48/(1-'6. INPUT PROJECT'!$L48)</f>
        <v>0</v>
      </c>
      <c r="BM138" s="297">
        <f>BM104*'6. INPUT PROJECT'!$L48/(1-'6. INPUT PROJECT'!$L48)</f>
        <v>0</v>
      </c>
      <c r="BN138" s="297">
        <f>BN104*'6. INPUT PROJECT'!$L48/(1-'6. INPUT PROJECT'!$L48)</f>
        <v>0</v>
      </c>
      <c r="BO138" s="297">
        <f>BO104*'6. INPUT PROJECT'!$L48/(1-'6. INPUT PROJECT'!$L48)</f>
        <v>0</v>
      </c>
      <c r="BP138" s="297">
        <f>BP104*'6. INPUT PROJECT'!$L48/(1-'6. INPUT PROJECT'!$L48)</f>
        <v>0</v>
      </c>
      <c r="BQ138" s="297">
        <f>BQ104*'6. INPUT PROJECT'!$L48/(1-'6. INPUT PROJECT'!$L48)</f>
        <v>0</v>
      </c>
      <c r="BR138" s="297">
        <f>BR104*'6. INPUT PROJECT'!$L48/(1-'6. INPUT PROJECT'!$L48)</f>
        <v>0</v>
      </c>
      <c r="BS138" s="297">
        <f>BS104*'6. INPUT PROJECT'!$L48/(1-'6. INPUT PROJECT'!$L48)</f>
        <v>0</v>
      </c>
    </row>
    <row r="139" spans="1:71" s="80" customFormat="1" ht="16" outlineLevel="2">
      <c r="A139" s="83"/>
      <c r="B139" s="129" t="str">
        <f t="shared" si="120"/>
        <v>Project-2.1.2-Item #9</v>
      </c>
      <c r="C139" s="129">
        <f t="shared" si="120"/>
        <v>0</v>
      </c>
      <c r="E139" s="297">
        <f t="shared" si="109"/>
        <v>0</v>
      </c>
      <c r="F139" s="297">
        <f t="shared" si="110"/>
        <v>0</v>
      </c>
      <c r="G139" s="297">
        <f t="shared" si="111"/>
        <v>0</v>
      </c>
      <c r="H139" s="297">
        <f t="shared" si="112"/>
        <v>0</v>
      </c>
      <c r="I139" s="297">
        <f t="shared" si="113"/>
        <v>0</v>
      </c>
      <c r="J139" s="297">
        <f t="shared" si="114"/>
        <v>0</v>
      </c>
      <c r="K139" s="307"/>
      <c r="L139" s="297">
        <f>L105*'6. INPUT PROJECT'!$L49/(1-'6. INPUT PROJECT'!$L49)</f>
        <v>0</v>
      </c>
      <c r="M139" s="297">
        <f>M105*'6. INPUT PROJECT'!$L49/(1-'6. INPUT PROJECT'!$L49)</f>
        <v>0</v>
      </c>
      <c r="N139" s="297">
        <f>N105*'6. INPUT PROJECT'!$L49/(1-'6. INPUT PROJECT'!$L49)</f>
        <v>0</v>
      </c>
      <c r="O139" s="297">
        <f>O105*'6. INPUT PROJECT'!$L49/(1-'6. INPUT PROJECT'!$L49)</f>
        <v>0</v>
      </c>
      <c r="P139" s="297">
        <f>P105*'6. INPUT PROJECT'!$L49/(1-'6. INPUT PROJECT'!$L49)</f>
        <v>0</v>
      </c>
      <c r="Q139" s="297">
        <f>Q105*'6. INPUT PROJECT'!$L49/(1-'6. INPUT PROJECT'!$L49)</f>
        <v>0</v>
      </c>
      <c r="R139" s="297">
        <f>R105*'6. INPUT PROJECT'!$L49/(1-'6. INPUT PROJECT'!$L49)</f>
        <v>0</v>
      </c>
      <c r="S139" s="297">
        <f>S105*'6. INPUT PROJECT'!$L49/(1-'6. INPUT PROJECT'!$L49)</f>
        <v>0</v>
      </c>
      <c r="T139" s="297">
        <f>T105*'6. INPUT PROJECT'!$L49/(1-'6. INPUT PROJECT'!$L49)</f>
        <v>0</v>
      </c>
      <c r="U139" s="297">
        <f>U105*'6. INPUT PROJECT'!$L49/(1-'6. INPUT PROJECT'!$L49)</f>
        <v>0</v>
      </c>
      <c r="V139" s="297">
        <f>V105*'6. INPUT PROJECT'!$L49/(1-'6. INPUT PROJECT'!$L49)</f>
        <v>0</v>
      </c>
      <c r="W139" s="297">
        <f>W105*'6. INPUT PROJECT'!$L49/(1-'6. INPUT PROJECT'!$L49)</f>
        <v>0</v>
      </c>
      <c r="X139" s="297">
        <f>X105*'6. INPUT PROJECT'!$L49/(1-'6. INPUT PROJECT'!$L49)</f>
        <v>0</v>
      </c>
      <c r="Y139" s="297">
        <f>Y105*'6. INPUT PROJECT'!$L49/(1-'6. INPUT PROJECT'!$L49)</f>
        <v>0</v>
      </c>
      <c r="Z139" s="297">
        <f>Z105*'6. INPUT PROJECT'!$L49/(1-'6. INPUT PROJECT'!$L49)</f>
        <v>0</v>
      </c>
      <c r="AA139" s="297">
        <f>AA105*'6. INPUT PROJECT'!$L49/(1-'6. INPUT PROJECT'!$L49)</f>
        <v>0</v>
      </c>
      <c r="AB139" s="297">
        <f>AB105*'6. INPUT PROJECT'!$L49/(1-'6. INPUT PROJECT'!$L49)</f>
        <v>0</v>
      </c>
      <c r="AC139" s="297">
        <f>AC105*'6. INPUT PROJECT'!$L49/(1-'6. INPUT PROJECT'!$L49)</f>
        <v>0</v>
      </c>
      <c r="AD139" s="297">
        <f>AD105*'6. INPUT PROJECT'!$L49/(1-'6. INPUT PROJECT'!$L49)</f>
        <v>0</v>
      </c>
      <c r="AE139" s="297">
        <f>AE105*'6. INPUT PROJECT'!$L49/(1-'6. INPUT PROJECT'!$L49)</f>
        <v>0</v>
      </c>
      <c r="AF139" s="297">
        <f>AF105*'6. INPUT PROJECT'!$L49/(1-'6. INPUT PROJECT'!$L49)</f>
        <v>0</v>
      </c>
      <c r="AG139" s="297">
        <f>AG105*'6. INPUT PROJECT'!$L49/(1-'6. INPUT PROJECT'!$L49)</f>
        <v>0</v>
      </c>
      <c r="AH139" s="297">
        <f>AH105*'6. INPUT PROJECT'!$L49/(1-'6. INPUT PROJECT'!$L49)</f>
        <v>0</v>
      </c>
      <c r="AI139" s="297">
        <f>AI105*'6. INPUT PROJECT'!$L49/(1-'6. INPUT PROJECT'!$L49)</f>
        <v>0</v>
      </c>
      <c r="AJ139" s="297">
        <f>AJ105*'6. INPUT PROJECT'!$L49/(1-'6. INPUT PROJECT'!$L49)</f>
        <v>0</v>
      </c>
      <c r="AK139" s="297">
        <f>AK105*'6. INPUT PROJECT'!$L49/(1-'6. INPUT PROJECT'!$L49)</f>
        <v>0</v>
      </c>
      <c r="AL139" s="297">
        <f>AL105*'6. INPUT PROJECT'!$L49/(1-'6. INPUT PROJECT'!$L49)</f>
        <v>0</v>
      </c>
      <c r="AM139" s="297">
        <f>AM105*'6. INPUT PROJECT'!$L49/(1-'6. INPUT PROJECT'!$L49)</f>
        <v>0</v>
      </c>
      <c r="AN139" s="297">
        <f>AN105*'6. INPUT PROJECT'!$L49/(1-'6. INPUT PROJECT'!$L49)</f>
        <v>0</v>
      </c>
      <c r="AO139" s="297">
        <f>AO105*'6. INPUT PROJECT'!$L49/(1-'6. INPUT PROJECT'!$L49)</f>
        <v>0</v>
      </c>
      <c r="AP139" s="297">
        <f>AP105*'6. INPUT PROJECT'!$L49/(1-'6. INPUT PROJECT'!$L49)</f>
        <v>0</v>
      </c>
      <c r="AQ139" s="297">
        <f>AQ105*'6. INPUT PROJECT'!$L49/(1-'6. INPUT PROJECT'!$L49)</f>
        <v>0</v>
      </c>
      <c r="AR139" s="297">
        <f>AR105*'6. INPUT PROJECT'!$L49/(1-'6. INPUT PROJECT'!$L49)</f>
        <v>0</v>
      </c>
      <c r="AS139" s="297">
        <f>AS105*'6. INPUT PROJECT'!$L49/(1-'6. INPUT PROJECT'!$L49)</f>
        <v>0</v>
      </c>
      <c r="AT139" s="297">
        <f>AT105*'6. INPUT PROJECT'!$L49/(1-'6. INPUT PROJECT'!$L49)</f>
        <v>0</v>
      </c>
      <c r="AU139" s="297">
        <f>AU105*'6. INPUT PROJECT'!$L49/(1-'6. INPUT PROJECT'!$L49)</f>
        <v>0</v>
      </c>
      <c r="AV139" s="297">
        <f>AV105*'6. INPUT PROJECT'!$L49/(1-'6. INPUT PROJECT'!$L49)</f>
        <v>0</v>
      </c>
      <c r="AW139" s="297">
        <f>AW105*'6. INPUT PROJECT'!$L49/(1-'6. INPUT PROJECT'!$L49)</f>
        <v>0</v>
      </c>
      <c r="AX139" s="297">
        <f>AX105*'6. INPUT PROJECT'!$L49/(1-'6. INPUT PROJECT'!$L49)</f>
        <v>0</v>
      </c>
      <c r="AY139" s="297">
        <f>AY105*'6. INPUT PROJECT'!$L49/(1-'6. INPUT PROJECT'!$L49)</f>
        <v>0</v>
      </c>
      <c r="AZ139" s="297">
        <f>AZ105*'6. INPUT PROJECT'!$L49/(1-'6. INPUT PROJECT'!$L49)</f>
        <v>0</v>
      </c>
      <c r="BA139" s="297">
        <f>BA105*'6. INPUT PROJECT'!$L49/(1-'6. INPUT PROJECT'!$L49)</f>
        <v>0</v>
      </c>
      <c r="BB139" s="297">
        <f>BB105*'6. INPUT PROJECT'!$L49/(1-'6. INPUT PROJECT'!$L49)</f>
        <v>0</v>
      </c>
      <c r="BC139" s="297">
        <f>BC105*'6. INPUT PROJECT'!$L49/(1-'6. INPUT PROJECT'!$L49)</f>
        <v>0</v>
      </c>
      <c r="BD139" s="297">
        <f>BD105*'6. INPUT PROJECT'!$L49/(1-'6. INPUT PROJECT'!$L49)</f>
        <v>0</v>
      </c>
      <c r="BE139" s="297">
        <f>BE105*'6. INPUT PROJECT'!$L49/(1-'6. INPUT PROJECT'!$L49)</f>
        <v>0</v>
      </c>
      <c r="BF139" s="297">
        <f>BF105*'6. INPUT PROJECT'!$L49/(1-'6. INPUT PROJECT'!$L49)</f>
        <v>0</v>
      </c>
      <c r="BG139" s="297">
        <f>BG105*'6. INPUT PROJECT'!$L49/(1-'6. INPUT PROJECT'!$L49)</f>
        <v>0</v>
      </c>
      <c r="BH139" s="297">
        <f>BH105*'6. INPUT PROJECT'!$L49/(1-'6. INPUT PROJECT'!$L49)</f>
        <v>0</v>
      </c>
      <c r="BI139" s="297">
        <f>BI105*'6. INPUT PROJECT'!$L49/(1-'6. INPUT PROJECT'!$L49)</f>
        <v>0</v>
      </c>
      <c r="BJ139" s="297">
        <f>BJ105*'6. INPUT PROJECT'!$L49/(1-'6. INPUT PROJECT'!$L49)</f>
        <v>0</v>
      </c>
      <c r="BK139" s="297">
        <f>BK105*'6. INPUT PROJECT'!$L49/(1-'6. INPUT PROJECT'!$L49)</f>
        <v>0</v>
      </c>
      <c r="BL139" s="297">
        <f>BL105*'6. INPUT PROJECT'!$L49/(1-'6. INPUT PROJECT'!$L49)</f>
        <v>0</v>
      </c>
      <c r="BM139" s="297">
        <f>BM105*'6. INPUT PROJECT'!$L49/(1-'6. INPUT PROJECT'!$L49)</f>
        <v>0</v>
      </c>
      <c r="BN139" s="297">
        <f>BN105*'6. INPUT PROJECT'!$L49/(1-'6. INPUT PROJECT'!$L49)</f>
        <v>0</v>
      </c>
      <c r="BO139" s="297">
        <f>BO105*'6. INPUT PROJECT'!$L49/(1-'6. INPUT PROJECT'!$L49)</f>
        <v>0</v>
      </c>
      <c r="BP139" s="297">
        <f>BP105*'6. INPUT PROJECT'!$L49/(1-'6. INPUT PROJECT'!$L49)</f>
        <v>0</v>
      </c>
      <c r="BQ139" s="297">
        <f>BQ105*'6. INPUT PROJECT'!$L49/(1-'6. INPUT PROJECT'!$L49)</f>
        <v>0</v>
      </c>
      <c r="BR139" s="297">
        <f>BR105*'6. INPUT PROJECT'!$L49/(1-'6. INPUT PROJECT'!$L49)</f>
        <v>0</v>
      </c>
      <c r="BS139" s="297">
        <f>BS105*'6. INPUT PROJECT'!$L49/(1-'6. INPUT PROJECT'!$L49)</f>
        <v>0</v>
      </c>
    </row>
    <row r="140" spans="1:71" s="80" customFormat="1" ht="16" outlineLevel="2">
      <c r="A140" s="83"/>
      <c r="B140" s="134" t="str">
        <f t="shared" si="120"/>
        <v>Project-2.1.2-Item #10</v>
      </c>
      <c r="C140" s="134">
        <f t="shared" si="120"/>
        <v>0</v>
      </c>
      <c r="E140" s="298">
        <f t="shared" si="109"/>
        <v>0</v>
      </c>
      <c r="F140" s="298">
        <f t="shared" si="110"/>
        <v>0</v>
      </c>
      <c r="G140" s="298">
        <f t="shared" si="111"/>
        <v>0</v>
      </c>
      <c r="H140" s="298">
        <f t="shared" si="112"/>
        <v>0</v>
      </c>
      <c r="I140" s="298">
        <f t="shared" si="113"/>
        <v>0</v>
      </c>
      <c r="J140" s="298">
        <f t="shared" si="114"/>
        <v>0</v>
      </c>
      <c r="K140" s="309"/>
      <c r="L140" s="298">
        <f>L106*'6. INPUT PROJECT'!$L50/(1-'6. INPUT PROJECT'!$L50)</f>
        <v>0</v>
      </c>
      <c r="M140" s="298">
        <f>M106*'6. INPUT PROJECT'!$L50/(1-'6. INPUT PROJECT'!$L50)</f>
        <v>0</v>
      </c>
      <c r="N140" s="298">
        <f>N106*'6. INPUT PROJECT'!$L50/(1-'6. INPUT PROJECT'!$L50)</f>
        <v>0</v>
      </c>
      <c r="O140" s="298">
        <f>O106*'6. INPUT PROJECT'!$L50/(1-'6. INPUT PROJECT'!$L50)</f>
        <v>0</v>
      </c>
      <c r="P140" s="298">
        <f>P106*'6. INPUT PROJECT'!$L50/(1-'6. INPUT PROJECT'!$L50)</f>
        <v>0</v>
      </c>
      <c r="Q140" s="298">
        <f>Q106*'6. INPUT PROJECT'!$L50/(1-'6. INPUT PROJECT'!$L50)</f>
        <v>0</v>
      </c>
      <c r="R140" s="298">
        <f>R106*'6. INPUT PROJECT'!$L50/(1-'6. INPUT PROJECT'!$L50)</f>
        <v>0</v>
      </c>
      <c r="S140" s="298">
        <f>S106*'6. INPUT PROJECT'!$L50/(1-'6. INPUT PROJECT'!$L50)</f>
        <v>0</v>
      </c>
      <c r="T140" s="298">
        <f>T106*'6. INPUT PROJECT'!$L50/(1-'6. INPUT PROJECT'!$L50)</f>
        <v>0</v>
      </c>
      <c r="U140" s="298">
        <f>U106*'6. INPUT PROJECT'!$L50/(1-'6. INPUT PROJECT'!$L50)</f>
        <v>0</v>
      </c>
      <c r="V140" s="298">
        <f>V106*'6. INPUT PROJECT'!$L50/(1-'6. INPUT PROJECT'!$L50)</f>
        <v>0</v>
      </c>
      <c r="W140" s="298">
        <f>W106*'6. INPUT PROJECT'!$L50/(1-'6. INPUT PROJECT'!$L50)</f>
        <v>0</v>
      </c>
      <c r="X140" s="298">
        <f>X106*'6. INPUT PROJECT'!$L50/(1-'6. INPUT PROJECT'!$L50)</f>
        <v>0</v>
      </c>
      <c r="Y140" s="298">
        <f>Y106*'6. INPUT PROJECT'!$L50/(1-'6. INPUT PROJECT'!$L50)</f>
        <v>0</v>
      </c>
      <c r="Z140" s="298">
        <f>Z106*'6. INPUT PROJECT'!$L50/(1-'6. INPUT PROJECT'!$L50)</f>
        <v>0</v>
      </c>
      <c r="AA140" s="298">
        <f>AA106*'6. INPUT PROJECT'!$L50/(1-'6. INPUT PROJECT'!$L50)</f>
        <v>0</v>
      </c>
      <c r="AB140" s="298">
        <f>AB106*'6. INPUT PROJECT'!$L50/(1-'6. INPUT PROJECT'!$L50)</f>
        <v>0</v>
      </c>
      <c r="AC140" s="298">
        <f>AC106*'6. INPUT PROJECT'!$L50/(1-'6. INPUT PROJECT'!$L50)</f>
        <v>0</v>
      </c>
      <c r="AD140" s="298">
        <f>AD106*'6. INPUT PROJECT'!$L50/(1-'6. INPUT PROJECT'!$L50)</f>
        <v>0</v>
      </c>
      <c r="AE140" s="298">
        <f>AE106*'6. INPUT PROJECT'!$L50/(1-'6. INPUT PROJECT'!$L50)</f>
        <v>0</v>
      </c>
      <c r="AF140" s="298">
        <f>AF106*'6. INPUT PROJECT'!$L50/(1-'6. INPUT PROJECT'!$L50)</f>
        <v>0</v>
      </c>
      <c r="AG140" s="298">
        <f>AG106*'6. INPUT PROJECT'!$L50/(1-'6. INPUT PROJECT'!$L50)</f>
        <v>0</v>
      </c>
      <c r="AH140" s="298">
        <f>AH106*'6. INPUT PROJECT'!$L50/(1-'6. INPUT PROJECT'!$L50)</f>
        <v>0</v>
      </c>
      <c r="AI140" s="298">
        <f>AI106*'6. INPUT PROJECT'!$L50/(1-'6. INPUT PROJECT'!$L50)</f>
        <v>0</v>
      </c>
      <c r="AJ140" s="298">
        <f>AJ106*'6. INPUT PROJECT'!$L50/(1-'6. INPUT PROJECT'!$L50)</f>
        <v>0</v>
      </c>
      <c r="AK140" s="298">
        <f>AK106*'6. INPUT PROJECT'!$L50/(1-'6. INPUT PROJECT'!$L50)</f>
        <v>0</v>
      </c>
      <c r="AL140" s="298">
        <f>AL106*'6. INPUT PROJECT'!$L50/(1-'6. INPUT PROJECT'!$L50)</f>
        <v>0</v>
      </c>
      <c r="AM140" s="298">
        <f>AM106*'6. INPUT PROJECT'!$L50/(1-'6. INPUT PROJECT'!$L50)</f>
        <v>0</v>
      </c>
      <c r="AN140" s="298">
        <f>AN106*'6. INPUT PROJECT'!$L50/(1-'6. INPUT PROJECT'!$L50)</f>
        <v>0</v>
      </c>
      <c r="AO140" s="298">
        <f>AO106*'6. INPUT PROJECT'!$L50/(1-'6. INPUT PROJECT'!$L50)</f>
        <v>0</v>
      </c>
      <c r="AP140" s="298">
        <f>AP106*'6. INPUT PROJECT'!$L50/(1-'6. INPUT PROJECT'!$L50)</f>
        <v>0</v>
      </c>
      <c r="AQ140" s="298">
        <f>AQ106*'6. INPUT PROJECT'!$L50/(1-'6. INPUT PROJECT'!$L50)</f>
        <v>0</v>
      </c>
      <c r="AR140" s="298">
        <f>AR106*'6. INPUT PROJECT'!$L50/(1-'6. INPUT PROJECT'!$L50)</f>
        <v>0</v>
      </c>
      <c r="AS140" s="298">
        <f>AS106*'6. INPUT PROJECT'!$L50/(1-'6. INPUT PROJECT'!$L50)</f>
        <v>0</v>
      </c>
      <c r="AT140" s="298">
        <f>AT106*'6. INPUT PROJECT'!$L50/(1-'6. INPUT PROJECT'!$L50)</f>
        <v>0</v>
      </c>
      <c r="AU140" s="298">
        <f>AU106*'6. INPUT PROJECT'!$L50/(1-'6. INPUT PROJECT'!$L50)</f>
        <v>0</v>
      </c>
      <c r="AV140" s="298">
        <f>AV106*'6. INPUT PROJECT'!$L50/(1-'6. INPUT PROJECT'!$L50)</f>
        <v>0</v>
      </c>
      <c r="AW140" s="298">
        <f>AW106*'6. INPUT PROJECT'!$L50/(1-'6. INPUT PROJECT'!$L50)</f>
        <v>0</v>
      </c>
      <c r="AX140" s="298">
        <f>AX106*'6. INPUT PROJECT'!$L50/(1-'6. INPUT PROJECT'!$L50)</f>
        <v>0</v>
      </c>
      <c r="AY140" s="298">
        <f>AY106*'6. INPUT PROJECT'!$L50/(1-'6. INPUT PROJECT'!$L50)</f>
        <v>0</v>
      </c>
      <c r="AZ140" s="298">
        <f>AZ106*'6. INPUT PROJECT'!$L50/(1-'6. INPUT PROJECT'!$L50)</f>
        <v>0</v>
      </c>
      <c r="BA140" s="298">
        <f>BA106*'6. INPUT PROJECT'!$L50/(1-'6. INPUT PROJECT'!$L50)</f>
        <v>0</v>
      </c>
      <c r="BB140" s="298">
        <f>BB106*'6. INPUT PROJECT'!$L50/(1-'6. INPUT PROJECT'!$L50)</f>
        <v>0</v>
      </c>
      <c r="BC140" s="298">
        <f>BC106*'6. INPUT PROJECT'!$L50/(1-'6. INPUT PROJECT'!$L50)</f>
        <v>0</v>
      </c>
      <c r="BD140" s="298">
        <f>BD106*'6. INPUT PROJECT'!$L50/(1-'6. INPUT PROJECT'!$L50)</f>
        <v>0</v>
      </c>
      <c r="BE140" s="298">
        <f>BE106*'6. INPUT PROJECT'!$L50/(1-'6. INPUT PROJECT'!$L50)</f>
        <v>0</v>
      </c>
      <c r="BF140" s="298">
        <f>BF106*'6. INPUT PROJECT'!$L50/(1-'6. INPUT PROJECT'!$L50)</f>
        <v>0</v>
      </c>
      <c r="BG140" s="298">
        <f>BG106*'6. INPUT PROJECT'!$L50/(1-'6. INPUT PROJECT'!$L50)</f>
        <v>0</v>
      </c>
      <c r="BH140" s="298">
        <f>BH106*'6. INPUT PROJECT'!$L50/(1-'6. INPUT PROJECT'!$L50)</f>
        <v>0</v>
      </c>
      <c r="BI140" s="298">
        <f>BI106*'6. INPUT PROJECT'!$L50/(1-'6. INPUT PROJECT'!$L50)</f>
        <v>0</v>
      </c>
      <c r="BJ140" s="298">
        <f>BJ106*'6. INPUT PROJECT'!$L50/(1-'6. INPUT PROJECT'!$L50)</f>
        <v>0</v>
      </c>
      <c r="BK140" s="298">
        <f>BK106*'6. INPUT PROJECT'!$L50/(1-'6. INPUT PROJECT'!$L50)</f>
        <v>0</v>
      </c>
      <c r="BL140" s="298">
        <f>BL106*'6. INPUT PROJECT'!$L50/(1-'6. INPUT PROJECT'!$L50)</f>
        <v>0</v>
      </c>
      <c r="BM140" s="298">
        <f>BM106*'6. INPUT PROJECT'!$L50/(1-'6. INPUT PROJECT'!$L50)</f>
        <v>0</v>
      </c>
      <c r="BN140" s="298">
        <f>BN106*'6. INPUT PROJECT'!$L50/(1-'6. INPUT PROJECT'!$L50)</f>
        <v>0</v>
      </c>
      <c r="BO140" s="298">
        <f>BO106*'6. INPUT PROJECT'!$L50/(1-'6. INPUT PROJECT'!$L50)</f>
        <v>0</v>
      </c>
      <c r="BP140" s="298">
        <f>BP106*'6. INPUT PROJECT'!$L50/(1-'6. INPUT PROJECT'!$L50)</f>
        <v>0</v>
      </c>
      <c r="BQ140" s="298">
        <f>BQ106*'6. INPUT PROJECT'!$L50/(1-'6. INPUT PROJECT'!$L50)</f>
        <v>0</v>
      </c>
      <c r="BR140" s="298">
        <f>BR106*'6. INPUT PROJECT'!$L50/(1-'6. INPUT PROJECT'!$L50)</f>
        <v>0</v>
      </c>
      <c r="BS140" s="298">
        <f>BS106*'6. INPUT PROJECT'!$L50/(1-'6. INPUT PROJECT'!$L50)</f>
        <v>0</v>
      </c>
    </row>
    <row r="141" spans="1:71" s="79" customFormat="1" ht="16" outlineLevel="1">
      <c r="A141" s="83"/>
      <c r="B141" s="133" t="str">
        <f>'6. INPUT PROJECT'!D71</f>
        <v>2.2.3</v>
      </c>
      <c r="C141" s="133" t="str">
        <f>'6. INPUT PROJECT'!E71</f>
        <v>Discount - Project - NTT - Revenues - Operating services</v>
      </c>
      <c r="E141" s="296">
        <f t="shared" si="109"/>
        <v>159230.76923076922</v>
      </c>
      <c r="F141" s="296">
        <f t="shared" si="110"/>
        <v>48461.538461538454</v>
      </c>
      <c r="G141" s="296">
        <f t="shared" si="111"/>
        <v>55384.615384615383</v>
      </c>
      <c r="H141" s="296">
        <f t="shared" si="112"/>
        <v>55384.615384615383</v>
      </c>
      <c r="I141" s="296">
        <f t="shared" si="113"/>
        <v>0</v>
      </c>
      <c r="J141" s="296">
        <f t="shared" si="114"/>
        <v>0</v>
      </c>
      <c r="K141" s="291"/>
      <c r="L141" s="296">
        <f t="shared" ref="L141:AQ141" si="121">SUM(L142:L151)</f>
        <v>1153.8461538461536</v>
      </c>
      <c r="M141" s="296">
        <f t="shared" si="121"/>
        <v>2307.6923076923072</v>
      </c>
      <c r="N141" s="296">
        <f t="shared" si="121"/>
        <v>3461.5384615384614</v>
      </c>
      <c r="O141" s="296">
        <f t="shared" si="121"/>
        <v>4615.3846153846143</v>
      </c>
      <c r="P141" s="296">
        <f t="shared" si="121"/>
        <v>4615.3846153846143</v>
      </c>
      <c r="Q141" s="296">
        <f t="shared" si="121"/>
        <v>4615.3846153846143</v>
      </c>
      <c r="R141" s="296">
        <f t="shared" si="121"/>
        <v>4615.3846153846143</v>
      </c>
      <c r="S141" s="296">
        <f t="shared" si="121"/>
        <v>4615.3846153846143</v>
      </c>
      <c r="T141" s="296">
        <f t="shared" si="121"/>
        <v>4615.3846153846143</v>
      </c>
      <c r="U141" s="296">
        <f t="shared" si="121"/>
        <v>4615.3846153846143</v>
      </c>
      <c r="V141" s="296">
        <f t="shared" si="121"/>
        <v>4615.3846153846143</v>
      </c>
      <c r="W141" s="296">
        <f t="shared" si="121"/>
        <v>4615.3846153846143</v>
      </c>
      <c r="X141" s="296">
        <f t="shared" si="121"/>
        <v>4615.3846153846143</v>
      </c>
      <c r="Y141" s="296">
        <f t="shared" si="121"/>
        <v>4615.3846153846143</v>
      </c>
      <c r="Z141" s="296">
        <f t="shared" si="121"/>
        <v>4615.3846153846143</v>
      </c>
      <c r="AA141" s="296">
        <f t="shared" si="121"/>
        <v>4615.3846153846143</v>
      </c>
      <c r="AB141" s="296">
        <f t="shared" si="121"/>
        <v>4615.3846153846143</v>
      </c>
      <c r="AC141" s="296">
        <f t="shared" si="121"/>
        <v>4615.3846153846143</v>
      </c>
      <c r="AD141" s="296">
        <f t="shared" si="121"/>
        <v>4615.3846153846143</v>
      </c>
      <c r="AE141" s="296">
        <f t="shared" si="121"/>
        <v>4615.3846153846143</v>
      </c>
      <c r="AF141" s="296">
        <f t="shared" si="121"/>
        <v>4615.3846153846143</v>
      </c>
      <c r="AG141" s="296">
        <f t="shared" si="121"/>
        <v>4615.3846153846143</v>
      </c>
      <c r="AH141" s="296">
        <f t="shared" si="121"/>
        <v>4615.3846153846143</v>
      </c>
      <c r="AI141" s="296">
        <f t="shared" si="121"/>
        <v>4615.3846153846143</v>
      </c>
      <c r="AJ141" s="296">
        <f t="shared" si="121"/>
        <v>4615.3846153846143</v>
      </c>
      <c r="AK141" s="296">
        <f t="shared" si="121"/>
        <v>4615.3846153846143</v>
      </c>
      <c r="AL141" s="296">
        <f t="shared" si="121"/>
        <v>4615.3846153846143</v>
      </c>
      <c r="AM141" s="296">
        <f t="shared" si="121"/>
        <v>4615.3846153846143</v>
      </c>
      <c r="AN141" s="296">
        <f t="shared" si="121"/>
        <v>4615.3846153846143</v>
      </c>
      <c r="AO141" s="296">
        <f t="shared" si="121"/>
        <v>4615.3846153846143</v>
      </c>
      <c r="AP141" s="296">
        <f t="shared" si="121"/>
        <v>4615.3846153846143</v>
      </c>
      <c r="AQ141" s="296">
        <f t="shared" si="121"/>
        <v>4615.3846153846143</v>
      </c>
      <c r="AR141" s="296">
        <f t="shared" ref="AR141:BS141" si="122">SUM(AR142:AR151)</f>
        <v>4615.3846153846143</v>
      </c>
      <c r="AS141" s="296">
        <f t="shared" si="122"/>
        <v>4615.3846153846143</v>
      </c>
      <c r="AT141" s="296">
        <f t="shared" si="122"/>
        <v>4615.3846153846143</v>
      </c>
      <c r="AU141" s="296">
        <f t="shared" si="122"/>
        <v>4615.3846153846143</v>
      </c>
      <c r="AV141" s="296">
        <f t="shared" si="122"/>
        <v>0</v>
      </c>
      <c r="AW141" s="296">
        <f t="shared" si="122"/>
        <v>0</v>
      </c>
      <c r="AX141" s="296">
        <f t="shared" si="122"/>
        <v>0</v>
      </c>
      <c r="AY141" s="296">
        <f t="shared" si="122"/>
        <v>0</v>
      </c>
      <c r="AZ141" s="296">
        <f t="shared" si="122"/>
        <v>0</v>
      </c>
      <c r="BA141" s="296">
        <f t="shared" si="122"/>
        <v>0</v>
      </c>
      <c r="BB141" s="296">
        <f t="shared" si="122"/>
        <v>0</v>
      </c>
      <c r="BC141" s="296">
        <f t="shared" si="122"/>
        <v>0</v>
      </c>
      <c r="BD141" s="296">
        <f t="shared" si="122"/>
        <v>0</v>
      </c>
      <c r="BE141" s="296">
        <f t="shared" si="122"/>
        <v>0</v>
      </c>
      <c r="BF141" s="296">
        <f t="shared" si="122"/>
        <v>0</v>
      </c>
      <c r="BG141" s="296">
        <f t="shared" si="122"/>
        <v>0</v>
      </c>
      <c r="BH141" s="296">
        <f t="shared" si="122"/>
        <v>0</v>
      </c>
      <c r="BI141" s="296">
        <f t="shared" si="122"/>
        <v>0</v>
      </c>
      <c r="BJ141" s="296">
        <f t="shared" si="122"/>
        <v>0</v>
      </c>
      <c r="BK141" s="296">
        <f t="shared" si="122"/>
        <v>0</v>
      </c>
      <c r="BL141" s="296">
        <f t="shared" si="122"/>
        <v>0</v>
      </c>
      <c r="BM141" s="296">
        <f t="shared" si="122"/>
        <v>0</v>
      </c>
      <c r="BN141" s="296">
        <f t="shared" si="122"/>
        <v>0</v>
      </c>
      <c r="BO141" s="296">
        <f t="shared" si="122"/>
        <v>0</v>
      </c>
      <c r="BP141" s="296">
        <f t="shared" si="122"/>
        <v>0</v>
      </c>
      <c r="BQ141" s="296">
        <f t="shared" si="122"/>
        <v>0</v>
      </c>
      <c r="BR141" s="296">
        <f t="shared" si="122"/>
        <v>0</v>
      </c>
      <c r="BS141" s="296">
        <f t="shared" si="122"/>
        <v>0</v>
      </c>
    </row>
    <row r="142" spans="1:71" s="80" customFormat="1" ht="16" outlineLevel="2">
      <c r="A142" s="83"/>
      <c r="B142" s="129" t="str">
        <f t="shared" ref="B142:C151" si="123">B108</f>
        <v>Project-2.1.3-Item #1</v>
      </c>
      <c r="C142" s="129" t="str">
        <f t="shared" si="123"/>
        <v>M/O - small</v>
      </c>
      <c r="E142" s="297">
        <f t="shared" si="109"/>
        <v>159230.76923076922</v>
      </c>
      <c r="F142" s="297">
        <f t="shared" si="110"/>
        <v>48461.538461538454</v>
      </c>
      <c r="G142" s="297">
        <f t="shared" si="111"/>
        <v>55384.615384615383</v>
      </c>
      <c r="H142" s="297">
        <f t="shared" si="112"/>
        <v>55384.615384615383</v>
      </c>
      <c r="I142" s="297">
        <f t="shared" si="113"/>
        <v>0</v>
      </c>
      <c r="J142" s="297">
        <f t="shared" si="114"/>
        <v>0</v>
      </c>
      <c r="K142" s="291"/>
      <c r="L142" s="297">
        <f>L108*'6. INPUT PROJECT'!$L56/(1-'6. INPUT PROJECT'!$L56)</f>
        <v>1153.8461538461536</v>
      </c>
      <c r="M142" s="297">
        <f>M108*'6. INPUT PROJECT'!$L56/(1-'6. INPUT PROJECT'!$L56)</f>
        <v>2307.6923076923072</v>
      </c>
      <c r="N142" s="297">
        <f>N108*'6. INPUT PROJECT'!$L56/(1-'6. INPUT PROJECT'!$L56)</f>
        <v>3461.5384615384614</v>
      </c>
      <c r="O142" s="297">
        <f>O108*'6. INPUT PROJECT'!$L56/(1-'6. INPUT PROJECT'!$L56)</f>
        <v>4615.3846153846143</v>
      </c>
      <c r="P142" s="297">
        <f>P108*'6. INPUT PROJECT'!$L56/(1-'6. INPUT PROJECT'!$L56)</f>
        <v>4615.3846153846143</v>
      </c>
      <c r="Q142" s="297">
        <f>Q108*'6. INPUT PROJECT'!$L56/(1-'6. INPUT PROJECT'!$L56)</f>
        <v>4615.3846153846143</v>
      </c>
      <c r="R142" s="297">
        <f>R108*'6. INPUT PROJECT'!$L56/(1-'6. INPUT PROJECT'!$L56)</f>
        <v>4615.3846153846143</v>
      </c>
      <c r="S142" s="297">
        <f>S108*'6. INPUT PROJECT'!$L56/(1-'6. INPUT PROJECT'!$L56)</f>
        <v>4615.3846153846143</v>
      </c>
      <c r="T142" s="297">
        <f>T108*'6. INPUT PROJECT'!$L56/(1-'6. INPUT PROJECT'!$L56)</f>
        <v>4615.3846153846143</v>
      </c>
      <c r="U142" s="297">
        <f>U108*'6. INPUT PROJECT'!$L56/(1-'6. INPUT PROJECT'!$L56)</f>
        <v>4615.3846153846143</v>
      </c>
      <c r="V142" s="297">
        <f>V108*'6. INPUT PROJECT'!$L56/(1-'6. INPUT PROJECT'!$L56)</f>
        <v>4615.3846153846143</v>
      </c>
      <c r="W142" s="297">
        <f>W108*'6. INPUT PROJECT'!$L56/(1-'6. INPUT PROJECT'!$L56)</f>
        <v>4615.3846153846143</v>
      </c>
      <c r="X142" s="297">
        <f>X108*'6. INPUT PROJECT'!$L56/(1-'6. INPUT PROJECT'!$L56)</f>
        <v>4615.3846153846143</v>
      </c>
      <c r="Y142" s="297">
        <f>Y108*'6. INPUT PROJECT'!$L56/(1-'6. INPUT PROJECT'!$L56)</f>
        <v>4615.3846153846143</v>
      </c>
      <c r="Z142" s="297">
        <f>Z108*'6. INPUT PROJECT'!$L56/(1-'6. INPUT PROJECT'!$L56)</f>
        <v>4615.3846153846143</v>
      </c>
      <c r="AA142" s="297">
        <f>AA108*'6. INPUT PROJECT'!$L56/(1-'6. INPUT PROJECT'!$L56)</f>
        <v>4615.3846153846143</v>
      </c>
      <c r="AB142" s="297">
        <f>AB108*'6. INPUT PROJECT'!$L56/(1-'6. INPUT PROJECT'!$L56)</f>
        <v>4615.3846153846143</v>
      </c>
      <c r="AC142" s="297">
        <f>AC108*'6. INPUT PROJECT'!$L56/(1-'6. INPUT PROJECT'!$L56)</f>
        <v>4615.3846153846143</v>
      </c>
      <c r="AD142" s="297">
        <f>AD108*'6. INPUT PROJECT'!$L56/(1-'6. INPUT PROJECT'!$L56)</f>
        <v>4615.3846153846143</v>
      </c>
      <c r="AE142" s="297">
        <f>AE108*'6. INPUT PROJECT'!$L56/(1-'6. INPUT PROJECT'!$L56)</f>
        <v>4615.3846153846143</v>
      </c>
      <c r="AF142" s="297">
        <f>AF108*'6. INPUT PROJECT'!$L56/(1-'6. INPUT PROJECT'!$L56)</f>
        <v>4615.3846153846143</v>
      </c>
      <c r="AG142" s="297">
        <f>AG108*'6. INPUT PROJECT'!$L56/(1-'6. INPUT PROJECT'!$L56)</f>
        <v>4615.3846153846143</v>
      </c>
      <c r="AH142" s="297">
        <f>AH108*'6. INPUT PROJECT'!$L56/(1-'6. INPUT PROJECT'!$L56)</f>
        <v>4615.3846153846143</v>
      </c>
      <c r="AI142" s="297">
        <f>AI108*'6. INPUT PROJECT'!$L56/(1-'6. INPUT PROJECT'!$L56)</f>
        <v>4615.3846153846143</v>
      </c>
      <c r="AJ142" s="297">
        <f>AJ108*'6. INPUT PROJECT'!$L56/(1-'6. INPUT PROJECT'!$L56)</f>
        <v>4615.3846153846143</v>
      </c>
      <c r="AK142" s="297">
        <f>AK108*'6. INPUT PROJECT'!$L56/(1-'6. INPUT PROJECT'!$L56)</f>
        <v>4615.3846153846143</v>
      </c>
      <c r="AL142" s="297">
        <f>AL108*'6. INPUT PROJECT'!$L56/(1-'6. INPUT PROJECT'!$L56)</f>
        <v>4615.3846153846143</v>
      </c>
      <c r="AM142" s="297">
        <f>AM108*'6. INPUT PROJECT'!$L56/(1-'6. INPUT PROJECT'!$L56)</f>
        <v>4615.3846153846143</v>
      </c>
      <c r="AN142" s="297">
        <f>AN108*'6. INPUT PROJECT'!$L56/(1-'6. INPUT PROJECT'!$L56)</f>
        <v>4615.3846153846143</v>
      </c>
      <c r="AO142" s="297">
        <f>AO108*'6. INPUT PROJECT'!$L56/(1-'6. INPUT PROJECT'!$L56)</f>
        <v>4615.3846153846143</v>
      </c>
      <c r="AP142" s="297">
        <f>AP108*'6. INPUT PROJECT'!$L56/(1-'6. INPUT PROJECT'!$L56)</f>
        <v>4615.3846153846143</v>
      </c>
      <c r="AQ142" s="297">
        <f>AQ108*'6. INPUT PROJECT'!$L56/(1-'6. INPUT PROJECT'!$L56)</f>
        <v>4615.3846153846143</v>
      </c>
      <c r="AR142" s="297">
        <f>AR108*'6. INPUT PROJECT'!$L56/(1-'6. INPUT PROJECT'!$L56)</f>
        <v>4615.3846153846143</v>
      </c>
      <c r="AS142" s="297">
        <f>AS108*'6. INPUT PROJECT'!$L56/(1-'6. INPUT PROJECT'!$L56)</f>
        <v>4615.3846153846143</v>
      </c>
      <c r="AT142" s="297">
        <f>AT108*'6. INPUT PROJECT'!$L56/(1-'6. INPUT PROJECT'!$L56)</f>
        <v>4615.3846153846143</v>
      </c>
      <c r="AU142" s="297">
        <f>AU108*'6. INPUT PROJECT'!$L56/(1-'6. INPUT PROJECT'!$L56)</f>
        <v>4615.3846153846143</v>
      </c>
      <c r="AV142" s="297">
        <f>AV108*'6. INPUT PROJECT'!$L56/(1-'6. INPUT PROJECT'!$L56)</f>
        <v>0</v>
      </c>
      <c r="AW142" s="297">
        <f>AW108*'6. INPUT PROJECT'!$L56/(1-'6. INPUT PROJECT'!$L56)</f>
        <v>0</v>
      </c>
      <c r="AX142" s="297">
        <f>AX108*'6. INPUT PROJECT'!$L56/(1-'6. INPUT PROJECT'!$L56)</f>
        <v>0</v>
      </c>
      <c r="AY142" s="297">
        <f>AY108*'6. INPUT PROJECT'!$L56/(1-'6. INPUT PROJECT'!$L56)</f>
        <v>0</v>
      </c>
      <c r="AZ142" s="297">
        <f>AZ108*'6. INPUT PROJECT'!$L56/(1-'6. INPUT PROJECT'!$L56)</f>
        <v>0</v>
      </c>
      <c r="BA142" s="297">
        <f>BA108*'6. INPUT PROJECT'!$L56/(1-'6. INPUT PROJECT'!$L56)</f>
        <v>0</v>
      </c>
      <c r="BB142" s="297">
        <f>BB108*'6. INPUT PROJECT'!$L56/(1-'6. INPUT PROJECT'!$L56)</f>
        <v>0</v>
      </c>
      <c r="BC142" s="297">
        <f>BC108*'6. INPUT PROJECT'!$L56/(1-'6. INPUT PROJECT'!$L56)</f>
        <v>0</v>
      </c>
      <c r="BD142" s="297">
        <f>BD108*'6. INPUT PROJECT'!$L56/(1-'6. INPUT PROJECT'!$L56)</f>
        <v>0</v>
      </c>
      <c r="BE142" s="297">
        <f>BE108*'6. INPUT PROJECT'!$L56/(1-'6. INPUT PROJECT'!$L56)</f>
        <v>0</v>
      </c>
      <c r="BF142" s="297">
        <f>BF108*'6. INPUT PROJECT'!$L56/(1-'6. INPUT PROJECT'!$L56)</f>
        <v>0</v>
      </c>
      <c r="BG142" s="297">
        <f>BG108*'6. INPUT PROJECT'!$L56/(1-'6. INPUT PROJECT'!$L56)</f>
        <v>0</v>
      </c>
      <c r="BH142" s="297">
        <f>BH108*'6. INPUT PROJECT'!$L56/(1-'6. INPUT PROJECT'!$L56)</f>
        <v>0</v>
      </c>
      <c r="BI142" s="297">
        <f>BI108*'6. INPUT PROJECT'!$L56/(1-'6. INPUT PROJECT'!$L56)</f>
        <v>0</v>
      </c>
      <c r="BJ142" s="297">
        <f>BJ108*'6. INPUT PROJECT'!$L56/(1-'6. INPUT PROJECT'!$L56)</f>
        <v>0</v>
      </c>
      <c r="BK142" s="297">
        <f>BK108*'6. INPUT PROJECT'!$L56/(1-'6. INPUT PROJECT'!$L56)</f>
        <v>0</v>
      </c>
      <c r="BL142" s="297">
        <f>BL108*'6. INPUT PROJECT'!$L56/(1-'6. INPUT PROJECT'!$L56)</f>
        <v>0</v>
      </c>
      <c r="BM142" s="297">
        <f>BM108*'6. INPUT PROJECT'!$L56/(1-'6. INPUT PROJECT'!$L56)</f>
        <v>0</v>
      </c>
      <c r="BN142" s="297">
        <f>BN108*'6. INPUT PROJECT'!$L56/(1-'6. INPUT PROJECT'!$L56)</f>
        <v>0</v>
      </c>
      <c r="BO142" s="297">
        <f>BO108*'6. INPUT PROJECT'!$L56/(1-'6. INPUT PROJECT'!$L56)</f>
        <v>0</v>
      </c>
      <c r="BP142" s="297">
        <f>BP108*'6. INPUT PROJECT'!$L56/(1-'6. INPUT PROJECT'!$L56)</f>
        <v>0</v>
      </c>
      <c r="BQ142" s="297">
        <f>BQ108*'6. INPUT PROJECT'!$L56/(1-'6. INPUT PROJECT'!$L56)</f>
        <v>0</v>
      </c>
      <c r="BR142" s="297">
        <f>BR108*'6. INPUT PROJECT'!$L56/(1-'6. INPUT PROJECT'!$L56)</f>
        <v>0</v>
      </c>
      <c r="BS142" s="297">
        <f>BS108*'6. INPUT PROJECT'!$L56/(1-'6. INPUT PROJECT'!$L56)</f>
        <v>0</v>
      </c>
    </row>
    <row r="143" spans="1:71" s="80" customFormat="1" ht="19" outlineLevel="2">
      <c r="A143" s="83"/>
      <c r="B143" s="129" t="str">
        <f t="shared" si="123"/>
        <v>Project-2.1.3-Item #2</v>
      </c>
      <c r="C143" s="129" t="str">
        <f t="shared" si="123"/>
        <v>M/O - medium</v>
      </c>
      <c r="E143" s="297">
        <f t="shared" si="109"/>
        <v>0</v>
      </c>
      <c r="F143" s="297">
        <f t="shared" si="110"/>
        <v>0</v>
      </c>
      <c r="G143" s="297">
        <f t="shared" si="111"/>
        <v>0</v>
      </c>
      <c r="H143" s="297">
        <f t="shared" si="112"/>
        <v>0</v>
      </c>
      <c r="I143" s="297">
        <f t="shared" si="113"/>
        <v>0</v>
      </c>
      <c r="J143" s="297">
        <f t="shared" si="114"/>
        <v>0</v>
      </c>
      <c r="K143" s="314"/>
      <c r="L143" s="297">
        <f>L109*'6. INPUT PROJECT'!$L57/(1-'6. INPUT PROJECT'!$L57)</f>
        <v>0</v>
      </c>
      <c r="M143" s="297">
        <f>M109*'6. INPUT PROJECT'!$L57/(1-'6. INPUT PROJECT'!$L57)</f>
        <v>0</v>
      </c>
      <c r="N143" s="297">
        <f>N109*'6. INPUT PROJECT'!$L57/(1-'6. INPUT PROJECT'!$L57)</f>
        <v>0</v>
      </c>
      <c r="O143" s="297">
        <f>O109*'6. INPUT PROJECT'!$L57/(1-'6. INPUT PROJECT'!$L57)</f>
        <v>0</v>
      </c>
      <c r="P143" s="297">
        <f>P109*'6. INPUT PROJECT'!$L57/(1-'6. INPUT PROJECT'!$L57)</f>
        <v>0</v>
      </c>
      <c r="Q143" s="297">
        <f>Q109*'6. INPUT PROJECT'!$L57/(1-'6. INPUT PROJECT'!$L57)</f>
        <v>0</v>
      </c>
      <c r="R143" s="297">
        <f>R109*'6. INPUT PROJECT'!$L57/(1-'6. INPUT PROJECT'!$L57)</f>
        <v>0</v>
      </c>
      <c r="S143" s="297">
        <f>S109*'6. INPUT PROJECT'!$L57/(1-'6. INPUT PROJECT'!$L57)</f>
        <v>0</v>
      </c>
      <c r="T143" s="297">
        <f>T109*'6. INPUT PROJECT'!$L57/(1-'6. INPUT PROJECT'!$L57)</f>
        <v>0</v>
      </c>
      <c r="U143" s="297">
        <f>U109*'6. INPUT PROJECT'!$L57/(1-'6. INPUT PROJECT'!$L57)</f>
        <v>0</v>
      </c>
      <c r="V143" s="297">
        <f>V109*'6. INPUT PROJECT'!$L57/(1-'6. INPUT PROJECT'!$L57)</f>
        <v>0</v>
      </c>
      <c r="W143" s="297">
        <f>W109*'6. INPUT PROJECT'!$L57/(1-'6. INPUT PROJECT'!$L57)</f>
        <v>0</v>
      </c>
      <c r="X143" s="297">
        <f>X109*'6. INPUT PROJECT'!$L57/(1-'6. INPUT PROJECT'!$L57)</f>
        <v>0</v>
      </c>
      <c r="Y143" s="297">
        <f>Y109*'6. INPUT PROJECT'!$L57/(1-'6. INPUT PROJECT'!$L57)</f>
        <v>0</v>
      </c>
      <c r="Z143" s="297">
        <f>Z109*'6. INPUT PROJECT'!$L57/(1-'6. INPUT PROJECT'!$L57)</f>
        <v>0</v>
      </c>
      <c r="AA143" s="297">
        <f>AA109*'6. INPUT PROJECT'!$L57/(1-'6. INPUT PROJECT'!$L57)</f>
        <v>0</v>
      </c>
      <c r="AB143" s="297">
        <f>AB109*'6. INPUT PROJECT'!$L57/(1-'6. INPUT PROJECT'!$L57)</f>
        <v>0</v>
      </c>
      <c r="AC143" s="297">
        <f>AC109*'6. INPUT PROJECT'!$L57/(1-'6. INPUT PROJECT'!$L57)</f>
        <v>0</v>
      </c>
      <c r="AD143" s="297">
        <f>AD109*'6. INPUT PROJECT'!$L57/(1-'6. INPUT PROJECT'!$L57)</f>
        <v>0</v>
      </c>
      <c r="AE143" s="297">
        <f>AE109*'6. INPUT PROJECT'!$L57/(1-'6. INPUT PROJECT'!$L57)</f>
        <v>0</v>
      </c>
      <c r="AF143" s="297">
        <f>AF109*'6. INPUT PROJECT'!$L57/(1-'6. INPUT PROJECT'!$L57)</f>
        <v>0</v>
      </c>
      <c r="AG143" s="297">
        <f>AG109*'6. INPUT PROJECT'!$L57/(1-'6. INPUT PROJECT'!$L57)</f>
        <v>0</v>
      </c>
      <c r="AH143" s="297">
        <f>AH109*'6. INPUT PROJECT'!$L57/(1-'6. INPUT PROJECT'!$L57)</f>
        <v>0</v>
      </c>
      <c r="AI143" s="297">
        <f>AI109*'6. INPUT PROJECT'!$L57/(1-'6. INPUT PROJECT'!$L57)</f>
        <v>0</v>
      </c>
      <c r="AJ143" s="297">
        <f>AJ109*'6. INPUT PROJECT'!$L57/(1-'6. INPUT PROJECT'!$L57)</f>
        <v>0</v>
      </c>
      <c r="AK143" s="297">
        <f>AK109*'6. INPUT PROJECT'!$L57/(1-'6. INPUT PROJECT'!$L57)</f>
        <v>0</v>
      </c>
      <c r="AL143" s="297">
        <f>AL109*'6. INPUT PROJECT'!$L57/(1-'6. INPUT PROJECT'!$L57)</f>
        <v>0</v>
      </c>
      <c r="AM143" s="297">
        <f>AM109*'6. INPUT PROJECT'!$L57/(1-'6. INPUT PROJECT'!$L57)</f>
        <v>0</v>
      </c>
      <c r="AN143" s="297">
        <f>AN109*'6. INPUT PROJECT'!$L57/(1-'6. INPUT PROJECT'!$L57)</f>
        <v>0</v>
      </c>
      <c r="AO143" s="297">
        <f>AO109*'6. INPUT PROJECT'!$L57/(1-'6. INPUT PROJECT'!$L57)</f>
        <v>0</v>
      </c>
      <c r="AP143" s="297">
        <f>AP109*'6. INPUT PROJECT'!$L57/(1-'6. INPUT PROJECT'!$L57)</f>
        <v>0</v>
      </c>
      <c r="AQ143" s="297">
        <f>AQ109*'6. INPUT PROJECT'!$L57/(1-'6. INPUT PROJECT'!$L57)</f>
        <v>0</v>
      </c>
      <c r="AR143" s="297">
        <f>AR109*'6. INPUT PROJECT'!$L57/(1-'6. INPUT PROJECT'!$L57)</f>
        <v>0</v>
      </c>
      <c r="AS143" s="297">
        <f>AS109*'6. INPUT PROJECT'!$L57/(1-'6. INPUT PROJECT'!$L57)</f>
        <v>0</v>
      </c>
      <c r="AT143" s="297">
        <f>AT109*'6. INPUT PROJECT'!$L57/(1-'6. INPUT PROJECT'!$L57)</f>
        <v>0</v>
      </c>
      <c r="AU143" s="297">
        <f>AU109*'6. INPUT PROJECT'!$L57/(1-'6. INPUT PROJECT'!$L57)</f>
        <v>0</v>
      </c>
      <c r="AV143" s="297">
        <f>AV109*'6. INPUT PROJECT'!$L57/(1-'6. INPUT PROJECT'!$L57)</f>
        <v>0</v>
      </c>
      <c r="AW143" s="297">
        <f>AW109*'6. INPUT PROJECT'!$L57/(1-'6. INPUT PROJECT'!$L57)</f>
        <v>0</v>
      </c>
      <c r="AX143" s="297">
        <f>AX109*'6. INPUT PROJECT'!$L57/(1-'6. INPUT PROJECT'!$L57)</f>
        <v>0</v>
      </c>
      <c r="AY143" s="297">
        <f>AY109*'6. INPUT PROJECT'!$L57/(1-'6. INPUT PROJECT'!$L57)</f>
        <v>0</v>
      </c>
      <c r="AZ143" s="297">
        <f>AZ109*'6. INPUT PROJECT'!$L57/(1-'6. INPUT PROJECT'!$L57)</f>
        <v>0</v>
      </c>
      <c r="BA143" s="297">
        <f>BA109*'6. INPUT PROJECT'!$L57/(1-'6. INPUT PROJECT'!$L57)</f>
        <v>0</v>
      </c>
      <c r="BB143" s="297">
        <f>BB109*'6. INPUT PROJECT'!$L57/(1-'6. INPUT PROJECT'!$L57)</f>
        <v>0</v>
      </c>
      <c r="BC143" s="297">
        <f>BC109*'6. INPUT PROJECT'!$L57/(1-'6. INPUT PROJECT'!$L57)</f>
        <v>0</v>
      </c>
      <c r="BD143" s="297">
        <f>BD109*'6. INPUT PROJECT'!$L57/(1-'6. INPUT PROJECT'!$L57)</f>
        <v>0</v>
      </c>
      <c r="BE143" s="297">
        <f>BE109*'6. INPUT PROJECT'!$L57/(1-'6. INPUT PROJECT'!$L57)</f>
        <v>0</v>
      </c>
      <c r="BF143" s="297">
        <f>BF109*'6. INPUT PROJECT'!$L57/(1-'6. INPUT PROJECT'!$L57)</f>
        <v>0</v>
      </c>
      <c r="BG143" s="297">
        <f>BG109*'6. INPUT PROJECT'!$L57/(1-'6. INPUT PROJECT'!$L57)</f>
        <v>0</v>
      </c>
      <c r="BH143" s="297">
        <f>BH109*'6. INPUT PROJECT'!$L57/(1-'6. INPUT PROJECT'!$L57)</f>
        <v>0</v>
      </c>
      <c r="BI143" s="297">
        <f>BI109*'6. INPUT PROJECT'!$L57/(1-'6. INPUT PROJECT'!$L57)</f>
        <v>0</v>
      </c>
      <c r="BJ143" s="297">
        <f>BJ109*'6. INPUT PROJECT'!$L57/(1-'6. INPUT PROJECT'!$L57)</f>
        <v>0</v>
      </c>
      <c r="BK143" s="297">
        <f>BK109*'6. INPUT PROJECT'!$L57/(1-'6. INPUT PROJECT'!$L57)</f>
        <v>0</v>
      </c>
      <c r="BL143" s="297">
        <f>BL109*'6. INPUT PROJECT'!$L57/(1-'6. INPUT PROJECT'!$L57)</f>
        <v>0</v>
      </c>
      <c r="BM143" s="297">
        <f>BM109*'6. INPUT PROJECT'!$L57/(1-'6. INPUT PROJECT'!$L57)</f>
        <v>0</v>
      </c>
      <c r="BN143" s="297">
        <f>BN109*'6. INPUT PROJECT'!$L57/(1-'6. INPUT PROJECT'!$L57)</f>
        <v>0</v>
      </c>
      <c r="BO143" s="297">
        <f>BO109*'6. INPUT PROJECT'!$L57/(1-'6. INPUT PROJECT'!$L57)</f>
        <v>0</v>
      </c>
      <c r="BP143" s="297">
        <f>BP109*'6. INPUT PROJECT'!$L57/(1-'6. INPUT PROJECT'!$L57)</f>
        <v>0</v>
      </c>
      <c r="BQ143" s="297">
        <f>BQ109*'6. INPUT PROJECT'!$L57/(1-'6. INPUT PROJECT'!$L57)</f>
        <v>0</v>
      </c>
      <c r="BR143" s="297">
        <f>BR109*'6. INPUT PROJECT'!$L57/(1-'6. INPUT PROJECT'!$L57)</f>
        <v>0</v>
      </c>
      <c r="BS143" s="297">
        <f>BS109*'6. INPUT PROJECT'!$L57/(1-'6. INPUT PROJECT'!$L57)</f>
        <v>0</v>
      </c>
    </row>
    <row r="144" spans="1:71" s="80" customFormat="1" ht="16" outlineLevel="2">
      <c r="A144" s="83"/>
      <c r="B144" s="129" t="str">
        <f t="shared" si="123"/>
        <v>Project-2.1.3-Item #3</v>
      </c>
      <c r="C144" s="129" t="str">
        <f t="shared" si="123"/>
        <v>M/O - large</v>
      </c>
      <c r="E144" s="297">
        <f t="shared" si="109"/>
        <v>0</v>
      </c>
      <c r="F144" s="297">
        <f t="shared" si="110"/>
        <v>0</v>
      </c>
      <c r="G144" s="297">
        <f t="shared" si="111"/>
        <v>0</v>
      </c>
      <c r="H144" s="297">
        <f t="shared" si="112"/>
        <v>0</v>
      </c>
      <c r="I144" s="297">
        <f t="shared" si="113"/>
        <v>0</v>
      </c>
      <c r="J144" s="297">
        <f t="shared" si="114"/>
        <v>0</v>
      </c>
      <c r="K144" s="307"/>
      <c r="L144" s="297">
        <f>L110*'6. INPUT PROJECT'!$L58/(1-'6. INPUT PROJECT'!$L58)</f>
        <v>0</v>
      </c>
      <c r="M144" s="297">
        <f>M110*'6. INPUT PROJECT'!$L58/(1-'6. INPUT PROJECT'!$L58)</f>
        <v>0</v>
      </c>
      <c r="N144" s="297">
        <f>N110*'6. INPUT PROJECT'!$L58/(1-'6. INPUT PROJECT'!$L58)</f>
        <v>0</v>
      </c>
      <c r="O144" s="297">
        <f>O110*'6. INPUT PROJECT'!$L58/(1-'6. INPUT PROJECT'!$L58)</f>
        <v>0</v>
      </c>
      <c r="P144" s="297">
        <f>P110*'6. INPUT PROJECT'!$L58/(1-'6. INPUT PROJECT'!$L58)</f>
        <v>0</v>
      </c>
      <c r="Q144" s="297">
        <f>Q110*'6. INPUT PROJECT'!$L58/(1-'6. INPUT PROJECT'!$L58)</f>
        <v>0</v>
      </c>
      <c r="R144" s="297">
        <f>R110*'6. INPUT PROJECT'!$L58/(1-'6. INPUT PROJECT'!$L58)</f>
        <v>0</v>
      </c>
      <c r="S144" s="297">
        <f>S110*'6. INPUT PROJECT'!$L58/(1-'6. INPUT PROJECT'!$L58)</f>
        <v>0</v>
      </c>
      <c r="T144" s="297">
        <f>T110*'6. INPUT PROJECT'!$L58/(1-'6. INPUT PROJECT'!$L58)</f>
        <v>0</v>
      </c>
      <c r="U144" s="297">
        <f>U110*'6. INPUT PROJECT'!$L58/(1-'6. INPUT PROJECT'!$L58)</f>
        <v>0</v>
      </c>
      <c r="V144" s="297">
        <f>V110*'6. INPUT PROJECT'!$L58/(1-'6. INPUT PROJECT'!$L58)</f>
        <v>0</v>
      </c>
      <c r="W144" s="297">
        <f>W110*'6. INPUT PROJECT'!$L58/(1-'6. INPUT PROJECT'!$L58)</f>
        <v>0</v>
      </c>
      <c r="X144" s="297">
        <f>X110*'6. INPUT PROJECT'!$L58/(1-'6. INPUT PROJECT'!$L58)</f>
        <v>0</v>
      </c>
      <c r="Y144" s="297">
        <f>Y110*'6. INPUT PROJECT'!$L58/(1-'6. INPUT PROJECT'!$L58)</f>
        <v>0</v>
      </c>
      <c r="Z144" s="297">
        <f>Z110*'6. INPUT PROJECT'!$L58/(1-'6. INPUT PROJECT'!$L58)</f>
        <v>0</v>
      </c>
      <c r="AA144" s="297">
        <f>AA110*'6. INPUT PROJECT'!$L58/(1-'6. INPUT PROJECT'!$L58)</f>
        <v>0</v>
      </c>
      <c r="AB144" s="297">
        <f>AB110*'6. INPUT PROJECT'!$L58/(1-'6. INPUT PROJECT'!$L58)</f>
        <v>0</v>
      </c>
      <c r="AC144" s="297">
        <f>AC110*'6. INPUT PROJECT'!$L58/(1-'6. INPUT PROJECT'!$L58)</f>
        <v>0</v>
      </c>
      <c r="AD144" s="297">
        <f>AD110*'6. INPUT PROJECT'!$L58/(1-'6. INPUT PROJECT'!$L58)</f>
        <v>0</v>
      </c>
      <c r="AE144" s="297">
        <f>AE110*'6. INPUT PROJECT'!$L58/(1-'6. INPUT PROJECT'!$L58)</f>
        <v>0</v>
      </c>
      <c r="AF144" s="297">
        <f>AF110*'6. INPUT PROJECT'!$L58/(1-'6. INPUT PROJECT'!$L58)</f>
        <v>0</v>
      </c>
      <c r="AG144" s="297">
        <f>AG110*'6. INPUT PROJECT'!$L58/(1-'6. INPUT PROJECT'!$L58)</f>
        <v>0</v>
      </c>
      <c r="AH144" s="297">
        <f>AH110*'6. INPUT PROJECT'!$L58/(1-'6. INPUT PROJECT'!$L58)</f>
        <v>0</v>
      </c>
      <c r="AI144" s="297">
        <f>AI110*'6. INPUT PROJECT'!$L58/(1-'6. INPUT PROJECT'!$L58)</f>
        <v>0</v>
      </c>
      <c r="AJ144" s="297">
        <f>AJ110*'6. INPUT PROJECT'!$L58/(1-'6. INPUT PROJECT'!$L58)</f>
        <v>0</v>
      </c>
      <c r="AK144" s="297">
        <f>AK110*'6. INPUT PROJECT'!$L58/(1-'6. INPUT PROJECT'!$L58)</f>
        <v>0</v>
      </c>
      <c r="AL144" s="297">
        <f>AL110*'6. INPUT PROJECT'!$L58/(1-'6. INPUT PROJECT'!$L58)</f>
        <v>0</v>
      </c>
      <c r="AM144" s="297">
        <f>AM110*'6. INPUT PROJECT'!$L58/(1-'6. INPUT PROJECT'!$L58)</f>
        <v>0</v>
      </c>
      <c r="AN144" s="297">
        <f>AN110*'6. INPUT PROJECT'!$L58/(1-'6. INPUT PROJECT'!$L58)</f>
        <v>0</v>
      </c>
      <c r="AO144" s="297">
        <f>AO110*'6. INPUT PROJECT'!$L58/(1-'6. INPUT PROJECT'!$L58)</f>
        <v>0</v>
      </c>
      <c r="AP144" s="297">
        <f>AP110*'6. INPUT PROJECT'!$L58/(1-'6. INPUT PROJECT'!$L58)</f>
        <v>0</v>
      </c>
      <c r="AQ144" s="297">
        <f>AQ110*'6. INPUT PROJECT'!$L58/(1-'6. INPUT PROJECT'!$L58)</f>
        <v>0</v>
      </c>
      <c r="AR144" s="297">
        <f>AR110*'6. INPUT PROJECT'!$L58/(1-'6. INPUT PROJECT'!$L58)</f>
        <v>0</v>
      </c>
      <c r="AS144" s="297">
        <f>AS110*'6. INPUT PROJECT'!$L58/(1-'6. INPUT PROJECT'!$L58)</f>
        <v>0</v>
      </c>
      <c r="AT144" s="297">
        <f>AT110*'6. INPUT PROJECT'!$L58/(1-'6. INPUT PROJECT'!$L58)</f>
        <v>0</v>
      </c>
      <c r="AU144" s="297">
        <f>AU110*'6. INPUT PROJECT'!$L58/(1-'6. INPUT PROJECT'!$L58)</f>
        <v>0</v>
      </c>
      <c r="AV144" s="297">
        <f>AV110*'6. INPUT PROJECT'!$L58/(1-'6. INPUT PROJECT'!$L58)</f>
        <v>0</v>
      </c>
      <c r="AW144" s="297">
        <f>AW110*'6. INPUT PROJECT'!$L58/(1-'6. INPUT PROJECT'!$L58)</f>
        <v>0</v>
      </c>
      <c r="AX144" s="297">
        <f>AX110*'6. INPUT PROJECT'!$L58/(1-'6. INPUT PROJECT'!$L58)</f>
        <v>0</v>
      </c>
      <c r="AY144" s="297">
        <f>AY110*'6. INPUT PROJECT'!$L58/(1-'6. INPUT PROJECT'!$L58)</f>
        <v>0</v>
      </c>
      <c r="AZ144" s="297">
        <f>AZ110*'6. INPUT PROJECT'!$L58/(1-'6. INPUT PROJECT'!$L58)</f>
        <v>0</v>
      </c>
      <c r="BA144" s="297">
        <f>BA110*'6. INPUT PROJECT'!$L58/(1-'6. INPUT PROJECT'!$L58)</f>
        <v>0</v>
      </c>
      <c r="BB144" s="297">
        <f>BB110*'6. INPUT PROJECT'!$L58/(1-'6. INPUT PROJECT'!$L58)</f>
        <v>0</v>
      </c>
      <c r="BC144" s="297">
        <f>BC110*'6. INPUT PROJECT'!$L58/(1-'6. INPUT PROJECT'!$L58)</f>
        <v>0</v>
      </c>
      <c r="BD144" s="297">
        <f>BD110*'6. INPUT PROJECT'!$L58/(1-'6. INPUT PROJECT'!$L58)</f>
        <v>0</v>
      </c>
      <c r="BE144" s="297">
        <f>BE110*'6. INPUT PROJECT'!$L58/(1-'6. INPUT PROJECT'!$L58)</f>
        <v>0</v>
      </c>
      <c r="BF144" s="297">
        <f>BF110*'6. INPUT PROJECT'!$L58/(1-'6. INPUT PROJECT'!$L58)</f>
        <v>0</v>
      </c>
      <c r="BG144" s="297">
        <f>BG110*'6. INPUT PROJECT'!$L58/(1-'6. INPUT PROJECT'!$L58)</f>
        <v>0</v>
      </c>
      <c r="BH144" s="297">
        <f>BH110*'6. INPUT PROJECT'!$L58/(1-'6. INPUT PROJECT'!$L58)</f>
        <v>0</v>
      </c>
      <c r="BI144" s="297">
        <f>BI110*'6. INPUT PROJECT'!$L58/(1-'6. INPUT PROJECT'!$L58)</f>
        <v>0</v>
      </c>
      <c r="BJ144" s="297">
        <f>BJ110*'6. INPUT PROJECT'!$L58/(1-'6. INPUT PROJECT'!$L58)</f>
        <v>0</v>
      </c>
      <c r="BK144" s="297">
        <f>BK110*'6. INPUT PROJECT'!$L58/(1-'6. INPUT PROJECT'!$L58)</f>
        <v>0</v>
      </c>
      <c r="BL144" s="297">
        <f>BL110*'6. INPUT PROJECT'!$L58/(1-'6. INPUT PROJECT'!$L58)</f>
        <v>0</v>
      </c>
      <c r="BM144" s="297">
        <f>BM110*'6. INPUT PROJECT'!$L58/(1-'6. INPUT PROJECT'!$L58)</f>
        <v>0</v>
      </c>
      <c r="BN144" s="297">
        <f>BN110*'6. INPUT PROJECT'!$L58/(1-'6. INPUT PROJECT'!$L58)</f>
        <v>0</v>
      </c>
      <c r="BO144" s="297">
        <f>BO110*'6. INPUT PROJECT'!$L58/(1-'6. INPUT PROJECT'!$L58)</f>
        <v>0</v>
      </c>
      <c r="BP144" s="297">
        <f>BP110*'6. INPUT PROJECT'!$L58/(1-'6. INPUT PROJECT'!$L58)</f>
        <v>0</v>
      </c>
      <c r="BQ144" s="297">
        <f>BQ110*'6. INPUT PROJECT'!$L58/(1-'6. INPUT PROJECT'!$L58)</f>
        <v>0</v>
      </c>
      <c r="BR144" s="297">
        <f>BR110*'6. INPUT PROJECT'!$L58/(1-'6. INPUT PROJECT'!$L58)</f>
        <v>0</v>
      </c>
      <c r="BS144" s="297">
        <f>BS110*'6. INPUT PROJECT'!$L58/(1-'6. INPUT PROJECT'!$L58)</f>
        <v>0</v>
      </c>
    </row>
    <row r="145" spans="1:71" s="80" customFormat="1" ht="16" outlineLevel="2">
      <c r="A145" s="83"/>
      <c r="B145" s="129" t="str">
        <f t="shared" si="123"/>
        <v>Project-2.1.3-Item #4</v>
      </c>
      <c r="C145" s="129">
        <f t="shared" si="123"/>
        <v>0</v>
      </c>
      <c r="E145" s="297">
        <f t="shared" si="109"/>
        <v>0</v>
      </c>
      <c r="F145" s="297">
        <f t="shared" si="110"/>
        <v>0</v>
      </c>
      <c r="G145" s="297">
        <f t="shared" si="111"/>
        <v>0</v>
      </c>
      <c r="H145" s="297">
        <f t="shared" si="112"/>
        <v>0</v>
      </c>
      <c r="I145" s="297">
        <f t="shared" si="113"/>
        <v>0</v>
      </c>
      <c r="J145" s="297">
        <f t="shared" si="114"/>
        <v>0</v>
      </c>
      <c r="K145" s="309"/>
      <c r="L145" s="297">
        <f>L111*'6. INPUT PROJECT'!$L59/(1-'6. INPUT PROJECT'!$L59)</f>
        <v>0</v>
      </c>
      <c r="M145" s="297">
        <f>M111*'6. INPUT PROJECT'!$L59/(1-'6. INPUT PROJECT'!$L59)</f>
        <v>0</v>
      </c>
      <c r="N145" s="297">
        <f>N111*'6. INPUT PROJECT'!$L59/(1-'6. INPUT PROJECT'!$L59)</f>
        <v>0</v>
      </c>
      <c r="O145" s="297">
        <f>O111*'6. INPUT PROJECT'!$L59/(1-'6. INPUT PROJECT'!$L59)</f>
        <v>0</v>
      </c>
      <c r="P145" s="297">
        <f>P111*'6. INPUT PROJECT'!$L59/(1-'6. INPUT PROJECT'!$L59)</f>
        <v>0</v>
      </c>
      <c r="Q145" s="297">
        <f>Q111*'6. INPUT PROJECT'!$L59/(1-'6. INPUT PROJECT'!$L59)</f>
        <v>0</v>
      </c>
      <c r="R145" s="297">
        <f>R111*'6. INPUT PROJECT'!$L59/(1-'6. INPUT PROJECT'!$L59)</f>
        <v>0</v>
      </c>
      <c r="S145" s="297">
        <f>S111*'6. INPUT PROJECT'!$L59/(1-'6. INPUT PROJECT'!$L59)</f>
        <v>0</v>
      </c>
      <c r="T145" s="297">
        <f>T111*'6. INPUT PROJECT'!$L59/(1-'6. INPUT PROJECT'!$L59)</f>
        <v>0</v>
      </c>
      <c r="U145" s="297">
        <f>U111*'6. INPUT PROJECT'!$L59/(1-'6. INPUT PROJECT'!$L59)</f>
        <v>0</v>
      </c>
      <c r="V145" s="297">
        <f>V111*'6. INPUT PROJECT'!$L59/(1-'6. INPUT PROJECT'!$L59)</f>
        <v>0</v>
      </c>
      <c r="W145" s="297">
        <f>W111*'6. INPUT PROJECT'!$L59/(1-'6. INPUT PROJECT'!$L59)</f>
        <v>0</v>
      </c>
      <c r="X145" s="297">
        <f>X111*'6. INPUT PROJECT'!$L59/(1-'6. INPUT PROJECT'!$L59)</f>
        <v>0</v>
      </c>
      <c r="Y145" s="297">
        <f>Y111*'6. INPUT PROJECT'!$L59/(1-'6. INPUT PROJECT'!$L59)</f>
        <v>0</v>
      </c>
      <c r="Z145" s="297">
        <f>Z111*'6. INPUT PROJECT'!$L59/(1-'6. INPUT PROJECT'!$L59)</f>
        <v>0</v>
      </c>
      <c r="AA145" s="297">
        <f>AA111*'6. INPUT PROJECT'!$L59/(1-'6. INPUT PROJECT'!$L59)</f>
        <v>0</v>
      </c>
      <c r="AB145" s="297">
        <f>AB111*'6. INPUT PROJECT'!$L59/(1-'6. INPUT PROJECT'!$L59)</f>
        <v>0</v>
      </c>
      <c r="AC145" s="297">
        <f>AC111*'6. INPUT PROJECT'!$L59/(1-'6. INPUT PROJECT'!$L59)</f>
        <v>0</v>
      </c>
      <c r="AD145" s="297">
        <f>AD111*'6. INPUT PROJECT'!$L59/(1-'6. INPUT PROJECT'!$L59)</f>
        <v>0</v>
      </c>
      <c r="AE145" s="297">
        <f>AE111*'6. INPUT PROJECT'!$L59/(1-'6. INPUT PROJECT'!$L59)</f>
        <v>0</v>
      </c>
      <c r="AF145" s="297">
        <f>AF111*'6. INPUT PROJECT'!$L59/(1-'6. INPUT PROJECT'!$L59)</f>
        <v>0</v>
      </c>
      <c r="AG145" s="297">
        <f>AG111*'6. INPUT PROJECT'!$L59/(1-'6. INPUT PROJECT'!$L59)</f>
        <v>0</v>
      </c>
      <c r="AH145" s="297">
        <f>AH111*'6. INPUT PROJECT'!$L59/(1-'6. INPUT PROJECT'!$L59)</f>
        <v>0</v>
      </c>
      <c r="AI145" s="297">
        <f>AI111*'6. INPUT PROJECT'!$L59/(1-'6. INPUT PROJECT'!$L59)</f>
        <v>0</v>
      </c>
      <c r="AJ145" s="297">
        <f>AJ111*'6. INPUT PROJECT'!$L59/(1-'6. INPUT PROJECT'!$L59)</f>
        <v>0</v>
      </c>
      <c r="AK145" s="297">
        <f>AK111*'6. INPUT PROJECT'!$L59/(1-'6. INPUT PROJECT'!$L59)</f>
        <v>0</v>
      </c>
      <c r="AL145" s="297">
        <f>AL111*'6. INPUT PROJECT'!$L59/(1-'6. INPUT PROJECT'!$L59)</f>
        <v>0</v>
      </c>
      <c r="AM145" s="297">
        <f>AM111*'6. INPUT PROJECT'!$L59/(1-'6. INPUT PROJECT'!$L59)</f>
        <v>0</v>
      </c>
      <c r="AN145" s="297">
        <f>AN111*'6. INPUT PROJECT'!$L59/(1-'6. INPUT PROJECT'!$L59)</f>
        <v>0</v>
      </c>
      <c r="AO145" s="297">
        <f>AO111*'6. INPUT PROJECT'!$L59/(1-'6. INPUT PROJECT'!$L59)</f>
        <v>0</v>
      </c>
      <c r="AP145" s="297">
        <f>AP111*'6. INPUT PROJECT'!$L59/(1-'6. INPUT PROJECT'!$L59)</f>
        <v>0</v>
      </c>
      <c r="AQ145" s="297">
        <f>AQ111*'6. INPUT PROJECT'!$L59/(1-'6. INPUT PROJECT'!$L59)</f>
        <v>0</v>
      </c>
      <c r="AR145" s="297">
        <f>AR111*'6. INPUT PROJECT'!$L59/(1-'6. INPUT PROJECT'!$L59)</f>
        <v>0</v>
      </c>
      <c r="AS145" s="297">
        <f>AS111*'6. INPUT PROJECT'!$L59/(1-'6. INPUT PROJECT'!$L59)</f>
        <v>0</v>
      </c>
      <c r="AT145" s="297">
        <f>AT111*'6. INPUT PROJECT'!$L59/(1-'6. INPUT PROJECT'!$L59)</f>
        <v>0</v>
      </c>
      <c r="AU145" s="297">
        <f>AU111*'6. INPUT PROJECT'!$L59/(1-'6. INPUT PROJECT'!$L59)</f>
        <v>0</v>
      </c>
      <c r="AV145" s="297">
        <f>AV111*'6. INPUT PROJECT'!$L59/(1-'6. INPUT PROJECT'!$L59)</f>
        <v>0</v>
      </c>
      <c r="AW145" s="297">
        <f>AW111*'6. INPUT PROJECT'!$L59/(1-'6. INPUT PROJECT'!$L59)</f>
        <v>0</v>
      </c>
      <c r="AX145" s="297">
        <f>AX111*'6. INPUT PROJECT'!$L59/(1-'6. INPUT PROJECT'!$L59)</f>
        <v>0</v>
      </c>
      <c r="AY145" s="297">
        <f>AY111*'6. INPUT PROJECT'!$L59/(1-'6. INPUT PROJECT'!$L59)</f>
        <v>0</v>
      </c>
      <c r="AZ145" s="297">
        <f>AZ111*'6. INPUT PROJECT'!$L59/(1-'6. INPUT PROJECT'!$L59)</f>
        <v>0</v>
      </c>
      <c r="BA145" s="297">
        <f>BA111*'6. INPUT PROJECT'!$L59/(1-'6. INPUT PROJECT'!$L59)</f>
        <v>0</v>
      </c>
      <c r="BB145" s="297">
        <f>BB111*'6. INPUT PROJECT'!$L59/(1-'6. INPUT PROJECT'!$L59)</f>
        <v>0</v>
      </c>
      <c r="BC145" s="297">
        <f>BC111*'6. INPUT PROJECT'!$L59/(1-'6. INPUT PROJECT'!$L59)</f>
        <v>0</v>
      </c>
      <c r="BD145" s="297">
        <f>BD111*'6. INPUT PROJECT'!$L59/(1-'6. INPUT PROJECT'!$L59)</f>
        <v>0</v>
      </c>
      <c r="BE145" s="297">
        <f>BE111*'6. INPUT PROJECT'!$L59/(1-'6. INPUT PROJECT'!$L59)</f>
        <v>0</v>
      </c>
      <c r="BF145" s="297">
        <f>BF111*'6. INPUT PROJECT'!$L59/(1-'6. INPUT PROJECT'!$L59)</f>
        <v>0</v>
      </c>
      <c r="BG145" s="297">
        <f>BG111*'6. INPUT PROJECT'!$L59/(1-'6. INPUT PROJECT'!$L59)</f>
        <v>0</v>
      </c>
      <c r="BH145" s="297">
        <f>BH111*'6. INPUT PROJECT'!$L59/(1-'6. INPUT PROJECT'!$L59)</f>
        <v>0</v>
      </c>
      <c r="BI145" s="297">
        <f>BI111*'6. INPUT PROJECT'!$L59/(1-'6. INPUT PROJECT'!$L59)</f>
        <v>0</v>
      </c>
      <c r="BJ145" s="297">
        <f>BJ111*'6. INPUT PROJECT'!$L59/(1-'6. INPUT PROJECT'!$L59)</f>
        <v>0</v>
      </c>
      <c r="BK145" s="297">
        <f>BK111*'6. INPUT PROJECT'!$L59/(1-'6. INPUT PROJECT'!$L59)</f>
        <v>0</v>
      </c>
      <c r="BL145" s="297">
        <f>BL111*'6. INPUT PROJECT'!$L59/(1-'6. INPUT PROJECT'!$L59)</f>
        <v>0</v>
      </c>
      <c r="BM145" s="297">
        <f>BM111*'6. INPUT PROJECT'!$L59/(1-'6. INPUT PROJECT'!$L59)</f>
        <v>0</v>
      </c>
      <c r="BN145" s="297">
        <f>BN111*'6. INPUT PROJECT'!$L59/(1-'6. INPUT PROJECT'!$L59)</f>
        <v>0</v>
      </c>
      <c r="BO145" s="297">
        <f>BO111*'6. INPUT PROJECT'!$L59/(1-'6. INPUT PROJECT'!$L59)</f>
        <v>0</v>
      </c>
      <c r="BP145" s="297">
        <f>BP111*'6. INPUT PROJECT'!$L59/(1-'6. INPUT PROJECT'!$L59)</f>
        <v>0</v>
      </c>
      <c r="BQ145" s="297">
        <f>BQ111*'6. INPUT PROJECT'!$L59/(1-'6. INPUT PROJECT'!$L59)</f>
        <v>0</v>
      </c>
      <c r="BR145" s="297">
        <f>BR111*'6. INPUT PROJECT'!$L59/(1-'6. INPUT PROJECT'!$L59)</f>
        <v>0</v>
      </c>
      <c r="BS145" s="297">
        <f>BS111*'6. INPUT PROJECT'!$L59/(1-'6. INPUT PROJECT'!$L59)</f>
        <v>0</v>
      </c>
    </row>
    <row r="146" spans="1:71" s="80" customFormat="1" ht="16" outlineLevel="2">
      <c r="A146" s="83"/>
      <c r="B146" s="129" t="str">
        <f t="shared" si="123"/>
        <v>Project-2.1.3-Item #5</v>
      </c>
      <c r="C146" s="129">
        <f t="shared" si="123"/>
        <v>0</v>
      </c>
      <c r="E146" s="297">
        <f t="shared" si="109"/>
        <v>0</v>
      </c>
      <c r="F146" s="297">
        <f t="shared" si="110"/>
        <v>0</v>
      </c>
      <c r="G146" s="297">
        <f t="shared" si="111"/>
        <v>0</v>
      </c>
      <c r="H146" s="297">
        <f t="shared" si="112"/>
        <v>0</v>
      </c>
      <c r="I146" s="297">
        <f t="shared" si="113"/>
        <v>0</v>
      </c>
      <c r="J146" s="297">
        <f t="shared" si="114"/>
        <v>0</v>
      </c>
      <c r="K146" s="309"/>
      <c r="L146" s="297">
        <f>L112*'6. INPUT PROJECT'!$L60/(1-'6. INPUT PROJECT'!$L60)</f>
        <v>0</v>
      </c>
      <c r="M146" s="297">
        <f>M112*'6. INPUT PROJECT'!$L60/(1-'6. INPUT PROJECT'!$L60)</f>
        <v>0</v>
      </c>
      <c r="N146" s="297">
        <f>N112*'6. INPUT PROJECT'!$L60/(1-'6. INPUT PROJECT'!$L60)</f>
        <v>0</v>
      </c>
      <c r="O146" s="297">
        <f>O112*'6. INPUT PROJECT'!$L60/(1-'6. INPUT PROJECT'!$L60)</f>
        <v>0</v>
      </c>
      <c r="P146" s="297">
        <f>P112*'6. INPUT PROJECT'!$L60/(1-'6. INPUT PROJECT'!$L60)</f>
        <v>0</v>
      </c>
      <c r="Q146" s="297">
        <f>Q112*'6. INPUT PROJECT'!$L60/(1-'6. INPUT PROJECT'!$L60)</f>
        <v>0</v>
      </c>
      <c r="R146" s="297">
        <f>R112*'6. INPUT PROJECT'!$L60/(1-'6. INPUT PROJECT'!$L60)</f>
        <v>0</v>
      </c>
      <c r="S146" s="297">
        <f>S112*'6. INPUT PROJECT'!$L60/(1-'6. INPUT PROJECT'!$L60)</f>
        <v>0</v>
      </c>
      <c r="T146" s="297">
        <f>T112*'6. INPUT PROJECT'!$L60/(1-'6. INPUT PROJECT'!$L60)</f>
        <v>0</v>
      </c>
      <c r="U146" s="297">
        <f>U112*'6. INPUT PROJECT'!$L60/(1-'6. INPUT PROJECT'!$L60)</f>
        <v>0</v>
      </c>
      <c r="V146" s="297">
        <f>V112*'6. INPUT PROJECT'!$L60/(1-'6. INPUT PROJECT'!$L60)</f>
        <v>0</v>
      </c>
      <c r="W146" s="297">
        <f>W112*'6. INPUT PROJECT'!$L60/(1-'6. INPUT PROJECT'!$L60)</f>
        <v>0</v>
      </c>
      <c r="X146" s="297">
        <f>X112*'6. INPUT PROJECT'!$L60/(1-'6. INPUT PROJECT'!$L60)</f>
        <v>0</v>
      </c>
      <c r="Y146" s="297">
        <f>Y112*'6. INPUT PROJECT'!$L60/(1-'6. INPUT PROJECT'!$L60)</f>
        <v>0</v>
      </c>
      <c r="Z146" s="297">
        <f>Z112*'6. INPUT PROJECT'!$L60/(1-'6. INPUT PROJECT'!$L60)</f>
        <v>0</v>
      </c>
      <c r="AA146" s="297">
        <f>AA112*'6. INPUT PROJECT'!$L60/(1-'6. INPUT PROJECT'!$L60)</f>
        <v>0</v>
      </c>
      <c r="AB146" s="297">
        <f>AB112*'6. INPUT PROJECT'!$L60/(1-'6. INPUT PROJECT'!$L60)</f>
        <v>0</v>
      </c>
      <c r="AC146" s="297">
        <f>AC112*'6. INPUT PROJECT'!$L60/(1-'6. INPUT PROJECT'!$L60)</f>
        <v>0</v>
      </c>
      <c r="AD146" s="297">
        <f>AD112*'6. INPUT PROJECT'!$L60/(1-'6. INPUT PROJECT'!$L60)</f>
        <v>0</v>
      </c>
      <c r="AE146" s="297">
        <f>AE112*'6. INPUT PROJECT'!$L60/(1-'6. INPUT PROJECT'!$L60)</f>
        <v>0</v>
      </c>
      <c r="AF146" s="297">
        <f>AF112*'6. INPUT PROJECT'!$L60/(1-'6. INPUT PROJECT'!$L60)</f>
        <v>0</v>
      </c>
      <c r="AG146" s="297">
        <f>AG112*'6. INPUT PROJECT'!$L60/(1-'6. INPUT PROJECT'!$L60)</f>
        <v>0</v>
      </c>
      <c r="AH146" s="297">
        <f>AH112*'6. INPUT PROJECT'!$L60/(1-'6. INPUT PROJECT'!$L60)</f>
        <v>0</v>
      </c>
      <c r="AI146" s="297">
        <f>AI112*'6. INPUT PROJECT'!$L60/(1-'6. INPUT PROJECT'!$L60)</f>
        <v>0</v>
      </c>
      <c r="AJ146" s="297">
        <f>AJ112*'6. INPUT PROJECT'!$L60/(1-'6. INPUT PROJECT'!$L60)</f>
        <v>0</v>
      </c>
      <c r="AK146" s="297">
        <f>AK112*'6. INPUT PROJECT'!$L60/(1-'6. INPUT PROJECT'!$L60)</f>
        <v>0</v>
      </c>
      <c r="AL146" s="297">
        <f>AL112*'6. INPUT PROJECT'!$L60/(1-'6. INPUT PROJECT'!$L60)</f>
        <v>0</v>
      </c>
      <c r="AM146" s="297">
        <f>AM112*'6. INPUT PROJECT'!$L60/(1-'6. INPUT PROJECT'!$L60)</f>
        <v>0</v>
      </c>
      <c r="AN146" s="297">
        <f>AN112*'6. INPUT PROJECT'!$L60/(1-'6. INPUT PROJECT'!$L60)</f>
        <v>0</v>
      </c>
      <c r="AO146" s="297">
        <f>AO112*'6. INPUT PROJECT'!$L60/(1-'6. INPUT PROJECT'!$L60)</f>
        <v>0</v>
      </c>
      <c r="AP146" s="297">
        <f>AP112*'6. INPUT PROJECT'!$L60/(1-'6. INPUT PROJECT'!$L60)</f>
        <v>0</v>
      </c>
      <c r="AQ146" s="297">
        <f>AQ112*'6. INPUT PROJECT'!$L60/(1-'6. INPUT PROJECT'!$L60)</f>
        <v>0</v>
      </c>
      <c r="AR146" s="297">
        <f>AR112*'6. INPUT PROJECT'!$L60/(1-'6. INPUT PROJECT'!$L60)</f>
        <v>0</v>
      </c>
      <c r="AS146" s="297">
        <f>AS112*'6. INPUT PROJECT'!$L60/(1-'6. INPUT PROJECT'!$L60)</f>
        <v>0</v>
      </c>
      <c r="AT146" s="297">
        <f>AT112*'6. INPUT PROJECT'!$L60/(1-'6. INPUT PROJECT'!$L60)</f>
        <v>0</v>
      </c>
      <c r="AU146" s="297">
        <f>AU112*'6. INPUT PROJECT'!$L60/(1-'6. INPUT PROJECT'!$L60)</f>
        <v>0</v>
      </c>
      <c r="AV146" s="297">
        <f>AV112*'6. INPUT PROJECT'!$L60/(1-'6. INPUT PROJECT'!$L60)</f>
        <v>0</v>
      </c>
      <c r="AW146" s="297">
        <f>AW112*'6. INPUT PROJECT'!$L60/(1-'6. INPUT PROJECT'!$L60)</f>
        <v>0</v>
      </c>
      <c r="AX146" s="297">
        <f>AX112*'6. INPUT PROJECT'!$L60/(1-'6. INPUT PROJECT'!$L60)</f>
        <v>0</v>
      </c>
      <c r="AY146" s="297">
        <f>AY112*'6. INPUT PROJECT'!$L60/(1-'6. INPUT PROJECT'!$L60)</f>
        <v>0</v>
      </c>
      <c r="AZ146" s="297">
        <f>AZ112*'6. INPUT PROJECT'!$L60/(1-'6. INPUT PROJECT'!$L60)</f>
        <v>0</v>
      </c>
      <c r="BA146" s="297">
        <f>BA112*'6. INPUT PROJECT'!$L60/(1-'6. INPUT PROJECT'!$L60)</f>
        <v>0</v>
      </c>
      <c r="BB146" s="297">
        <f>BB112*'6. INPUT PROJECT'!$L60/(1-'6. INPUT PROJECT'!$L60)</f>
        <v>0</v>
      </c>
      <c r="BC146" s="297">
        <f>BC112*'6. INPUT PROJECT'!$L60/(1-'6. INPUT PROJECT'!$L60)</f>
        <v>0</v>
      </c>
      <c r="BD146" s="297">
        <f>BD112*'6. INPUT PROJECT'!$L60/(1-'6. INPUT PROJECT'!$L60)</f>
        <v>0</v>
      </c>
      <c r="BE146" s="297">
        <f>BE112*'6. INPUT PROJECT'!$L60/(1-'6. INPUT PROJECT'!$L60)</f>
        <v>0</v>
      </c>
      <c r="BF146" s="297">
        <f>BF112*'6. INPUT PROJECT'!$L60/(1-'6. INPUT PROJECT'!$L60)</f>
        <v>0</v>
      </c>
      <c r="BG146" s="297">
        <f>BG112*'6. INPUT PROJECT'!$L60/(1-'6. INPUT PROJECT'!$L60)</f>
        <v>0</v>
      </c>
      <c r="BH146" s="297">
        <f>BH112*'6. INPUT PROJECT'!$L60/(1-'6. INPUT PROJECT'!$L60)</f>
        <v>0</v>
      </c>
      <c r="BI146" s="297">
        <f>BI112*'6. INPUT PROJECT'!$L60/(1-'6. INPUT PROJECT'!$L60)</f>
        <v>0</v>
      </c>
      <c r="BJ146" s="297">
        <f>BJ112*'6. INPUT PROJECT'!$L60/(1-'6. INPUT PROJECT'!$L60)</f>
        <v>0</v>
      </c>
      <c r="BK146" s="297">
        <f>BK112*'6. INPUT PROJECT'!$L60/(1-'6. INPUT PROJECT'!$L60)</f>
        <v>0</v>
      </c>
      <c r="BL146" s="297">
        <f>BL112*'6. INPUT PROJECT'!$L60/(1-'6. INPUT PROJECT'!$L60)</f>
        <v>0</v>
      </c>
      <c r="BM146" s="297">
        <f>BM112*'6. INPUT PROJECT'!$L60/(1-'6. INPUT PROJECT'!$L60)</f>
        <v>0</v>
      </c>
      <c r="BN146" s="297">
        <f>BN112*'6. INPUT PROJECT'!$L60/(1-'6. INPUT PROJECT'!$L60)</f>
        <v>0</v>
      </c>
      <c r="BO146" s="297">
        <f>BO112*'6. INPUT PROJECT'!$L60/(1-'6. INPUT PROJECT'!$L60)</f>
        <v>0</v>
      </c>
      <c r="BP146" s="297">
        <f>BP112*'6. INPUT PROJECT'!$L60/(1-'6. INPUT PROJECT'!$L60)</f>
        <v>0</v>
      </c>
      <c r="BQ146" s="297">
        <f>BQ112*'6. INPUT PROJECT'!$L60/(1-'6. INPUT PROJECT'!$L60)</f>
        <v>0</v>
      </c>
      <c r="BR146" s="297">
        <f>BR112*'6. INPUT PROJECT'!$L60/(1-'6. INPUT PROJECT'!$L60)</f>
        <v>0</v>
      </c>
      <c r="BS146" s="297">
        <f>BS112*'6. INPUT PROJECT'!$L60/(1-'6. INPUT PROJECT'!$L60)</f>
        <v>0</v>
      </c>
    </row>
    <row r="147" spans="1:71" s="80" customFormat="1" ht="16" outlineLevel="2">
      <c r="A147" s="83"/>
      <c r="B147" s="129" t="str">
        <f t="shared" si="123"/>
        <v>Project-2.1.3-Item #6</v>
      </c>
      <c r="C147" s="129">
        <f t="shared" si="123"/>
        <v>0</v>
      </c>
      <c r="E147" s="297">
        <f t="shared" si="109"/>
        <v>0</v>
      </c>
      <c r="F147" s="297">
        <f t="shared" si="110"/>
        <v>0</v>
      </c>
      <c r="G147" s="297">
        <f t="shared" si="111"/>
        <v>0</v>
      </c>
      <c r="H147" s="297">
        <f t="shared" si="112"/>
        <v>0</v>
      </c>
      <c r="I147" s="297">
        <f t="shared" si="113"/>
        <v>0</v>
      </c>
      <c r="J147" s="297">
        <f t="shared" si="114"/>
        <v>0</v>
      </c>
      <c r="K147" s="307"/>
      <c r="L147" s="297">
        <f>L113*'6. INPUT PROJECT'!$L61/(1-'6. INPUT PROJECT'!$L61)</f>
        <v>0</v>
      </c>
      <c r="M147" s="297">
        <f>M113*'6. INPUT PROJECT'!$L61/(1-'6. INPUT PROJECT'!$L61)</f>
        <v>0</v>
      </c>
      <c r="N147" s="297">
        <f>N113*'6. INPUT PROJECT'!$L61/(1-'6. INPUT PROJECT'!$L61)</f>
        <v>0</v>
      </c>
      <c r="O147" s="297">
        <f>O113*'6. INPUT PROJECT'!$L61/(1-'6. INPUT PROJECT'!$L61)</f>
        <v>0</v>
      </c>
      <c r="P147" s="297">
        <f>P113*'6. INPUT PROJECT'!$L61/(1-'6. INPUT PROJECT'!$L61)</f>
        <v>0</v>
      </c>
      <c r="Q147" s="297">
        <f>Q113*'6. INPUT PROJECT'!$L61/(1-'6. INPUT PROJECT'!$L61)</f>
        <v>0</v>
      </c>
      <c r="R147" s="297">
        <f>R113*'6. INPUT PROJECT'!$L61/(1-'6. INPUT PROJECT'!$L61)</f>
        <v>0</v>
      </c>
      <c r="S147" s="297">
        <f>S113*'6. INPUT PROJECT'!$L61/(1-'6. INPUT PROJECT'!$L61)</f>
        <v>0</v>
      </c>
      <c r="T147" s="297">
        <f>T113*'6. INPUT PROJECT'!$L61/(1-'6. INPUT PROJECT'!$L61)</f>
        <v>0</v>
      </c>
      <c r="U147" s="297">
        <f>U113*'6. INPUT PROJECT'!$L61/(1-'6. INPUT PROJECT'!$L61)</f>
        <v>0</v>
      </c>
      <c r="V147" s="297">
        <f>V113*'6. INPUT PROJECT'!$L61/(1-'6. INPUT PROJECT'!$L61)</f>
        <v>0</v>
      </c>
      <c r="W147" s="297">
        <f>W113*'6. INPUT PROJECT'!$L61/(1-'6. INPUT PROJECT'!$L61)</f>
        <v>0</v>
      </c>
      <c r="X147" s="297">
        <f>X113*'6. INPUT PROJECT'!$L61/(1-'6. INPUT PROJECT'!$L61)</f>
        <v>0</v>
      </c>
      <c r="Y147" s="297">
        <f>Y113*'6. INPUT PROJECT'!$L61/(1-'6. INPUT PROJECT'!$L61)</f>
        <v>0</v>
      </c>
      <c r="Z147" s="297">
        <f>Z113*'6. INPUT PROJECT'!$L61/(1-'6. INPUT PROJECT'!$L61)</f>
        <v>0</v>
      </c>
      <c r="AA147" s="297">
        <f>AA113*'6. INPUT PROJECT'!$L61/(1-'6. INPUT PROJECT'!$L61)</f>
        <v>0</v>
      </c>
      <c r="AB147" s="297">
        <f>AB113*'6. INPUT PROJECT'!$L61/(1-'6. INPUT PROJECT'!$L61)</f>
        <v>0</v>
      </c>
      <c r="AC147" s="297">
        <f>AC113*'6. INPUT PROJECT'!$L61/(1-'6. INPUT PROJECT'!$L61)</f>
        <v>0</v>
      </c>
      <c r="AD147" s="297">
        <f>AD113*'6. INPUT PROJECT'!$L61/(1-'6. INPUT PROJECT'!$L61)</f>
        <v>0</v>
      </c>
      <c r="AE147" s="297">
        <f>AE113*'6. INPUT PROJECT'!$L61/(1-'6. INPUT PROJECT'!$L61)</f>
        <v>0</v>
      </c>
      <c r="AF147" s="297">
        <f>AF113*'6. INPUT PROJECT'!$L61/(1-'6. INPUT PROJECT'!$L61)</f>
        <v>0</v>
      </c>
      <c r="AG147" s="297">
        <f>AG113*'6. INPUT PROJECT'!$L61/(1-'6. INPUT PROJECT'!$L61)</f>
        <v>0</v>
      </c>
      <c r="AH147" s="297">
        <f>AH113*'6. INPUT PROJECT'!$L61/(1-'6. INPUT PROJECT'!$L61)</f>
        <v>0</v>
      </c>
      <c r="AI147" s="297">
        <f>AI113*'6. INPUT PROJECT'!$L61/(1-'6. INPUT PROJECT'!$L61)</f>
        <v>0</v>
      </c>
      <c r="AJ147" s="297">
        <f>AJ113*'6. INPUT PROJECT'!$L61/(1-'6. INPUT PROJECT'!$L61)</f>
        <v>0</v>
      </c>
      <c r="AK147" s="297">
        <f>AK113*'6. INPUT PROJECT'!$L61/(1-'6. INPUT PROJECT'!$L61)</f>
        <v>0</v>
      </c>
      <c r="AL147" s="297">
        <f>AL113*'6. INPUT PROJECT'!$L61/(1-'6. INPUT PROJECT'!$L61)</f>
        <v>0</v>
      </c>
      <c r="AM147" s="297">
        <f>AM113*'6. INPUT PROJECT'!$L61/(1-'6. INPUT PROJECT'!$L61)</f>
        <v>0</v>
      </c>
      <c r="AN147" s="297">
        <f>AN113*'6. INPUT PROJECT'!$L61/(1-'6. INPUT PROJECT'!$L61)</f>
        <v>0</v>
      </c>
      <c r="AO147" s="297">
        <f>AO113*'6. INPUT PROJECT'!$L61/(1-'6. INPUT PROJECT'!$L61)</f>
        <v>0</v>
      </c>
      <c r="AP147" s="297">
        <f>AP113*'6. INPUT PROJECT'!$L61/(1-'6. INPUT PROJECT'!$L61)</f>
        <v>0</v>
      </c>
      <c r="AQ147" s="297">
        <f>AQ113*'6. INPUT PROJECT'!$L61/(1-'6. INPUT PROJECT'!$L61)</f>
        <v>0</v>
      </c>
      <c r="AR147" s="297">
        <f>AR113*'6. INPUT PROJECT'!$L61/(1-'6. INPUT PROJECT'!$L61)</f>
        <v>0</v>
      </c>
      <c r="AS147" s="297">
        <f>AS113*'6. INPUT PROJECT'!$L61/(1-'6. INPUT PROJECT'!$L61)</f>
        <v>0</v>
      </c>
      <c r="AT147" s="297">
        <f>AT113*'6. INPUT PROJECT'!$L61/(1-'6. INPUT PROJECT'!$L61)</f>
        <v>0</v>
      </c>
      <c r="AU147" s="297">
        <f>AU113*'6. INPUT PROJECT'!$L61/(1-'6. INPUT PROJECT'!$L61)</f>
        <v>0</v>
      </c>
      <c r="AV147" s="297">
        <f>AV113*'6. INPUT PROJECT'!$L61/(1-'6. INPUT PROJECT'!$L61)</f>
        <v>0</v>
      </c>
      <c r="AW147" s="297">
        <f>AW113*'6. INPUT PROJECT'!$L61/(1-'6. INPUT PROJECT'!$L61)</f>
        <v>0</v>
      </c>
      <c r="AX147" s="297">
        <f>AX113*'6. INPUT PROJECT'!$L61/(1-'6. INPUT PROJECT'!$L61)</f>
        <v>0</v>
      </c>
      <c r="AY147" s="297">
        <f>AY113*'6. INPUT PROJECT'!$L61/(1-'6. INPUT PROJECT'!$L61)</f>
        <v>0</v>
      </c>
      <c r="AZ147" s="297">
        <f>AZ113*'6. INPUT PROJECT'!$L61/(1-'6. INPUT PROJECT'!$L61)</f>
        <v>0</v>
      </c>
      <c r="BA147" s="297">
        <f>BA113*'6. INPUT PROJECT'!$L61/(1-'6. INPUT PROJECT'!$L61)</f>
        <v>0</v>
      </c>
      <c r="BB147" s="297">
        <f>BB113*'6. INPUT PROJECT'!$L61/(1-'6. INPUT PROJECT'!$L61)</f>
        <v>0</v>
      </c>
      <c r="BC147" s="297">
        <f>BC113*'6. INPUT PROJECT'!$L61/(1-'6. INPUT PROJECT'!$L61)</f>
        <v>0</v>
      </c>
      <c r="BD147" s="297">
        <f>BD113*'6. INPUT PROJECT'!$L61/(1-'6. INPUT PROJECT'!$L61)</f>
        <v>0</v>
      </c>
      <c r="BE147" s="297">
        <f>BE113*'6. INPUT PROJECT'!$L61/(1-'6. INPUT PROJECT'!$L61)</f>
        <v>0</v>
      </c>
      <c r="BF147" s="297">
        <f>BF113*'6. INPUT PROJECT'!$L61/(1-'6. INPUT PROJECT'!$L61)</f>
        <v>0</v>
      </c>
      <c r="BG147" s="297">
        <f>BG113*'6. INPUT PROJECT'!$L61/(1-'6. INPUT PROJECT'!$L61)</f>
        <v>0</v>
      </c>
      <c r="BH147" s="297">
        <f>BH113*'6. INPUT PROJECT'!$L61/(1-'6. INPUT PROJECT'!$L61)</f>
        <v>0</v>
      </c>
      <c r="BI147" s="297">
        <f>BI113*'6. INPUT PROJECT'!$L61/(1-'6. INPUT PROJECT'!$L61)</f>
        <v>0</v>
      </c>
      <c r="BJ147" s="297">
        <f>BJ113*'6. INPUT PROJECT'!$L61/(1-'6. INPUT PROJECT'!$L61)</f>
        <v>0</v>
      </c>
      <c r="BK147" s="297">
        <f>BK113*'6. INPUT PROJECT'!$L61/(1-'6. INPUT PROJECT'!$L61)</f>
        <v>0</v>
      </c>
      <c r="BL147" s="297">
        <f>BL113*'6. INPUT PROJECT'!$L61/(1-'6. INPUT PROJECT'!$L61)</f>
        <v>0</v>
      </c>
      <c r="BM147" s="297">
        <f>BM113*'6. INPUT PROJECT'!$L61/(1-'6. INPUT PROJECT'!$L61)</f>
        <v>0</v>
      </c>
      <c r="BN147" s="297">
        <f>BN113*'6. INPUT PROJECT'!$L61/(1-'6. INPUT PROJECT'!$L61)</f>
        <v>0</v>
      </c>
      <c r="BO147" s="297">
        <f>BO113*'6. INPUT PROJECT'!$L61/(1-'6. INPUT PROJECT'!$L61)</f>
        <v>0</v>
      </c>
      <c r="BP147" s="297">
        <f>BP113*'6. INPUT PROJECT'!$L61/(1-'6. INPUT PROJECT'!$L61)</f>
        <v>0</v>
      </c>
      <c r="BQ147" s="297">
        <f>BQ113*'6. INPUT PROJECT'!$L61/(1-'6. INPUT PROJECT'!$L61)</f>
        <v>0</v>
      </c>
      <c r="BR147" s="297">
        <f>BR113*'6. INPUT PROJECT'!$L61/(1-'6. INPUT PROJECT'!$L61)</f>
        <v>0</v>
      </c>
      <c r="BS147" s="297">
        <f>BS113*'6. INPUT PROJECT'!$L61/(1-'6. INPUT PROJECT'!$L61)</f>
        <v>0</v>
      </c>
    </row>
    <row r="148" spans="1:71" s="80" customFormat="1" ht="16" outlineLevel="2">
      <c r="A148" s="83"/>
      <c r="B148" s="129" t="str">
        <f t="shared" si="123"/>
        <v>Project-2.1.3-Item #7</v>
      </c>
      <c r="C148" s="129">
        <f t="shared" si="123"/>
        <v>0</v>
      </c>
      <c r="E148" s="297">
        <f t="shared" si="109"/>
        <v>0</v>
      </c>
      <c r="F148" s="297">
        <f t="shared" si="110"/>
        <v>0</v>
      </c>
      <c r="G148" s="297">
        <f t="shared" si="111"/>
        <v>0</v>
      </c>
      <c r="H148" s="297">
        <f t="shared" si="112"/>
        <v>0</v>
      </c>
      <c r="I148" s="297">
        <f t="shared" si="113"/>
        <v>0</v>
      </c>
      <c r="J148" s="297">
        <f t="shared" si="114"/>
        <v>0</v>
      </c>
      <c r="K148" s="316"/>
      <c r="L148" s="297">
        <f>L114*'6. INPUT PROJECT'!$L62/(1-'6. INPUT PROJECT'!$L62)</f>
        <v>0</v>
      </c>
      <c r="M148" s="297">
        <f>M114*'6. INPUT PROJECT'!$L62/(1-'6. INPUT PROJECT'!$L62)</f>
        <v>0</v>
      </c>
      <c r="N148" s="297">
        <f>N114*'6. INPUT PROJECT'!$L62/(1-'6. INPUT PROJECT'!$L62)</f>
        <v>0</v>
      </c>
      <c r="O148" s="297">
        <f>O114*'6. INPUT PROJECT'!$L62/(1-'6. INPUT PROJECT'!$L62)</f>
        <v>0</v>
      </c>
      <c r="P148" s="297">
        <f>P114*'6. INPUT PROJECT'!$L62/(1-'6. INPUT PROJECT'!$L62)</f>
        <v>0</v>
      </c>
      <c r="Q148" s="297">
        <f>Q114*'6. INPUT PROJECT'!$L62/(1-'6. INPUT PROJECT'!$L62)</f>
        <v>0</v>
      </c>
      <c r="R148" s="297">
        <f>R114*'6. INPUT PROJECT'!$L62/(1-'6. INPUT PROJECT'!$L62)</f>
        <v>0</v>
      </c>
      <c r="S148" s="297">
        <f>S114*'6. INPUT PROJECT'!$L62/(1-'6. INPUT PROJECT'!$L62)</f>
        <v>0</v>
      </c>
      <c r="T148" s="297">
        <f>T114*'6. INPUT PROJECT'!$L62/(1-'6. INPUT PROJECT'!$L62)</f>
        <v>0</v>
      </c>
      <c r="U148" s="297">
        <f>U114*'6. INPUT PROJECT'!$L62/(1-'6. INPUT PROJECT'!$L62)</f>
        <v>0</v>
      </c>
      <c r="V148" s="297">
        <f>V114*'6. INPUT PROJECT'!$L62/(1-'6. INPUT PROJECT'!$L62)</f>
        <v>0</v>
      </c>
      <c r="W148" s="297">
        <f>W114*'6. INPUT PROJECT'!$L62/(1-'6. INPUT PROJECT'!$L62)</f>
        <v>0</v>
      </c>
      <c r="X148" s="297">
        <f>X114*'6. INPUT PROJECT'!$L62/(1-'6. INPUT PROJECT'!$L62)</f>
        <v>0</v>
      </c>
      <c r="Y148" s="297">
        <f>Y114*'6. INPUT PROJECT'!$L62/(1-'6. INPUT PROJECT'!$L62)</f>
        <v>0</v>
      </c>
      <c r="Z148" s="297">
        <f>Z114*'6. INPUT PROJECT'!$L62/(1-'6. INPUT PROJECT'!$L62)</f>
        <v>0</v>
      </c>
      <c r="AA148" s="297">
        <f>AA114*'6. INPUT PROJECT'!$L62/(1-'6. INPUT PROJECT'!$L62)</f>
        <v>0</v>
      </c>
      <c r="AB148" s="297">
        <f>AB114*'6. INPUT PROJECT'!$L62/(1-'6. INPUT PROJECT'!$L62)</f>
        <v>0</v>
      </c>
      <c r="AC148" s="297">
        <f>AC114*'6. INPUT PROJECT'!$L62/(1-'6. INPUT PROJECT'!$L62)</f>
        <v>0</v>
      </c>
      <c r="AD148" s="297">
        <f>AD114*'6. INPUT PROJECT'!$L62/(1-'6. INPUT PROJECT'!$L62)</f>
        <v>0</v>
      </c>
      <c r="AE148" s="297">
        <f>AE114*'6. INPUT PROJECT'!$L62/(1-'6. INPUT PROJECT'!$L62)</f>
        <v>0</v>
      </c>
      <c r="AF148" s="297">
        <f>AF114*'6. INPUT PROJECT'!$L62/(1-'6. INPUT PROJECT'!$L62)</f>
        <v>0</v>
      </c>
      <c r="AG148" s="297">
        <f>AG114*'6. INPUT PROJECT'!$L62/(1-'6. INPUT PROJECT'!$L62)</f>
        <v>0</v>
      </c>
      <c r="AH148" s="297">
        <f>AH114*'6. INPUT PROJECT'!$L62/(1-'6. INPUT PROJECT'!$L62)</f>
        <v>0</v>
      </c>
      <c r="AI148" s="297">
        <f>AI114*'6. INPUT PROJECT'!$L62/(1-'6. INPUT PROJECT'!$L62)</f>
        <v>0</v>
      </c>
      <c r="AJ148" s="297">
        <f>AJ114*'6. INPUT PROJECT'!$L62/(1-'6. INPUT PROJECT'!$L62)</f>
        <v>0</v>
      </c>
      <c r="AK148" s="297">
        <f>AK114*'6. INPUT PROJECT'!$L62/(1-'6. INPUT PROJECT'!$L62)</f>
        <v>0</v>
      </c>
      <c r="AL148" s="297">
        <f>AL114*'6. INPUT PROJECT'!$L62/(1-'6. INPUT PROJECT'!$L62)</f>
        <v>0</v>
      </c>
      <c r="AM148" s="297">
        <f>AM114*'6. INPUT PROJECT'!$L62/(1-'6. INPUT PROJECT'!$L62)</f>
        <v>0</v>
      </c>
      <c r="AN148" s="297">
        <f>AN114*'6. INPUT PROJECT'!$L62/(1-'6. INPUT PROJECT'!$L62)</f>
        <v>0</v>
      </c>
      <c r="AO148" s="297">
        <f>AO114*'6. INPUT PROJECT'!$L62/(1-'6. INPUT PROJECT'!$L62)</f>
        <v>0</v>
      </c>
      <c r="AP148" s="297">
        <f>AP114*'6. INPUT PROJECT'!$L62/(1-'6. INPUT PROJECT'!$L62)</f>
        <v>0</v>
      </c>
      <c r="AQ148" s="297">
        <f>AQ114*'6. INPUT PROJECT'!$L62/(1-'6. INPUT PROJECT'!$L62)</f>
        <v>0</v>
      </c>
      <c r="AR148" s="297">
        <f>AR114*'6. INPUT PROJECT'!$L62/(1-'6. INPUT PROJECT'!$L62)</f>
        <v>0</v>
      </c>
      <c r="AS148" s="297">
        <f>AS114*'6. INPUT PROJECT'!$L62/(1-'6. INPUT PROJECT'!$L62)</f>
        <v>0</v>
      </c>
      <c r="AT148" s="297">
        <f>AT114*'6. INPUT PROJECT'!$L62/(1-'6. INPUT PROJECT'!$L62)</f>
        <v>0</v>
      </c>
      <c r="AU148" s="297">
        <f>AU114*'6. INPUT PROJECT'!$L62/(1-'6. INPUT PROJECT'!$L62)</f>
        <v>0</v>
      </c>
      <c r="AV148" s="297">
        <f>AV114*'6. INPUT PROJECT'!$L62/(1-'6. INPUT PROJECT'!$L62)</f>
        <v>0</v>
      </c>
      <c r="AW148" s="297">
        <f>AW114*'6. INPUT PROJECT'!$L62/(1-'6. INPUT PROJECT'!$L62)</f>
        <v>0</v>
      </c>
      <c r="AX148" s="297">
        <f>AX114*'6. INPUT PROJECT'!$L62/(1-'6. INPUT PROJECT'!$L62)</f>
        <v>0</v>
      </c>
      <c r="AY148" s="297">
        <f>AY114*'6. INPUT PROJECT'!$L62/(1-'6. INPUT PROJECT'!$L62)</f>
        <v>0</v>
      </c>
      <c r="AZ148" s="297">
        <f>AZ114*'6. INPUT PROJECT'!$L62/(1-'6. INPUT PROJECT'!$L62)</f>
        <v>0</v>
      </c>
      <c r="BA148" s="297">
        <f>BA114*'6. INPUT PROJECT'!$L62/(1-'6. INPUT PROJECT'!$L62)</f>
        <v>0</v>
      </c>
      <c r="BB148" s="297">
        <f>BB114*'6. INPUT PROJECT'!$L62/(1-'6. INPUT PROJECT'!$L62)</f>
        <v>0</v>
      </c>
      <c r="BC148" s="297">
        <f>BC114*'6. INPUT PROJECT'!$L62/(1-'6. INPUT PROJECT'!$L62)</f>
        <v>0</v>
      </c>
      <c r="BD148" s="297">
        <f>BD114*'6. INPUT PROJECT'!$L62/(1-'6. INPUT PROJECT'!$L62)</f>
        <v>0</v>
      </c>
      <c r="BE148" s="297">
        <f>BE114*'6. INPUT PROJECT'!$L62/(1-'6. INPUT PROJECT'!$L62)</f>
        <v>0</v>
      </c>
      <c r="BF148" s="297">
        <f>BF114*'6. INPUT PROJECT'!$L62/(1-'6. INPUT PROJECT'!$L62)</f>
        <v>0</v>
      </c>
      <c r="BG148" s="297">
        <f>BG114*'6. INPUT PROJECT'!$L62/(1-'6. INPUT PROJECT'!$L62)</f>
        <v>0</v>
      </c>
      <c r="BH148" s="297">
        <f>BH114*'6. INPUT PROJECT'!$L62/(1-'6. INPUT PROJECT'!$L62)</f>
        <v>0</v>
      </c>
      <c r="BI148" s="297">
        <f>BI114*'6. INPUT PROJECT'!$L62/(1-'6. INPUT PROJECT'!$L62)</f>
        <v>0</v>
      </c>
      <c r="BJ148" s="297">
        <f>BJ114*'6. INPUT PROJECT'!$L62/(1-'6. INPUT PROJECT'!$L62)</f>
        <v>0</v>
      </c>
      <c r="BK148" s="297">
        <f>BK114*'6. INPUT PROJECT'!$L62/(1-'6. INPUT PROJECT'!$L62)</f>
        <v>0</v>
      </c>
      <c r="BL148" s="297">
        <f>BL114*'6. INPUT PROJECT'!$L62/(1-'6. INPUT PROJECT'!$L62)</f>
        <v>0</v>
      </c>
      <c r="BM148" s="297">
        <f>BM114*'6. INPUT PROJECT'!$L62/(1-'6. INPUT PROJECT'!$L62)</f>
        <v>0</v>
      </c>
      <c r="BN148" s="297">
        <f>BN114*'6. INPUT PROJECT'!$L62/(1-'6. INPUT PROJECT'!$L62)</f>
        <v>0</v>
      </c>
      <c r="BO148" s="297">
        <f>BO114*'6. INPUT PROJECT'!$L62/(1-'6. INPUT PROJECT'!$L62)</f>
        <v>0</v>
      </c>
      <c r="BP148" s="297">
        <f>BP114*'6. INPUT PROJECT'!$L62/(1-'6. INPUT PROJECT'!$L62)</f>
        <v>0</v>
      </c>
      <c r="BQ148" s="297">
        <f>BQ114*'6. INPUT PROJECT'!$L62/(1-'6. INPUT PROJECT'!$L62)</f>
        <v>0</v>
      </c>
      <c r="BR148" s="297">
        <f>BR114*'6. INPUT PROJECT'!$L62/(1-'6. INPUT PROJECT'!$L62)</f>
        <v>0</v>
      </c>
      <c r="BS148" s="297">
        <f>BS114*'6. INPUT PROJECT'!$L62/(1-'6. INPUT PROJECT'!$L62)</f>
        <v>0</v>
      </c>
    </row>
    <row r="149" spans="1:71" s="80" customFormat="1" ht="16" outlineLevel="2">
      <c r="A149" s="83"/>
      <c r="B149" s="129" t="str">
        <f t="shared" si="123"/>
        <v>Project-2.1.3-Item #8</v>
      </c>
      <c r="C149" s="129">
        <f t="shared" si="123"/>
        <v>0</v>
      </c>
      <c r="E149" s="297">
        <f t="shared" si="109"/>
        <v>0</v>
      </c>
      <c r="F149" s="297">
        <f t="shared" si="110"/>
        <v>0</v>
      </c>
      <c r="G149" s="297">
        <f t="shared" si="111"/>
        <v>0</v>
      </c>
      <c r="H149" s="297">
        <f t="shared" si="112"/>
        <v>0</v>
      </c>
      <c r="I149" s="297">
        <f t="shared" si="113"/>
        <v>0</v>
      </c>
      <c r="J149" s="297">
        <f t="shared" si="114"/>
        <v>0</v>
      </c>
      <c r="K149" s="316"/>
      <c r="L149" s="297">
        <f>L115*'6. INPUT PROJECT'!$L63/(1-'6. INPUT PROJECT'!$L63)</f>
        <v>0</v>
      </c>
      <c r="M149" s="297">
        <f>M115*'6. INPUT PROJECT'!$L63/(1-'6. INPUT PROJECT'!$L63)</f>
        <v>0</v>
      </c>
      <c r="N149" s="297">
        <f>N115*'6. INPUT PROJECT'!$L63/(1-'6. INPUT PROJECT'!$L63)</f>
        <v>0</v>
      </c>
      <c r="O149" s="297">
        <f>O115*'6. INPUT PROJECT'!$L63/(1-'6. INPUT PROJECT'!$L63)</f>
        <v>0</v>
      </c>
      <c r="P149" s="297">
        <f>P115*'6. INPUT PROJECT'!$L63/(1-'6. INPUT PROJECT'!$L63)</f>
        <v>0</v>
      </c>
      <c r="Q149" s="297">
        <f>Q115*'6. INPUT PROJECT'!$L63/(1-'6. INPUT PROJECT'!$L63)</f>
        <v>0</v>
      </c>
      <c r="R149" s="297">
        <f>R115*'6. INPUT PROJECT'!$L63/(1-'6. INPUT PROJECT'!$L63)</f>
        <v>0</v>
      </c>
      <c r="S149" s="297">
        <f>S115*'6. INPUT PROJECT'!$L63/(1-'6. INPUT PROJECT'!$L63)</f>
        <v>0</v>
      </c>
      <c r="T149" s="297">
        <f>T115*'6. INPUT PROJECT'!$L63/(1-'6. INPUT PROJECT'!$L63)</f>
        <v>0</v>
      </c>
      <c r="U149" s="297">
        <f>U115*'6. INPUT PROJECT'!$L63/(1-'6. INPUT PROJECT'!$L63)</f>
        <v>0</v>
      </c>
      <c r="V149" s="297">
        <f>V115*'6. INPUT PROJECT'!$L63/(1-'6. INPUT PROJECT'!$L63)</f>
        <v>0</v>
      </c>
      <c r="W149" s="297">
        <f>W115*'6. INPUT PROJECT'!$L63/(1-'6. INPUT PROJECT'!$L63)</f>
        <v>0</v>
      </c>
      <c r="X149" s="297">
        <f>X115*'6. INPUT PROJECT'!$L63/(1-'6. INPUT PROJECT'!$L63)</f>
        <v>0</v>
      </c>
      <c r="Y149" s="297">
        <f>Y115*'6. INPUT PROJECT'!$L63/(1-'6. INPUT PROJECT'!$L63)</f>
        <v>0</v>
      </c>
      <c r="Z149" s="297">
        <f>Z115*'6. INPUT PROJECT'!$L63/(1-'6. INPUT PROJECT'!$L63)</f>
        <v>0</v>
      </c>
      <c r="AA149" s="297">
        <f>AA115*'6. INPUT PROJECT'!$L63/(1-'6. INPUT PROJECT'!$L63)</f>
        <v>0</v>
      </c>
      <c r="AB149" s="297">
        <f>AB115*'6. INPUT PROJECT'!$L63/(1-'6. INPUT PROJECT'!$L63)</f>
        <v>0</v>
      </c>
      <c r="AC149" s="297">
        <f>AC115*'6. INPUT PROJECT'!$L63/(1-'6. INPUT PROJECT'!$L63)</f>
        <v>0</v>
      </c>
      <c r="AD149" s="297">
        <f>AD115*'6. INPUT PROJECT'!$L63/(1-'6. INPUT PROJECT'!$L63)</f>
        <v>0</v>
      </c>
      <c r="AE149" s="297">
        <f>AE115*'6. INPUT PROJECT'!$L63/(1-'6. INPUT PROJECT'!$L63)</f>
        <v>0</v>
      </c>
      <c r="AF149" s="297">
        <f>AF115*'6. INPUT PROJECT'!$L63/(1-'6. INPUT PROJECT'!$L63)</f>
        <v>0</v>
      </c>
      <c r="AG149" s="297">
        <f>AG115*'6. INPUT PROJECT'!$L63/(1-'6. INPUT PROJECT'!$L63)</f>
        <v>0</v>
      </c>
      <c r="AH149" s="297">
        <f>AH115*'6. INPUT PROJECT'!$L63/(1-'6. INPUT PROJECT'!$L63)</f>
        <v>0</v>
      </c>
      <c r="AI149" s="297">
        <f>AI115*'6. INPUT PROJECT'!$L63/(1-'6. INPUT PROJECT'!$L63)</f>
        <v>0</v>
      </c>
      <c r="AJ149" s="297">
        <f>AJ115*'6. INPUT PROJECT'!$L63/(1-'6. INPUT PROJECT'!$L63)</f>
        <v>0</v>
      </c>
      <c r="AK149" s="297">
        <f>AK115*'6. INPUT PROJECT'!$L63/(1-'6. INPUT PROJECT'!$L63)</f>
        <v>0</v>
      </c>
      <c r="AL149" s="297">
        <f>AL115*'6. INPUT PROJECT'!$L63/(1-'6. INPUT PROJECT'!$L63)</f>
        <v>0</v>
      </c>
      <c r="AM149" s="297">
        <f>AM115*'6. INPUT PROJECT'!$L63/(1-'6. INPUT PROJECT'!$L63)</f>
        <v>0</v>
      </c>
      <c r="AN149" s="297">
        <f>AN115*'6. INPUT PROJECT'!$L63/(1-'6. INPUT PROJECT'!$L63)</f>
        <v>0</v>
      </c>
      <c r="AO149" s="297">
        <f>AO115*'6. INPUT PROJECT'!$L63/(1-'6. INPUT PROJECT'!$L63)</f>
        <v>0</v>
      </c>
      <c r="AP149" s="297">
        <f>AP115*'6. INPUT PROJECT'!$L63/(1-'6. INPUT PROJECT'!$L63)</f>
        <v>0</v>
      </c>
      <c r="AQ149" s="297">
        <f>AQ115*'6. INPUT PROJECT'!$L63/(1-'6. INPUT PROJECT'!$L63)</f>
        <v>0</v>
      </c>
      <c r="AR149" s="297">
        <f>AR115*'6. INPUT PROJECT'!$L63/(1-'6. INPUT PROJECT'!$L63)</f>
        <v>0</v>
      </c>
      <c r="AS149" s="297">
        <f>AS115*'6. INPUT PROJECT'!$L63/(1-'6. INPUT PROJECT'!$L63)</f>
        <v>0</v>
      </c>
      <c r="AT149" s="297">
        <f>AT115*'6. INPUT PROJECT'!$L63/(1-'6. INPUT PROJECT'!$L63)</f>
        <v>0</v>
      </c>
      <c r="AU149" s="297">
        <f>AU115*'6. INPUT PROJECT'!$L63/(1-'6. INPUT PROJECT'!$L63)</f>
        <v>0</v>
      </c>
      <c r="AV149" s="297">
        <f>AV115*'6. INPUT PROJECT'!$L63/(1-'6. INPUT PROJECT'!$L63)</f>
        <v>0</v>
      </c>
      <c r="AW149" s="297">
        <f>AW115*'6. INPUT PROJECT'!$L63/(1-'6. INPUT PROJECT'!$L63)</f>
        <v>0</v>
      </c>
      <c r="AX149" s="297">
        <f>AX115*'6. INPUT PROJECT'!$L63/(1-'6. INPUT PROJECT'!$L63)</f>
        <v>0</v>
      </c>
      <c r="AY149" s="297">
        <f>AY115*'6. INPUT PROJECT'!$L63/(1-'6. INPUT PROJECT'!$L63)</f>
        <v>0</v>
      </c>
      <c r="AZ149" s="297">
        <f>AZ115*'6. INPUT PROJECT'!$L63/(1-'6. INPUT PROJECT'!$L63)</f>
        <v>0</v>
      </c>
      <c r="BA149" s="297">
        <f>BA115*'6. INPUT PROJECT'!$L63/(1-'6. INPUT PROJECT'!$L63)</f>
        <v>0</v>
      </c>
      <c r="BB149" s="297">
        <f>BB115*'6. INPUT PROJECT'!$L63/(1-'6. INPUT PROJECT'!$L63)</f>
        <v>0</v>
      </c>
      <c r="BC149" s="297">
        <f>BC115*'6. INPUT PROJECT'!$L63/(1-'6. INPUT PROJECT'!$L63)</f>
        <v>0</v>
      </c>
      <c r="BD149" s="297">
        <f>BD115*'6. INPUT PROJECT'!$L63/(1-'6. INPUT PROJECT'!$L63)</f>
        <v>0</v>
      </c>
      <c r="BE149" s="297">
        <f>BE115*'6. INPUT PROJECT'!$L63/(1-'6. INPUT PROJECT'!$L63)</f>
        <v>0</v>
      </c>
      <c r="BF149" s="297">
        <f>BF115*'6. INPUT PROJECT'!$L63/(1-'6. INPUT PROJECT'!$L63)</f>
        <v>0</v>
      </c>
      <c r="BG149" s="297">
        <f>BG115*'6. INPUT PROJECT'!$L63/(1-'6. INPUT PROJECT'!$L63)</f>
        <v>0</v>
      </c>
      <c r="BH149" s="297">
        <f>BH115*'6. INPUT PROJECT'!$L63/(1-'6. INPUT PROJECT'!$L63)</f>
        <v>0</v>
      </c>
      <c r="BI149" s="297">
        <f>BI115*'6. INPUT PROJECT'!$L63/(1-'6. INPUT PROJECT'!$L63)</f>
        <v>0</v>
      </c>
      <c r="BJ149" s="297">
        <f>BJ115*'6. INPUT PROJECT'!$L63/(1-'6. INPUT PROJECT'!$L63)</f>
        <v>0</v>
      </c>
      <c r="BK149" s="297">
        <f>BK115*'6. INPUT PROJECT'!$L63/(1-'6. INPUT PROJECT'!$L63)</f>
        <v>0</v>
      </c>
      <c r="BL149" s="297">
        <f>BL115*'6. INPUT PROJECT'!$L63/(1-'6. INPUT PROJECT'!$L63)</f>
        <v>0</v>
      </c>
      <c r="BM149" s="297">
        <f>BM115*'6. INPUT PROJECT'!$L63/(1-'6. INPUT PROJECT'!$L63)</f>
        <v>0</v>
      </c>
      <c r="BN149" s="297">
        <f>BN115*'6. INPUT PROJECT'!$L63/(1-'6. INPUT PROJECT'!$L63)</f>
        <v>0</v>
      </c>
      <c r="BO149" s="297">
        <f>BO115*'6. INPUT PROJECT'!$L63/(1-'6. INPUT PROJECT'!$L63)</f>
        <v>0</v>
      </c>
      <c r="BP149" s="297">
        <f>BP115*'6. INPUT PROJECT'!$L63/(1-'6. INPUT PROJECT'!$L63)</f>
        <v>0</v>
      </c>
      <c r="BQ149" s="297">
        <f>BQ115*'6. INPUT PROJECT'!$L63/(1-'6. INPUT PROJECT'!$L63)</f>
        <v>0</v>
      </c>
      <c r="BR149" s="297">
        <f>BR115*'6. INPUT PROJECT'!$L63/(1-'6. INPUT PROJECT'!$L63)</f>
        <v>0</v>
      </c>
      <c r="BS149" s="297">
        <f>BS115*'6. INPUT PROJECT'!$L63/(1-'6. INPUT PROJECT'!$L63)</f>
        <v>0</v>
      </c>
    </row>
    <row r="150" spans="1:71" s="80" customFormat="1" ht="16" outlineLevel="2">
      <c r="A150" s="83"/>
      <c r="B150" s="129" t="str">
        <f t="shared" si="123"/>
        <v>Project-2.1.3-Item #9</v>
      </c>
      <c r="C150" s="129">
        <f t="shared" si="123"/>
        <v>0</v>
      </c>
      <c r="E150" s="297">
        <f t="shared" si="109"/>
        <v>0</v>
      </c>
      <c r="F150" s="297">
        <f t="shared" si="110"/>
        <v>0</v>
      </c>
      <c r="G150" s="297">
        <f t="shared" si="111"/>
        <v>0</v>
      </c>
      <c r="H150" s="297">
        <f t="shared" si="112"/>
        <v>0</v>
      </c>
      <c r="I150" s="297">
        <f t="shared" si="113"/>
        <v>0</v>
      </c>
      <c r="J150" s="297">
        <f t="shared" si="114"/>
        <v>0</v>
      </c>
      <c r="K150" s="307"/>
      <c r="L150" s="297">
        <f>L116*'6. INPUT PROJECT'!$L64/(1-'6. INPUT PROJECT'!$L64)</f>
        <v>0</v>
      </c>
      <c r="M150" s="297">
        <f>M116*'6. INPUT PROJECT'!$L64/(1-'6. INPUT PROJECT'!$L64)</f>
        <v>0</v>
      </c>
      <c r="N150" s="297">
        <f>N116*'6. INPUT PROJECT'!$L64/(1-'6. INPUT PROJECT'!$L64)</f>
        <v>0</v>
      </c>
      <c r="O150" s="297">
        <f>O116*'6. INPUT PROJECT'!$L64/(1-'6. INPUT PROJECT'!$L64)</f>
        <v>0</v>
      </c>
      <c r="P150" s="297">
        <f>P116*'6. INPUT PROJECT'!$L64/(1-'6. INPUT PROJECT'!$L64)</f>
        <v>0</v>
      </c>
      <c r="Q150" s="297">
        <f>Q116*'6. INPUT PROJECT'!$L64/(1-'6. INPUT PROJECT'!$L64)</f>
        <v>0</v>
      </c>
      <c r="R150" s="297">
        <f>R116*'6. INPUT PROJECT'!$L64/(1-'6. INPUT PROJECT'!$L64)</f>
        <v>0</v>
      </c>
      <c r="S150" s="297">
        <f>S116*'6. INPUT PROJECT'!$L64/(1-'6. INPUT PROJECT'!$L64)</f>
        <v>0</v>
      </c>
      <c r="T150" s="297">
        <f>T116*'6. INPUT PROJECT'!$L64/(1-'6. INPUT PROJECT'!$L64)</f>
        <v>0</v>
      </c>
      <c r="U150" s="297">
        <f>U116*'6. INPUT PROJECT'!$L64/(1-'6. INPUT PROJECT'!$L64)</f>
        <v>0</v>
      </c>
      <c r="V150" s="297">
        <f>V116*'6. INPUT PROJECT'!$L64/(1-'6. INPUT PROJECT'!$L64)</f>
        <v>0</v>
      </c>
      <c r="W150" s="297">
        <f>W116*'6. INPUT PROJECT'!$L64/(1-'6. INPUT PROJECT'!$L64)</f>
        <v>0</v>
      </c>
      <c r="X150" s="297">
        <f>X116*'6. INPUT PROJECT'!$L64/(1-'6. INPUT PROJECT'!$L64)</f>
        <v>0</v>
      </c>
      <c r="Y150" s="297">
        <f>Y116*'6. INPUT PROJECT'!$L64/(1-'6. INPUT PROJECT'!$L64)</f>
        <v>0</v>
      </c>
      <c r="Z150" s="297">
        <f>Z116*'6. INPUT PROJECT'!$L64/(1-'6. INPUT PROJECT'!$L64)</f>
        <v>0</v>
      </c>
      <c r="AA150" s="297">
        <f>AA116*'6. INPUT PROJECT'!$L64/(1-'6. INPUT PROJECT'!$L64)</f>
        <v>0</v>
      </c>
      <c r="AB150" s="297">
        <f>AB116*'6. INPUT PROJECT'!$L64/(1-'6. INPUT PROJECT'!$L64)</f>
        <v>0</v>
      </c>
      <c r="AC150" s="297">
        <f>AC116*'6. INPUT PROJECT'!$L64/(1-'6. INPUT PROJECT'!$L64)</f>
        <v>0</v>
      </c>
      <c r="AD150" s="297">
        <f>AD116*'6. INPUT PROJECT'!$L64/(1-'6. INPUT PROJECT'!$L64)</f>
        <v>0</v>
      </c>
      <c r="AE150" s="297">
        <f>AE116*'6. INPUT PROJECT'!$L64/(1-'6. INPUT PROJECT'!$L64)</f>
        <v>0</v>
      </c>
      <c r="AF150" s="297">
        <f>AF116*'6. INPUT PROJECT'!$L64/(1-'6. INPUT PROJECT'!$L64)</f>
        <v>0</v>
      </c>
      <c r="AG150" s="297">
        <f>AG116*'6. INPUT PROJECT'!$L64/(1-'6. INPUT PROJECT'!$L64)</f>
        <v>0</v>
      </c>
      <c r="AH150" s="297">
        <f>AH116*'6. INPUT PROJECT'!$L64/(1-'6. INPUT PROJECT'!$L64)</f>
        <v>0</v>
      </c>
      <c r="AI150" s="297">
        <f>AI116*'6. INPUT PROJECT'!$L64/(1-'6. INPUT PROJECT'!$L64)</f>
        <v>0</v>
      </c>
      <c r="AJ150" s="297">
        <f>AJ116*'6. INPUT PROJECT'!$L64/(1-'6. INPUT PROJECT'!$L64)</f>
        <v>0</v>
      </c>
      <c r="AK150" s="297">
        <f>AK116*'6. INPUT PROJECT'!$L64/(1-'6. INPUT PROJECT'!$L64)</f>
        <v>0</v>
      </c>
      <c r="AL150" s="297">
        <f>AL116*'6. INPUT PROJECT'!$L64/(1-'6. INPUT PROJECT'!$L64)</f>
        <v>0</v>
      </c>
      <c r="AM150" s="297">
        <f>AM116*'6. INPUT PROJECT'!$L64/(1-'6. INPUT PROJECT'!$L64)</f>
        <v>0</v>
      </c>
      <c r="AN150" s="297">
        <f>AN116*'6. INPUT PROJECT'!$L64/(1-'6. INPUT PROJECT'!$L64)</f>
        <v>0</v>
      </c>
      <c r="AO150" s="297">
        <f>AO116*'6. INPUT PROJECT'!$L64/(1-'6. INPUT PROJECT'!$L64)</f>
        <v>0</v>
      </c>
      <c r="AP150" s="297">
        <f>AP116*'6. INPUT PROJECT'!$L64/(1-'6. INPUT PROJECT'!$L64)</f>
        <v>0</v>
      </c>
      <c r="AQ150" s="297">
        <f>AQ116*'6. INPUT PROJECT'!$L64/(1-'6. INPUT PROJECT'!$L64)</f>
        <v>0</v>
      </c>
      <c r="AR150" s="297">
        <f>AR116*'6. INPUT PROJECT'!$L64/(1-'6. INPUT PROJECT'!$L64)</f>
        <v>0</v>
      </c>
      <c r="AS150" s="297">
        <f>AS116*'6. INPUT PROJECT'!$L64/(1-'6. INPUT PROJECT'!$L64)</f>
        <v>0</v>
      </c>
      <c r="AT150" s="297">
        <f>AT116*'6. INPUT PROJECT'!$L64/(1-'6. INPUT PROJECT'!$L64)</f>
        <v>0</v>
      </c>
      <c r="AU150" s="297">
        <f>AU116*'6. INPUT PROJECT'!$L64/(1-'6. INPUT PROJECT'!$L64)</f>
        <v>0</v>
      </c>
      <c r="AV150" s="297">
        <f>AV116*'6. INPUT PROJECT'!$L64/(1-'6. INPUT PROJECT'!$L64)</f>
        <v>0</v>
      </c>
      <c r="AW150" s="297">
        <f>AW116*'6. INPUT PROJECT'!$L64/(1-'6. INPUT PROJECT'!$L64)</f>
        <v>0</v>
      </c>
      <c r="AX150" s="297">
        <f>AX116*'6. INPUT PROJECT'!$L64/(1-'6. INPUT PROJECT'!$L64)</f>
        <v>0</v>
      </c>
      <c r="AY150" s="297">
        <f>AY116*'6. INPUT PROJECT'!$L64/(1-'6. INPUT PROJECT'!$L64)</f>
        <v>0</v>
      </c>
      <c r="AZ150" s="297">
        <f>AZ116*'6. INPUT PROJECT'!$L64/(1-'6. INPUT PROJECT'!$L64)</f>
        <v>0</v>
      </c>
      <c r="BA150" s="297">
        <f>BA116*'6. INPUT PROJECT'!$L64/(1-'6. INPUT PROJECT'!$L64)</f>
        <v>0</v>
      </c>
      <c r="BB150" s="297">
        <f>BB116*'6. INPUT PROJECT'!$L64/(1-'6. INPUT PROJECT'!$L64)</f>
        <v>0</v>
      </c>
      <c r="BC150" s="297">
        <f>BC116*'6. INPUT PROJECT'!$L64/(1-'6. INPUT PROJECT'!$L64)</f>
        <v>0</v>
      </c>
      <c r="BD150" s="297">
        <f>BD116*'6. INPUT PROJECT'!$L64/(1-'6. INPUT PROJECT'!$L64)</f>
        <v>0</v>
      </c>
      <c r="BE150" s="297">
        <f>BE116*'6. INPUT PROJECT'!$L64/(1-'6. INPUT PROJECT'!$L64)</f>
        <v>0</v>
      </c>
      <c r="BF150" s="297">
        <f>BF116*'6. INPUT PROJECT'!$L64/(1-'6. INPUT PROJECT'!$L64)</f>
        <v>0</v>
      </c>
      <c r="BG150" s="297">
        <f>BG116*'6. INPUT PROJECT'!$L64/(1-'6. INPUT PROJECT'!$L64)</f>
        <v>0</v>
      </c>
      <c r="BH150" s="297">
        <f>BH116*'6. INPUT PROJECT'!$L64/(1-'6. INPUT PROJECT'!$L64)</f>
        <v>0</v>
      </c>
      <c r="BI150" s="297">
        <f>BI116*'6. INPUT PROJECT'!$L64/(1-'6. INPUT PROJECT'!$L64)</f>
        <v>0</v>
      </c>
      <c r="BJ150" s="297">
        <f>BJ116*'6. INPUT PROJECT'!$L64/(1-'6. INPUT PROJECT'!$L64)</f>
        <v>0</v>
      </c>
      <c r="BK150" s="297">
        <f>BK116*'6. INPUT PROJECT'!$L64/(1-'6. INPUT PROJECT'!$L64)</f>
        <v>0</v>
      </c>
      <c r="BL150" s="297">
        <f>BL116*'6. INPUT PROJECT'!$L64/(1-'6. INPUT PROJECT'!$L64)</f>
        <v>0</v>
      </c>
      <c r="BM150" s="297">
        <f>BM116*'6. INPUT PROJECT'!$L64/(1-'6. INPUT PROJECT'!$L64)</f>
        <v>0</v>
      </c>
      <c r="BN150" s="297">
        <f>BN116*'6. INPUT PROJECT'!$L64/(1-'6. INPUT PROJECT'!$L64)</f>
        <v>0</v>
      </c>
      <c r="BO150" s="297">
        <f>BO116*'6. INPUT PROJECT'!$L64/(1-'6. INPUT PROJECT'!$L64)</f>
        <v>0</v>
      </c>
      <c r="BP150" s="297">
        <f>BP116*'6. INPUT PROJECT'!$L64/(1-'6. INPUT PROJECT'!$L64)</f>
        <v>0</v>
      </c>
      <c r="BQ150" s="297">
        <f>BQ116*'6. INPUT PROJECT'!$L64/(1-'6. INPUT PROJECT'!$L64)</f>
        <v>0</v>
      </c>
      <c r="BR150" s="297">
        <f>BR116*'6. INPUT PROJECT'!$L64/(1-'6. INPUT PROJECT'!$L64)</f>
        <v>0</v>
      </c>
      <c r="BS150" s="297">
        <f>BS116*'6. INPUT PROJECT'!$L64/(1-'6. INPUT PROJECT'!$L64)</f>
        <v>0</v>
      </c>
    </row>
    <row r="151" spans="1:71" s="80" customFormat="1" ht="16" outlineLevel="2">
      <c r="A151" s="83"/>
      <c r="B151" s="134" t="str">
        <f t="shared" si="123"/>
        <v>Project-2.1.3-Item #10</v>
      </c>
      <c r="C151" s="134">
        <f t="shared" si="123"/>
        <v>0</v>
      </c>
      <c r="E151" s="298">
        <f t="shared" si="109"/>
        <v>0</v>
      </c>
      <c r="F151" s="298">
        <f t="shared" si="110"/>
        <v>0</v>
      </c>
      <c r="G151" s="298">
        <f t="shared" si="111"/>
        <v>0</v>
      </c>
      <c r="H151" s="298">
        <f t="shared" si="112"/>
        <v>0</v>
      </c>
      <c r="I151" s="298">
        <f t="shared" si="113"/>
        <v>0</v>
      </c>
      <c r="J151" s="298">
        <f t="shared" si="114"/>
        <v>0</v>
      </c>
      <c r="K151" s="309"/>
      <c r="L151" s="298">
        <f>L117*'6. INPUT PROJECT'!$L65/(1-'6. INPUT PROJECT'!$L65)</f>
        <v>0</v>
      </c>
      <c r="M151" s="298">
        <f>M117*'6. INPUT PROJECT'!$L65/(1-'6. INPUT PROJECT'!$L65)</f>
        <v>0</v>
      </c>
      <c r="N151" s="298">
        <f>N117*'6. INPUT PROJECT'!$L65/(1-'6. INPUT PROJECT'!$L65)</f>
        <v>0</v>
      </c>
      <c r="O151" s="298">
        <f>O117*'6. INPUT PROJECT'!$L65/(1-'6. INPUT PROJECT'!$L65)</f>
        <v>0</v>
      </c>
      <c r="P151" s="298">
        <f>P117*'6. INPUT PROJECT'!$L65/(1-'6. INPUT PROJECT'!$L65)</f>
        <v>0</v>
      </c>
      <c r="Q151" s="298">
        <f>Q117*'6. INPUT PROJECT'!$L65/(1-'6. INPUT PROJECT'!$L65)</f>
        <v>0</v>
      </c>
      <c r="R151" s="298">
        <f>R117*'6. INPUT PROJECT'!$L65/(1-'6. INPUT PROJECT'!$L65)</f>
        <v>0</v>
      </c>
      <c r="S151" s="298">
        <f>S117*'6. INPUT PROJECT'!$L65/(1-'6. INPUT PROJECT'!$L65)</f>
        <v>0</v>
      </c>
      <c r="T151" s="298">
        <f>T117*'6. INPUT PROJECT'!$L65/(1-'6. INPUT PROJECT'!$L65)</f>
        <v>0</v>
      </c>
      <c r="U151" s="298">
        <f>U117*'6. INPUT PROJECT'!$L65/(1-'6. INPUT PROJECT'!$L65)</f>
        <v>0</v>
      </c>
      <c r="V151" s="298">
        <f>V117*'6. INPUT PROJECT'!$L65/(1-'6. INPUT PROJECT'!$L65)</f>
        <v>0</v>
      </c>
      <c r="W151" s="298">
        <f>W117*'6. INPUT PROJECT'!$L65/(1-'6. INPUT PROJECT'!$L65)</f>
        <v>0</v>
      </c>
      <c r="X151" s="298">
        <f>X117*'6. INPUT PROJECT'!$L65/(1-'6. INPUT PROJECT'!$L65)</f>
        <v>0</v>
      </c>
      <c r="Y151" s="298">
        <f>Y117*'6. INPUT PROJECT'!$L65/(1-'6. INPUT PROJECT'!$L65)</f>
        <v>0</v>
      </c>
      <c r="Z151" s="298">
        <f>Z117*'6. INPUT PROJECT'!$L65/(1-'6. INPUT PROJECT'!$L65)</f>
        <v>0</v>
      </c>
      <c r="AA151" s="298">
        <f>AA117*'6. INPUT PROJECT'!$L65/(1-'6. INPUT PROJECT'!$L65)</f>
        <v>0</v>
      </c>
      <c r="AB151" s="298">
        <f>AB117*'6. INPUT PROJECT'!$L65/(1-'6. INPUT PROJECT'!$L65)</f>
        <v>0</v>
      </c>
      <c r="AC151" s="298">
        <f>AC117*'6. INPUT PROJECT'!$L65/(1-'6. INPUT PROJECT'!$L65)</f>
        <v>0</v>
      </c>
      <c r="AD151" s="298">
        <f>AD117*'6. INPUT PROJECT'!$L65/(1-'6. INPUT PROJECT'!$L65)</f>
        <v>0</v>
      </c>
      <c r="AE151" s="298">
        <f>AE117*'6. INPUT PROJECT'!$L65/(1-'6. INPUT PROJECT'!$L65)</f>
        <v>0</v>
      </c>
      <c r="AF151" s="298">
        <f>AF117*'6. INPUT PROJECT'!$L65/(1-'6. INPUT PROJECT'!$L65)</f>
        <v>0</v>
      </c>
      <c r="AG151" s="298">
        <f>AG117*'6. INPUT PROJECT'!$L65/(1-'6. INPUT PROJECT'!$L65)</f>
        <v>0</v>
      </c>
      <c r="AH151" s="298">
        <f>AH117*'6. INPUT PROJECT'!$L65/(1-'6. INPUT PROJECT'!$L65)</f>
        <v>0</v>
      </c>
      <c r="AI151" s="298">
        <f>AI117*'6. INPUT PROJECT'!$L65/(1-'6. INPUT PROJECT'!$L65)</f>
        <v>0</v>
      </c>
      <c r="AJ151" s="298">
        <f>AJ117*'6. INPUT PROJECT'!$L65/(1-'6. INPUT PROJECT'!$L65)</f>
        <v>0</v>
      </c>
      <c r="AK151" s="298">
        <f>AK117*'6. INPUT PROJECT'!$L65/(1-'6. INPUT PROJECT'!$L65)</f>
        <v>0</v>
      </c>
      <c r="AL151" s="298">
        <f>AL117*'6. INPUT PROJECT'!$L65/(1-'6. INPUT PROJECT'!$L65)</f>
        <v>0</v>
      </c>
      <c r="AM151" s="298">
        <f>AM117*'6. INPUT PROJECT'!$L65/(1-'6. INPUT PROJECT'!$L65)</f>
        <v>0</v>
      </c>
      <c r="AN151" s="298">
        <f>AN117*'6. INPUT PROJECT'!$L65/(1-'6. INPUT PROJECT'!$L65)</f>
        <v>0</v>
      </c>
      <c r="AO151" s="298">
        <f>AO117*'6. INPUT PROJECT'!$L65/(1-'6. INPUT PROJECT'!$L65)</f>
        <v>0</v>
      </c>
      <c r="AP151" s="298">
        <f>AP117*'6. INPUT PROJECT'!$L65/(1-'6. INPUT PROJECT'!$L65)</f>
        <v>0</v>
      </c>
      <c r="AQ151" s="298">
        <f>AQ117*'6. INPUT PROJECT'!$L65/(1-'6. INPUT PROJECT'!$L65)</f>
        <v>0</v>
      </c>
      <c r="AR151" s="298">
        <f>AR117*'6. INPUT PROJECT'!$L65/(1-'6. INPUT PROJECT'!$L65)</f>
        <v>0</v>
      </c>
      <c r="AS151" s="298">
        <f>AS117*'6. INPUT PROJECT'!$L65/(1-'6. INPUT PROJECT'!$L65)</f>
        <v>0</v>
      </c>
      <c r="AT151" s="298">
        <f>AT117*'6. INPUT PROJECT'!$L65/(1-'6. INPUT PROJECT'!$L65)</f>
        <v>0</v>
      </c>
      <c r="AU151" s="298">
        <f>AU117*'6. INPUT PROJECT'!$L65/(1-'6. INPUT PROJECT'!$L65)</f>
        <v>0</v>
      </c>
      <c r="AV151" s="298">
        <f>AV117*'6. INPUT PROJECT'!$L65/(1-'6. INPUT PROJECT'!$L65)</f>
        <v>0</v>
      </c>
      <c r="AW151" s="298">
        <f>AW117*'6. INPUT PROJECT'!$L65/(1-'6. INPUT PROJECT'!$L65)</f>
        <v>0</v>
      </c>
      <c r="AX151" s="298">
        <f>AX117*'6. INPUT PROJECT'!$L65/(1-'6. INPUT PROJECT'!$L65)</f>
        <v>0</v>
      </c>
      <c r="AY151" s="298">
        <f>AY117*'6. INPUT PROJECT'!$L65/(1-'6. INPUT PROJECT'!$L65)</f>
        <v>0</v>
      </c>
      <c r="AZ151" s="298">
        <f>AZ117*'6. INPUT PROJECT'!$L65/(1-'6. INPUT PROJECT'!$L65)</f>
        <v>0</v>
      </c>
      <c r="BA151" s="298">
        <f>BA117*'6. INPUT PROJECT'!$L65/(1-'6. INPUT PROJECT'!$L65)</f>
        <v>0</v>
      </c>
      <c r="BB151" s="298">
        <f>BB117*'6. INPUT PROJECT'!$L65/(1-'6. INPUT PROJECT'!$L65)</f>
        <v>0</v>
      </c>
      <c r="BC151" s="298">
        <f>BC117*'6. INPUT PROJECT'!$L65/(1-'6. INPUT PROJECT'!$L65)</f>
        <v>0</v>
      </c>
      <c r="BD151" s="298">
        <f>BD117*'6. INPUT PROJECT'!$L65/(1-'6. INPUT PROJECT'!$L65)</f>
        <v>0</v>
      </c>
      <c r="BE151" s="298">
        <f>BE117*'6. INPUT PROJECT'!$L65/(1-'6. INPUT PROJECT'!$L65)</f>
        <v>0</v>
      </c>
      <c r="BF151" s="298">
        <f>BF117*'6. INPUT PROJECT'!$L65/(1-'6. INPUT PROJECT'!$L65)</f>
        <v>0</v>
      </c>
      <c r="BG151" s="298">
        <f>BG117*'6. INPUT PROJECT'!$L65/(1-'6. INPUT PROJECT'!$L65)</f>
        <v>0</v>
      </c>
      <c r="BH151" s="298">
        <f>BH117*'6. INPUT PROJECT'!$L65/(1-'6. INPUT PROJECT'!$L65)</f>
        <v>0</v>
      </c>
      <c r="BI151" s="298">
        <f>BI117*'6. INPUT PROJECT'!$L65/(1-'6. INPUT PROJECT'!$L65)</f>
        <v>0</v>
      </c>
      <c r="BJ151" s="298">
        <f>BJ117*'6. INPUT PROJECT'!$L65/(1-'6. INPUT PROJECT'!$L65)</f>
        <v>0</v>
      </c>
      <c r="BK151" s="298">
        <f>BK117*'6. INPUT PROJECT'!$L65/(1-'6. INPUT PROJECT'!$L65)</f>
        <v>0</v>
      </c>
      <c r="BL151" s="298">
        <f>BL117*'6. INPUT PROJECT'!$L65/(1-'6. INPUT PROJECT'!$L65)</f>
        <v>0</v>
      </c>
      <c r="BM151" s="298">
        <f>BM117*'6. INPUT PROJECT'!$L65/(1-'6. INPUT PROJECT'!$L65)</f>
        <v>0</v>
      </c>
      <c r="BN151" s="298">
        <f>BN117*'6. INPUT PROJECT'!$L65/(1-'6. INPUT PROJECT'!$L65)</f>
        <v>0</v>
      </c>
      <c r="BO151" s="298">
        <f>BO117*'6. INPUT PROJECT'!$L65/(1-'6. INPUT PROJECT'!$L65)</f>
        <v>0</v>
      </c>
      <c r="BP151" s="298">
        <f>BP117*'6. INPUT PROJECT'!$L65/(1-'6. INPUT PROJECT'!$L65)</f>
        <v>0</v>
      </c>
      <c r="BQ151" s="298">
        <f>BQ117*'6. INPUT PROJECT'!$L65/(1-'6. INPUT PROJECT'!$L65)</f>
        <v>0</v>
      </c>
      <c r="BR151" s="298">
        <f>BR117*'6. INPUT PROJECT'!$L65/(1-'6. INPUT PROJECT'!$L65)</f>
        <v>0</v>
      </c>
      <c r="BS151" s="298">
        <f>BS117*'6. INPUT PROJECT'!$L65/(1-'6. INPUT PROJECT'!$L65)</f>
        <v>0</v>
      </c>
    </row>
    <row r="152" spans="1:71" s="83" customFormat="1" ht="16">
      <c r="B152" s="135" t="str">
        <f>'6. INPUT PROJECT'!C74</f>
        <v>2.3</v>
      </c>
      <c r="C152" s="135" t="str">
        <f>'6. INPUT PROJECT'!D74</f>
        <v>Project - NTT - Capex</v>
      </c>
      <c r="E152" s="300">
        <f t="shared" ref="E152:E181" si="124">F152+G152+H152+I152+J152</f>
        <v>0</v>
      </c>
      <c r="F152" s="300">
        <f t="shared" ref="F152:F181" si="125">SUM(L152:W152)</f>
        <v>0</v>
      </c>
      <c r="G152" s="300">
        <f t="shared" ref="G152:G181" si="126">SUM(X152:AI152)</f>
        <v>0</v>
      </c>
      <c r="H152" s="300">
        <f t="shared" ref="H152:H181" si="127">SUM(AJ152:AU152)</f>
        <v>0</v>
      </c>
      <c r="I152" s="300">
        <f t="shared" ref="I152:I181" si="128">SUM(AV152:BG152)</f>
        <v>0</v>
      </c>
      <c r="J152" s="300">
        <f t="shared" ref="J152:J181" si="129">SUM(BH152:BS152)</f>
        <v>0</v>
      </c>
      <c r="K152" s="291"/>
      <c r="L152" s="301">
        <f t="shared" ref="L152:AQ152" si="130">SUM(L153:L162)</f>
        <v>0</v>
      </c>
      <c r="M152" s="301">
        <f t="shared" si="130"/>
        <v>0</v>
      </c>
      <c r="N152" s="301">
        <f t="shared" si="130"/>
        <v>0</v>
      </c>
      <c r="O152" s="301">
        <f t="shared" si="130"/>
        <v>0</v>
      </c>
      <c r="P152" s="301">
        <f t="shared" si="130"/>
        <v>0</v>
      </c>
      <c r="Q152" s="301">
        <f t="shared" si="130"/>
        <v>0</v>
      </c>
      <c r="R152" s="301">
        <f t="shared" si="130"/>
        <v>0</v>
      </c>
      <c r="S152" s="301">
        <f t="shared" si="130"/>
        <v>0</v>
      </c>
      <c r="T152" s="301">
        <f t="shared" si="130"/>
        <v>0</v>
      </c>
      <c r="U152" s="301">
        <f t="shared" si="130"/>
        <v>0</v>
      </c>
      <c r="V152" s="301">
        <f t="shared" si="130"/>
        <v>0</v>
      </c>
      <c r="W152" s="301">
        <f t="shared" si="130"/>
        <v>0</v>
      </c>
      <c r="X152" s="301">
        <f t="shared" si="130"/>
        <v>0</v>
      </c>
      <c r="Y152" s="301">
        <f t="shared" si="130"/>
        <v>0</v>
      </c>
      <c r="Z152" s="301">
        <f t="shared" si="130"/>
        <v>0</v>
      </c>
      <c r="AA152" s="301">
        <f t="shared" si="130"/>
        <v>0</v>
      </c>
      <c r="AB152" s="301">
        <f t="shared" si="130"/>
        <v>0</v>
      </c>
      <c r="AC152" s="301">
        <f t="shared" si="130"/>
        <v>0</v>
      </c>
      <c r="AD152" s="301">
        <f t="shared" si="130"/>
        <v>0</v>
      </c>
      <c r="AE152" s="301">
        <f t="shared" si="130"/>
        <v>0</v>
      </c>
      <c r="AF152" s="301">
        <f t="shared" si="130"/>
        <v>0</v>
      </c>
      <c r="AG152" s="301">
        <f t="shared" si="130"/>
        <v>0</v>
      </c>
      <c r="AH152" s="301">
        <f t="shared" si="130"/>
        <v>0</v>
      </c>
      <c r="AI152" s="301">
        <f t="shared" si="130"/>
        <v>0</v>
      </c>
      <c r="AJ152" s="301">
        <f t="shared" si="130"/>
        <v>0</v>
      </c>
      <c r="AK152" s="301">
        <f t="shared" si="130"/>
        <v>0</v>
      </c>
      <c r="AL152" s="301">
        <f t="shared" si="130"/>
        <v>0</v>
      </c>
      <c r="AM152" s="301">
        <f t="shared" si="130"/>
        <v>0</v>
      </c>
      <c r="AN152" s="301">
        <f t="shared" si="130"/>
        <v>0</v>
      </c>
      <c r="AO152" s="301">
        <f t="shared" si="130"/>
        <v>0</v>
      </c>
      <c r="AP152" s="301">
        <f t="shared" si="130"/>
        <v>0</v>
      </c>
      <c r="AQ152" s="301">
        <f t="shared" si="130"/>
        <v>0</v>
      </c>
      <c r="AR152" s="301">
        <f t="shared" ref="AR152:BS152" si="131">SUM(AR153:AR162)</f>
        <v>0</v>
      </c>
      <c r="AS152" s="301">
        <f t="shared" si="131"/>
        <v>0</v>
      </c>
      <c r="AT152" s="301">
        <f t="shared" si="131"/>
        <v>0</v>
      </c>
      <c r="AU152" s="301">
        <f t="shared" si="131"/>
        <v>0</v>
      </c>
      <c r="AV152" s="301">
        <f t="shared" si="131"/>
        <v>0</v>
      </c>
      <c r="AW152" s="301">
        <f t="shared" si="131"/>
        <v>0</v>
      </c>
      <c r="AX152" s="301">
        <f t="shared" si="131"/>
        <v>0</v>
      </c>
      <c r="AY152" s="301">
        <f t="shared" si="131"/>
        <v>0</v>
      </c>
      <c r="AZ152" s="301">
        <f t="shared" si="131"/>
        <v>0</v>
      </c>
      <c r="BA152" s="301">
        <f t="shared" si="131"/>
        <v>0</v>
      </c>
      <c r="BB152" s="301">
        <f t="shared" si="131"/>
        <v>0</v>
      </c>
      <c r="BC152" s="301">
        <f t="shared" si="131"/>
        <v>0</v>
      </c>
      <c r="BD152" s="301">
        <f t="shared" si="131"/>
        <v>0</v>
      </c>
      <c r="BE152" s="301">
        <f t="shared" si="131"/>
        <v>0</v>
      </c>
      <c r="BF152" s="301">
        <f t="shared" si="131"/>
        <v>0</v>
      </c>
      <c r="BG152" s="301">
        <f t="shared" si="131"/>
        <v>0</v>
      </c>
      <c r="BH152" s="301">
        <f t="shared" si="131"/>
        <v>0</v>
      </c>
      <c r="BI152" s="301">
        <f t="shared" si="131"/>
        <v>0</v>
      </c>
      <c r="BJ152" s="301">
        <f t="shared" si="131"/>
        <v>0</v>
      </c>
      <c r="BK152" s="301">
        <f t="shared" si="131"/>
        <v>0</v>
      </c>
      <c r="BL152" s="301">
        <f t="shared" si="131"/>
        <v>0</v>
      </c>
      <c r="BM152" s="301">
        <f t="shared" si="131"/>
        <v>0</v>
      </c>
      <c r="BN152" s="301">
        <f t="shared" si="131"/>
        <v>0</v>
      </c>
      <c r="BO152" s="301">
        <f t="shared" si="131"/>
        <v>0</v>
      </c>
      <c r="BP152" s="301">
        <f t="shared" si="131"/>
        <v>0</v>
      </c>
      <c r="BQ152" s="301">
        <f t="shared" si="131"/>
        <v>0</v>
      </c>
      <c r="BR152" s="301">
        <f t="shared" si="131"/>
        <v>0</v>
      </c>
      <c r="BS152" s="301">
        <f t="shared" si="131"/>
        <v>0</v>
      </c>
    </row>
    <row r="153" spans="1:71" s="80" customFormat="1" ht="16" outlineLevel="2">
      <c r="A153" s="83"/>
      <c r="B153" s="130" t="str">
        <f>'6. INPUT PROJECT'!D78</f>
        <v>Project-2.3-Item #1</v>
      </c>
      <c r="C153" s="130" t="str">
        <f>'6. INPUT PROJECT'!F78</f>
        <v>None</v>
      </c>
      <c r="E153" s="297">
        <f t="shared" si="124"/>
        <v>0</v>
      </c>
      <c r="F153" s="297">
        <f t="shared" si="125"/>
        <v>0</v>
      </c>
      <c r="G153" s="297">
        <f t="shared" si="126"/>
        <v>0</v>
      </c>
      <c r="H153" s="297">
        <f t="shared" si="127"/>
        <v>0</v>
      </c>
      <c r="I153" s="297">
        <f t="shared" si="128"/>
        <v>0</v>
      </c>
      <c r="J153" s="297">
        <f t="shared" si="129"/>
        <v>0</v>
      </c>
      <c r="K153" s="319"/>
      <c r="L153" s="297">
        <f>L$72*'6. INPUT PROJECT'!$K78*'6. INPUT PROJECT'!$L78</f>
        <v>0</v>
      </c>
      <c r="M153" s="297">
        <f>M$72*'6. INPUT PROJECT'!$K78*'6. INPUT PROJECT'!$L78</f>
        <v>0</v>
      </c>
      <c r="N153" s="297">
        <f>N$72*'6. INPUT PROJECT'!$K78*'6. INPUT PROJECT'!$L78</f>
        <v>0</v>
      </c>
      <c r="O153" s="297">
        <f>O$72*'6. INPUT PROJECT'!$K78*'6. INPUT PROJECT'!$L78</f>
        <v>0</v>
      </c>
      <c r="P153" s="297">
        <f>P$72*'6. INPUT PROJECT'!$K78*'6. INPUT PROJECT'!$L78</f>
        <v>0</v>
      </c>
      <c r="Q153" s="297">
        <f>Q$72*'6. INPUT PROJECT'!$K78*'6. INPUT PROJECT'!$L78</f>
        <v>0</v>
      </c>
      <c r="R153" s="297">
        <f>R$72*'6. INPUT PROJECT'!$K78*'6. INPUT PROJECT'!$L78</f>
        <v>0</v>
      </c>
      <c r="S153" s="297">
        <f>S$72*'6. INPUT PROJECT'!$K78*'6. INPUT PROJECT'!$L78</f>
        <v>0</v>
      </c>
      <c r="T153" s="297">
        <f>T$72*'6. INPUT PROJECT'!$K78*'6. INPUT PROJECT'!$L78</f>
        <v>0</v>
      </c>
      <c r="U153" s="297">
        <f>U$72*'6. INPUT PROJECT'!$K78*'6. INPUT PROJECT'!$L78</f>
        <v>0</v>
      </c>
      <c r="V153" s="297">
        <f>V$72*'6. INPUT PROJECT'!$K78*'6. INPUT PROJECT'!$L78</f>
        <v>0</v>
      </c>
      <c r="W153" s="297">
        <f>W$72*'6. INPUT PROJECT'!$K78*'6. INPUT PROJECT'!$L78</f>
        <v>0</v>
      </c>
      <c r="X153" s="297">
        <f>X$72*'6. INPUT PROJECT'!$K78*'6. INPUT PROJECT'!$L78</f>
        <v>0</v>
      </c>
      <c r="Y153" s="297">
        <f>Y$72*'6. INPUT PROJECT'!$K78*'6. INPUT PROJECT'!$L78</f>
        <v>0</v>
      </c>
      <c r="Z153" s="297">
        <f>Z$72*'6. INPUT PROJECT'!$K78*'6. INPUT PROJECT'!$L78</f>
        <v>0</v>
      </c>
      <c r="AA153" s="297">
        <f>AA$72*'6. INPUT PROJECT'!$K78*'6. INPUT PROJECT'!$L78</f>
        <v>0</v>
      </c>
      <c r="AB153" s="297">
        <f>AB$72*'6. INPUT PROJECT'!$K78*'6. INPUT PROJECT'!$L78</f>
        <v>0</v>
      </c>
      <c r="AC153" s="297">
        <f>AC$72*'6. INPUT PROJECT'!$K78*'6. INPUT PROJECT'!$L78</f>
        <v>0</v>
      </c>
      <c r="AD153" s="297">
        <f>AD$72*'6. INPUT PROJECT'!$K78*'6. INPUT PROJECT'!$L78</f>
        <v>0</v>
      </c>
      <c r="AE153" s="297">
        <f>AE$72*'6. INPUT PROJECT'!$K78*'6. INPUT PROJECT'!$L78</f>
        <v>0</v>
      </c>
      <c r="AF153" s="297">
        <f>AF$72*'6. INPUT PROJECT'!$K78*'6. INPUT PROJECT'!$L78</f>
        <v>0</v>
      </c>
      <c r="AG153" s="297">
        <f>AG$72*'6. INPUT PROJECT'!$K78*'6. INPUT PROJECT'!$L78</f>
        <v>0</v>
      </c>
      <c r="AH153" s="297">
        <f>AH$72*'6. INPUT PROJECT'!$K78*'6. INPUT PROJECT'!$L78</f>
        <v>0</v>
      </c>
      <c r="AI153" s="297">
        <f>AI$72*'6. INPUT PROJECT'!$K78*'6. INPUT PROJECT'!$L78</f>
        <v>0</v>
      </c>
      <c r="AJ153" s="297">
        <f>AJ$72*'6. INPUT PROJECT'!$K78*'6. INPUT PROJECT'!$L78</f>
        <v>0</v>
      </c>
      <c r="AK153" s="297">
        <f>AK$72*'6. INPUT PROJECT'!$K78*'6. INPUT PROJECT'!$L78</f>
        <v>0</v>
      </c>
      <c r="AL153" s="297">
        <f>AL$72*'6. INPUT PROJECT'!$K78*'6. INPUT PROJECT'!$L78</f>
        <v>0</v>
      </c>
      <c r="AM153" s="297">
        <f>AM$72*'6. INPUT PROJECT'!$K78*'6. INPUT PROJECT'!$L78</f>
        <v>0</v>
      </c>
      <c r="AN153" s="297">
        <f>AN$72*'6. INPUT PROJECT'!$K78*'6. INPUT PROJECT'!$L78</f>
        <v>0</v>
      </c>
      <c r="AO153" s="297">
        <f>AO$72*'6. INPUT PROJECT'!$K78*'6. INPUT PROJECT'!$L78</f>
        <v>0</v>
      </c>
      <c r="AP153" s="297">
        <f>AP$72*'6. INPUT PROJECT'!$K78*'6. INPUT PROJECT'!$L78</f>
        <v>0</v>
      </c>
      <c r="AQ153" s="297">
        <f>AQ$72*'6. INPUT PROJECT'!$K78*'6. INPUT PROJECT'!$L78</f>
        <v>0</v>
      </c>
      <c r="AR153" s="297">
        <f>AR$72*'6. INPUT PROJECT'!$K78*'6. INPUT PROJECT'!$L78</f>
        <v>0</v>
      </c>
      <c r="AS153" s="297">
        <f>AS$72*'6. INPUT PROJECT'!$K78*'6. INPUT PROJECT'!$L78</f>
        <v>0</v>
      </c>
      <c r="AT153" s="297">
        <f>AT$72*'6. INPUT PROJECT'!$K78*'6. INPUT PROJECT'!$L78</f>
        <v>0</v>
      </c>
      <c r="AU153" s="297">
        <f>AU$72*'6. INPUT PROJECT'!$K78*'6. INPUT PROJECT'!$L78</f>
        <v>0</v>
      </c>
      <c r="AV153" s="297">
        <f>AV$72*'6. INPUT PROJECT'!$K78*'6. INPUT PROJECT'!$L78</f>
        <v>0</v>
      </c>
      <c r="AW153" s="297">
        <f>AW$72*'6. INPUT PROJECT'!$K78*'6. INPUT PROJECT'!$L78</f>
        <v>0</v>
      </c>
      <c r="AX153" s="297">
        <f>AX$72*'6. INPUT PROJECT'!$K78*'6. INPUT PROJECT'!$L78</f>
        <v>0</v>
      </c>
      <c r="AY153" s="297">
        <f>AY$72*'6. INPUT PROJECT'!$K78*'6. INPUT PROJECT'!$L78</f>
        <v>0</v>
      </c>
      <c r="AZ153" s="297">
        <f>AZ$72*'6. INPUT PROJECT'!$K78*'6. INPUT PROJECT'!$L78</f>
        <v>0</v>
      </c>
      <c r="BA153" s="297">
        <f>BA$72*'6. INPUT PROJECT'!$K78*'6. INPUT PROJECT'!$L78</f>
        <v>0</v>
      </c>
      <c r="BB153" s="297">
        <f>BB$72*'6. INPUT PROJECT'!$K78*'6. INPUT PROJECT'!$L78</f>
        <v>0</v>
      </c>
      <c r="BC153" s="297">
        <f>BC$72*'6. INPUT PROJECT'!$K78*'6. INPUT PROJECT'!$L78</f>
        <v>0</v>
      </c>
      <c r="BD153" s="297">
        <f>BD$72*'6. INPUT PROJECT'!$K78*'6. INPUT PROJECT'!$L78</f>
        <v>0</v>
      </c>
      <c r="BE153" s="297">
        <f>BE$72*'6. INPUT PROJECT'!$K78*'6. INPUT PROJECT'!$L78</f>
        <v>0</v>
      </c>
      <c r="BF153" s="297">
        <f>BF$72*'6. INPUT PROJECT'!$K78*'6. INPUT PROJECT'!$L78</f>
        <v>0</v>
      </c>
      <c r="BG153" s="297">
        <f>BG$72*'6. INPUT PROJECT'!$K78*'6. INPUT PROJECT'!$L78</f>
        <v>0</v>
      </c>
      <c r="BH153" s="297">
        <f>BH$72*'6. INPUT PROJECT'!$K78*'6. INPUT PROJECT'!$L78</f>
        <v>0</v>
      </c>
      <c r="BI153" s="297">
        <f>BI$72*'6. INPUT PROJECT'!$K78*'6. INPUT PROJECT'!$L78</f>
        <v>0</v>
      </c>
      <c r="BJ153" s="297">
        <f>BJ$72*'6. INPUT PROJECT'!$K78*'6. INPUT PROJECT'!$L78</f>
        <v>0</v>
      </c>
      <c r="BK153" s="297">
        <f>BK$72*'6. INPUT PROJECT'!$K78*'6. INPUT PROJECT'!$L78</f>
        <v>0</v>
      </c>
      <c r="BL153" s="297">
        <f>BL$72*'6. INPUT PROJECT'!$K78*'6. INPUT PROJECT'!$L78</f>
        <v>0</v>
      </c>
      <c r="BM153" s="297">
        <f>BM$72*'6. INPUT PROJECT'!$K78*'6. INPUT PROJECT'!$L78</f>
        <v>0</v>
      </c>
      <c r="BN153" s="297">
        <f>BN$72*'6. INPUT PROJECT'!$K78*'6. INPUT PROJECT'!$L78</f>
        <v>0</v>
      </c>
      <c r="BO153" s="297">
        <f>BO$72*'6. INPUT PROJECT'!$K78*'6. INPUT PROJECT'!$L78</f>
        <v>0</v>
      </c>
      <c r="BP153" s="297">
        <f>BP$72*'6. INPUT PROJECT'!$K78*'6. INPUT PROJECT'!$L78</f>
        <v>0</v>
      </c>
      <c r="BQ153" s="297">
        <f>BQ$72*'6. INPUT PROJECT'!$K78*'6. INPUT PROJECT'!$L78</f>
        <v>0</v>
      </c>
      <c r="BR153" s="297">
        <f>BR$72*'6. INPUT PROJECT'!$K78*'6. INPUT PROJECT'!$L78</f>
        <v>0</v>
      </c>
      <c r="BS153" s="297">
        <f>BS$72*'6. INPUT PROJECT'!$K78*'6. INPUT PROJECT'!$L78</f>
        <v>0</v>
      </c>
    </row>
    <row r="154" spans="1:71" s="80" customFormat="1" ht="16" outlineLevel="2">
      <c r="A154" s="83"/>
      <c r="B154" s="130" t="str">
        <f>'6. INPUT PROJECT'!D79</f>
        <v>Project-2.3-Item #2</v>
      </c>
      <c r="C154" s="130">
        <f>'6. INPUT PROJECT'!F79</f>
        <v>0</v>
      </c>
      <c r="E154" s="297">
        <f t="shared" si="124"/>
        <v>0</v>
      </c>
      <c r="F154" s="297">
        <f t="shared" si="125"/>
        <v>0</v>
      </c>
      <c r="G154" s="297">
        <f t="shared" si="126"/>
        <v>0</v>
      </c>
      <c r="H154" s="297">
        <f t="shared" si="127"/>
        <v>0</v>
      </c>
      <c r="I154" s="297">
        <f t="shared" si="128"/>
        <v>0</v>
      </c>
      <c r="J154" s="297">
        <f t="shared" si="129"/>
        <v>0</v>
      </c>
      <c r="K154" s="291"/>
      <c r="L154" s="297">
        <f>L$72*'6. INPUT PROJECT'!$K79*'6. INPUT PROJECT'!$L79</f>
        <v>0</v>
      </c>
      <c r="M154" s="297">
        <f>M$72*'6. INPUT PROJECT'!$K79*'6. INPUT PROJECT'!$L79</f>
        <v>0</v>
      </c>
      <c r="N154" s="297">
        <f>N$72*'6. INPUT PROJECT'!$K79*'6. INPUT PROJECT'!$L79</f>
        <v>0</v>
      </c>
      <c r="O154" s="297">
        <f>O$72*'6. INPUT PROJECT'!$K79*'6. INPUT PROJECT'!$L79</f>
        <v>0</v>
      </c>
      <c r="P154" s="297">
        <f>P$72*'6. INPUT PROJECT'!$K79*'6. INPUT PROJECT'!$L79</f>
        <v>0</v>
      </c>
      <c r="Q154" s="297">
        <f>Q$72*'6. INPUT PROJECT'!$K79*'6. INPUT PROJECT'!$L79</f>
        <v>0</v>
      </c>
      <c r="R154" s="297">
        <f>R$72*'6. INPUT PROJECT'!$K79*'6. INPUT PROJECT'!$L79</f>
        <v>0</v>
      </c>
      <c r="S154" s="297">
        <f>S$72*'6. INPUT PROJECT'!$K79*'6. INPUT PROJECT'!$L79</f>
        <v>0</v>
      </c>
      <c r="T154" s="297">
        <f>T$72*'6. INPUT PROJECT'!$K79*'6. INPUT PROJECT'!$L79</f>
        <v>0</v>
      </c>
      <c r="U154" s="297">
        <f>U$72*'6. INPUT PROJECT'!$K79*'6. INPUT PROJECT'!$L79</f>
        <v>0</v>
      </c>
      <c r="V154" s="297">
        <f>V$72*'6. INPUT PROJECT'!$K79*'6. INPUT PROJECT'!$L79</f>
        <v>0</v>
      </c>
      <c r="W154" s="297">
        <f>W$72*'6. INPUT PROJECT'!$K79*'6. INPUT PROJECT'!$L79</f>
        <v>0</v>
      </c>
      <c r="X154" s="297">
        <f>X$72*'6. INPUT PROJECT'!$K79*'6. INPUT PROJECT'!$L79</f>
        <v>0</v>
      </c>
      <c r="Y154" s="297">
        <f>Y$72*'6. INPUT PROJECT'!$K79*'6. INPUT PROJECT'!$L79</f>
        <v>0</v>
      </c>
      <c r="Z154" s="297">
        <f>Z$72*'6. INPUT PROJECT'!$K79*'6. INPUT PROJECT'!$L79</f>
        <v>0</v>
      </c>
      <c r="AA154" s="297">
        <f>AA$72*'6. INPUT PROJECT'!$K79*'6. INPUT PROJECT'!$L79</f>
        <v>0</v>
      </c>
      <c r="AB154" s="297">
        <f>AB$72*'6. INPUT PROJECT'!$K79*'6. INPUT PROJECT'!$L79</f>
        <v>0</v>
      </c>
      <c r="AC154" s="297">
        <f>AC$72*'6. INPUT PROJECT'!$K79*'6. INPUT PROJECT'!$L79</f>
        <v>0</v>
      </c>
      <c r="AD154" s="297">
        <f>AD$72*'6. INPUT PROJECT'!$K79*'6. INPUT PROJECT'!$L79</f>
        <v>0</v>
      </c>
      <c r="AE154" s="297">
        <f>AE$72*'6. INPUT PROJECT'!$K79*'6. INPUT PROJECT'!$L79</f>
        <v>0</v>
      </c>
      <c r="AF154" s="297">
        <f>AF$72*'6. INPUT PROJECT'!$K79*'6. INPUT PROJECT'!$L79</f>
        <v>0</v>
      </c>
      <c r="AG154" s="297">
        <f>AG$72*'6. INPUT PROJECT'!$K79*'6. INPUT PROJECT'!$L79</f>
        <v>0</v>
      </c>
      <c r="AH154" s="297">
        <f>AH$72*'6. INPUT PROJECT'!$K79*'6. INPUT PROJECT'!$L79</f>
        <v>0</v>
      </c>
      <c r="AI154" s="297">
        <f>AI$72*'6. INPUT PROJECT'!$K79*'6. INPUT PROJECT'!$L79</f>
        <v>0</v>
      </c>
      <c r="AJ154" s="297">
        <f>AJ$72*'6. INPUT PROJECT'!$K79*'6. INPUT PROJECT'!$L79</f>
        <v>0</v>
      </c>
      <c r="AK154" s="297">
        <f>AK$72*'6. INPUT PROJECT'!$K79*'6. INPUT PROJECT'!$L79</f>
        <v>0</v>
      </c>
      <c r="AL154" s="297">
        <f>AL$72*'6. INPUT PROJECT'!$K79*'6. INPUT PROJECT'!$L79</f>
        <v>0</v>
      </c>
      <c r="AM154" s="297">
        <f>AM$72*'6. INPUT PROJECT'!$K79*'6. INPUT PROJECT'!$L79</f>
        <v>0</v>
      </c>
      <c r="AN154" s="297">
        <f>AN$72*'6. INPUT PROJECT'!$K79*'6. INPUT PROJECT'!$L79</f>
        <v>0</v>
      </c>
      <c r="AO154" s="297">
        <f>AO$72*'6. INPUT PROJECT'!$K79*'6. INPUT PROJECT'!$L79</f>
        <v>0</v>
      </c>
      <c r="AP154" s="297">
        <f>AP$72*'6. INPUT PROJECT'!$K79*'6. INPUT PROJECT'!$L79</f>
        <v>0</v>
      </c>
      <c r="AQ154" s="297">
        <f>AQ$72*'6. INPUT PROJECT'!$K79*'6. INPUT PROJECT'!$L79</f>
        <v>0</v>
      </c>
      <c r="AR154" s="297">
        <f>AR$72*'6. INPUT PROJECT'!$K79*'6. INPUT PROJECT'!$L79</f>
        <v>0</v>
      </c>
      <c r="AS154" s="297">
        <f>AS$72*'6. INPUT PROJECT'!$K79*'6. INPUT PROJECT'!$L79</f>
        <v>0</v>
      </c>
      <c r="AT154" s="297">
        <f>AT$72*'6. INPUT PROJECT'!$K79*'6. INPUT PROJECT'!$L79</f>
        <v>0</v>
      </c>
      <c r="AU154" s="297">
        <f>AU$72*'6. INPUT PROJECT'!$K79*'6. INPUT PROJECT'!$L79</f>
        <v>0</v>
      </c>
      <c r="AV154" s="297">
        <f>AV$72*'6. INPUT PROJECT'!$K79*'6. INPUT PROJECT'!$L79</f>
        <v>0</v>
      </c>
      <c r="AW154" s="297">
        <f>AW$72*'6. INPUT PROJECT'!$K79*'6. INPUT PROJECT'!$L79</f>
        <v>0</v>
      </c>
      <c r="AX154" s="297">
        <f>AX$72*'6. INPUT PROJECT'!$K79*'6. INPUT PROJECT'!$L79</f>
        <v>0</v>
      </c>
      <c r="AY154" s="297">
        <f>AY$72*'6. INPUT PROJECT'!$K79*'6. INPUT PROJECT'!$L79</f>
        <v>0</v>
      </c>
      <c r="AZ154" s="297">
        <f>AZ$72*'6. INPUT PROJECT'!$K79*'6. INPUT PROJECT'!$L79</f>
        <v>0</v>
      </c>
      <c r="BA154" s="297">
        <f>BA$72*'6. INPUT PROJECT'!$K79*'6. INPUT PROJECT'!$L79</f>
        <v>0</v>
      </c>
      <c r="BB154" s="297">
        <f>BB$72*'6. INPUT PROJECT'!$K79*'6. INPUT PROJECT'!$L79</f>
        <v>0</v>
      </c>
      <c r="BC154" s="297">
        <f>BC$72*'6. INPUT PROJECT'!$K79*'6. INPUT PROJECT'!$L79</f>
        <v>0</v>
      </c>
      <c r="BD154" s="297">
        <f>BD$72*'6. INPUT PROJECT'!$K79*'6. INPUT PROJECT'!$L79</f>
        <v>0</v>
      </c>
      <c r="BE154" s="297">
        <f>BE$72*'6. INPUT PROJECT'!$K79*'6. INPUT PROJECT'!$L79</f>
        <v>0</v>
      </c>
      <c r="BF154" s="297">
        <f>BF$72*'6. INPUT PROJECT'!$K79*'6. INPUT PROJECT'!$L79</f>
        <v>0</v>
      </c>
      <c r="BG154" s="297">
        <f>BG$72*'6. INPUT PROJECT'!$K79*'6. INPUT PROJECT'!$L79</f>
        <v>0</v>
      </c>
      <c r="BH154" s="297">
        <f>BH$72*'6. INPUT PROJECT'!$K79*'6. INPUT PROJECT'!$L79</f>
        <v>0</v>
      </c>
      <c r="BI154" s="297">
        <f>BI$72*'6. INPUT PROJECT'!$K79*'6. INPUT PROJECT'!$L79</f>
        <v>0</v>
      </c>
      <c r="BJ154" s="297">
        <f>BJ$72*'6. INPUT PROJECT'!$K79*'6. INPUT PROJECT'!$L79</f>
        <v>0</v>
      </c>
      <c r="BK154" s="297">
        <f>BK$72*'6. INPUT PROJECT'!$K79*'6. INPUT PROJECT'!$L79</f>
        <v>0</v>
      </c>
      <c r="BL154" s="297">
        <f>BL$72*'6. INPUT PROJECT'!$K79*'6. INPUT PROJECT'!$L79</f>
        <v>0</v>
      </c>
      <c r="BM154" s="297">
        <f>BM$72*'6. INPUT PROJECT'!$K79*'6. INPUT PROJECT'!$L79</f>
        <v>0</v>
      </c>
      <c r="BN154" s="297">
        <f>BN$72*'6. INPUT PROJECT'!$K79*'6. INPUT PROJECT'!$L79</f>
        <v>0</v>
      </c>
      <c r="BO154" s="297">
        <f>BO$72*'6. INPUT PROJECT'!$K79*'6. INPUT PROJECT'!$L79</f>
        <v>0</v>
      </c>
      <c r="BP154" s="297">
        <f>BP$72*'6. INPUT PROJECT'!$K79*'6. INPUT PROJECT'!$L79</f>
        <v>0</v>
      </c>
      <c r="BQ154" s="297">
        <f>BQ$72*'6. INPUT PROJECT'!$K79*'6. INPUT PROJECT'!$L79</f>
        <v>0</v>
      </c>
      <c r="BR154" s="297">
        <f>BR$72*'6. INPUT PROJECT'!$K79*'6. INPUT PROJECT'!$L79</f>
        <v>0</v>
      </c>
      <c r="BS154" s="297">
        <f>BS$72*'6. INPUT PROJECT'!$K79*'6. INPUT PROJECT'!$L79</f>
        <v>0</v>
      </c>
    </row>
    <row r="155" spans="1:71" s="80" customFormat="1" ht="16" outlineLevel="2">
      <c r="A155" s="83"/>
      <c r="B155" s="130" t="str">
        <f>'6. INPUT PROJECT'!D80</f>
        <v>Project-2.3-Item #3</v>
      </c>
      <c r="C155" s="130">
        <f>'6. INPUT PROJECT'!F80</f>
        <v>0</v>
      </c>
      <c r="E155" s="297">
        <f t="shared" si="124"/>
        <v>0</v>
      </c>
      <c r="F155" s="297">
        <f t="shared" si="125"/>
        <v>0</v>
      </c>
      <c r="G155" s="297">
        <f t="shared" si="126"/>
        <v>0</v>
      </c>
      <c r="H155" s="297">
        <f t="shared" si="127"/>
        <v>0</v>
      </c>
      <c r="I155" s="297">
        <f t="shared" si="128"/>
        <v>0</v>
      </c>
      <c r="J155" s="297">
        <f t="shared" si="129"/>
        <v>0</v>
      </c>
      <c r="K155" s="291"/>
      <c r="L155" s="297">
        <f>L$72*'6. INPUT PROJECT'!$K80*'6. INPUT PROJECT'!$L80</f>
        <v>0</v>
      </c>
      <c r="M155" s="297">
        <f>M$72*'6. INPUT PROJECT'!$K80*'6. INPUT PROJECT'!$L80</f>
        <v>0</v>
      </c>
      <c r="N155" s="297">
        <f>N$72*'6. INPUT PROJECT'!$K80*'6. INPUT PROJECT'!$L80</f>
        <v>0</v>
      </c>
      <c r="O155" s="297">
        <f>O$72*'6. INPUT PROJECT'!$K80*'6. INPUT PROJECT'!$L80</f>
        <v>0</v>
      </c>
      <c r="P155" s="297">
        <f>P$72*'6. INPUT PROJECT'!$K80*'6. INPUT PROJECT'!$L80</f>
        <v>0</v>
      </c>
      <c r="Q155" s="297">
        <f>Q$72*'6. INPUT PROJECT'!$K80*'6. INPUT PROJECT'!$L80</f>
        <v>0</v>
      </c>
      <c r="R155" s="297">
        <f>R$72*'6. INPUT PROJECT'!$K80*'6. INPUT PROJECT'!$L80</f>
        <v>0</v>
      </c>
      <c r="S155" s="297">
        <f>S$72*'6. INPUT PROJECT'!$K80*'6. INPUT PROJECT'!$L80</f>
        <v>0</v>
      </c>
      <c r="T155" s="297">
        <f>T$72*'6. INPUT PROJECT'!$K80*'6. INPUT PROJECT'!$L80</f>
        <v>0</v>
      </c>
      <c r="U155" s="297">
        <f>U$72*'6. INPUT PROJECT'!$K80*'6. INPUT PROJECT'!$L80</f>
        <v>0</v>
      </c>
      <c r="V155" s="297">
        <f>V$72*'6. INPUT PROJECT'!$K80*'6. INPUT PROJECT'!$L80</f>
        <v>0</v>
      </c>
      <c r="W155" s="297">
        <f>W$72*'6. INPUT PROJECT'!$K80*'6. INPUT PROJECT'!$L80</f>
        <v>0</v>
      </c>
      <c r="X155" s="297">
        <f>X$72*'6. INPUT PROJECT'!$K80*'6. INPUT PROJECT'!$L80</f>
        <v>0</v>
      </c>
      <c r="Y155" s="297">
        <f>Y$72*'6. INPUT PROJECT'!$K80*'6. INPUT PROJECT'!$L80</f>
        <v>0</v>
      </c>
      <c r="Z155" s="297">
        <f>Z$72*'6. INPUT PROJECT'!$K80*'6. INPUT PROJECT'!$L80</f>
        <v>0</v>
      </c>
      <c r="AA155" s="297">
        <f>AA$72*'6. INPUT PROJECT'!$K80*'6. INPUT PROJECT'!$L80</f>
        <v>0</v>
      </c>
      <c r="AB155" s="297">
        <f>AB$72*'6. INPUT PROJECT'!$K80*'6. INPUT PROJECT'!$L80</f>
        <v>0</v>
      </c>
      <c r="AC155" s="297">
        <f>AC$72*'6. INPUT PROJECT'!$K80*'6. INPUT PROJECT'!$L80</f>
        <v>0</v>
      </c>
      <c r="AD155" s="297">
        <f>AD$72*'6. INPUT PROJECT'!$K80*'6. INPUT PROJECT'!$L80</f>
        <v>0</v>
      </c>
      <c r="AE155" s="297">
        <f>AE$72*'6. INPUT PROJECT'!$K80*'6. INPUT PROJECT'!$L80</f>
        <v>0</v>
      </c>
      <c r="AF155" s="297">
        <f>AF$72*'6. INPUT PROJECT'!$K80*'6. INPUT PROJECT'!$L80</f>
        <v>0</v>
      </c>
      <c r="AG155" s="297">
        <f>AG$72*'6. INPUT PROJECT'!$K80*'6. INPUT PROJECT'!$L80</f>
        <v>0</v>
      </c>
      <c r="AH155" s="297">
        <f>AH$72*'6. INPUT PROJECT'!$K80*'6. INPUT PROJECT'!$L80</f>
        <v>0</v>
      </c>
      <c r="AI155" s="297">
        <f>AI$72*'6. INPUT PROJECT'!$K80*'6. INPUT PROJECT'!$L80</f>
        <v>0</v>
      </c>
      <c r="AJ155" s="297">
        <f>AJ$72*'6. INPUT PROJECT'!$K80*'6. INPUT PROJECT'!$L80</f>
        <v>0</v>
      </c>
      <c r="AK155" s="297">
        <f>AK$72*'6. INPUT PROJECT'!$K80*'6. INPUT PROJECT'!$L80</f>
        <v>0</v>
      </c>
      <c r="AL155" s="297">
        <f>AL$72*'6. INPUT PROJECT'!$K80*'6. INPUT PROJECT'!$L80</f>
        <v>0</v>
      </c>
      <c r="AM155" s="297">
        <f>AM$72*'6. INPUT PROJECT'!$K80*'6. INPUT PROJECT'!$L80</f>
        <v>0</v>
      </c>
      <c r="AN155" s="297">
        <f>AN$72*'6. INPUT PROJECT'!$K80*'6. INPUT PROJECT'!$L80</f>
        <v>0</v>
      </c>
      <c r="AO155" s="297">
        <f>AO$72*'6. INPUT PROJECT'!$K80*'6. INPUT PROJECT'!$L80</f>
        <v>0</v>
      </c>
      <c r="AP155" s="297">
        <f>AP$72*'6. INPUT PROJECT'!$K80*'6. INPUT PROJECT'!$L80</f>
        <v>0</v>
      </c>
      <c r="AQ155" s="297">
        <f>AQ$72*'6. INPUT PROJECT'!$K80*'6. INPUT PROJECT'!$L80</f>
        <v>0</v>
      </c>
      <c r="AR155" s="297">
        <f>AR$72*'6. INPUT PROJECT'!$K80*'6. INPUT PROJECT'!$L80</f>
        <v>0</v>
      </c>
      <c r="AS155" s="297">
        <f>AS$72*'6. INPUT PROJECT'!$K80*'6. INPUT PROJECT'!$L80</f>
        <v>0</v>
      </c>
      <c r="AT155" s="297">
        <f>AT$72*'6. INPUT PROJECT'!$K80*'6. INPUT PROJECT'!$L80</f>
        <v>0</v>
      </c>
      <c r="AU155" s="297">
        <f>AU$72*'6. INPUT PROJECT'!$K80*'6. INPUT PROJECT'!$L80</f>
        <v>0</v>
      </c>
      <c r="AV155" s="297">
        <f>AV$72*'6. INPUT PROJECT'!$K80*'6. INPUT PROJECT'!$L80</f>
        <v>0</v>
      </c>
      <c r="AW155" s="297">
        <f>AW$72*'6. INPUT PROJECT'!$K80*'6. INPUT PROJECT'!$L80</f>
        <v>0</v>
      </c>
      <c r="AX155" s="297">
        <f>AX$72*'6. INPUT PROJECT'!$K80*'6. INPUT PROJECT'!$L80</f>
        <v>0</v>
      </c>
      <c r="AY155" s="297">
        <f>AY$72*'6. INPUT PROJECT'!$K80*'6. INPUT PROJECT'!$L80</f>
        <v>0</v>
      </c>
      <c r="AZ155" s="297">
        <f>AZ$72*'6. INPUT PROJECT'!$K80*'6. INPUT PROJECT'!$L80</f>
        <v>0</v>
      </c>
      <c r="BA155" s="297">
        <f>BA$72*'6. INPUT PROJECT'!$K80*'6. INPUT PROJECT'!$L80</f>
        <v>0</v>
      </c>
      <c r="BB155" s="297">
        <f>BB$72*'6. INPUT PROJECT'!$K80*'6. INPUT PROJECT'!$L80</f>
        <v>0</v>
      </c>
      <c r="BC155" s="297">
        <f>BC$72*'6. INPUT PROJECT'!$K80*'6. INPUT PROJECT'!$L80</f>
        <v>0</v>
      </c>
      <c r="BD155" s="297">
        <f>BD$72*'6. INPUT PROJECT'!$K80*'6. INPUT PROJECT'!$L80</f>
        <v>0</v>
      </c>
      <c r="BE155" s="297">
        <f>BE$72*'6. INPUT PROJECT'!$K80*'6. INPUT PROJECT'!$L80</f>
        <v>0</v>
      </c>
      <c r="BF155" s="297">
        <f>BF$72*'6. INPUT PROJECT'!$K80*'6. INPUT PROJECT'!$L80</f>
        <v>0</v>
      </c>
      <c r="BG155" s="297">
        <f>BG$72*'6. INPUT PROJECT'!$K80*'6. INPUT PROJECT'!$L80</f>
        <v>0</v>
      </c>
      <c r="BH155" s="297">
        <f>BH$72*'6. INPUT PROJECT'!$K80*'6. INPUT PROJECT'!$L80</f>
        <v>0</v>
      </c>
      <c r="BI155" s="297">
        <f>BI$72*'6. INPUT PROJECT'!$K80*'6. INPUT PROJECT'!$L80</f>
        <v>0</v>
      </c>
      <c r="BJ155" s="297">
        <f>BJ$72*'6. INPUT PROJECT'!$K80*'6. INPUT PROJECT'!$L80</f>
        <v>0</v>
      </c>
      <c r="BK155" s="297">
        <f>BK$72*'6. INPUT PROJECT'!$K80*'6. INPUT PROJECT'!$L80</f>
        <v>0</v>
      </c>
      <c r="BL155" s="297">
        <f>BL$72*'6. INPUT PROJECT'!$K80*'6. INPUT PROJECT'!$L80</f>
        <v>0</v>
      </c>
      <c r="BM155" s="297">
        <f>BM$72*'6. INPUT PROJECT'!$K80*'6. INPUT PROJECT'!$L80</f>
        <v>0</v>
      </c>
      <c r="BN155" s="297">
        <f>BN$72*'6. INPUT PROJECT'!$K80*'6. INPUT PROJECT'!$L80</f>
        <v>0</v>
      </c>
      <c r="BO155" s="297">
        <f>BO$72*'6. INPUT PROJECT'!$K80*'6. INPUT PROJECT'!$L80</f>
        <v>0</v>
      </c>
      <c r="BP155" s="297">
        <f>BP$72*'6. INPUT PROJECT'!$K80*'6. INPUT PROJECT'!$L80</f>
        <v>0</v>
      </c>
      <c r="BQ155" s="297">
        <f>BQ$72*'6. INPUT PROJECT'!$K80*'6. INPUT PROJECT'!$L80</f>
        <v>0</v>
      </c>
      <c r="BR155" s="297">
        <f>BR$72*'6. INPUT PROJECT'!$K80*'6. INPUT PROJECT'!$L80</f>
        <v>0</v>
      </c>
      <c r="BS155" s="297">
        <f>BS$72*'6. INPUT PROJECT'!$K80*'6. INPUT PROJECT'!$L80</f>
        <v>0</v>
      </c>
    </row>
    <row r="156" spans="1:71" s="80" customFormat="1" ht="16" outlineLevel="2">
      <c r="A156" s="83"/>
      <c r="B156" s="130" t="str">
        <f>'6. INPUT PROJECT'!D81</f>
        <v>Project-2.3-Item #4</v>
      </c>
      <c r="C156" s="130">
        <f>'6. INPUT PROJECT'!F81</f>
        <v>0</v>
      </c>
      <c r="E156" s="297">
        <f t="shared" si="124"/>
        <v>0</v>
      </c>
      <c r="F156" s="297">
        <f t="shared" si="125"/>
        <v>0</v>
      </c>
      <c r="G156" s="297">
        <f t="shared" si="126"/>
        <v>0</v>
      </c>
      <c r="H156" s="297">
        <f t="shared" si="127"/>
        <v>0</v>
      </c>
      <c r="I156" s="297">
        <f t="shared" si="128"/>
        <v>0</v>
      </c>
      <c r="J156" s="297">
        <f t="shared" si="129"/>
        <v>0</v>
      </c>
      <c r="K156" s="291"/>
      <c r="L156" s="297">
        <f>L$72*'6. INPUT PROJECT'!$K81*'6. INPUT PROJECT'!$L81</f>
        <v>0</v>
      </c>
      <c r="M156" s="297">
        <f>M$72*'6. INPUT PROJECT'!$K81*'6. INPUT PROJECT'!$L81</f>
        <v>0</v>
      </c>
      <c r="N156" s="297">
        <f>N$72*'6. INPUT PROJECT'!$K81*'6. INPUT PROJECT'!$L81</f>
        <v>0</v>
      </c>
      <c r="O156" s="297">
        <f>O$72*'6. INPUT PROJECT'!$K81*'6. INPUT PROJECT'!$L81</f>
        <v>0</v>
      </c>
      <c r="P156" s="297">
        <f>P$72*'6. INPUT PROJECT'!$K81*'6. INPUT PROJECT'!$L81</f>
        <v>0</v>
      </c>
      <c r="Q156" s="297">
        <f>Q$72*'6. INPUT PROJECT'!$K81*'6. INPUT PROJECT'!$L81</f>
        <v>0</v>
      </c>
      <c r="R156" s="297">
        <f>R$72*'6. INPUT PROJECT'!$K81*'6. INPUT PROJECT'!$L81</f>
        <v>0</v>
      </c>
      <c r="S156" s="297">
        <f>S$72*'6. INPUT PROJECT'!$K81*'6. INPUT PROJECT'!$L81</f>
        <v>0</v>
      </c>
      <c r="T156" s="297">
        <f>T$72*'6. INPUT PROJECT'!$K81*'6. INPUT PROJECT'!$L81</f>
        <v>0</v>
      </c>
      <c r="U156" s="297">
        <f>U$72*'6. INPUT PROJECT'!$K81*'6. INPUT PROJECT'!$L81</f>
        <v>0</v>
      </c>
      <c r="V156" s="297">
        <f>V$72*'6. INPUT PROJECT'!$K81*'6. INPUT PROJECT'!$L81</f>
        <v>0</v>
      </c>
      <c r="W156" s="297">
        <f>W$72*'6. INPUT PROJECT'!$K81*'6. INPUT PROJECT'!$L81</f>
        <v>0</v>
      </c>
      <c r="X156" s="297">
        <f>X$72*'6. INPUT PROJECT'!$K81*'6. INPUT PROJECT'!$L81</f>
        <v>0</v>
      </c>
      <c r="Y156" s="297">
        <f>Y$72*'6. INPUT PROJECT'!$K81*'6. INPUT PROJECT'!$L81</f>
        <v>0</v>
      </c>
      <c r="Z156" s="297">
        <f>Z$72*'6. INPUT PROJECT'!$K81*'6. INPUT PROJECT'!$L81</f>
        <v>0</v>
      </c>
      <c r="AA156" s="297">
        <f>AA$72*'6. INPUT PROJECT'!$K81*'6. INPUT PROJECT'!$L81</f>
        <v>0</v>
      </c>
      <c r="AB156" s="297">
        <f>AB$72*'6. INPUT PROJECT'!$K81*'6. INPUT PROJECT'!$L81</f>
        <v>0</v>
      </c>
      <c r="AC156" s="297">
        <f>AC$72*'6. INPUT PROJECT'!$K81*'6. INPUT PROJECT'!$L81</f>
        <v>0</v>
      </c>
      <c r="AD156" s="297">
        <f>AD$72*'6. INPUT PROJECT'!$K81*'6. INPUT PROJECT'!$L81</f>
        <v>0</v>
      </c>
      <c r="AE156" s="297">
        <f>AE$72*'6. INPUT PROJECT'!$K81*'6. INPUT PROJECT'!$L81</f>
        <v>0</v>
      </c>
      <c r="AF156" s="297">
        <f>AF$72*'6. INPUT PROJECT'!$K81*'6. INPUT PROJECT'!$L81</f>
        <v>0</v>
      </c>
      <c r="AG156" s="297">
        <f>AG$72*'6. INPUT PROJECT'!$K81*'6. INPUT PROJECT'!$L81</f>
        <v>0</v>
      </c>
      <c r="AH156" s="297">
        <f>AH$72*'6. INPUT PROJECT'!$K81*'6. INPUT PROJECT'!$L81</f>
        <v>0</v>
      </c>
      <c r="AI156" s="297">
        <f>AI$72*'6. INPUT PROJECT'!$K81*'6. INPUT PROJECT'!$L81</f>
        <v>0</v>
      </c>
      <c r="AJ156" s="297">
        <f>AJ$72*'6. INPUT PROJECT'!$K81*'6. INPUT PROJECT'!$L81</f>
        <v>0</v>
      </c>
      <c r="AK156" s="297">
        <f>AK$72*'6. INPUT PROJECT'!$K81*'6. INPUT PROJECT'!$L81</f>
        <v>0</v>
      </c>
      <c r="AL156" s="297">
        <f>AL$72*'6. INPUT PROJECT'!$K81*'6. INPUT PROJECT'!$L81</f>
        <v>0</v>
      </c>
      <c r="AM156" s="297">
        <f>AM$72*'6. INPUT PROJECT'!$K81*'6. INPUT PROJECT'!$L81</f>
        <v>0</v>
      </c>
      <c r="AN156" s="297">
        <f>AN$72*'6. INPUT PROJECT'!$K81*'6. INPUT PROJECT'!$L81</f>
        <v>0</v>
      </c>
      <c r="AO156" s="297">
        <f>AO$72*'6. INPUT PROJECT'!$K81*'6. INPUT PROJECT'!$L81</f>
        <v>0</v>
      </c>
      <c r="AP156" s="297">
        <f>AP$72*'6. INPUT PROJECT'!$K81*'6. INPUT PROJECT'!$L81</f>
        <v>0</v>
      </c>
      <c r="AQ156" s="297">
        <f>AQ$72*'6. INPUT PROJECT'!$K81*'6. INPUT PROJECT'!$L81</f>
        <v>0</v>
      </c>
      <c r="AR156" s="297">
        <f>AR$72*'6. INPUT PROJECT'!$K81*'6. INPUT PROJECT'!$L81</f>
        <v>0</v>
      </c>
      <c r="AS156" s="297">
        <f>AS$72*'6. INPUT PROJECT'!$K81*'6. INPUT PROJECT'!$L81</f>
        <v>0</v>
      </c>
      <c r="AT156" s="297">
        <f>AT$72*'6. INPUT PROJECT'!$K81*'6. INPUT PROJECT'!$L81</f>
        <v>0</v>
      </c>
      <c r="AU156" s="297">
        <f>AU$72*'6. INPUT PROJECT'!$K81*'6. INPUT PROJECT'!$L81</f>
        <v>0</v>
      </c>
      <c r="AV156" s="297">
        <f>AV$72*'6. INPUT PROJECT'!$K81*'6. INPUT PROJECT'!$L81</f>
        <v>0</v>
      </c>
      <c r="AW156" s="297">
        <f>AW$72*'6. INPUT PROJECT'!$K81*'6. INPUT PROJECT'!$L81</f>
        <v>0</v>
      </c>
      <c r="AX156" s="297">
        <f>AX$72*'6. INPUT PROJECT'!$K81*'6. INPUT PROJECT'!$L81</f>
        <v>0</v>
      </c>
      <c r="AY156" s="297">
        <f>AY$72*'6. INPUT PROJECT'!$K81*'6. INPUT PROJECT'!$L81</f>
        <v>0</v>
      </c>
      <c r="AZ156" s="297">
        <f>AZ$72*'6. INPUT PROJECT'!$K81*'6. INPUT PROJECT'!$L81</f>
        <v>0</v>
      </c>
      <c r="BA156" s="297">
        <f>BA$72*'6. INPUT PROJECT'!$K81*'6. INPUT PROJECT'!$L81</f>
        <v>0</v>
      </c>
      <c r="BB156" s="297">
        <f>BB$72*'6. INPUT PROJECT'!$K81*'6. INPUT PROJECT'!$L81</f>
        <v>0</v>
      </c>
      <c r="BC156" s="297">
        <f>BC$72*'6. INPUT PROJECT'!$K81*'6. INPUT PROJECT'!$L81</f>
        <v>0</v>
      </c>
      <c r="BD156" s="297">
        <f>BD$72*'6. INPUT PROJECT'!$K81*'6. INPUT PROJECT'!$L81</f>
        <v>0</v>
      </c>
      <c r="BE156" s="297">
        <f>BE$72*'6. INPUT PROJECT'!$K81*'6. INPUT PROJECT'!$L81</f>
        <v>0</v>
      </c>
      <c r="BF156" s="297">
        <f>BF$72*'6. INPUT PROJECT'!$K81*'6. INPUT PROJECT'!$L81</f>
        <v>0</v>
      </c>
      <c r="BG156" s="297">
        <f>BG$72*'6. INPUT PROJECT'!$K81*'6. INPUT PROJECT'!$L81</f>
        <v>0</v>
      </c>
      <c r="BH156" s="297">
        <f>BH$72*'6. INPUT PROJECT'!$K81*'6. INPUT PROJECT'!$L81</f>
        <v>0</v>
      </c>
      <c r="BI156" s="297">
        <f>BI$72*'6. INPUT PROJECT'!$K81*'6. INPUT PROJECT'!$L81</f>
        <v>0</v>
      </c>
      <c r="BJ156" s="297">
        <f>BJ$72*'6. INPUT PROJECT'!$K81*'6. INPUT PROJECT'!$L81</f>
        <v>0</v>
      </c>
      <c r="BK156" s="297">
        <f>BK$72*'6. INPUT PROJECT'!$K81*'6. INPUT PROJECT'!$L81</f>
        <v>0</v>
      </c>
      <c r="BL156" s="297">
        <f>BL$72*'6. INPUT PROJECT'!$K81*'6. INPUT PROJECT'!$L81</f>
        <v>0</v>
      </c>
      <c r="BM156" s="297">
        <f>BM$72*'6. INPUT PROJECT'!$K81*'6. INPUT PROJECT'!$L81</f>
        <v>0</v>
      </c>
      <c r="BN156" s="297">
        <f>BN$72*'6. INPUT PROJECT'!$K81*'6. INPUT PROJECT'!$L81</f>
        <v>0</v>
      </c>
      <c r="BO156" s="297">
        <f>BO$72*'6. INPUT PROJECT'!$K81*'6. INPUT PROJECT'!$L81</f>
        <v>0</v>
      </c>
      <c r="BP156" s="297">
        <f>BP$72*'6. INPUT PROJECT'!$K81*'6. INPUT PROJECT'!$L81</f>
        <v>0</v>
      </c>
      <c r="BQ156" s="297">
        <f>BQ$72*'6. INPUT PROJECT'!$K81*'6. INPUT PROJECT'!$L81</f>
        <v>0</v>
      </c>
      <c r="BR156" s="297">
        <f>BR$72*'6. INPUT PROJECT'!$K81*'6. INPUT PROJECT'!$L81</f>
        <v>0</v>
      </c>
      <c r="BS156" s="297">
        <f>BS$72*'6. INPUT PROJECT'!$K81*'6. INPUT PROJECT'!$L81</f>
        <v>0</v>
      </c>
    </row>
    <row r="157" spans="1:71" s="80" customFormat="1" ht="16" outlineLevel="2">
      <c r="A157" s="83"/>
      <c r="B157" s="130" t="str">
        <f>'6. INPUT PROJECT'!D82</f>
        <v>Project-2.3-Item #5</v>
      </c>
      <c r="C157" s="130">
        <f>'6. INPUT PROJECT'!F82</f>
        <v>0</v>
      </c>
      <c r="E157" s="297">
        <f t="shared" si="124"/>
        <v>0</v>
      </c>
      <c r="F157" s="297">
        <f t="shared" si="125"/>
        <v>0</v>
      </c>
      <c r="G157" s="297">
        <f t="shared" si="126"/>
        <v>0</v>
      </c>
      <c r="H157" s="297">
        <f t="shared" si="127"/>
        <v>0</v>
      </c>
      <c r="I157" s="297">
        <f t="shared" si="128"/>
        <v>0</v>
      </c>
      <c r="J157" s="297">
        <f t="shared" si="129"/>
        <v>0</v>
      </c>
      <c r="K157" s="291"/>
      <c r="L157" s="297">
        <f>L$72*'6. INPUT PROJECT'!$K82*'6. INPUT PROJECT'!$L82</f>
        <v>0</v>
      </c>
      <c r="M157" s="297">
        <f>M$72*'6. INPUT PROJECT'!$K82*'6. INPUT PROJECT'!$L82</f>
        <v>0</v>
      </c>
      <c r="N157" s="297">
        <f>N$72*'6. INPUT PROJECT'!$K82*'6. INPUT PROJECT'!$L82</f>
        <v>0</v>
      </c>
      <c r="O157" s="297">
        <f>O$72*'6. INPUT PROJECT'!$K82*'6. INPUT PROJECT'!$L82</f>
        <v>0</v>
      </c>
      <c r="P157" s="297">
        <f>P$72*'6. INPUT PROJECT'!$K82*'6. INPUT PROJECT'!$L82</f>
        <v>0</v>
      </c>
      <c r="Q157" s="297">
        <f>Q$72*'6. INPUT PROJECT'!$K82*'6. INPUT PROJECT'!$L82</f>
        <v>0</v>
      </c>
      <c r="R157" s="297">
        <f>R$72*'6. INPUT PROJECT'!$K82*'6. INPUT PROJECT'!$L82</f>
        <v>0</v>
      </c>
      <c r="S157" s="297">
        <f>S$72*'6. INPUT PROJECT'!$K82*'6. INPUT PROJECT'!$L82</f>
        <v>0</v>
      </c>
      <c r="T157" s="297">
        <f>T$72*'6. INPUT PROJECT'!$K82*'6. INPUT PROJECT'!$L82</f>
        <v>0</v>
      </c>
      <c r="U157" s="297">
        <f>U$72*'6. INPUT PROJECT'!$K82*'6. INPUT PROJECT'!$L82</f>
        <v>0</v>
      </c>
      <c r="V157" s="297">
        <f>V$72*'6. INPUT PROJECT'!$K82*'6. INPUT PROJECT'!$L82</f>
        <v>0</v>
      </c>
      <c r="W157" s="297">
        <f>W$72*'6. INPUT PROJECT'!$K82*'6. INPUT PROJECT'!$L82</f>
        <v>0</v>
      </c>
      <c r="X157" s="297">
        <f>X$72*'6. INPUT PROJECT'!$K82*'6. INPUT PROJECT'!$L82</f>
        <v>0</v>
      </c>
      <c r="Y157" s="297">
        <f>Y$72*'6. INPUT PROJECT'!$K82*'6. INPUT PROJECT'!$L82</f>
        <v>0</v>
      </c>
      <c r="Z157" s="297">
        <f>Z$72*'6. INPUT PROJECT'!$K82*'6. INPUT PROJECT'!$L82</f>
        <v>0</v>
      </c>
      <c r="AA157" s="297">
        <f>AA$72*'6. INPUT PROJECT'!$K82*'6. INPUT PROJECT'!$L82</f>
        <v>0</v>
      </c>
      <c r="AB157" s="297">
        <f>AB$72*'6. INPUT PROJECT'!$K82*'6. INPUT PROJECT'!$L82</f>
        <v>0</v>
      </c>
      <c r="AC157" s="297">
        <f>AC$72*'6. INPUT PROJECT'!$K82*'6. INPUT PROJECT'!$L82</f>
        <v>0</v>
      </c>
      <c r="AD157" s="297">
        <f>AD$72*'6. INPUT PROJECT'!$K82*'6. INPUT PROJECT'!$L82</f>
        <v>0</v>
      </c>
      <c r="AE157" s="297">
        <f>AE$72*'6. INPUT PROJECT'!$K82*'6. INPUT PROJECT'!$L82</f>
        <v>0</v>
      </c>
      <c r="AF157" s="297">
        <f>AF$72*'6. INPUT PROJECT'!$K82*'6. INPUT PROJECT'!$L82</f>
        <v>0</v>
      </c>
      <c r="AG157" s="297">
        <f>AG$72*'6. INPUT PROJECT'!$K82*'6. INPUT PROJECT'!$L82</f>
        <v>0</v>
      </c>
      <c r="AH157" s="297">
        <f>AH$72*'6. INPUT PROJECT'!$K82*'6. INPUT PROJECT'!$L82</f>
        <v>0</v>
      </c>
      <c r="AI157" s="297">
        <f>AI$72*'6. INPUT PROJECT'!$K82*'6. INPUT PROJECT'!$L82</f>
        <v>0</v>
      </c>
      <c r="AJ157" s="297">
        <f>AJ$72*'6. INPUT PROJECT'!$K82*'6. INPUT PROJECT'!$L82</f>
        <v>0</v>
      </c>
      <c r="AK157" s="297">
        <f>AK$72*'6. INPUT PROJECT'!$K82*'6. INPUT PROJECT'!$L82</f>
        <v>0</v>
      </c>
      <c r="AL157" s="297">
        <f>AL$72*'6. INPUT PROJECT'!$K82*'6. INPUT PROJECT'!$L82</f>
        <v>0</v>
      </c>
      <c r="AM157" s="297">
        <f>AM$72*'6. INPUT PROJECT'!$K82*'6. INPUT PROJECT'!$L82</f>
        <v>0</v>
      </c>
      <c r="AN157" s="297">
        <f>AN$72*'6. INPUT PROJECT'!$K82*'6. INPUT PROJECT'!$L82</f>
        <v>0</v>
      </c>
      <c r="AO157" s="297">
        <f>AO$72*'6. INPUT PROJECT'!$K82*'6. INPUT PROJECT'!$L82</f>
        <v>0</v>
      </c>
      <c r="AP157" s="297">
        <f>AP$72*'6. INPUT PROJECT'!$K82*'6. INPUT PROJECT'!$L82</f>
        <v>0</v>
      </c>
      <c r="AQ157" s="297">
        <f>AQ$72*'6. INPUT PROJECT'!$K82*'6. INPUT PROJECT'!$L82</f>
        <v>0</v>
      </c>
      <c r="AR157" s="297">
        <f>AR$72*'6. INPUT PROJECT'!$K82*'6. INPUT PROJECT'!$L82</f>
        <v>0</v>
      </c>
      <c r="AS157" s="297">
        <f>AS$72*'6. INPUT PROJECT'!$K82*'6. INPUT PROJECT'!$L82</f>
        <v>0</v>
      </c>
      <c r="AT157" s="297">
        <f>AT$72*'6. INPUT PROJECT'!$K82*'6. INPUT PROJECT'!$L82</f>
        <v>0</v>
      </c>
      <c r="AU157" s="297">
        <f>AU$72*'6. INPUT PROJECT'!$K82*'6. INPUT PROJECT'!$L82</f>
        <v>0</v>
      </c>
      <c r="AV157" s="297">
        <f>AV$72*'6. INPUT PROJECT'!$K82*'6. INPUT PROJECT'!$L82</f>
        <v>0</v>
      </c>
      <c r="AW157" s="297">
        <f>AW$72*'6. INPUT PROJECT'!$K82*'6. INPUT PROJECT'!$L82</f>
        <v>0</v>
      </c>
      <c r="AX157" s="297">
        <f>AX$72*'6. INPUT PROJECT'!$K82*'6. INPUT PROJECT'!$L82</f>
        <v>0</v>
      </c>
      <c r="AY157" s="297">
        <f>AY$72*'6. INPUT PROJECT'!$K82*'6. INPUT PROJECT'!$L82</f>
        <v>0</v>
      </c>
      <c r="AZ157" s="297">
        <f>AZ$72*'6. INPUT PROJECT'!$K82*'6. INPUT PROJECT'!$L82</f>
        <v>0</v>
      </c>
      <c r="BA157" s="297">
        <f>BA$72*'6. INPUT PROJECT'!$K82*'6. INPUT PROJECT'!$L82</f>
        <v>0</v>
      </c>
      <c r="BB157" s="297">
        <f>BB$72*'6. INPUT PROJECT'!$K82*'6. INPUT PROJECT'!$L82</f>
        <v>0</v>
      </c>
      <c r="BC157" s="297">
        <f>BC$72*'6. INPUT PROJECT'!$K82*'6. INPUT PROJECT'!$L82</f>
        <v>0</v>
      </c>
      <c r="BD157" s="297">
        <f>BD$72*'6. INPUT PROJECT'!$K82*'6. INPUT PROJECT'!$L82</f>
        <v>0</v>
      </c>
      <c r="BE157" s="297">
        <f>BE$72*'6. INPUT PROJECT'!$K82*'6. INPUT PROJECT'!$L82</f>
        <v>0</v>
      </c>
      <c r="BF157" s="297">
        <f>BF$72*'6. INPUT PROJECT'!$K82*'6. INPUT PROJECT'!$L82</f>
        <v>0</v>
      </c>
      <c r="BG157" s="297">
        <f>BG$72*'6. INPUT PROJECT'!$K82*'6. INPUT PROJECT'!$L82</f>
        <v>0</v>
      </c>
      <c r="BH157" s="297">
        <f>BH$72*'6. INPUT PROJECT'!$K82*'6. INPUT PROJECT'!$L82</f>
        <v>0</v>
      </c>
      <c r="BI157" s="297">
        <f>BI$72*'6. INPUT PROJECT'!$K82*'6. INPUT PROJECT'!$L82</f>
        <v>0</v>
      </c>
      <c r="BJ157" s="297">
        <f>BJ$72*'6. INPUT PROJECT'!$K82*'6. INPUT PROJECT'!$L82</f>
        <v>0</v>
      </c>
      <c r="BK157" s="297">
        <f>BK$72*'6. INPUT PROJECT'!$K82*'6. INPUT PROJECT'!$L82</f>
        <v>0</v>
      </c>
      <c r="BL157" s="297">
        <f>BL$72*'6. INPUT PROJECT'!$K82*'6. INPUT PROJECT'!$L82</f>
        <v>0</v>
      </c>
      <c r="BM157" s="297">
        <f>BM$72*'6. INPUT PROJECT'!$K82*'6. INPUT PROJECT'!$L82</f>
        <v>0</v>
      </c>
      <c r="BN157" s="297">
        <f>BN$72*'6. INPUT PROJECT'!$K82*'6. INPUT PROJECT'!$L82</f>
        <v>0</v>
      </c>
      <c r="BO157" s="297">
        <f>BO$72*'6. INPUT PROJECT'!$K82*'6. INPUT PROJECT'!$L82</f>
        <v>0</v>
      </c>
      <c r="BP157" s="297">
        <f>BP$72*'6. INPUT PROJECT'!$K82*'6. INPUT PROJECT'!$L82</f>
        <v>0</v>
      </c>
      <c r="BQ157" s="297">
        <f>BQ$72*'6. INPUT PROJECT'!$K82*'6. INPUT PROJECT'!$L82</f>
        <v>0</v>
      </c>
      <c r="BR157" s="297">
        <f>BR$72*'6. INPUT PROJECT'!$K82*'6. INPUT PROJECT'!$L82</f>
        <v>0</v>
      </c>
      <c r="BS157" s="297">
        <f>BS$72*'6. INPUT PROJECT'!$K82*'6. INPUT PROJECT'!$L82</f>
        <v>0</v>
      </c>
    </row>
    <row r="158" spans="1:71" s="80" customFormat="1" ht="19" outlineLevel="2">
      <c r="A158" s="83"/>
      <c r="B158" s="130" t="str">
        <f>'6. INPUT PROJECT'!D83</f>
        <v>Project-2.3-Item #6</v>
      </c>
      <c r="C158" s="130">
        <f>'6. INPUT PROJECT'!F83</f>
        <v>0</v>
      </c>
      <c r="E158" s="297">
        <f t="shared" si="124"/>
        <v>0</v>
      </c>
      <c r="F158" s="297">
        <f t="shared" si="125"/>
        <v>0</v>
      </c>
      <c r="G158" s="297">
        <f t="shared" si="126"/>
        <v>0</v>
      </c>
      <c r="H158" s="297">
        <f t="shared" si="127"/>
        <v>0</v>
      </c>
      <c r="I158" s="297">
        <f t="shared" si="128"/>
        <v>0</v>
      </c>
      <c r="J158" s="297">
        <f t="shared" si="129"/>
        <v>0</v>
      </c>
      <c r="K158" s="314"/>
      <c r="L158" s="297">
        <f>L$72*'6. INPUT PROJECT'!$K83*'6. INPUT PROJECT'!$L83</f>
        <v>0</v>
      </c>
      <c r="M158" s="297">
        <f>M$72*'6. INPUT PROJECT'!$K83*'6. INPUT PROJECT'!$L83</f>
        <v>0</v>
      </c>
      <c r="N158" s="297">
        <f>N$72*'6. INPUT PROJECT'!$K83*'6. INPUT PROJECT'!$L83</f>
        <v>0</v>
      </c>
      <c r="O158" s="297">
        <f>O$72*'6. INPUT PROJECT'!$K83*'6. INPUT PROJECT'!$L83</f>
        <v>0</v>
      </c>
      <c r="P158" s="297">
        <f>P$72*'6. INPUT PROJECT'!$K83*'6. INPUT PROJECT'!$L83</f>
        <v>0</v>
      </c>
      <c r="Q158" s="297">
        <f>Q$72*'6. INPUT PROJECT'!$K83*'6. INPUT PROJECT'!$L83</f>
        <v>0</v>
      </c>
      <c r="R158" s="297">
        <f>R$72*'6. INPUT PROJECT'!$K83*'6. INPUT PROJECT'!$L83</f>
        <v>0</v>
      </c>
      <c r="S158" s="297">
        <f>S$72*'6. INPUT PROJECT'!$K83*'6. INPUT PROJECT'!$L83</f>
        <v>0</v>
      </c>
      <c r="T158" s="297">
        <f>T$72*'6. INPUT PROJECT'!$K83*'6. INPUT PROJECT'!$L83</f>
        <v>0</v>
      </c>
      <c r="U158" s="297">
        <f>U$72*'6. INPUT PROJECT'!$K83*'6. INPUT PROJECT'!$L83</f>
        <v>0</v>
      </c>
      <c r="V158" s="297">
        <f>V$72*'6. INPUT PROJECT'!$K83*'6. INPUT PROJECT'!$L83</f>
        <v>0</v>
      </c>
      <c r="W158" s="297">
        <f>W$72*'6. INPUT PROJECT'!$K83*'6. INPUT PROJECT'!$L83</f>
        <v>0</v>
      </c>
      <c r="X158" s="297">
        <f>X$72*'6. INPUT PROJECT'!$K83*'6. INPUT PROJECT'!$L83</f>
        <v>0</v>
      </c>
      <c r="Y158" s="297">
        <f>Y$72*'6. INPUT PROJECT'!$K83*'6. INPUT PROJECT'!$L83</f>
        <v>0</v>
      </c>
      <c r="Z158" s="297">
        <f>Z$72*'6. INPUT PROJECT'!$K83*'6. INPUT PROJECT'!$L83</f>
        <v>0</v>
      </c>
      <c r="AA158" s="297">
        <f>AA$72*'6. INPUT PROJECT'!$K83*'6. INPUT PROJECT'!$L83</f>
        <v>0</v>
      </c>
      <c r="AB158" s="297">
        <f>AB$72*'6. INPUT PROJECT'!$K83*'6. INPUT PROJECT'!$L83</f>
        <v>0</v>
      </c>
      <c r="AC158" s="297">
        <f>AC$72*'6. INPUT PROJECT'!$K83*'6. INPUT PROJECT'!$L83</f>
        <v>0</v>
      </c>
      <c r="AD158" s="297">
        <f>AD$72*'6. INPUT PROJECT'!$K83*'6. INPUT PROJECT'!$L83</f>
        <v>0</v>
      </c>
      <c r="AE158" s="297">
        <f>AE$72*'6. INPUT PROJECT'!$K83*'6. INPUT PROJECT'!$L83</f>
        <v>0</v>
      </c>
      <c r="AF158" s="297">
        <f>AF$72*'6. INPUT PROJECT'!$K83*'6. INPUT PROJECT'!$L83</f>
        <v>0</v>
      </c>
      <c r="AG158" s="297">
        <f>AG$72*'6. INPUT PROJECT'!$K83*'6. INPUT PROJECT'!$L83</f>
        <v>0</v>
      </c>
      <c r="AH158" s="297">
        <f>AH$72*'6. INPUT PROJECT'!$K83*'6. INPUT PROJECT'!$L83</f>
        <v>0</v>
      </c>
      <c r="AI158" s="297">
        <f>AI$72*'6. INPUT PROJECT'!$K83*'6. INPUT PROJECT'!$L83</f>
        <v>0</v>
      </c>
      <c r="AJ158" s="297">
        <f>AJ$72*'6. INPUT PROJECT'!$K83*'6. INPUT PROJECT'!$L83</f>
        <v>0</v>
      </c>
      <c r="AK158" s="297">
        <f>AK$72*'6. INPUT PROJECT'!$K83*'6. INPUT PROJECT'!$L83</f>
        <v>0</v>
      </c>
      <c r="AL158" s="297">
        <f>AL$72*'6. INPUT PROJECT'!$K83*'6. INPUT PROJECT'!$L83</f>
        <v>0</v>
      </c>
      <c r="AM158" s="297">
        <f>AM$72*'6. INPUT PROJECT'!$K83*'6. INPUT PROJECT'!$L83</f>
        <v>0</v>
      </c>
      <c r="AN158" s="297">
        <f>AN$72*'6. INPUT PROJECT'!$K83*'6. INPUT PROJECT'!$L83</f>
        <v>0</v>
      </c>
      <c r="AO158" s="297">
        <f>AO$72*'6. INPUT PROJECT'!$K83*'6. INPUT PROJECT'!$L83</f>
        <v>0</v>
      </c>
      <c r="AP158" s="297">
        <f>AP$72*'6. INPUT PROJECT'!$K83*'6. INPUT PROJECT'!$L83</f>
        <v>0</v>
      </c>
      <c r="AQ158" s="297">
        <f>AQ$72*'6. INPUT PROJECT'!$K83*'6. INPUT PROJECT'!$L83</f>
        <v>0</v>
      </c>
      <c r="AR158" s="297">
        <f>AR$72*'6. INPUT PROJECT'!$K83*'6. INPUT PROJECT'!$L83</f>
        <v>0</v>
      </c>
      <c r="AS158" s="297">
        <f>AS$72*'6. INPUT PROJECT'!$K83*'6. INPUT PROJECT'!$L83</f>
        <v>0</v>
      </c>
      <c r="AT158" s="297">
        <f>AT$72*'6. INPUT PROJECT'!$K83*'6. INPUT PROJECT'!$L83</f>
        <v>0</v>
      </c>
      <c r="AU158" s="297">
        <f>AU$72*'6. INPUT PROJECT'!$K83*'6. INPUT PROJECT'!$L83</f>
        <v>0</v>
      </c>
      <c r="AV158" s="297">
        <f>AV$72*'6. INPUT PROJECT'!$K83*'6. INPUT PROJECT'!$L83</f>
        <v>0</v>
      </c>
      <c r="AW158" s="297">
        <f>AW$72*'6. INPUT PROJECT'!$K83*'6. INPUT PROJECT'!$L83</f>
        <v>0</v>
      </c>
      <c r="AX158" s="297">
        <f>AX$72*'6. INPUT PROJECT'!$K83*'6. INPUT PROJECT'!$L83</f>
        <v>0</v>
      </c>
      <c r="AY158" s="297">
        <f>AY$72*'6. INPUT PROJECT'!$K83*'6. INPUT PROJECT'!$L83</f>
        <v>0</v>
      </c>
      <c r="AZ158" s="297">
        <f>AZ$72*'6. INPUT PROJECT'!$K83*'6. INPUT PROJECT'!$L83</f>
        <v>0</v>
      </c>
      <c r="BA158" s="297">
        <f>BA$72*'6. INPUT PROJECT'!$K83*'6. INPUT PROJECT'!$L83</f>
        <v>0</v>
      </c>
      <c r="BB158" s="297">
        <f>BB$72*'6. INPUT PROJECT'!$K83*'6. INPUT PROJECT'!$L83</f>
        <v>0</v>
      </c>
      <c r="BC158" s="297">
        <f>BC$72*'6. INPUT PROJECT'!$K83*'6. INPUT PROJECT'!$L83</f>
        <v>0</v>
      </c>
      <c r="BD158" s="297">
        <f>BD$72*'6. INPUT PROJECT'!$K83*'6. INPUT PROJECT'!$L83</f>
        <v>0</v>
      </c>
      <c r="BE158" s="297">
        <f>BE$72*'6. INPUT PROJECT'!$K83*'6. INPUT PROJECT'!$L83</f>
        <v>0</v>
      </c>
      <c r="BF158" s="297">
        <f>BF$72*'6. INPUT PROJECT'!$K83*'6. INPUT PROJECT'!$L83</f>
        <v>0</v>
      </c>
      <c r="BG158" s="297">
        <f>BG$72*'6. INPUT PROJECT'!$K83*'6. INPUT PROJECT'!$L83</f>
        <v>0</v>
      </c>
      <c r="BH158" s="297">
        <f>BH$72*'6. INPUT PROJECT'!$K83*'6. INPUT PROJECT'!$L83</f>
        <v>0</v>
      </c>
      <c r="BI158" s="297">
        <f>BI$72*'6. INPUT PROJECT'!$K83*'6. INPUT PROJECT'!$L83</f>
        <v>0</v>
      </c>
      <c r="BJ158" s="297">
        <f>BJ$72*'6. INPUT PROJECT'!$K83*'6. INPUT PROJECT'!$L83</f>
        <v>0</v>
      </c>
      <c r="BK158" s="297">
        <f>BK$72*'6. INPUT PROJECT'!$K83*'6. INPUT PROJECT'!$L83</f>
        <v>0</v>
      </c>
      <c r="BL158" s="297">
        <f>BL$72*'6. INPUT PROJECT'!$K83*'6. INPUT PROJECT'!$L83</f>
        <v>0</v>
      </c>
      <c r="BM158" s="297">
        <f>BM$72*'6. INPUT PROJECT'!$K83*'6. INPUT PROJECT'!$L83</f>
        <v>0</v>
      </c>
      <c r="BN158" s="297">
        <f>BN$72*'6. INPUT PROJECT'!$K83*'6. INPUT PROJECT'!$L83</f>
        <v>0</v>
      </c>
      <c r="BO158" s="297">
        <f>BO$72*'6. INPUT PROJECT'!$K83*'6. INPUT PROJECT'!$L83</f>
        <v>0</v>
      </c>
      <c r="BP158" s="297">
        <f>BP$72*'6. INPUT PROJECT'!$K83*'6. INPUT PROJECT'!$L83</f>
        <v>0</v>
      </c>
      <c r="BQ158" s="297">
        <f>BQ$72*'6. INPUT PROJECT'!$K83*'6. INPUT PROJECT'!$L83</f>
        <v>0</v>
      </c>
      <c r="BR158" s="297">
        <f>BR$72*'6. INPUT PROJECT'!$K83*'6. INPUT PROJECT'!$L83</f>
        <v>0</v>
      </c>
      <c r="BS158" s="297">
        <f>BS$72*'6. INPUT PROJECT'!$K83*'6. INPUT PROJECT'!$L83</f>
        <v>0</v>
      </c>
    </row>
    <row r="159" spans="1:71" s="80" customFormat="1" ht="16" outlineLevel="2">
      <c r="A159" s="83"/>
      <c r="B159" s="130" t="str">
        <f>'6. INPUT PROJECT'!D84</f>
        <v>Project-2.3-Item #7</v>
      </c>
      <c r="C159" s="130">
        <f>'6. INPUT PROJECT'!F84</f>
        <v>0</v>
      </c>
      <c r="E159" s="297">
        <f t="shared" si="124"/>
        <v>0</v>
      </c>
      <c r="F159" s="297">
        <f t="shared" si="125"/>
        <v>0</v>
      </c>
      <c r="G159" s="297">
        <f t="shared" si="126"/>
        <v>0</v>
      </c>
      <c r="H159" s="297">
        <f t="shared" si="127"/>
        <v>0</v>
      </c>
      <c r="I159" s="297">
        <f t="shared" si="128"/>
        <v>0</v>
      </c>
      <c r="J159" s="297">
        <f t="shared" si="129"/>
        <v>0</v>
      </c>
      <c r="K159" s="319"/>
      <c r="L159" s="297">
        <f>L$72*'6. INPUT PROJECT'!$K84*'6. INPUT PROJECT'!$L84</f>
        <v>0</v>
      </c>
      <c r="M159" s="297">
        <f>M$72*'6. INPUT PROJECT'!$K84*'6. INPUT PROJECT'!$L84</f>
        <v>0</v>
      </c>
      <c r="N159" s="297">
        <f>N$72*'6. INPUT PROJECT'!$K84*'6. INPUT PROJECT'!$L84</f>
        <v>0</v>
      </c>
      <c r="O159" s="297">
        <f>O$72*'6. INPUT PROJECT'!$K84*'6. INPUT PROJECT'!$L84</f>
        <v>0</v>
      </c>
      <c r="P159" s="297">
        <f>P$72*'6. INPUT PROJECT'!$K84*'6. INPUT PROJECT'!$L84</f>
        <v>0</v>
      </c>
      <c r="Q159" s="297">
        <f>Q$72*'6. INPUT PROJECT'!$K84*'6. INPUT PROJECT'!$L84</f>
        <v>0</v>
      </c>
      <c r="R159" s="297">
        <f>R$72*'6. INPUT PROJECT'!$K84*'6. INPUT PROJECT'!$L84</f>
        <v>0</v>
      </c>
      <c r="S159" s="297">
        <f>S$72*'6. INPUT PROJECT'!$K84*'6. INPUT PROJECT'!$L84</f>
        <v>0</v>
      </c>
      <c r="T159" s="297">
        <f>T$72*'6. INPUT PROJECT'!$K84*'6. INPUT PROJECT'!$L84</f>
        <v>0</v>
      </c>
      <c r="U159" s="297">
        <f>U$72*'6. INPUT PROJECT'!$K84*'6. INPUT PROJECT'!$L84</f>
        <v>0</v>
      </c>
      <c r="V159" s="297">
        <f>V$72*'6. INPUT PROJECT'!$K84*'6. INPUT PROJECT'!$L84</f>
        <v>0</v>
      </c>
      <c r="W159" s="297">
        <f>W$72*'6. INPUT PROJECT'!$K84*'6. INPUT PROJECT'!$L84</f>
        <v>0</v>
      </c>
      <c r="X159" s="297">
        <f>X$72*'6. INPUT PROJECT'!$K84*'6. INPUT PROJECT'!$L84</f>
        <v>0</v>
      </c>
      <c r="Y159" s="297">
        <f>Y$72*'6. INPUT PROJECT'!$K84*'6. INPUT PROJECT'!$L84</f>
        <v>0</v>
      </c>
      <c r="Z159" s="297">
        <f>Z$72*'6. INPUT PROJECT'!$K84*'6. INPUT PROJECT'!$L84</f>
        <v>0</v>
      </c>
      <c r="AA159" s="297">
        <f>AA$72*'6. INPUT PROJECT'!$K84*'6. INPUT PROJECT'!$L84</f>
        <v>0</v>
      </c>
      <c r="AB159" s="297">
        <f>AB$72*'6. INPUT PROJECT'!$K84*'6. INPUT PROJECT'!$L84</f>
        <v>0</v>
      </c>
      <c r="AC159" s="297">
        <f>AC$72*'6. INPUT PROJECT'!$K84*'6. INPUT PROJECT'!$L84</f>
        <v>0</v>
      </c>
      <c r="AD159" s="297">
        <f>AD$72*'6. INPUT PROJECT'!$K84*'6. INPUT PROJECT'!$L84</f>
        <v>0</v>
      </c>
      <c r="AE159" s="297">
        <f>AE$72*'6. INPUT PROJECT'!$K84*'6. INPUT PROJECT'!$L84</f>
        <v>0</v>
      </c>
      <c r="AF159" s="297">
        <f>AF$72*'6. INPUT PROJECT'!$K84*'6. INPUT PROJECT'!$L84</f>
        <v>0</v>
      </c>
      <c r="AG159" s="297">
        <f>AG$72*'6. INPUT PROJECT'!$K84*'6. INPUT PROJECT'!$L84</f>
        <v>0</v>
      </c>
      <c r="AH159" s="297">
        <f>AH$72*'6. INPUT PROJECT'!$K84*'6. INPUT PROJECT'!$L84</f>
        <v>0</v>
      </c>
      <c r="AI159" s="297">
        <f>AI$72*'6. INPUT PROJECT'!$K84*'6. INPUT PROJECT'!$L84</f>
        <v>0</v>
      </c>
      <c r="AJ159" s="297">
        <f>AJ$72*'6. INPUT PROJECT'!$K84*'6. INPUT PROJECT'!$L84</f>
        <v>0</v>
      </c>
      <c r="AK159" s="297">
        <f>AK$72*'6. INPUT PROJECT'!$K84*'6. INPUT PROJECT'!$L84</f>
        <v>0</v>
      </c>
      <c r="AL159" s="297">
        <f>AL$72*'6. INPUT PROJECT'!$K84*'6. INPUT PROJECT'!$L84</f>
        <v>0</v>
      </c>
      <c r="AM159" s="297">
        <f>AM$72*'6. INPUT PROJECT'!$K84*'6. INPUT PROJECT'!$L84</f>
        <v>0</v>
      </c>
      <c r="AN159" s="297">
        <f>AN$72*'6. INPUT PROJECT'!$K84*'6. INPUT PROJECT'!$L84</f>
        <v>0</v>
      </c>
      <c r="AO159" s="297">
        <f>AO$72*'6. INPUT PROJECT'!$K84*'6. INPUT PROJECT'!$L84</f>
        <v>0</v>
      </c>
      <c r="AP159" s="297">
        <f>AP$72*'6. INPUT PROJECT'!$K84*'6. INPUT PROJECT'!$L84</f>
        <v>0</v>
      </c>
      <c r="AQ159" s="297">
        <f>AQ$72*'6. INPUT PROJECT'!$K84*'6. INPUT PROJECT'!$L84</f>
        <v>0</v>
      </c>
      <c r="AR159" s="297">
        <f>AR$72*'6. INPUT PROJECT'!$K84*'6. INPUT PROJECT'!$L84</f>
        <v>0</v>
      </c>
      <c r="AS159" s="297">
        <f>AS$72*'6. INPUT PROJECT'!$K84*'6. INPUT PROJECT'!$L84</f>
        <v>0</v>
      </c>
      <c r="AT159" s="297">
        <f>AT$72*'6. INPUT PROJECT'!$K84*'6. INPUT PROJECT'!$L84</f>
        <v>0</v>
      </c>
      <c r="AU159" s="297">
        <f>AU$72*'6. INPUT PROJECT'!$K84*'6. INPUT PROJECT'!$L84</f>
        <v>0</v>
      </c>
      <c r="AV159" s="297">
        <f>AV$72*'6. INPUT PROJECT'!$K84*'6. INPUT PROJECT'!$L84</f>
        <v>0</v>
      </c>
      <c r="AW159" s="297">
        <f>AW$72*'6. INPUT PROJECT'!$K84*'6. INPUT PROJECT'!$L84</f>
        <v>0</v>
      </c>
      <c r="AX159" s="297">
        <f>AX$72*'6. INPUT PROJECT'!$K84*'6. INPUT PROJECT'!$L84</f>
        <v>0</v>
      </c>
      <c r="AY159" s="297">
        <f>AY$72*'6. INPUT PROJECT'!$K84*'6. INPUT PROJECT'!$L84</f>
        <v>0</v>
      </c>
      <c r="AZ159" s="297">
        <f>AZ$72*'6. INPUT PROJECT'!$K84*'6. INPUT PROJECT'!$L84</f>
        <v>0</v>
      </c>
      <c r="BA159" s="297">
        <f>BA$72*'6. INPUT PROJECT'!$K84*'6. INPUT PROJECT'!$L84</f>
        <v>0</v>
      </c>
      <c r="BB159" s="297">
        <f>BB$72*'6. INPUT PROJECT'!$K84*'6. INPUT PROJECT'!$L84</f>
        <v>0</v>
      </c>
      <c r="BC159" s="297">
        <f>BC$72*'6. INPUT PROJECT'!$K84*'6. INPUT PROJECT'!$L84</f>
        <v>0</v>
      </c>
      <c r="BD159" s="297">
        <f>BD$72*'6. INPUT PROJECT'!$K84*'6. INPUT PROJECT'!$L84</f>
        <v>0</v>
      </c>
      <c r="BE159" s="297">
        <f>BE$72*'6. INPUT PROJECT'!$K84*'6. INPUT PROJECT'!$L84</f>
        <v>0</v>
      </c>
      <c r="BF159" s="297">
        <f>BF$72*'6. INPUT PROJECT'!$K84*'6. INPUT PROJECT'!$L84</f>
        <v>0</v>
      </c>
      <c r="BG159" s="297">
        <f>BG$72*'6. INPUT PROJECT'!$K84*'6. INPUT PROJECT'!$L84</f>
        <v>0</v>
      </c>
      <c r="BH159" s="297">
        <f>BH$72*'6. INPUT PROJECT'!$K84*'6. INPUT PROJECT'!$L84</f>
        <v>0</v>
      </c>
      <c r="BI159" s="297">
        <f>BI$72*'6. INPUT PROJECT'!$K84*'6. INPUT PROJECT'!$L84</f>
        <v>0</v>
      </c>
      <c r="BJ159" s="297">
        <f>BJ$72*'6. INPUT PROJECT'!$K84*'6. INPUT PROJECT'!$L84</f>
        <v>0</v>
      </c>
      <c r="BK159" s="297">
        <f>BK$72*'6. INPUT PROJECT'!$K84*'6. INPUT PROJECT'!$L84</f>
        <v>0</v>
      </c>
      <c r="BL159" s="297">
        <f>BL$72*'6. INPUT PROJECT'!$K84*'6. INPUT PROJECT'!$L84</f>
        <v>0</v>
      </c>
      <c r="BM159" s="297">
        <f>BM$72*'6. INPUT PROJECT'!$K84*'6. INPUT PROJECT'!$L84</f>
        <v>0</v>
      </c>
      <c r="BN159" s="297">
        <f>BN$72*'6. INPUT PROJECT'!$K84*'6. INPUT PROJECT'!$L84</f>
        <v>0</v>
      </c>
      <c r="BO159" s="297">
        <f>BO$72*'6. INPUT PROJECT'!$K84*'6. INPUT PROJECT'!$L84</f>
        <v>0</v>
      </c>
      <c r="BP159" s="297">
        <f>BP$72*'6. INPUT PROJECT'!$K84*'6. INPUT PROJECT'!$L84</f>
        <v>0</v>
      </c>
      <c r="BQ159" s="297">
        <f>BQ$72*'6. INPUT PROJECT'!$K84*'6. INPUT PROJECT'!$L84</f>
        <v>0</v>
      </c>
      <c r="BR159" s="297">
        <f>BR$72*'6. INPUT PROJECT'!$K84*'6. INPUT PROJECT'!$L84</f>
        <v>0</v>
      </c>
      <c r="BS159" s="297">
        <f>BS$72*'6. INPUT PROJECT'!$K84*'6. INPUT PROJECT'!$L84</f>
        <v>0</v>
      </c>
    </row>
    <row r="160" spans="1:71" s="80" customFormat="1" ht="16" outlineLevel="2">
      <c r="A160" s="83"/>
      <c r="B160" s="130" t="str">
        <f>'6. INPUT PROJECT'!D85</f>
        <v>Project-2.3-Item #8</v>
      </c>
      <c r="C160" s="130">
        <f>'6. INPUT PROJECT'!F85</f>
        <v>0</v>
      </c>
      <c r="E160" s="297">
        <f t="shared" si="124"/>
        <v>0</v>
      </c>
      <c r="F160" s="297">
        <f t="shared" si="125"/>
        <v>0</v>
      </c>
      <c r="G160" s="297">
        <f t="shared" si="126"/>
        <v>0</v>
      </c>
      <c r="H160" s="297">
        <f t="shared" si="127"/>
        <v>0</v>
      </c>
      <c r="I160" s="297">
        <f t="shared" si="128"/>
        <v>0</v>
      </c>
      <c r="J160" s="297">
        <f t="shared" si="129"/>
        <v>0</v>
      </c>
      <c r="K160" s="291"/>
      <c r="L160" s="297">
        <f>L$72*'6. INPUT PROJECT'!$K85*'6. INPUT PROJECT'!$L85</f>
        <v>0</v>
      </c>
      <c r="M160" s="297">
        <f>M$72*'6. INPUT PROJECT'!$K85*'6. INPUT PROJECT'!$L85</f>
        <v>0</v>
      </c>
      <c r="N160" s="297">
        <f>N$72*'6. INPUT PROJECT'!$K85*'6. INPUT PROJECT'!$L85</f>
        <v>0</v>
      </c>
      <c r="O160" s="297">
        <f>O$72*'6. INPUT PROJECT'!$K85*'6. INPUT PROJECT'!$L85</f>
        <v>0</v>
      </c>
      <c r="P160" s="297">
        <f>P$72*'6. INPUT PROJECT'!$K85*'6. INPUT PROJECT'!$L85</f>
        <v>0</v>
      </c>
      <c r="Q160" s="297">
        <f>Q$72*'6. INPUT PROJECT'!$K85*'6. INPUT PROJECT'!$L85</f>
        <v>0</v>
      </c>
      <c r="R160" s="297">
        <f>R$72*'6. INPUT PROJECT'!$K85*'6. INPUT PROJECT'!$L85</f>
        <v>0</v>
      </c>
      <c r="S160" s="297">
        <f>S$72*'6. INPUT PROJECT'!$K85*'6. INPUT PROJECT'!$L85</f>
        <v>0</v>
      </c>
      <c r="T160" s="297">
        <f>T$72*'6. INPUT PROJECT'!$K85*'6. INPUT PROJECT'!$L85</f>
        <v>0</v>
      </c>
      <c r="U160" s="297">
        <f>U$72*'6. INPUT PROJECT'!$K85*'6. INPUT PROJECT'!$L85</f>
        <v>0</v>
      </c>
      <c r="V160" s="297">
        <f>V$72*'6. INPUT PROJECT'!$K85*'6. INPUT PROJECT'!$L85</f>
        <v>0</v>
      </c>
      <c r="W160" s="297">
        <f>W$72*'6. INPUT PROJECT'!$K85*'6. INPUT PROJECT'!$L85</f>
        <v>0</v>
      </c>
      <c r="X160" s="297">
        <f>X$72*'6. INPUT PROJECT'!$K85*'6. INPUT PROJECT'!$L85</f>
        <v>0</v>
      </c>
      <c r="Y160" s="297">
        <f>Y$72*'6. INPUT PROJECT'!$K85*'6. INPUT PROJECT'!$L85</f>
        <v>0</v>
      </c>
      <c r="Z160" s="297">
        <f>Z$72*'6. INPUT PROJECT'!$K85*'6. INPUT PROJECT'!$L85</f>
        <v>0</v>
      </c>
      <c r="AA160" s="297">
        <f>AA$72*'6. INPUT PROJECT'!$K85*'6. INPUT PROJECT'!$L85</f>
        <v>0</v>
      </c>
      <c r="AB160" s="297">
        <f>AB$72*'6. INPUT PROJECT'!$K85*'6. INPUT PROJECT'!$L85</f>
        <v>0</v>
      </c>
      <c r="AC160" s="297">
        <f>AC$72*'6. INPUT PROJECT'!$K85*'6. INPUT PROJECT'!$L85</f>
        <v>0</v>
      </c>
      <c r="AD160" s="297">
        <f>AD$72*'6. INPUT PROJECT'!$K85*'6. INPUT PROJECT'!$L85</f>
        <v>0</v>
      </c>
      <c r="AE160" s="297">
        <f>AE$72*'6. INPUT PROJECT'!$K85*'6. INPUT PROJECT'!$L85</f>
        <v>0</v>
      </c>
      <c r="AF160" s="297">
        <f>AF$72*'6. INPUT PROJECT'!$K85*'6. INPUT PROJECT'!$L85</f>
        <v>0</v>
      </c>
      <c r="AG160" s="297">
        <f>AG$72*'6. INPUT PROJECT'!$K85*'6. INPUT PROJECT'!$L85</f>
        <v>0</v>
      </c>
      <c r="AH160" s="297">
        <f>AH$72*'6. INPUT PROJECT'!$K85*'6. INPUT PROJECT'!$L85</f>
        <v>0</v>
      </c>
      <c r="AI160" s="297">
        <f>AI$72*'6. INPUT PROJECT'!$K85*'6. INPUT PROJECT'!$L85</f>
        <v>0</v>
      </c>
      <c r="AJ160" s="297">
        <f>AJ$72*'6. INPUT PROJECT'!$K85*'6. INPUT PROJECT'!$L85</f>
        <v>0</v>
      </c>
      <c r="AK160" s="297">
        <f>AK$72*'6. INPUT PROJECT'!$K85*'6. INPUT PROJECT'!$L85</f>
        <v>0</v>
      </c>
      <c r="AL160" s="297">
        <f>AL$72*'6. INPUT PROJECT'!$K85*'6. INPUT PROJECT'!$L85</f>
        <v>0</v>
      </c>
      <c r="AM160" s="297">
        <f>AM$72*'6. INPUT PROJECT'!$K85*'6. INPUT PROJECT'!$L85</f>
        <v>0</v>
      </c>
      <c r="AN160" s="297">
        <f>AN$72*'6. INPUT PROJECT'!$K85*'6. INPUT PROJECT'!$L85</f>
        <v>0</v>
      </c>
      <c r="AO160" s="297">
        <f>AO$72*'6. INPUT PROJECT'!$K85*'6. INPUT PROJECT'!$L85</f>
        <v>0</v>
      </c>
      <c r="AP160" s="297">
        <f>AP$72*'6. INPUT PROJECT'!$K85*'6. INPUT PROJECT'!$L85</f>
        <v>0</v>
      </c>
      <c r="AQ160" s="297">
        <f>AQ$72*'6. INPUT PROJECT'!$K85*'6. INPUT PROJECT'!$L85</f>
        <v>0</v>
      </c>
      <c r="AR160" s="297">
        <f>AR$72*'6. INPUT PROJECT'!$K85*'6. INPUT PROJECT'!$L85</f>
        <v>0</v>
      </c>
      <c r="AS160" s="297">
        <f>AS$72*'6. INPUT PROJECT'!$K85*'6. INPUT PROJECT'!$L85</f>
        <v>0</v>
      </c>
      <c r="AT160" s="297">
        <f>AT$72*'6. INPUT PROJECT'!$K85*'6. INPUT PROJECT'!$L85</f>
        <v>0</v>
      </c>
      <c r="AU160" s="297">
        <f>AU$72*'6. INPUT PROJECT'!$K85*'6. INPUT PROJECT'!$L85</f>
        <v>0</v>
      </c>
      <c r="AV160" s="297">
        <f>AV$72*'6. INPUT PROJECT'!$K85*'6. INPUT PROJECT'!$L85</f>
        <v>0</v>
      </c>
      <c r="AW160" s="297">
        <f>AW$72*'6. INPUT PROJECT'!$K85*'6. INPUT PROJECT'!$L85</f>
        <v>0</v>
      </c>
      <c r="AX160" s="297">
        <f>AX$72*'6. INPUT PROJECT'!$K85*'6. INPUT PROJECT'!$L85</f>
        <v>0</v>
      </c>
      <c r="AY160" s="297">
        <f>AY$72*'6. INPUT PROJECT'!$K85*'6. INPUT PROJECT'!$L85</f>
        <v>0</v>
      </c>
      <c r="AZ160" s="297">
        <f>AZ$72*'6. INPUT PROJECT'!$K85*'6. INPUT PROJECT'!$L85</f>
        <v>0</v>
      </c>
      <c r="BA160" s="297">
        <f>BA$72*'6. INPUT PROJECT'!$K85*'6. INPUT PROJECT'!$L85</f>
        <v>0</v>
      </c>
      <c r="BB160" s="297">
        <f>BB$72*'6. INPUT PROJECT'!$K85*'6. INPUT PROJECT'!$L85</f>
        <v>0</v>
      </c>
      <c r="BC160" s="297">
        <f>BC$72*'6. INPUT PROJECT'!$K85*'6. INPUT PROJECT'!$L85</f>
        <v>0</v>
      </c>
      <c r="BD160" s="297">
        <f>BD$72*'6. INPUT PROJECT'!$K85*'6. INPUT PROJECT'!$L85</f>
        <v>0</v>
      </c>
      <c r="BE160" s="297">
        <f>BE$72*'6. INPUT PROJECT'!$K85*'6. INPUT PROJECT'!$L85</f>
        <v>0</v>
      </c>
      <c r="BF160" s="297">
        <f>BF$72*'6. INPUT PROJECT'!$K85*'6. INPUT PROJECT'!$L85</f>
        <v>0</v>
      </c>
      <c r="BG160" s="297">
        <f>BG$72*'6. INPUT PROJECT'!$K85*'6. INPUT PROJECT'!$L85</f>
        <v>0</v>
      </c>
      <c r="BH160" s="297">
        <f>BH$72*'6. INPUT PROJECT'!$K85*'6. INPUT PROJECT'!$L85</f>
        <v>0</v>
      </c>
      <c r="BI160" s="297">
        <f>BI$72*'6. INPUT PROJECT'!$K85*'6. INPUT PROJECT'!$L85</f>
        <v>0</v>
      </c>
      <c r="BJ160" s="297">
        <f>BJ$72*'6. INPUT PROJECT'!$K85*'6. INPUT PROJECT'!$L85</f>
        <v>0</v>
      </c>
      <c r="BK160" s="297">
        <f>BK$72*'6. INPUT PROJECT'!$K85*'6. INPUT PROJECT'!$L85</f>
        <v>0</v>
      </c>
      <c r="BL160" s="297">
        <f>BL$72*'6. INPUT PROJECT'!$K85*'6. INPUT PROJECT'!$L85</f>
        <v>0</v>
      </c>
      <c r="BM160" s="297">
        <f>BM$72*'6. INPUT PROJECT'!$K85*'6. INPUT PROJECT'!$L85</f>
        <v>0</v>
      </c>
      <c r="BN160" s="297">
        <f>BN$72*'6. INPUT PROJECT'!$K85*'6. INPUT PROJECT'!$L85</f>
        <v>0</v>
      </c>
      <c r="BO160" s="297">
        <f>BO$72*'6. INPUT PROJECT'!$K85*'6. INPUT PROJECT'!$L85</f>
        <v>0</v>
      </c>
      <c r="BP160" s="297">
        <f>BP$72*'6. INPUT PROJECT'!$K85*'6. INPUT PROJECT'!$L85</f>
        <v>0</v>
      </c>
      <c r="BQ160" s="297">
        <f>BQ$72*'6. INPUT PROJECT'!$K85*'6. INPUT PROJECT'!$L85</f>
        <v>0</v>
      </c>
      <c r="BR160" s="297">
        <f>BR$72*'6. INPUT PROJECT'!$K85*'6. INPUT PROJECT'!$L85</f>
        <v>0</v>
      </c>
      <c r="BS160" s="297">
        <f>BS$72*'6. INPUT PROJECT'!$K85*'6. INPUT PROJECT'!$L85</f>
        <v>0</v>
      </c>
    </row>
    <row r="161" spans="1:71" s="80" customFormat="1" ht="16" outlineLevel="2">
      <c r="A161" s="83"/>
      <c r="B161" s="130" t="str">
        <f>'6. INPUT PROJECT'!D86</f>
        <v>Project-2.3-Item #9</v>
      </c>
      <c r="C161" s="130">
        <f>'6. INPUT PROJECT'!F86</f>
        <v>0</v>
      </c>
      <c r="E161" s="297">
        <f t="shared" si="124"/>
        <v>0</v>
      </c>
      <c r="F161" s="297">
        <f t="shared" si="125"/>
        <v>0</v>
      </c>
      <c r="G161" s="297">
        <f t="shared" si="126"/>
        <v>0</v>
      </c>
      <c r="H161" s="297">
        <f t="shared" si="127"/>
        <v>0</v>
      </c>
      <c r="I161" s="297">
        <f t="shared" si="128"/>
        <v>0</v>
      </c>
      <c r="J161" s="297">
        <f t="shared" si="129"/>
        <v>0</v>
      </c>
      <c r="K161" s="291"/>
      <c r="L161" s="297">
        <f>L$72*'6. INPUT PROJECT'!$K86*'6. INPUT PROJECT'!$L86</f>
        <v>0</v>
      </c>
      <c r="M161" s="297">
        <f>M$72*'6. INPUT PROJECT'!$K86*'6. INPUT PROJECT'!$L86</f>
        <v>0</v>
      </c>
      <c r="N161" s="297">
        <f>N$72*'6. INPUT PROJECT'!$K86*'6. INPUT PROJECT'!$L86</f>
        <v>0</v>
      </c>
      <c r="O161" s="297">
        <f>O$72*'6. INPUT PROJECT'!$K86*'6. INPUT PROJECT'!$L86</f>
        <v>0</v>
      </c>
      <c r="P161" s="297">
        <f>P$72*'6. INPUT PROJECT'!$K86*'6. INPUT PROJECT'!$L86</f>
        <v>0</v>
      </c>
      <c r="Q161" s="297">
        <f>Q$72*'6. INPUT PROJECT'!$K86*'6. INPUT PROJECT'!$L86</f>
        <v>0</v>
      </c>
      <c r="R161" s="297">
        <f>R$72*'6. INPUT PROJECT'!$K86*'6. INPUT PROJECT'!$L86</f>
        <v>0</v>
      </c>
      <c r="S161" s="297">
        <f>S$72*'6. INPUT PROJECT'!$K86*'6. INPUT PROJECT'!$L86</f>
        <v>0</v>
      </c>
      <c r="T161" s="297">
        <f>T$72*'6. INPUT PROJECT'!$K86*'6. INPUT PROJECT'!$L86</f>
        <v>0</v>
      </c>
      <c r="U161" s="297">
        <f>U$72*'6. INPUT PROJECT'!$K86*'6. INPUT PROJECT'!$L86</f>
        <v>0</v>
      </c>
      <c r="V161" s="297">
        <f>V$72*'6. INPUT PROJECT'!$K86*'6. INPUT PROJECT'!$L86</f>
        <v>0</v>
      </c>
      <c r="W161" s="297">
        <f>W$72*'6. INPUT PROJECT'!$K86*'6. INPUT PROJECT'!$L86</f>
        <v>0</v>
      </c>
      <c r="X161" s="297">
        <f>X$72*'6. INPUT PROJECT'!$K86*'6. INPUT PROJECT'!$L86</f>
        <v>0</v>
      </c>
      <c r="Y161" s="297">
        <f>Y$72*'6. INPUT PROJECT'!$K86*'6. INPUT PROJECT'!$L86</f>
        <v>0</v>
      </c>
      <c r="Z161" s="297">
        <f>Z$72*'6. INPUT PROJECT'!$K86*'6. INPUT PROJECT'!$L86</f>
        <v>0</v>
      </c>
      <c r="AA161" s="297">
        <f>AA$72*'6. INPUT PROJECT'!$K86*'6. INPUT PROJECT'!$L86</f>
        <v>0</v>
      </c>
      <c r="AB161" s="297">
        <f>AB$72*'6. INPUT PROJECT'!$K86*'6. INPUT PROJECT'!$L86</f>
        <v>0</v>
      </c>
      <c r="AC161" s="297">
        <f>AC$72*'6. INPUT PROJECT'!$K86*'6. INPUT PROJECT'!$L86</f>
        <v>0</v>
      </c>
      <c r="AD161" s="297">
        <f>AD$72*'6. INPUT PROJECT'!$K86*'6. INPUT PROJECT'!$L86</f>
        <v>0</v>
      </c>
      <c r="AE161" s="297">
        <f>AE$72*'6. INPUT PROJECT'!$K86*'6. INPUT PROJECT'!$L86</f>
        <v>0</v>
      </c>
      <c r="AF161" s="297">
        <f>AF$72*'6. INPUT PROJECT'!$K86*'6. INPUT PROJECT'!$L86</f>
        <v>0</v>
      </c>
      <c r="AG161" s="297">
        <f>AG$72*'6. INPUT PROJECT'!$K86*'6. INPUT PROJECT'!$L86</f>
        <v>0</v>
      </c>
      <c r="AH161" s="297">
        <f>AH$72*'6. INPUT PROJECT'!$K86*'6. INPUT PROJECT'!$L86</f>
        <v>0</v>
      </c>
      <c r="AI161" s="297">
        <f>AI$72*'6. INPUT PROJECT'!$K86*'6. INPUT PROJECT'!$L86</f>
        <v>0</v>
      </c>
      <c r="AJ161" s="297">
        <f>AJ$72*'6. INPUT PROJECT'!$K86*'6. INPUT PROJECT'!$L86</f>
        <v>0</v>
      </c>
      <c r="AK161" s="297">
        <f>AK$72*'6. INPUT PROJECT'!$K86*'6. INPUT PROJECT'!$L86</f>
        <v>0</v>
      </c>
      <c r="AL161" s="297">
        <f>AL$72*'6. INPUT PROJECT'!$K86*'6. INPUT PROJECT'!$L86</f>
        <v>0</v>
      </c>
      <c r="AM161" s="297">
        <f>AM$72*'6. INPUT PROJECT'!$K86*'6. INPUT PROJECT'!$L86</f>
        <v>0</v>
      </c>
      <c r="AN161" s="297">
        <f>AN$72*'6. INPUT PROJECT'!$K86*'6. INPUT PROJECT'!$L86</f>
        <v>0</v>
      </c>
      <c r="AO161" s="297">
        <f>AO$72*'6. INPUT PROJECT'!$K86*'6. INPUT PROJECT'!$L86</f>
        <v>0</v>
      </c>
      <c r="AP161" s="297">
        <f>AP$72*'6. INPUT PROJECT'!$K86*'6. INPUT PROJECT'!$L86</f>
        <v>0</v>
      </c>
      <c r="AQ161" s="297">
        <f>AQ$72*'6. INPUT PROJECT'!$K86*'6. INPUT PROJECT'!$L86</f>
        <v>0</v>
      </c>
      <c r="AR161" s="297">
        <f>AR$72*'6. INPUT PROJECT'!$K86*'6. INPUT PROJECT'!$L86</f>
        <v>0</v>
      </c>
      <c r="AS161" s="297">
        <f>AS$72*'6. INPUT PROJECT'!$K86*'6. INPUT PROJECT'!$L86</f>
        <v>0</v>
      </c>
      <c r="AT161" s="297">
        <f>AT$72*'6. INPUT PROJECT'!$K86*'6. INPUT PROJECT'!$L86</f>
        <v>0</v>
      </c>
      <c r="AU161" s="297">
        <f>AU$72*'6. INPUT PROJECT'!$K86*'6. INPUT PROJECT'!$L86</f>
        <v>0</v>
      </c>
      <c r="AV161" s="297">
        <f>AV$72*'6. INPUT PROJECT'!$K86*'6. INPUT PROJECT'!$L86</f>
        <v>0</v>
      </c>
      <c r="AW161" s="297">
        <f>AW$72*'6. INPUT PROJECT'!$K86*'6. INPUT PROJECT'!$L86</f>
        <v>0</v>
      </c>
      <c r="AX161" s="297">
        <f>AX$72*'6. INPUT PROJECT'!$K86*'6. INPUT PROJECT'!$L86</f>
        <v>0</v>
      </c>
      <c r="AY161" s="297">
        <f>AY$72*'6. INPUT PROJECT'!$K86*'6. INPUT PROJECT'!$L86</f>
        <v>0</v>
      </c>
      <c r="AZ161" s="297">
        <f>AZ$72*'6. INPUT PROJECT'!$K86*'6. INPUT PROJECT'!$L86</f>
        <v>0</v>
      </c>
      <c r="BA161" s="297">
        <f>BA$72*'6. INPUT PROJECT'!$K86*'6. INPUT PROJECT'!$L86</f>
        <v>0</v>
      </c>
      <c r="BB161" s="297">
        <f>BB$72*'6. INPUT PROJECT'!$K86*'6. INPUT PROJECT'!$L86</f>
        <v>0</v>
      </c>
      <c r="BC161" s="297">
        <f>BC$72*'6. INPUT PROJECT'!$K86*'6. INPUT PROJECT'!$L86</f>
        <v>0</v>
      </c>
      <c r="BD161" s="297">
        <f>BD$72*'6. INPUT PROJECT'!$K86*'6. INPUT PROJECT'!$L86</f>
        <v>0</v>
      </c>
      <c r="BE161" s="297">
        <f>BE$72*'6. INPUT PROJECT'!$K86*'6. INPUT PROJECT'!$L86</f>
        <v>0</v>
      </c>
      <c r="BF161" s="297">
        <f>BF$72*'6. INPUT PROJECT'!$K86*'6. INPUT PROJECT'!$L86</f>
        <v>0</v>
      </c>
      <c r="BG161" s="297">
        <f>BG$72*'6. INPUT PROJECT'!$K86*'6. INPUT PROJECT'!$L86</f>
        <v>0</v>
      </c>
      <c r="BH161" s="297">
        <f>BH$72*'6. INPUT PROJECT'!$K86*'6. INPUT PROJECT'!$L86</f>
        <v>0</v>
      </c>
      <c r="BI161" s="297">
        <f>BI$72*'6. INPUT PROJECT'!$K86*'6. INPUT PROJECT'!$L86</f>
        <v>0</v>
      </c>
      <c r="BJ161" s="297">
        <f>BJ$72*'6. INPUT PROJECT'!$K86*'6. INPUT PROJECT'!$L86</f>
        <v>0</v>
      </c>
      <c r="BK161" s="297">
        <f>BK$72*'6. INPUT PROJECT'!$K86*'6. INPUT PROJECT'!$L86</f>
        <v>0</v>
      </c>
      <c r="BL161" s="297">
        <f>BL$72*'6. INPUT PROJECT'!$K86*'6. INPUT PROJECT'!$L86</f>
        <v>0</v>
      </c>
      <c r="BM161" s="297">
        <f>BM$72*'6. INPUT PROJECT'!$K86*'6. INPUT PROJECT'!$L86</f>
        <v>0</v>
      </c>
      <c r="BN161" s="297">
        <f>BN$72*'6. INPUT PROJECT'!$K86*'6. INPUT PROJECT'!$L86</f>
        <v>0</v>
      </c>
      <c r="BO161" s="297">
        <f>BO$72*'6. INPUT PROJECT'!$K86*'6. INPUT PROJECT'!$L86</f>
        <v>0</v>
      </c>
      <c r="BP161" s="297">
        <f>BP$72*'6. INPUT PROJECT'!$K86*'6. INPUT PROJECT'!$L86</f>
        <v>0</v>
      </c>
      <c r="BQ161" s="297">
        <f>BQ$72*'6. INPUT PROJECT'!$K86*'6. INPUT PROJECT'!$L86</f>
        <v>0</v>
      </c>
      <c r="BR161" s="297">
        <f>BR$72*'6. INPUT PROJECT'!$K86*'6. INPUT PROJECT'!$L86</f>
        <v>0</v>
      </c>
      <c r="BS161" s="297">
        <f>BS$72*'6. INPUT PROJECT'!$K86*'6. INPUT PROJECT'!$L86</f>
        <v>0</v>
      </c>
    </row>
    <row r="162" spans="1:71" s="80" customFormat="1" ht="16" outlineLevel="2">
      <c r="A162" s="83"/>
      <c r="B162" s="131" t="str">
        <f>'6. INPUT PROJECT'!D87</f>
        <v>Project-2.3-Item #10</v>
      </c>
      <c r="C162" s="131">
        <f>'6. INPUT PROJECT'!F87</f>
        <v>0</v>
      </c>
      <c r="E162" s="298">
        <f t="shared" si="124"/>
        <v>0</v>
      </c>
      <c r="F162" s="298">
        <f t="shared" si="125"/>
        <v>0</v>
      </c>
      <c r="G162" s="298">
        <f t="shared" si="126"/>
        <v>0</v>
      </c>
      <c r="H162" s="298">
        <f t="shared" si="127"/>
        <v>0</v>
      </c>
      <c r="I162" s="298">
        <f t="shared" si="128"/>
        <v>0</v>
      </c>
      <c r="J162" s="298">
        <f t="shared" si="129"/>
        <v>0</v>
      </c>
      <c r="K162" s="291"/>
      <c r="L162" s="298">
        <f>L$72*'6. INPUT PROJECT'!$K87*'6. INPUT PROJECT'!$L87</f>
        <v>0</v>
      </c>
      <c r="M162" s="298">
        <f>M$72*'6. INPUT PROJECT'!$K87*'6. INPUT PROJECT'!$L87</f>
        <v>0</v>
      </c>
      <c r="N162" s="298">
        <f>N$72*'6. INPUT PROJECT'!$K87*'6. INPUT PROJECT'!$L87</f>
        <v>0</v>
      </c>
      <c r="O162" s="298">
        <f>O$72*'6. INPUT PROJECT'!$K87*'6. INPUT PROJECT'!$L87</f>
        <v>0</v>
      </c>
      <c r="P162" s="298">
        <f>P$72*'6. INPUT PROJECT'!$K87*'6. INPUT PROJECT'!$L87</f>
        <v>0</v>
      </c>
      <c r="Q162" s="298">
        <f>Q$72*'6. INPUT PROJECT'!$K87*'6. INPUT PROJECT'!$L87</f>
        <v>0</v>
      </c>
      <c r="R162" s="298">
        <f>R$72*'6. INPUT PROJECT'!$K87*'6. INPUT PROJECT'!$L87</f>
        <v>0</v>
      </c>
      <c r="S162" s="298">
        <f>S$72*'6. INPUT PROJECT'!$K87*'6. INPUT PROJECT'!$L87</f>
        <v>0</v>
      </c>
      <c r="T162" s="298">
        <f>T$72*'6. INPUT PROJECT'!$K87*'6. INPUT PROJECT'!$L87</f>
        <v>0</v>
      </c>
      <c r="U162" s="298">
        <f>U$72*'6. INPUT PROJECT'!$K87*'6. INPUT PROJECT'!$L87</f>
        <v>0</v>
      </c>
      <c r="V162" s="298">
        <f>V$72*'6. INPUT PROJECT'!$K87*'6. INPUT PROJECT'!$L87</f>
        <v>0</v>
      </c>
      <c r="W162" s="298">
        <f>W$72*'6. INPUT PROJECT'!$K87*'6. INPUT PROJECT'!$L87</f>
        <v>0</v>
      </c>
      <c r="X162" s="298">
        <f>X$72*'6. INPUT PROJECT'!$K87*'6. INPUT PROJECT'!$L87</f>
        <v>0</v>
      </c>
      <c r="Y162" s="298">
        <f>Y$72*'6. INPUT PROJECT'!$K87*'6. INPUT PROJECT'!$L87</f>
        <v>0</v>
      </c>
      <c r="Z162" s="298">
        <f>Z$72*'6. INPUT PROJECT'!$K87*'6. INPUT PROJECT'!$L87</f>
        <v>0</v>
      </c>
      <c r="AA162" s="298">
        <f>AA$72*'6. INPUT PROJECT'!$K87*'6. INPUT PROJECT'!$L87</f>
        <v>0</v>
      </c>
      <c r="AB162" s="298">
        <f>AB$72*'6. INPUT PROJECT'!$K87*'6. INPUT PROJECT'!$L87</f>
        <v>0</v>
      </c>
      <c r="AC162" s="298">
        <f>AC$72*'6. INPUT PROJECT'!$K87*'6. INPUT PROJECT'!$L87</f>
        <v>0</v>
      </c>
      <c r="AD162" s="298">
        <f>AD$72*'6. INPUT PROJECT'!$K87*'6. INPUT PROJECT'!$L87</f>
        <v>0</v>
      </c>
      <c r="AE162" s="298">
        <f>AE$72*'6. INPUT PROJECT'!$K87*'6. INPUT PROJECT'!$L87</f>
        <v>0</v>
      </c>
      <c r="AF162" s="298">
        <f>AF$72*'6. INPUT PROJECT'!$K87*'6. INPUT PROJECT'!$L87</f>
        <v>0</v>
      </c>
      <c r="AG162" s="298">
        <f>AG$72*'6. INPUT PROJECT'!$K87*'6. INPUT PROJECT'!$L87</f>
        <v>0</v>
      </c>
      <c r="AH162" s="298">
        <f>AH$72*'6. INPUT PROJECT'!$K87*'6. INPUT PROJECT'!$L87</f>
        <v>0</v>
      </c>
      <c r="AI162" s="298">
        <f>AI$72*'6. INPUT PROJECT'!$K87*'6. INPUT PROJECT'!$L87</f>
        <v>0</v>
      </c>
      <c r="AJ162" s="298">
        <f>AJ$72*'6. INPUT PROJECT'!$K87*'6. INPUT PROJECT'!$L87</f>
        <v>0</v>
      </c>
      <c r="AK162" s="298">
        <f>AK$72*'6. INPUT PROJECT'!$K87*'6. INPUT PROJECT'!$L87</f>
        <v>0</v>
      </c>
      <c r="AL162" s="298">
        <f>AL$72*'6. INPUT PROJECT'!$K87*'6. INPUT PROJECT'!$L87</f>
        <v>0</v>
      </c>
      <c r="AM162" s="298">
        <f>AM$72*'6. INPUT PROJECT'!$K87*'6. INPUT PROJECT'!$L87</f>
        <v>0</v>
      </c>
      <c r="AN162" s="298">
        <f>AN$72*'6. INPUT PROJECT'!$K87*'6. INPUT PROJECT'!$L87</f>
        <v>0</v>
      </c>
      <c r="AO162" s="298">
        <f>AO$72*'6. INPUT PROJECT'!$K87*'6. INPUT PROJECT'!$L87</f>
        <v>0</v>
      </c>
      <c r="AP162" s="298">
        <f>AP$72*'6. INPUT PROJECT'!$K87*'6. INPUT PROJECT'!$L87</f>
        <v>0</v>
      </c>
      <c r="AQ162" s="298">
        <f>AQ$72*'6. INPUT PROJECT'!$K87*'6. INPUT PROJECT'!$L87</f>
        <v>0</v>
      </c>
      <c r="AR162" s="298">
        <f>AR$72*'6. INPUT PROJECT'!$K87*'6. INPUT PROJECT'!$L87</f>
        <v>0</v>
      </c>
      <c r="AS162" s="298">
        <f>AS$72*'6. INPUT PROJECT'!$K87*'6. INPUT PROJECT'!$L87</f>
        <v>0</v>
      </c>
      <c r="AT162" s="298">
        <f>AT$72*'6. INPUT PROJECT'!$K87*'6. INPUT PROJECT'!$L87</f>
        <v>0</v>
      </c>
      <c r="AU162" s="298">
        <f>AU$72*'6. INPUT PROJECT'!$K87*'6. INPUT PROJECT'!$L87</f>
        <v>0</v>
      </c>
      <c r="AV162" s="298">
        <f>AV$72*'6. INPUT PROJECT'!$K87*'6. INPUT PROJECT'!$L87</f>
        <v>0</v>
      </c>
      <c r="AW162" s="298">
        <f>AW$72*'6. INPUT PROJECT'!$K87*'6. INPUT PROJECT'!$L87</f>
        <v>0</v>
      </c>
      <c r="AX162" s="298">
        <f>AX$72*'6. INPUT PROJECT'!$K87*'6. INPUT PROJECT'!$L87</f>
        <v>0</v>
      </c>
      <c r="AY162" s="298">
        <f>AY$72*'6. INPUT PROJECT'!$K87*'6. INPUT PROJECT'!$L87</f>
        <v>0</v>
      </c>
      <c r="AZ162" s="298">
        <f>AZ$72*'6. INPUT PROJECT'!$K87*'6. INPUT PROJECT'!$L87</f>
        <v>0</v>
      </c>
      <c r="BA162" s="298">
        <f>BA$72*'6. INPUT PROJECT'!$K87*'6. INPUT PROJECT'!$L87</f>
        <v>0</v>
      </c>
      <c r="BB162" s="298">
        <f>BB$72*'6. INPUT PROJECT'!$K87*'6. INPUT PROJECT'!$L87</f>
        <v>0</v>
      </c>
      <c r="BC162" s="298">
        <f>BC$72*'6. INPUT PROJECT'!$K87*'6. INPUT PROJECT'!$L87</f>
        <v>0</v>
      </c>
      <c r="BD162" s="298">
        <f>BD$72*'6. INPUT PROJECT'!$K87*'6. INPUT PROJECT'!$L87</f>
        <v>0</v>
      </c>
      <c r="BE162" s="298">
        <f>BE$72*'6. INPUT PROJECT'!$K87*'6. INPUT PROJECT'!$L87</f>
        <v>0</v>
      </c>
      <c r="BF162" s="298">
        <f>BF$72*'6. INPUT PROJECT'!$K87*'6. INPUT PROJECT'!$L87</f>
        <v>0</v>
      </c>
      <c r="BG162" s="298">
        <f>BG$72*'6. INPUT PROJECT'!$K87*'6. INPUT PROJECT'!$L87</f>
        <v>0</v>
      </c>
      <c r="BH162" s="298">
        <f>BH$72*'6. INPUT PROJECT'!$K87*'6. INPUT PROJECT'!$L87</f>
        <v>0</v>
      </c>
      <c r="BI162" s="298">
        <f>BI$72*'6. INPUT PROJECT'!$K87*'6. INPUT PROJECT'!$L87</f>
        <v>0</v>
      </c>
      <c r="BJ162" s="298">
        <f>BJ$72*'6. INPUT PROJECT'!$K87*'6. INPUT PROJECT'!$L87</f>
        <v>0</v>
      </c>
      <c r="BK162" s="298">
        <f>BK$72*'6. INPUT PROJECT'!$K87*'6. INPUT PROJECT'!$L87</f>
        <v>0</v>
      </c>
      <c r="BL162" s="298">
        <f>BL$72*'6. INPUT PROJECT'!$K87*'6. INPUT PROJECT'!$L87</f>
        <v>0</v>
      </c>
      <c r="BM162" s="298">
        <f>BM$72*'6. INPUT PROJECT'!$K87*'6. INPUT PROJECT'!$L87</f>
        <v>0</v>
      </c>
      <c r="BN162" s="298">
        <f>BN$72*'6. INPUT PROJECT'!$K87*'6. INPUT PROJECT'!$L87</f>
        <v>0</v>
      </c>
      <c r="BO162" s="298">
        <f>BO$72*'6. INPUT PROJECT'!$K87*'6. INPUT PROJECT'!$L87</f>
        <v>0</v>
      </c>
      <c r="BP162" s="298">
        <f>BP$72*'6. INPUT PROJECT'!$K87*'6. INPUT PROJECT'!$L87</f>
        <v>0</v>
      </c>
      <c r="BQ162" s="298">
        <f>BQ$72*'6. INPUT PROJECT'!$K87*'6. INPUT PROJECT'!$L87</f>
        <v>0</v>
      </c>
      <c r="BR162" s="298">
        <f>BR$72*'6. INPUT PROJECT'!$K87*'6. INPUT PROJECT'!$L87</f>
        <v>0</v>
      </c>
      <c r="BS162" s="298">
        <f>BS$72*'6. INPUT PROJECT'!$K87*'6. INPUT PROJECT'!$L87</f>
        <v>0</v>
      </c>
    </row>
    <row r="163" spans="1:71" s="83" customFormat="1" ht="16">
      <c r="B163" s="135" t="str">
        <f>'6. INPUT PROJECT'!C89</f>
        <v>2.4</v>
      </c>
      <c r="C163" s="135" t="str">
        <f>'6. INPUT PROJECT'!D89</f>
        <v>Project - NTT - Deployment &amp; set-up cost</v>
      </c>
      <c r="E163" s="300">
        <f t="shared" si="124"/>
        <v>99999.999999999985</v>
      </c>
      <c r="F163" s="300">
        <f t="shared" si="125"/>
        <v>99999.999999999985</v>
      </c>
      <c r="G163" s="300">
        <f t="shared" si="126"/>
        <v>0</v>
      </c>
      <c r="H163" s="300">
        <f t="shared" si="127"/>
        <v>0</v>
      </c>
      <c r="I163" s="300">
        <f t="shared" si="128"/>
        <v>0</v>
      </c>
      <c r="J163" s="300">
        <f t="shared" si="129"/>
        <v>0</v>
      </c>
      <c r="K163" s="291"/>
      <c r="L163" s="301">
        <f t="shared" ref="L163:AQ163" si="132">SUM(L164:L173)</f>
        <v>33333.333333333328</v>
      </c>
      <c r="M163" s="301">
        <f t="shared" si="132"/>
        <v>33333.333333333328</v>
      </c>
      <c r="N163" s="301">
        <f t="shared" si="132"/>
        <v>33333.333333333328</v>
      </c>
      <c r="O163" s="301">
        <f t="shared" si="132"/>
        <v>0</v>
      </c>
      <c r="P163" s="301">
        <f t="shared" si="132"/>
        <v>0</v>
      </c>
      <c r="Q163" s="301">
        <f t="shared" si="132"/>
        <v>0</v>
      </c>
      <c r="R163" s="301">
        <f t="shared" si="132"/>
        <v>0</v>
      </c>
      <c r="S163" s="301">
        <f t="shared" si="132"/>
        <v>0</v>
      </c>
      <c r="T163" s="301">
        <f t="shared" si="132"/>
        <v>0</v>
      </c>
      <c r="U163" s="301">
        <f t="shared" si="132"/>
        <v>0</v>
      </c>
      <c r="V163" s="301">
        <f t="shared" si="132"/>
        <v>0</v>
      </c>
      <c r="W163" s="301">
        <f t="shared" si="132"/>
        <v>0</v>
      </c>
      <c r="X163" s="301">
        <f t="shared" si="132"/>
        <v>0</v>
      </c>
      <c r="Y163" s="301">
        <f t="shared" si="132"/>
        <v>0</v>
      </c>
      <c r="Z163" s="301">
        <f t="shared" si="132"/>
        <v>0</v>
      </c>
      <c r="AA163" s="301">
        <f t="shared" si="132"/>
        <v>0</v>
      </c>
      <c r="AB163" s="301">
        <f t="shared" si="132"/>
        <v>0</v>
      </c>
      <c r="AC163" s="301">
        <f t="shared" si="132"/>
        <v>0</v>
      </c>
      <c r="AD163" s="301">
        <f t="shared" si="132"/>
        <v>0</v>
      </c>
      <c r="AE163" s="301">
        <f t="shared" si="132"/>
        <v>0</v>
      </c>
      <c r="AF163" s="301">
        <f t="shared" si="132"/>
        <v>0</v>
      </c>
      <c r="AG163" s="301">
        <f t="shared" si="132"/>
        <v>0</v>
      </c>
      <c r="AH163" s="301">
        <f t="shared" si="132"/>
        <v>0</v>
      </c>
      <c r="AI163" s="301">
        <f t="shared" si="132"/>
        <v>0</v>
      </c>
      <c r="AJ163" s="301">
        <f t="shared" si="132"/>
        <v>0</v>
      </c>
      <c r="AK163" s="301">
        <f t="shared" si="132"/>
        <v>0</v>
      </c>
      <c r="AL163" s="301">
        <f t="shared" si="132"/>
        <v>0</v>
      </c>
      <c r="AM163" s="301">
        <f t="shared" si="132"/>
        <v>0</v>
      </c>
      <c r="AN163" s="301">
        <f t="shared" si="132"/>
        <v>0</v>
      </c>
      <c r="AO163" s="301">
        <f t="shared" si="132"/>
        <v>0</v>
      </c>
      <c r="AP163" s="301">
        <f t="shared" si="132"/>
        <v>0</v>
      </c>
      <c r="AQ163" s="301">
        <f t="shared" si="132"/>
        <v>0</v>
      </c>
      <c r="AR163" s="301">
        <f t="shared" ref="AR163:BS163" si="133">SUM(AR164:AR173)</f>
        <v>0</v>
      </c>
      <c r="AS163" s="301">
        <f t="shared" si="133"/>
        <v>0</v>
      </c>
      <c r="AT163" s="301">
        <f t="shared" si="133"/>
        <v>0</v>
      </c>
      <c r="AU163" s="301">
        <f t="shared" si="133"/>
        <v>0</v>
      </c>
      <c r="AV163" s="301">
        <f t="shared" si="133"/>
        <v>0</v>
      </c>
      <c r="AW163" s="301">
        <f t="shared" si="133"/>
        <v>0</v>
      </c>
      <c r="AX163" s="301">
        <f t="shared" si="133"/>
        <v>0</v>
      </c>
      <c r="AY163" s="301">
        <f t="shared" si="133"/>
        <v>0</v>
      </c>
      <c r="AZ163" s="301">
        <f t="shared" si="133"/>
        <v>0</v>
      </c>
      <c r="BA163" s="301">
        <f t="shared" si="133"/>
        <v>0</v>
      </c>
      <c r="BB163" s="301">
        <f t="shared" si="133"/>
        <v>0</v>
      </c>
      <c r="BC163" s="301">
        <f t="shared" si="133"/>
        <v>0</v>
      </c>
      <c r="BD163" s="301">
        <f t="shared" si="133"/>
        <v>0</v>
      </c>
      <c r="BE163" s="301">
        <f t="shared" si="133"/>
        <v>0</v>
      </c>
      <c r="BF163" s="301">
        <f t="shared" si="133"/>
        <v>0</v>
      </c>
      <c r="BG163" s="301">
        <f t="shared" si="133"/>
        <v>0</v>
      </c>
      <c r="BH163" s="301">
        <f t="shared" si="133"/>
        <v>0</v>
      </c>
      <c r="BI163" s="301">
        <f t="shared" si="133"/>
        <v>0</v>
      </c>
      <c r="BJ163" s="301">
        <f t="shared" si="133"/>
        <v>0</v>
      </c>
      <c r="BK163" s="301">
        <f t="shared" si="133"/>
        <v>0</v>
      </c>
      <c r="BL163" s="301">
        <f t="shared" si="133"/>
        <v>0</v>
      </c>
      <c r="BM163" s="301">
        <f t="shared" si="133"/>
        <v>0</v>
      </c>
      <c r="BN163" s="301">
        <f t="shared" si="133"/>
        <v>0</v>
      </c>
      <c r="BO163" s="301">
        <f t="shared" si="133"/>
        <v>0</v>
      </c>
      <c r="BP163" s="301">
        <f t="shared" si="133"/>
        <v>0</v>
      </c>
      <c r="BQ163" s="301">
        <f t="shared" si="133"/>
        <v>0</v>
      </c>
      <c r="BR163" s="301">
        <f t="shared" si="133"/>
        <v>0</v>
      </c>
      <c r="BS163" s="301">
        <f t="shared" si="133"/>
        <v>0</v>
      </c>
    </row>
    <row r="164" spans="1:71" s="80" customFormat="1" ht="16" outlineLevel="2">
      <c r="A164" s="83"/>
      <c r="B164" s="130" t="str">
        <f>'6. INPUT PROJECT'!D93</f>
        <v>Project-2.4-Item #1</v>
      </c>
      <c r="C164" s="130" t="str">
        <f>'6. INPUT PROJECT'!F93</f>
        <v>Usecase deployment</v>
      </c>
      <c r="E164" s="297">
        <f t="shared" si="124"/>
        <v>69999.999999999985</v>
      </c>
      <c r="F164" s="297">
        <f t="shared" si="125"/>
        <v>69999.999999999985</v>
      </c>
      <c r="G164" s="297">
        <f t="shared" si="126"/>
        <v>0</v>
      </c>
      <c r="H164" s="297">
        <f t="shared" si="127"/>
        <v>0</v>
      </c>
      <c r="I164" s="297">
        <f t="shared" si="128"/>
        <v>0</v>
      </c>
      <c r="J164" s="297">
        <f t="shared" si="129"/>
        <v>0</v>
      </c>
      <c r="K164" s="319"/>
      <c r="L164" s="320">
        <f>L$72*'6. INPUT PROJECT'!$K93*'6. INPUT PROJECT'!$L93</f>
        <v>23333.333333333328</v>
      </c>
      <c r="M164" s="320">
        <f>M$72*'6. INPUT PROJECT'!$K93*'6. INPUT PROJECT'!$L93</f>
        <v>23333.333333333328</v>
      </c>
      <c r="N164" s="320">
        <f>N$72*'6. INPUT PROJECT'!$K93*'6. INPUT PROJECT'!$L93</f>
        <v>23333.333333333328</v>
      </c>
      <c r="O164" s="320">
        <f>O$72*'6. INPUT PROJECT'!$K93*'6. INPUT PROJECT'!$L93</f>
        <v>0</v>
      </c>
      <c r="P164" s="320">
        <f>P$72*'6. INPUT PROJECT'!$K93*'6. INPUT PROJECT'!$L93</f>
        <v>0</v>
      </c>
      <c r="Q164" s="320">
        <f>Q$72*'6. INPUT PROJECT'!$K93*'6. INPUT PROJECT'!$L93</f>
        <v>0</v>
      </c>
      <c r="R164" s="320">
        <f>R$72*'6. INPUT PROJECT'!$K93*'6. INPUT PROJECT'!$L93</f>
        <v>0</v>
      </c>
      <c r="S164" s="320">
        <f>S$72*'6. INPUT PROJECT'!$K93*'6. INPUT PROJECT'!$L93</f>
        <v>0</v>
      </c>
      <c r="T164" s="320">
        <f>T$72*'6. INPUT PROJECT'!$K93*'6. INPUT PROJECT'!$L93</f>
        <v>0</v>
      </c>
      <c r="U164" s="320">
        <f>U$72*'6. INPUT PROJECT'!$K93*'6. INPUT PROJECT'!$L93</f>
        <v>0</v>
      </c>
      <c r="V164" s="320">
        <f>V$72*'6. INPUT PROJECT'!$K93*'6. INPUT PROJECT'!$L93</f>
        <v>0</v>
      </c>
      <c r="W164" s="320">
        <f>W$72*'6. INPUT PROJECT'!$K93*'6. INPUT PROJECT'!$L93</f>
        <v>0</v>
      </c>
      <c r="X164" s="320">
        <f>X$72*'6. INPUT PROJECT'!$K93*'6. INPUT PROJECT'!$L93</f>
        <v>0</v>
      </c>
      <c r="Y164" s="320">
        <f>Y$72*'6. INPUT PROJECT'!$K93*'6. INPUT PROJECT'!$L93</f>
        <v>0</v>
      </c>
      <c r="Z164" s="320">
        <f>Z$72*'6. INPUT PROJECT'!$K93*'6. INPUT PROJECT'!$L93</f>
        <v>0</v>
      </c>
      <c r="AA164" s="320">
        <f>AA$72*'6. INPUT PROJECT'!$K93*'6. INPUT PROJECT'!$L93</f>
        <v>0</v>
      </c>
      <c r="AB164" s="320">
        <f>AB$72*'6. INPUT PROJECT'!$K93*'6. INPUT PROJECT'!$L93</f>
        <v>0</v>
      </c>
      <c r="AC164" s="320">
        <f>AC$72*'6. INPUT PROJECT'!$K93*'6. INPUT PROJECT'!$L93</f>
        <v>0</v>
      </c>
      <c r="AD164" s="320">
        <f>AD$72*'6. INPUT PROJECT'!$K93*'6. INPUT PROJECT'!$L93</f>
        <v>0</v>
      </c>
      <c r="AE164" s="320">
        <f>AE$72*'6. INPUT PROJECT'!$K93*'6. INPUT PROJECT'!$L93</f>
        <v>0</v>
      </c>
      <c r="AF164" s="320">
        <f>AF$72*'6. INPUT PROJECT'!$K93*'6. INPUT PROJECT'!$L93</f>
        <v>0</v>
      </c>
      <c r="AG164" s="320">
        <f>AG$72*'6. INPUT PROJECT'!$K93*'6. INPUT PROJECT'!$L93</f>
        <v>0</v>
      </c>
      <c r="AH164" s="320">
        <f>AH$72*'6. INPUT PROJECT'!$K93*'6. INPUT PROJECT'!$L93</f>
        <v>0</v>
      </c>
      <c r="AI164" s="320">
        <f>AI$72*'6. INPUT PROJECT'!$K93*'6. INPUT PROJECT'!$L93</f>
        <v>0</v>
      </c>
      <c r="AJ164" s="320">
        <f>AJ$72*'6. INPUT PROJECT'!$K93*'6. INPUT PROJECT'!$L93</f>
        <v>0</v>
      </c>
      <c r="AK164" s="320">
        <f>AK$72*'6. INPUT PROJECT'!$K93*'6. INPUT PROJECT'!$L93</f>
        <v>0</v>
      </c>
      <c r="AL164" s="320">
        <f>AL$72*'6. INPUT PROJECT'!$K93*'6. INPUT PROJECT'!$L93</f>
        <v>0</v>
      </c>
      <c r="AM164" s="320">
        <f>AM$72*'6. INPUT PROJECT'!$K93*'6. INPUT PROJECT'!$L93</f>
        <v>0</v>
      </c>
      <c r="AN164" s="320">
        <f>AN$72*'6. INPUT PROJECT'!$K93*'6. INPUT PROJECT'!$L93</f>
        <v>0</v>
      </c>
      <c r="AO164" s="320">
        <f>AO$72*'6. INPUT PROJECT'!$K93*'6. INPUT PROJECT'!$L93</f>
        <v>0</v>
      </c>
      <c r="AP164" s="320">
        <f>AP$72*'6. INPUT PROJECT'!$K93*'6. INPUT PROJECT'!$L93</f>
        <v>0</v>
      </c>
      <c r="AQ164" s="320">
        <f>AQ$72*'6. INPUT PROJECT'!$K93*'6. INPUT PROJECT'!$L93</f>
        <v>0</v>
      </c>
      <c r="AR164" s="320">
        <f>AR$72*'6. INPUT PROJECT'!$K93*'6. INPUT PROJECT'!$L93</f>
        <v>0</v>
      </c>
      <c r="AS164" s="320">
        <f>AS$72*'6. INPUT PROJECT'!$K93*'6. INPUT PROJECT'!$L93</f>
        <v>0</v>
      </c>
      <c r="AT164" s="320">
        <f>AT$72*'6. INPUT PROJECT'!$K93*'6. INPUT PROJECT'!$L93</f>
        <v>0</v>
      </c>
      <c r="AU164" s="320">
        <f>AU$72*'6. INPUT PROJECT'!$K93*'6. INPUT PROJECT'!$L93</f>
        <v>0</v>
      </c>
      <c r="AV164" s="320">
        <f>AV$72*'6. INPUT PROJECT'!$K93*'6. INPUT PROJECT'!$L93</f>
        <v>0</v>
      </c>
      <c r="AW164" s="320">
        <f>AW$72*'6. INPUT PROJECT'!$K93*'6. INPUT PROJECT'!$L93</f>
        <v>0</v>
      </c>
      <c r="AX164" s="320">
        <f>AX$72*'6. INPUT PROJECT'!$K93*'6. INPUT PROJECT'!$L93</f>
        <v>0</v>
      </c>
      <c r="AY164" s="320">
        <f>AY$72*'6. INPUT PROJECT'!$K93*'6. INPUT PROJECT'!$L93</f>
        <v>0</v>
      </c>
      <c r="AZ164" s="320">
        <f>AZ$72*'6. INPUT PROJECT'!$K93*'6. INPUT PROJECT'!$L93</f>
        <v>0</v>
      </c>
      <c r="BA164" s="320">
        <f>BA$72*'6. INPUT PROJECT'!$K93*'6. INPUT PROJECT'!$L93</f>
        <v>0</v>
      </c>
      <c r="BB164" s="320">
        <f>BB$72*'6. INPUT PROJECT'!$K93*'6. INPUT PROJECT'!$L93</f>
        <v>0</v>
      </c>
      <c r="BC164" s="320">
        <f>BC$72*'6. INPUT PROJECT'!$K93*'6. INPUT PROJECT'!$L93</f>
        <v>0</v>
      </c>
      <c r="BD164" s="320">
        <f>BD$72*'6. INPUT PROJECT'!$K93*'6. INPUT PROJECT'!$L93</f>
        <v>0</v>
      </c>
      <c r="BE164" s="320">
        <f>BE$72*'6. INPUT PROJECT'!$K93*'6. INPUT PROJECT'!$L93</f>
        <v>0</v>
      </c>
      <c r="BF164" s="320">
        <f>BF$72*'6. INPUT PROJECT'!$K93*'6. INPUT PROJECT'!$L93</f>
        <v>0</v>
      </c>
      <c r="BG164" s="320">
        <f>BG$72*'6. INPUT PROJECT'!$K93*'6. INPUT PROJECT'!$L93</f>
        <v>0</v>
      </c>
      <c r="BH164" s="320">
        <f>BH$72*'6. INPUT PROJECT'!$K93*'6. INPUT PROJECT'!$L93</f>
        <v>0</v>
      </c>
      <c r="BI164" s="320">
        <f>BI$72*'6. INPUT PROJECT'!$K93*'6. INPUT PROJECT'!$L93</f>
        <v>0</v>
      </c>
      <c r="BJ164" s="320">
        <f>BJ$72*'6. INPUT PROJECT'!$K93*'6. INPUT PROJECT'!$L93</f>
        <v>0</v>
      </c>
      <c r="BK164" s="320">
        <f>BK$72*'6. INPUT PROJECT'!$K93*'6. INPUT PROJECT'!$L93</f>
        <v>0</v>
      </c>
      <c r="BL164" s="320">
        <f>BL$72*'6. INPUT PROJECT'!$K93*'6. INPUT PROJECT'!$L93</f>
        <v>0</v>
      </c>
      <c r="BM164" s="320">
        <f>BM$72*'6. INPUT PROJECT'!$K93*'6. INPUT PROJECT'!$L93</f>
        <v>0</v>
      </c>
      <c r="BN164" s="320">
        <f>BN$72*'6. INPUT PROJECT'!$K93*'6. INPUT PROJECT'!$L93</f>
        <v>0</v>
      </c>
      <c r="BO164" s="320">
        <f>BO$72*'6. INPUT PROJECT'!$K93*'6. INPUT PROJECT'!$L93</f>
        <v>0</v>
      </c>
      <c r="BP164" s="320">
        <f>BP$72*'6. INPUT PROJECT'!$K93*'6. INPUT PROJECT'!$L93</f>
        <v>0</v>
      </c>
      <c r="BQ164" s="320">
        <f>BQ$72*'6. INPUT PROJECT'!$K93*'6. INPUT PROJECT'!$L93</f>
        <v>0</v>
      </c>
      <c r="BR164" s="320">
        <f>BR$72*'6. INPUT PROJECT'!$K93*'6. INPUT PROJECT'!$L93</f>
        <v>0</v>
      </c>
      <c r="BS164" s="320">
        <f>BS$72*'6. INPUT PROJECT'!$K93*'6. INPUT PROJECT'!$L93</f>
        <v>0</v>
      </c>
    </row>
    <row r="165" spans="1:71" s="80" customFormat="1" ht="16" outlineLevel="2">
      <c r="A165" s="83"/>
      <c r="B165" s="130" t="str">
        <f>'6. INPUT PROJECT'!D94</f>
        <v>Project-2.4-Item #2</v>
      </c>
      <c r="C165" s="130" t="str">
        <f>'6. INPUT PROJECT'!F94</f>
        <v>M/O setup cost - small</v>
      </c>
      <c r="E165" s="297">
        <f t="shared" si="124"/>
        <v>30000</v>
      </c>
      <c r="F165" s="297">
        <f t="shared" si="125"/>
        <v>30000</v>
      </c>
      <c r="G165" s="297">
        <f t="shared" si="126"/>
        <v>0</v>
      </c>
      <c r="H165" s="297">
        <f t="shared" si="127"/>
        <v>0</v>
      </c>
      <c r="I165" s="297">
        <f t="shared" si="128"/>
        <v>0</v>
      </c>
      <c r="J165" s="297">
        <f t="shared" si="129"/>
        <v>0</v>
      </c>
      <c r="K165" s="319"/>
      <c r="L165" s="320">
        <f>L$72*'6. INPUT PROJECT'!$K94*'6. INPUT PROJECT'!$L94</f>
        <v>10000</v>
      </c>
      <c r="M165" s="320">
        <f>M$72*'6. INPUT PROJECT'!$K94*'6. INPUT PROJECT'!$L94</f>
        <v>10000</v>
      </c>
      <c r="N165" s="320">
        <f>N$72*'6. INPUT PROJECT'!$K94*'6. INPUT PROJECT'!$L94</f>
        <v>10000</v>
      </c>
      <c r="O165" s="320">
        <f>O$72*'6. INPUT PROJECT'!$K94*'6. INPUT PROJECT'!$L94</f>
        <v>0</v>
      </c>
      <c r="P165" s="320">
        <f>P$72*'6. INPUT PROJECT'!$K94*'6. INPUT PROJECT'!$L94</f>
        <v>0</v>
      </c>
      <c r="Q165" s="320">
        <f>Q$72*'6. INPUT PROJECT'!$K94*'6. INPUT PROJECT'!$L94</f>
        <v>0</v>
      </c>
      <c r="R165" s="320">
        <f>R$72*'6. INPUT PROJECT'!$K94*'6. INPUT PROJECT'!$L94</f>
        <v>0</v>
      </c>
      <c r="S165" s="320">
        <f>S$72*'6. INPUT PROJECT'!$K94*'6. INPUT PROJECT'!$L94</f>
        <v>0</v>
      </c>
      <c r="T165" s="320">
        <f>T$72*'6. INPUT PROJECT'!$K94*'6. INPUT PROJECT'!$L94</f>
        <v>0</v>
      </c>
      <c r="U165" s="320">
        <f>U$72*'6. INPUT PROJECT'!$K94*'6. INPUT PROJECT'!$L94</f>
        <v>0</v>
      </c>
      <c r="V165" s="320">
        <f>V$72*'6. INPUT PROJECT'!$K94*'6. INPUT PROJECT'!$L94</f>
        <v>0</v>
      </c>
      <c r="W165" s="320">
        <f>W$72*'6. INPUT PROJECT'!$K94*'6. INPUT PROJECT'!$L94</f>
        <v>0</v>
      </c>
      <c r="X165" s="320">
        <f>X$72*'6. INPUT PROJECT'!$K94*'6. INPUT PROJECT'!$L94</f>
        <v>0</v>
      </c>
      <c r="Y165" s="320">
        <f>Y$72*'6. INPUT PROJECT'!$K94*'6. INPUT PROJECT'!$L94</f>
        <v>0</v>
      </c>
      <c r="Z165" s="320">
        <f>Z$72*'6. INPUT PROJECT'!$K94*'6. INPUT PROJECT'!$L94</f>
        <v>0</v>
      </c>
      <c r="AA165" s="320">
        <f>AA$72*'6. INPUT PROJECT'!$K94*'6. INPUT PROJECT'!$L94</f>
        <v>0</v>
      </c>
      <c r="AB165" s="320">
        <f>AB$72*'6. INPUT PROJECT'!$K94*'6. INPUT PROJECT'!$L94</f>
        <v>0</v>
      </c>
      <c r="AC165" s="320">
        <f>AC$72*'6. INPUT PROJECT'!$K94*'6. INPUT PROJECT'!$L94</f>
        <v>0</v>
      </c>
      <c r="AD165" s="320">
        <f>AD$72*'6. INPUT PROJECT'!$K94*'6. INPUT PROJECT'!$L94</f>
        <v>0</v>
      </c>
      <c r="AE165" s="320">
        <f>AE$72*'6. INPUT PROJECT'!$K94*'6. INPUT PROJECT'!$L94</f>
        <v>0</v>
      </c>
      <c r="AF165" s="320">
        <f>AF$72*'6. INPUT PROJECT'!$K94*'6. INPUT PROJECT'!$L94</f>
        <v>0</v>
      </c>
      <c r="AG165" s="320">
        <f>AG$72*'6. INPUT PROJECT'!$K94*'6. INPUT PROJECT'!$L94</f>
        <v>0</v>
      </c>
      <c r="AH165" s="320">
        <f>AH$72*'6. INPUT PROJECT'!$K94*'6. INPUT PROJECT'!$L94</f>
        <v>0</v>
      </c>
      <c r="AI165" s="320">
        <f>AI$72*'6. INPUT PROJECT'!$K94*'6. INPUT PROJECT'!$L94</f>
        <v>0</v>
      </c>
      <c r="AJ165" s="320">
        <f>AJ$72*'6. INPUT PROJECT'!$K94*'6. INPUT PROJECT'!$L94</f>
        <v>0</v>
      </c>
      <c r="AK165" s="320">
        <f>AK$72*'6. INPUT PROJECT'!$K94*'6. INPUT PROJECT'!$L94</f>
        <v>0</v>
      </c>
      <c r="AL165" s="320">
        <f>AL$72*'6. INPUT PROJECT'!$K94*'6. INPUT PROJECT'!$L94</f>
        <v>0</v>
      </c>
      <c r="AM165" s="320">
        <f>AM$72*'6. INPUT PROJECT'!$K94*'6. INPUT PROJECT'!$L94</f>
        <v>0</v>
      </c>
      <c r="AN165" s="320">
        <f>AN$72*'6. INPUT PROJECT'!$K94*'6. INPUT PROJECT'!$L94</f>
        <v>0</v>
      </c>
      <c r="AO165" s="320">
        <f>AO$72*'6. INPUT PROJECT'!$K94*'6. INPUT PROJECT'!$L94</f>
        <v>0</v>
      </c>
      <c r="AP165" s="320">
        <f>AP$72*'6. INPUT PROJECT'!$K94*'6. INPUT PROJECT'!$L94</f>
        <v>0</v>
      </c>
      <c r="AQ165" s="320">
        <f>AQ$72*'6. INPUT PROJECT'!$K94*'6. INPUT PROJECT'!$L94</f>
        <v>0</v>
      </c>
      <c r="AR165" s="320">
        <f>AR$72*'6. INPUT PROJECT'!$K94*'6. INPUT PROJECT'!$L94</f>
        <v>0</v>
      </c>
      <c r="AS165" s="320">
        <f>AS$72*'6. INPUT PROJECT'!$K94*'6. INPUT PROJECT'!$L94</f>
        <v>0</v>
      </c>
      <c r="AT165" s="320">
        <f>AT$72*'6. INPUT PROJECT'!$K94*'6. INPUT PROJECT'!$L94</f>
        <v>0</v>
      </c>
      <c r="AU165" s="320">
        <f>AU$72*'6. INPUT PROJECT'!$K94*'6. INPUT PROJECT'!$L94</f>
        <v>0</v>
      </c>
      <c r="AV165" s="320">
        <f>AV$72*'6. INPUT PROJECT'!$K94*'6. INPUT PROJECT'!$L94</f>
        <v>0</v>
      </c>
      <c r="AW165" s="320">
        <f>AW$72*'6. INPUT PROJECT'!$K94*'6. INPUT PROJECT'!$L94</f>
        <v>0</v>
      </c>
      <c r="AX165" s="320">
        <f>AX$72*'6. INPUT PROJECT'!$K94*'6. INPUT PROJECT'!$L94</f>
        <v>0</v>
      </c>
      <c r="AY165" s="320">
        <f>AY$72*'6. INPUT PROJECT'!$K94*'6. INPUT PROJECT'!$L94</f>
        <v>0</v>
      </c>
      <c r="AZ165" s="320">
        <f>AZ$72*'6. INPUT PROJECT'!$K94*'6. INPUT PROJECT'!$L94</f>
        <v>0</v>
      </c>
      <c r="BA165" s="320">
        <f>BA$72*'6. INPUT PROJECT'!$K94*'6. INPUT PROJECT'!$L94</f>
        <v>0</v>
      </c>
      <c r="BB165" s="320">
        <f>BB$72*'6. INPUT PROJECT'!$K94*'6. INPUT PROJECT'!$L94</f>
        <v>0</v>
      </c>
      <c r="BC165" s="320">
        <f>BC$72*'6. INPUT PROJECT'!$K94*'6. INPUT PROJECT'!$L94</f>
        <v>0</v>
      </c>
      <c r="BD165" s="320">
        <f>BD$72*'6. INPUT PROJECT'!$K94*'6. INPUT PROJECT'!$L94</f>
        <v>0</v>
      </c>
      <c r="BE165" s="320">
        <f>BE$72*'6. INPUT PROJECT'!$K94*'6. INPUT PROJECT'!$L94</f>
        <v>0</v>
      </c>
      <c r="BF165" s="320">
        <f>BF$72*'6. INPUT PROJECT'!$K94*'6. INPUT PROJECT'!$L94</f>
        <v>0</v>
      </c>
      <c r="BG165" s="320">
        <f>BG$72*'6. INPUT PROJECT'!$K94*'6. INPUT PROJECT'!$L94</f>
        <v>0</v>
      </c>
      <c r="BH165" s="320">
        <f>BH$72*'6. INPUT PROJECT'!$K94*'6. INPUT PROJECT'!$L94</f>
        <v>0</v>
      </c>
      <c r="BI165" s="320">
        <f>BI$72*'6. INPUT PROJECT'!$K94*'6. INPUT PROJECT'!$L94</f>
        <v>0</v>
      </c>
      <c r="BJ165" s="320">
        <f>BJ$72*'6. INPUT PROJECT'!$K94*'6. INPUT PROJECT'!$L94</f>
        <v>0</v>
      </c>
      <c r="BK165" s="320">
        <f>BK$72*'6. INPUT PROJECT'!$K94*'6. INPUT PROJECT'!$L94</f>
        <v>0</v>
      </c>
      <c r="BL165" s="320">
        <f>BL$72*'6. INPUT PROJECT'!$K94*'6. INPUT PROJECT'!$L94</f>
        <v>0</v>
      </c>
      <c r="BM165" s="320">
        <f>BM$72*'6. INPUT PROJECT'!$K94*'6. INPUT PROJECT'!$L94</f>
        <v>0</v>
      </c>
      <c r="BN165" s="320">
        <f>BN$72*'6. INPUT PROJECT'!$K94*'6. INPUT PROJECT'!$L94</f>
        <v>0</v>
      </c>
      <c r="BO165" s="320">
        <f>BO$72*'6. INPUT PROJECT'!$K94*'6. INPUT PROJECT'!$L94</f>
        <v>0</v>
      </c>
      <c r="BP165" s="320">
        <f>BP$72*'6. INPUT PROJECT'!$K94*'6. INPUT PROJECT'!$L94</f>
        <v>0</v>
      </c>
      <c r="BQ165" s="320">
        <f>BQ$72*'6. INPUT PROJECT'!$K94*'6. INPUT PROJECT'!$L94</f>
        <v>0</v>
      </c>
      <c r="BR165" s="320">
        <f>BR$72*'6. INPUT PROJECT'!$K94*'6. INPUT PROJECT'!$L94</f>
        <v>0</v>
      </c>
      <c r="BS165" s="320">
        <f>BS$72*'6. INPUT PROJECT'!$K94*'6. INPUT PROJECT'!$L94</f>
        <v>0</v>
      </c>
    </row>
    <row r="166" spans="1:71" s="80" customFormat="1" ht="19" outlineLevel="2">
      <c r="A166" s="83"/>
      <c r="B166" s="130" t="str">
        <f>'6. INPUT PROJECT'!D95</f>
        <v>Project-2.4-Item #3</v>
      </c>
      <c r="C166" s="130" t="str">
        <f>'6. INPUT PROJECT'!F95</f>
        <v>M/O setup cost - medium</v>
      </c>
      <c r="E166" s="297">
        <f t="shared" si="124"/>
        <v>0</v>
      </c>
      <c r="F166" s="297">
        <f t="shared" si="125"/>
        <v>0</v>
      </c>
      <c r="G166" s="297">
        <f t="shared" si="126"/>
        <v>0</v>
      </c>
      <c r="H166" s="297">
        <f t="shared" si="127"/>
        <v>0</v>
      </c>
      <c r="I166" s="297">
        <f t="shared" si="128"/>
        <v>0</v>
      </c>
      <c r="J166" s="297">
        <f t="shared" si="129"/>
        <v>0</v>
      </c>
      <c r="K166" s="314"/>
      <c r="L166" s="320">
        <f>L$72*'6. INPUT PROJECT'!$K95*'6. INPUT PROJECT'!$L95</f>
        <v>0</v>
      </c>
      <c r="M166" s="320">
        <f>M$72*'6. INPUT PROJECT'!$K95*'6. INPUT PROJECT'!$L95</f>
        <v>0</v>
      </c>
      <c r="N166" s="320">
        <f>N$72*'6. INPUT PROJECT'!$K95*'6. INPUT PROJECT'!$L95</f>
        <v>0</v>
      </c>
      <c r="O166" s="320">
        <f>O$72*'6. INPUT PROJECT'!$K95*'6. INPUT PROJECT'!$L95</f>
        <v>0</v>
      </c>
      <c r="P166" s="320">
        <f>P$72*'6. INPUT PROJECT'!$K95*'6. INPUT PROJECT'!$L95</f>
        <v>0</v>
      </c>
      <c r="Q166" s="320">
        <f>Q$72*'6. INPUT PROJECT'!$K95*'6. INPUT PROJECT'!$L95</f>
        <v>0</v>
      </c>
      <c r="R166" s="320">
        <f>R$72*'6. INPUT PROJECT'!$K95*'6. INPUT PROJECT'!$L95</f>
        <v>0</v>
      </c>
      <c r="S166" s="320">
        <f>S$72*'6. INPUT PROJECT'!$K95*'6. INPUT PROJECT'!$L95</f>
        <v>0</v>
      </c>
      <c r="T166" s="320">
        <f>T$72*'6. INPUT PROJECT'!$K95*'6. INPUT PROJECT'!$L95</f>
        <v>0</v>
      </c>
      <c r="U166" s="320">
        <f>U$72*'6. INPUT PROJECT'!$K95*'6. INPUT PROJECT'!$L95</f>
        <v>0</v>
      </c>
      <c r="V166" s="320">
        <f>V$72*'6. INPUT PROJECT'!$K95*'6. INPUT PROJECT'!$L95</f>
        <v>0</v>
      </c>
      <c r="W166" s="320">
        <f>W$72*'6. INPUT PROJECT'!$K95*'6. INPUT PROJECT'!$L95</f>
        <v>0</v>
      </c>
      <c r="X166" s="320">
        <f>X$72*'6. INPUT PROJECT'!$K95*'6. INPUT PROJECT'!$L95</f>
        <v>0</v>
      </c>
      <c r="Y166" s="320">
        <f>Y$72*'6. INPUT PROJECT'!$K95*'6. INPUT PROJECT'!$L95</f>
        <v>0</v>
      </c>
      <c r="Z166" s="320">
        <f>Z$72*'6. INPUT PROJECT'!$K95*'6. INPUT PROJECT'!$L95</f>
        <v>0</v>
      </c>
      <c r="AA166" s="320">
        <f>AA$72*'6. INPUT PROJECT'!$K95*'6. INPUT PROJECT'!$L95</f>
        <v>0</v>
      </c>
      <c r="AB166" s="320">
        <f>AB$72*'6. INPUT PROJECT'!$K95*'6. INPUT PROJECT'!$L95</f>
        <v>0</v>
      </c>
      <c r="AC166" s="320">
        <f>AC$72*'6. INPUT PROJECT'!$K95*'6. INPUT PROJECT'!$L95</f>
        <v>0</v>
      </c>
      <c r="AD166" s="320">
        <f>AD$72*'6. INPUT PROJECT'!$K95*'6. INPUT PROJECT'!$L95</f>
        <v>0</v>
      </c>
      <c r="AE166" s="320">
        <f>AE$72*'6. INPUT PROJECT'!$K95*'6. INPUT PROJECT'!$L95</f>
        <v>0</v>
      </c>
      <c r="AF166" s="320">
        <f>AF$72*'6. INPUT PROJECT'!$K95*'6. INPUT PROJECT'!$L95</f>
        <v>0</v>
      </c>
      <c r="AG166" s="320">
        <f>AG$72*'6. INPUT PROJECT'!$K95*'6. INPUT PROJECT'!$L95</f>
        <v>0</v>
      </c>
      <c r="AH166" s="320">
        <f>AH$72*'6. INPUT PROJECT'!$K95*'6. INPUT PROJECT'!$L95</f>
        <v>0</v>
      </c>
      <c r="AI166" s="320">
        <f>AI$72*'6. INPUT PROJECT'!$K95*'6. INPUT PROJECT'!$L95</f>
        <v>0</v>
      </c>
      <c r="AJ166" s="320">
        <f>AJ$72*'6. INPUT PROJECT'!$K95*'6. INPUT PROJECT'!$L95</f>
        <v>0</v>
      </c>
      <c r="AK166" s="320">
        <f>AK$72*'6. INPUT PROJECT'!$K95*'6. INPUT PROJECT'!$L95</f>
        <v>0</v>
      </c>
      <c r="AL166" s="320">
        <f>AL$72*'6. INPUT PROJECT'!$K95*'6. INPUT PROJECT'!$L95</f>
        <v>0</v>
      </c>
      <c r="AM166" s="320">
        <f>AM$72*'6. INPUT PROJECT'!$K95*'6. INPUT PROJECT'!$L95</f>
        <v>0</v>
      </c>
      <c r="AN166" s="320">
        <f>AN$72*'6. INPUT PROJECT'!$K95*'6. INPUT PROJECT'!$L95</f>
        <v>0</v>
      </c>
      <c r="AO166" s="320">
        <f>AO$72*'6. INPUT PROJECT'!$K95*'6. INPUT PROJECT'!$L95</f>
        <v>0</v>
      </c>
      <c r="AP166" s="320">
        <f>AP$72*'6. INPUT PROJECT'!$K95*'6. INPUT PROJECT'!$L95</f>
        <v>0</v>
      </c>
      <c r="AQ166" s="320">
        <f>AQ$72*'6. INPUT PROJECT'!$K95*'6. INPUT PROJECT'!$L95</f>
        <v>0</v>
      </c>
      <c r="AR166" s="320">
        <f>AR$72*'6. INPUT PROJECT'!$K95*'6. INPUT PROJECT'!$L95</f>
        <v>0</v>
      </c>
      <c r="AS166" s="320">
        <f>AS$72*'6. INPUT PROJECT'!$K95*'6. INPUT PROJECT'!$L95</f>
        <v>0</v>
      </c>
      <c r="AT166" s="320">
        <f>AT$72*'6. INPUT PROJECT'!$K95*'6. INPUT PROJECT'!$L95</f>
        <v>0</v>
      </c>
      <c r="AU166" s="320">
        <f>AU$72*'6. INPUT PROJECT'!$K95*'6. INPUT PROJECT'!$L95</f>
        <v>0</v>
      </c>
      <c r="AV166" s="320">
        <f>AV$72*'6. INPUT PROJECT'!$K95*'6. INPUT PROJECT'!$L95</f>
        <v>0</v>
      </c>
      <c r="AW166" s="320">
        <f>AW$72*'6. INPUT PROJECT'!$K95*'6. INPUT PROJECT'!$L95</f>
        <v>0</v>
      </c>
      <c r="AX166" s="320">
        <f>AX$72*'6. INPUT PROJECT'!$K95*'6. INPUT PROJECT'!$L95</f>
        <v>0</v>
      </c>
      <c r="AY166" s="320">
        <f>AY$72*'6. INPUT PROJECT'!$K95*'6. INPUT PROJECT'!$L95</f>
        <v>0</v>
      </c>
      <c r="AZ166" s="320">
        <f>AZ$72*'6. INPUT PROJECT'!$K95*'6. INPUT PROJECT'!$L95</f>
        <v>0</v>
      </c>
      <c r="BA166" s="320">
        <f>BA$72*'6. INPUT PROJECT'!$K95*'6. INPUT PROJECT'!$L95</f>
        <v>0</v>
      </c>
      <c r="BB166" s="320">
        <f>BB$72*'6. INPUT PROJECT'!$K95*'6. INPUT PROJECT'!$L95</f>
        <v>0</v>
      </c>
      <c r="BC166" s="320">
        <f>BC$72*'6. INPUT PROJECT'!$K95*'6. INPUT PROJECT'!$L95</f>
        <v>0</v>
      </c>
      <c r="BD166" s="320">
        <f>BD$72*'6. INPUT PROJECT'!$K95*'6. INPUT PROJECT'!$L95</f>
        <v>0</v>
      </c>
      <c r="BE166" s="320">
        <f>BE$72*'6. INPUT PROJECT'!$K95*'6. INPUT PROJECT'!$L95</f>
        <v>0</v>
      </c>
      <c r="BF166" s="320">
        <f>BF$72*'6. INPUT PROJECT'!$K95*'6. INPUT PROJECT'!$L95</f>
        <v>0</v>
      </c>
      <c r="BG166" s="320">
        <f>BG$72*'6. INPUT PROJECT'!$K95*'6. INPUT PROJECT'!$L95</f>
        <v>0</v>
      </c>
      <c r="BH166" s="320">
        <f>BH$72*'6. INPUT PROJECT'!$K95*'6. INPUT PROJECT'!$L95</f>
        <v>0</v>
      </c>
      <c r="BI166" s="320">
        <f>BI$72*'6. INPUT PROJECT'!$K95*'6. INPUT PROJECT'!$L95</f>
        <v>0</v>
      </c>
      <c r="BJ166" s="320">
        <f>BJ$72*'6. INPUT PROJECT'!$K95*'6. INPUT PROJECT'!$L95</f>
        <v>0</v>
      </c>
      <c r="BK166" s="320">
        <f>BK$72*'6. INPUT PROJECT'!$K95*'6. INPUT PROJECT'!$L95</f>
        <v>0</v>
      </c>
      <c r="BL166" s="320">
        <f>BL$72*'6. INPUT PROJECT'!$K95*'6. INPUT PROJECT'!$L95</f>
        <v>0</v>
      </c>
      <c r="BM166" s="320">
        <f>BM$72*'6. INPUT PROJECT'!$K95*'6. INPUT PROJECT'!$L95</f>
        <v>0</v>
      </c>
      <c r="BN166" s="320">
        <f>BN$72*'6. INPUT PROJECT'!$K95*'6. INPUT PROJECT'!$L95</f>
        <v>0</v>
      </c>
      <c r="BO166" s="320">
        <f>BO$72*'6. INPUT PROJECT'!$K95*'6. INPUT PROJECT'!$L95</f>
        <v>0</v>
      </c>
      <c r="BP166" s="320">
        <f>BP$72*'6. INPUT PROJECT'!$K95*'6. INPUT PROJECT'!$L95</f>
        <v>0</v>
      </c>
      <c r="BQ166" s="320">
        <f>BQ$72*'6. INPUT PROJECT'!$K95*'6. INPUT PROJECT'!$L95</f>
        <v>0</v>
      </c>
      <c r="BR166" s="320">
        <f>BR$72*'6. INPUT PROJECT'!$K95*'6. INPUT PROJECT'!$L95</f>
        <v>0</v>
      </c>
      <c r="BS166" s="320">
        <f>BS$72*'6. INPUT PROJECT'!$K95*'6. INPUT PROJECT'!$L95</f>
        <v>0</v>
      </c>
    </row>
    <row r="167" spans="1:71" s="80" customFormat="1" ht="16" outlineLevel="2">
      <c r="A167" s="83"/>
      <c r="B167" s="130" t="str">
        <f>'6. INPUT PROJECT'!D96</f>
        <v>Project-2.4-Item #4</v>
      </c>
      <c r="C167" s="130" t="str">
        <f>'6. INPUT PROJECT'!F96</f>
        <v>M/O setup cost - large</v>
      </c>
      <c r="E167" s="297">
        <f t="shared" si="124"/>
        <v>0</v>
      </c>
      <c r="F167" s="297">
        <f t="shared" si="125"/>
        <v>0</v>
      </c>
      <c r="G167" s="297">
        <f t="shared" si="126"/>
        <v>0</v>
      </c>
      <c r="H167" s="297">
        <f t="shared" si="127"/>
        <v>0</v>
      </c>
      <c r="I167" s="297">
        <f t="shared" si="128"/>
        <v>0</v>
      </c>
      <c r="J167" s="297">
        <f t="shared" si="129"/>
        <v>0</v>
      </c>
      <c r="K167" s="319"/>
      <c r="L167" s="320">
        <f>L$72*'6. INPUT PROJECT'!$K96*'6. INPUT PROJECT'!$L96</f>
        <v>0</v>
      </c>
      <c r="M167" s="320">
        <f>M$72*'6. INPUT PROJECT'!$K96*'6. INPUT PROJECT'!$L96</f>
        <v>0</v>
      </c>
      <c r="N167" s="320">
        <f>N$72*'6. INPUT PROJECT'!$K96*'6. INPUT PROJECT'!$L96</f>
        <v>0</v>
      </c>
      <c r="O167" s="320">
        <f>O$72*'6. INPUT PROJECT'!$K96*'6. INPUT PROJECT'!$L96</f>
        <v>0</v>
      </c>
      <c r="P167" s="320">
        <f>P$72*'6. INPUT PROJECT'!$K96*'6. INPUT PROJECT'!$L96</f>
        <v>0</v>
      </c>
      <c r="Q167" s="320">
        <f>Q$72*'6. INPUT PROJECT'!$K96*'6. INPUT PROJECT'!$L96</f>
        <v>0</v>
      </c>
      <c r="R167" s="320">
        <f>R$72*'6. INPUT PROJECT'!$K96*'6. INPUT PROJECT'!$L96</f>
        <v>0</v>
      </c>
      <c r="S167" s="320">
        <f>S$72*'6. INPUT PROJECT'!$K96*'6. INPUT PROJECT'!$L96</f>
        <v>0</v>
      </c>
      <c r="T167" s="320">
        <f>T$72*'6. INPUT PROJECT'!$K96*'6. INPUT PROJECT'!$L96</f>
        <v>0</v>
      </c>
      <c r="U167" s="320">
        <f>U$72*'6. INPUT PROJECT'!$K96*'6. INPUT PROJECT'!$L96</f>
        <v>0</v>
      </c>
      <c r="V167" s="320">
        <f>V$72*'6. INPUT PROJECT'!$K96*'6. INPUT PROJECT'!$L96</f>
        <v>0</v>
      </c>
      <c r="W167" s="320">
        <f>W$72*'6. INPUT PROJECT'!$K96*'6. INPUT PROJECT'!$L96</f>
        <v>0</v>
      </c>
      <c r="X167" s="320">
        <f>X$72*'6. INPUT PROJECT'!$K96*'6. INPUT PROJECT'!$L96</f>
        <v>0</v>
      </c>
      <c r="Y167" s="320">
        <f>Y$72*'6. INPUT PROJECT'!$K96*'6. INPUT PROJECT'!$L96</f>
        <v>0</v>
      </c>
      <c r="Z167" s="320">
        <f>Z$72*'6. INPUT PROJECT'!$K96*'6. INPUT PROJECT'!$L96</f>
        <v>0</v>
      </c>
      <c r="AA167" s="320">
        <f>AA$72*'6. INPUT PROJECT'!$K96*'6. INPUT PROJECT'!$L96</f>
        <v>0</v>
      </c>
      <c r="AB167" s="320">
        <f>AB$72*'6. INPUT PROJECT'!$K96*'6. INPUT PROJECT'!$L96</f>
        <v>0</v>
      </c>
      <c r="AC167" s="320">
        <f>AC$72*'6. INPUT PROJECT'!$K96*'6. INPUT PROJECT'!$L96</f>
        <v>0</v>
      </c>
      <c r="AD167" s="320">
        <f>AD$72*'6. INPUT PROJECT'!$K96*'6. INPUT PROJECT'!$L96</f>
        <v>0</v>
      </c>
      <c r="AE167" s="320">
        <f>AE$72*'6. INPUT PROJECT'!$K96*'6. INPUT PROJECT'!$L96</f>
        <v>0</v>
      </c>
      <c r="AF167" s="320">
        <f>AF$72*'6. INPUT PROJECT'!$K96*'6. INPUT PROJECT'!$L96</f>
        <v>0</v>
      </c>
      <c r="AG167" s="320">
        <f>AG$72*'6. INPUT PROJECT'!$K96*'6. INPUT PROJECT'!$L96</f>
        <v>0</v>
      </c>
      <c r="AH167" s="320">
        <f>AH$72*'6. INPUT PROJECT'!$K96*'6. INPUT PROJECT'!$L96</f>
        <v>0</v>
      </c>
      <c r="AI167" s="320">
        <f>AI$72*'6. INPUT PROJECT'!$K96*'6. INPUT PROJECT'!$L96</f>
        <v>0</v>
      </c>
      <c r="AJ167" s="320">
        <f>AJ$72*'6. INPUT PROJECT'!$K96*'6. INPUT PROJECT'!$L96</f>
        <v>0</v>
      </c>
      <c r="AK167" s="320">
        <f>AK$72*'6. INPUT PROJECT'!$K96*'6. INPUT PROJECT'!$L96</f>
        <v>0</v>
      </c>
      <c r="AL167" s="320">
        <f>AL$72*'6. INPUT PROJECT'!$K96*'6. INPUT PROJECT'!$L96</f>
        <v>0</v>
      </c>
      <c r="AM167" s="320">
        <f>AM$72*'6. INPUT PROJECT'!$K96*'6. INPUT PROJECT'!$L96</f>
        <v>0</v>
      </c>
      <c r="AN167" s="320">
        <f>AN$72*'6. INPUT PROJECT'!$K96*'6. INPUT PROJECT'!$L96</f>
        <v>0</v>
      </c>
      <c r="AO167" s="320">
        <f>AO$72*'6. INPUT PROJECT'!$K96*'6. INPUT PROJECT'!$L96</f>
        <v>0</v>
      </c>
      <c r="AP167" s="320">
        <f>AP$72*'6. INPUT PROJECT'!$K96*'6. INPUT PROJECT'!$L96</f>
        <v>0</v>
      </c>
      <c r="AQ167" s="320">
        <f>AQ$72*'6. INPUT PROJECT'!$K96*'6. INPUT PROJECT'!$L96</f>
        <v>0</v>
      </c>
      <c r="AR167" s="320">
        <f>AR$72*'6. INPUT PROJECT'!$K96*'6. INPUT PROJECT'!$L96</f>
        <v>0</v>
      </c>
      <c r="AS167" s="320">
        <f>AS$72*'6. INPUT PROJECT'!$K96*'6. INPUT PROJECT'!$L96</f>
        <v>0</v>
      </c>
      <c r="AT167" s="320">
        <f>AT$72*'6. INPUT PROJECT'!$K96*'6. INPUT PROJECT'!$L96</f>
        <v>0</v>
      </c>
      <c r="AU167" s="320">
        <f>AU$72*'6. INPUT PROJECT'!$K96*'6. INPUT PROJECT'!$L96</f>
        <v>0</v>
      </c>
      <c r="AV167" s="320">
        <f>AV$72*'6. INPUT PROJECT'!$K96*'6. INPUT PROJECT'!$L96</f>
        <v>0</v>
      </c>
      <c r="AW167" s="320">
        <f>AW$72*'6. INPUT PROJECT'!$K96*'6. INPUT PROJECT'!$L96</f>
        <v>0</v>
      </c>
      <c r="AX167" s="320">
        <f>AX$72*'6. INPUT PROJECT'!$K96*'6. INPUT PROJECT'!$L96</f>
        <v>0</v>
      </c>
      <c r="AY167" s="320">
        <f>AY$72*'6. INPUT PROJECT'!$K96*'6. INPUT PROJECT'!$L96</f>
        <v>0</v>
      </c>
      <c r="AZ167" s="320">
        <f>AZ$72*'6. INPUT PROJECT'!$K96*'6. INPUT PROJECT'!$L96</f>
        <v>0</v>
      </c>
      <c r="BA167" s="320">
        <f>BA$72*'6. INPUT PROJECT'!$K96*'6. INPUT PROJECT'!$L96</f>
        <v>0</v>
      </c>
      <c r="BB167" s="320">
        <f>BB$72*'6. INPUT PROJECT'!$K96*'6. INPUT PROJECT'!$L96</f>
        <v>0</v>
      </c>
      <c r="BC167" s="320">
        <f>BC$72*'6. INPUT PROJECT'!$K96*'6. INPUT PROJECT'!$L96</f>
        <v>0</v>
      </c>
      <c r="BD167" s="320">
        <f>BD$72*'6. INPUT PROJECT'!$K96*'6. INPUT PROJECT'!$L96</f>
        <v>0</v>
      </c>
      <c r="BE167" s="320">
        <f>BE$72*'6. INPUT PROJECT'!$K96*'6. INPUT PROJECT'!$L96</f>
        <v>0</v>
      </c>
      <c r="BF167" s="320">
        <f>BF$72*'6. INPUT PROJECT'!$K96*'6. INPUT PROJECT'!$L96</f>
        <v>0</v>
      </c>
      <c r="BG167" s="320">
        <f>BG$72*'6. INPUT PROJECT'!$K96*'6. INPUT PROJECT'!$L96</f>
        <v>0</v>
      </c>
      <c r="BH167" s="320">
        <f>BH$72*'6. INPUT PROJECT'!$K96*'6. INPUT PROJECT'!$L96</f>
        <v>0</v>
      </c>
      <c r="BI167" s="320">
        <f>BI$72*'6. INPUT PROJECT'!$K96*'6. INPUT PROJECT'!$L96</f>
        <v>0</v>
      </c>
      <c r="BJ167" s="320">
        <f>BJ$72*'6. INPUT PROJECT'!$K96*'6. INPUT PROJECT'!$L96</f>
        <v>0</v>
      </c>
      <c r="BK167" s="320">
        <f>BK$72*'6. INPUT PROJECT'!$K96*'6. INPUT PROJECT'!$L96</f>
        <v>0</v>
      </c>
      <c r="BL167" s="320">
        <f>BL$72*'6. INPUT PROJECT'!$K96*'6. INPUT PROJECT'!$L96</f>
        <v>0</v>
      </c>
      <c r="BM167" s="320">
        <f>BM$72*'6. INPUT PROJECT'!$K96*'6. INPUT PROJECT'!$L96</f>
        <v>0</v>
      </c>
      <c r="BN167" s="320">
        <f>BN$72*'6. INPUT PROJECT'!$K96*'6. INPUT PROJECT'!$L96</f>
        <v>0</v>
      </c>
      <c r="BO167" s="320">
        <f>BO$72*'6. INPUT PROJECT'!$K96*'6. INPUT PROJECT'!$L96</f>
        <v>0</v>
      </c>
      <c r="BP167" s="320">
        <f>BP$72*'6. INPUT PROJECT'!$K96*'6. INPUT PROJECT'!$L96</f>
        <v>0</v>
      </c>
      <c r="BQ167" s="320">
        <f>BQ$72*'6. INPUT PROJECT'!$K96*'6. INPUT PROJECT'!$L96</f>
        <v>0</v>
      </c>
      <c r="BR167" s="320">
        <f>BR$72*'6. INPUT PROJECT'!$K96*'6. INPUT PROJECT'!$L96</f>
        <v>0</v>
      </c>
      <c r="BS167" s="320">
        <f>BS$72*'6. INPUT PROJECT'!$K96*'6. INPUT PROJECT'!$L96</f>
        <v>0</v>
      </c>
    </row>
    <row r="168" spans="1:71" s="80" customFormat="1" ht="16" outlineLevel="2">
      <c r="A168" s="83"/>
      <c r="B168" s="130" t="str">
        <f>'6. INPUT PROJECT'!D97</f>
        <v>Project-2.4-Item #5</v>
      </c>
      <c r="C168" s="130">
        <f>'6. INPUT PROJECT'!F97</f>
        <v>0</v>
      </c>
      <c r="E168" s="297">
        <f t="shared" si="124"/>
        <v>0</v>
      </c>
      <c r="F168" s="297">
        <f t="shared" si="125"/>
        <v>0</v>
      </c>
      <c r="G168" s="297">
        <f t="shared" si="126"/>
        <v>0</v>
      </c>
      <c r="H168" s="297">
        <f t="shared" si="127"/>
        <v>0</v>
      </c>
      <c r="I168" s="297">
        <f t="shared" si="128"/>
        <v>0</v>
      </c>
      <c r="J168" s="297">
        <f t="shared" si="129"/>
        <v>0</v>
      </c>
      <c r="K168" s="291"/>
      <c r="L168" s="320">
        <f>L$72*'6. INPUT PROJECT'!$K97*'6. INPUT PROJECT'!$L97</f>
        <v>0</v>
      </c>
      <c r="M168" s="320">
        <f>M$72*'6. INPUT PROJECT'!$K97*'6. INPUT PROJECT'!$L97</f>
        <v>0</v>
      </c>
      <c r="N168" s="320">
        <f>N$72*'6. INPUT PROJECT'!$K97*'6. INPUT PROJECT'!$L97</f>
        <v>0</v>
      </c>
      <c r="O168" s="320">
        <f>O$72*'6. INPUT PROJECT'!$K97*'6. INPUT PROJECT'!$L97</f>
        <v>0</v>
      </c>
      <c r="P168" s="320">
        <f>P$72*'6. INPUT PROJECT'!$K97*'6. INPUT PROJECT'!$L97</f>
        <v>0</v>
      </c>
      <c r="Q168" s="320">
        <f>Q$72*'6. INPUT PROJECT'!$K97*'6. INPUT PROJECT'!$L97</f>
        <v>0</v>
      </c>
      <c r="R168" s="320">
        <f>R$72*'6. INPUT PROJECT'!$K97*'6. INPUT PROJECT'!$L97</f>
        <v>0</v>
      </c>
      <c r="S168" s="320">
        <f>S$72*'6. INPUT PROJECT'!$K97*'6. INPUT PROJECT'!$L97</f>
        <v>0</v>
      </c>
      <c r="T168" s="320">
        <f>T$72*'6. INPUT PROJECT'!$K97*'6. INPUT PROJECT'!$L97</f>
        <v>0</v>
      </c>
      <c r="U168" s="320">
        <f>U$72*'6. INPUT PROJECT'!$K97*'6. INPUT PROJECT'!$L97</f>
        <v>0</v>
      </c>
      <c r="V168" s="320">
        <f>V$72*'6. INPUT PROJECT'!$K97*'6. INPUT PROJECT'!$L97</f>
        <v>0</v>
      </c>
      <c r="W168" s="320">
        <f>W$72*'6. INPUT PROJECT'!$K97*'6. INPUT PROJECT'!$L97</f>
        <v>0</v>
      </c>
      <c r="X168" s="320">
        <f>X$72*'6. INPUT PROJECT'!$K97*'6. INPUT PROJECT'!$L97</f>
        <v>0</v>
      </c>
      <c r="Y168" s="320">
        <f>Y$72*'6. INPUT PROJECT'!$K97*'6. INPUT PROJECT'!$L97</f>
        <v>0</v>
      </c>
      <c r="Z168" s="320">
        <f>Z$72*'6. INPUT PROJECT'!$K97*'6. INPUT PROJECT'!$L97</f>
        <v>0</v>
      </c>
      <c r="AA168" s="320">
        <f>AA$72*'6. INPUT PROJECT'!$K97*'6. INPUT PROJECT'!$L97</f>
        <v>0</v>
      </c>
      <c r="AB168" s="320">
        <f>AB$72*'6. INPUT PROJECT'!$K97*'6. INPUT PROJECT'!$L97</f>
        <v>0</v>
      </c>
      <c r="AC168" s="320">
        <f>AC$72*'6. INPUT PROJECT'!$K97*'6. INPUT PROJECT'!$L97</f>
        <v>0</v>
      </c>
      <c r="AD168" s="320">
        <f>AD$72*'6. INPUT PROJECT'!$K97*'6. INPUT PROJECT'!$L97</f>
        <v>0</v>
      </c>
      <c r="AE168" s="320">
        <f>AE$72*'6. INPUT PROJECT'!$K97*'6. INPUT PROJECT'!$L97</f>
        <v>0</v>
      </c>
      <c r="AF168" s="320">
        <f>AF$72*'6. INPUT PROJECT'!$K97*'6. INPUT PROJECT'!$L97</f>
        <v>0</v>
      </c>
      <c r="AG168" s="320">
        <f>AG$72*'6. INPUT PROJECT'!$K97*'6. INPUT PROJECT'!$L97</f>
        <v>0</v>
      </c>
      <c r="AH168" s="320">
        <f>AH$72*'6. INPUT PROJECT'!$K97*'6. INPUT PROJECT'!$L97</f>
        <v>0</v>
      </c>
      <c r="AI168" s="320">
        <f>AI$72*'6. INPUT PROJECT'!$K97*'6. INPUT PROJECT'!$L97</f>
        <v>0</v>
      </c>
      <c r="AJ168" s="320">
        <f>AJ$72*'6. INPUT PROJECT'!$K97*'6. INPUT PROJECT'!$L97</f>
        <v>0</v>
      </c>
      <c r="AK168" s="320">
        <f>AK$72*'6. INPUT PROJECT'!$K97*'6. INPUT PROJECT'!$L97</f>
        <v>0</v>
      </c>
      <c r="AL168" s="320">
        <f>AL$72*'6. INPUT PROJECT'!$K97*'6. INPUT PROJECT'!$L97</f>
        <v>0</v>
      </c>
      <c r="AM168" s="320">
        <f>AM$72*'6. INPUT PROJECT'!$K97*'6. INPUT PROJECT'!$L97</f>
        <v>0</v>
      </c>
      <c r="AN168" s="320">
        <f>AN$72*'6. INPUT PROJECT'!$K97*'6. INPUT PROJECT'!$L97</f>
        <v>0</v>
      </c>
      <c r="AO168" s="320">
        <f>AO$72*'6. INPUT PROJECT'!$K97*'6. INPUT PROJECT'!$L97</f>
        <v>0</v>
      </c>
      <c r="AP168" s="320">
        <f>AP$72*'6. INPUT PROJECT'!$K97*'6. INPUT PROJECT'!$L97</f>
        <v>0</v>
      </c>
      <c r="AQ168" s="320">
        <f>AQ$72*'6. INPUT PROJECT'!$K97*'6. INPUT PROJECT'!$L97</f>
        <v>0</v>
      </c>
      <c r="AR168" s="320">
        <f>AR$72*'6. INPUT PROJECT'!$K97*'6. INPUT PROJECT'!$L97</f>
        <v>0</v>
      </c>
      <c r="AS168" s="320">
        <f>AS$72*'6. INPUT PROJECT'!$K97*'6. INPUT PROJECT'!$L97</f>
        <v>0</v>
      </c>
      <c r="AT168" s="320">
        <f>AT$72*'6. INPUT PROJECT'!$K97*'6. INPUT PROJECT'!$L97</f>
        <v>0</v>
      </c>
      <c r="AU168" s="320">
        <f>AU$72*'6. INPUT PROJECT'!$K97*'6. INPUT PROJECT'!$L97</f>
        <v>0</v>
      </c>
      <c r="AV168" s="320">
        <f>AV$72*'6. INPUT PROJECT'!$K97*'6. INPUT PROJECT'!$L97</f>
        <v>0</v>
      </c>
      <c r="AW168" s="320">
        <f>AW$72*'6. INPUT PROJECT'!$K97*'6. INPUT PROJECT'!$L97</f>
        <v>0</v>
      </c>
      <c r="AX168" s="320">
        <f>AX$72*'6. INPUT PROJECT'!$K97*'6. INPUT PROJECT'!$L97</f>
        <v>0</v>
      </c>
      <c r="AY168" s="320">
        <f>AY$72*'6. INPUT PROJECT'!$K97*'6. INPUT PROJECT'!$L97</f>
        <v>0</v>
      </c>
      <c r="AZ168" s="320">
        <f>AZ$72*'6. INPUT PROJECT'!$K97*'6. INPUT PROJECT'!$L97</f>
        <v>0</v>
      </c>
      <c r="BA168" s="320">
        <f>BA$72*'6. INPUT PROJECT'!$K97*'6. INPUT PROJECT'!$L97</f>
        <v>0</v>
      </c>
      <c r="BB168" s="320">
        <f>BB$72*'6. INPUT PROJECT'!$K97*'6. INPUT PROJECT'!$L97</f>
        <v>0</v>
      </c>
      <c r="BC168" s="320">
        <f>BC$72*'6. INPUT PROJECT'!$K97*'6. INPUT PROJECT'!$L97</f>
        <v>0</v>
      </c>
      <c r="BD168" s="320">
        <f>BD$72*'6. INPUT PROJECT'!$K97*'6. INPUT PROJECT'!$L97</f>
        <v>0</v>
      </c>
      <c r="BE168" s="320">
        <f>BE$72*'6. INPUT PROJECT'!$K97*'6. INPUT PROJECT'!$L97</f>
        <v>0</v>
      </c>
      <c r="BF168" s="320">
        <f>BF$72*'6. INPUT PROJECT'!$K97*'6. INPUT PROJECT'!$L97</f>
        <v>0</v>
      </c>
      <c r="BG168" s="320">
        <f>BG$72*'6. INPUT PROJECT'!$K97*'6. INPUT PROJECT'!$L97</f>
        <v>0</v>
      </c>
      <c r="BH168" s="320">
        <f>BH$72*'6. INPUT PROJECT'!$K97*'6. INPUT PROJECT'!$L97</f>
        <v>0</v>
      </c>
      <c r="BI168" s="320">
        <f>BI$72*'6. INPUT PROJECT'!$K97*'6. INPUT PROJECT'!$L97</f>
        <v>0</v>
      </c>
      <c r="BJ168" s="320">
        <f>BJ$72*'6. INPUT PROJECT'!$K97*'6. INPUT PROJECT'!$L97</f>
        <v>0</v>
      </c>
      <c r="BK168" s="320">
        <f>BK$72*'6. INPUT PROJECT'!$K97*'6. INPUT PROJECT'!$L97</f>
        <v>0</v>
      </c>
      <c r="BL168" s="320">
        <f>BL$72*'6. INPUT PROJECT'!$K97*'6. INPUT PROJECT'!$L97</f>
        <v>0</v>
      </c>
      <c r="BM168" s="320">
        <f>BM$72*'6. INPUT PROJECT'!$K97*'6. INPUT PROJECT'!$L97</f>
        <v>0</v>
      </c>
      <c r="BN168" s="320">
        <f>BN$72*'6. INPUT PROJECT'!$K97*'6. INPUT PROJECT'!$L97</f>
        <v>0</v>
      </c>
      <c r="BO168" s="320">
        <f>BO$72*'6. INPUT PROJECT'!$K97*'6. INPUT PROJECT'!$L97</f>
        <v>0</v>
      </c>
      <c r="BP168" s="320">
        <f>BP$72*'6. INPUT PROJECT'!$K97*'6. INPUT PROJECT'!$L97</f>
        <v>0</v>
      </c>
      <c r="BQ168" s="320">
        <f>BQ$72*'6. INPUT PROJECT'!$K97*'6. INPUT PROJECT'!$L97</f>
        <v>0</v>
      </c>
      <c r="BR168" s="320">
        <f>BR$72*'6. INPUT PROJECT'!$K97*'6. INPUT PROJECT'!$L97</f>
        <v>0</v>
      </c>
      <c r="BS168" s="320">
        <f>BS$72*'6. INPUT PROJECT'!$K97*'6. INPUT PROJECT'!$L97</f>
        <v>0</v>
      </c>
    </row>
    <row r="169" spans="1:71" s="80" customFormat="1" ht="16" outlineLevel="2">
      <c r="A169" s="83"/>
      <c r="B169" s="130" t="str">
        <f>'6. INPUT PROJECT'!D98</f>
        <v>Project-2.4-Item #6</v>
      </c>
      <c r="C169" s="130">
        <f>'6. INPUT PROJECT'!F98</f>
        <v>0</v>
      </c>
      <c r="E169" s="297">
        <f t="shared" si="124"/>
        <v>0</v>
      </c>
      <c r="F169" s="297">
        <f t="shared" si="125"/>
        <v>0</v>
      </c>
      <c r="G169" s="297">
        <f t="shared" si="126"/>
        <v>0</v>
      </c>
      <c r="H169" s="297">
        <f t="shared" si="127"/>
        <v>0</v>
      </c>
      <c r="I169" s="297">
        <f t="shared" si="128"/>
        <v>0</v>
      </c>
      <c r="J169" s="297">
        <f t="shared" si="129"/>
        <v>0</v>
      </c>
      <c r="K169" s="291"/>
      <c r="L169" s="320">
        <f>L$72*'6. INPUT PROJECT'!$K98*'6. INPUT PROJECT'!$L98</f>
        <v>0</v>
      </c>
      <c r="M169" s="320">
        <f>M$72*'6. INPUT PROJECT'!$K98*'6. INPUT PROJECT'!$L98</f>
        <v>0</v>
      </c>
      <c r="N169" s="320">
        <f>N$72*'6. INPUT PROJECT'!$K98*'6. INPUT PROJECT'!$L98</f>
        <v>0</v>
      </c>
      <c r="O169" s="320">
        <f>O$72*'6. INPUT PROJECT'!$K98*'6. INPUT PROJECT'!$L98</f>
        <v>0</v>
      </c>
      <c r="P169" s="320">
        <f>P$72*'6. INPUT PROJECT'!$K98*'6. INPUT PROJECT'!$L98</f>
        <v>0</v>
      </c>
      <c r="Q169" s="320">
        <f>Q$72*'6. INPUT PROJECT'!$K98*'6. INPUT PROJECT'!$L98</f>
        <v>0</v>
      </c>
      <c r="R169" s="320">
        <f>R$72*'6. INPUT PROJECT'!$K98*'6. INPUT PROJECT'!$L98</f>
        <v>0</v>
      </c>
      <c r="S169" s="320">
        <f>S$72*'6. INPUT PROJECT'!$K98*'6. INPUT PROJECT'!$L98</f>
        <v>0</v>
      </c>
      <c r="T169" s="320">
        <f>T$72*'6. INPUT PROJECT'!$K98*'6. INPUT PROJECT'!$L98</f>
        <v>0</v>
      </c>
      <c r="U169" s="320">
        <f>U$72*'6. INPUT PROJECT'!$K98*'6. INPUT PROJECT'!$L98</f>
        <v>0</v>
      </c>
      <c r="V169" s="320">
        <f>V$72*'6. INPUT PROJECT'!$K98*'6. INPUT PROJECT'!$L98</f>
        <v>0</v>
      </c>
      <c r="W169" s="320">
        <f>W$72*'6. INPUT PROJECT'!$K98*'6. INPUT PROJECT'!$L98</f>
        <v>0</v>
      </c>
      <c r="X169" s="320">
        <f>X$72*'6. INPUT PROJECT'!$K98*'6. INPUT PROJECT'!$L98</f>
        <v>0</v>
      </c>
      <c r="Y169" s="320">
        <f>Y$72*'6. INPUT PROJECT'!$K98*'6. INPUT PROJECT'!$L98</f>
        <v>0</v>
      </c>
      <c r="Z169" s="320">
        <f>Z$72*'6. INPUT PROJECT'!$K98*'6. INPUT PROJECT'!$L98</f>
        <v>0</v>
      </c>
      <c r="AA169" s="320">
        <f>AA$72*'6. INPUT PROJECT'!$K98*'6. INPUT PROJECT'!$L98</f>
        <v>0</v>
      </c>
      <c r="AB169" s="320">
        <f>AB$72*'6. INPUT PROJECT'!$K98*'6. INPUT PROJECT'!$L98</f>
        <v>0</v>
      </c>
      <c r="AC169" s="320">
        <f>AC$72*'6. INPUT PROJECT'!$K98*'6. INPUT PROJECT'!$L98</f>
        <v>0</v>
      </c>
      <c r="AD169" s="320">
        <f>AD$72*'6. INPUT PROJECT'!$K98*'6. INPUT PROJECT'!$L98</f>
        <v>0</v>
      </c>
      <c r="AE169" s="320">
        <f>AE$72*'6. INPUT PROJECT'!$K98*'6. INPUT PROJECT'!$L98</f>
        <v>0</v>
      </c>
      <c r="AF169" s="320">
        <f>AF$72*'6. INPUT PROJECT'!$K98*'6. INPUT PROJECT'!$L98</f>
        <v>0</v>
      </c>
      <c r="AG169" s="320">
        <f>AG$72*'6. INPUT PROJECT'!$K98*'6. INPUT PROJECT'!$L98</f>
        <v>0</v>
      </c>
      <c r="AH169" s="320">
        <f>AH$72*'6. INPUT PROJECT'!$K98*'6. INPUT PROJECT'!$L98</f>
        <v>0</v>
      </c>
      <c r="AI169" s="320">
        <f>AI$72*'6. INPUT PROJECT'!$K98*'6. INPUT PROJECT'!$L98</f>
        <v>0</v>
      </c>
      <c r="AJ169" s="320">
        <f>AJ$72*'6. INPUT PROJECT'!$K98*'6. INPUT PROJECT'!$L98</f>
        <v>0</v>
      </c>
      <c r="AK169" s="320">
        <f>AK$72*'6. INPUT PROJECT'!$K98*'6. INPUT PROJECT'!$L98</f>
        <v>0</v>
      </c>
      <c r="AL169" s="320">
        <f>AL$72*'6. INPUT PROJECT'!$K98*'6. INPUT PROJECT'!$L98</f>
        <v>0</v>
      </c>
      <c r="AM169" s="320">
        <f>AM$72*'6. INPUT PROJECT'!$K98*'6. INPUT PROJECT'!$L98</f>
        <v>0</v>
      </c>
      <c r="AN169" s="320">
        <f>AN$72*'6. INPUT PROJECT'!$K98*'6. INPUT PROJECT'!$L98</f>
        <v>0</v>
      </c>
      <c r="AO169" s="320">
        <f>AO$72*'6. INPUT PROJECT'!$K98*'6. INPUT PROJECT'!$L98</f>
        <v>0</v>
      </c>
      <c r="AP169" s="320">
        <f>AP$72*'6. INPUT PROJECT'!$K98*'6. INPUT PROJECT'!$L98</f>
        <v>0</v>
      </c>
      <c r="AQ169" s="320">
        <f>AQ$72*'6. INPUT PROJECT'!$K98*'6. INPUT PROJECT'!$L98</f>
        <v>0</v>
      </c>
      <c r="AR169" s="320">
        <f>AR$72*'6. INPUT PROJECT'!$K98*'6. INPUT PROJECT'!$L98</f>
        <v>0</v>
      </c>
      <c r="AS169" s="320">
        <f>AS$72*'6. INPUT PROJECT'!$K98*'6. INPUT PROJECT'!$L98</f>
        <v>0</v>
      </c>
      <c r="AT169" s="320">
        <f>AT$72*'6. INPUT PROJECT'!$K98*'6. INPUT PROJECT'!$L98</f>
        <v>0</v>
      </c>
      <c r="AU169" s="320">
        <f>AU$72*'6. INPUT PROJECT'!$K98*'6. INPUT PROJECT'!$L98</f>
        <v>0</v>
      </c>
      <c r="AV169" s="320">
        <f>AV$72*'6. INPUT PROJECT'!$K98*'6. INPUT PROJECT'!$L98</f>
        <v>0</v>
      </c>
      <c r="AW169" s="320">
        <f>AW$72*'6. INPUT PROJECT'!$K98*'6. INPUT PROJECT'!$L98</f>
        <v>0</v>
      </c>
      <c r="AX169" s="320">
        <f>AX$72*'6. INPUT PROJECT'!$K98*'6. INPUT PROJECT'!$L98</f>
        <v>0</v>
      </c>
      <c r="AY169" s="320">
        <f>AY$72*'6. INPUT PROJECT'!$K98*'6. INPUT PROJECT'!$L98</f>
        <v>0</v>
      </c>
      <c r="AZ169" s="320">
        <f>AZ$72*'6. INPUT PROJECT'!$K98*'6. INPUT PROJECT'!$L98</f>
        <v>0</v>
      </c>
      <c r="BA169" s="320">
        <f>BA$72*'6. INPUT PROJECT'!$K98*'6. INPUT PROJECT'!$L98</f>
        <v>0</v>
      </c>
      <c r="BB169" s="320">
        <f>BB$72*'6. INPUT PROJECT'!$K98*'6. INPUT PROJECT'!$L98</f>
        <v>0</v>
      </c>
      <c r="BC169" s="320">
        <f>BC$72*'6. INPUT PROJECT'!$K98*'6. INPUT PROJECT'!$L98</f>
        <v>0</v>
      </c>
      <c r="BD169" s="320">
        <f>BD$72*'6. INPUT PROJECT'!$K98*'6. INPUT PROJECT'!$L98</f>
        <v>0</v>
      </c>
      <c r="BE169" s="320">
        <f>BE$72*'6. INPUT PROJECT'!$K98*'6. INPUT PROJECT'!$L98</f>
        <v>0</v>
      </c>
      <c r="BF169" s="320">
        <f>BF$72*'6. INPUT PROJECT'!$K98*'6. INPUT PROJECT'!$L98</f>
        <v>0</v>
      </c>
      <c r="BG169" s="320">
        <f>BG$72*'6. INPUT PROJECT'!$K98*'6. INPUT PROJECT'!$L98</f>
        <v>0</v>
      </c>
      <c r="BH169" s="320">
        <f>BH$72*'6. INPUT PROJECT'!$K98*'6. INPUT PROJECT'!$L98</f>
        <v>0</v>
      </c>
      <c r="BI169" s="320">
        <f>BI$72*'6. INPUT PROJECT'!$K98*'6. INPUT PROJECT'!$L98</f>
        <v>0</v>
      </c>
      <c r="BJ169" s="320">
        <f>BJ$72*'6. INPUT PROJECT'!$K98*'6. INPUT PROJECT'!$L98</f>
        <v>0</v>
      </c>
      <c r="BK169" s="320">
        <f>BK$72*'6. INPUT PROJECT'!$K98*'6. INPUT PROJECT'!$L98</f>
        <v>0</v>
      </c>
      <c r="BL169" s="320">
        <f>BL$72*'6. INPUT PROJECT'!$K98*'6. INPUT PROJECT'!$L98</f>
        <v>0</v>
      </c>
      <c r="BM169" s="320">
        <f>BM$72*'6. INPUT PROJECT'!$K98*'6. INPUT PROJECT'!$L98</f>
        <v>0</v>
      </c>
      <c r="BN169" s="320">
        <f>BN$72*'6. INPUT PROJECT'!$K98*'6. INPUT PROJECT'!$L98</f>
        <v>0</v>
      </c>
      <c r="BO169" s="320">
        <f>BO$72*'6. INPUT PROJECT'!$K98*'6. INPUT PROJECT'!$L98</f>
        <v>0</v>
      </c>
      <c r="BP169" s="320">
        <f>BP$72*'6. INPUT PROJECT'!$K98*'6. INPUT PROJECT'!$L98</f>
        <v>0</v>
      </c>
      <c r="BQ169" s="320">
        <f>BQ$72*'6. INPUT PROJECT'!$K98*'6. INPUT PROJECT'!$L98</f>
        <v>0</v>
      </c>
      <c r="BR169" s="320">
        <f>BR$72*'6. INPUT PROJECT'!$K98*'6. INPUT PROJECT'!$L98</f>
        <v>0</v>
      </c>
      <c r="BS169" s="320">
        <f>BS$72*'6. INPUT PROJECT'!$K98*'6. INPUT PROJECT'!$L98</f>
        <v>0</v>
      </c>
    </row>
    <row r="170" spans="1:71" s="80" customFormat="1" ht="16" outlineLevel="2">
      <c r="A170" s="83"/>
      <c r="B170" s="130" t="str">
        <f>'6. INPUT PROJECT'!D99</f>
        <v>Project-2.4-Item #7</v>
      </c>
      <c r="C170" s="130">
        <f>'6. INPUT PROJECT'!F99</f>
        <v>0</v>
      </c>
      <c r="E170" s="297">
        <f t="shared" si="124"/>
        <v>0</v>
      </c>
      <c r="F170" s="297">
        <f t="shared" si="125"/>
        <v>0</v>
      </c>
      <c r="G170" s="297">
        <f t="shared" si="126"/>
        <v>0</v>
      </c>
      <c r="H170" s="297">
        <f t="shared" si="127"/>
        <v>0</v>
      </c>
      <c r="I170" s="297">
        <f t="shared" si="128"/>
        <v>0</v>
      </c>
      <c r="J170" s="297">
        <f t="shared" si="129"/>
        <v>0</v>
      </c>
      <c r="K170" s="291"/>
      <c r="L170" s="320">
        <f>L$72*'6. INPUT PROJECT'!$K99*'6. INPUT PROJECT'!$L99</f>
        <v>0</v>
      </c>
      <c r="M170" s="320">
        <f>M$72*'6. INPUT PROJECT'!$K99*'6. INPUT PROJECT'!$L99</f>
        <v>0</v>
      </c>
      <c r="N170" s="320">
        <f>N$72*'6. INPUT PROJECT'!$K99*'6. INPUT PROJECT'!$L99</f>
        <v>0</v>
      </c>
      <c r="O170" s="320">
        <f>O$72*'6. INPUT PROJECT'!$K99*'6. INPUT PROJECT'!$L99</f>
        <v>0</v>
      </c>
      <c r="P170" s="320">
        <f>P$72*'6. INPUT PROJECT'!$K99*'6. INPUT PROJECT'!$L99</f>
        <v>0</v>
      </c>
      <c r="Q170" s="320">
        <f>Q$72*'6. INPUT PROJECT'!$K99*'6. INPUT PROJECT'!$L99</f>
        <v>0</v>
      </c>
      <c r="R170" s="320">
        <f>R$72*'6. INPUT PROJECT'!$K99*'6. INPUT PROJECT'!$L99</f>
        <v>0</v>
      </c>
      <c r="S170" s="320">
        <f>S$72*'6. INPUT PROJECT'!$K99*'6. INPUT PROJECT'!$L99</f>
        <v>0</v>
      </c>
      <c r="T170" s="320">
        <f>T$72*'6. INPUT PROJECT'!$K99*'6. INPUT PROJECT'!$L99</f>
        <v>0</v>
      </c>
      <c r="U170" s="320">
        <f>U$72*'6. INPUT PROJECT'!$K99*'6. INPUT PROJECT'!$L99</f>
        <v>0</v>
      </c>
      <c r="V170" s="320">
        <f>V$72*'6. INPUT PROJECT'!$K99*'6. INPUT PROJECT'!$L99</f>
        <v>0</v>
      </c>
      <c r="W170" s="320">
        <f>W$72*'6. INPUT PROJECT'!$K99*'6. INPUT PROJECT'!$L99</f>
        <v>0</v>
      </c>
      <c r="X170" s="320">
        <f>X$72*'6. INPUT PROJECT'!$K99*'6. INPUT PROJECT'!$L99</f>
        <v>0</v>
      </c>
      <c r="Y170" s="320">
        <f>Y$72*'6. INPUT PROJECT'!$K99*'6. INPUT PROJECT'!$L99</f>
        <v>0</v>
      </c>
      <c r="Z170" s="320">
        <f>Z$72*'6. INPUT PROJECT'!$K99*'6. INPUT PROJECT'!$L99</f>
        <v>0</v>
      </c>
      <c r="AA170" s="320">
        <f>AA$72*'6. INPUT PROJECT'!$K99*'6. INPUT PROJECT'!$L99</f>
        <v>0</v>
      </c>
      <c r="AB170" s="320">
        <f>AB$72*'6. INPUT PROJECT'!$K99*'6. INPUT PROJECT'!$L99</f>
        <v>0</v>
      </c>
      <c r="AC170" s="320">
        <f>AC$72*'6. INPUT PROJECT'!$K99*'6. INPUT PROJECT'!$L99</f>
        <v>0</v>
      </c>
      <c r="AD170" s="320">
        <f>AD$72*'6. INPUT PROJECT'!$K99*'6. INPUT PROJECT'!$L99</f>
        <v>0</v>
      </c>
      <c r="AE170" s="320">
        <f>AE$72*'6. INPUT PROJECT'!$K99*'6. INPUT PROJECT'!$L99</f>
        <v>0</v>
      </c>
      <c r="AF170" s="320">
        <f>AF$72*'6. INPUT PROJECT'!$K99*'6. INPUT PROJECT'!$L99</f>
        <v>0</v>
      </c>
      <c r="AG170" s="320">
        <f>AG$72*'6. INPUT PROJECT'!$K99*'6. INPUT PROJECT'!$L99</f>
        <v>0</v>
      </c>
      <c r="AH170" s="320">
        <f>AH$72*'6. INPUT PROJECT'!$K99*'6. INPUT PROJECT'!$L99</f>
        <v>0</v>
      </c>
      <c r="AI170" s="320">
        <f>AI$72*'6. INPUT PROJECT'!$K99*'6. INPUT PROJECT'!$L99</f>
        <v>0</v>
      </c>
      <c r="AJ170" s="320">
        <f>AJ$72*'6. INPUT PROJECT'!$K99*'6. INPUT PROJECT'!$L99</f>
        <v>0</v>
      </c>
      <c r="AK170" s="320">
        <f>AK$72*'6. INPUT PROJECT'!$K99*'6. INPUT PROJECT'!$L99</f>
        <v>0</v>
      </c>
      <c r="AL170" s="320">
        <f>AL$72*'6. INPUT PROJECT'!$K99*'6. INPUT PROJECT'!$L99</f>
        <v>0</v>
      </c>
      <c r="AM170" s="320">
        <f>AM$72*'6. INPUT PROJECT'!$K99*'6. INPUT PROJECT'!$L99</f>
        <v>0</v>
      </c>
      <c r="AN170" s="320">
        <f>AN$72*'6. INPUT PROJECT'!$K99*'6. INPUT PROJECT'!$L99</f>
        <v>0</v>
      </c>
      <c r="AO170" s="320">
        <f>AO$72*'6. INPUT PROJECT'!$K99*'6. INPUT PROJECT'!$L99</f>
        <v>0</v>
      </c>
      <c r="AP170" s="320">
        <f>AP$72*'6. INPUT PROJECT'!$K99*'6. INPUT PROJECT'!$L99</f>
        <v>0</v>
      </c>
      <c r="AQ170" s="320">
        <f>AQ$72*'6. INPUT PROJECT'!$K99*'6. INPUT PROJECT'!$L99</f>
        <v>0</v>
      </c>
      <c r="AR170" s="320">
        <f>AR$72*'6. INPUT PROJECT'!$K99*'6. INPUT PROJECT'!$L99</f>
        <v>0</v>
      </c>
      <c r="AS170" s="320">
        <f>AS$72*'6. INPUT PROJECT'!$K99*'6. INPUT PROJECT'!$L99</f>
        <v>0</v>
      </c>
      <c r="AT170" s="320">
        <f>AT$72*'6. INPUT PROJECT'!$K99*'6. INPUT PROJECT'!$L99</f>
        <v>0</v>
      </c>
      <c r="AU170" s="320">
        <f>AU$72*'6. INPUT PROJECT'!$K99*'6. INPUT PROJECT'!$L99</f>
        <v>0</v>
      </c>
      <c r="AV170" s="320">
        <f>AV$72*'6. INPUT PROJECT'!$K99*'6. INPUT PROJECT'!$L99</f>
        <v>0</v>
      </c>
      <c r="AW170" s="320">
        <f>AW$72*'6. INPUT PROJECT'!$K99*'6. INPUT PROJECT'!$L99</f>
        <v>0</v>
      </c>
      <c r="AX170" s="320">
        <f>AX$72*'6. INPUT PROJECT'!$K99*'6. INPUT PROJECT'!$L99</f>
        <v>0</v>
      </c>
      <c r="AY170" s="320">
        <f>AY$72*'6. INPUT PROJECT'!$K99*'6. INPUT PROJECT'!$L99</f>
        <v>0</v>
      </c>
      <c r="AZ170" s="320">
        <f>AZ$72*'6. INPUT PROJECT'!$K99*'6. INPUT PROJECT'!$L99</f>
        <v>0</v>
      </c>
      <c r="BA170" s="320">
        <f>BA$72*'6. INPUT PROJECT'!$K99*'6. INPUT PROJECT'!$L99</f>
        <v>0</v>
      </c>
      <c r="BB170" s="320">
        <f>BB$72*'6. INPUT PROJECT'!$K99*'6. INPUT PROJECT'!$L99</f>
        <v>0</v>
      </c>
      <c r="BC170" s="320">
        <f>BC$72*'6. INPUT PROJECT'!$K99*'6. INPUT PROJECT'!$L99</f>
        <v>0</v>
      </c>
      <c r="BD170" s="320">
        <f>BD$72*'6. INPUT PROJECT'!$K99*'6. INPUT PROJECT'!$L99</f>
        <v>0</v>
      </c>
      <c r="BE170" s="320">
        <f>BE$72*'6. INPUT PROJECT'!$K99*'6. INPUT PROJECT'!$L99</f>
        <v>0</v>
      </c>
      <c r="BF170" s="320">
        <f>BF$72*'6. INPUT PROJECT'!$K99*'6. INPUT PROJECT'!$L99</f>
        <v>0</v>
      </c>
      <c r="BG170" s="320">
        <f>BG$72*'6. INPUT PROJECT'!$K99*'6. INPUT PROJECT'!$L99</f>
        <v>0</v>
      </c>
      <c r="BH170" s="320">
        <f>BH$72*'6. INPUT PROJECT'!$K99*'6. INPUT PROJECT'!$L99</f>
        <v>0</v>
      </c>
      <c r="BI170" s="320">
        <f>BI$72*'6. INPUT PROJECT'!$K99*'6. INPUT PROJECT'!$L99</f>
        <v>0</v>
      </c>
      <c r="BJ170" s="320">
        <f>BJ$72*'6. INPUT PROJECT'!$K99*'6. INPUT PROJECT'!$L99</f>
        <v>0</v>
      </c>
      <c r="BK170" s="320">
        <f>BK$72*'6. INPUT PROJECT'!$K99*'6. INPUT PROJECT'!$L99</f>
        <v>0</v>
      </c>
      <c r="BL170" s="320">
        <f>BL$72*'6. INPUT PROJECT'!$K99*'6. INPUT PROJECT'!$L99</f>
        <v>0</v>
      </c>
      <c r="BM170" s="320">
        <f>BM$72*'6. INPUT PROJECT'!$K99*'6. INPUT PROJECT'!$L99</f>
        <v>0</v>
      </c>
      <c r="BN170" s="320">
        <f>BN$72*'6. INPUT PROJECT'!$K99*'6. INPUT PROJECT'!$L99</f>
        <v>0</v>
      </c>
      <c r="BO170" s="320">
        <f>BO$72*'6. INPUT PROJECT'!$K99*'6. INPUT PROJECT'!$L99</f>
        <v>0</v>
      </c>
      <c r="BP170" s="320">
        <f>BP$72*'6. INPUT PROJECT'!$K99*'6. INPUT PROJECT'!$L99</f>
        <v>0</v>
      </c>
      <c r="BQ170" s="320">
        <f>BQ$72*'6. INPUT PROJECT'!$K99*'6. INPUT PROJECT'!$L99</f>
        <v>0</v>
      </c>
      <c r="BR170" s="320">
        <f>BR$72*'6. INPUT PROJECT'!$K99*'6. INPUT PROJECT'!$L99</f>
        <v>0</v>
      </c>
      <c r="BS170" s="320">
        <f>BS$72*'6. INPUT PROJECT'!$K99*'6. INPUT PROJECT'!$L99</f>
        <v>0</v>
      </c>
    </row>
    <row r="171" spans="1:71" s="80" customFormat="1" ht="16" outlineLevel="2">
      <c r="A171" s="83"/>
      <c r="B171" s="130" t="str">
        <f>'6. INPUT PROJECT'!D100</f>
        <v>Project-2.4-Item #8</v>
      </c>
      <c r="C171" s="130">
        <f>'6. INPUT PROJECT'!F100</f>
        <v>0</v>
      </c>
      <c r="E171" s="297">
        <f t="shared" si="124"/>
        <v>0</v>
      </c>
      <c r="F171" s="297">
        <f t="shared" si="125"/>
        <v>0</v>
      </c>
      <c r="G171" s="297">
        <f t="shared" si="126"/>
        <v>0</v>
      </c>
      <c r="H171" s="297">
        <f t="shared" si="127"/>
        <v>0</v>
      </c>
      <c r="I171" s="297">
        <f t="shared" si="128"/>
        <v>0</v>
      </c>
      <c r="J171" s="297">
        <f t="shared" si="129"/>
        <v>0</v>
      </c>
      <c r="K171" s="291"/>
      <c r="L171" s="320">
        <f>L$72*'6. INPUT PROJECT'!$K100*'6. INPUT PROJECT'!$L100</f>
        <v>0</v>
      </c>
      <c r="M171" s="320">
        <f>M$72*'6. INPUT PROJECT'!$K100*'6. INPUT PROJECT'!$L100</f>
        <v>0</v>
      </c>
      <c r="N171" s="320">
        <f>N$72*'6. INPUT PROJECT'!$K100*'6. INPUT PROJECT'!$L100</f>
        <v>0</v>
      </c>
      <c r="O171" s="320">
        <f>O$72*'6. INPUT PROJECT'!$K100*'6. INPUT PROJECT'!$L100</f>
        <v>0</v>
      </c>
      <c r="P171" s="320">
        <f>P$72*'6. INPUT PROJECT'!$K100*'6. INPUT PROJECT'!$L100</f>
        <v>0</v>
      </c>
      <c r="Q171" s="320">
        <f>Q$72*'6. INPUT PROJECT'!$K100*'6. INPUT PROJECT'!$L100</f>
        <v>0</v>
      </c>
      <c r="R171" s="320">
        <f>R$72*'6. INPUT PROJECT'!$K100*'6. INPUT PROJECT'!$L100</f>
        <v>0</v>
      </c>
      <c r="S171" s="320">
        <f>S$72*'6. INPUT PROJECT'!$K100*'6. INPUT PROJECT'!$L100</f>
        <v>0</v>
      </c>
      <c r="T171" s="320">
        <f>T$72*'6. INPUT PROJECT'!$K100*'6. INPUT PROJECT'!$L100</f>
        <v>0</v>
      </c>
      <c r="U171" s="320">
        <f>U$72*'6. INPUT PROJECT'!$K100*'6. INPUT PROJECT'!$L100</f>
        <v>0</v>
      </c>
      <c r="V171" s="320">
        <f>V$72*'6. INPUT PROJECT'!$K100*'6. INPUT PROJECT'!$L100</f>
        <v>0</v>
      </c>
      <c r="W171" s="320">
        <f>W$72*'6. INPUT PROJECT'!$K100*'6. INPUT PROJECT'!$L100</f>
        <v>0</v>
      </c>
      <c r="X171" s="320">
        <f>X$72*'6. INPUT PROJECT'!$K100*'6. INPUT PROJECT'!$L100</f>
        <v>0</v>
      </c>
      <c r="Y171" s="320">
        <f>Y$72*'6. INPUT PROJECT'!$K100*'6. INPUT PROJECT'!$L100</f>
        <v>0</v>
      </c>
      <c r="Z171" s="320">
        <f>Z$72*'6. INPUT PROJECT'!$K100*'6. INPUT PROJECT'!$L100</f>
        <v>0</v>
      </c>
      <c r="AA171" s="320">
        <f>AA$72*'6. INPUT PROJECT'!$K100*'6. INPUT PROJECT'!$L100</f>
        <v>0</v>
      </c>
      <c r="AB171" s="320">
        <f>AB$72*'6. INPUT PROJECT'!$K100*'6. INPUT PROJECT'!$L100</f>
        <v>0</v>
      </c>
      <c r="AC171" s="320">
        <f>AC$72*'6. INPUT PROJECT'!$K100*'6. INPUT PROJECT'!$L100</f>
        <v>0</v>
      </c>
      <c r="AD171" s="320">
        <f>AD$72*'6. INPUT PROJECT'!$K100*'6. INPUT PROJECT'!$L100</f>
        <v>0</v>
      </c>
      <c r="AE171" s="320">
        <f>AE$72*'6. INPUT PROJECT'!$K100*'6. INPUT PROJECT'!$L100</f>
        <v>0</v>
      </c>
      <c r="AF171" s="320">
        <f>AF$72*'6. INPUT PROJECT'!$K100*'6. INPUT PROJECT'!$L100</f>
        <v>0</v>
      </c>
      <c r="AG171" s="320">
        <f>AG$72*'6. INPUT PROJECT'!$K100*'6. INPUT PROJECT'!$L100</f>
        <v>0</v>
      </c>
      <c r="AH171" s="320">
        <f>AH$72*'6. INPUT PROJECT'!$K100*'6. INPUT PROJECT'!$L100</f>
        <v>0</v>
      </c>
      <c r="AI171" s="320">
        <f>AI$72*'6. INPUT PROJECT'!$K100*'6. INPUT PROJECT'!$L100</f>
        <v>0</v>
      </c>
      <c r="AJ171" s="320">
        <f>AJ$72*'6. INPUT PROJECT'!$K100*'6. INPUT PROJECT'!$L100</f>
        <v>0</v>
      </c>
      <c r="AK171" s="320">
        <f>AK$72*'6. INPUT PROJECT'!$K100*'6. INPUT PROJECT'!$L100</f>
        <v>0</v>
      </c>
      <c r="AL171" s="320">
        <f>AL$72*'6. INPUT PROJECT'!$K100*'6. INPUT PROJECT'!$L100</f>
        <v>0</v>
      </c>
      <c r="AM171" s="320">
        <f>AM$72*'6. INPUT PROJECT'!$K100*'6. INPUT PROJECT'!$L100</f>
        <v>0</v>
      </c>
      <c r="AN171" s="320">
        <f>AN$72*'6. INPUT PROJECT'!$K100*'6. INPUT PROJECT'!$L100</f>
        <v>0</v>
      </c>
      <c r="AO171" s="320">
        <f>AO$72*'6. INPUT PROJECT'!$K100*'6. INPUT PROJECT'!$L100</f>
        <v>0</v>
      </c>
      <c r="AP171" s="320">
        <f>AP$72*'6. INPUT PROJECT'!$K100*'6. INPUT PROJECT'!$L100</f>
        <v>0</v>
      </c>
      <c r="AQ171" s="320">
        <f>AQ$72*'6. INPUT PROJECT'!$K100*'6. INPUT PROJECT'!$L100</f>
        <v>0</v>
      </c>
      <c r="AR171" s="320">
        <f>AR$72*'6. INPUT PROJECT'!$K100*'6. INPUT PROJECT'!$L100</f>
        <v>0</v>
      </c>
      <c r="AS171" s="320">
        <f>AS$72*'6. INPUT PROJECT'!$K100*'6. INPUT PROJECT'!$L100</f>
        <v>0</v>
      </c>
      <c r="AT171" s="320">
        <f>AT$72*'6. INPUT PROJECT'!$K100*'6. INPUT PROJECT'!$L100</f>
        <v>0</v>
      </c>
      <c r="AU171" s="320">
        <f>AU$72*'6. INPUT PROJECT'!$K100*'6. INPUT PROJECT'!$L100</f>
        <v>0</v>
      </c>
      <c r="AV171" s="320">
        <f>AV$72*'6. INPUT PROJECT'!$K100*'6. INPUT PROJECT'!$L100</f>
        <v>0</v>
      </c>
      <c r="AW171" s="320">
        <f>AW$72*'6. INPUT PROJECT'!$K100*'6. INPUT PROJECT'!$L100</f>
        <v>0</v>
      </c>
      <c r="AX171" s="320">
        <f>AX$72*'6. INPUT PROJECT'!$K100*'6. INPUT PROJECT'!$L100</f>
        <v>0</v>
      </c>
      <c r="AY171" s="320">
        <f>AY$72*'6. INPUT PROJECT'!$K100*'6. INPUT PROJECT'!$L100</f>
        <v>0</v>
      </c>
      <c r="AZ171" s="320">
        <f>AZ$72*'6. INPUT PROJECT'!$K100*'6. INPUT PROJECT'!$L100</f>
        <v>0</v>
      </c>
      <c r="BA171" s="320">
        <f>BA$72*'6. INPUT PROJECT'!$K100*'6. INPUT PROJECT'!$L100</f>
        <v>0</v>
      </c>
      <c r="BB171" s="320">
        <f>BB$72*'6. INPUT PROJECT'!$K100*'6. INPUT PROJECT'!$L100</f>
        <v>0</v>
      </c>
      <c r="BC171" s="320">
        <f>BC$72*'6. INPUT PROJECT'!$K100*'6. INPUT PROJECT'!$L100</f>
        <v>0</v>
      </c>
      <c r="BD171" s="320">
        <f>BD$72*'6. INPUT PROJECT'!$K100*'6. INPUT PROJECT'!$L100</f>
        <v>0</v>
      </c>
      <c r="BE171" s="320">
        <f>BE$72*'6. INPUT PROJECT'!$K100*'6. INPUT PROJECT'!$L100</f>
        <v>0</v>
      </c>
      <c r="BF171" s="320">
        <f>BF$72*'6. INPUT PROJECT'!$K100*'6. INPUT PROJECT'!$L100</f>
        <v>0</v>
      </c>
      <c r="BG171" s="320">
        <f>BG$72*'6. INPUT PROJECT'!$K100*'6. INPUT PROJECT'!$L100</f>
        <v>0</v>
      </c>
      <c r="BH171" s="320">
        <f>BH$72*'6. INPUT PROJECT'!$K100*'6. INPUT PROJECT'!$L100</f>
        <v>0</v>
      </c>
      <c r="BI171" s="320">
        <f>BI$72*'6. INPUT PROJECT'!$K100*'6. INPUT PROJECT'!$L100</f>
        <v>0</v>
      </c>
      <c r="BJ171" s="320">
        <f>BJ$72*'6. INPUT PROJECT'!$K100*'6. INPUT PROJECT'!$L100</f>
        <v>0</v>
      </c>
      <c r="BK171" s="320">
        <f>BK$72*'6. INPUT PROJECT'!$K100*'6. INPUT PROJECT'!$L100</f>
        <v>0</v>
      </c>
      <c r="BL171" s="320">
        <f>BL$72*'6. INPUT PROJECT'!$K100*'6. INPUT PROJECT'!$L100</f>
        <v>0</v>
      </c>
      <c r="BM171" s="320">
        <f>BM$72*'6. INPUT PROJECT'!$K100*'6. INPUT PROJECT'!$L100</f>
        <v>0</v>
      </c>
      <c r="BN171" s="320">
        <f>BN$72*'6. INPUT PROJECT'!$K100*'6. INPUT PROJECT'!$L100</f>
        <v>0</v>
      </c>
      <c r="BO171" s="320">
        <f>BO$72*'6. INPUT PROJECT'!$K100*'6. INPUT PROJECT'!$L100</f>
        <v>0</v>
      </c>
      <c r="BP171" s="320">
        <f>BP$72*'6. INPUT PROJECT'!$K100*'6. INPUT PROJECT'!$L100</f>
        <v>0</v>
      </c>
      <c r="BQ171" s="320">
        <f>BQ$72*'6. INPUT PROJECT'!$K100*'6. INPUT PROJECT'!$L100</f>
        <v>0</v>
      </c>
      <c r="BR171" s="320">
        <f>BR$72*'6. INPUT PROJECT'!$K100*'6. INPUT PROJECT'!$L100</f>
        <v>0</v>
      </c>
      <c r="BS171" s="320">
        <f>BS$72*'6. INPUT PROJECT'!$K100*'6. INPUT PROJECT'!$L100</f>
        <v>0</v>
      </c>
    </row>
    <row r="172" spans="1:71" s="80" customFormat="1" ht="16" outlineLevel="2">
      <c r="A172" s="83"/>
      <c r="B172" s="130" t="str">
        <f>'6. INPUT PROJECT'!D101</f>
        <v>Project-2.4-Item #9</v>
      </c>
      <c r="C172" s="130">
        <f>'6. INPUT PROJECT'!F101</f>
        <v>0</v>
      </c>
      <c r="E172" s="297">
        <f t="shared" si="124"/>
        <v>0</v>
      </c>
      <c r="F172" s="297">
        <f t="shared" si="125"/>
        <v>0</v>
      </c>
      <c r="G172" s="297">
        <f t="shared" si="126"/>
        <v>0</v>
      </c>
      <c r="H172" s="297">
        <f t="shared" si="127"/>
        <v>0</v>
      </c>
      <c r="I172" s="297">
        <f t="shared" si="128"/>
        <v>0</v>
      </c>
      <c r="J172" s="297">
        <f t="shared" si="129"/>
        <v>0</v>
      </c>
      <c r="K172" s="319"/>
      <c r="L172" s="320">
        <f>L$72*'6. INPUT PROJECT'!$K101*'6. INPUT PROJECT'!$L101</f>
        <v>0</v>
      </c>
      <c r="M172" s="320">
        <f>M$72*'6. INPUT PROJECT'!$K101*'6. INPUT PROJECT'!$L101</f>
        <v>0</v>
      </c>
      <c r="N172" s="320">
        <f>N$72*'6. INPUT PROJECT'!$K101*'6. INPUT PROJECT'!$L101</f>
        <v>0</v>
      </c>
      <c r="O172" s="320">
        <f>O$72*'6. INPUT PROJECT'!$K101*'6. INPUT PROJECT'!$L101</f>
        <v>0</v>
      </c>
      <c r="P172" s="320">
        <f>P$72*'6. INPUT PROJECT'!$K101*'6. INPUT PROJECT'!$L101</f>
        <v>0</v>
      </c>
      <c r="Q172" s="320">
        <f>Q$72*'6. INPUT PROJECT'!$K101*'6. INPUT PROJECT'!$L101</f>
        <v>0</v>
      </c>
      <c r="R172" s="320">
        <f>R$72*'6. INPUT PROJECT'!$K101*'6. INPUT PROJECT'!$L101</f>
        <v>0</v>
      </c>
      <c r="S172" s="320">
        <f>S$72*'6. INPUT PROJECT'!$K101*'6. INPUT PROJECT'!$L101</f>
        <v>0</v>
      </c>
      <c r="T172" s="320">
        <f>T$72*'6. INPUT PROJECT'!$K101*'6. INPUT PROJECT'!$L101</f>
        <v>0</v>
      </c>
      <c r="U172" s="320">
        <f>U$72*'6. INPUT PROJECT'!$K101*'6. INPUT PROJECT'!$L101</f>
        <v>0</v>
      </c>
      <c r="V172" s="320">
        <f>V$72*'6. INPUT PROJECT'!$K101*'6. INPUT PROJECT'!$L101</f>
        <v>0</v>
      </c>
      <c r="W172" s="320">
        <f>W$72*'6. INPUT PROJECT'!$K101*'6. INPUT PROJECT'!$L101</f>
        <v>0</v>
      </c>
      <c r="X172" s="320">
        <f>X$72*'6. INPUT PROJECT'!$K101*'6. INPUT PROJECT'!$L101</f>
        <v>0</v>
      </c>
      <c r="Y172" s="320">
        <f>Y$72*'6. INPUT PROJECT'!$K101*'6. INPUT PROJECT'!$L101</f>
        <v>0</v>
      </c>
      <c r="Z172" s="320">
        <f>Z$72*'6. INPUT PROJECT'!$K101*'6. INPUT PROJECT'!$L101</f>
        <v>0</v>
      </c>
      <c r="AA172" s="320">
        <f>AA$72*'6. INPUT PROJECT'!$K101*'6. INPUT PROJECT'!$L101</f>
        <v>0</v>
      </c>
      <c r="AB172" s="320">
        <f>AB$72*'6. INPUT PROJECT'!$K101*'6. INPUT PROJECT'!$L101</f>
        <v>0</v>
      </c>
      <c r="AC172" s="320">
        <f>AC$72*'6. INPUT PROJECT'!$K101*'6. INPUT PROJECT'!$L101</f>
        <v>0</v>
      </c>
      <c r="AD172" s="320">
        <f>AD$72*'6. INPUT PROJECT'!$K101*'6. INPUT PROJECT'!$L101</f>
        <v>0</v>
      </c>
      <c r="AE172" s="320">
        <f>AE$72*'6. INPUT PROJECT'!$K101*'6. INPUT PROJECT'!$L101</f>
        <v>0</v>
      </c>
      <c r="AF172" s="320">
        <f>AF$72*'6. INPUT PROJECT'!$K101*'6. INPUT PROJECT'!$L101</f>
        <v>0</v>
      </c>
      <c r="AG172" s="320">
        <f>AG$72*'6. INPUT PROJECT'!$K101*'6. INPUT PROJECT'!$L101</f>
        <v>0</v>
      </c>
      <c r="AH172" s="320">
        <f>AH$72*'6. INPUT PROJECT'!$K101*'6. INPUT PROJECT'!$L101</f>
        <v>0</v>
      </c>
      <c r="AI172" s="320">
        <f>AI$72*'6. INPUT PROJECT'!$K101*'6. INPUT PROJECT'!$L101</f>
        <v>0</v>
      </c>
      <c r="AJ172" s="320">
        <f>AJ$72*'6. INPUT PROJECT'!$K101*'6. INPUT PROJECT'!$L101</f>
        <v>0</v>
      </c>
      <c r="AK172" s="320">
        <f>AK$72*'6. INPUT PROJECT'!$K101*'6. INPUT PROJECT'!$L101</f>
        <v>0</v>
      </c>
      <c r="AL172" s="320">
        <f>AL$72*'6. INPUT PROJECT'!$K101*'6. INPUT PROJECT'!$L101</f>
        <v>0</v>
      </c>
      <c r="AM172" s="320">
        <f>AM$72*'6. INPUT PROJECT'!$K101*'6. INPUT PROJECT'!$L101</f>
        <v>0</v>
      </c>
      <c r="AN172" s="320">
        <f>AN$72*'6. INPUT PROJECT'!$K101*'6. INPUT PROJECT'!$L101</f>
        <v>0</v>
      </c>
      <c r="AO172" s="320">
        <f>AO$72*'6. INPUT PROJECT'!$K101*'6. INPUT PROJECT'!$L101</f>
        <v>0</v>
      </c>
      <c r="AP172" s="320">
        <f>AP$72*'6. INPUT PROJECT'!$K101*'6. INPUT PROJECT'!$L101</f>
        <v>0</v>
      </c>
      <c r="AQ172" s="320">
        <f>AQ$72*'6. INPUT PROJECT'!$K101*'6. INPUT PROJECT'!$L101</f>
        <v>0</v>
      </c>
      <c r="AR172" s="320">
        <f>AR$72*'6. INPUT PROJECT'!$K101*'6. INPUT PROJECT'!$L101</f>
        <v>0</v>
      </c>
      <c r="AS172" s="320">
        <f>AS$72*'6. INPUT PROJECT'!$K101*'6. INPUT PROJECT'!$L101</f>
        <v>0</v>
      </c>
      <c r="AT172" s="320">
        <f>AT$72*'6. INPUT PROJECT'!$K101*'6. INPUT PROJECT'!$L101</f>
        <v>0</v>
      </c>
      <c r="AU172" s="320">
        <f>AU$72*'6. INPUT PROJECT'!$K101*'6. INPUT PROJECT'!$L101</f>
        <v>0</v>
      </c>
      <c r="AV172" s="320">
        <f>AV$72*'6. INPUT PROJECT'!$K101*'6. INPUT PROJECT'!$L101</f>
        <v>0</v>
      </c>
      <c r="AW172" s="320">
        <f>AW$72*'6. INPUT PROJECT'!$K101*'6. INPUT PROJECT'!$L101</f>
        <v>0</v>
      </c>
      <c r="AX172" s="320">
        <f>AX$72*'6. INPUT PROJECT'!$K101*'6. INPUT PROJECT'!$L101</f>
        <v>0</v>
      </c>
      <c r="AY172" s="320">
        <f>AY$72*'6. INPUT PROJECT'!$K101*'6. INPUT PROJECT'!$L101</f>
        <v>0</v>
      </c>
      <c r="AZ172" s="320">
        <f>AZ$72*'6. INPUT PROJECT'!$K101*'6. INPUT PROJECT'!$L101</f>
        <v>0</v>
      </c>
      <c r="BA172" s="320">
        <f>BA$72*'6. INPUT PROJECT'!$K101*'6. INPUT PROJECT'!$L101</f>
        <v>0</v>
      </c>
      <c r="BB172" s="320">
        <f>BB$72*'6. INPUT PROJECT'!$K101*'6. INPUT PROJECT'!$L101</f>
        <v>0</v>
      </c>
      <c r="BC172" s="320">
        <f>BC$72*'6. INPUT PROJECT'!$K101*'6. INPUT PROJECT'!$L101</f>
        <v>0</v>
      </c>
      <c r="BD172" s="320">
        <f>BD$72*'6. INPUT PROJECT'!$K101*'6. INPUT PROJECT'!$L101</f>
        <v>0</v>
      </c>
      <c r="BE172" s="320">
        <f>BE$72*'6. INPUT PROJECT'!$K101*'6. INPUT PROJECT'!$L101</f>
        <v>0</v>
      </c>
      <c r="BF172" s="320">
        <f>BF$72*'6. INPUT PROJECT'!$K101*'6. INPUT PROJECT'!$L101</f>
        <v>0</v>
      </c>
      <c r="BG172" s="320">
        <f>BG$72*'6. INPUT PROJECT'!$K101*'6. INPUT PROJECT'!$L101</f>
        <v>0</v>
      </c>
      <c r="BH172" s="320">
        <f>BH$72*'6. INPUT PROJECT'!$K101*'6. INPUT PROJECT'!$L101</f>
        <v>0</v>
      </c>
      <c r="BI172" s="320">
        <f>BI$72*'6. INPUT PROJECT'!$K101*'6. INPUT PROJECT'!$L101</f>
        <v>0</v>
      </c>
      <c r="BJ172" s="320">
        <f>BJ$72*'6. INPUT PROJECT'!$K101*'6. INPUT PROJECT'!$L101</f>
        <v>0</v>
      </c>
      <c r="BK172" s="320">
        <f>BK$72*'6. INPUT PROJECT'!$K101*'6. INPUT PROJECT'!$L101</f>
        <v>0</v>
      </c>
      <c r="BL172" s="320">
        <f>BL$72*'6. INPUT PROJECT'!$K101*'6. INPUT PROJECT'!$L101</f>
        <v>0</v>
      </c>
      <c r="BM172" s="320">
        <f>BM$72*'6. INPUT PROJECT'!$K101*'6. INPUT PROJECT'!$L101</f>
        <v>0</v>
      </c>
      <c r="BN172" s="320">
        <f>BN$72*'6. INPUT PROJECT'!$K101*'6. INPUT PROJECT'!$L101</f>
        <v>0</v>
      </c>
      <c r="BO172" s="320">
        <f>BO$72*'6. INPUT PROJECT'!$K101*'6. INPUT PROJECT'!$L101</f>
        <v>0</v>
      </c>
      <c r="BP172" s="320">
        <f>BP$72*'6. INPUT PROJECT'!$K101*'6. INPUT PROJECT'!$L101</f>
        <v>0</v>
      </c>
      <c r="BQ172" s="320">
        <f>BQ$72*'6. INPUT PROJECT'!$K101*'6. INPUT PROJECT'!$L101</f>
        <v>0</v>
      </c>
      <c r="BR172" s="320">
        <f>BR$72*'6. INPUT PROJECT'!$K101*'6. INPUT PROJECT'!$L101</f>
        <v>0</v>
      </c>
      <c r="BS172" s="320">
        <f>BS$72*'6. INPUT PROJECT'!$K101*'6. INPUT PROJECT'!$L101</f>
        <v>0</v>
      </c>
    </row>
    <row r="173" spans="1:71" s="80" customFormat="1" ht="16" outlineLevel="2">
      <c r="A173" s="83"/>
      <c r="B173" s="131" t="str">
        <f>'6. INPUT PROJECT'!D102</f>
        <v>Project-2.4-Item #10</v>
      </c>
      <c r="C173" s="131">
        <f>'6. INPUT PROJECT'!F102</f>
        <v>0</v>
      </c>
      <c r="E173" s="298">
        <f t="shared" si="124"/>
        <v>0</v>
      </c>
      <c r="F173" s="298">
        <f t="shared" si="125"/>
        <v>0</v>
      </c>
      <c r="G173" s="298">
        <f t="shared" si="126"/>
        <v>0</v>
      </c>
      <c r="H173" s="298">
        <f t="shared" si="127"/>
        <v>0</v>
      </c>
      <c r="I173" s="298">
        <f t="shared" si="128"/>
        <v>0</v>
      </c>
      <c r="J173" s="298">
        <f t="shared" si="129"/>
        <v>0</v>
      </c>
      <c r="K173" s="319"/>
      <c r="L173" s="321">
        <f>L$72*'6. INPUT PROJECT'!$K102*'6. INPUT PROJECT'!$L102</f>
        <v>0</v>
      </c>
      <c r="M173" s="321">
        <f>M$72*'6. INPUT PROJECT'!$K102*'6. INPUT PROJECT'!$L102</f>
        <v>0</v>
      </c>
      <c r="N173" s="321">
        <f>N$72*'6. INPUT PROJECT'!$K102*'6. INPUT PROJECT'!$L102</f>
        <v>0</v>
      </c>
      <c r="O173" s="321">
        <f>O$72*'6. INPUT PROJECT'!$K102*'6. INPUT PROJECT'!$L102</f>
        <v>0</v>
      </c>
      <c r="P173" s="321">
        <f>P$72*'6. INPUT PROJECT'!$K102*'6. INPUT PROJECT'!$L102</f>
        <v>0</v>
      </c>
      <c r="Q173" s="321">
        <f>Q$72*'6. INPUT PROJECT'!$K102*'6. INPUT PROJECT'!$L102</f>
        <v>0</v>
      </c>
      <c r="R173" s="321">
        <f>R$72*'6. INPUT PROJECT'!$K102*'6. INPUT PROJECT'!$L102</f>
        <v>0</v>
      </c>
      <c r="S173" s="321">
        <f>S$72*'6. INPUT PROJECT'!$K102*'6. INPUT PROJECT'!$L102</f>
        <v>0</v>
      </c>
      <c r="T173" s="321">
        <f>T$72*'6. INPUT PROJECT'!$K102*'6. INPUT PROJECT'!$L102</f>
        <v>0</v>
      </c>
      <c r="U173" s="321">
        <f>U$72*'6. INPUT PROJECT'!$K102*'6. INPUT PROJECT'!$L102</f>
        <v>0</v>
      </c>
      <c r="V173" s="321">
        <f>V$72*'6. INPUT PROJECT'!$K102*'6. INPUT PROJECT'!$L102</f>
        <v>0</v>
      </c>
      <c r="W173" s="321">
        <f>W$72*'6. INPUT PROJECT'!$K102*'6. INPUT PROJECT'!$L102</f>
        <v>0</v>
      </c>
      <c r="X173" s="321">
        <f>X$72*'6. INPUT PROJECT'!$K102*'6. INPUT PROJECT'!$L102</f>
        <v>0</v>
      </c>
      <c r="Y173" s="321">
        <f>Y$72*'6. INPUT PROJECT'!$K102*'6. INPUT PROJECT'!$L102</f>
        <v>0</v>
      </c>
      <c r="Z173" s="321">
        <f>Z$72*'6. INPUT PROJECT'!$K102*'6. INPUT PROJECT'!$L102</f>
        <v>0</v>
      </c>
      <c r="AA173" s="321">
        <f>AA$72*'6. INPUT PROJECT'!$K102*'6. INPUT PROJECT'!$L102</f>
        <v>0</v>
      </c>
      <c r="AB173" s="321">
        <f>AB$72*'6. INPUT PROJECT'!$K102*'6. INPUT PROJECT'!$L102</f>
        <v>0</v>
      </c>
      <c r="AC173" s="321">
        <f>AC$72*'6. INPUT PROJECT'!$K102*'6. INPUT PROJECT'!$L102</f>
        <v>0</v>
      </c>
      <c r="AD173" s="321">
        <f>AD$72*'6. INPUT PROJECT'!$K102*'6. INPUT PROJECT'!$L102</f>
        <v>0</v>
      </c>
      <c r="AE173" s="321">
        <f>AE$72*'6. INPUT PROJECT'!$K102*'6. INPUT PROJECT'!$L102</f>
        <v>0</v>
      </c>
      <c r="AF173" s="321">
        <f>AF$72*'6. INPUT PROJECT'!$K102*'6. INPUT PROJECT'!$L102</f>
        <v>0</v>
      </c>
      <c r="AG173" s="321">
        <f>AG$72*'6. INPUT PROJECT'!$K102*'6. INPUT PROJECT'!$L102</f>
        <v>0</v>
      </c>
      <c r="AH173" s="321">
        <f>AH$72*'6. INPUT PROJECT'!$K102*'6. INPUT PROJECT'!$L102</f>
        <v>0</v>
      </c>
      <c r="AI173" s="321">
        <f>AI$72*'6. INPUT PROJECT'!$K102*'6. INPUT PROJECT'!$L102</f>
        <v>0</v>
      </c>
      <c r="AJ173" s="321">
        <f>AJ$72*'6. INPUT PROJECT'!$K102*'6. INPUT PROJECT'!$L102</f>
        <v>0</v>
      </c>
      <c r="AK173" s="321">
        <f>AK$72*'6. INPUT PROJECT'!$K102*'6. INPUT PROJECT'!$L102</f>
        <v>0</v>
      </c>
      <c r="AL173" s="321">
        <f>AL$72*'6. INPUT PROJECT'!$K102*'6. INPUT PROJECT'!$L102</f>
        <v>0</v>
      </c>
      <c r="AM173" s="321">
        <f>AM$72*'6. INPUT PROJECT'!$K102*'6. INPUT PROJECT'!$L102</f>
        <v>0</v>
      </c>
      <c r="AN173" s="321">
        <f>AN$72*'6. INPUT PROJECT'!$K102*'6. INPUT PROJECT'!$L102</f>
        <v>0</v>
      </c>
      <c r="AO173" s="321">
        <f>AO$72*'6. INPUT PROJECT'!$K102*'6. INPUT PROJECT'!$L102</f>
        <v>0</v>
      </c>
      <c r="AP173" s="321">
        <f>AP$72*'6. INPUT PROJECT'!$K102*'6. INPUT PROJECT'!$L102</f>
        <v>0</v>
      </c>
      <c r="AQ173" s="321">
        <f>AQ$72*'6. INPUT PROJECT'!$K102*'6. INPUT PROJECT'!$L102</f>
        <v>0</v>
      </c>
      <c r="AR173" s="321">
        <f>AR$72*'6. INPUT PROJECT'!$K102*'6. INPUT PROJECT'!$L102</f>
        <v>0</v>
      </c>
      <c r="AS173" s="321">
        <f>AS$72*'6. INPUT PROJECT'!$K102*'6. INPUT PROJECT'!$L102</f>
        <v>0</v>
      </c>
      <c r="AT173" s="321">
        <f>AT$72*'6. INPUT PROJECT'!$K102*'6. INPUT PROJECT'!$L102</f>
        <v>0</v>
      </c>
      <c r="AU173" s="321">
        <f>AU$72*'6. INPUT PROJECT'!$K102*'6. INPUT PROJECT'!$L102</f>
        <v>0</v>
      </c>
      <c r="AV173" s="321">
        <f>AV$72*'6. INPUT PROJECT'!$K102*'6. INPUT PROJECT'!$L102</f>
        <v>0</v>
      </c>
      <c r="AW173" s="321">
        <f>AW$72*'6. INPUT PROJECT'!$K102*'6. INPUT PROJECT'!$L102</f>
        <v>0</v>
      </c>
      <c r="AX173" s="321">
        <f>AX$72*'6. INPUT PROJECT'!$K102*'6. INPUT PROJECT'!$L102</f>
        <v>0</v>
      </c>
      <c r="AY173" s="321">
        <f>AY$72*'6. INPUT PROJECT'!$K102*'6. INPUT PROJECT'!$L102</f>
        <v>0</v>
      </c>
      <c r="AZ173" s="321">
        <f>AZ$72*'6. INPUT PROJECT'!$K102*'6. INPUT PROJECT'!$L102</f>
        <v>0</v>
      </c>
      <c r="BA173" s="321">
        <f>BA$72*'6. INPUT PROJECT'!$K102*'6. INPUT PROJECT'!$L102</f>
        <v>0</v>
      </c>
      <c r="BB173" s="321">
        <f>BB$72*'6. INPUT PROJECT'!$K102*'6. INPUT PROJECT'!$L102</f>
        <v>0</v>
      </c>
      <c r="BC173" s="321">
        <f>BC$72*'6. INPUT PROJECT'!$K102*'6. INPUT PROJECT'!$L102</f>
        <v>0</v>
      </c>
      <c r="BD173" s="321">
        <f>BD$72*'6. INPUT PROJECT'!$K102*'6. INPUT PROJECT'!$L102</f>
        <v>0</v>
      </c>
      <c r="BE173" s="321">
        <f>BE$72*'6. INPUT PROJECT'!$K102*'6. INPUT PROJECT'!$L102</f>
        <v>0</v>
      </c>
      <c r="BF173" s="321">
        <f>BF$72*'6. INPUT PROJECT'!$K102*'6. INPUT PROJECT'!$L102</f>
        <v>0</v>
      </c>
      <c r="BG173" s="321">
        <f>BG$72*'6. INPUT PROJECT'!$K102*'6. INPUT PROJECT'!$L102</f>
        <v>0</v>
      </c>
      <c r="BH173" s="321">
        <f>BH$72*'6. INPUT PROJECT'!$K102*'6. INPUT PROJECT'!$L102</f>
        <v>0</v>
      </c>
      <c r="BI173" s="321">
        <f>BI$72*'6. INPUT PROJECT'!$K102*'6. INPUT PROJECT'!$L102</f>
        <v>0</v>
      </c>
      <c r="BJ173" s="321">
        <f>BJ$72*'6. INPUT PROJECT'!$K102*'6. INPUT PROJECT'!$L102</f>
        <v>0</v>
      </c>
      <c r="BK173" s="321">
        <f>BK$72*'6. INPUT PROJECT'!$K102*'6. INPUT PROJECT'!$L102</f>
        <v>0</v>
      </c>
      <c r="BL173" s="321">
        <f>BL$72*'6. INPUT PROJECT'!$K102*'6. INPUT PROJECT'!$L102</f>
        <v>0</v>
      </c>
      <c r="BM173" s="321">
        <f>BM$72*'6. INPUT PROJECT'!$K102*'6. INPUT PROJECT'!$L102</f>
        <v>0</v>
      </c>
      <c r="BN173" s="321">
        <f>BN$72*'6. INPUT PROJECT'!$K102*'6. INPUT PROJECT'!$L102</f>
        <v>0</v>
      </c>
      <c r="BO173" s="321">
        <f>BO$72*'6. INPUT PROJECT'!$K102*'6. INPUT PROJECT'!$L102</f>
        <v>0</v>
      </c>
      <c r="BP173" s="321">
        <f>BP$72*'6. INPUT PROJECT'!$K102*'6. INPUT PROJECT'!$L102</f>
        <v>0</v>
      </c>
      <c r="BQ173" s="321">
        <f>BQ$72*'6. INPUT PROJECT'!$K102*'6. INPUT PROJECT'!$L102</f>
        <v>0</v>
      </c>
      <c r="BR173" s="321">
        <f>BR$72*'6. INPUT PROJECT'!$K102*'6. INPUT PROJECT'!$L102</f>
        <v>0</v>
      </c>
      <c r="BS173" s="321">
        <f>BS$72*'6. INPUT PROJECT'!$K102*'6. INPUT PROJECT'!$L102</f>
        <v>0</v>
      </c>
    </row>
    <row r="174" spans="1:71" s="83" customFormat="1" ht="19">
      <c r="B174" s="132" t="str">
        <f>'6. INPUT PROJECT'!C104</f>
        <v>2.5</v>
      </c>
      <c r="C174" s="132" t="str">
        <f>'6. INPUT PROJECT'!D104</f>
        <v>Project - NTT - Opex</v>
      </c>
      <c r="E174" s="293">
        <f t="shared" si="124"/>
        <v>414000</v>
      </c>
      <c r="F174" s="293">
        <f t="shared" si="125"/>
        <v>126000</v>
      </c>
      <c r="G174" s="293">
        <f t="shared" si="126"/>
        <v>144000</v>
      </c>
      <c r="H174" s="293">
        <f t="shared" si="127"/>
        <v>144000</v>
      </c>
      <c r="I174" s="293">
        <f t="shared" si="128"/>
        <v>0</v>
      </c>
      <c r="J174" s="293">
        <f t="shared" si="129"/>
        <v>0</v>
      </c>
      <c r="K174" s="314"/>
      <c r="L174" s="294">
        <f t="shared" ref="L174:AQ174" si="134">L175+L186+L197</f>
        <v>3000</v>
      </c>
      <c r="M174" s="294">
        <f t="shared" si="134"/>
        <v>6000</v>
      </c>
      <c r="N174" s="294">
        <f t="shared" si="134"/>
        <v>9000</v>
      </c>
      <c r="O174" s="294">
        <f t="shared" si="134"/>
        <v>12000</v>
      </c>
      <c r="P174" s="294">
        <f t="shared" si="134"/>
        <v>12000</v>
      </c>
      <c r="Q174" s="294">
        <f t="shared" si="134"/>
        <v>12000</v>
      </c>
      <c r="R174" s="294">
        <f t="shared" si="134"/>
        <v>12000</v>
      </c>
      <c r="S174" s="294">
        <f t="shared" si="134"/>
        <v>12000</v>
      </c>
      <c r="T174" s="294">
        <f t="shared" si="134"/>
        <v>12000</v>
      </c>
      <c r="U174" s="294">
        <f t="shared" si="134"/>
        <v>12000</v>
      </c>
      <c r="V174" s="294">
        <f t="shared" si="134"/>
        <v>12000</v>
      </c>
      <c r="W174" s="294">
        <f t="shared" si="134"/>
        <v>12000</v>
      </c>
      <c r="X174" s="294">
        <f t="shared" si="134"/>
        <v>12000</v>
      </c>
      <c r="Y174" s="294">
        <f t="shared" si="134"/>
        <v>12000</v>
      </c>
      <c r="Z174" s="294">
        <f t="shared" si="134"/>
        <v>12000</v>
      </c>
      <c r="AA174" s="294">
        <f t="shared" si="134"/>
        <v>12000</v>
      </c>
      <c r="AB174" s="294">
        <f t="shared" si="134"/>
        <v>12000</v>
      </c>
      <c r="AC174" s="294">
        <f t="shared" si="134"/>
        <v>12000</v>
      </c>
      <c r="AD174" s="294">
        <f t="shared" si="134"/>
        <v>12000</v>
      </c>
      <c r="AE174" s="294">
        <f t="shared" si="134"/>
        <v>12000</v>
      </c>
      <c r="AF174" s="294">
        <f t="shared" si="134"/>
        <v>12000</v>
      </c>
      <c r="AG174" s="294">
        <f t="shared" si="134"/>
        <v>12000</v>
      </c>
      <c r="AH174" s="294">
        <f t="shared" si="134"/>
        <v>12000</v>
      </c>
      <c r="AI174" s="294">
        <f t="shared" si="134"/>
        <v>12000</v>
      </c>
      <c r="AJ174" s="294">
        <f t="shared" si="134"/>
        <v>12000</v>
      </c>
      <c r="AK174" s="294">
        <f t="shared" si="134"/>
        <v>12000</v>
      </c>
      <c r="AL174" s="294">
        <f t="shared" si="134"/>
        <v>12000</v>
      </c>
      <c r="AM174" s="294">
        <f t="shared" si="134"/>
        <v>12000</v>
      </c>
      <c r="AN174" s="294">
        <f t="shared" si="134"/>
        <v>12000</v>
      </c>
      <c r="AO174" s="294">
        <f t="shared" si="134"/>
        <v>12000</v>
      </c>
      <c r="AP174" s="294">
        <f t="shared" si="134"/>
        <v>12000</v>
      </c>
      <c r="AQ174" s="294">
        <f t="shared" si="134"/>
        <v>12000</v>
      </c>
      <c r="AR174" s="294">
        <f t="shared" ref="AR174:BS174" si="135">AR175+AR186+AR197</f>
        <v>12000</v>
      </c>
      <c r="AS174" s="294">
        <f t="shared" si="135"/>
        <v>12000</v>
      </c>
      <c r="AT174" s="294">
        <f t="shared" si="135"/>
        <v>12000</v>
      </c>
      <c r="AU174" s="294">
        <f t="shared" si="135"/>
        <v>12000</v>
      </c>
      <c r="AV174" s="294">
        <f t="shared" si="135"/>
        <v>0</v>
      </c>
      <c r="AW174" s="294">
        <f t="shared" si="135"/>
        <v>0</v>
      </c>
      <c r="AX174" s="294">
        <f t="shared" si="135"/>
        <v>0</v>
      </c>
      <c r="AY174" s="294">
        <f t="shared" si="135"/>
        <v>0</v>
      </c>
      <c r="AZ174" s="294">
        <f t="shared" si="135"/>
        <v>0</v>
      </c>
      <c r="BA174" s="294">
        <f t="shared" si="135"/>
        <v>0</v>
      </c>
      <c r="BB174" s="294">
        <f t="shared" si="135"/>
        <v>0</v>
      </c>
      <c r="BC174" s="294">
        <f t="shared" si="135"/>
        <v>0</v>
      </c>
      <c r="BD174" s="294">
        <f t="shared" si="135"/>
        <v>0</v>
      </c>
      <c r="BE174" s="294">
        <f t="shared" si="135"/>
        <v>0</v>
      </c>
      <c r="BF174" s="294">
        <f t="shared" si="135"/>
        <v>0</v>
      </c>
      <c r="BG174" s="294">
        <f t="shared" si="135"/>
        <v>0</v>
      </c>
      <c r="BH174" s="294">
        <f t="shared" si="135"/>
        <v>0</v>
      </c>
      <c r="BI174" s="294">
        <f t="shared" si="135"/>
        <v>0</v>
      </c>
      <c r="BJ174" s="294">
        <f t="shared" si="135"/>
        <v>0</v>
      </c>
      <c r="BK174" s="294">
        <f t="shared" si="135"/>
        <v>0</v>
      </c>
      <c r="BL174" s="294">
        <f t="shared" si="135"/>
        <v>0</v>
      </c>
      <c r="BM174" s="294">
        <f t="shared" si="135"/>
        <v>0</v>
      </c>
      <c r="BN174" s="294">
        <f t="shared" si="135"/>
        <v>0</v>
      </c>
      <c r="BO174" s="294">
        <f t="shared" si="135"/>
        <v>0</v>
      </c>
      <c r="BP174" s="294">
        <f t="shared" si="135"/>
        <v>0</v>
      </c>
      <c r="BQ174" s="294">
        <f t="shared" si="135"/>
        <v>0</v>
      </c>
      <c r="BR174" s="294">
        <f t="shared" si="135"/>
        <v>0</v>
      </c>
      <c r="BS174" s="294">
        <f t="shared" si="135"/>
        <v>0</v>
      </c>
    </row>
    <row r="175" spans="1:71" s="79" customFormat="1" ht="16" outlineLevel="1">
      <c r="A175" s="83"/>
      <c r="B175" s="133" t="str">
        <f>'6. INPUT PROJECT'!D106</f>
        <v>2.5.1</v>
      </c>
      <c r="C175" s="133" t="str">
        <f>'6. INPUT PROJECT'!E106</f>
        <v>Project - NTT - Opex - Purchase cost</v>
      </c>
      <c r="E175" s="296">
        <f t="shared" si="124"/>
        <v>414000</v>
      </c>
      <c r="F175" s="296">
        <f t="shared" si="125"/>
        <v>126000</v>
      </c>
      <c r="G175" s="296">
        <f t="shared" si="126"/>
        <v>144000</v>
      </c>
      <c r="H175" s="296">
        <f t="shared" si="127"/>
        <v>144000</v>
      </c>
      <c r="I175" s="296">
        <f t="shared" si="128"/>
        <v>0</v>
      </c>
      <c r="J175" s="296">
        <f t="shared" si="129"/>
        <v>0</v>
      </c>
      <c r="K175" s="307"/>
      <c r="L175" s="296">
        <f t="shared" ref="L175:AQ175" si="136">SUM(L176:L185)</f>
        <v>3000</v>
      </c>
      <c r="M175" s="296">
        <f t="shared" si="136"/>
        <v>6000</v>
      </c>
      <c r="N175" s="296">
        <f t="shared" si="136"/>
        <v>9000</v>
      </c>
      <c r="O175" s="296">
        <f t="shared" si="136"/>
        <v>12000</v>
      </c>
      <c r="P175" s="296">
        <f t="shared" si="136"/>
        <v>12000</v>
      </c>
      <c r="Q175" s="296">
        <f t="shared" si="136"/>
        <v>12000</v>
      </c>
      <c r="R175" s="296">
        <f t="shared" si="136"/>
        <v>12000</v>
      </c>
      <c r="S175" s="296">
        <f t="shared" si="136"/>
        <v>12000</v>
      </c>
      <c r="T175" s="296">
        <f t="shared" si="136"/>
        <v>12000</v>
      </c>
      <c r="U175" s="296">
        <f t="shared" si="136"/>
        <v>12000</v>
      </c>
      <c r="V175" s="296">
        <f t="shared" si="136"/>
        <v>12000</v>
      </c>
      <c r="W175" s="296">
        <f t="shared" si="136"/>
        <v>12000</v>
      </c>
      <c r="X175" s="296">
        <f t="shared" si="136"/>
        <v>12000</v>
      </c>
      <c r="Y175" s="296">
        <f t="shared" si="136"/>
        <v>12000</v>
      </c>
      <c r="Z175" s="296">
        <f t="shared" si="136"/>
        <v>12000</v>
      </c>
      <c r="AA175" s="296">
        <f t="shared" si="136"/>
        <v>12000</v>
      </c>
      <c r="AB175" s="296">
        <f t="shared" si="136"/>
        <v>12000</v>
      </c>
      <c r="AC175" s="296">
        <f t="shared" si="136"/>
        <v>12000</v>
      </c>
      <c r="AD175" s="296">
        <f t="shared" si="136"/>
        <v>12000</v>
      </c>
      <c r="AE175" s="296">
        <f t="shared" si="136"/>
        <v>12000</v>
      </c>
      <c r="AF175" s="296">
        <f t="shared" si="136"/>
        <v>12000</v>
      </c>
      <c r="AG175" s="296">
        <f t="shared" si="136"/>
        <v>12000</v>
      </c>
      <c r="AH175" s="296">
        <f t="shared" si="136"/>
        <v>12000</v>
      </c>
      <c r="AI175" s="296">
        <f t="shared" si="136"/>
        <v>12000</v>
      </c>
      <c r="AJ175" s="296">
        <f t="shared" si="136"/>
        <v>12000</v>
      </c>
      <c r="AK175" s="296">
        <f t="shared" si="136"/>
        <v>12000</v>
      </c>
      <c r="AL175" s="296">
        <f t="shared" si="136"/>
        <v>12000</v>
      </c>
      <c r="AM175" s="296">
        <f t="shared" si="136"/>
        <v>12000</v>
      </c>
      <c r="AN175" s="296">
        <f t="shared" si="136"/>
        <v>12000</v>
      </c>
      <c r="AO175" s="296">
        <f t="shared" si="136"/>
        <v>12000</v>
      </c>
      <c r="AP175" s="296">
        <f t="shared" si="136"/>
        <v>12000</v>
      </c>
      <c r="AQ175" s="296">
        <f t="shared" si="136"/>
        <v>12000</v>
      </c>
      <c r="AR175" s="296">
        <f t="shared" ref="AR175:BS175" si="137">SUM(AR176:AR185)</f>
        <v>12000</v>
      </c>
      <c r="AS175" s="296">
        <f t="shared" si="137"/>
        <v>12000</v>
      </c>
      <c r="AT175" s="296">
        <f t="shared" si="137"/>
        <v>12000</v>
      </c>
      <c r="AU175" s="296">
        <f t="shared" si="137"/>
        <v>12000</v>
      </c>
      <c r="AV175" s="296">
        <f t="shared" si="137"/>
        <v>0</v>
      </c>
      <c r="AW175" s="296">
        <f t="shared" si="137"/>
        <v>0</v>
      </c>
      <c r="AX175" s="296">
        <f t="shared" si="137"/>
        <v>0</v>
      </c>
      <c r="AY175" s="296">
        <f t="shared" si="137"/>
        <v>0</v>
      </c>
      <c r="AZ175" s="296">
        <f t="shared" si="137"/>
        <v>0</v>
      </c>
      <c r="BA175" s="296">
        <f t="shared" si="137"/>
        <v>0</v>
      </c>
      <c r="BB175" s="296">
        <f t="shared" si="137"/>
        <v>0</v>
      </c>
      <c r="BC175" s="296">
        <f t="shared" si="137"/>
        <v>0</v>
      </c>
      <c r="BD175" s="296">
        <f t="shared" si="137"/>
        <v>0</v>
      </c>
      <c r="BE175" s="296">
        <f t="shared" si="137"/>
        <v>0</v>
      </c>
      <c r="BF175" s="296">
        <f t="shared" si="137"/>
        <v>0</v>
      </c>
      <c r="BG175" s="296">
        <f t="shared" si="137"/>
        <v>0</v>
      </c>
      <c r="BH175" s="296">
        <f t="shared" si="137"/>
        <v>0</v>
      </c>
      <c r="BI175" s="296">
        <f t="shared" si="137"/>
        <v>0</v>
      </c>
      <c r="BJ175" s="296">
        <f t="shared" si="137"/>
        <v>0</v>
      </c>
      <c r="BK175" s="296">
        <f t="shared" si="137"/>
        <v>0</v>
      </c>
      <c r="BL175" s="296">
        <f t="shared" si="137"/>
        <v>0</v>
      </c>
      <c r="BM175" s="296">
        <f t="shared" si="137"/>
        <v>0</v>
      </c>
      <c r="BN175" s="296">
        <f t="shared" si="137"/>
        <v>0</v>
      </c>
      <c r="BO175" s="296">
        <f t="shared" si="137"/>
        <v>0</v>
      </c>
      <c r="BP175" s="296">
        <f t="shared" si="137"/>
        <v>0</v>
      </c>
      <c r="BQ175" s="296">
        <f t="shared" si="137"/>
        <v>0</v>
      </c>
      <c r="BR175" s="296">
        <f t="shared" si="137"/>
        <v>0</v>
      </c>
      <c r="BS175" s="296">
        <f t="shared" si="137"/>
        <v>0</v>
      </c>
    </row>
    <row r="176" spans="1:71" s="80" customFormat="1" ht="16" outlineLevel="2">
      <c r="A176" s="83"/>
      <c r="B176" s="129" t="str">
        <f>'6. INPUT PROJECT'!D110</f>
        <v>Project-2.5.1-Item #1</v>
      </c>
      <c r="C176" s="129" t="str">
        <f>'6. INPUT PROJECT'!F110</f>
        <v>M/O - small</v>
      </c>
      <c r="E176" s="297">
        <f t="shared" si="124"/>
        <v>414000</v>
      </c>
      <c r="F176" s="297">
        <f t="shared" si="125"/>
        <v>126000</v>
      </c>
      <c r="G176" s="297">
        <f t="shared" si="126"/>
        <v>144000</v>
      </c>
      <c r="H176" s="297">
        <f t="shared" si="127"/>
        <v>144000</v>
      </c>
      <c r="I176" s="297">
        <f t="shared" si="128"/>
        <v>0</v>
      </c>
      <c r="J176" s="297">
        <f t="shared" si="129"/>
        <v>0</v>
      </c>
      <c r="K176" s="309"/>
      <c r="L176" s="297">
        <f>L$73*'6. INPUT PROJECT'!$K110*'6. INPUT PROJECT'!$L110</f>
        <v>3000</v>
      </c>
      <c r="M176" s="297">
        <f>M$73*'6. INPUT PROJECT'!$K110*'6. INPUT PROJECT'!$L110</f>
        <v>6000</v>
      </c>
      <c r="N176" s="297">
        <f>N$73*'6. INPUT PROJECT'!$K110*'6. INPUT PROJECT'!$L110</f>
        <v>9000</v>
      </c>
      <c r="O176" s="297">
        <f>O$73*'6. INPUT PROJECT'!$K110*'6. INPUT PROJECT'!$L110</f>
        <v>12000</v>
      </c>
      <c r="P176" s="297">
        <f>P$73*'6. INPUT PROJECT'!$K110*'6. INPUT PROJECT'!$L110</f>
        <v>12000</v>
      </c>
      <c r="Q176" s="297">
        <f>Q$73*'6. INPUT PROJECT'!$K110*'6. INPUT PROJECT'!$L110</f>
        <v>12000</v>
      </c>
      <c r="R176" s="297">
        <f>R$73*'6. INPUT PROJECT'!$K110*'6. INPUT PROJECT'!$L110</f>
        <v>12000</v>
      </c>
      <c r="S176" s="297">
        <f>S$73*'6. INPUT PROJECT'!$K110*'6. INPUT PROJECT'!$L110</f>
        <v>12000</v>
      </c>
      <c r="T176" s="297">
        <f>T$73*'6. INPUT PROJECT'!$K110*'6. INPUT PROJECT'!$L110</f>
        <v>12000</v>
      </c>
      <c r="U176" s="297">
        <f>U$73*'6. INPUT PROJECT'!$K110*'6. INPUT PROJECT'!$L110</f>
        <v>12000</v>
      </c>
      <c r="V176" s="297">
        <f>V$73*'6. INPUT PROJECT'!$K110*'6. INPUT PROJECT'!$L110</f>
        <v>12000</v>
      </c>
      <c r="W176" s="297">
        <f>W$73*'6. INPUT PROJECT'!$K110*'6. INPUT PROJECT'!$L110</f>
        <v>12000</v>
      </c>
      <c r="X176" s="297">
        <f>X$73*'6. INPUT PROJECT'!$K110*'6. INPUT PROJECT'!$L110*(1+'6. INPUT PROJECT'!$M110)</f>
        <v>12000</v>
      </c>
      <c r="Y176" s="297">
        <f>Y$73*'6. INPUT PROJECT'!$K110*'6. INPUT PROJECT'!$L110*(1+'6. INPUT PROJECT'!$M110)</f>
        <v>12000</v>
      </c>
      <c r="Z176" s="297">
        <f>Z$73*'6. INPUT PROJECT'!$K110*'6. INPUT PROJECT'!$L110*(1+'6. INPUT PROJECT'!$M110)</f>
        <v>12000</v>
      </c>
      <c r="AA176" s="297">
        <f>AA$73*'6. INPUT PROJECT'!$K110*'6. INPUT PROJECT'!$L110*(1+'6. INPUT PROJECT'!$M110)</f>
        <v>12000</v>
      </c>
      <c r="AB176" s="297">
        <f>AB$73*'6. INPUT PROJECT'!$K110*'6. INPUT PROJECT'!$L110*(1+'6. INPUT PROJECT'!$M110)</f>
        <v>12000</v>
      </c>
      <c r="AC176" s="297">
        <f>AC$73*'6. INPUT PROJECT'!$K110*'6. INPUT PROJECT'!$L110*(1+'6. INPUT PROJECT'!$M110)</f>
        <v>12000</v>
      </c>
      <c r="AD176" s="297">
        <f>AD$73*'6. INPUT PROJECT'!$K110*'6. INPUT PROJECT'!$L110*(1+'6. INPUT PROJECT'!$M110)</f>
        <v>12000</v>
      </c>
      <c r="AE176" s="297">
        <f>AE$73*'6. INPUT PROJECT'!$K110*'6. INPUT PROJECT'!$L110*(1+'6. INPUT PROJECT'!$M110)</f>
        <v>12000</v>
      </c>
      <c r="AF176" s="297">
        <f>AF$73*'6. INPUT PROJECT'!$K110*'6. INPUT PROJECT'!$L110*(1+'6. INPUT PROJECT'!$M110)</f>
        <v>12000</v>
      </c>
      <c r="AG176" s="297">
        <f>AG$73*'6. INPUT PROJECT'!$K110*'6. INPUT PROJECT'!$L110*(1+'6. INPUT PROJECT'!$M110)</f>
        <v>12000</v>
      </c>
      <c r="AH176" s="297">
        <f>AH$73*'6. INPUT PROJECT'!$K110*'6. INPUT PROJECT'!$L110*(1+'6. INPUT PROJECT'!$M110)</f>
        <v>12000</v>
      </c>
      <c r="AI176" s="297">
        <f>AI$73*'6. INPUT PROJECT'!$K110*'6. INPUT PROJECT'!$L110*(1+'6. INPUT PROJECT'!$M110)</f>
        <v>12000</v>
      </c>
      <c r="AJ176" s="297">
        <f>AJ$73*'6. INPUT PROJECT'!$K110*'6. INPUT PROJECT'!$L110*(1+'6. INPUT PROJECT'!$M110)^2</f>
        <v>12000</v>
      </c>
      <c r="AK176" s="297">
        <f>AK$73*'6. INPUT PROJECT'!$K110*'6. INPUT PROJECT'!$L110*(1+'6. INPUT PROJECT'!$M110)^2</f>
        <v>12000</v>
      </c>
      <c r="AL176" s="297">
        <f>AL$73*'6. INPUT PROJECT'!$K110*'6. INPUT PROJECT'!$L110*(1+'6. INPUT PROJECT'!$M110)^2</f>
        <v>12000</v>
      </c>
      <c r="AM176" s="297">
        <f>AM$73*'6. INPUT PROJECT'!$K110*'6. INPUT PROJECT'!$L110*(1+'6. INPUT PROJECT'!$M110)^2</f>
        <v>12000</v>
      </c>
      <c r="AN176" s="297">
        <f>AN$73*'6. INPUT PROJECT'!$K110*'6. INPUT PROJECT'!$L110*(1+'6. INPUT PROJECT'!$M110)^2</f>
        <v>12000</v>
      </c>
      <c r="AO176" s="297">
        <f>AO$73*'6. INPUT PROJECT'!$K110*'6. INPUT PROJECT'!$L110*(1+'6. INPUT PROJECT'!$M110)^2</f>
        <v>12000</v>
      </c>
      <c r="AP176" s="297">
        <f>AP$73*'6. INPUT PROJECT'!$K110*'6. INPUT PROJECT'!$L110*(1+'6. INPUT PROJECT'!$M110)^2</f>
        <v>12000</v>
      </c>
      <c r="AQ176" s="297">
        <f>AQ$73*'6. INPUT PROJECT'!$K110*'6. INPUT PROJECT'!$L110*(1+'6. INPUT PROJECT'!$M110)^2</f>
        <v>12000</v>
      </c>
      <c r="AR176" s="297">
        <f>AR$73*'6. INPUT PROJECT'!$K110*'6. INPUT PROJECT'!$L110*(1+'6. INPUT PROJECT'!$M110)^2</f>
        <v>12000</v>
      </c>
      <c r="AS176" s="297">
        <f>AS$73*'6. INPUT PROJECT'!$K110*'6. INPUT PROJECT'!$L110*(1+'6. INPUT PROJECT'!$M110)^2</f>
        <v>12000</v>
      </c>
      <c r="AT176" s="297">
        <f>AT$73*'6. INPUT PROJECT'!$K110*'6. INPUT PROJECT'!$L110*(1+'6. INPUT PROJECT'!$M110)^2</f>
        <v>12000</v>
      </c>
      <c r="AU176" s="297">
        <f>AU$73*'6. INPUT PROJECT'!$K110*'6. INPUT PROJECT'!$L110*(1+'6. INPUT PROJECT'!$M110)^2</f>
        <v>12000</v>
      </c>
      <c r="AV176" s="297">
        <f>AV$73*'6. INPUT PROJECT'!$K110*'6. INPUT PROJECT'!$L110*(1+'6. INPUT PROJECT'!$M110)^3</f>
        <v>0</v>
      </c>
      <c r="AW176" s="297">
        <f>AW$73*'6. INPUT PROJECT'!$K110*'6. INPUT PROJECT'!$L110*(1+'6. INPUT PROJECT'!$M110)^3</f>
        <v>0</v>
      </c>
      <c r="AX176" s="297">
        <f>AX$73*'6. INPUT PROJECT'!$K110*'6. INPUT PROJECT'!$L110*(1+'6. INPUT PROJECT'!$M110)^3</f>
        <v>0</v>
      </c>
      <c r="AY176" s="297">
        <f>AY$73*'6. INPUT PROJECT'!$K110*'6. INPUT PROJECT'!$L110*(1+'6. INPUT PROJECT'!$M110)^3</f>
        <v>0</v>
      </c>
      <c r="AZ176" s="297">
        <f>AZ$73*'6. INPUT PROJECT'!$K110*'6. INPUT PROJECT'!$L110*(1+'6. INPUT PROJECT'!$M110)^3</f>
        <v>0</v>
      </c>
      <c r="BA176" s="297">
        <f>BA$73*'6. INPUT PROJECT'!$K110*'6. INPUT PROJECT'!$L110*(1+'6. INPUT PROJECT'!$M110)^3</f>
        <v>0</v>
      </c>
      <c r="BB176" s="297">
        <f>BB$73*'6. INPUT PROJECT'!$K110*'6. INPUT PROJECT'!$L110*(1+'6. INPUT PROJECT'!$M110)^3</f>
        <v>0</v>
      </c>
      <c r="BC176" s="297">
        <f>BC$73*'6. INPUT PROJECT'!$K110*'6. INPUT PROJECT'!$L110*(1+'6. INPUT PROJECT'!$M110)^3</f>
        <v>0</v>
      </c>
      <c r="BD176" s="297">
        <f>BD$73*'6. INPUT PROJECT'!$K110*'6. INPUT PROJECT'!$L110*(1+'6. INPUT PROJECT'!$M110)^3</f>
        <v>0</v>
      </c>
      <c r="BE176" s="297">
        <f>BE$73*'6. INPUT PROJECT'!$K110*'6. INPUT PROJECT'!$L110*(1+'6. INPUT PROJECT'!$M110)^3</f>
        <v>0</v>
      </c>
      <c r="BF176" s="297">
        <f>BF$73*'6. INPUT PROJECT'!$K110*'6. INPUT PROJECT'!$L110*(1+'6. INPUT PROJECT'!$M110)^3</f>
        <v>0</v>
      </c>
      <c r="BG176" s="297">
        <f>BG$73*'6. INPUT PROJECT'!$K110*'6. INPUT PROJECT'!$L110*(1+'6. INPUT PROJECT'!$M110)^3</f>
        <v>0</v>
      </c>
      <c r="BH176" s="297">
        <f>BH$73*'6. INPUT PROJECT'!$K110*'6. INPUT PROJECT'!$L110*(1+'6. INPUT PROJECT'!$M110)^4</f>
        <v>0</v>
      </c>
      <c r="BI176" s="297">
        <f>BI$73*'6. INPUT PROJECT'!$K110*'6. INPUT PROJECT'!$L110*(1+'6. INPUT PROJECT'!$M110)^4</f>
        <v>0</v>
      </c>
      <c r="BJ176" s="297">
        <f>BJ$73*'6. INPUT PROJECT'!$K110*'6. INPUT PROJECT'!$L110*(1+'6. INPUT PROJECT'!$M110)^4</f>
        <v>0</v>
      </c>
      <c r="BK176" s="297">
        <f>BK$73*'6. INPUT PROJECT'!$K110*'6. INPUT PROJECT'!$L110*(1+'6. INPUT PROJECT'!$M110)^4</f>
        <v>0</v>
      </c>
      <c r="BL176" s="297">
        <f>BL$73*'6. INPUT PROJECT'!$K110*'6. INPUT PROJECT'!$L110*(1+'6. INPUT PROJECT'!$M110)^4</f>
        <v>0</v>
      </c>
      <c r="BM176" s="297">
        <f>BM$73*'6. INPUT PROJECT'!$K110*'6. INPUT PROJECT'!$L110*(1+'6. INPUT PROJECT'!$M110)^4</f>
        <v>0</v>
      </c>
      <c r="BN176" s="297">
        <f>BN$73*'6. INPUT PROJECT'!$K110*'6. INPUT PROJECT'!$L110*(1+'6. INPUT PROJECT'!$M110)^4</f>
        <v>0</v>
      </c>
      <c r="BO176" s="297">
        <f>BO$73*'6. INPUT PROJECT'!$K110*'6. INPUT PROJECT'!$L110*(1+'6. INPUT PROJECT'!$M110)^4</f>
        <v>0</v>
      </c>
      <c r="BP176" s="297">
        <f>BP$73*'6. INPUT PROJECT'!$K110*'6. INPUT PROJECT'!$L110*(1+'6. INPUT PROJECT'!$M110)^4</f>
        <v>0</v>
      </c>
      <c r="BQ176" s="297">
        <f>BQ$73*'6. INPUT PROJECT'!$K110*'6. INPUT PROJECT'!$L110*(1+'6. INPUT PROJECT'!$M110)^4</f>
        <v>0</v>
      </c>
      <c r="BR176" s="297">
        <f>BR$73*'6. INPUT PROJECT'!$K110*'6. INPUT PROJECT'!$L110*(1+'6. INPUT PROJECT'!$M110)^4</f>
        <v>0</v>
      </c>
      <c r="BS176" s="297">
        <f>BS$73*'6. INPUT PROJECT'!$K110*'6. INPUT PROJECT'!$L110*(1+'6. INPUT PROJECT'!$M110)^4</f>
        <v>0</v>
      </c>
    </row>
    <row r="177" spans="1:71" s="80" customFormat="1" ht="16" outlineLevel="2">
      <c r="A177" s="83"/>
      <c r="B177" s="129" t="str">
        <f>'6. INPUT PROJECT'!D111</f>
        <v>Project-2.5.1-Item #2</v>
      </c>
      <c r="C177" s="129" t="str">
        <f>'6. INPUT PROJECT'!F111</f>
        <v>M/O - medium</v>
      </c>
      <c r="E177" s="297">
        <f t="shared" si="124"/>
        <v>0</v>
      </c>
      <c r="F177" s="297">
        <f t="shared" si="125"/>
        <v>0</v>
      </c>
      <c r="G177" s="297">
        <f t="shared" si="126"/>
        <v>0</v>
      </c>
      <c r="H177" s="297">
        <f t="shared" si="127"/>
        <v>0</v>
      </c>
      <c r="I177" s="297">
        <f t="shared" si="128"/>
        <v>0</v>
      </c>
      <c r="J177" s="297">
        <f t="shared" si="129"/>
        <v>0</v>
      </c>
      <c r="K177" s="291"/>
      <c r="L177" s="297">
        <f>L$73*'6. INPUT PROJECT'!$K111*'6. INPUT PROJECT'!$L111</f>
        <v>0</v>
      </c>
      <c r="M177" s="297">
        <f>M$73*'6. INPUT PROJECT'!$K111*'6. INPUT PROJECT'!$L111</f>
        <v>0</v>
      </c>
      <c r="N177" s="297">
        <f>N$73*'6. INPUT PROJECT'!$K111*'6. INPUT PROJECT'!$L111</f>
        <v>0</v>
      </c>
      <c r="O177" s="297">
        <f>O$73*'6. INPUT PROJECT'!$K111*'6. INPUT PROJECT'!$L111</f>
        <v>0</v>
      </c>
      <c r="P177" s="297">
        <f>P$73*'6. INPUT PROJECT'!$K111*'6. INPUT PROJECT'!$L111</f>
        <v>0</v>
      </c>
      <c r="Q177" s="297">
        <f>Q$73*'6. INPUT PROJECT'!$K111*'6. INPUT PROJECT'!$L111</f>
        <v>0</v>
      </c>
      <c r="R177" s="297">
        <f>R$73*'6. INPUT PROJECT'!$K111*'6. INPUT PROJECT'!$L111</f>
        <v>0</v>
      </c>
      <c r="S177" s="297">
        <f>S$73*'6. INPUT PROJECT'!$K111*'6. INPUT PROJECT'!$L111</f>
        <v>0</v>
      </c>
      <c r="T177" s="297">
        <f>T$73*'6. INPUT PROJECT'!$K111*'6. INPUT PROJECT'!$L111</f>
        <v>0</v>
      </c>
      <c r="U177" s="297">
        <f>U$73*'6. INPUT PROJECT'!$K111*'6. INPUT PROJECT'!$L111</f>
        <v>0</v>
      </c>
      <c r="V177" s="297">
        <f>V$73*'6. INPUT PROJECT'!$K111*'6. INPUT PROJECT'!$L111</f>
        <v>0</v>
      </c>
      <c r="W177" s="297">
        <f>W$73*'6. INPUT PROJECT'!$K111*'6. INPUT PROJECT'!$L111</f>
        <v>0</v>
      </c>
      <c r="X177" s="297">
        <f>X$73*'6. INPUT PROJECT'!$K111*'6. INPUT PROJECT'!$L111*(1+'6. INPUT PROJECT'!$M111)</f>
        <v>0</v>
      </c>
      <c r="Y177" s="297">
        <f>Y$73*'6. INPUT PROJECT'!$K111*'6. INPUT PROJECT'!$L111*(1+'6. INPUT PROJECT'!$M111)</f>
        <v>0</v>
      </c>
      <c r="Z177" s="297">
        <f>Z$73*'6. INPUT PROJECT'!$K111*'6. INPUT PROJECT'!$L111*(1+'6. INPUT PROJECT'!$M111)</f>
        <v>0</v>
      </c>
      <c r="AA177" s="297">
        <f>AA$73*'6. INPUT PROJECT'!$K111*'6. INPUT PROJECT'!$L111*(1+'6. INPUT PROJECT'!$M111)</f>
        <v>0</v>
      </c>
      <c r="AB177" s="297">
        <f>AB$73*'6. INPUT PROJECT'!$K111*'6. INPUT PROJECT'!$L111*(1+'6. INPUT PROJECT'!$M111)</f>
        <v>0</v>
      </c>
      <c r="AC177" s="297">
        <f>AC$73*'6. INPUT PROJECT'!$K111*'6. INPUT PROJECT'!$L111*(1+'6. INPUT PROJECT'!$M111)</f>
        <v>0</v>
      </c>
      <c r="AD177" s="297">
        <f>AD$73*'6. INPUT PROJECT'!$K111*'6. INPUT PROJECT'!$L111*(1+'6. INPUT PROJECT'!$M111)</f>
        <v>0</v>
      </c>
      <c r="AE177" s="297">
        <f>AE$73*'6. INPUT PROJECT'!$K111*'6. INPUT PROJECT'!$L111*(1+'6. INPUT PROJECT'!$M111)</f>
        <v>0</v>
      </c>
      <c r="AF177" s="297">
        <f>AF$73*'6. INPUT PROJECT'!$K111*'6. INPUT PROJECT'!$L111*(1+'6. INPUT PROJECT'!$M111)</f>
        <v>0</v>
      </c>
      <c r="AG177" s="297">
        <f>AG$73*'6. INPUT PROJECT'!$K111*'6. INPUT PROJECT'!$L111*(1+'6. INPUT PROJECT'!$M111)</f>
        <v>0</v>
      </c>
      <c r="AH177" s="297">
        <f>AH$73*'6. INPUT PROJECT'!$K111*'6. INPUT PROJECT'!$L111*(1+'6. INPUT PROJECT'!$M111)</f>
        <v>0</v>
      </c>
      <c r="AI177" s="297">
        <f>AI$73*'6. INPUT PROJECT'!$K111*'6. INPUT PROJECT'!$L111*(1+'6. INPUT PROJECT'!$M111)</f>
        <v>0</v>
      </c>
      <c r="AJ177" s="297">
        <f>AJ$73*'6. INPUT PROJECT'!$K111*'6. INPUT PROJECT'!$L111*(1+'6. INPUT PROJECT'!$M111)^2</f>
        <v>0</v>
      </c>
      <c r="AK177" s="297">
        <f>AK$73*'6. INPUT PROJECT'!$K111*'6. INPUT PROJECT'!$L111*(1+'6. INPUT PROJECT'!$M111)^2</f>
        <v>0</v>
      </c>
      <c r="AL177" s="297">
        <f>AL$73*'6. INPUT PROJECT'!$K111*'6. INPUT PROJECT'!$L111*(1+'6. INPUT PROJECT'!$M111)^2</f>
        <v>0</v>
      </c>
      <c r="AM177" s="297">
        <f>AM$73*'6. INPUT PROJECT'!$K111*'6. INPUT PROJECT'!$L111*(1+'6. INPUT PROJECT'!$M111)^2</f>
        <v>0</v>
      </c>
      <c r="AN177" s="297">
        <f>AN$73*'6. INPUT PROJECT'!$K111*'6. INPUT PROJECT'!$L111*(1+'6. INPUT PROJECT'!$M111)^2</f>
        <v>0</v>
      </c>
      <c r="AO177" s="297">
        <f>AO$73*'6. INPUT PROJECT'!$K111*'6. INPUT PROJECT'!$L111*(1+'6. INPUT PROJECT'!$M111)^2</f>
        <v>0</v>
      </c>
      <c r="AP177" s="297">
        <f>AP$73*'6. INPUT PROJECT'!$K111*'6. INPUT PROJECT'!$L111*(1+'6. INPUT PROJECT'!$M111)^2</f>
        <v>0</v>
      </c>
      <c r="AQ177" s="297">
        <f>AQ$73*'6. INPUT PROJECT'!$K111*'6. INPUT PROJECT'!$L111*(1+'6. INPUT PROJECT'!$M111)^2</f>
        <v>0</v>
      </c>
      <c r="AR177" s="297">
        <f>AR$73*'6. INPUT PROJECT'!$K111*'6. INPUT PROJECT'!$L111*(1+'6. INPUT PROJECT'!$M111)^2</f>
        <v>0</v>
      </c>
      <c r="AS177" s="297">
        <f>AS$73*'6. INPUT PROJECT'!$K111*'6. INPUT PROJECT'!$L111*(1+'6. INPUT PROJECT'!$M111)^2</f>
        <v>0</v>
      </c>
      <c r="AT177" s="297">
        <f>AT$73*'6. INPUT PROJECT'!$K111*'6. INPUT PROJECT'!$L111*(1+'6. INPUT PROJECT'!$M111)^2</f>
        <v>0</v>
      </c>
      <c r="AU177" s="297">
        <f>AU$73*'6. INPUT PROJECT'!$K111*'6. INPUT PROJECT'!$L111*(1+'6. INPUT PROJECT'!$M111)^2</f>
        <v>0</v>
      </c>
      <c r="AV177" s="297">
        <f>AV$73*'6. INPUT PROJECT'!$K111*'6. INPUT PROJECT'!$L111*(1+'6. INPUT PROJECT'!$M111)^3</f>
        <v>0</v>
      </c>
      <c r="AW177" s="297">
        <f>AW$73*'6. INPUT PROJECT'!$K111*'6. INPUT PROJECT'!$L111*(1+'6. INPUT PROJECT'!$M111)^3</f>
        <v>0</v>
      </c>
      <c r="AX177" s="297">
        <f>AX$73*'6. INPUT PROJECT'!$K111*'6. INPUT PROJECT'!$L111*(1+'6. INPUT PROJECT'!$M111)^3</f>
        <v>0</v>
      </c>
      <c r="AY177" s="297">
        <f>AY$73*'6. INPUT PROJECT'!$K111*'6. INPUT PROJECT'!$L111*(1+'6. INPUT PROJECT'!$M111)^3</f>
        <v>0</v>
      </c>
      <c r="AZ177" s="297">
        <f>AZ$73*'6. INPUT PROJECT'!$K111*'6. INPUT PROJECT'!$L111*(1+'6. INPUT PROJECT'!$M111)^3</f>
        <v>0</v>
      </c>
      <c r="BA177" s="297">
        <f>BA$73*'6. INPUT PROJECT'!$K111*'6. INPUT PROJECT'!$L111*(1+'6. INPUT PROJECT'!$M111)^3</f>
        <v>0</v>
      </c>
      <c r="BB177" s="297">
        <f>BB$73*'6. INPUT PROJECT'!$K111*'6. INPUT PROJECT'!$L111*(1+'6. INPUT PROJECT'!$M111)^3</f>
        <v>0</v>
      </c>
      <c r="BC177" s="297">
        <f>BC$73*'6. INPUT PROJECT'!$K111*'6. INPUT PROJECT'!$L111*(1+'6. INPUT PROJECT'!$M111)^3</f>
        <v>0</v>
      </c>
      <c r="BD177" s="297">
        <f>BD$73*'6. INPUT PROJECT'!$K111*'6. INPUT PROJECT'!$L111*(1+'6. INPUT PROJECT'!$M111)^3</f>
        <v>0</v>
      </c>
      <c r="BE177" s="297">
        <f>BE$73*'6. INPUT PROJECT'!$K111*'6. INPUT PROJECT'!$L111*(1+'6. INPUT PROJECT'!$M111)^3</f>
        <v>0</v>
      </c>
      <c r="BF177" s="297">
        <f>BF$73*'6. INPUT PROJECT'!$K111*'6. INPUT PROJECT'!$L111*(1+'6. INPUT PROJECT'!$M111)^3</f>
        <v>0</v>
      </c>
      <c r="BG177" s="297">
        <f>BG$73*'6. INPUT PROJECT'!$K111*'6. INPUT PROJECT'!$L111*(1+'6. INPUT PROJECT'!$M111)^3</f>
        <v>0</v>
      </c>
      <c r="BH177" s="297">
        <f>BH$73*'6. INPUT PROJECT'!$K111*'6. INPUT PROJECT'!$L111*(1+'6. INPUT PROJECT'!$M111)^4</f>
        <v>0</v>
      </c>
      <c r="BI177" s="297">
        <f>BI$73*'6. INPUT PROJECT'!$K111*'6. INPUT PROJECT'!$L111*(1+'6. INPUT PROJECT'!$M111)^4</f>
        <v>0</v>
      </c>
      <c r="BJ177" s="297">
        <f>BJ$73*'6. INPUT PROJECT'!$K111*'6. INPUT PROJECT'!$L111*(1+'6. INPUT PROJECT'!$M111)^4</f>
        <v>0</v>
      </c>
      <c r="BK177" s="297">
        <f>BK$73*'6. INPUT PROJECT'!$K111*'6. INPUT PROJECT'!$L111*(1+'6. INPUT PROJECT'!$M111)^4</f>
        <v>0</v>
      </c>
      <c r="BL177" s="297">
        <f>BL$73*'6. INPUT PROJECT'!$K111*'6. INPUT PROJECT'!$L111*(1+'6. INPUT PROJECT'!$M111)^4</f>
        <v>0</v>
      </c>
      <c r="BM177" s="297">
        <f>BM$73*'6. INPUT PROJECT'!$K111*'6. INPUT PROJECT'!$L111*(1+'6. INPUT PROJECT'!$M111)^4</f>
        <v>0</v>
      </c>
      <c r="BN177" s="297">
        <f>BN$73*'6. INPUT PROJECT'!$K111*'6. INPUT PROJECT'!$L111*(1+'6. INPUT PROJECT'!$M111)^4</f>
        <v>0</v>
      </c>
      <c r="BO177" s="297">
        <f>BO$73*'6. INPUT PROJECT'!$K111*'6. INPUT PROJECT'!$L111*(1+'6. INPUT PROJECT'!$M111)^4</f>
        <v>0</v>
      </c>
      <c r="BP177" s="297">
        <f>BP$73*'6. INPUT PROJECT'!$K111*'6. INPUT PROJECT'!$L111*(1+'6. INPUT PROJECT'!$M111)^4</f>
        <v>0</v>
      </c>
      <c r="BQ177" s="297">
        <f>BQ$73*'6. INPUT PROJECT'!$K111*'6. INPUT PROJECT'!$L111*(1+'6. INPUT PROJECT'!$M111)^4</f>
        <v>0</v>
      </c>
      <c r="BR177" s="297">
        <f>BR$73*'6. INPUT PROJECT'!$K111*'6. INPUT PROJECT'!$L111*(1+'6. INPUT PROJECT'!$M111)^4</f>
        <v>0</v>
      </c>
      <c r="BS177" s="297">
        <f>BS$73*'6. INPUT PROJECT'!$K111*'6. INPUT PROJECT'!$L111*(1+'6. INPUT PROJECT'!$M111)^4</f>
        <v>0</v>
      </c>
    </row>
    <row r="178" spans="1:71" s="80" customFormat="1" ht="16" outlineLevel="2">
      <c r="A178" s="83"/>
      <c r="B178" s="129" t="str">
        <f>'6. INPUT PROJECT'!D112</f>
        <v>Project-2.5.1-Item #3</v>
      </c>
      <c r="C178" s="129" t="str">
        <f>'6. INPUT PROJECT'!F112</f>
        <v>M/O - large</v>
      </c>
      <c r="E178" s="297">
        <f t="shared" si="124"/>
        <v>0</v>
      </c>
      <c r="F178" s="297">
        <f t="shared" si="125"/>
        <v>0</v>
      </c>
      <c r="G178" s="297">
        <f t="shared" si="126"/>
        <v>0</v>
      </c>
      <c r="H178" s="297">
        <f t="shared" si="127"/>
        <v>0</v>
      </c>
      <c r="I178" s="297">
        <f t="shared" si="128"/>
        <v>0</v>
      </c>
      <c r="J178" s="297">
        <f t="shared" si="129"/>
        <v>0</v>
      </c>
      <c r="K178" s="291"/>
      <c r="L178" s="297">
        <f>L$73*'6. INPUT PROJECT'!$K112*'6. INPUT PROJECT'!$L112</f>
        <v>0</v>
      </c>
      <c r="M178" s="297">
        <f>M$73*'6. INPUT PROJECT'!$K112*'6. INPUT PROJECT'!$L112</f>
        <v>0</v>
      </c>
      <c r="N178" s="297">
        <f>N$73*'6. INPUT PROJECT'!$K112*'6. INPUT PROJECT'!$L112</f>
        <v>0</v>
      </c>
      <c r="O178" s="297">
        <f>O$73*'6. INPUT PROJECT'!$K112*'6. INPUT PROJECT'!$L112</f>
        <v>0</v>
      </c>
      <c r="P178" s="297">
        <f>P$73*'6. INPUT PROJECT'!$K112*'6. INPUT PROJECT'!$L112</f>
        <v>0</v>
      </c>
      <c r="Q178" s="297">
        <f>Q$73*'6. INPUT PROJECT'!$K112*'6. INPUT PROJECT'!$L112</f>
        <v>0</v>
      </c>
      <c r="R178" s="297">
        <f>R$73*'6. INPUT PROJECT'!$K112*'6. INPUT PROJECT'!$L112</f>
        <v>0</v>
      </c>
      <c r="S178" s="297">
        <f>S$73*'6. INPUT PROJECT'!$K112*'6. INPUT PROJECT'!$L112</f>
        <v>0</v>
      </c>
      <c r="T178" s="297">
        <f>T$73*'6. INPUT PROJECT'!$K112*'6. INPUT PROJECT'!$L112</f>
        <v>0</v>
      </c>
      <c r="U178" s="297">
        <f>U$73*'6. INPUT PROJECT'!$K112*'6. INPUT PROJECT'!$L112</f>
        <v>0</v>
      </c>
      <c r="V178" s="297">
        <f>V$73*'6. INPUT PROJECT'!$K112*'6. INPUT PROJECT'!$L112</f>
        <v>0</v>
      </c>
      <c r="W178" s="297">
        <f>W$73*'6. INPUT PROJECT'!$K112*'6. INPUT PROJECT'!$L112</f>
        <v>0</v>
      </c>
      <c r="X178" s="297">
        <f>X$73*'6. INPUT PROJECT'!$K112*'6. INPUT PROJECT'!$L112*(1+'6. INPUT PROJECT'!$M112)</f>
        <v>0</v>
      </c>
      <c r="Y178" s="297">
        <f>Y$73*'6. INPUT PROJECT'!$K112*'6. INPUT PROJECT'!$L112*(1+'6. INPUT PROJECT'!$M112)</f>
        <v>0</v>
      </c>
      <c r="Z178" s="297">
        <f>Z$73*'6. INPUT PROJECT'!$K112*'6. INPUT PROJECT'!$L112*(1+'6. INPUT PROJECT'!$M112)</f>
        <v>0</v>
      </c>
      <c r="AA178" s="297">
        <f>AA$73*'6. INPUT PROJECT'!$K112*'6. INPUT PROJECT'!$L112*(1+'6. INPUT PROJECT'!$M112)</f>
        <v>0</v>
      </c>
      <c r="AB178" s="297">
        <f>AB$73*'6. INPUT PROJECT'!$K112*'6. INPUT PROJECT'!$L112*(1+'6. INPUT PROJECT'!$M112)</f>
        <v>0</v>
      </c>
      <c r="AC178" s="297">
        <f>AC$73*'6. INPUT PROJECT'!$K112*'6. INPUT PROJECT'!$L112*(1+'6. INPUT PROJECT'!$M112)</f>
        <v>0</v>
      </c>
      <c r="AD178" s="297">
        <f>AD$73*'6. INPUT PROJECT'!$K112*'6. INPUT PROJECT'!$L112*(1+'6. INPUT PROJECT'!$M112)</f>
        <v>0</v>
      </c>
      <c r="AE178" s="297">
        <f>AE$73*'6. INPUT PROJECT'!$K112*'6. INPUT PROJECT'!$L112*(1+'6. INPUT PROJECT'!$M112)</f>
        <v>0</v>
      </c>
      <c r="AF178" s="297">
        <f>AF$73*'6. INPUT PROJECT'!$K112*'6. INPUT PROJECT'!$L112*(1+'6. INPUT PROJECT'!$M112)</f>
        <v>0</v>
      </c>
      <c r="AG178" s="297">
        <f>AG$73*'6. INPUT PROJECT'!$K112*'6. INPUT PROJECT'!$L112*(1+'6. INPUT PROJECT'!$M112)</f>
        <v>0</v>
      </c>
      <c r="AH178" s="297">
        <f>AH$73*'6. INPUT PROJECT'!$K112*'6. INPUT PROJECT'!$L112*(1+'6. INPUT PROJECT'!$M112)</f>
        <v>0</v>
      </c>
      <c r="AI178" s="297">
        <f>AI$73*'6. INPUT PROJECT'!$K112*'6. INPUT PROJECT'!$L112*(1+'6. INPUT PROJECT'!$M112)</f>
        <v>0</v>
      </c>
      <c r="AJ178" s="297">
        <f>AJ$73*'6. INPUT PROJECT'!$K112*'6. INPUT PROJECT'!$L112*(1+'6. INPUT PROJECT'!$M112)^2</f>
        <v>0</v>
      </c>
      <c r="AK178" s="297">
        <f>AK$73*'6. INPUT PROJECT'!$K112*'6. INPUT PROJECT'!$L112*(1+'6. INPUT PROJECT'!$M112)^2</f>
        <v>0</v>
      </c>
      <c r="AL178" s="297">
        <f>AL$73*'6. INPUT PROJECT'!$K112*'6. INPUT PROJECT'!$L112*(1+'6. INPUT PROJECT'!$M112)^2</f>
        <v>0</v>
      </c>
      <c r="AM178" s="297">
        <f>AM$73*'6. INPUT PROJECT'!$K112*'6. INPUT PROJECT'!$L112*(1+'6. INPUT PROJECT'!$M112)^2</f>
        <v>0</v>
      </c>
      <c r="AN178" s="297">
        <f>AN$73*'6. INPUT PROJECT'!$K112*'6. INPUT PROJECT'!$L112*(1+'6. INPUT PROJECT'!$M112)^2</f>
        <v>0</v>
      </c>
      <c r="AO178" s="297">
        <f>AO$73*'6. INPUT PROJECT'!$K112*'6. INPUT PROJECT'!$L112*(1+'6. INPUT PROJECT'!$M112)^2</f>
        <v>0</v>
      </c>
      <c r="AP178" s="297">
        <f>AP$73*'6. INPUT PROJECT'!$K112*'6. INPUT PROJECT'!$L112*(1+'6. INPUT PROJECT'!$M112)^2</f>
        <v>0</v>
      </c>
      <c r="AQ178" s="297">
        <f>AQ$73*'6. INPUT PROJECT'!$K112*'6. INPUT PROJECT'!$L112*(1+'6. INPUT PROJECT'!$M112)^2</f>
        <v>0</v>
      </c>
      <c r="AR178" s="297">
        <f>AR$73*'6. INPUT PROJECT'!$K112*'6. INPUT PROJECT'!$L112*(1+'6. INPUT PROJECT'!$M112)^2</f>
        <v>0</v>
      </c>
      <c r="AS178" s="297">
        <f>AS$73*'6. INPUT PROJECT'!$K112*'6. INPUT PROJECT'!$L112*(1+'6. INPUT PROJECT'!$M112)^2</f>
        <v>0</v>
      </c>
      <c r="AT178" s="297">
        <f>AT$73*'6. INPUT PROJECT'!$K112*'6. INPUT PROJECT'!$L112*(1+'6. INPUT PROJECT'!$M112)^2</f>
        <v>0</v>
      </c>
      <c r="AU178" s="297">
        <f>AU$73*'6. INPUT PROJECT'!$K112*'6. INPUT PROJECT'!$L112*(1+'6. INPUT PROJECT'!$M112)^2</f>
        <v>0</v>
      </c>
      <c r="AV178" s="297">
        <f>AV$73*'6. INPUT PROJECT'!$K112*'6. INPUT PROJECT'!$L112*(1+'6. INPUT PROJECT'!$M112)^3</f>
        <v>0</v>
      </c>
      <c r="AW178" s="297">
        <f>AW$73*'6. INPUT PROJECT'!$K112*'6. INPUT PROJECT'!$L112*(1+'6. INPUT PROJECT'!$M112)^3</f>
        <v>0</v>
      </c>
      <c r="AX178" s="297">
        <f>AX$73*'6. INPUT PROJECT'!$K112*'6. INPUT PROJECT'!$L112*(1+'6. INPUT PROJECT'!$M112)^3</f>
        <v>0</v>
      </c>
      <c r="AY178" s="297">
        <f>AY$73*'6. INPUT PROJECT'!$K112*'6. INPUT PROJECT'!$L112*(1+'6. INPUT PROJECT'!$M112)^3</f>
        <v>0</v>
      </c>
      <c r="AZ178" s="297">
        <f>AZ$73*'6. INPUT PROJECT'!$K112*'6. INPUT PROJECT'!$L112*(1+'6. INPUT PROJECT'!$M112)^3</f>
        <v>0</v>
      </c>
      <c r="BA178" s="297">
        <f>BA$73*'6. INPUT PROJECT'!$K112*'6. INPUT PROJECT'!$L112*(1+'6. INPUT PROJECT'!$M112)^3</f>
        <v>0</v>
      </c>
      <c r="BB178" s="297">
        <f>BB$73*'6. INPUT PROJECT'!$K112*'6. INPUT PROJECT'!$L112*(1+'6. INPUT PROJECT'!$M112)^3</f>
        <v>0</v>
      </c>
      <c r="BC178" s="297">
        <f>BC$73*'6. INPUT PROJECT'!$K112*'6. INPUT PROJECT'!$L112*(1+'6. INPUT PROJECT'!$M112)^3</f>
        <v>0</v>
      </c>
      <c r="BD178" s="297">
        <f>BD$73*'6. INPUT PROJECT'!$K112*'6. INPUT PROJECT'!$L112*(1+'6. INPUT PROJECT'!$M112)^3</f>
        <v>0</v>
      </c>
      <c r="BE178" s="297">
        <f>BE$73*'6. INPUT PROJECT'!$K112*'6. INPUT PROJECT'!$L112*(1+'6. INPUT PROJECT'!$M112)^3</f>
        <v>0</v>
      </c>
      <c r="BF178" s="297">
        <f>BF$73*'6. INPUT PROJECT'!$K112*'6. INPUT PROJECT'!$L112*(1+'6. INPUT PROJECT'!$M112)^3</f>
        <v>0</v>
      </c>
      <c r="BG178" s="297">
        <f>BG$73*'6. INPUT PROJECT'!$K112*'6. INPUT PROJECT'!$L112*(1+'6. INPUT PROJECT'!$M112)^3</f>
        <v>0</v>
      </c>
      <c r="BH178" s="297">
        <f>BH$73*'6. INPUT PROJECT'!$K112*'6. INPUT PROJECT'!$L112*(1+'6. INPUT PROJECT'!$M112)^4</f>
        <v>0</v>
      </c>
      <c r="BI178" s="297">
        <f>BI$73*'6. INPUT PROJECT'!$K112*'6. INPUT PROJECT'!$L112*(1+'6. INPUT PROJECT'!$M112)^4</f>
        <v>0</v>
      </c>
      <c r="BJ178" s="297">
        <f>BJ$73*'6. INPUT PROJECT'!$K112*'6. INPUT PROJECT'!$L112*(1+'6. INPUT PROJECT'!$M112)^4</f>
        <v>0</v>
      </c>
      <c r="BK178" s="297">
        <f>BK$73*'6. INPUT PROJECT'!$K112*'6. INPUT PROJECT'!$L112*(1+'6. INPUT PROJECT'!$M112)^4</f>
        <v>0</v>
      </c>
      <c r="BL178" s="297">
        <f>BL$73*'6. INPUT PROJECT'!$K112*'6. INPUT PROJECT'!$L112*(1+'6. INPUT PROJECT'!$M112)^4</f>
        <v>0</v>
      </c>
      <c r="BM178" s="297">
        <f>BM$73*'6. INPUT PROJECT'!$K112*'6. INPUT PROJECT'!$L112*(1+'6. INPUT PROJECT'!$M112)^4</f>
        <v>0</v>
      </c>
      <c r="BN178" s="297">
        <f>BN$73*'6. INPUT PROJECT'!$K112*'6. INPUT PROJECT'!$L112*(1+'6. INPUT PROJECT'!$M112)^4</f>
        <v>0</v>
      </c>
      <c r="BO178" s="297">
        <f>BO$73*'6. INPUT PROJECT'!$K112*'6. INPUT PROJECT'!$L112*(1+'6. INPUT PROJECT'!$M112)^4</f>
        <v>0</v>
      </c>
      <c r="BP178" s="297">
        <f>BP$73*'6. INPUT PROJECT'!$K112*'6. INPUT PROJECT'!$L112*(1+'6. INPUT PROJECT'!$M112)^4</f>
        <v>0</v>
      </c>
      <c r="BQ178" s="297">
        <f>BQ$73*'6. INPUT PROJECT'!$K112*'6. INPUT PROJECT'!$L112*(1+'6. INPUT PROJECT'!$M112)^4</f>
        <v>0</v>
      </c>
      <c r="BR178" s="297">
        <f>BR$73*'6. INPUT PROJECT'!$K112*'6. INPUT PROJECT'!$L112*(1+'6. INPUT PROJECT'!$M112)^4</f>
        <v>0</v>
      </c>
      <c r="BS178" s="297">
        <f>BS$73*'6. INPUT PROJECT'!$K112*'6. INPUT PROJECT'!$L112*(1+'6. INPUT PROJECT'!$M112)^4</f>
        <v>0</v>
      </c>
    </row>
    <row r="179" spans="1:71" s="80" customFormat="1" ht="16" outlineLevel="2">
      <c r="A179" s="83"/>
      <c r="B179" s="129" t="str">
        <f>'6. INPUT PROJECT'!D113</f>
        <v>Project-2.5.1-Item #4</v>
      </c>
      <c r="C179" s="129">
        <f>'6. INPUT PROJECT'!F113</f>
        <v>0</v>
      </c>
      <c r="E179" s="297">
        <f t="shared" si="124"/>
        <v>0</v>
      </c>
      <c r="F179" s="297">
        <f t="shared" si="125"/>
        <v>0</v>
      </c>
      <c r="G179" s="297">
        <f t="shared" si="126"/>
        <v>0</v>
      </c>
      <c r="H179" s="297">
        <f t="shared" si="127"/>
        <v>0</v>
      </c>
      <c r="I179" s="297">
        <f t="shared" si="128"/>
        <v>0</v>
      </c>
      <c r="J179" s="297">
        <f t="shared" si="129"/>
        <v>0</v>
      </c>
      <c r="K179" s="291"/>
      <c r="L179" s="297">
        <f>L$73*'6. INPUT PROJECT'!$K113*'6. INPUT PROJECT'!$L113</f>
        <v>0</v>
      </c>
      <c r="M179" s="297">
        <f>M$73*'6. INPUT PROJECT'!$K113*'6. INPUT PROJECT'!$L113</f>
        <v>0</v>
      </c>
      <c r="N179" s="297">
        <f>N$73*'6. INPUT PROJECT'!$K113*'6. INPUT PROJECT'!$L113</f>
        <v>0</v>
      </c>
      <c r="O179" s="297">
        <f>O$73*'6. INPUT PROJECT'!$K113*'6. INPUT PROJECT'!$L113</f>
        <v>0</v>
      </c>
      <c r="P179" s="297">
        <f>P$73*'6. INPUT PROJECT'!$K113*'6. INPUT PROJECT'!$L113</f>
        <v>0</v>
      </c>
      <c r="Q179" s="297">
        <f>Q$73*'6. INPUT PROJECT'!$K113*'6. INPUT PROJECT'!$L113</f>
        <v>0</v>
      </c>
      <c r="R179" s="297">
        <f>R$73*'6. INPUT PROJECT'!$K113*'6. INPUT PROJECT'!$L113</f>
        <v>0</v>
      </c>
      <c r="S179" s="297">
        <f>S$73*'6. INPUT PROJECT'!$K113*'6. INPUT PROJECT'!$L113</f>
        <v>0</v>
      </c>
      <c r="T179" s="297">
        <f>T$73*'6. INPUT PROJECT'!$K113*'6. INPUT PROJECT'!$L113</f>
        <v>0</v>
      </c>
      <c r="U179" s="297">
        <f>U$73*'6. INPUT PROJECT'!$K113*'6. INPUT PROJECT'!$L113</f>
        <v>0</v>
      </c>
      <c r="V179" s="297">
        <f>V$73*'6. INPUT PROJECT'!$K113*'6. INPUT PROJECT'!$L113</f>
        <v>0</v>
      </c>
      <c r="W179" s="297">
        <f>W$73*'6. INPUT PROJECT'!$K113*'6. INPUT PROJECT'!$L113</f>
        <v>0</v>
      </c>
      <c r="X179" s="297">
        <f>X$73*'6. INPUT PROJECT'!$K113*'6. INPUT PROJECT'!$L113*(1+'6. INPUT PROJECT'!$M113)</f>
        <v>0</v>
      </c>
      <c r="Y179" s="297">
        <f>Y$73*'6. INPUT PROJECT'!$K113*'6. INPUT PROJECT'!$L113*(1+'6. INPUT PROJECT'!$M113)</f>
        <v>0</v>
      </c>
      <c r="Z179" s="297">
        <f>Z$73*'6. INPUT PROJECT'!$K113*'6. INPUT PROJECT'!$L113*(1+'6. INPUT PROJECT'!$M113)</f>
        <v>0</v>
      </c>
      <c r="AA179" s="297">
        <f>AA$73*'6. INPUT PROJECT'!$K113*'6. INPUT PROJECT'!$L113*(1+'6. INPUT PROJECT'!$M113)</f>
        <v>0</v>
      </c>
      <c r="AB179" s="297">
        <f>AB$73*'6. INPUT PROJECT'!$K113*'6. INPUT PROJECT'!$L113*(1+'6. INPUT PROJECT'!$M113)</f>
        <v>0</v>
      </c>
      <c r="AC179" s="297">
        <f>AC$73*'6. INPUT PROJECT'!$K113*'6. INPUT PROJECT'!$L113*(1+'6. INPUT PROJECT'!$M113)</f>
        <v>0</v>
      </c>
      <c r="AD179" s="297">
        <f>AD$73*'6. INPUT PROJECT'!$K113*'6. INPUT PROJECT'!$L113*(1+'6. INPUT PROJECT'!$M113)</f>
        <v>0</v>
      </c>
      <c r="AE179" s="297">
        <f>AE$73*'6. INPUT PROJECT'!$K113*'6. INPUT PROJECT'!$L113*(1+'6. INPUT PROJECT'!$M113)</f>
        <v>0</v>
      </c>
      <c r="AF179" s="297">
        <f>AF$73*'6. INPUT PROJECT'!$K113*'6. INPUT PROJECT'!$L113*(1+'6. INPUT PROJECT'!$M113)</f>
        <v>0</v>
      </c>
      <c r="AG179" s="297">
        <f>AG$73*'6. INPUT PROJECT'!$K113*'6. INPUT PROJECT'!$L113*(1+'6. INPUT PROJECT'!$M113)</f>
        <v>0</v>
      </c>
      <c r="AH179" s="297">
        <f>AH$73*'6. INPUT PROJECT'!$K113*'6. INPUT PROJECT'!$L113*(1+'6. INPUT PROJECT'!$M113)</f>
        <v>0</v>
      </c>
      <c r="AI179" s="297">
        <f>AI$73*'6. INPUT PROJECT'!$K113*'6. INPUT PROJECT'!$L113*(1+'6. INPUT PROJECT'!$M113)</f>
        <v>0</v>
      </c>
      <c r="AJ179" s="297">
        <f>AJ$73*'6. INPUT PROJECT'!$K113*'6. INPUT PROJECT'!$L113*(1+'6. INPUT PROJECT'!$M113)^2</f>
        <v>0</v>
      </c>
      <c r="AK179" s="297">
        <f>AK$73*'6. INPUT PROJECT'!$K113*'6. INPUT PROJECT'!$L113*(1+'6. INPUT PROJECT'!$M113)^2</f>
        <v>0</v>
      </c>
      <c r="AL179" s="297">
        <f>AL$73*'6. INPUT PROJECT'!$K113*'6. INPUT PROJECT'!$L113*(1+'6. INPUT PROJECT'!$M113)^2</f>
        <v>0</v>
      </c>
      <c r="AM179" s="297">
        <f>AM$73*'6. INPUT PROJECT'!$K113*'6. INPUT PROJECT'!$L113*(1+'6. INPUT PROJECT'!$M113)^2</f>
        <v>0</v>
      </c>
      <c r="AN179" s="297">
        <f>AN$73*'6. INPUT PROJECT'!$K113*'6. INPUT PROJECT'!$L113*(1+'6. INPUT PROJECT'!$M113)^2</f>
        <v>0</v>
      </c>
      <c r="AO179" s="297">
        <f>AO$73*'6. INPUT PROJECT'!$K113*'6. INPUT PROJECT'!$L113*(1+'6. INPUT PROJECT'!$M113)^2</f>
        <v>0</v>
      </c>
      <c r="AP179" s="297">
        <f>AP$73*'6. INPUT PROJECT'!$K113*'6. INPUT PROJECT'!$L113*(1+'6. INPUT PROJECT'!$M113)^2</f>
        <v>0</v>
      </c>
      <c r="AQ179" s="297">
        <f>AQ$73*'6. INPUT PROJECT'!$K113*'6. INPUT PROJECT'!$L113*(1+'6. INPUT PROJECT'!$M113)^2</f>
        <v>0</v>
      </c>
      <c r="AR179" s="297">
        <f>AR$73*'6. INPUT PROJECT'!$K113*'6. INPUT PROJECT'!$L113*(1+'6. INPUT PROJECT'!$M113)^2</f>
        <v>0</v>
      </c>
      <c r="AS179" s="297">
        <f>AS$73*'6. INPUT PROJECT'!$K113*'6. INPUT PROJECT'!$L113*(1+'6. INPUT PROJECT'!$M113)^2</f>
        <v>0</v>
      </c>
      <c r="AT179" s="297">
        <f>AT$73*'6. INPUT PROJECT'!$K113*'6. INPUT PROJECT'!$L113*(1+'6. INPUT PROJECT'!$M113)^2</f>
        <v>0</v>
      </c>
      <c r="AU179" s="297">
        <f>AU$73*'6. INPUT PROJECT'!$K113*'6. INPUT PROJECT'!$L113*(1+'6. INPUT PROJECT'!$M113)^2</f>
        <v>0</v>
      </c>
      <c r="AV179" s="297">
        <f>AV$73*'6. INPUT PROJECT'!$K113*'6. INPUT PROJECT'!$L113*(1+'6. INPUT PROJECT'!$M113)^3</f>
        <v>0</v>
      </c>
      <c r="AW179" s="297">
        <f>AW$73*'6. INPUT PROJECT'!$K113*'6. INPUT PROJECT'!$L113*(1+'6. INPUT PROJECT'!$M113)^3</f>
        <v>0</v>
      </c>
      <c r="AX179" s="297">
        <f>AX$73*'6. INPUT PROJECT'!$K113*'6. INPUT PROJECT'!$L113*(1+'6. INPUT PROJECT'!$M113)^3</f>
        <v>0</v>
      </c>
      <c r="AY179" s="297">
        <f>AY$73*'6. INPUT PROJECT'!$K113*'6. INPUT PROJECT'!$L113*(1+'6. INPUT PROJECT'!$M113)^3</f>
        <v>0</v>
      </c>
      <c r="AZ179" s="297">
        <f>AZ$73*'6. INPUT PROJECT'!$K113*'6. INPUT PROJECT'!$L113*(1+'6. INPUT PROJECT'!$M113)^3</f>
        <v>0</v>
      </c>
      <c r="BA179" s="297">
        <f>BA$73*'6. INPUT PROJECT'!$K113*'6. INPUT PROJECT'!$L113*(1+'6. INPUT PROJECT'!$M113)^3</f>
        <v>0</v>
      </c>
      <c r="BB179" s="297">
        <f>BB$73*'6. INPUT PROJECT'!$K113*'6. INPUT PROJECT'!$L113*(1+'6. INPUT PROJECT'!$M113)^3</f>
        <v>0</v>
      </c>
      <c r="BC179" s="297">
        <f>BC$73*'6. INPUT PROJECT'!$K113*'6. INPUT PROJECT'!$L113*(1+'6. INPUT PROJECT'!$M113)^3</f>
        <v>0</v>
      </c>
      <c r="BD179" s="297">
        <f>BD$73*'6. INPUT PROJECT'!$K113*'6. INPUT PROJECT'!$L113*(1+'6. INPUT PROJECT'!$M113)^3</f>
        <v>0</v>
      </c>
      <c r="BE179" s="297">
        <f>BE$73*'6. INPUT PROJECT'!$K113*'6. INPUT PROJECT'!$L113*(1+'6. INPUT PROJECT'!$M113)^3</f>
        <v>0</v>
      </c>
      <c r="BF179" s="297">
        <f>BF$73*'6. INPUT PROJECT'!$K113*'6. INPUT PROJECT'!$L113*(1+'6. INPUT PROJECT'!$M113)^3</f>
        <v>0</v>
      </c>
      <c r="BG179" s="297">
        <f>BG$73*'6. INPUT PROJECT'!$K113*'6. INPUT PROJECT'!$L113*(1+'6. INPUT PROJECT'!$M113)^3</f>
        <v>0</v>
      </c>
      <c r="BH179" s="297">
        <f>BH$73*'6. INPUT PROJECT'!$K113*'6. INPUT PROJECT'!$L113*(1+'6. INPUT PROJECT'!$M113)^4</f>
        <v>0</v>
      </c>
      <c r="BI179" s="297">
        <f>BI$73*'6. INPUT PROJECT'!$K113*'6. INPUT PROJECT'!$L113*(1+'6. INPUT PROJECT'!$M113)^4</f>
        <v>0</v>
      </c>
      <c r="BJ179" s="297">
        <f>BJ$73*'6. INPUT PROJECT'!$K113*'6. INPUT PROJECT'!$L113*(1+'6. INPUT PROJECT'!$M113)^4</f>
        <v>0</v>
      </c>
      <c r="BK179" s="297">
        <f>BK$73*'6. INPUT PROJECT'!$K113*'6. INPUT PROJECT'!$L113*(1+'6. INPUT PROJECT'!$M113)^4</f>
        <v>0</v>
      </c>
      <c r="BL179" s="297">
        <f>BL$73*'6. INPUT PROJECT'!$K113*'6. INPUT PROJECT'!$L113*(1+'6. INPUT PROJECT'!$M113)^4</f>
        <v>0</v>
      </c>
      <c r="BM179" s="297">
        <f>BM$73*'6. INPUT PROJECT'!$K113*'6. INPUT PROJECT'!$L113*(1+'6. INPUT PROJECT'!$M113)^4</f>
        <v>0</v>
      </c>
      <c r="BN179" s="297">
        <f>BN$73*'6. INPUT PROJECT'!$K113*'6. INPUT PROJECT'!$L113*(1+'6. INPUT PROJECT'!$M113)^4</f>
        <v>0</v>
      </c>
      <c r="BO179" s="297">
        <f>BO$73*'6. INPUT PROJECT'!$K113*'6. INPUT PROJECT'!$L113*(1+'6. INPUT PROJECT'!$M113)^4</f>
        <v>0</v>
      </c>
      <c r="BP179" s="297">
        <f>BP$73*'6. INPUT PROJECT'!$K113*'6. INPUT PROJECT'!$L113*(1+'6. INPUT PROJECT'!$M113)^4</f>
        <v>0</v>
      </c>
      <c r="BQ179" s="297">
        <f>BQ$73*'6. INPUT PROJECT'!$K113*'6. INPUT PROJECT'!$L113*(1+'6. INPUT PROJECT'!$M113)^4</f>
        <v>0</v>
      </c>
      <c r="BR179" s="297">
        <f>BR$73*'6. INPUT PROJECT'!$K113*'6. INPUT PROJECT'!$L113*(1+'6. INPUT PROJECT'!$M113)^4</f>
        <v>0</v>
      </c>
      <c r="BS179" s="297">
        <f>BS$73*'6. INPUT PROJECT'!$K113*'6. INPUT PROJECT'!$L113*(1+'6. INPUT PROJECT'!$M113)^4</f>
        <v>0</v>
      </c>
    </row>
    <row r="180" spans="1:71" s="80" customFormat="1" ht="16" outlineLevel="2">
      <c r="A180" s="83"/>
      <c r="B180" s="129" t="str">
        <f>'6. INPUT PROJECT'!D114</f>
        <v>Project-2.5.1-Item #5</v>
      </c>
      <c r="C180" s="129">
        <f>'6. INPUT PROJECT'!F114</f>
        <v>0</v>
      </c>
      <c r="E180" s="297">
        <f t="shared" si="124"/>
        <v>0</v>
      </c>
      <c r="F180" s="297">
        <f t="shared" si="125"/>
        <v>0</v>
      </c>
      <c r="G180" s="297">
        <f t="shared" si="126"/>
        <v>0</v>
      </c>
      <c r="H180" s="297">
        <f t="shared" si="127"/>
        <v>0</v>
      </c>
      <c r="I180" s="297">
        <f t="shared" si="128"/>
        <v>0</v>
      </c>
      <c r="J180" s="297">
        <f t="shared" si="129"/>
        <v>0</v>
      </c>
      <c r="K180" s="291"/>
      <c r="L180" s="297">
        <f>L$73*'6. INPUT PROJECT'!$K114*'6. INPUT PROJECT'!$L114</f>
        <v>0</v>
      </c>
      <c r="M180" s="297">
        <f>M$73*'6. INPUT PROJECT'!$K114*'6. INPUT PROJECT'!$L114</f>
        <v>0</v>
      </c>
      <c r="N180" s="297">
        <f>N$73*'6. INPUT PROJECT'!$K114*'6. INPUT PROJECT'!$L114</f>
        <v>0</v>
      </c>
      <c r="O180" s="297">
        <f>O$73*'6. INPUT PROJECT'!$K114*'6. INPUT PROJECT'!$L114</f>
        <v>0</v>
      </c>
      <c r="P180" s="297">
        <f>P$73*'6. INPUT PROJECT'!$K114*'6. INPUT PROJECT'!$L114</f>
        <v>0</v>
      </c>
      <c r="Q180" s="297">
        <f>Q$73*'6. INPUT PROJECT'!$K114*'6. INPUT PROJECT'!$L114</f>
        <v>0</v>
      </c>
      <c r="R180" s="297">
        <f>R$73*'6. INPUT PROJECT'!$K114*'6. INPUT PROJECT'!$L114</f>
        <v>0</v>
      </c>
      <c r="S180" s="297">
        <f>S$73*'6. INPUT PROJECT'!$K114*'6. INPUT PROJECT'!$L114</f>
        <v>0</v>
      </c>
      <c r="T180" s="297">
        <f>T$73*'6. INPUT PROJECT'!$K114*'6. INPUT PROJECT'!$L114</f>
        <v>0</v>
      </c>
      <c r="U180" s="297">
        <f>U$73*'6. INPUT PROJECT'!$K114*'6. INPUT PROJECT'!$L114</f>
        <v>0</v>
      </c>
      <c r="V180" s="297">
        <f>V$73*'6. INPUT PROJECT'!$K114*'6. INPUT PROJECT'!$L114</f>
        <v>0</v>
      </c>
      <c r="W180" s="297">
        <f>W$73*'6. INPUT PROJECT'!$K114*'6. INPUT PROJECT'!$L114</f>
        <v>0</v>
      </c>
      <c r="X180" s="297">
        <f>X$73*'6. INPUT PROJECT'!$K114*'6. INPUT PROJECT'!$L114*(1+'6. INPUT PROJECT'!$M114)</f>
        <v>0</v>
      </c>
      <c r="Y180" s="297">
        <f>Y$73*'6. INPUT PROJECT'!$K114*'6. INPUT PROJECT'!$L114*(1+'6. INPUT PROJECT'!$M114)</f>
        <v>0</v>
      </c>
      <c r="Z180" s="297">
        <f>Z$73*'6. INPUT PROJECT'!$K114*'6. INPUT PROJECT'!$L114*(1+'6. INPUT PROJECT'!$M114)</f>
        <v>0</v>
      </c>
      <c r="AA180" s="297">
        <f>AA$73*'6. INPUT PROJECT'!$K114*'6. INPUT PROJECT'!$L114*(1+'6. INPUT PROJECT'!$M114)</f>
        <v>0</v>
      </c>
      <c r="AB180" s="297">
        <f>AB$73*'6. INPUT PROJECT'!$K114*'6. INPUT PROJECT'!$L114*(1+'6. INPUT PROJECT'!$M114)</f>
        <v>0</v>
      </c>
      <c r="AC180" s="297">
        <f>AC$73*'6. INPUT PROJECT'!$K114*'6. INPUT PROJECT'!$L114*(1+'6. INPUT PROJECT'!$M114)</f>
        <v>0</v>
      </c>
      <c r="AD180" s="297">
        <f>AD$73*'6. INPUT PROJECT'!$K114*'6. INPUT PROJECT'!$L114*(1+'6. INPUT PROJECT'!$M114)</f>
        <v>0</v>
      </c>
      <c r="AE180" s="297">
        <f>AE$73*'6. INPUT PROJECT'!$K114*'6. INPUT PROJECT'!$L114*(1+'6. INPUT PROJECT'!$M114)</f>
        <v>0</v>
      </c>
      <c r="AF180" s="297">
        <f>AF$73*'6. INPUT PROJECT'!$K114*'6. INPUT PROJECT'!$L114*(1+'6. INPUT PROJECT'!$M114)</f>
        <v>0</v>
      </c>
      <c r="AG180" s="297">
        <f>AG$73*'6. INPUT PROJECT'!$K114*'6. INPUT PROJECT'!$L114*(1+'6. INPUT PROJECT'!$M114)</f>
        <v>0</v>
      </c>
      <c r="AH180" s="297">
        <f>AH$73*'6. INPUT PROJECT'!$K114*'6. INPUT PROJECT'!$L114*(1+'6. INPUT PROJECT'!$M114)</f>
        <v>0</v>
      </c>
      <c r="AI180" s="297">
        <f>AI$73*'6. INPUT PROJECT'!$K114*'6. INPUT PROJECT'!$L114*(1+'6. INPUT PROJECT'!$M114)</f>
        <v>0</v>
      </c>
      <c r="AJ180" s="297">
        <f>AJ$73*'6. INPUT PROJECT'!$K114*'6. INPUT PROJECT'!$L114*(1+'6. INPUT PROJECT'!$M114)^2</f>
        <v>0</v>
      </c>
      <c r="AK180" s="297">
        <f>AK$73*'6. INPUT PROJECT'!$K114*'6. INPUT PROJECT'!$L114*(1+'6. INPUT PROJECT'!$M114)^2</f>
        <v>0</v>
      </c>
      <c r="AL180" s="297">
        <f>AL$73*'6. INPUT PROJECT'!$K114*'6. INPUT PROJECT'!$L114*(1+'6. INPUT PROJECT'!$M114)^2</f>
        <v>0</v>
      </c>
      <c r="AM180" s="297">
        <f>AM$73*'6. INPUT PROJECT'!$K114*'6. INPUT PROJECT'!$L114*(1+'6. INPUT PROJECT'!$M114)^2</f>
        <v>0</v>
      </c>
      <c r="AN180" s="297">
        <f>AN$73*'6. INPUT PROJECT'!$K114*'6. INPUT PROJECT'!$L114*(1+'6. INPUT PROJECT'!$M114)^2</f>
        <v>0</v>
      </c>
      <c r="AO180" s="297">
        <f>AO$73*'6. INPUT PROJECT'!$K114*'6. INPUT PROJECT'!$L114*(1+'6. INPUT PROJECT'!$M114)^2</f>
        <v>0</v>
      </c>
      <c r="AP180" s="297">
        <f>AP$73*'6. INPUT PROJECT'!$K114*'6. INPUT PROJECT'!$L114*(1+'6. INPUT PROJECT'!$M114)^2</f>
        <v>0</v>
      </c>
      <c r="AQ180" s="297">
        <f>AQ$73*'6. INPUT PROJECT'!$K114*'6. INPUT PROJECT'!$L114*(1+'6. INPUT PROJECT'!$M114)^2</f>
        <v>0</v>
      </c>
      <c r="AR180" s="297">
        <f>AR$73*'6. INPUT PROJECT'!$K114*'6. INPUT PROJECT'!$L114*(1+'6. INPUT PROJECT'!$M114)^2</f>
        <v>0</v>
      </c>
      <c r="AS180" s="297">
        <f>AS$73*'6. INPUT PROJECT'!$K114*'6. INPUT PROJECT'!$L114*(1+'6. INPUT PROJECT'!$M114)^2</f>
        <v>0</v>
      </c>
      <c r="AT180" s="297">
        <f>AT$73*'6. INPUT PROJECT'!$K114*'6. INPUT PROJECT'!$L114*(1+'6. INPUT PROJECT'!$M114)^2</f>
        <v>0</v>
      </c>
      <c r="AU180" s="297">
        <f>AU$73*'6. INPUT PROJECT'!$K114*'6. INPUT PROJECT'!$L114*(1+'6. INPUT PROJECT'!$M114)^2</f>
        <v>0</v>
      </c>
      <c r="AV180" s="297">
        <f>AV$73*'6. INPUT PROJECT'!$K114*'6. INPUT PROJECT'!$L114*(1+'6. INPUT PROJECT'!$M114)^3</f>
        <v>0</v>
      </c>
      <c r="AW180" s="297">
        <f>AW$73*'6. INPUT PROJECT'!$K114*'6. INPUT PROJECT'!$L114*(1+'6. INPUT PROJECT'!$M114)^3</f>
        <v>0</v>
      </c>
      <c r="AX180" s="297">
        <f>AX$73*'6. INPUT PROJECT'!$K114*'6. INPUT PROJECT'!$L114*(1+'6. INPUT PROJECT'!$M114)^3</f>
        <v>0</v>
      </c>
      <c r="AY180" s="297">
        <f>AY$73*'6. INPUT PROJECT'!$K114*'6. INPUT PROJECT'!$L114*(1+'6. INPUT PROJECT'!$M114)^3</f>
        <v>0</v>
      </c>
      <c r="AZ180" s="297">
        <f>AZ$73*'6. INPUT PROJECT'!$K114*'6. INPUT PROJECT'!$L114*(1+'6. INPUT PROJECT'!$M114)^3</f>
        <v>0</v>
      </c>
      <c r="BA180" s="297">
        <f>BA$73*'6. INPUT PROJECT'!$K114*'6. INPUT PROJECT'!$L114*(1+'6. INPUT PROJECT'!$M114)^3</f>
        <v>0</v>
      </c>
      <c r="BB180" s="297">
        <f>BB$73*'6. INPUT PROJECT'!$K114*'6. INPUT PROJECT'!$L114*(1+'6. INPUT PROJECT'!$M114)^3</f>
        <v>0</v>
      </c>
      <c r="BC180" s="297">
        <f>BC$73*'6. INPUT PROJECT'!$K114*'6. INPUT PROJECT'!$L114*(1+'6. INPUT PROJECT'!$M114)^3</f>
        <v>0</v>
      </c>
      <c r="BD180" s="297">
        <f>BD$73*'6. INPUT PROJECT'!$K114*'6. INPUT PROJECT'!$L114*(1+'6. INPUT PROJECT'!$M114)^3</f>
        <v>0</v>
      </c>
      <c r="BE180" s="297">
        <f>BE$73*'6. INPUT PROJECT'!$K114*'6. INPUT PROJECT'!$L114*(1+'6. INPUT PROJECT'!$M114)^3</f>
        <v>0</v>
      </c>
      <c r="BF180" s="297">
        <f>BF$73*'6. INPUT PROJECT'!$K114*'6. INPUT PROJECT'!$L114*(1+'6. INPUT PROJECT'!$M114)^3</f>
        <v>0</v>
      </c>
      <c r="BG180" s="297">
        <f>BG$73*'6. INPUT PROJECT'!$K114*'6. INPUT PROJECT'!$L114*(1+'6. INPUT PROJECT'!$M114)^3</f>
        <v>0</v>
      </c>
      <c r="BH180" s="297">
        <f>BH$73*'6. INPUT PROJECT'!$K114*'6. INPUT PROJECT'!$L114*(1+'6. INPUT PROJECT'!$M114)^4</f>
        <v>0</v>
      </c>
      <c r="BI180" s="297">
        <f>BI$73*'6. INPUT PROJECT'!$K114*'6. INPUT PROJECT'!$L114*(1+'6. INPUT PROJECT'!$M114)^4</f>
        <v>0</v>
      </c>
      <c r="BJ180" s="297">
        <f>BJ$73*'6. INPUT PROJECT'!$K114*'6. INPUT PROJECT'!$L114*(1+'6. INPUT PROJECT'!$M114)^4</f>
        <v>0</v>
      </c>
      <c r="BK180" s="297">
        <f>BK$73*'6. INPUT PROJECT'!$K114*'6. INPUT PROJECT'!$L114*(1+'6. INPUT PROJECT'!$M114)^4</f>
        <v>0</v>
      </c>
      <c r="BL180" s="297">
        <f>BL$73*'6. INPUT PROJECT'!$K114*'6. INPUT PROJECT'!$L114*(1+'6. INPUT PROJECT'!$M114)^4</f>
        <v>0</v>
      </c>
      <c r="BM180" s="297">
        <f>BM$73*'6. INPUT PROJECT'!$K114*'6. INPUT PROJECT'!$L114*(1+'6. INPUT PROJECT'!$M114)^4</f>
        <v>0</v>
      </c>
      <c r="BN180" s="297">
        <f>BN$73*'6. INPUT PROJECT'!$K114*'6. INPUT PROJECT'!$L114*(1+'6. INPUT PROJECT'!$M114)^4</f>
        <v>0</v>
      </c>
      <c r="BO180" s="297">
        <f>BO$73*'6. INPUT PROJECT'!$K114*'6. INPUT PROJECT'!$L114*(1+'6. INPUT PROJECT'!$M114)^4</f>
        <v>0</v>
      </c>
      <c r="BP180" s="297">
        <f>BP$73*'6. INPUT PROJECT'!$K114*'6. INPUT PROJECT'!$L114*(1+'6. INPUT PROJECT'!$M114)^4</f>
        <v>0</v>
      </c>
      <c r="BQ180" s="297">
        <f>BQ$73*'6. INPUT PROJECT'!$K114*'6. INPUT PROJECT'!$L114*(1+'6. INPUT PROJECT'!$M114)^4</f>
        <v>0</v>
      </c>
      <c r="BR180" s="297">
        <f>BR$73*'6. INPUT PROJECT'!$K114*'6. INPUT PROJECT'!$L114*(1+'6. INPUT PROJECT'!$M114)^4</f>
        <v>0</v>
      </c>
      <c r="BS180" s="297">
        <f>BS$73*'6. INPUT PROJECT'!$K114*'6. INPUT PROJECT'!$L114*(1+'6. INPUT PROJECT'!$M114)^4</f>
        <v>0</v>
      </c>
    </row>
    <row r="181" spans="1:71" s="80" customFormat="1" ht="16" outlineLevel="2">
      <c r="A181" s="83"/>
      <c r="B181" s="129" t="str">
        <f>'6. INPUT PROJECT'!D115</f>
        <v>Project-2.5.1-Item #6</v>
      </c>
      <c r="C181" s="129">
        <f>'6. INPUT PROJECT'!F115</f>
        <v>0</v>
      </c>
      <c r="E181" s="297">
        <f t="shared" si="124"/>
        <v>0</v>
      </c>
      <c r="F181" s="297">
        <f t="shared" si="125"/>
        <v>0</v>
      </c>
      <c r="G181" s="297">
        <f t="shared" si="126"/>
        <v>0</v>
      </c>
      <c r="H181" s="297">
        <f t="shared" si="127"/>
        <v>0</v>
      </c>
      <c r="I181" s="297">
        <f t="shared" si="128"/>
        <v>0</v>
      </c>
      <c r="J181" s="297">
        <f t="shared" si="129"/>
        <v>0</v>
      </c>
      <c r="K181" s="309"/>
      <c r="L181" s="297">
        <f>L$73*'6. INPUT PROJECT'!$K115*'6. INPUT PROJECT'!$L115</f>
        <v>0</v>
      </c>
      <c r="M181" s="297">
        <f>M$73*'6. INPUT PROJECT'!$K115*'6. INPUT PROJECT'!$L115</f>
        <v>0</v>
      </c>
      <c r="N181" s="297">
        <f>N$73*'6. INPUT PROJECT'!$K115*'6. INPUT PROJECT'!$L115</f>
        <v>0</v>
      </c>
      <c r="O181" s="297">
        <f>O$73*'6. INPUT PROJECT'!$K115*'6. INPUT PROJECT'!$L115</f>
        <v>0</v>
      </c>
      <c r="P181" s="297">
        <f>P$73*'6. INPUT PROJECT'!$K115*'6. INPUT PROJECT'!$L115</f>
        <v>0</v>
      </c>
      <c r="Q181" s="297">
        <f>Q$73*'6. INPUT PROJECT'!$K115*'6. INPUT PROJECT'!$L115</f>
        <v>0</v>
      </c>
      <c r="R181" s="297">
        <f>R$73*'6. INPUT PROJECT'!$K115*'6. INPUT PROJECT'!$L115</f>
        <v>0</v>
      </c>
      <c r="S181" s="297">
        <f>S$73*'6. INPUT PROJECT'!$K115*'6. INPUT PROJECT'!$L115</f>
        <v>0</v>
      </c>
      <c r="T181" s="297">
        <f>T$73*'6. INPUT PROJECT'!$K115*'6. INPUT PROJECT'!$L115</f>
        <v>0</v>
      </c>
      <c r="U181" s="297">
        <f>U$73*'6. INPUT PROJECT'!$K115*'6. INPUT PROJECT'!$L115</f>
        <v>0</v>
      </c>
      <c r="V181" s="297">
        <f>V$73*'6. INPUT PROJECT'!$K115*'6. INPUT PROJECT'!$L115</f>
        <v>0</v>
      </c>
      <c r="W181" s="297">
        <f>W$73*'6. INPUT PROJECT'!$K115*'6. INPUT PROJECT'!$L115</f>
        <v>0</v>
      </c>
      <c r="X181" s="297">
        <f>X$73*'6. INPUT PROJECT'!$K115*'6. INPUT PROJECT'!$L115*(1+'6. INPUT PROJECT'!$M115)</f>
        <v>0</v>
      </c>
      <c r="Y181" s="297">
        <f>Y$73*'6. INPUT PROJECT'!$K115*'6. INPUT PROJECT'!$L115*(1+'6. INPUT PROJECT'!$M115)</f>
        <v>0</v>
      </c>
      <c r="Z181" s="297">
        <f>Z$73*'6. INPUT PROJECT'!$K115*'6. INPUT PROJECT'!$L115*(1+'6. INPUT PROJECT'!$M115)</f>
        <v>0</v>
      </c>
      <c r="AA181" s="297">
        <f>AA$73*'6. INPUT PROJECT'!$K115*'6. INPUT PROJECT'!$L115*(1+'6. INPUT PROJECT'!$M115)</f>
        <v>0</v>
      </c>
      <c r="AB181" s="297">
        <f>AB$73*'6. INPUT PROJECT'!$K115*'6. INPUT PROJECT'!$L115*(1+'6. INPUT PROJECT'!$M115)</f>
        <v>0</v>
      </c>
      <c r="AC181" s="297">
        <f>AC$73*'6. INPUT PROJECT'!$K115*'6. INPUT PROJECT'!$L115*(1+'6. INPUT PROJECT'!$M115)</f>
        <v>0</v>
      </c>
      <c r="AD181" s="297">
        <f>AD$73*'6. INPUT PROJECT'!$K115*'6. INPUT PROJECT'!$L115*(1+'6. INPUT PROJECT'!$M115)</f>
        <v>0</v>
      </c>
      <c r="AE181" s="297">
        <f>AE$73*'6. INPUT PROJECT'!$K115*'6. INPUT PROJECT'!$L115*(1+'6. INPUT PROJECT'!$M115)</f>
        <v>0</v>
      </c>
      <c r="AF181" s="297">
        <f>AF$73*'6. INPUT PROJECT'!$K115*'6. INPUT PROJECT'!$L115*(1+'6. INPUT PROJECT'!$M115)</f>
        <v>0</v>
      </c>
      <c r="AG181" s="297">
        <f>AG$73*'6. INPUT PROJECT'!$K115*'6. INPUT PROJECT'!$L115*(1+'6. INPUT PROJECT'!$M115)</f>
        <v>0</v>
      </c>
      <c r="AH181" s="297">
        <f>AH$73*'6. INPUT PROJECT'!$K115*'6. INPUT PROJECT'!$L115*(1+'6. INPUT PROJECT'!$M115)</f>
        <v>0</v>
      </c>
      <c r="AI181" s="297">
        <f>AI$73*'6. INPUT PROJECT'!$K115*'6. INPUT PROJECT'!$L115*(1+'6. INPUT PROJECT'!$M115)</f>
        <v>0</v>
      </c>
      <c r="AJ181" s="297">
        <f>AJ$73*'6. INPUT PROJECT'!$K115*'6. INPUT PROJECT'!$L115*(1+'6. INPUT PROJECT'!$M115)^2</f>
        <v>0</v>
      </c>
      <c r="AK181" s="297">
        <f>AK$73*'6. INPUT PROJECT'!$K115*'6. INPUT PROJECT'!$L115*(1+'6. INPUT PROJECT'!$M115)^2</f>
        <v>0</v>
      </c>
      <c r="AL181" s="297">
        <f>AL$73*'6. INPUT PROJECT'!$K115*'6. INPUT PROJECT'!$L115*(1+'6. INPUT PROJECT'!$M115)^2</f>
        <v>0</v>
      </c>
      <c r="AM181" s="297">
        <f>AM$73*'6. INPUT PROJECT'!$K115*'6. INPUT PROJECT'!$L115*(1+'6. INPUT PROJECT'!$M115)^2</f>
        <v>0</v>
      </c>
      <c r="AN181" s="297">
        <f>AN$73*'6. INPUT PROJECT'!$K115*'6. INPUT PROJECT'!$L115*(1+'6. INPUT PROJECT'!$M115)^2</f>
        <v>0</v>
      </c>
      <c r="AO181" s="297">
        <f>AO$73*'6. INPUT PROJECT'!$K115*'6. INPUT PROJECT'!$L115*(1+'6. INPUT PROJECT'!$M115)^2</f>
        <v>0</v>
      </c>
      <c r="AP181" s="297">
        <f>AP$73*'6. INPUT PROJECT'!$K115*'6. INPUT PROJECT'!$L115*(1+'6. INPUT PROJECT'!$M115)^2</f>
        <v>0</v>
      </c>
      <c r="AQ181" s="297">
        <f>AQ$73*'6. INPUT PROJECT'!$K115*'6. INPUT PROJECT'!$L115*(1+'6. INPUT PROJECT'!$M115)^2</f>
        <v>0</v>
      </c>
      <c r="AR181" s="297">
        <f>AR$73*'6. INPUT PROJECT'!$K115*'6. INPUT PROJECT'!$L115*(1+'6. INPUT PROJECT'!$M115)^2</f>
        <v>0</v>
      </c>
      <c r="AS181" s="297">
        <f>AS$73*'6. INPUT PROJECT'!$K115*'6. INPUT PROJECT'!$L115*(1+'6. INPUT PROJECT'!$M115)^2</f>
        <v>0</v>
      </c>
      <c r="AT181" s="297">
        <f>AT$73*'6. INPUT PROJECT'!$K115*'6. INPUT PROJECT'!$L115*(1+'6. INPUT PROJECT'!$M115)^2</f>
        <v>0</v>
      </c>
      <c r="AU181" s="297">
        <f>AU$73*'6. INPUT PROJECT'!$K115*'6. INPUT PROJECT'!$L115*(1+'6. INPUT PROJECT'!$M115)^2</f>
        <v>0</v>
      </c>
      <c r="AV181" s="297">
        <f>AV$73*'6. INPUT PROJECT'!$K115*'6. INPUT PROJECT'!$L115*(1+'6. INPUT PROJECT'!$M115)^3</f>
        <v>0</v>
      </c>
      <c r="AW181" s="297">
        <f>AW$73*'6. INPUT PROJECT'!$K115*'6. INPUT PROJECT'!$L115*(1+'6. INPUT PROJECT'!$M115)^3</f>
        <v>0</v>
      </c>
      <c r="AX181" s="297">
        <f>AX$73*'6. INPUT PROJECT'!$K115*'6. INPUT PROJECT'!$L115*(1+'6. INPUT PROJECT'!$M115)^3</f>
        <v>0</v>
      </c>
      <c r="AY181" s="297">
        <f>AY$73*'6. INPUT PROJECT'!$K115*'6. INPUT PROJECT'!$L115*(1+'6. INPUT PROJECT'!$M115)^3</f>
        <v>0</v>
      </c>
      <c r="AZ181" s="297">
        <f>AZ$73*'6. INPUT PROJECT'!$K115*'6. INPUT PROJECT'!$L115*(1+'6. INPUT PROJECT'!$M115)^3</f>
        <v>0</v>
      </c>
      <c r="BA181" s="297">
        <f>BA$73*'6. INPUT PROJECT'!$K115*'6. INPUT PROJECT'!$L115*(1+'6. INPUT PROJECT'!$M115)^3</f>
        <v>0</v>
      </c>
      <c r="BB181" s="297">
        <f>BB$73*'6. INPUT PROJECT'!$K115*'6. INPUT PROJECT'!$L115*(1+'6. INPUT PROJECT'!$M115)^3</f>
        <v>0</v>
      </c>
      <c r="BC181" s="297">
        <f>BC$73*'6. INPUT PROJECT'!$K115*'6. INPUT PROJECT'!$L115*(1+'6. INPUT PROJECT'!$M115)^3</f>
        <v>0</v>
      </c>
      <c r="BD181" s="297">
        <f>BD$73*'6. INPUT PROJECT'!$K115*'6. INPUT PROJECT'!$L115*(1+'6. INPUT PROJECT'!$M115)^3</f>
        <v>0</v>
      </c>
      <c r="BE181" s="297">
        <f>BE$73*'6. INPUT PROJECT'!$K115*'6. INPUT PROJECT'!$L115*(1+'6. INPUT PROJECT'!$M115)^3</f>
        <v>0</v>
      </c>
      <c r="BF181" s="297">
        <f>BF$73*'6. INPUT PROJECT'!$K115*'6. INPUT PROJECT'!$L115*(1+'6. INPUT PROJECT'!$M115)^3</f>
        <v>0</v>
      </c>
      <c r="BG181" s="297">
        <f>BG$73*'6. INPUT PROJECT'!$K115*'6. INPUT PROJECT'!$L115*(1+'6. INPUT PROJECT'!$M115)^3</f>
        <v>0</v>
      </c>
      <c r="BH181" s="297">
        <f>BH$73*'6. INPUT PROJECT'!$K115*'6. INPUT PROJECT'!$L115*(1+'6. INPUT PROJECT'!$M115)^4</f>
        <v>0</v>
      </c>
      <c r="BI181" s="297">
        <f>BI$73*'6. INPUT PROJECT'!$K115*'6. INPUT PROJECT'!$L115*(1+'6. INPUT PROJECT'!$M115)^4</f>
        <v>0</v>
      </c>
      <c r="BJ181" s="297">
        <f>BJ$73*'6. INPUT PROJECT'!$K115*'6. INPUT PROJECT'!$L115*(1+'6. INPUT PROJECT'!$M115)^4</f>
        <v>0</v>
      </c>
      <c r="BK181" s="297">
        <f>BK$73*'6. INPUT PROJECT'!$K115*'6. INPUT PROJECT'!$L115*(1+'6. INPUT PROJECT'!$M115)^4</f>
        <v>0</v>
      </c>
      <c r="BL181" s="297">
        <f>BL$73*'6. INPUT PROJECT'!$K115*'6. INPUT PROJECT'!$L115*(1+'6. INPUT PROJECT'!$M115)^4</f>
        <v>0</v>
      </c>
      <c r="BM181" s="297">
        <f>BM$73*'6. INPUT PROJECT'!$K115*'6. INPUT PROJECT'!$L115*(1+'6. INPUT PROJECT'!$M115)^4</f>
        <v>0</v>
      </c>
      <c r="BN181" s="297">
        <f>BN$73*'6. INPUT PROJECT'!$K115*'6. INPUT PROJECT'!$L115*(1+'6. INPUT PROJECT'!$M115)^4</f>
        <v>0</v>
      </c>
      <c r="BO181" s="297">
        <f>BO$73*'6. INPUT PROJECT'!$K115*'6. INPUT PROJECT'!$L115*(1+'6. INPUT PROJECT'!$M115)^4</f>
        <v>0</v>
      </c>
      <c r="BP181" s="297">
        <f>BP$73*'6. INPUT PROJECT'!$K115*'6. INPUT PROJECT'!$L115*(1+'6. INPUT PROJECT'!$M115)^4</f>
        <v>0</v>
      </c>
      <c r="BQ181" s="297">
        <f>BQ$73*'6. INPUT PROJECT'!$K115*'6. INPUT PROJECT'!$L115*(1+'6. INPUT PROJECT'!$M115)^4</f>
        <v>0</v>
      </c>
      <c r="BR181" s="297">
        <f>BR$73*'6. INPUT PROJECT'!$K115*'6. INPUT PROJECT'!$L115*(1+'6. INPUT PROJECT'!$M115)^4</f>
        <v>0</v>
      </c>
      <c r="BS181" s="297">
        <f>BS$73*'6. INPUT PROJECT'!$K115*'6. INPUT PROJECT'!$L115*(1+'6. INPUT PROJECT'!$M115)^4</f>
        <v>0</v>
      </c>
    </row>
    <row r="182" spans="1:71" s="80" customFormat="1" ht="16" outlineLevel="2">
      <c r="A182" s="83"/>
      <c r="B182" s="129" t="str">
        <f>'6. INPUT PROJECT'!D116</f>
        <v>Project-2.5.1-Item #7</v>
      </c>
      <c r="C182" s="129">
        <f>'6. INPUT PROJECT'!F116</f>
        <v>0</v>
      </c>
      <c r="E182" s="297">
        <f t="shared" ref="E182:E207" si="138">F182+G182+H182+I182+J182</f>
        <v>0</v>
      </c>
      <c r="F182" s="297">
        <f t="shared" ref="F182:F207" si="139">SUM(L182:W182)</f>
        <v>0</v>
      </c>
      <c r="G182" s="297">
        <f t="shared" ref="G182:G207" si="140">SUM(X182:AI182)</f>
        <v>0</v>
      </c>
      <c r="H182" s="297">
        <f t="shared" ref="H182:H207" si="141">SUM(AJ182:AU182)</f>
        <v>0</v>
      </c>
      <c r="I182" s="297">
        <f t="shared" ref="I182:I207" si="142">SUM(AV182:BG182)</f>
        <v>0</v>
      </c>
      <c r="J182" s="297">
        <f t="shared" ref="J182:J207" si="143">SUM(BH182:BS182)</f>
        <v>0</v>
      </c>
      <c r="K182" s="291"/>
      <c r="L182" s="297">
        <f>L$73*'6. INPUT PROJECT'!$K116*'6. INPUT PROJECT'!$L116</f>
        <v>0</v>
      </c>
      <c r="M182" s="297">
        <f>M$73*'6. INPUT PROJECT'!$K116*'6. INPUT PROJECT'!$L116</f>
        <v>0</v>
      </c>
      <c r="N182" s="297">
        <f>N$73*'6. INPUT PROJECT'!$K116*'6. INPUT PROJECT'!$L116</f>
        <v>0</v>
      </c>
      <c r="O182" s="297">
        <f>O$73*'6. INPUT PROJECT'!$K116*'6. INPUT PROJECT'!$L116</f>
        <v>0</v>
      </c>
      <c r="P182" s="297">
        <f>P$73*'6. INPUT PROJECT'!$K116*'6. INPUT PROJECT'!$L116</f>
        <v>0</v>
      </c>
      <c r="Q182" s="297">
        <f>Q$73*'6. INPUT PROJECT'!$K116*'6. INPUT PROJECT'!$L116</f>
        <v>0</v>
      </c>
      <c r="R182" s="297">
        <f>R$73*'6. INPUT PROJECT'!$K116*'6. INPUT PROJECT'!$L116</f>
        <v>0</v>
      </c>
      <c r="S182" s="297">
        <f>S$73*'6. INPUT PROJECT'!$K116*'6. INPUT PROJECT'!$L116</f>
        <v>0</v>
      </c>
      <c r="T182" s="297">
        <f>T$73*'6. INPUT PROJECT'!$K116*'6. INPUT PROJECT'!$L116</f>
        <v>0</v>
      </c>
      <c r="U182" s="297">
        <f>U$73*'6. INPUT PROJECT'!$K116*'6. INPUT PROJECT'!$L116</f>
        <v>0</v>
      </c>
      <c r="V182" s="297">
        <f>V$73*'6. INPUT PROJECT'!$K116*'6. INPUT PROJECT'!$L116</f>
        <v>0</v>
      </c>
      <c r="W182" s="297">
        <f>W$73*'6. INPUT PROJECT'!$K116*'6. INPUT PROJECT'!$L116</f>
        <v>0</v>
      </c>
      <c r="X182" s="297">
        <f>X$73*'6. INPUT PROJECT'!$K116*'6. INPUT PROJECT'!$L116*(1+'6. INPUT PROJECT'!$M116)</f>
        <v>0</v>
      </c>
      <c r="Y182" s="297">
        <f>Y$73*'6. INPUT PROJECT'!$K116*'6. INPUT PROJECT'!$L116*(1+'6. INPUT PROJECT'!$M116)</f>
        <v>0</v>
      </c>
      <c r="Z182" s="297">
        <f>Z$73*'6. INPUT PROJECT'!$K116*'6. INPUT PROJECT'!$L116*(1+'6. INPUT PROJECT'!$M116)</f>
        <v>0</v>
      </c>
      <c r="AA182" s="297">
        <f>AA$73*'6. INPUT PROJECT'!$K116*'6. INPUT PROJECT'!$L116*(1+'6. INPUT PROJECT'!$M116)</f>
        <v>0</v>
      </c>
      <c r="AB182" s="297">
        <f>AB$73*'6. INPUT PROJECT'!$K116*'6. INPUT PROJECT'!$L116*(1+'6. INPUT PROJECT'!$M116)</f>
        <v>0</v>
      </c>
      <c r="AC182" s="297">
        <f>AC$73*'6. INPUT PROJECT'!$K116*'6. INPUT PROJECT'!$L116*(1+'6. INPUT PROJECT'!$M116)</f>
        <v>0</v>
      </c>
      <c r="AD182" s="297">
        <f>AD$73*'6. INPUT PROJECT'!$K116*'6. INPUT PROJECT'!$L116*(1+'6. INPUT PROJECT'!$M116)</f>
        <v>0</v>
      </c>
      <c r="AE182" s="297">
        <f>AE$73*'6. INPUT PROJECT'!$K116*'6. INPUT PROJECT'!$L116*(1+'6. INPUT PROJECT'!$M116)</f>
        <v>0</v>
      </c>
      <c r="AF182" s="297">
        <f>AF$73*'6. INPUT PROJECT'!$K116*'6. INPUT PROJECT'!$L116*(1+'6. INPUT PROJECT'!$M116)</f>
        <v>0</v>
      </c>
      <c r="AG182" s="297">
        <f>AG$73*'6. INPUT PROJECT'!$K116*'6. INPUT PROJECT'!$L116*(1+'6. INPUT PROJECT'!$M116)</f>
        <v>0</v>
      </c>
      <c r="AH182" s="297">
        <f>AH$73*'6. INPUT PROJECT'!$K116*'6. INPUT PROJECT'!$L116*(1+'6. INPUT PROJECT'!$M116)</f>
        <v>0</v>
      </c>
      <c r="AI182" s="297">
        <f>AI$73*'6. INPUT PROJECT'!$K116*'6. INPUT PROJECT'!$L116*(1+'6. INPUT PROJECT'!$M116)</f>
        <v>0</v>
      </c>
      <c r="AJ182" s="297">
        <f>AJ$73*'6. INPUT PROJECT'!$K116*'6. INPUT PROJECT'!$L116*(1+'6. INPUT PROJECT'!$M116)^2</f>
        <v>0</v>
      </c>
      <c r="AK182" s="297">
        <f>AK$73*'6. INPUT PROJECT'!$K116*'6. INPUT PROJECT'!$L116*(1+'6. INPUT PROJECT'!$M116)^2</f>
        <v>0</v>
      </c>
      <c r="AL182" s="297">
        <f>AL$73*'6. INPUT PROJECT'!$K116*'6. INPUT PROJECT'!$L116*(1+'6. INPUT PROJECT'!$M116)^2</f>
        <v>0</v>
      </c>
      <c r="AM182" s="297">
        <f>AM$73*'6. INPUT PROJECT'!$K116*'6. INPUT PROJECT'!$L116*(1+'6. INPUT PROJECT'!$M116)^2</f>
        <v>0</v>
      </c>
      <c r="AN182" s="297">
        <f>AN$73*'6. INPUT PROJECT'!$K116*'6. INPUT PROJECT'!$L116*(1+'6. INPUT PROJECT'!$M116)^2</f>
        <v>0</v>
      </c>
      <c r="AO182" s="297">
        <f>AO$73*'6. INPUT PROJECT'!$K116*'6. INPUT PROJECT'!$L116*(1+'6. INPUT PROJECT'!$M116)^2</f>
        <v>0</v>
      </c>
      <c r="AP182" s="297">
        <f>AP$73*'6. INPUT PROJECT'!$K116*'6. INPUT PROJECT'!$L116*(1+'6. INPUT PROJECT'!$M116)^2</f>
        <v>0</v>
      </c>
      <c r="AQ182" s="297">
        <f>AQ$73*'6. INPUT PROJECT'!$K116*'6. INPUT PROJECT'!$L116*(1+'6. INPUT PROJECT'!$M116)^2</f>
        <v>0</v>
      </c>
      <c r="AR182" s="297">
        <f>AR$73*'6. INPUT PROJECT'!$K116*'6. INPUT PROJECT'!$L116*(1+'6. INPUT PROJECT'!$M116)^2</f>
        <v>0</v>
      </c>
      <c r="AS182" s="297">
        <f>AS$73*'6. INPUT PROJECT'!$K116*'6. INPUT PROJECT'!$L116*(1+'6. INPUT PROJECT'!$M116)^2</f>
        <v>0</v>
      </c>
      <c r="AT182" s="297">
        <f>AT$73*'6. INPUT PROJECT'!$K116*'6. INPUT PROJECT'!$L116*(1+'6. INPUT PROJECT'!$M116)^2</f>
        <v>0</v>
      </c>
      <c r="AU182" s="297">
        <f>AU$73*'6. INPUT PROJECT'!$K116*'6. INPUT PROJECT'!$L116*(1+'6. INPUT PROJECT'!$M116)^2</f>
        <v>0</v>
      </c>
      <c r="AV182" s="297">
        <f>AV$73*'6. INPUT PROJECT'!$K116*'6. INPUT PROJECT'!$L116*(1+'6. INPUT PROJECT'!$M116)^3</f>
        <v>0</v>
      </c>
      <c r="AW182" s="297">
        <f>AW$73*'6. INPUT PROJECT'!$K116*'6. INPUT PROJECT'!$L116*(1+'6. INPUT PROJECT'!$M116)^3</f>
        <v>0</v>
      </c>
      <c r="AX182" s="297">
        <f>AX$73*'6. INPUT PROJECT'!$K116*'6. INPUT PROJECT'!$L116*(1+'6. INPUT PROJECT'!$M116)^3</f>
        <v>0</v>
      </c>
      <c r="AY182" s="297">
        <f>AY$73*'6. INPUT PROJECT'!$K116*'6. INPUT PROJECT'!$L116*(1+'6. INPUT PROJECT'!$M116)^3</f>
        <v>0</v>
      </c>
      <c r="AZ182" s="297">
        <f>AZ$73*'6. INPUT PROJECT'!$K116*'6. INPUT PROJECT'!$L116*(1+'6. INPUT PROJECT'!$M116)^3</f>
        <v>0</v>
      </c>
      <c r="BA182" s="297">
        <f>BA$73*'6. INPUT PROJECT'!$K116*'6. INPUT PROJECT'!$L116*(1+'6. INPUT PROJECT'!$M116)^3</f>
        <v>0</v>
      </c>
      <c r="BB182" s="297">
        <f>BB$73*'6. INPUT PROJECT'!$K116*'6. INPUT PROJECT'!$L116*(1+'6. INPUT PROJECT'!$M116)^3</f>
        <v>0</v>
      </c>
      <c r="BC182" s="297">
        <f>BC$73*'6. INPUT PROJECT'!$K116*'6. INPUT PROJECT'!$L116*(1+'6. INPUT PROJECT'!$M116)^3</f>
        <v>0</v>
      </c>
      <c r="BD182" s="297">
        <f>BD$73*'6. INPUT PROJECT'!$K116*'6. INPUT PROJECT'!$L116*(1+'6. INPUT PROJECT'!$M116)^3</f>
        <v>0</v>
      </c>
      <c r="BE182" s="297">
        <f>BE$73*'6. INPUT PROJECT'!$K116*'6. INPUT PROJECT'!$L116*(1+'6. INPUT PROJECT'!$M116)^3</f>
        <v>0</v>
      </c>
      <c r="BF182" s="297">
        <f>BF$73*'6. INPUT PROJECT'!$K116*'6. INPUT PROJECT'!$L116*(1+'6. INPUT PROJECT'!$M116)^3</f>
        <v>0</v>
      </c>
      <c r="BG182" s="297">
        <f>BG$73*'6. INPUT PROJECT'!$K116*'6. INPUT PROJECT'!$L116*(1+'6. INPUT PROJECT'!$M116)^3</f>
        <v>0</v>
      </c>
      <c r="BH182" s="297">
        <f>BH$73*'6. INPUT PROJECT'!$K116*'6. INPUT PROJECT'!$L116*(1+'6. INPUT PROJECT'!$M116)^4</f>
        <v>0</v>
      </c>
      <c r="BI182" s="297">
        <f>BI$73*'6. INPUT PROJECT'!$K116*'6. INPUT PROJECT'!$L116*(1+'6. INPUT PROJECT'!$M116)^4</f>
        <v>0</v>
      </c>
      <c r="BJ182" s="297">
        <f>BJ$73*'6. INPUT PROJECT'!$K116*'6. INPUT PROJECT'!$L116*(1+'6. INPUT PROJECT'!$M116)^4</f>
        <v>0</v>
      </c>
      <c r="BK182" s="297">
        <f>BK$73*'6. INPUT PROJECT'!$K116*'6. INPUT PROJECT'!$L116*(1+'6. INPUT PROJECT'!$M116)^4</f>
        <v>0</v>
      </c>
      <c r="BL182" s="297">
        <f>BL$73*'6. INPUT PROJECT'!$K116*'6. INPUT PROJECT'!$L116*(1+'6. INPUT PROJECT'!$M116)^4</f>
        <v>0</v>
      </c>
      <c r="BM182" s="297">
        <f>BM$73*'6. INPUT PROJECT'!$K116*'6. INPUT PROJECT'!$L116*(1+'6. INPUT PROJECT'!$M116)^4</f>
        <v>0</v>
      </c>
      <c r="BN182" s="297">
        <f>BN$73*'6. INPUT PROJECT'!$K116*'6. INPUT PROJECT'!$L116*(1+'6. INPUT PROJECT'!$M116)^4</f>
        <v>0</v>
      </c>
      <c r="BO182" s="297">
        <f>BO$73*'6. INPUT PROJECT'!$K116*'6. INPUT PROJECT'!$L116*(1+'6. INPUT PROJECT'!$M116)^4</f>
        <v>0</v>
      </c>
      <c r="BP182" s="297">
        <f>BP$73*'6. INPUT PROJECT'!$K116*'6. INPUT PROJECT'!$L116*(1+'6. INPUT PROJECT'!$M116)^4</f>
        <v>0</v>
      </c>
      <c r="BQ182" s="297">
        <f>BQ$73*'6. INPUT PROJECT'!$K116*'6. INPUT PROJECT'!$L116*(1+'6. INPUT PROJECT'!$M116)^4</f>
        <v>0</v>
      </c>
      <c r="BR182" s="297">
        <f>BR$73*'6. INPUT PROJECT'!$K116*'6. INPUT PROJECT'!$L116*(1+'6. INPUT PROJECT'!$M116)^4</f>
        <v>0</v>
      </c>
      <c r="BS182" s="297">
        <f>BS$73*'6. INPUT PROJECT'!$K116*'6. INPUT PROJECT'!$L116*(1+'6. INPUT PROJECT'!$M116)^4</f>
        <v>0</v>
      </c>
    </row>
    <row r="183" spans="1:71" s="80" customFormat="1" ht="16" outlineLevel="2">
      <c r="A183" s="83"/>
      <c r="B183" s="129" t="str">
        <f>'6. INPUT PROJECT'!D117</f>
        <v>Project-2.5.1-Item #8</v>
      </c>
      <c r="C183" s="129">
        <f>'6. INPUT PROJECT'!F117</f>
        <v>0</v>
      </c>
      <c r="E183" s="297">
        <f t="shared" si="138"/>
        <v>0</v>
      </c>
      <c r="F183" s="297">
        <f t="shared" si="139"/>
        <v>0</v>
      </c>
      <c r="G183" s="297">
        <f t="shared" si="140"/>
        <v>0</v>
      </c>
      <c r="H183" s="297">
        <f t="shared" si="141"/>
        <v>0</v>
      </c>
      <c r="I183" s="297">
        <f t="shared" si="142"/>
        <v>0</v>
      </c>
      <c r="J183" s="297">
        <f t="shared" si="143"/>
        <v>0</v>
      </c>
      <c r="K183" s="291"/>
      <c r="L183" s="297">
        <f>L$73*'6. INPUT PROJECT'!$K117*'6. INPUT PROJECT'!$L117</f>
        <v>0</v>
      </c>
      <c r="M183" s="297">
        <f>M$73*'6. INPUT PROJECT'!$K117*'6. INPUT PROJECT'!$L117</f>
        <v>0</v>
      </c>
      <c r="N183" s="297">
        <f>N$73*'6. INPUT PROJECT'!$K117*'6. INPUT PROJECT'!$L117</f>
        <v>0</v>
      </c>
      <c r="O183" s="297">
        <f>O$73*'6. INPUT PROJECT'!$K117*'6. INPUT PROJECT'!$L117</f>
        <v>0</v>
      </c>
      <c r="P183" s="297">
        <f>P$73*'6. INPUT PROJECT'!$K117*'6. INPUT PROJECT'!$L117</f>
        <v>0</v>
      </c>
      <c r="Q183" s="297">
        <f>Q$73*'6. INPUT PROJECT'!$K117*'6. INPUT PROJECT'!$L117</f>
        <v>0</v>
      </c>
      <c r="R183" s="297">
        <f>R$73*'6. INPUT PROJECT'!$K117*'6. INPUT PROJECT'!$L117</f>
        <v>0</v>
      </c>
      <c r="S183" s="297">
        <f>S$73*'6. INPUT PROJECT'!$K117*'6. INPUT PROJECT'!$L117</f>
        <v>0</v>
      </c>
      <c r="T183" s="297">
        <f>T$73*'6. INPUT PROJECT'!$K117*'6. INPUT PROJECT'!$L117</f>
        <v>0</v>
      </c>
      <c r="U183" s="297">
        <f>U$73*'6. INPUT PROJECT'!$K117*'6. INPUT PROJECT'!$L117</f>
        <v>0</v>
      </c>
      <c r="V183" s="297">
        <f>V$73*'6. INPUT PROJECT'!$K117*'6. INPUT PROJECT'!$L117</f>
        <v>0</v>
      </c>
      <c r="W183" s="297">
        <f>W$73*'6. INPUT PROJECT'!$K117*'6. INPUT PROJECT'!$L117</f>
        <v>0</v>
      </c>
      <c r="X183" s="297">
        <f>X$73*'6. INPUT PROJECT'!$K117*'6. INPUT PROJECT'!$L117*(1+'6. INPUT PROJECT'!$M117)</f>
        <v>0</v>
      </c>
      <c r="Y183" s="297">
        <f>Y$73*'6. INPUT PROJECT'!$K117*'6. INPUT PROJECT'!$L117*(1+'6. INPUT PROJECT'!$M117)</f>
        <v>0</v>
      </c>
      <c r="Z183" s="297">
        <f>Z$73*'6. INPUT PROJECT'!$K117*'6. INPUT PROJECT'!$L117*(1+'6. INPUT PROJECT'!$M117)</f>
        <v>0</v>
      </c>
      <c r="AA183" s="297">
        <f>AA$73*'6. INPUT PROJECT'!$K117*'6. INPUT PROJECT'!$L117*(1+'6. INPUT PROJECT'!$M117)</f>
        <v>0</v>
      </c>
      <c r="AB183" s="297">
        <f>AB$73*'6. INPUT PROJECT'!$K117*'6. INPUT PROJECT'!$L117*(1+'6. INPUT PROJECT'!$M117)</f>
        <v>0</v>
      </c>
      <c r="AC183" s="297">
        <f>AC$73*'6. INPUT PROJECT'!$K117*'6. INPUT PROJECT'!$L117*(1+'6. INPUT PROJECT'!$M117)</f>
        <v>0</v>
      </c>
      <c r="AD183" s="297">
        <f>AD$73*'6. INPUT PROJECT'!$K117*'6. INPUT PROJECT'!$L117*(1+'6. INPUT PROJECT'!$M117)</f>
        <v>0</v>
      </c>
      <c r="AE183" s="297">
        <f>AE$73*'6. INPUT PROJECT'!$K117*'6. INPUT PROJECT'!$L117*(1+'6. INPUT PROJECT'!$M117)</f>
        <v>0</v>
      </c>
      <c r="AF183" s="297">
        <f>AF$73*'6. INPUT PROJECT'!$K117*'6. INPUT PROJECT'!$L117*(1+'6. INPUT PROJECT'!$M117)</f>
        <v>0</v>
      </c>
      <c r="AG183" s="297">
        <f>AG$73*'6. INPUT PROJECT'!$K117*'6. INPUT PROJECT'!$L117*(1+'6. INPUT PROJECT'!$M117)</f>
        <v>0</v>
      </c>
      <c r="AH183" s="297">
        <f>AH$73*'6. INPUT PROJECT'!$K117*'6. INPUT PROJECT'!$L117*(1+'6. INPUT PROJECT'!$M117)</f>
        <v>0</v>
      </c>
      <c r="AI183" s="297">
        <f>AI$73*'6. INPUT PROJECT'!$K117*'6. INPUT PROJECT'!$L117*(1+'6. INPUT PROJECT'!$M117)</f>
        <v>0</v>
      </c>
      <c r="AJ183" s="297">
        <f>AJ$73*'6. INPUT PROJECT'!$K117*'6. INPUT PROJECT'!$L117*(1+'6. INPUT PROJECT'!$M117)^2</f>
        <v>0</v>
      </c>
      <c r="AK183" s="297">
        <f>AK$73*'6. INPUT PROJECT'!$K117*'6. INPUT PROJECT'!$L117*(1+'6. INPUT PROJECT'!$M117)^2</f>
        <v>0</v>
      </c>
      <c r="AL183" s="297">
        <f>AL$73*'6. INPUT PROJECT'!$K117*'6. INPUT PROJECT'!$L117*(1+'6. INPUT PROJECT'!$M117)^2</f>
        <v>0</v>
      </c>
      <c r="AM183" s="297">
        <f>AM$73*'6. INPUT PROJECT'!$K117*'6. INPUT PROJECT'!$L117*(1+'6. INPUT PROJECT'!$M117)^2</f>
        <v>0</v>
      </c>
      <c r="AN183" s="297">
        <f>AN$73*'6. INPUT PROJECT'!$K117*'6. INPUT PROJECT'!$L117*(1+'6. INPUT PROJECT'!$M117)^2</f>
        <v>0</v>
      </c>
      <c r="AO183" s="297">
        <f>AO$73*'6. INPUT PROJECT'!$K117*'6. INPUT PROJECT'!$L117*(1+'6. INPUT PROJECT'!$M117)^2</f>
        <v>0</v>
      </c>
      <c r="AP183" s="297">
        <f>AP$73*'6. INPUT PROJECT'!$K117*'6. INPUT PROJECT'!$L117*(1+'6. INPUT PROJECT'!$M117)^2</f>
        <v>0</v>
      </c>
      <c r="AQ183" s="297">
        <f>AQ$73*'6. INPUT PROJECT'!$K117*'6. INPUT PROJECT'!$L117*(1+'6. INPUT PROJECT'!$M117)^2</f>
        <v>0</v>
      </c>
      <c r="AR183" s="297">
        <f>AR$73*'6. INPUT PROJECT'!$K117*'6. INPUT PROJECT'!$L117*(1+'6. INPUT PROJECT'!$M117)^2</f>
        <v>0</v>
      </c>
      <c r="AS183" s="297">
        <f>AS$73*'6. INPUT PROJECT'!$K117*'6. INPUT PROJECT'!$L117*(1+'6. INPUT PROJECT'!$M117)^2</f>
        <v>0</v>
      </c>
      <c r="AT183" s="297">
        <f>AT$73*'6. INPUT PROJECT'!$K117*'6. INPUT PROJECT'!$L117*(1+'6. INPUT PROJECT'!$M117)^2</f>
        <v>0</v>
      </c>
      <c r="AU183" s="297">
        <f>AU$73*'6. INPUT PROJECT'!$K117*'6. INPUT PROJECT'!$L117*(1+'6. INPUT PROJECT'!$M117)^2</f>
        <v>0</v>
      </c>
      <c r="AV183" s="297">
        <f>AV$73*'6. INPUT PROJECT'!$K117*'6. INPUT PROJECT'!$L117*(1+'6. INPUT PROJECT'!$M117)^3</f>
        <v>0</v>
      </c>
      <c r="AW183" s="297">
        <f>AW$73*'6. INPUT PROJECT'!$K117*'6. INPUT PROJECT'!$L117*(1+'6. INPUT PROJECT'!$M117)^3</f>
        <v>0</v>
      </c>
      <c r="AX183" s="297">
        <f>AX$73*'6. INPUT PROJECT'!$K117*'6. INPUT PROJECT'!$L117*(1+'6. INPUT PROJECT'!$M117)^3</f>
        <v>0</v>
      </c>
      <c r="AY183" s="297">
        <f>AY$73*'6. INPUT PROJECT'!$K117*'6. INPUT PROJECT'!$L117*(1+'6. INPUT PROJECT'!$M117)^3</f>
        <v>0</v>
      </c>
      <c r="AZ183" s="297">
        <f>AZ$73*'6. INPUT PROJECT'!$K117*'6. INPUT PROJECT'!$L117*(1+'6. INPUT PROJECT'!$M117)^3</f>
        <v>0</v>
      </c>
      <c r="BA183" s="297">
        <f>BA$73*'6. INPUT PROJECT'!$K117*'6. INPUT PROJECT'!$L117*(1+'6. INPUT PROJECT'!$M117)^3</f>
        <v>0</v>
      </c>
      <c r="BB183" s="297">
        <f>BB$73*'6. INPUT PROJECT'!$K117*'6. INPUT PROJECT'!$L117*(1+'6. INPUT PROJECT'!$M117)^3</f>
        <v>0</v>
      </c>
      <c r="BC183" s="297">
        <f>BC$73*'6. INPUT PROJECT'!$K117*'6. INPUT PROJECT'!$L117*(1+'6. INPUT PROJECT'!$M117)^3</f>
        <v>0</v>
      </c>
      <c r="BD183" s="297">
        <f>BD$73*'6. INPUT PROJECT'!$K117*'6. INPUT PROJECT'!$L117*(1+'6. INPUT PROJECT'!$M117)^3</f>
        <v>0</v>
      </c>
      <c r="BE183" s="297">
        <f>BE$73*'6. INPUT PROJECT'!$K117*'6. INPUT PROJECT'!$L117*(1+'6. INPUT PROJECT'!$M117)^3</f>
        <v>0</v>
      </c>
      <c r="BF183" s="297">
        <f>BF$73*'6. INPUT PROJECT'!$K117*'6. INPUT PROJECT'!$L117*(1+'6. INPUT PROJECT'!$M117)^3</f>
        <v>0</v>
      </c>
      <c r="BG183" s="297">
        <f>BG$73*'6. INPUT PROJECT'!$K117*'6. INPUT PROJECT'!$L117*(1+'6. INPUT PROJECT'!$M117)^3</f>
        <v>0</v>
      </c>
      <c r="BH183" s="297">
        <f>BH$73*'6. INPUT PROJECT'!$K117*'6. INPUT PROJECT'!$L117*(1+'6. INPUT PROJECT'!$M117)^4</f>
        <v>0</v>
      </c>
      <c r="BI183" s="297">
        <f>BI$73*'6. INPUT PROJECT'!$K117*'6. INPUT PROJECT'!$L117*(1+'6. INPUT PROJECT'!$M117)^4</f>
        <v>0</v>
      </c>
      <c r="BJ183" s="297">
        <f>BJ$73*'6. INPUT PROJECT'!$K117*'6. INPUT PROJECT'!$L117*(1+'6. INPUT PROJECT'!$M117)^4</f>
        <v>0</v>
      </c>
      <c r="BK183" s="297">
        <f>BK$73*'6. INPUT PROJECT'!$K117*'6. INPUT PROJECT'!$L117*(1+'6. INPUT PROJECT'!$M117)^4</f>
        <v>0</v>
      </c>
      <c r="BL183" s="297">
        <f>BL$73*'6. INPUT PROJECT'!$K117*'6. INPUT PROJECT'!$L117*(1+'6. INPUT PROJECT'!$M117)^4</f>
        <v>0</v>
      </c>
      <c r="BM183" s="297">
        <f>BM$73*'6. INPUT PROJECT'!$K117*'6. INPUT PROJECT'!$L117*(1+'6. INPUT PROJECT'!$M117)^4</f>
        <v>0</v>
      </c>
      <c r="BN183" s="297">
        <f>BN$73*'6. INPUT PROJECT'!$K117*'6. INPUT PROJECT'!$L117*(1+'6. INPUT PROJECT'!$M117)^4</f>
        <v>0</v>
      </c>
      <c r="BO183" s="297">
        <f>BO$73*'6. INPUT PROJECT'!$K117*'6. INPUT PROJECT'!$L117*(1+'6. INPUT PROJECT'!$M117)^4</f>
        <v>0</v>
      </c>
      <c r="BP183" s="297">
        <f>BP$73*'6. INPUT PROJECT'!$K117*'6. INPUT PROJECT'!$L117*(1+'6. INPUT PROJECT'!$M117)^4</f>
        <v>0</v>
      </c>
      <c r="BQ183" s="297">
        <f>BQ$73*'6. INPUT PROJECT'!$K117*'6. INPUT PROJECT'!$L117*(1+'6. INPUT PROJECT'!$M117)^4</f>
        <v>0</v>
      </c>
      <c r="BR183" s="297">
        <f>BR$73*'6. INPUT PROJECT'!$K117*'6. INPUT PROJECT'!$L117*(1+'6. INPUT PROJECT'!$M117)^4</f>
        <v>0</v>
      </c>
      <c r="BS183" s="297">
        <f>BS$73*'6. INPUT PROJECT'!$K117*'6. INPUT PROJECT'!$L117*(1+'6. INPUT PROJECT'!$M117)^4</f>
        <v>0</v>
      </c>
    </row>
    <row r="184" spans="1:71" s="80" customFormat="1" ht="16" outlineLevel="2">
      <c r="A184" s="83"/>
      <c r="B184" s="129" t="str">
        <f>'6. INPUT PROJECT'!D118</f>
        <v>Project-2.5.1-Item #9</v>
      </c>
      <c r="C184" s="129">
        <f>'6. INPUT PROJECT'!F118</f>
        <v>0</v>
      </c>
      <c r="E184" s="297">
        <f t="shared" si="138"/>
        <v>0</v>
      </c>
      <c r="F184" s="297">
        <f t="shared" si="139"/>
        <v>0</v>
      </c>
      <c r="G184" s="297">
        <f t="shared" si="140"/>
        <v>0</v>
      </c>
      <c r="H184" s="297">
        <f t="shared" si="141"/>
        <v>0</v>
      </c>
      <c r="I184" s="297">
        <f t="shared" si="142"/>
        <v>0</v>
      </c>
      <c r="J184" s="297">
        <f t="shared" si="143"/>
        <v>0</v>
      </c>
      <c r="K184" s="291"/>
      <c r="L184" s="297">
        <f>L$73*'6. INPUT PROJECT'!$K118*'6. INPUT PROJECT'!$L118</f>
        <v>0</v>
      </c>
      <c r="M184" s="297">
        <f>M$73*'6. INPUT PROJECT'!$K118*'6. INPUT PROJECT'!$L118</f>
        <v>0</v>
      </c>
      <c r="N184" s="297">
        <f>N$73*'6. INPUT PROJECT'!$K118*'6. INPUT PROJECT'!$L118</f>
        <v>0</v>
      </c>
      <c r="O184" s="297">
        <f>O$73*'6. INPUT PROJECT'!$K118*'6. INPUT PROJECT'!$L118</f>
        <v>0</v>
      </c>
      <c r="P184" s="297">
        <f>P$73*'6. INPUT PROJECT'!$K118*'6. INPUT PROJECT'!$L118</f>
        <v>0</v>
      </c>
      <c r="Q184" s="297">
        <f>Q$73*'6. INPUT PROJECT'!$K118*'6. INPUT PROJECT'!$L118</f>
        <v>0</v>
      </c>
      <c r="R184" s="297">
        <f>R$73*'6. INPUT PROJECT'!$K118*'6. INPUT PROJECT'!$L118</f>
        <v>0</v>
      </c>
      <c r="S184" s="297">
        <f>S$73*'6. INPUT PROJECT'!$K118*'6. INPUT PROJECT'!$L118</f>
        <v>0</v>
      </c>
      <c r="T184" s="297">
        <f>T$73*'6. INPUT PROJECT'!$K118*'6. INPUT PROJECT'!$L118</f>
        <v>0</v>
      </c>
      <c r="U184" s="297">
        <f>U$73*'6. INPUT PROJECT'!$K118*'6. INPUT PROJECT'!$L118</f>
        <v>0</v>
      </c>
      <c r="V184" s="297">
        <f>V$73*'6. INPUT PROJECT'!$K118*'6. INPUT PROJECT'!$L118</f>
        <v>0</v>
      </c>
      <c r="W184" s="297">
        <f>W$73*'6. INPUT PROJECT'!$K118*'6. INPUT PROJECT'!$L118</f>
        <v>0</v>
      </c>
      <c r="X184" s="297">
        <f>X$73*'6. INPUT PROJECT'!$K118*'6. INPUT PROJECT'!$L118*(1+'6. INPUT PROJECT'!$M118)</f>
        <v>0</v>
      </c>
      <c r="Y184" s="297">
        <f>Y$73*'6. INPUT PROJECT'!$K118*'6. INPUT PROJECT'!$L118*(1+'6. INPUT PROJECT'!$M118)</f>
        <v>0</v>
      </c>
      <c r="Z184" s="297">
        <f>Z$73*'6. INPUT PROJECT'!$K118*'6. INPUT PROJECT'!$L118*(1+'6. INPUT PROJECT'!$M118)</f>
        <v>0</v>
      </c>
      <c r="AA184" s="297">
        <f>AA$73*'6. INPUT PROJECT'!$K118*'6. INPUT PROJECT'!$L118*(1+'6. INPUT PROJECT'!$M118)</f>
        <v>0</v>
      </c>
      <c r="AB184" s="297">
        <f>AB$73*'6. INPUT PROJECT'!$K118*'6. INPUT PROJECT'!$L118*(1+'6. INPUT PROJECT'!$M118)</f>
        <v>0</v>
      </c>
      <c r="AC184" s="297">
        <f>AC$73*'6. INPUT PROJECT'!$K118*'6. INPUT PROJECT'!$L118*(1+'6. INPUT PROJECT'!$M118)</f>
        <v>0</v>
      </c>
      <c r="AD184" s="297">
        <f>AD$73*'6. INPUT PROJECT'!$K118*'6. INPUT PROJECT'!$L118*(1+'6. INPUT PROJECT'!$M118)</f>
        <v>0</v>
      </c>
      <c r="AE184" s="297">
        <f>AE$73*'6. INPUT PROJECT'!$K118*'6. INPUT PROJECT'!$L118*(1+'6. INPUT PROJECT'!$M118)</f>
        <v>0</v>
      </c>
      <c r="AF184" s="297">
        <f>AF$73*'6. INPUT PROJECT'!$K118*'6. INPUT PROJECT'!$L118*(1+'6. INPUT PROJECT'!$M118)</f>
        <v>0</v>
      </c>
      <c r="AG184" s="297">
        <f>AG$73*'6. INPUT PROJECT'!$K118*'6. INPUT PROJECT'!$L118*(1+'6. INPUT PROJECT'!$M118)</f>
        <v>0</v>
      </c>
      <c r="AH184" s="297">
        <f>AH$73*'6. INPUT PROJECT'!$K118*'6. INPUT PROJECT'!$L118*(1+'6. INPUT PROJECT'!$M118)</f>
        <v>0</v>
      </c>
      <c r="AI184" s="297">
        <f>AI$73*'6. INPUT PROJECT'!$K118*'6. INPUT PROJECT'!$L118*(1+'6. INPUT PROJECT'!$M118)</f>
        <v>0</v>
      </c>
      <c r="AJ184" s="297">
        <f>AJ$73*'6. INPUT PROJECT'!$K118*'6. INPUT PROJECT'!$L118*(1+'6. INPUT PROJECT'!$M118)^2</f>
        <v>0</v>
      </c>
      <c r="AK184" s="297">
        <f>AK$73*'6. INPUT PROJECT'!$K118*'6. INPUT PROJECT'!$L118*(1+'6. INPUT PROJECT'!$M118)^2</f>
        <v>0</v>
      </c>
      <c r="AL184" s="297">
        <f>AL$73*'6. INPUT PROJECT'!$K118*'6. INPUT PROJECT'!$L118*(1+'6. INPUT PROJECT'!$M118)^2</f>
        <v>0</v>
      </c>
      <c r="AM184" s="297">
        <f>AM$73*'6. INPUT PROJECT'!$K118*'6. INPUT PROJECT'!$L118*(1+'6. INPUT PROJECT'!$M118)^2</f>
        <v>0</v>
      </c>
      <c r="AN184" s="297">
        <f>AN$73*'6. INPUT PROJECT'!$K118*'6. INPUT PROJECT'!$L118*(1+'6. INPUT PROJECT'!$M118)^2</f>
        <v>0</v>
      </c>
      <c r="AO184" s="297">
        <f>AO$73*'6. INPUT PROJECT'!$K118*'6. INPUT PROJECT'!$L118*(1+'6. INPUT PROJECT'!$M118)^2</f>
        <v>0</v>
      </c>
      <c r="AP184" s="297">
        <f>AP$73*'6. INPUT PROJECT'!$K118*'6. INPUT PROJECT'!$L118*(1+'6. INPUT PROJECT'!$M118)^2</f>
        <v>0</v>
      </c>
      <c r="AQ184" s="297">
        <f>AQ$73*'6. INPUT PROJECT'!$K118*'6. INPUT PROJECT'!$L118*(1+'6. INPUT PROJECT'!$M118)^2</f>
        <v>0</v>
      </c>
      <c r="AR184" s="297">
        <f>AR$73*'6. INPUT PROJECT'!$K118*'6. INPUT PROJECT'!$L118*(1+'6. INPUT PROJECT'!$M118)^2</f>
        <v>0</v>
      </c>
      <c r="AS184" s="297">
        <f>AS$73*'6. INPUT PROJECT'!$K118*'6. INPUT PROJECT'!$L118*(1+'6. INPUT PROJECT'!$M118)^2</f>
        <v>0</v>
      </c>
      <c r="AT184" s="297">
        <f>AT$73*'6. INPUT PROJECT'!$K118*'6. INPUT PROJECT'!$L118*(1+'6. INPUT PROJECT'!$M118)^2</f>
        <v>0</v>
      </c>
      <c r="AU184" s="297">
        <f>AU$73*'6. INPUT PROJECT'!$K118*'6. INPUT PROJECT'!$L118*(1+'6. INPUT PROJECT'!$M118)^2</f>
        <v>0</v>
      </c>
      <c r="AV184" s="297">
        <f>AV$73*'6. INPUT PROJECT'!$K118*'6. INPUT PROJECT'!$L118*(1+'6. INPUT PROJECT'!$M118)^3</f>
        <v>0</v>
      </c>
      <c r="AW184" s="297">
        <f>AW$73*'6. INPUT PROJECT'!$K118*'6. INPUT PROJECT'!$L118*(1+'6. INPUT PROJECT'!$M118)^3</f>
        <v>0</v>
      </c>
      <c r="AX184" s="297">
        <f>AX$73*'6. INPUT PROJECT'!$K118*'6. INPUT PROJECT'!$L118*(1+'6. INPUT PROJECT'!$M118)^3</f>
        <v>0</v>
      </c>
      <c r="AY184" s="297">
        <f>AY$73*'6. INPUT PROJECT'!$K118*'6. INPUT PROJECT'!$L118*(1+'6. INPUT PROJECT'!$M118)^3</f>
        <v>0</v>
      </c>
      <c r="AZ184" s="297">
        <f>AZ$73*'6. INPUT PROJECT'!$K118*'6. INPUT PROJECT'!$L118*(1+'6. INPUT PROJECT'!$M118)^3</f>
        <v>0</v>
      </c>
      <c r="BA184" s="297">
        <f>BA$73*'6. INPUT PROJECT'!$K118*'6. INPUT PROJECT'!$L118*(1+'6. INPUT PROJECT'!$M118)^3</f>
        <v>0</v>
      </c>
      <c r="BB184" s="297">
        <f>BB$73*'6. INPUT PROJECT'!$K118*'6. INPUT PROJECT'!$L118*(1+'6. INPUT PROJECT'!$M118)^3</f>
        <v>0</v>
      </c>
      <c r="BC184" s="297">
        <f>BC$73*'6. INPUT PROJECT'!$K118*'6. INPUT PROJECT'!$L118*(1+'6. INPUT PROJECT'!$M118)^3</f>
        <v>0</v>
      </c>
      <c r="BD184" s="297">
        <f>BD$73*'6. INPUT PROJECT'!$K118*'6. INPUT PROJECT'!$L118*(1+'6. INPUT PROJECT'!$M118)^3</f>
        <v>0</v>
      </c>
      <c r="BE184" s="297">
        <f>BE$73*'6. INPUT PROJECT'!$K118*'6. INPUT PROJECT'!$L118*(1+'6. INPUT PROJECT'!$M118)^3</f>
        <v>0</v>
      </c>
      <c r="BF184" s="297">
        <f>BF$73*'6. INPUT PROJECT'!$K118*'6. INPUT PROJECT'!$L118*(1+'6. INPUT PROJECT'!$M118)^3</f>
        <v>0</v>
      </c>
      <c r="BG184" s="297">
        <f>BG$73*'6. INPUT PROJECT'!$K118*'6. INPUT PROJECT'!$L118*(1+'6. INPUT PROJECT'!$M118)^3</f>
        <v>0</v>
      </c>
      <c r="BH184" s="297">
        <f>BH$73*'6. INPUT PROJECT'!$K118*'6. INPUT PROJECT'!$L118*(1+'6. INPUT PROJECT'!$M118)^4</f>
        <v>0</v>
      </c>
      <c r="BI184" s="297">
        <f>BI$73*'6. INPUT PROJECT'!$K118*'6. INPUT PROJECT'!$L118*(1+'6. INPUT PROJECT'!$M118)^4</f>
        <v>0</v>
      </c>
      <c r="BJ184" s="297">
        <f>BJ$73*'6. INPUT PROJECT'!$K118*'6. INPUT PROJECT'!$L118*(1+'6. INPUT PROJECT'!$M118)^4</f>
        <v>0</v>
      </c>
      <c r="BK184" s="297">
        <f>BK$73*'6. INPUT PROJECT'!$K118*'6. INPUT PROJECT'!$L118*(1+'6. INPUT PROJECT'!$M118)^4</f>
        <v>0</v>
      </c>
      <c r="BL184" s="297">
        <f>BL$73*'6. INPUT PROJECT'!$K118*'6. INPUT PROJECT'!$L118*(1+'6. INPUT PROJECT'!$M118)^4</f>
        <v>0</v>
      </c>
      <c r="BM184" s="297">
        <f>BM$73*'6. INPUT PROJECT'!$K118*'6. INPUT PROJECT'!$L118*(1+'6. INPUT PROJECT'!$M118)^4</f>
        <v>0</v>
      </c>
      <c r="BN184" s="297">
        <f>BN$73*'6. INPUT PROJECT'!$K118*'6. INPUT PROJECT'!$L118*(1+'6. INPUT PROJECT'!$M118)^4</f>
        <v>0</v>
      </c>
      <c r="BO184" s="297">
        <f>BO$73*'6. INPUT PROJECT'!$K118*'6. INPUT PROJECT'!$L118*(1+'6. INPUT PROJECT'!$M118)^4</f>
        <v>0</v>
      </c>
      <c r="BP184" s="297">
        <f>BP$73*'6. INPUT PROJECT'!$K118*'6. INPUT PROJECT'!$L118*(1+'6. INPUT PROJECT'!$M118)^4</f>
        <v>0</v>
      </c>
      <c r="BQ184" s="297">
        <f>BQ$73*'6. INPUT PROJECT'!$K118*'6. INPUT PROJECT'!$L118*(1+'6. INPUT PROJECT'!$M118)^4</f>
        <v>0</v>
      </c>
      <c r="BR184" s="297">
        <f>BR$73*'6. INPUT PROJECT'!$K118*'6. INPUT PROJECT'!$L118*(1+'6. INPUT PROJECT'!$M118)^4</f>
        <v>0</v>
      </c>
      <c r="BS184" s="297">
        <f>BS$73*'6. INPUT PROJECT'!$K118*'6. INPUT PROJECT'!$L118*(1+'6. INPUT PROJECT'!$M118)^4</f>
        <v>0</v>
      </c>
    </row>
    <row r="185" spans="1:71" s="80" customFormat="1" ht="16" outlineLevel="2">
      <c r="A185" s="83"/>
      <c r="B185" s="134" t="str">
        <f>'6. INPUT PROJECT'!D119</f>
        <v>Project-2.5.1-Item #10</v>
      </c>
      <c r="C185" s="134">
        <f>'6. INPUT PROJECT'!F119</f>
        <v>0</v>
      </c>
      <c r="E185" s="298">
        <f t="shared" si="138"/>
        <v>0</v>
      </c>
      <c r="F185" s="298">
        <f t="shared" si="139"/>
        <v>0</v>
      </c>
      <c r="G185" s="298">
        <f t="shared" si="140"/>
        <v>0</v>
      </c>
      <c r="H185" s="298">
        <f t="shared" si="141"/>
        <v>0</v>
      </c>
      <c r="I185" s="298">
        <f t="shared" si="142"/>
        <v>0</v>
      </c>
      <c r="J185" s="298">
        <f t="shared" si="143"/>
        <v>0</v>
      </c>
      <c r="K185" s="291"/>
      <c r="L185" s="298">
        <f>L$73*'6. INPUT PROJECT'!$K119*'6. INPUT PROJECT'!$L119</f>
        <v>0</v>
      </c>
      <c r="M185" s="298">
        <f>M$73*'6. INPUT PROJECT'!$K119*'6. INPUT PROJECT'!$L119</f>
        <v>0</v>
      </c>
      <c r="N185" s="298">
        <f>N$73*'6. INPUT PROJECT'!$K119*'6. INPUT PROJECT'!$L119</f>
        <v>0</v>
      </c>
      <c r="O185" s="298">
        <f>O$73*'6. INPUT PROJECT'!$K119*'6. INPUT PROJECT'!$L119</f>
        <v>0</v>
      </c>
      <c r="P185" s="298">
        <f>P$73*'6. INPUT PROJECT'!$K119*'6. INPUT PROJECT'!$L119</f>
        <v>0</v>
      </c>
      <c r="Q185" s="298">
        <f>Q$73*'6. INPUT PROJECT'!$K119*'6. INPUT PROJECT'!$L119</f>
        <v>0</v>
      </c>
      <c r="R185" s="298">
        <f>R$73*'6. INPUT PROJECT'!$K119*'6. INPUT PROJECT'!$L119</f>
        <v>0</v>
      </c>
      <c r="S185" s="298">
        <f>S$73*'6. INPUT PROJECT'!$K119*'6. INPUT PROJECT'!$L119</f>
        <v>0</v>
      </c>
      <c r="T185" s="298">
        <f>T$73*'6. INPUT PROJECT'!$K119*'6. INPUT PROJECT'!$L119</f>
        <v>0</v>
      </c>
      <c r="U185" s="298">
        <f>U$73*'6. INPUT PROJECT'!$K119*'6. INPUT PROJECT'!$L119</f>
        <v>0</v>
      </c>
      <c r="V185" s="298">
        <f>V$73*'6. INPUT PROJECT'!$K119*'6. INPUT PROJECT'!$L119</f>
        <v>0</v>
      </c>
      <c r="W185" s="298">
        <f>W$73*'6. INPUT PROJECT'!$K119*'6. INPUT PROJECT'!$L119</f>
        <v>0</v>
      </c>
      <c r="X185" s="298">
        <f>X$73*'6. INPUT PROJECT'!$K119*'6. INPUT PROJECT'!$L119*(1+'6. INPUT PROJECT'!$M119)</f>
        <v>0</v>
      </c>
      <c r="Y185" s="298">
        <f>Y$73*'6. INPUT PROJECT'!$K119*'6. INPUT PROJECT'!$L119*(1+'6. INPUT PROJECT'!$M119)</f>
        <v>0</v>
      </c>
      <c r="Z185" s="298">
        <f>Z$73*'6. INPUT PROJECT'!$K119*'6. INPUT PROJECT'!$L119*(1+'6. INPUT PROJECT'!$M119)</f>
        <v>0</v>
      </c>
      <c r="AA185" s="298">
        <f>AA$73*'6. INPUT PROJECT'!$K119*'6. INPUT PROJECT'!$L119*(1+'6. INPUT PROJECT'!$M119)</f>
        <v>0</v>
      </c>
      <c r="AB185" s="298">
        <f>AB$73*'6. INPUT PROJECT'!$K119*'6. INPUT PROJECT'!$L119*(1+'6. INPUT PROJECT'!$M119)</f>
        <v>0</v>
      </c>
      <c r="AC185" s="298">
        <f>AC$73*'6. INPUT PROJECT'!$K119*'6. INPUT PROJECT'!$L119*(1+'6. INPUT PROJECT'!$M119)</f>
        <v>0</v>
      </c>
      <c r="AD185" s="298">
        <f>AD$73*'6. INPUT PROJECT'!$K119*'6. INPUT PROJECT'!$L119*(1+'6. INPUT PROJECT'!$M119)</f>
        <v>0</v>
      </c>
      <c r="AE185" s="298">
        <f>AE$73*'6. INPUT PROJECT'!$K119*'6. INPUT PROJECT'!$L119*(1+'6. INPUT PROJECT'!$M119)</f>
        <v>0</v>
      </c>
      <c r="AF185" s="298">
        <f>AF$73*'6. INPUT PROJECT'!$K119*'6. INPUT PROJECT'!$L119*(1+'6. INPUT PROJECT'!$M119)</f>
        <v>0</v>
      </c>
      <c r="AG185" s="298">
        <f>AG$73*'6. INPUT PROJECT'!$K119*'6. INPUT PROJECT'!$L119*(1+'6. INPUT PROJECT'!$M119)</f>
        <v>0</v>
      </c>
      <c r="AH185" s="298">
        <f>AH$73*'6. INPUT PROJECT'!$K119*'6. INPUT PROJECT'!$L119*(1+'6. INPUT PROJECT'!$M119)</f>
        <v>0</v>
      </c>
      <c r="AI185" s="298">
        <f>AI$73*'6. INPUT PROJECT'!$K119*'6. INPUT PROJECT'!$L119*(1+'6. INPUT PROJECT'!$M119)</f>
        <v>0</v>
      </c>
      <c r="AJ185" s="298">
        <f>AJ$73*'6. INPUT PROJECT'!$K119*'6. INPUT PROJECT'!$L119*(1+'6. INPUT PROJECT'!$M119)^2</f>
        <v>0</v>
      </c>
      <c r="AK185" s="298">
        <f>AK$73*'6. INPUT PROJECT'!$K119*'6. INPUT PROJECT'!$L119*(1+'6. INPUT PROJECT'!$M119)^2</f>
        <v>0</v>
      </c>
      <c r="AL185" s="298">
        <f>AL$73*'6. INPUT PROJECT'!$K119*'6. INPUT PROJECT'!$L119*(1+'6. INPUT PROJECT'!$M119)^2</f>
        <v>0</v>
      </c>
      <c r="AM185" s="298">
        <f>AM$73*'6. INPUT PROJECT'!$K119*'6. INPUT PROJECT'!$L119*(1+'6. INPUT PROJECT'!$M119)^2</f>
        <v>0</v>
      </c>
      <c r="AN185" s="298">
        <f>AN$73*'6. INPUT PROJECT'!$K119*'6. INPUT PROJECT'!$L119*(1+'6. INPUT PROJECT'!$M119)^2</f>
        <v>0</v>
      </c>
      <c r="AO185" s="298">
        <f>AO$73*'6. INPUT PROJECT'!$K119*'6. INPUT PROJECT'!$L119*(1+'6. INPUT PROJECT'!$M119)^2</f>
        <v>0</v>
      </c>
      <c r="AP185" s="298">
        <f>AP$73*'6. INPUT PROJECT'!$K119*'6. INPUT PROJECT'!$L119*(1+'6. INPUT PROJECT'!$M119)^2</f>
        <v>0</v>
      </c>
      <c r="AQ185" s="298">
        <f>AQ$73*'6. INPUT PROJECT'!$K119*'6. INPUT PROJECT'!$L119*(1+'6. INPUT PROJECT'!$M119)^2</f>
        <v>0</v>
      </c>
      <c r="AR185" s="298">
        <f>AR$73*'6. INPUT PROJECT'!$K119*'6. INPUT PROJECT'!$L119*(1+'6. INPUT PROJECT'!$M119)^2</f>
        <v>0</v>
      </c>
      <c r="AS185" s="298">
        <f>AS$73*'6. INPUT PROJECT'!$K119*'6. INPUT PROJECT'!$L119*(1+'6. INPUT PROJECT'!$M119)^2</f>
        <v>0</v>
      </c>
      <c r="AT185" s="298">
        <f>AT$73*'6. INPUT PROJECT'!$K119*'6. INPUT PROJECT'!$L119*(1+'6. INPUT PROJECT'!$M119)^2</f>
        <v>0</v>
      </c>
      <c r="AU185" s="298">
        <f>AU$73*'6. INPUT PROJECT'!$K119*'6. INPUT PROJECT'!$L119*(1+'6. INPUT PROJECT'!$M119)^2</f>
        <v>0</v>
      </c>
      <c r="AV185" s="298">
        <f>AV$73*'6. INPUT PROJECT'!$K119*'6. INPUT PROJECT'!$L119*(1+'6. INPUT PROJECT'!$M119)^3</f>
        <v>0</v>
      </c>
      <c r="AW185" s="298">
        <f>AW$73*'6. INPUT PROJECT'!$K119*'6. INPUT PROJECT'!$L119*(1+'6. INPUT PROJECT'!$M119)^3</f>
        <v>0</v>
      </c>
      <c r="AX185" s="298">
        <f>AX$73*'6. INPUT PROJECT'!$K119*'6. INPUT PROJECT'!$L119*(1+'6. INPUT PROJECT'!$M119)^3</f>
        <v>0</v>
      </c>
      <c r="AY185" s="298">
        <f>AY$73*'6. INPUT PROJECT'!$K119*'6. INPUT PROJECT'!$L119*(1+'6. INPUT PROJECT'!$M119)^3</f>
        <v>0</v>
      </c>
      <c r="AZ185" s="298">
        <f>AZ$73*'6. INPUT PROJECT'!$K119*'6. INPUT PROJECT'!$L119*(1+'6. INPUT PROJECT'!$M119)^3</f>
        <v>0</v>
      </c>
      <c r="BA185" s="298">
        <f>BA$73*'6. INPUT PROJECT'!$K119*'6. INPUT PROJECT'!$L119*(1+'6. INPUT PROJECT'!$M119)^3</f>
        <v>0</v>
      </c>
      <c r="BB185" s="298">
        <f>BB$73*'6. INPUT PROJECT'!$K119*'6. INPUT PROJECT'!$L119*(1+'6. INPUT PROJECT'!$M119)^3</f>
        <v>0</v>
      </c>
      <c r="BC185" s="298">
        <f>BC$73*'6. INPUT PROJECT'!$K119*'6. INPUT PROJECT'!$L119*(1+'6. INPUT PROJECT'!$M119)^3</f>
        <v>0</v>
      </c>
      <c r="BD185" s="298">
        <f>BD$73*'6. INPUT PROJECT'!$K119*'6. INPUT PROJECT'!$L119*(1+'6. INPUT PROJECT'!$M119)^3</f>
        <v>0</v>
      </c>
      <c r="BE185" s="298">
        <f>BE$73*'6. INPUT PROJECT'!$K119*'6. INPUT PROJECT'!$L119*(1+'6. INPUT PROJECT'!$M119)^3</f>
        <v>0</v>
      </c>
      <c r="BF185" s="298">
        <f>BF$73*'6. INPUT PROJECT'!$K119*'6. INPUT PROJECT'!$L119*(1+'6. INPUT PROJECT'!$M119)^3</f>
        <v>0</v>
      </c>
      <c r="BG185" s="298">
        <f>BG$73*'6. INPUT PROJECT'!$K119*'6. INPUT PROJECT'!$L119*(1+'6. INPUT PROJECT'!$M119)^3</f>
        <v>0</v>
      </c>
      <c r="BH185" s="298">
        <f>BH$73*'6. INPUT PROJECT'!$K119*'6. INPUT PROJECT'!$L119*(1+'6. INPUT PROJECT'!$M119)^4</f>
        <v>0</v>
      </c>
      <c r="BI185" s="298">
        <f>BI$73*'6. INPUT PROJECT'!$K119*'6. INPUT PROJECT'!$L119*(1+'6. INPUT PROJECT'!$M119)^4</f>
        <v>0</v>
      </c>
      <c r="BJ185" s="298">
        <f>BJ$73*'6. INPUT PROJECT'!$K119*'6. INPUT PROJECT'!$L119*(1+'6. INPUT PROJECT'!$M119)^4</f>
        <v>0</v>
      </c>
      <c r="BK185" s="298">
        <f>BK$73*'6. INPUT PROJECT'!$K119*'6. INPUT PROJECT'!$L119*(1+'6. INPUT PROJECT'!$M119)^4</f>
        <v>0</v>
      </c>
      <c r="BL185" s="298">
        <f>BL$73*'6. INPUT PROJECT'!$K119*'6. INPUT PROJECT'!$L119*(1+'6. INPUT PROJECT'!$M119)^4</f>
        <v>0</v>
      </c>
      <c r="BM185" s="298">
        <f>BM$73*'6. INPUT PROJECT'!$K119*'6. INPUT PROJECT'!$L119*(1+'6. INPUT PROJECT'!$M119)^4</f>
        <v>0</v>
      </c>
      <c r="BN185" s="298">
        <f>BN$73*'6. INPUT PROJECT'!$K119*'6. INPUT PROJECT'!$L119*(1+'6. INPUT PROJECT'!$M119)^4</f>
        <v>0</v>
      </c>
      <c r="BO185" s="298">
        <f>BO$73*'6. INPUT PROJECT'!$K119*'6. INPUT PROJECT'!$L119*(1+'6. INPUT PROJECT'!$M119)^4</f>
        <v>0</v>
      </c>
      <c r="BP185" s="298">
        <f>BP$73*'6. INPUT PROJECT'!$K119*'6. INPUT PROJECT'!$L119*(1+'6. INPUT PROJECT'!$M119)^4</f>
        <v>0</v>
      </c>
      <c r="BQ185" s="298">
        <f>BQ$73*'6. INPUT PROJECT'!$K119*'6. INPUT PROJECT'!$L119*(1+'6. INPUT PROJECT'!$M119)^4</f>
        <v>0</v>
      </c>
      <c r="BR185" s="298">
        <f>BR$73*'6. INPUT PROJECT'!$K119*'6. INPUT PROJECT'!$L119*(1+'6. INPUT PROJECT'!$M119)^4</f>
        <v>0</v>
      </c>
      <c r="BS185" s="298">
        <f>BS$73*'6. INPUT PROJECT'!$K119*'6. INPUT PROJECT'!$L119*(1+'6. INPUT PROJECT'!$M119)^4</f>
        <v>0</v>
      </c>
    </row>
    <row r="186" spans="1:71" s="79" customFormat="1" ht="16" outlineLevel="1">
      <c r="A186" s="83"/>
      <c r="B186" s="133" t="str">
        <f>'6. INPUT PROJECT'!D121</f>
        <v>2.5.2</v>
      </c>
      <c r="C186" s="133" t="str">
        <f>'6. INPUT PROJECT'!E121</f>
        <v>Project - NTT - Opex - Internal cost</v>
      </c>
      <c r="E186" s="296">
        <f t="shared" si="138"/>
        <v>0</v>
      </c>
      <c r="F186" s="296">
        <f t="shared" si="139"/>
        <v>0</v>
      </c>
      <c r="G186" s="296">
        <f t="shared" si="140"/>
        <v>0</v>
      </c>
      <c r="H186" s="296">
        <f t="shared" si="141"/>
        <v>0</v>
      </c>
      <c r="I186" s="296">
        <f t="shared" si="142"/>
        <v>0</v>
      </c>
      <c r="J186" s="296">
        <f t="shared" si="143"/>
        <v>0</v>
      </c>
      <c r="K186" s="309"/>
      <c r="L186" s="296">
        <f t="shared" ref="L186:AQ186" si="144">SUM(L187:L196)</f>
        <v>0</v>
      </c>
      <c r="M186" s="296">
        <f t="shared" si="144"/>
        <v>0</v>
      </c>
      <c r="N186" s="296">
        <f t="shared" si="144"/>
        <v>0</v>
      </c>
      <c r="O186" s="296">
        <f t="shared" si="144"/>
        <v>0</v>
      </c>
      <c r="P186" s="296">
        <f t="shared" si="144"/>
        <v>0</v>
      </c>
      <c r="Q186" s="296">
        <f t="shared" si="144"/>
        <v>0</v>
      </c>
      <c r="R186" s="296">
        <f t="shared" si="144"/>
        <v>0</v>
      </c>
      <c r="S186" s="296">
        <f t="shared" si="144"/>
        <v>0</v>
      </c>
      <c r="T186" s="296">
        <f t="shared" si="144"/>
        <v>0</v>
      </c>
      <c r="U186" s="296">
        <f t="shared" si="144"/>
        <v>0</v>
      </c>
      <c r="V186" s="296">
        <f t="shared" si="144"/>
        <v>0</v>
      </c>
      <c r="W186" s="296">
        <f t="shared" si="144"/>
        <v>0</v>
      </c>
      <c r="X186" s="296">
        <f t="shared" si="144"/>
        <v>0</v>
      </c>
      <c r="Y186" s="296">
        <f t="shared" si="144"/>
        <v>0</v>
      </c>
      <c r="Z186" s="296">
        <f t="shared" si="144"/>
        <v>0</v>
      </c>
      <c r="AA186" s="296">
        <f t="shared" si="144"/>
        <v>0</v>
      </c>
      <c r="AB186" s="296">
        <f t="shared" si="144"/>
        <v>0</v>
      </c>
      <c r="AC186" s="296">
        <f t="shared" si="144"/>
        <v>0</v>
      </c>
      <c r="AD186" s="296">
        <f t="shared" si="144"/>
        <v>0</v>
      </c>
      <c r="AE186" s="296">
        <f t="shared" si="144"/>
        <v>0</v>
      </c>
      <c r="AF186" s="296">
        <f t="shared" si="144"/>
        <v>0</v>
      </c>
      <c r="AG186" s="296">
        <f t="shared" si="144"/>
        <v>0</v>
      </c>
      <c r="AH186" s="296">
        <f t="shared" si="144"/>
        <v>0</v>
      </c>
      <c r="AI186" s="296">
        <f t="shared" si="144"/>
        <v>0</v>
      </c>
      <c r="AJ186" s="296">
        <f t="shared" si="144"/>
        <v>0</v>
      </c>
      <c r="AK186" s="296">
        <f t="shared" si="144"/>
        <v>0</v>
      </c>
      <c r="AL186" s="296">
        <f t="shared" si="144"/>
        <v>0</v>
      </c>
      <c r="AM186" s="296">
        <f t="shared" si="144"/>
        <v>0</v>
      </c>
      <c r="AN186" s="296">
        <f t="shared" si="144"/>
        <v>0</v>
      </c>
      <c r="AO186" s="296">
        <f t="shared" si="144"/>
        <v>0</v>
      </c>
      <c r="AP186" s="296">
        <f t="shared" si="144"/>
        <v>0</v>
      </c>
      <c r="AQ186" s="296">
        <f t="shared" si="144"/>
        <v>0</v>
      </c>
      <c r="AR186" s="296">
        <f t="shared" ref="AR186:BS186" si="145">SUM(AR187:AR196)</f>
        <v>0</v>
      </c>
      <c r="AS186" s="296">
        <f t="shared" si="145"/>
        <v>0</v>
      </c>
      <c r="AT186" s="296">
        <f t="shared" si="145"/>
        <v>0</v>
      </c>
      <c r="AU186" s="296">
        <f t="shared" si="145"/>
        <v>0</v>
      </c>
      <c r="AV186" s="296">
        <f t="shared" si="145"/>
        <v>0</v>
      </c>
      <c r="AW186" s="296">
        <f t="shared" si="145"/>
        <v>0</v>
      </c>
      <c r="AX186" s="296">
        <f t="shared" si="145"/>
        <v>0</v>
      </c>
      <c r="AY186" s="296">
        <f t="shared" si="145"/>
        <v>0</v>
      </c>
      <c r="AZ186" s="296">
        <f t="shared" si="145"/>
        <v>0</v>
      </c>
      <c r="BA186" s="296">
        <f t="shared" si="145"/>
        <v>0</v>
      </c>
      <c r="BB186" s="296">
        <f t="shared" si="145"/>
        <v>0</v>
      </c>
      <c r="BC186" s="296">
        <f t="shared" si="145"/>
        <v>0</v>
      </c>
      <c r="BD186" s="296">
        <f t="shared" si="145"/>
        <v>0</v>
      </c>
      <c r="BE186" s="296">
        <f t="shared" si="145"/>
        <v>0</v>
      </c>
      <c r="BF186" s="296">
        <f t="shared" si="145"/>
        <v>0</v>
      </c>
      <c r="BG186" s="296">
        <f t="shared" si="145"/>
        <v>0</v>
      </c>
      <c r="BH186" s="296">
        <f t="shared" si="145"/>
        <v>0</v>
      </c>
      <c r="BI186" s="296">
        <f t="shared" si="145"/>
        <v>0</v>
      </c>
      <c r="BJ186" s="296">
        <f t="shared" si="145"/>
        <v>0</v>
      </c>
      <c r="BK186" s="296">
        <f t="shared" si="145"/>
        <v>0</v>
      </c>
      <c r="BL186" s="296">
        <f t="shared" si="145"/>
        <v>0</v>
      </c>
      <c r="BM186" s="296">
        <f t="shared" si="145"/>
        <v>0</v>
      </c>
      <c r="BN186" s="296">
        <f t="shared" si="145"/>
        <v>0</v>
      </c>
      <c r="BO186" s="296">
        <f t="shared" si="145"/>
        <v>0</v>
      </c>
      <c r="BP186" s="296">
        <f t="shared" si="145"/>
        <v>0</v>
      </c>
      <c r="BQ186" s="296">
        <f t="shared" si="145"/>
        <v>0</v>
      </c>
      <c r="BR186" s="296">
        <f t="shared" si="145"/>
        <v>0</v>
      </c>
      <c r="BS186" s="296">
        <f t="shared" si="145"/>
        <v>0</v>
      </c>
    </row>
    <row r="187" spans="1:71" s="80" customFormat="1" ht="16" outlineLevel="2">
      <c r="A187" s="83"/>
      <c r="B187" s="129" t="str">
        <f>'6. INPUT PROJECT'!D125</f>
        <v>Project-2.5.2-Item #1</v>
      </c>
      <c r="C187" s="129" t="str">
        <f>'6. INPUT PROJECT'!F125</f>
        <v>None</v>
      </c>
      <c r="E187" s="297">
        <f t="shared" si="138"/>
        <v>0</v>
      </c>
      <c r="F187" s="297">
        <f t="shared" si="139"/>
        <v>0</v>
      </c>
      <c r="G187" s="297">
        <f t="shared" si="140"/>
        <v>0</v>
      </c>
      <c r="H187" s="297">
        <f t="shared" si="141"/>
        <v>0</v>
      </c>
      <c r="I187" s="297">
        <f t="shared" si="142"/>
        <v>0</v>
      </c>
      <c r="J187" s="297">
        <f t="shared" si="143"/>
        <v>0</v>
      </c>
      <c r="K187" s="291"/>
      <c r="L187" s="297">
        <f>L$73*'6. INPUT PROJECT'!$K125*'6. INPUT PROJECT'!$L125</f>
        <v>0</v>
      </c>
      <c r="M187" s="297">
        <f>M$73*'6. INPUT PROJECT'!$K125*'6. INPUT PROJECT'!$L125</f>
        <v>0</v>
      </c>
      <c r="N187" s="297">
        <f>N$73*'6. INPUT PROJECT'!$K125*'6. INPUT PROJECT'!$L125</f>
        <v>0</v>
      </c>
      <c r="O187" s="297">
        <f>O$73*'6. INPUT PROJECT'!$K125*'6. INPUT PROJECT'!$L125</f>
        <v>0</v>
      </c>
      <c r="P187" s="297">
        <f>P$73*'6. INPUT PROJECT'!$K125*'6. INPUT PROJECT'!$L125</f>
        <v>0</v>
      </c>
      <c r="Q187" s="297">
        <f>Q$73*'6. INPUT PROJECT'!$K125*'6. INPUT PROJECT'!$L125</f>
        <v>0</v>
      </c>
      <c r="R187" s="297">
        <f>R$73*'6. INPUT PROJECT'!$K125*'6. INPUT PROJECT'!$L125</f>
        <v>0</v>
      </c>
      <c r="S187" s="297">
        <f>S$73*'6. INPUT PROJECT'!$K125*'6. INPUT PROJECT'!$L125</f>
        <v>0</v>
      </c>
      <c r="T187" s="297">
        <f>T$73*'6. INPUT PROJECT'!$K125*'6. INPUT PROJECT'!$L125</f>
        <v>0</v>
      </c>
      <c r="U187" s="297">
        <f>U$73*'6. INPUT PROJECT'!$K125*'6. INPUT PROJECT'!$L125</f>
        <v>0</v>
      </c>
      <c r="V187" s="297">
        <f>V$73*'6. INPUT PROJECT'!$K125*'6. INPUT PROJECT'!$L125</f>
        <v>0</v>
      </c>
      <c r="W187" s="297">
        <f>W$73*'6. INPUT PROJECT'!$K125*'6. INPUT PROJECT'!$L125</f>
        <v>0</v>
      </c>
      <c r="X187" s="297">
        <f>X$73*'6. INPUT PROJECT'!$K125*'6. INPUT PROJECT'!$L125*(1+'6. INPUT PROJECT'!$M125)</f>
        <v>0</v>
      </c>
      <c r="Y187" s="297">
        <f>Y$73*'6. INPUT PROJECT'!$K125*'6. INPUT PROJECT'!$L125*(1+'6. INPUT PROJECT'!$M125)</f>
        <v>0</v>
      </c>
      <c r="Z187" s="297">
        <f>Z$73*'6. INPUT PROJECT'!$K125*'6. INPUT PROJECT'!$L125*(1+'6. INPUT PROJECT'!$M125)</f>
        <v>0</v>
      </c>
      <c r="AA187" s="297">
        <f>AA$73*'6. INPUT PROJECT'!$K125*'6. INPUT PROJECT'!$L125*(1+'6. INPUT PROJECT'!$M125)</f>
        <v>0</v>
      </c>
      <c r="AB187" s="297">
        <f>AB$73*'6. INPUT PROJECT'!$K125*'6. INPUT PROJECT'!$L125*(1+'6. INPUT PROJECT'!$M125)</f>
        <v>0</v>
      </c>
      <c r="AC187" s="297">
        <f>AC$73*'6. INPUT PROJECT'!$K125*'6. INPUT PROJECT'!$L125*(1+'6. INPUT PROJECT'!$M125)</f>
        <v>0</v>
      </c>
      <c r="AD187" s="297">
        <f>AD$73*'6. INPUT PROJECT'!$K125*'6. INPUT PROJECT'!$L125*(1+'6. INPUT PROJECT'!$M125)</f>
        <v>0</v>
      </c>
      <c r="AE187" s="297">
        <f>AE$73*'6. INPUT PROJECT'!$K125*'6. INPUT PROJECT'!$L125*(1+'6. INPUT PROJECT'!$M125)</f>
        <v>0</v>
      </c>
      <c r="AF187" s="297">
        <f>AF$73*'6. INPUT PROJECT'!$K125*'6. INPUT PROJECT'!$L125*(1+'6. INPUT PROJECT'!$M125)</f>
        <v>0</v>
      </c>
      <c r="AG187" s="297">
        <f>AG$73*'6. INPUT PROJECT'!$K125*'6. INPUT PROJECT'!$L125*(1+'6. INPUT PROJECT'!$M125)</f>
        <v>0</v>
      </c>
      <c r="AH187" s="297">
        <f>AH$73*'6. INPUT PROJECT'!$K125*'6. INPUT PROJECT'!$L125*(1+'6. INPUT PROJECT'!$M125)</f>
        <v>0</v>
      </c>
      <c r="AI187" s="297">
        <f>AI$73*'6. INPUT PROJECT'!$K125*'6. INPUT PROJECT'!$L125*(1+'6. INPUT PROJECT'!$M125)</f>
        <v>0</v>
      </c>
      <c r="AJ187" s="297">
        <f>AJ$73*'6. INPUT PROJECT'!$K125*'6. INPUT PROJECT'!$L125*(1+'6. INPUT PROJECT'!$M125)^2</f>
        <v>0</v>
      </c>
      <c r="AK187" s="297">
        <f>AK$73*'6. INPUT PROJECT'!$K125*'6. INPUT PROJECT'!$L125*(1+'6. INPUT PROJECT'!$M125)^2</f>
        <v>0</v>
      </c>
      <c r="AL187" s="297">
        <f>AL$73*'6. INPUT PROJECT'!$K125*'6. INPUT PROJECT'!$L125*(1+'6. INPUT PROJECT'!$M125)^2</f>
        <v>0</v>
      </c>
      <c r="AM187" s="297">
        <f>AM$73*'6. INPUT PROJECT'!$K125*'6. INPUT PROJECT'!$L125*(1+'6. INPUT PROJECT'!$M125)^2</f>
        <v>0</v>
      </c>
      <c r="AN187" s="297">
        <f>AN$73*'6. INPUT PROJECT'!$K125*'6. INPUT PROJECT'!$L125*(1+'6. INPUT PROJECT'!$M125)^2</f>
        <v>0</v>
      </c>
      <c r="AO187" s="297">
        <f>AO$73*'6. INPUT PROJECT'!$K125*'6. INPUT PROJECT'!$L125*(1+'6. INPUT PROJECT'!$M125)^2</f>
        <v>0</v>
      </c>
      <c r="AP187" s="297">
        <f>AP$73*'6. INPUT PROJECT'!$K125*'6. INPUT PROJECT'!$L125*(1+'6. INPUT PROJECT'!$M125)^2</f>
        <v>0</v>
      </c>
      <c r="AQ187" s="297">
        <f>AQ$73*'6. INPUT PROJECT'!$K125*'6. INPUT PROJECT'!$L125*(1+'6. INPUT PROJECT'!$M125)^2</f>
        <v>0</v>
      </c>
      <c r="AR187" s="297">
        <f>AR$73*'6. INPUT PROJECT'!$K125*'6. INPUT PROJECT'!$L125*(1+'6. INPUT PROJECT'!$M125)^2</f>
        <v>0</v>
      </c>
      <c r="AS187" s="297">
        <f>AS$73*'6. INPUT PROJECT'!$K125*'6. INPUT PROJECT'!$L125*(1+'6. INPUT PROJECT'!$M125)^2</f>
        <v>0</v>
      </c>
      <c r="AT187" s="297">
        <f>AT$73*'6. INPUT PROJECT'!$K125*'6. INPUT PROJECT'!$L125*(1+'6. INPUT PROJECT'!$M125)^2</f>
        <v>0</v>
      </c>
      <c r="AU187" s="297">
        <f>AU$73*'6. INPUT PROJECT'!$K125*'6. INPUT PROJECT'!$L125*(1+'6. INPUT PROJECT'!$M125)^2</f>
        <v>0</v>
      </c>
      <c r="AV187" s="297">
        <f>AV$73*'6. INPUT PROJECT'!$K125*'6. INPUT PROJECT'!$L125*(1+'6. INPUT PROJECT'!$M125)^3</f>
        <v>0</v>
      </c>
      <c r="AW187" s="297">
        <f>AW$73*'6. INPUT PROJECT'!$K125*'6. INPUT PROJECT'!$L125*(1+'6. INPUT PROJECT'!$M125)^3</f>
        <v>0</v>
      </c>
      <c r="AX187" s="297">
        <f>AX$73*'6. INPUT PROJECT'!$K125*'6. INPUT PROJECT'!$L125*(1+'6. INPUT PROJECT'!$M125)^3</f>
        <v>0</v>
      </c>
      <c r="AY187" s="297">
        <f>AY$73*'6. INPUT PROJECT'!$K125*'6. INPUT PROJECT'!$L125*(1+'6. INPUT PROJECT'!$M125)^3</f>
        <v>0</v>
      </c>
      <c r="AZ187" s="297">
        <f>AZ$73*'6. INPUT PROJECT'!$K125*'6. INPUT PROJECT'!$L125*(1+'6. INPUT PROJECT'!$M125)^3</f>
        <v>0</v>
      </c>
      <c r="BA187" s="297">
        <f>BA$73*'6. INPUT PROJECT'!$K125*'6. INPUT PROJECT'!$L125*(1+'6. INPUT PROJECT'!$M125)^3</f>
        <v>0</v>
      </c>
      <c r="BB187" s="297">
        <f>BB$73*'6. INPUT PROJECT'!$K125*'6. INPUT PROJECT'!$L125*(1+'6. INPUT PROJECT'!$M125)^3</f>
        <v>0</v>
      </c>
      <c r="BC187" s="297">
        <f>BC$73*'6. INPUT PROJECT'!$K125*'6. INPUT PROJECT'!$L125*(1+'6. INPUT PROJECT'!$M125)^3</f>
        <v>0</v>
      </c>
      <c r="BD187" s="297">
        <f>BD$73*'6. INPUT PROJECT'!$K125*'6. INPUT PROJECT'!$L125*(1+'6. INPUT PROJECT'!$M125)^3</f>
        <v>0</v>
      </c>
      <c r="BE187" s="297">
        <f>BE$73*'6. INPUT PROJECT'!$K125*'6. INPUT PROJECT'!$L125*(1+'6. INPUT PROJECT'!$M125)^3</f>
        <v>0</v>
      </c>
      <c r="BF187" s="297">
        <f>BF$73*'6. INPUT PROJECT'!$K125*'6. INPUT PROJECT'!$L125*(1+'6. INPUT PROJECT'!$M125)^3</f>
        <v>0</v>
      </c>
      <c r="BG187" s="297">
        <f>BG$73*'6. INPUT PROJECT'!$K125*'6. INPUT PROJECT'!$L125*(1+'6. INPUT PROJECT'!$M125)^3</f>
        <v>0</v>
      </c>
      <c r="BH187" s="297">
        <f>BH$73*'6. INPUT PROJECT'!$K125*'6. INPUT PROJECT'!$L125*(1+'6. INPUT PROJECT'!$M125)^4</f>
        <v>0</v>
      </c>
      <c r="BI187" s="297">
        <f>BI$73*'6. INPUT PROJECT'!$K125*'6. INPUT PROJECT'!$L125*(1+'6. INPUT PROJECT'!$M125)^4</f>
        <v>0</v>
      </c>
      <c r="BJ187" s="297">
        <f>BJ$73*'6. INPUT PROJECT'!$K125*'6. INPUT PROJECT'!$L125*(1+'6. INPUT PROJECT'!$M125)^4</f>
        <v>0</v>
      </c>
      <c r="BK187" s="297">
        <f>BK$73*'6. INPUT PROJECT'!$K125*'6. INPUT PROJECT'!$L125*(1+'6. INPUT PROJECT'!$M125)^4</f>
        <v>0</v>
      </c>
      <c r="BL187" s="297">
        <f>BL$73*'6. INPUT PROJECT'!$K125*'6. INPUT PROJECT'!$L125*(1+'6. INPUT PROJECT'!$M125)^4</f>
        <v>0</v>
      </c>
      <c r="BM187" s="297">
        <f>BM$73*'6. INPUT PROJECT'!$K125*'6. INPUT PROJECT'!$L125*(1+'6. INPUT PROJECT'!$M125)^4</f>
        <v>0</v>
      </c>
      <c r="BN187" s="297">
        <f>BN$73*'6. INPUT PROJECT'!$K125*'6. INPUT PROJECT'!$L125*(1+'6. INPUT PROJECT'!$M125)^4</f>
        <v>0</v>
      </c>
      <c r="BO187" s="297">
        <f>BO$73*'6. INPUT PROJECT'!$K125*'6. INPUT PROJECT'!$L125*(1+'6. INPUT PROJECT'!$M125)^4</f>
        <v>0</v>
      </c>
      <c r="BP187" s="297">
        <f>BP$73*'6. INPUT PROJECT'!$K125*'6. INPUT PROJECT'!$L125*(1+'6. INPUT PROJECT'!$M125)^4</f>
        <v>0</v>
      </c>
      <c r="BQ187" s="297">
        <f>BQ$73*'6. INPUT PROJECT'!$K125*'6. INPUT PROJECT'!$L125*(1+'6. INPUT PROJECT'!$M125)^4</f>
        <v>0</v>
      </c>
      <c r="BR187" s="297">
        <f>BR$73*'6. INPUT PROJECT'!$K125*'6. INPUT PROJECT'!$L125*(1+'6. INPUT PROJECT'!$M125)^4</f>
        <v>0</v>
      </c>
      <c r="BS187" s="297">
        <f>BS$73*'6. INPUT PROJECT'!$K125*'6. INPUT PROJECT'!$L125*(1+'6. INPUT PROJECT'!$M125)^4</f>
        <v>0</v>
      </c>
    </row>
    <row r="188" spans="1:71" s="80" customFormat="1" ht="16" outlineLevel="2">
      <c r="A188" s="83"/>
      <c r="B188" s="129" t="str">
        <f>'6. INPUT PROJECT'!D126</f>
        <v>Project-2.5.2-Item #2</v>
      </c>
      <c r="C188" s="129">
        <f>'6. INPUT PROJECT'!F126</f>
        <v>0</v>
      </c>
      <c r="E188" s="297">
        <f t="shared" si="138"/>
        <v>0</v>
      </c>
      <c r="F188" s="297">
        <f t="shared" si="139"/>
        <v>0</v>
      </c>
      <c r="G188" s="297">
        <f t="shared" si="140"/>
        <v>0</v>
      </c>
      <c r="H188" s="297">
        <f t="shared" si="141"/>
        <v>0</v>
      </c>
      <c r="I188" s="297">
        <f t="shared" si="142"/>
        <v>0</v>
      </c>
      <c r="J188" s="297">
        <f t="shared" si="143"/>
        <v>0</v>
      </c>
      <c r="K188" s="291"/>
      <c r="L188" s="297">
        <f>L$73*'6. INPUT PROJECT'!$K126*'6. INPUT PROJECT'!$L126</f>
        <v>0</v>
      </c>
      <c r="M188" s="297">
        <f>M$73*'6. INPUT PROJECT'!$K126*'6. INPUT PROJECT'!$L126</f>
        <v>0</v>
      </c>
      <c r="N188" s="297">
        <f>N$73*'6. INPUT PROJECT'!$K126*'6. INPUT PROJECT'!$L126</f>
        <v>0</v>
      </c>
      <c r="O188" s="297">
        <f>O$73*'6. INPUT PROJECT'!$K126*'6. INPUT PROJECT'!$L126</f>
        <v>0</v>
      </c>
      <c r="P188" s="297">
        <f>P$73*'6. INPUT PROJECT'!$K126*'6. INPUT PROJECT'!$L126</f>
        <v>0</v>
      </c>
      <c r="Q188" s="297">
        <f>Q$73*'6. INPUT PROJECT'!$K126*'6. INPUT PROJECT'!$L126</f>
        <v>0</v>
      </c>
      <c r="R188" s="297">
        <f>R$73*'6. INPUT PROJECT'!$K126*'6. INPUT PROJECT'!$L126</f>
        <v>0</v>
      </c>
      <c r="S188" s="297">
        <f>S$73*'6. INPUT PROJECT'!$K126*'6. INPUT PROJECT'!$L126</f>
        <v>0</v>
      </c>
      <c r="T188" s="297">
        <f>T$73*'6. INPUT PROJECT'!$K126*'6. INPUT PROJECT'!$L126</f>
        <v>0</v>
      </c>
      <c r="U188" s="297">
        <f>U$73*'6. INPUT PROJECT'!$K126*'6. INPUT PROJECT'!$L126</f>
        <v>0</v>
      </c>
      <c r="V188" s="297">
        <f>V$73*'6. INPUT PROJECT'!$K126*'6. INPUT PROJECT'!$L126</f>
        <v>0</v>
      </c>
      <c r="W188" s="297">
        <f>W$73*'6. INPUT PROJECT'!$K126*'6. INPUT PROJECT'!$L126</f>
        <v>0</v>
      </c>
      <c r="X188" s="297">
        <f>X$73*'6. INPUT PROJECT'!$K126*'6. INPUT PROJECT'!$L126*(1+'6. INPUT PROJECT'!$M126)</f>
        <v>0</v>
      </c>
      <c r="Y188" s="297">
        <f>Y$73*'6. INPUT PROJECT'!$K126*'6. INPUT PROJECT'!$L126*(1+'6. INPUT PROJECT'!$M126)</f>
        <v>0</v>
      </c>
      <c r="Z188" s="297">
        <f>Z$73*'6. INPUT PROJECT'!$K126*'6. INPUT PROJECT'!$L126*(1+'6. INPUT PROJECT'!$M126)</f>
        <v>0</v>
      </c>
      <c r="AA188" s="297">
        <f>AA$73*'6. INPUT PROJECT'!$K126*'6. INPUT PROJECT'!$L126*(1+'6. INPUT PROJECT'!$M126)</f>
        <v>0</v>
      </c>
      <c r="AB188" s="297">
        <f>AB$73*'6. INPUT PROJECT'!$K126*'6. INPUT PROJECT'!$L126*(1+'6. INPUT PROJECT'!$M126)</f>
        <v>0</v>
      </c>
      <c r="AC188" s="297">
        <f>AC$73*'6. INPUT PROJECT'!$K126*'6. INPUT PROJECT'!$L126*(1+'6. INPUT PROJECT'!$M126)</f>
        <v>0</v>
      </c>
      <c r="AD188" s="297">
        <f>AD$73*'6. INPUT PROJECT'!$K126*'6. INPUT PROJECT'!$L126*(1+'6. INPUT PROJECT'!$M126)</f>
        <v>0</v>
      </c>
      <c r="AE188" s="297">
        <f>AE$73*'6. INPUT PROJECT'!$K126*'6. INPUT PROJECT'!$L126*(1+'6. INPUT PROJECT'!$M126)</f>
        <v>0</v>
      </c>
      <c r="AF188" s="297">
        <f>AF$73*'6. INPUT PROJECT'!$K126*'6. INPUT PROJECT'!$L126*(1+'6. INPUT PROJECT'!$M126)</f>
        <v>0</v>
      </c>
      <c r="AG188" s="297">
        <f>AG$73*'6. INPUT PROJECT'!$K126*'6. INPUT PROJECT'!$L126*(1+'6. INPUT PROJECT'!$M126)</f>
        <v>0</v>
      </c>
      <c r="AH188" s="297">
        <f>AH$73*'6. INPUT PROJECT'!$K126*'6. INPUT PROJECT'!$L126*(1+'6. INPUT PROJECT'!$M126)</f>
        <v>0</v>
      </c>
      <c r="AI188" s="297">
        <f>AI$73*'6. INPUT PROJECT'!$K126*'6. INPUT PROJECT'!$L126*(1+'6. INPUT PROJECT'!$M126)</f>
        <v>0</v>
      </c>
      <c r="AJ188" s="297">
        <f>AJ$73*'6. INPUT PROJECT'!$K126*'6. INPUT PROJECT'!$L126*(1+'6. INPUT PROJECT'!$M126)^2</f>
        <v>0</v>
      </c>
      <c r="AK188" s="297">
        <f>AK$73*'6. INPUT PROJECT'!$K126*'6. INPUT PROJECT'!$L126*(1+'6. INPUT PROJECT'!$M126)^2</f>
        <v>0</v>
      </c>
      <c r="AL188" s="297">
        <f>AL$73*'6. INPUT PROJECT'!$K126*'6. INPUT PROJECT'!$L126*(1+'6. INPUT PROJECT'!$M126)^2</f>
        <v>0</v>
      </c>
      <c r="AM188" s="297">
        <f>AM$73*'6. INPUT PROJECT'!$K126*'6. INPUT PROJECT'!$L126*(1+'6. INPUT PROJECT'!$M126)^2</f>
        <v>0</v>
      </c>
      <c r="AN188" s="297">
        <f>AN$73*'6. INPUT PROJECT'!$K126*'6. INPUT PROJECT'!$L126*(1+'6. INPUT PROJECT'!$M126)^2</f>
        <v>0</v>
      </c>
      <c r="AO188" s="297">
        <f>AO$73*'6. INPUT PROJECT'!$K126*'6. INPUT PROJECT'!$L126*(1+'6. INPUT PROJECT'!$M126)^2</f>
        <v>0</v>
      </c>
      <c r="AP188" s="297">
        <f>AP$73*'6. INPUT PROJECT'!$K126*'6. INPUT PROJECT'!$L126*(1+'6. INPUT PROJECT'!$M126)^2</f>
        <v>0</v>
      </c>
      <c r="AQ188" s="297">
        <f>AQ$73*'6. INPUT PROJECT'!$K126*'6. INPUT PROJECT'!$L126*(1+'6. INPUT PROJECT'!$M126)^2</f>
        <v>0</v>
      </c>
      <c r="AR188" s="297">
        <f>AR$73*'6. INPUT PROJECT'!$K126*'6. INPUT PROJECT'!$L126*(1+'6. INPUT PROJECT'!$M126)^2</f>
        <v>0</v>
      </c>
      <c r="AS188" s="297">
        <f>AS$73*'6. INPUT PROJECT'!$K126*'6. INPUT PROJECT'!$L126*(1+'6. INPUT PROJECT'!$M126)^2</f>
        <v>0</v>
      </c>
      <c r="AT188" s="297">
        <f>AT$73*'6. INPUT PROJECT'!$K126*'6. INPUT PROJECT'!$L126*(1+'6. INPUT PROJECT'!$M126)^2</f>
        <v>0</v>
      </c>
      <c r="AU188" s="297">
        <f>AU$73*'6. INPUT PROJECT'!$K126*'6. INPUT PROJECT'!$L126*(1+'6. INPUT PROJECT'!$M126)^2</f>
        <v>0</v>
      </c>
      <c r="AV188" s="297">
        <f>AV$73*'6. INPUT PROJECT'!$K126*'6. INPUT PROJECT'!$L126*(1+'6. INPUT PROJECT'!$M126)^3</f>
        <v>0</v>
      </c>
      <c r="AW188" s="297">
        <f>AW$73*'6. INPUT PROJECT'!$K126*'6. INPUT PROJECT'!$L126*(1+'6. INPUT PROJECT'!$M126)^3</f>
        <v>0</v>
      </c>
      <c r="AX188" s="297">
        <f>AX$73*'6. INPUT PROJECT'!$K126*'6. INPUT PROJECT'!$L126*(1+'6. INPUT PROJECT'!$M126)^3</f>
        <v>0</v>
      </c>
      <c r="AY188" s="297">
        <f>AY$73*'6. INPUT PROJECT'!$K126*'6. INPUT PROJECT'!$L126*(1+'6. INPUT PROJECT'!$M126)^3</f>
        <v>0</v>
      </c>
      <c r="AZ188" s="297">
        <f>AZ$73*'6. INPUT PROJECT'!$K126*'6. INPUT PROJECT'!$L126*(1+'6. INPUT PROJECT'!$M126)^3</f>
        <v>0</v>
      </c>
      <c r="BA188" s="297">
        <f>BA$73*'6. INPUT PROJECT'!$K126*'6. INPUT PROJECT'!$L126*(1+'6. INPUT PROJECT'!$M126)^3</f>
        <v>0</v>
      </c>
      <c r="BB188" s="297">
        <f>BB$73*'6. INPUT PROJECT'!$K126*'6. INPUT PROJECT'!$L126*(1+'6. INPUT PROJECT'!$M126)^3</f>
        <v>0</v>
      </c>
      <c r="BC188" s="297">
        <f>BC$73*'6. INPUT PROJECT'!$K126*'6. INPUT PROJECT'!$L126*(1+'6. INPUT PROJECT'!$M126)^3</f>
        <v>0</v>
      </c>
      <c r="BD188" s="297">
        <f>BD$73*'6. INPUT PROJECT'!$K126*'6. INPUT PROJECT'!$L126*(1+'6. INPUT PROJECT'!$M126)^3</f>
        <v>0</v>
      </c>
      <c r="BE188" s="297">
        <f>BE$73*'6. INPUT PROJECT'!$K126*'6. INPUT PROJECT'!$L126*(1+'6. INPUT PROJECT'!$M126)^3</f>
        <v>0</v>
      </c>
      <c r="BF188" s="297">
        <f>BF$73*'6. INPUT PROJECT'!$K126*'6. INPUT PROJECT'!$L126*(1+'6. INPUT PROJECT'!$M126)^3</f>
        <v>0</v>
      </c>
      <c r="BG188" s="297">
        <f>BG$73*'6. INPUT PROJECT'!$K126*'6. INPUT PROJECT'!$L126*(1+'6. INPUT PROJECT'!$M126)^3</f>
        <v>0</v>
      </c>
      <c r="BH188" s="297">
        <f>BH$73*'6. INPUT PROJECT'!$K126*'6. INPUT PROJECT'!$L126*(1+'6. INPUT PROJECT'!$M126)^4</f>
        <v>0</v>
      </c>
      <c r="BI188" s="297">
        <f>BI$73*'6. INPUT PROJECT'!$K126*'6. INPUT PROJECT'!$L126*(1+'6. INPUT PROJECT'!$M126)^4</f>
        <v>0</v>
      </c>
      <c r="BJ188" s="297">
        <f>BJ$73*'6. INPUT PROJECT'!$K126*'6. INPUT PROJECT'!$L126*(1+'6. INPUT PROJECT'!$M126)^4</f>
        <v>0</v>
      </c>
      <c r="BK188" s="297">
        <f>BK$73*'6. INPUT PROJECT'!$K126*'6. INPUT PROJECT'!$L126*(1+'6. INPUT PROJECT'!$M126)^4</f>
        <v>0</v>
      </c>
      <c r="BL188" s="297">
        <f>BL$73*'6. INPUT PROJECT'!$K126*'6. INPUT PROJECT'!$L126*(1+'6. INPUT PROJECT'!$M126)^4</f>
        <v>0</v>
      </c>
      <c r="BM188" s="297">
        <f>BM$73*'6. INPUT PROJECT'!$K126*'6. INPUT PROJECT'!$L126*(1+'6. INPUT PROJECT'!$M126)^4</f>
        <v>0</v>
      </c>
      <c r="BN188" s="297">
        <f>BN$73*'6. INPUT PROJECT'!$K126*'6. INPUT PROJECT'!$L126*(1+'6. INPUT PROJECT'!$M126)^4</f>
        <v>0</v>
      </c>
      <c r="BO188" s="297">
        <f>BO$73*'6. INPUT PROJECT'!$K126*'6. INPUT PROJECT'!$L126*(1+'6. INPUT PROJECT'!$M126)^4</f>
        <v>0</v>
      </c>
      <c r="BP188" s="297">
        <f>BP$73*'6. INPUT PROJECT'!$K126*'6. INPUT PROJECT'!$L126*(1+'6. INPUT PROJECT'!$M126)^4</f>
        <v>0</v>
      </c>
      <c r="BQ188" s="297">
        <f>BQ$73*'6. INPUT PROJECT'!$K126*'6. INPUT PROJECT'!$L126*(1+'6. INPUT PROJECT'!$M126)^4</f>
        <v>0</v>
      </c>
      <c r="BR188" s="297">
        <f>BR$73*'6. INPUT PROJECT'!$K126*'6. INPUT PROJECT'!$L126*(1+'6. INPUT PROJECT'!$M126)^4</f>
        <v>0</v>
      </c>
      <c r="BS188" s="297">
        <f>BS$73*'6. INPUT PROJECT'!$K126*'6. INPUT PROJECT'!$L126*(1+'6. INPUT PROJECT'!$M126)^4</f>
        <v>0</v>
      </c>
    </row>
    <row r="189" spans="1:71" s="80" customFormat="1" ht="16" outlineLevel="2">
      <c r="A189" s="83"/>
      <c r="B189" s="129" t="str">
        <f>'6. INPUT PROJECT'!D127</f>
        <v>Project-2.5.2-Item #3</v>
      </c>
      <c r="C189" s="129">
        <f>'6. INPUT PROJECT'!F127</f>
        <v>0</v>
      </c>
      <c r="E189" s="297">
        <f t="shared" si="138"/>
        <v>0</v>
      </c>
      <c r="F189" s="297">
        <f t="shared" si="139"/>
        <v>0</v>
      </c>
      <c r="G189" s="297">
        <f t="shared" si="140"/>
        <v>0</v>
      </c>
      <c r="H189" s="297">
        <f t="shared" si="141"/>
        <v>0</v>
      </c>
      <c r="I189" s="297">
        <f t="shared" si="142"/>
        <v>0</v>
      </c>
      <c r="J189" s="297">
        <f t="shared" si="143"/>
        <v>0</v>
      </c>
      <c r="K189" s="291"/>
      <c r="L189" s="297">
        <f>L$73*'6. INPUT PROJECT'!$K127*'6. INPUT PROJECT'!$L127</f>
        <v>0</v>
      </c>
      <c r="M189" s="297">
        <f>M$73*'6. INPUT PROJECT'!$K127*'6. INPUT PROJECT'!$L127</f>
        <v>0</v>
      </c>
      <c r="N189" s="297">
        <f>N$73*'6. INPUT PROJECT'!$K127*'6. INPUT PROJECT'!$L127</f>
        <v>0</v>
      </c>
      <c r="O189" s="297">
        <f>O$73*'6. INPUT PROJECT'!$K127*'6. INPUT PROJECT'!$L127</f>
        <v>0</v>
      </c>
      <c r="P189" s="297">
        <f>P$73*'6. INPUT PROJECT'!$K127*'6. INPUT PROJECT'!$L127</f>
        <v>0</v>
      </c>
      <c r="Q189" s="297">
        <f>Q$73*'6. INPUT PROJECT'!$K127*'6. INPUT PROJECT'!$L127</f>
        <v>0</v>
      </c>
      <c r="R189" s="297">
        <f>R$73*'6. INPUT PROJECT'!$K127*'6. INPUT PROJECT'!$L127</f>
        <v>0</v>
      </c>
      <c r="S189" s="297">
        <f>S$73*'6. INPUT PROJECT'!$K127*'6. INPUT PROJECT'!$L127</f>
        <v>0</v>
      </c>
      <c r="T189" s="297">
        <f>T$73*'6. INPUT PROJECT'!$K127*'6. INPUT PROJECT'!$L127</f>
        <v>0</v>
      </c>
      <c r="U189" s="297">
        <f>U$73*'6. INPUT PROJECT'!$K127*'6. INPUT PROJECT'!$L127</f>
        <v>0</v>
      </c>
      <c r="V189" s="297">
        <f>V$73*'6. INPUT PROJECT'!$K127*'6. INPUT PROJECT'!$L127</f>
        <v>0</v>
      </c>
      <c r="W189" s="297">
        <f>W$73*'6. INPUT PROJECT'!$K127*'6. INPUT PROJECT'!$L127</f>
        <v>0</v>
      </c>
      <c r="X189" s="297">
        <f>X$73*'6. INPUT PROJECT'!$K127*'6. INPUT PROJECT'!$L127*(1+'6. INPUT PROJECT'!$M127)</f>
        <v>0</v>
      </c>
      <c r="Y189" s="297">
        <f>Y$73*'6. INPUT PROJECT'!$K127*'6. INPUT PROJECT'!$L127*(1+'6. INPUT PROJECT'!$M127)</f>
        <v>0</v>
      </c>
      <c r="Z189" s="297">
        <f>Z$73*'6. INPUT PROJECT'!$K127*'6. INPUT PROJECT'!$L127*(1+'6. INPUT PROJECT'!$M127)</f>
        <v>0</v>
      </c>
      <c r="AA189" s="297">
        <f>AA$73*'6. INPUT PROJECT'!$K127*'6. INPUT PROJECT'!$L127*(1+'6. INPUT PROJECT'!$M127)</f>
        <v>0</v>
      </c>
      <c r="AB189" s="297">
        <f>AB$73*'6. INPUT PROJECT'!$K127*'6. INPUT PROJECT'!$L127*(1+'6. INPUT PROJECT'!$M127)</f>
        <v>0</v>
      </c>
      <c r="AC189" s="297">
        <f>AC$73*'6. INPUT PROJECT'!$K127*'6. INPUT PROJECT'!$L127*(1+'6. INPUT PROJECT'!$M127)</f>
        <v>0</v>
      </c>
      <c r="AD189" s="297">
        <f>AD$73*'6. INPUT PROJECT'!$K127*'6. INPUT PROJECT'!$L127*(1+'6. INPUT PROJECT'!$M127)</f>
        <v>0</v>
      </c>
      <c r="AE189" s="297">
        <f>AE$73*'6. INPUT PROJECT'!$K127*'6. INPUT PROJECT'!$L127*(1+'6. INPUT PROJECT'!$M127)</f>
        <v>0</v>
      </c>
      <c r="AF189" s="297">
        <f>AF$73*'6. INPUT PROJECT'!$K127*'6. INPUT PROJECT'!$L127*(1+'6. INPUT PROJECT'!$M127)</f>
        <v>0</v>
      </c>
      <c r="AG189" s="297">
        <f>AG$73*'6. INPUT PROJECT'!$K127*'6. INPUT PROJECT'!$L127*(1+'6. INPUT PROJECT'!$M127)</f>
        <v>0</v>
      </c>
      <c r="AH189" s="297">
        <f>AH$73*'6. INPUT PROJECT'!$K127*'6. INPUT PROJECT'!$L127*(1+'6. INPUT PROJECT'!$M127)</f>
        <v>0</v>
      </c>
      <c r="AI189" s="297">
        <f>AI$73*'6. INPUT PROJECT'!$K127*'6. INPUT PROJECT'!$L127*(1+'6. INPUT PROJECT'!$M127)</f>
        <v>0</v>
      </c>
      <c r="AJ189" s="297">
        <f>AJ$73*'6. INPUT PROJECT'!$K127*'6. INPUT PROJECT'!$L127*(1+'6. INPUT PROJECT'!$M127)^2</f>
        <v>0</v>
      </c>
      <c r="AK189" s="297">
        <f>AK$73*'6. INPUT PROJECT'!$K127*'6. INPUT PROJECT'!$L127*(1+'6. INPUT PROJECT'!$M127)^2</f>
        <v>0</v>
      </c>
      <c r="AL189" s="297">
        <f>AL$73*'6. INPUT PROJECT'!$K127*'6. INPUT PROJECT'!$L127*(1+'6. INPUT PROJECT'!$M127)^2</f>
        <v>0</v>
      </c>
      <c r="AM189" s="297">
        <f>AM$73*'6. INPUT PROJECT'!$K127*'6. INPUT PROJECT'!$L127*(1+'6. INPUT PROJECT'!$M127)^2</f>
        <v>0</v>
      </c>
      <c r="AN189" s="297">
        <f>AN$73*'6. INPUT PROJECT'!$K127*'6. INPUT PROJECT'!$L127*(1+'6. INPUT PROJECT'!$M127)^2</f>
        <v>0</v>
      </c>
      <c r="AO189" s="297">
        <f>AO$73*'6. INPUT PROJECT'!$K127*'6. INPUT PROJECT'!$L127*(1+'6. INPUT PROJECT'!$M127)^2</f>
        <v>0</v>
      </c>
      <c r="AP189" s="297">
        <f>AP$73*'6. INPUT PROJECT'!$K127*'6. INPUT PROJECT'!$L127*(1+'6. INPUT PROJECT'!$M127)^2</f>
        <v>0</v>
      </c>
      <c r="AQ189" s="297">
        <f>AQ$73*'6. INPUT PROJECT'!$K127*'6. INPUT PROJECT'!$L127*(1+'6. INPUT PROJECT'!$M127)^2</f>
        <v>0</v>
      </c>
      <c r="AR189" s="297">
        <f>AR$73*'6. INPUT PROJECT'!$K127*'6. INPUT PROJECT'!$L127*(1+'6. INPUT PROJECT'!$M127)^2</f>
        <v>0</v>
      </c>
      <c r="AS189" s="297">
        <f>AS$73*'6. INPUT PROJECT'!$K127*'6. INPUT PROJECT'!$L127*(1+'6. INPUT PROJECT'!$M127)^2</f>
        <v>0</v>
      </c>
      <c r="AT189" s="297">
        <f>AT$73*'6. INPUT PROJECT'!$K127*'6. INPUT PROJECT'!$L127*(1+'6. INPUT PROJECT'!$M127)^2</f>
        <v>0</v>
      </c>
      <c r="AU189" s="297">
        <f>AU$73*'6. INPUT PROJECT'!$K127*'6. INPUT PROJECT'!$L127*(1+'6. INPUT PROJECT'!$M127)^2</f>
        <v>0</v>
      </c>
      <c r="AV189" s="297">
        <f>AV$73*'6. INPUT PROJECT'!$K127*'6. INPUT PROJECT'!$L127*(1+'6. INPUT PROJECT'!$M127)^3</f>
        <v>0</v>
      </c>
      <c r="AW189" s="297">
        <f>AW$73*'6. INPUT PROJECT'!$K127*'6. INPUT PROJECT'!$L127*(1+'6. INPUT PROJECT'!$M127)^3</f>
        <v>0</v>
      </c>
      <c r="AX189" s="297">
        <f>AX$73*'6. INPUT PROJECT'!$K127*'6. INPUT PROJECT'!$L127*(1+'6. INPUT PROJECT'!$M127)^3</f>
        <v>0</v>
      </c>
      <c r="AY189" s="297">
        <f>AY$73*'6. INPUT PROJECT'!$K127*'6. INPUT PROJECT'!$L127*(1+'6. INPUT PROJECT'!$M127)^3</f>
        <v>0</v>
      </c>
      <c r="AZ189" s="297">
        <f>AZ$73*'6. INPUT PROJECT'!$K127*'6. INPUT PROJECT'!$L127*(1+'6. INPUT PROJECT'!$M127)^3</f>
        <v>0</v>
      </c>
      <c r="BA189" s="297">
        <f>BA$73*'6. INPUT PROJECT'!$K127*'6. INPUT PROJECT'!$L127*(1+'6. INPUT PROJECT'!$M127)^3</f>
        <v>0</v>
      </c>
      <c r="BB189" s="297">
        <f>BB$73*'6. INPUT PROJECT'!$K127*'6. INPUT PROJECT'!$L127*(1+'6. INPUT PROJECT'!$M127)^3</f>
        <v>0</v>
      </c>
      <c r="BC189" s="297">
        <f>BC$73*'6. INPUT PROJECT'!$K127*'6. INPUT PROJECT'!$L127*(1+'6. INPUT PROJECT'!$M127)^3</f>
        <v>0</v>
      </c>
      <c r="BD189" s="297">
        <f>BD$73*'6. INPUT PROJECT'!$K127*'6. INPUT PROJECT'!$L127*(1+'6. INPUT PROJECT'!$M127)^3</f>
        <v>0</v>
      </c>
      <c r="BE189" s="297">
        <f>BE$73*'6. INPUT PROJECT'!$K127*'6. INPUT PROJECT'!$L127*(1+'6. INPUT PROJECT'!$M127)^3</f>
        <v>0</v>
      </c>
      <c r="BF189" s="297">
        <f>BF$73*'6. INPUT PROJECT'!$K127*'6. INPUT PROJECT'!$L127*(1+'6. INPUT PROJECT'!$M127)^3</f>
        <v>0</v>
      </c>
      <c r="BG189" s="297">
        <f>BG$73*'6. INPUT PROJECT'!$K127*'6. INPUT PROJECT'!$L127*(1+'6. INPUT PROJECT'!$M127)^3</f>
        <v>0</v>
      </c>
      <c r="BH189" s="297">
        <f>BH$73*'6. INPUT PROJECT'!$K127*'6. INPUT PROJECT'!$L127*(1+'6. INPUT PROJECT'!$M127)^4</f>
        <v>0</v>
      </c>
      <c r="BI189" s="297">
        <f>BI$73*'6. INPUT PROJECT'!$K127*'6. INPUT PROJECT'!$L127*(1+'6. INPUT PROJECT'!$M127)^4</f>
        <v>0</v>
      </c>
      <c r="BJ189" s="297">
        <f>BJ$73*'6. INPUT PROJECT'!$K127*'6. INPUT PROJECT'!$L127*(1+'6. INPUT PROJECT'!$M127)^4</f>
        <v>0</v>
      </c>
      <c r="BK189" s="297">
        <f>BK$73*'6. INPUT PROJECT'!$K127*'6. INPUT PROJECT'!$L127*(1+'6. INPUT PROJECT'!$M127)^4</f>
        <v>0</v>
      </c>
      <c r="BL189" s="297">
        <f>BL$73*'6. INPUT PROJECT'!$K127*'6. INPUT PROJECT'!$L127*(1+'6. INPUT PROJECT'!$M127)^4</f>
        <v>0</v>
      </c>
      <c r="BM189" s="297">
        <f>BM$73*'6. INPUT PROJECT'!$K127*'6. INPUT PROJECT'!$L127*(1+'6. INPUT PROJECT'!$M127)^4</f>
        <v>0</v>
      </c>
      <c r="BN189" s="297">
        <f>BN$73*'6. INPUT PROJECT'!$K127*'6. INPUT PROJECT'!$L127*(1+'6. INPUT PROJECT'!$M127)^4</f>
        <v>0</v>
      </c>
      <c r="BO189" s="297">
        <f>BO$73*'6. INPUT PROJECT'!$K127*'6. INPUT PROJECT'!$L127*(1+'6. INPUT PROJECT'!$M127)^4</f>
        <v>0</v>
      </c>
      <c r="BP189" s="297">
        <f>BP$73*'6. INPUT PROJECT'!$K127*'6. INPUT PROJECT'!$L127*(1+'6. INPUT PROJECT'!$M127)^4</f>
        <v>0</v>
      </c>
      <c r="BQ189" s="297">
        <f>BQ$73*'6. INPUT PROJECT'!$K127*'6. INPUT PROJECT'!$L127*(1+'6. INPUT PROJECT'!$M127)^4</f>
        <v>0</v>
      </c>
      <c r="BR189" s="297">
        <f>BR$73*'6. INPUT PROJECT'!$K127*'6. INPUT PROJECT'!$L127*(1+'6. INPUT PROJECT'!$M127)^4</f>
        <v>0</v>
      </c>
      <c r="BS189" s="297">
        <f>BS$73*'6. INPUT PROJECT'!$K127*'6. INPUT PROJECT'!$L127*(1+'6. INPUT PROJECT'!$M127)^4</f>
        <v>0</v>
      </c>
    </row>
    <row r="190" spans="1:71" s="80" customFormat="1" ht="16" outlineLevel="2">
      <c r="A190" s="83"/>
      <c r="B190" s="129" t="str">
        <f>'6. INPUT PROJECT'!D128</f>
        <v>Project-2.5.2-Item #4</v>
      </c>
      <c r="C190" s="129">
        <f>'6. INPUT PROJECT'!F128</f>
        <v>0</v>
      </c>
      <c r="E190" s="297">
        <f t="shared" si="138"/>
        <v>0</v>
      </c>
      <c r="F190" s="297">
        <f t="shared" si="139"/>
        <v>0</v>
      </c>
      <c r="G190" s="297">
        <f t="shared" si="140"/>
        <v>0</v>
      </c>
      <c r="H190" s="297">
        <f t="shared" si="141"/>
        <v>0</v>
      </c>
      <c r="I190" s="297">
        <f t="shared" si="142"/>
        <v>0</v>
      </c>
      <c r="J190" s="297">
        <f t="shared" si="143"/>
        <v>0</v>
      </c>
      <c r="K190" s="291"/>
      <c r="L190" s="297">
        <f>L$73*'6. INPUT PROJECT'!$K128*'6. INPUT PROJECT'!$L128</f>
        <v>0</v>
      </c>
      <c r="M190" s="297">
        <f>M$73*'6. INPUT PROJECT'!$K128*'6. INPUT PROJECT'!$L128</f>
        <v>0</v>
      </c>
      <c r="N190" s="297">
        <f>N$73*'6. INPUT PROJECT'!$K128*'6. INPUT PROJECT'!$L128</f>
        <v>0</v>
      </c>
      <c r="O190" s="297">
        <f>O$73*'6. INPUT PROJECT'!$K128*'6. INPUT PROJECT'!$L128</f>
        <v>0</v>
      </c>
      <c r="P190" s="297">
        <f>P$73*'6. INPUT PROJECT'!$K128*'6. INPUT PROJECT'!$L128</f>
        <v>0</v>
      </c>
      <c r="Q190" s="297">
        <f>Q$73*'6. INPUT PROJECT'!$K128*'6. INPUT PROJECT'!$L128</f>
        <v>0</v>
      </c>
      <c r="R190" s="297">
        <f>R$73*'6. INPUT PROJECT'!$K128*'6. INPUT PROJECT'!$L128</f>
        <v>0</v>
      </c>
      <c r="S190" s="297">
        <f>S$73*'6. INPUT PROJECT'!$K128*'6. INPUT PROJECT'!$L128</f>
        <v>0</v>
      </c>
      <c r="T190" s="297">
        <f>T$73*'6. INPUT PROJECT'!$K128*'6. INPUT PROJECT'!$L128</f>
        <v>0</v>
      </c>
      <c r="U190" s="297">
        <f>U$73*'6. INPUT PROJECT'!$K128*'6. INPUT PROJECT'!$L128</f>
        <v>0</v>
      </c>
      <c r="V190" s="297">
        <f>V$73*'6. INPUT PROJECT'!$K128*'6. INPUT PROJECT'!$L128</f>
        <v>0</v>
      </c>
      <c r="W190" s="297">
        <f>W$73*'6. INPUT PROJECT'!$K128*'6. INPUT PROJECT'!$L128</f>
        <v>0</v>
      </c>
      <c r="X190" s="297">
        <f>X$73*'6. INPUT PROJECT'!$K128*'6. INPUT PROJECT'!$L128*(1+'6. INPUT PROJECT'!$M128)</f>
        <v>0</v>
      </c>
      <c r="Y190" s="297">
        <f>Y$73*'6. INPUT PROJECT'!$K128*'6. INPUT PROJECT'!$L128*(1+'6. INPUT PROJECT'!$M128)</f>
        <v>0</v>
      </c>
      <c r="Z190" s="297">
        <f>Z$73*'6. INPUT PROJECT'!$K128*'6. INPUT PROJECT'!$L128*(1+'6. INPUT PROJECT'!$M128)</f>
        <v>0</v>
      </c>
      <c r="AA190" s="297">
        <f>AA$73*'6. INPUT PROJECT'!$K128*'6. INPUT PROJECT'!$L128*(1+'6. INPUT PROJECT'!$M128)</f>
        <v>0</v>
      </c>
      <c r="AB190" s="297">
        <f>AB$73*'6. INPUT PROJECT'!$K128*'6. INPUT PROJECT'!$L128*(1+'6. INPUT PROJECT'!$M128)</f>
        <v>0</v>
      </c>
      <c r="AC190" s="297">
        <f>AC$73*'6. INPUT PROJECT'!$K128*'6. INPUT PROJECT'!$L128*(1+'6. INPUT PROJECT'!$M128)</f>
        <v>0</v>
      </c>
      <c r="AD190" s="297">
        <f>AD$73*'6. INPUT PROJECT'!$K128*'6. INPUT PROJECT'!$L128*(1+'6. INPUT PROJECT'!$M128)</f>
        <v>0</v>
      </c>
      <c r="AE190" s="297">
        <f>AE$73*'6. INPUT PROJECT'!$K128*'6. INPUT PROJECT'!$L128*(1+'6. INPUT PROJECT'!$M128)</f>
        <v>0</v>
      </c>
      <c r="AF190" s="297">
        <f>AF$73*'6. INPUT PROJECT'!$K128*'6. INPUT PROJECT'!$L128*(1+'6. INPUT PROJECT'!$M128)</f>
        <v>0</v>
      </c>
      <c r="AG190" s="297">
        <f>AG$73*'6. INPUT PROJECT'!$K128*'6. INPUT PROJECT'!$L128*(1+'6. INPUT PROJECT'!$M128)</f>
        <v>0</v>
      </c>
      <c r="AH190" s="297">
        <f>AH$73*'6. INPUT PROJECT'!$K128*'6. INPUT PROJECT'!$L128*(1+'6. INPUT PROJECT'!$M128)</f>
        <v>0</v>
      </c>
      <c r="AI190" s="297">
        <f>AI$73*'6. INPUT PROJECT'!$K128*'6. INPUT PROJECT'!$L128*(1+'6. INPUT PROJECT'!$M128)</f>
        <v>0</v>
      </c>
      <c r="AJ190" s="297">
        <f>AJ$73*'6. INPUT PROJECT'!$K128*'6. INPUT PROJECT'!$L128*(1+'6. INPUT PROJECT'!$M128)^2</f>
        <v>0</v>
      </c>
      <c r="AK190" s="297">
        <f>AK$73*'6. INPUT PROJECT'!$K128*'6. INPUT PROJECT'!$L128*(1+'6. INPUT PROJECT'!$M128)^2</f>
        <v>0</v>
      </c>
      <c r="AL190" s="297">
        <f>AL$73*'6. INPUT PROJECT'!$K128*'6. INPUT PROJECT'!$L128*(1+'6. INPUT PROJECT'!$M128)^2</f>
        <v>0</v>
      </c>
      <c r="AM190" s="297">
        <f>AM$73*'6. INPUT PROJECT'!$K128*'6. INPUT PROJECT'!$L128*(1+'6. INPUT PROJECT'!$M128)^2</f>
        <v>0</v>
      </c>
      <c r="AN190" s="297">
        <f>AN$73*'6. INPUT PROJECT'!$K128*'6. INPUT PROJECT'!$L128*(1+'6. INPUT PROJECT'!$M128)^2</f>
        <v>0</v>
      </c>
      <c r="AO190" s="297">
        <f>AO$73*'6. INPUT PROJECT'!$K128*'6. INPUT PROJECT'!$L128*(1+'6. INPUT PROJECT'!$M128)^2</f>
        <v>0</v>
      </c>
      <c r="AP190" s="297">
        <f>AP$73*'6. INPUT PROJECT'!$K128*'6. INPUT PROJECT'!$L128*(1+'6. INPUT PROJECT'!$M128)^2</f>
        <v>0</v>
      </c>
      <c r="AQ190" s="297">
        <f>AQ$73*'6. INPUT PROJECT'!$K128*'6. INPUT PROJECT'!$L128*(1+'6. INPUT PROJECT'!$M128)^2</f>
        <v>0</v>
      </c>
      <c r="AR190" s="297">
        <f>AR$73*'6. INPUT PROJECT'!$K128*'6. INPUT PROJECT'!$L128*(1+'6. INPUT PROJECT'!$M128)^2</f>
        <v>0</v>
      </c>
      <c r="AS190" s="297">
        <f>AS$73*'6. INPUT PROJECT'!$K128*'6. INPUT PROJECT'!$L128*(1+'6. INPUT PROJECT'!$M128)^2</f>
        <v>0</v>
      </c>
      <c r="AT190" s="297">
        <f>AT$73*'6. INPUT PROJECT'!$K128*'6. INPUT PROJECT'!$L128*(1+'6. INPUT PROJECT'!$M128)^2</f>
        <v>0</v>
      </c>
      <c r="AU190" s="297">
        <f>AU$73*'6. INPUT PROJECT'!$K128*'6. INPUT PROJECT'!$L128*(1+'6. INPUT PROJECT'!$M128)^2</f>
        <v>0</v>
      </c>
      <c r="AV190" s="297">
        <f>AV$73*'6. INPUT PROJECT'!$K128*'6. INPUT PROJECT'!$L128*(1+'6. INPUT PROJECT'!$M128)^3</f>
        <v>0</v>
      </c>
      <c r="AW190" s="297">
        <f>AW$73*'6. INPUT PROJECT'!$K128*'6. INPUT PROJECT'!$L128*(1+'6. INPUT PROJECT'!$M128)^3</f>
        <v>0</v>
      </c>
      <c r="AX190" s="297">
        <f>AX$73*'6. INPUT PROJECT'!$K128*'6. INPUT PROJECT'!$L128*(1+'6. INPUT PROJECT'!$M128)^3</f>
        <v>0</v>
      </c>
      <c r="AY190" s="297">
        <f>AY$73*'6. INPUT PROJECT'!$K128*'6. INPUT PROJECT'!$L128*(1+'6. INPUT PROJECT'!$M128)^3</f>
        <v>0</v>
      </c>
      <c r="AZ190" s="297">
        <f>AZ$73*'6. INPUT PROJECT'!$K128*'6. INPUT PROJECT'!$L128*(1+'6. INPUT PROJECT'!$M128)^3</f>
        <v>0</v>
      </c>
      <c r="BA190" s="297">
        <f>BA$73*'6. INPUT PROJECT'!$K128*'6. INPUT PROJECT'!$L128*(1+'6. INPUT PROJECT'!$M128)^3</f>
        <v>0</v>
      </c>
      <c r="BB190" s="297">
        <f>BB$73*'6. INPUT PROJECT'!$K128*'6. INPUT PROJECT'!$L128*(1+'6. INPUT PROJECT'!$M128)^3</f>
        <v>0</v>
      </c>
      <c r="BC190" s="297">
        <f>BC$73*'6. INPUT PROJECT'!$K128*'6. INPUT PROJECT'!$L128*(1+'6. INPUT PROJECT'!$M128)^3</f>
        <v>0</v>
      </c>
      <c r="BD190" s="297">
        <f>BD$73*'6. INPUT PROJECT'!$K128*'6. INPUT PROJECT'!$L128*(1+'6. INPUT PROJECT'!$M128)^3</f>
        <v>0</v>
      </c>
      <c r="BE190" s="297">
        <f>BE$73*'6. INPUT PROJECT'!$K128*'6. INPUT PROJECT'!$L128*(1+'6. INPUT PROJECT'!$M128)^3</f>
        <v>0</v>
      </c>
      <c r="BF190" s="297">
        <f>BF$73*'6. INPUT PROJECT'!$K128*'6. INPUT PROJECT'!$L128*(1+'6. INPUT PROJECT'!$M128)^3</f>
        <v>0</v>
      </c>
      <c r="BG190" s="297">
        <f>BG$73*'6. INPUT PROJECT'!$K128*'6. INPUT PROJECT'!$L128*(1+'6. INPUT PROJECT'!$M128)^3</f>
        <v>0</v>
      </c>
      <c r="BH190" s="297">
        <f>BH$73*'6. INPUT PROJECT'!$K128*'6. INPUT PROJECT'!$L128*(1+'6. INPUT PROJECT'!$M128)^4</f>
        <v>0</v>
      </c>
      <c r="BI190" s="297">
        <f>BI$73*'6. INPUT PROJECT'!$K128*'6. INPUT PROJECT'!$L128*(1+'6. INPUT PROJECT'!$M128)^4</f>
        <v>0</v>
      </c>
      <c r="BJ190" s="297">
        <f>BJ$73*'6. INPUT PROJECT'!$K128*'6. INPUT PROJECT'!$L128*(1+'6. INPUT PROJECT'!$M128)^4</f>
        <v>0</v>
      </c>
      <c r="BK190" s="297">
        <f>BK$73*'6. INPUT PROJECT'!$K128*'6. INPUT PROJECT'!$L128*(1+'6. INPUT PROJECT'!$M128)^4</f>
        <v>0</v>
      </c>
      <c r="BL190" s="297">
        <f>BL$73*'6. INPUT PROJECT'!$K128*'6. INPUT PROJECT'!$L128*(1+'6. INPUT PROJECT'!$M128)^4</f>
        <v>0</v>
      </c>
      <c r="BM190" s="297">
        <f>BM$73*'6. INPUT PROJECT'!$K128*'6. INPUT PROJECT'!$L128*(1+'6. INPUT PROJECT'!$M128)^4</f>
        <v>0</v>
      </c>
      <c r="BN190" s="297">
        <f>BN$73*'6. INPUT PROJECT'!$K128*'6. INPUT PROJECT'!$L128*(1+'6. INPUT PROJECT'!$M128)^4</f>
        <v>0</v>
      </c>
      <c r="BO190" s="297">
        <f>BO$73*'6. INPUT PROJECT'!$K128*'6. INPUT PROJECT'!$L128*(1+'6. INPUT PROJECT'!$M128)^4</f>
        <v>0</v>
      </c>
      <c r="BP190" s="297">
        <f>BP$73*'6. INPUT PROJECT'!$K128*'6. INPUT PROJECT'!$L128*(1+'6. INPUT PROJECT'!$M128)^4</f>
        <v>0</v>
      </c>
      <c r="BQ190" s="297">
        <f>BQ$73*'6. INPUT PROJECT'!$K128*'6. INPUT PROJECT'!$L128*(1+'6. INPUT PROJECT'!$M128)^4</f>
        <v>0</v>
      </c>
      <c r="BR190" s="297">
        <f>BR$73*'6. INPUT PROJECT'!$K128*'6. INPUT PROJECT'!$L128*(1+'6. INPUT PROJECT'!$M128)^4</f>
        <v>0</v>
      </c>
      <c r="BS190" s="297">
        <f>BS$73*'6. INPUT PROJECT'!$K128*'6. INPUT PROJECT'!$L128*(1+'6. INPUT PROJECT'!$M128)^4</f>
        <v>0</v>
      </c>
    </row>
    <row r="191" spans="1:71" s="80" customFormat="1" ht="16" outlineLevel="2">
      <c r="A191" s="83"/>
      <c r="B191" s="129" t="str">
        <f>'6. INPUT PROJECT'!D129</f>
        <v>Project-2.5.2-Item #5</v>
      </c>
      <c r="C191" s="129">
        <f>'6. INPUT PROJECT'!F129</f>
        <v>0</v>
      </c>
      <c r="E191" s="297">
        <f t="shared" si="138"/>
        <v>0</v>
      </c>
      <c r="F191" s="297">
        <f t="shared" si="139"/>
        <v>0</v>
      </c>
      <c r="G191" s="297">
        <f t="shared" si="140"/>
        <v>0</v>
      </c>
      <c r="H191" s="297">
        <f t="shared" si="141"/>
        <v>0</v>
      </c>
      <c r="I191" s="297">
        <f t="shared" si="142"/>
        <v>0</v>
      </c>
      <c r="J191" s="297">
        <f t="shared" si="143"/>
        <v>0</v>
      </c>
      <c r="K191" s="307"/>
      <c r="L191" s="297">
        <f>L$73*'6. INPUT PROJECT'!$K129*'6. INPUT PROJECT'!$L129</f>
        <v>0</v>
      </c>
      <c r="M191" s="297">
        <f>M$73*'6. INPUT PROJECT'!$K129*'6. INPUT PROJECT'!$L129</f>
        <v>0</v>
      </c>
      <c r="N191" s="297">
        <f>N$73*'6. INPUT PROJECT'!$K129*'6. INPUT PROJECT'!$L129</f>
        <v>0</v>
      </c>
      <c r="O191" s="297">
        <f>O$73*'6. INPUT PROJECT'!$K129*'6. INPUT PROJECT'!$L129</f>
        <v>0</v>
      </c>
      <c r="P191" s="297">
        <f>P$73*'6. INPUT PROJECT'!$K129*'6. INPUT PROJECT'!$L129</f>
        <v>0</v>
      </c>
      <c r="Q191" s="297">
        <f>Q$73*'6. INPUT PROJECT'!$K129*'6. INPUT PROJECT'!$L129</f>
        <v>0</v>
      </c>
      <c r="R191" s="297">
        <f>R$73*'6. INPUT PROJECT'!$K129*'6. INPUT PROJECT'!$L129</f>
        <v>0</v>
      </c>
      <c r="S191" s="297">
        <f>S$73*'6. INPUT PROJECT'!$K129*'6. INPUT PROJECT'!$L129</f>
        <v>0</v>
      </c>
      <c r="T191" s="297">
        <f>T$73*'6. INPUT PROJECT'!$K129*'6. INPUT PROJECT'!$L129</f>
        <v>0</v>
      </c>
      <c r="U191" s="297">
        <f>U$73*'6. INPUT PROJECT'!$K129*'6. INPUT PROJECT'!$L129</f>
        <v>0</v>
      </c>
      <c r="V191" s="297">
        <f>V$73*'6. INPUT PROJECT'!$K129*'6. INPUT PROJECT'!$L129</f>
        <v>0</v>
      </c>
      <c r="W191" s="297">
        <f>W$73*'6. INPUT PROJECT'!$K129*'6. INPUT PROJECT'!$L129</f>
        <v>0</v>
      </c>
      <c r="X191" s="297">
        <f>X$73*'6. INPUT PROJECT'!$K129*'6. INPUT PROJECT'!$L129*(1+'6. INPUT PROJECT'!$M129)</f>
        <v>0</v>
      </c>
      <c r="Y191" s="297">
        <f>Y$73*'6. INPUT PROJECT'!$K129*'6. INPUT PROJECT'!$L129*(1+'6. INPUT PROJECT'!$M129)</f>
        <v>0</v>
      </c>
      <c r="Z191" s="297">
        <f>Z$73*'6. INPUT PROJECT'!$K129*'6. INPUT PROJECT'!$L129*(1+'6. INPUT PROJECT'!$M129)</f>
        <v>0</v>
      </c>
      <c r="AA191" s="297">
        <f>AA$73*'6. INPUT PROJECT'!$K129*'6. INPUT PROJECT'!$L129*(1+'6. INPUT PROJECT'!$M129)</f>
        <v>0</v>
      </c>
      <c r="AB191" s="297">
        <f>AB$73*'6. INPUT PROJECT'!$K129*'6. INPUT PROJECT'!$L129*(1+'6. INPUT PROJECT'!$M129)</f>
        <v>0</v>
      </c>
      <c r="AC191" s="297">
        <f>AC$73*'6. INPUT PROJECT'!$K129*'6. INPUT PROJECT'!$L129*(1+'6. INPUT PROJECT'!$M129)</f>
        <v>0</v>
      </c>
      <c r="AD191" s="297">
        <f>AD$73*'6. INPUT PROJECT'!$K129*'6. INPUT PROJECT'!$L129*(1+'6. INPUT PROJECT'!$M129)</f>
        <v>0</v>
      </c>
      <c r="AE191" s="297">
        <f>AE$73*'6. INPUT PROJECT'!$K129*'6. INPUT PROJECT'!$L129*(1+'6. INPUT PROJECT'!$M129)</f>
        <v>0</v>
      </c>
      <c r="AF191" s="297">
        <f>AF$73*'6. INPUT PROJECT'!$K129*'6. INPUT PROJECT'!$L129*(1+'6. INPUT PROJECT'!$M129)</f>
        <v>0</v>
      </c>
      <c r="AG191" s="297">
        <f>AG$73*'6. INPUT PROJECT'!$K129*'6. INPUT PROJECT'!$L129*(1+'6. INPUT PROJECT'!$M129)</f>
        <v>0</v>
      </c>
      <c r="AH191" s="297">
        <f>AH$73*'6. INPUT PROJECT'!$K129*'6. INPUT PROJECT'!$L129*(1+'6. INPUT PROJECT'!$M129)</f>
        <v>0</v>
      </c>
      <c r="AI191" s="297">
        <f>AI$73*'6. INPUT PROJECT'!$K129*'6. INPUT PROJECT'!$L129*(1+'6. INPUT PROJECT'!$M129)</f>
        <v>0</v>
      </c>
      <c r="AJ191" s="297">
        <f>AJ$73*'6. INPUT PROJECT'!$K129*'6. INPUT PROJECT'!$L129*(1+'6. INPUT PROJECT'!$M129)^2</f>
        <v>0</v>
      </c>
      <c r="AK191" s="297">
        <f>AK$73*'6. INPUT PROJECT'!$K129*'6. INPUT PROJECT'!$L129*(1+'6. INPUT PROJECT'!$M129)^2</f>
        <v>0</v>
      </c>
      <c r="AL191" s="297">
        <f>AL$73*'6. INPUT PROJECT'!$K129*'6. INPUT PROJECT'!$L129*(1+'6. INPUT PROJECT'!$M129)^2</f>
        <v>0</v>
      </c>
      <c r="AM191" s="297">
        <f>AM$73*'6. INPUT PROJECT'!$K129*'6. INPUT PROJECT'!$L129*(1+'6. INPUT PROJECT'!$M129)^2</f>
        <v>0</v>
      </c>
      <c r="AN191" s="297">
        <f>AN$73*'6. INPUT PROJECT'!$K129*'6. INPUT PROJECT'!$L129*(1+'6. INPUT PROJECT'!$M129)^2</f>
        <v>0</v>
      </c>
      <c r="AO191" s="297">
        <f>AO$73*'6. INPUT PROJECT'!$K129*'6. INPUT PROJECT'!$L129*(1+'6. INPUT PROJECT'!$M129)^2</f>
        <v>0</v>
      </c>
      <c r="AP191" s="297">
        <f>AP$73*'6. INPUT PROJECT'!$K129*'6. INPUT PROJECT'!$L129*(1+'6. INPUT PROJECT'!$M129)^2</f>
        <v>0</v>
      </c>
      <c r="AQ191" s="297">
        <f>AQ$73*'6. INPUT PROJECT'!$K129*'6. INPUT PROJECT'!$L129*(1+'6. INPUT PROJECT'!$M129)^2</f>
        <v>0</v>
      </c>
      <c r="AR191" s="297">
        <f>AR$73*'6. INPUT PROJECT'!$K129*'6. INPUT PROJECT'!$L129*(1+'6. INPUT PROJECT'!$M129)^2</f>
        <v>0</v>
      </c>
      <c r="AS191" s="297">
        <f>AS$73*'6. INPUT PROJECT'!$K129*'6. INPUT PROJECT'!$L129*(1+'6. INPUT PROJECT'!$M129)^2</f>
        <v>0</v>
      </c>
      <c r="AT191" s="297">
        <f>AT$73*'6. INPUT PROJECT'!$K129*'6. INPUT PROJECT'!$L129*(1+'6. INPUT PROJECT'!$M129)^2</f>
        <v>0</v>
      </c>
      <c r="AU191" s="297">
        <f>AU$73*'6. INPUT PROJECT'!$K129*'6. INPUT PROJECT'!$L129*(1+'6. INPUT PROJECT'!$M129)^2</f>
        <v>0</v>
      </c>
      <c r="AV191" s="297">
        <f>AV$73*'6. INPUT PROJECT'!$K129*'6. INPUT PROJECT'!$L129*(1+'6. INPUT PROJECT'!$M129)^3</f>
        <v>0</v>
      </c>
      <c r="AW191" s="297">
        <f>AW$73*'6. INPUT PROJECT'!$K129*'6. INPUT PROJECT'!$L129*(1+'6. INPUT PROJECT'!$M129)^3</f>
        <v>0</v>
      </c>
      <c r="AX191" s="297">
        <f>AX$73*'6. INPUT PROJECT'!$K129*'6. INPUT PROJECT'!$L129*(1+'6. INPUT PROJECT'!$M129)^3</f>
        <v>0</v>
      </c>
      <c r="AY191" s="297">
        <f>AY$73*'6. INPUT PROJECT'!$K129*'6. INPUT PROJECT'!$L129*(1+'6. INPUT PROJECT'!$M129)^3</f>
        <v>0</v>
      </c>
      <c r="AZ191" s="297">
        <f>AZ$73*'6. INPUT PROJECT'!$K129*'6. INPUT PROJECT'!$L129*(1+'6. INPUT PROJECT'!$M129)^3</f>
        <v>0</v>
      </c>
      <c r="BA191" s="297">
        <f>BA$73*'6. INPUT PROJECT'!$K129*'6. INPUT PROJECT'!$L129*(1+'6. INPUT PROJECT'!$M129)^3</f>
        <v>0</v>
      </c>
      <c r="BB191" s="297">
        <f>BB$73*'6. INPUT PROJECT'!$K129*'6. INPUT PROJECT'!$L129*(1+'6. INPUT PROJECT'!$M129)^3</f>
        <v>0</v>
      </c>
      <c r="BC191" s="297">
        <f>BC$73*'6. INPUT PROJECT'!$K129*'6. INPUT PROJECT'!$L129*(1+'6. INPUT PROJECT'!$M129)^3</f>
        <v>0</v>
      </c>
      <c r="BD191" s="297">
        <f>BD$73*'6. INPUT PROJECT'!$K129*'6. INPUT PROJECT'!$L129*(1+'6. INPUT PROJECT'!$M129)^3</f>
        <v>0</v>
      </c>
      <c r="BE191" s="297">
        <f>BE$73*'6. INPUT PROJECT'!$K129*'6. INPUT PROJECT'!$L129*(1+'6. INPUT PROJECT'!$M129)^3</f>
        <v>0</v>
      </c>
      <c r="BF191" s="297">
        <f>BF$73*'6. INPUT PROJECT'!$K129*'6. INPUT PROJECT'!$L129*(1+'6. INPUT PROJECT'!$M129)^3</f>
        <v>0</v>
      </c>
      <c r="BG191" s="297">
        <f>BG$73*'6. INPUT PROJECT'!$K129*'6. INPUT PROJECT'!$L129*(1+'6. INPUT PROJECT'!$M129)^3</f>
        <v>0</v>
      </c>
      <c r="BH191" s="297">
        <f>BH$73*'6. INPUT PROJECT'!$K129*'6. INPUT PROJECT'!$L129*(1+'6. INPUT PROJECT'!$M129)^4</f>
        <v>0</v>
      </c>
      <c r="BI191" s="297">
        <f>BI$73*'6. INPUT PROJECT'!$K129*'6. INPUT PROJECT'!$L129*(1+'6. INPUT PROJECT'!$M129)^4</f>
        <v>0</v>
      </c>
      <c r="BJ191" s="297">
        <f>BJ$73*'6. INPUT PROJECT'!$K129*'6. INPUT PROJECT'!$L129*(1+'6. INPUT PROJECT'!$M129)^4</f>
        <v>0</v>
      </c>
      <c r="BK191" s="297">
        <f>BK$73*'6. INPUT PROJECT'!$K129*'6. INPUT PROJECT'!$L129*(1+'6. INPUT PROJECT'!$M129)^4</f>
        <v>0</v>
      </c>
      <c r="BL191" s="297">
        <f>BL$73*'6. INPUT PROJECT'!$K129*'6. INPUT PROJECT'!$L129*(1+'6. INPUT PROJECT'!$M129)^4</f>
        <v>0</v>
      </c>
      <c r="BM191" s="297">
        <f>BM$73*'6. INPUT PROJECT'!$K129*'6. INPUT PROJECT'!$L129*(1+'6. INPUT PROJECT'!$M129)^4</f>
        <v>0</v>
      </c>
      <c r="BN191" s="297">
        <f>BN$73*'6. INPUT PROJECT'!$K129*'6. INPUT PROJECT'!$L129*(1+'6. INPUT PROJECT'!$M129)^4</f>
        <v>0</v>
      </c>
      <c r="BO191" s="297">
        <f>BO$73*'6. INPUT PROJECT'!$K129*'6. INPUT PROJECT'!$L129*(1+'6. INPUT PROJECT'!$M129)^4</f>
        <v>0</v>
      </c>
      <c r="BP191" s="297">
        <f>BP$73*'6. INPUT PROJECT'!$K129*'6. INPUT PROJECT'!$L129*(1+'6. INPUT PROJECT'!$M129)^4</f>
        <v>0</v>
      </c>
      <c r="BQ191" s="297">
        <f>BQ$73*'6. INPUT PROJECT'!$K129*'6. INPUT PROJECT'!$L129*(1+'6. INPUT PROJECT'!$M129)^4</f>
        <v>0</v>
      </c>
      <c r="BR191" s="297">
        <f>BR$73*'6. INPUT PROJECT'!$K129*'6. INPUT PROJECT'!$L129*(1+'6. INPUT PROJECT'!$M129)^4</f>
        <v>0</v>
      </c>
      <c r="BS191" s="297">
        <f>BS$73*'6. INPUT PROJECT'!$K129*'6. INPUT PROJECT'!$L129*(1+'6. INPUT PROJECT'!$M129)^4</f>
        <v>0</v>
      </c>
    </row>
    <row r="192" spans="1:71" s="80" customFormat="1" ht="16" outlineLevel="2">
      <c r="A192" s="83"/>
      <c r="B192" s="129" t="str">
        <f>'6. INPUT PROJECT'!D130</f>
        <v>Project-2.5.2-Item #6</v>
      </c>
      <c r="C192" s="129">
        <f>'6. INPUT PROJECT'!F130</f>
        <v>0</v>
      </c>
      <c r="E192" s="297">
        <f t="shared" si="138"/>
        <v>0</v>
      </c>
      <c r="F192" s="297">
        <f t="shared" si="139"/>
        <v>0</v>
      </c>
      <c r="G192" s="297">
        <f t="shared" si="140"/>
        <v>0</v>
      </c>
      <c r="H192" s="297">
        <f t="shared" si="141"/>
        <v>0</v>
      </c>
      <c r="I192" s="297">
        <f t="shared" si="142"/>
        <v>0</v>
      </c>
      <c r="J192" s="297">
        <f t="shared" si="143"/>
        <v>0</v>
      </c>
      <c r="K192" s="309"/>
      <c r="L192" s="297">
        <f>L$73*'6. INPUT PROJECT'!$K130*'6. INPUT PROJECT'!$L130</f>
        <v>0</v>
      </c>
      <c r="M192" s="297">
        <f>M$73*'6. INPUT PROJECT'!$K130*'6. INPUT PROJECT'!$L130</f>
        <v>0</v>
      </c>
      <c r="N192" s="297">
        <f>N$73*'6. INPUT PROJECT'!$K130*'6. INPUT PROJECT'!$L130</f>
        <v>0</v>
      </c>
      <c r="O192" s="297">
        <f>O$73*'6. INPUT PROJECT'!$K130*'6. INPUT PROJECT'!$L130</f>
        <v>0</v>
      </c>
      <c r="P192" s="297">
        <f>P$73*'6. INPUT PROJECT'!$K130*'6. INPUT PROJECT'!$L130</f>
        <v>0</v>
      </c>
      <c r="Q192" s="297">
        <f>Q$73*'6. INPUT PROJECT'!$K130*'6. INPUT PROJECT'!$L130</f>
        <v>0</v>
      </c>
      <c r="R192" s="297">
        <f>R$73*'6. INPUT PROJECT'!$K130*'6. INPUT PROJECT'!$L130</f>
        <v>0</v>
      </c>
      <c r="S192" s="297">
        <f>S$73*'6. INPUT PROJECT'!$K130*'6. INPUT PROJECT'!$L130</f>
        <v>0</v>
      </c>
      <c r="T192" s="297">
        <f>T$73*'6. INPUT PROJECT'!$K130*'6. INPUT PROJECT'!$L130</f>
        <v>0</v>
      </c>
      <c r="U192" s="297">
        <f>U$73*'6. INPUT PROJECT'!$K130*'6. INPUT PROJECT'!$L130</f>
        <v>0</v>
      </c>
      <c r="V192" s="297">
        <f>V$73*'6. INPUT PROJECT'!$K130*'6. INPUT PROJECT'!$L130</f>
        <v>0</v>
      </c>
      <c r="W192" s="297">
        <f>W$73*'6. INPUT PROJECT'!$K130*'6. INPUT PROJECT'!$L130</f>
        <v>0</v>
      </c>
      <c r="X192" s="297">
        <f>X$73*'6. INPUT PROJECT'!$K130*'6. INPUT PROJECT'!$L130*(1+'6. INPUT PROJECT'!$M130)</f>
        <v>0</v>
      </c>
      <c r="Y192" s="297">
        <f>Y$73*'6. INPUT PROJECT'!$K130*'6. INPUT PROJECT'!$L130*(1+'6. INPUT PROJECT'!$M130)</f>
        <v>0</v>
      </c>
      <c r="Z192" s="297">
        <f>Z$73*'6. INPUT PROJECT'!$K130*'6. INPUT PROJECT'!$L130*(1+'6. INPUT PROJECT'!$M130)</f>
        <v>0</v>
      </c>
      <c r="AA192" s="297">
        <f>AA$73*'6. INPUT PROJECT'!$K130*'6. INPUT PROJECT'!$L130*(1+'6. INPUT PROJECT'!$M130)</f>
        <v>0</v>
      </c>
      <c r="AB192" s="297">
        <f>AB$73*'6. INPUT PROJECT'!$K130*'6. INPUT PROJECT'!$L130*(1+'6. INPUT PROJECT'!$M130)</f>
        <v>0</v>
      </c>
      <c r="AC192" s="297">
        <f>AC$73*'6. INPUT PROJECT'!$K130*'6. INPUT PROJECT'!$L130*(1+'6. INPUT PROJECT'!$M130)</f>
        <v>0</v>
      </c>
      <c r="AD192" s="297">
        <f>AD$73*'6. INPUT PROJECT'!$K130*'6. INPUT PROJECT'!$L130*(1+'6. INPUT PROJECT'!$M130)</f>
        <v>0</v>
      </c>
      <c r="AE192" s="297">
        <f>AE$73*'6. INPUT PROJECT'!$K130*'6. INPUT PROJECT'!$L130*(1+'6. INPUT PROJECT'!$M130)</f>
        <v>0</v>
      </c>
      <c r="AF192" s="297">
        <f>AF$73*'6. INPUT PROJECT'!$K130*'6. INPUT PROJECT'!$L130*(1+'6. INPUT PROJECT'!$M130)</f>
        <v>0</v>
      </c>
      <c r="AG192" s="297">
        <f>AG$73*'6. INPUT PROJECT'!$K130*'6. INPUT PROJECT'!$L130*(1+'6. INPUT PROJECT'!$M130)</f>
        <v>0</v>
      </c>
      <c r="AH192" s="297">
        <f>AH$73*'6. INPUT PROJECT'!$K130*'6. INPUT PROJECT'!$L130*(1+'6. INPUT PROJECT'!$M130)</f>
        <v>0</v>
      </c>
      <c r="AI192" s="297">
        <f>AI$73*'6. INPUT PROJECT'!$K130*'6. INPUT PROJECT'!$L130*(1+'6. INPUT PROJECT'!$M130)</f>
        <v>0</v>
      </c>
      <c r="AJ192" s="297">
        <f>AJ$73*'6. INPUT PROJECT'!$K130*'6. INPUT PROJECT'!$L130*(1+'6. INPUT PROJECT'!$M130)^2</f>
        <v>0</v>
      </c>
      <c r="AK192" s="297">
        <f>AK$73*'6. INPUT PROJECT'!$K130*'6. INPUT PROJECT'!$L130*(1+'6. INPUT PROJECT'!$M130)^2</f>
        <v>0</v>
      </c>
      <c r="AL192" s="297">
        <f>AL$73*'6. INPUT PROJECT'!$K130*'6. INPUT PROJECT'!$L130*(1+'6. INPUT PROJECT'!$M130)^2</f>
        <v>0</v>
      </c>
      <c r="AM192" s="297">
        <f>AM$73*'6. INPUT PROJECT'!$K130*'6. INPUT PROJECT'!$L130*(1+'6. INPUT PROJECT'!$M130)^2</f>
        <v>0</v>
      </c>
      <c r="AN192" s="297">
        <f>AN$73*'6. INPUT PROJECT'!$K130*'6. INPUT PROJECT'!$L130*(1+'6. INPUT PROJECT'!$M130)^2</f>
        <v>0</v>
      </c>
      <c r="AO192" s="297">
        <f>AO$73*'6. INPUT PROJECT'!$K130*'6. INPUT PROJECT'!$L130*(1+'6. INPUT PROJECT'!$M130)^2</f>
        <v>0</v>
      </c>
      <c r="AP192" s="297">
        <f>AP$73*'6. INPUT PROJECT'!$K130*'6. INPUT PROJECT'!$L130*(1+'6. INPUT PROJECT'!$M130)^2</f>
        <v>0</v>
      </c>
      <c r="AQ192" s="297">
        <f>AQ$73*'6. INPUT PROJECT'!$K130*'6. INPUT PROJECT'!$L130*(1+'6. INPUT PROJECT'!$M130)^2</f>
        <v>0</v>
      </c>
      <c r="AR192" s="297">
        <f>AR$73*'6. INPUT PROJECT'!$K130*'6. INPUT PROJECT'!$L130*(1+'6. INPUT PROJECT'!$M130)^2</f>
        <v>0</v>
      </c>
      <c r="AS192" s="297">
        <f>AS$73*'6. INPUT PROJECT'!$K130*'6. INPUT PROJECT'!$L130*(1+'6. INPUT PROJECT'!$M130)^2</f>
        <v>0</v>
      </c>
      <c r="AT192" s="297">
        <f>AT$73*'6. INPUT PROJECT'!$K130*'6. INPUT PROJECT'!$L130*(1+'6. INPUT PROJECT'!$M130)^2</f>
        <v>0</v>
      </c>
      <c r="AU192" s="297">
        <f>AU$73*'6. INPUT PROJECT'!$K130*'6. INPUT PROJECT'!$L130*(1+'6. INPUT PROJECT'!$M130)^2</f>
        <v>0</v>
      </c>
      <c r="AV192" s="297">
        <f>AV$73*'6. INPUT PROJECT'!$K130*'6. INPUT PROJECT'!$L130*(1+'6. INPUT PROJECT'!$M130)^3</f>
        <v>0</v>
      </c>
      <c r="AW192" s="297">
        <f>AW$73*'6. INPUT PROJECT'!$K130*'6. INPUT PROJECT'!$L130*(1+'6. INPUT PROJECT'!$M130)^3</f>
        <v>0</v>
      </c>
      <c r="AX192" s="297">
        <f>AX$73*'6. INPUT PROJECT'!$K130*'6. INPUT PROJECT'!$L130*(1+'6. INPUT PROJECT'!$M130)^3</f>
        <v>0</v>
      </c>
      <c r="AY192" s="297">
        <f>AY$73*'6. INPUT PROJECT'!$K130*'6. INPUT PROJECT'!$L130*(1+'6. INPUT PROJECT'!$M130)^3</f>
        <v>0</v>
      </c>
      <c r="AZ192" s="297">
        <f>AZ$73*'6. INPUT PROJECT'!$K130*'6. INPUT PROJECT'!$L130*(1+'6. INPUT PROJECT'!$M130)^3</f>
        <v>0</v>
      </c>
      <c r="BA192" s="297">
        <f>BA$73*'6. INPUT PROJECT'!$K130*'6. INPUT PROJECT'!$L130*(1+'6. INPUT PROJECT'!$M130)^3</f>
        <v>0</v>
      </c>
      <c r="BB192" s="297">
        <f>BB$73*'6. INPUT PROJECT'!$K130*'6. INPUT PROJECT'!$L130*(1+'6. INPUT PROJECT'!$M130)^3</f>
        <v>0</v>
      </c>
      <c r="BC192" s="297">
        <f>BC$73*'6. INPUT PROJECT'!$K130*'6. INPUT PROJECT'!$L130*(1+'6. INPUT PROJECT'!$M130)^3</f>
        <v>0</v>
      </c>
      <c r="BD192" s="297">
        <f>BD$73*'6. INPUT PROJECT'!$K130*'6. INPUT PROJECT'!$L130*(1+'6. INPUT PROJECT'!$M130)^3</f>
        <v>0</v>
      </c>
      <c r="BE192" s="297">
        <f>BE$73*'6. INPUT PROJECT'!$K130*'6. INPUT PROJECT'!$L130*(1+'6. INPUT PROJECT'!$M130)^3</f>
        <v>0</v>
      </c>
      <c r="BF192" s="297">
        <f>BF$73*'6. INPUT PROJECT'!$K130*'6. INPUT PROJECT'!$L130*(1+'6. INPUT PROJECT'!$M130)^3</f>
        <v>0</v>
      </c>
      <c r="BG192" s="297">
        <f>BG$73*'6. INPUT PROJECT'!$K130*'6. INPUT PROJECT'!$L130*(1+'6. INPUT PROJECT'!$M130)^3</f>
        <v>0</v>
      </c>
      <c r="BH192" s="297">
        <f>BH$73*'6. INPUT PROJECT'!$K130*'6. INPUT PROJECT'!$L130*(1+'6. INPUT PROJECT'!$M130)^4</f>
        <v>0</v>
      </c>
      <c r="BI192" s="297">
        <f>BI$73*'6. INPUT PROJECT'!$K130*'6. INPUT PROJECT'!$L130*(1+'6. INPUT PROJECT'!$M130)^4</f>
        <v>0</v>
      </c>
      <c r="BJ192" s="297">
        <f>BJ$73*'6. INPUT PROJECT'!$K130*'6. INPUT PROJECT'!$L130*(1+'6. INPUT PROJECT'!$M130)^4</f>
        <v>0</v>
      </c>
      <c r="BK192" s="297">
        <f>BK$73*'6. INPUT PROJECT'!$K130*'6. INPUT PROJECT'!$L130*(1+'6. INPUT PROJECT'!$M130)^4</f>
        <v>0</v>
      </c>
      <c r="BL192" s="297">
        <f>BL$73*'6. INPUT PROJECT'!$K130*'6. INPUT PROJECT'!$L130*(1+'6. INPUT PROJECT'!$M130)^4</f>
        <v>0</v>
      </c>
      <c r="BM192" s="297">
        <f>BM$73*'6. INPUT PROJECT'!$K130*'6. INPUT PROJECT'!$L130*(1+'6. INPUT PROJECT'!$M130)^4</f>
        <v>0</v>
      </c>
      <c r="BN192" s="297">
        <f>BN$73*'6. INPUT PROJECT'!$K130*'6. INPUT PROJECT'!$L130*(1+'6. INPUT PROJECT'!$M130)^4</f>
        <v>0</v>
      </c>
      <c r="BO192" s="297">
        <f>BO$73*'6. INPUT PROJECT'!$K130*'6. INPUT PROJECT'!$L130*(1+'6. INPUT PROJECT'!$M130)^4</f>
        <v>0</v>
      </c>
      <c r="BP192" s="297">
        <f>BP$73*'6. INPUT PROJECT'!$K130*'6. INPUT PROJECT'!$L130*(1+'6. INPUT PROJECT'!$M130)^4</f>
        <v>0</v>
      </c>
      <c r="BQ192" s="297">
        <f>BQ$73*'6. INPUT PROJECT'!$K130*'6. INPUT PROJECT'!$L130*(1+'6. INPUT PROJECT'!$M130)^4</f>
        <v>0</v>
      </c>
      <c r="BR192" s="297">
        <f>BR$73*'6. INPUT PROJECT'!$K130*'6. INPUT PROJECT'!$L130*(1+'6. INPUT PROJECT'!$M130)^4</f>
        <v>0</v>
      </c>
      <c r="BS192" s="297">
        <f>BS$73*'6. INPUT PROJECT'!$K130*'6. INPUT PROJECT'!$L130*(1+'6. INPUT PROJECT'!$M130)^4</f>
        <v>0</v>
      </c>
    </row>
    <row r="193" spans="1:71" s="80" customFormat="1" ht="16" outlineLevel="2">
      <c r="A193" s="83"/>
      <c r="B193" s="129" t="str">
        <f>'6. INPUT PROJECT'!D131</f>
        <v>Project-2.5.2-Item #7</v>
      </c>
      <c r="C193" s="129">
        <f>'6. INPUT PROJECT'!F131</f>
        <v>0</v>
      </c>
      <c r="E193" s="297">
        <f t="shared" si="138"/>
        <v>0</v>
      </c>
      <c r="F193" s="297">
        <f t="shared" si="139"/>
        <v>0</v>
      </c>
      <c r="G193" s="297">
        <f t="shared" si="140"/>
        <v>0</v>
      </c>
      <c r="H193" s="297">
        <f t="shared" si="141"/>
        <v>0</v>
      </c>
      <c r="I193" s="297">
        <f t="shared" si="142"/>
        <v>0</v>
      </c>
      <c r="J193" s="297">
        <f t="shared" si="143"/>
        <v>0</v>
      </c>
      <c r="K193" s="291"/>
      <c r="L193" s="297">
        <f>L$73*'6. INPUT PROJECT'!$K131*'6. INPUT PROJECT'!$L131</f>
        <v>0</v>
      </c>
      <c r="M193" s="297">
        <f>M$73*'6. INPUT PROJECT'!$K131*'6. INPUT PROJECT'!$L131</f>
        <v>0</v>
      </c>
      <c r="N193" s="297">
        <f>N$73*'6. INPUT PROJECT'!$K131*'6. INPUT PROJECT'!$L131</f>
        <v>0</v>
      </c>
      <c r="O193" s="297">
        <f>O$73*'6. INPUT PROJECT'!$K131*'6. INPUT PROJECT'!$L131</f>
        <v>0</v>
      </c>
      <c r="P193" s="297">
        <f>P$73*'6. INPUT PROJECT'!$K131*'6. INPUT PROJECT'!$L131</f>
        <v>0</v>
      </c>
      <c r="Q193" s="297">
        <f>Q$73*'6. INPUT PROJECT'!$K131*'6. INPUT PROJECT'!$L131</f>
        <v>0</v>
      </c>
      <c r="R193" s="297">
        <f>R$73*'6. INPUT PROJECT'!$K131*'6. INPUT PROJECT'!$L131</f>
        <v>0</v>
      </c>
      <c r="S193" s="297">
        <f>S$73*'6. INPUT PROJECT'!$K131*'6. INPUT PROJECT'!$L131</f>
        <v>0</v>
      </c>
      <c r="T193" s="297">
        <f>T$73*'6. INPUT PROJECT'!$K131*'6. INPUT PROJECT'!$L131</f>
        <v>0</v>
      </c>
      <c r="U193" s="297">
        <f>U$73*'6. INPUT PROJECT'!$K131*'6. INPUT PROJECT'!$L131</f>
        <v>0</v>
      </c>
      <c r="V193" s="297">
        <f>V$73*'6. INPUT PROJECT'!$K131*'6. INPUT PROJECT'!$L131</f>
        <v>0</v>
      </c>
      <c r="W193" s="297">
        <f>W$73*'6. INPUT PROJECT'!$K131*'6. INPUT PROJECT'!$L131</f>
        <v>0</v>
      </c>
      <c r="X193" s="297">
        <f>X$73*'6. INPUT PROJECT'!$K131*'6. INPUT PROJECT'!$L131*(1+'6. INPUT PROJECT'!$M131)</f>
        <v>0</v>
      </c>
      <c r="Y193" s="297">
        <f>Y$73*'6. INPUT PROJECT'!$K131*'6. INPUT PROJECT'!$L131*(1+'6. INPUT PROJECT'!$M131)</f>
        <v>0</v>
      </c>
      <c r="Z193" s="297">
        <f>Z$73*'6. INPUT PROJECT'!$K131*'6. INPUT PROJECT'!$L131*(1+'6. INPUT PROJECT'!$M131)</f>
        <v>0</v>
      </c>
      <c r="AA193" s="297">
        <f>AA$73*'6. INPUT PROJECT'!$K131*'6. INPUT PROJECT'!$L131*(1+'6. INPUT PROJECT'!$M131)</f>
        <v>0</v>
      </c>
      <c r="AB193" s="297">
        <f>AB$73*'6. INPUT PROJECT'!$K131*'6. INPUT PROJECT'!$L131*(1+'6. INPUT PROJECT'!$M131)</f>
        <v>0</v>
      </c>
      <c r="AC193" s="297">
        <f>AC$73*'6. INPUT PROJECT'!$K131*'6. INPUT PROJECT'!$L131*(1+'6. INPUT PROJECT'!$M131)</f>
        <v>0</v>
      </c>
      <c r="AD193" s="297">
        <f>AD$73*'6. INPUT PROJECT'!$K131*'6. INPUT PROJECT'!$L131*(1+'6. INPUT PROJECT'!$M131)</f>
        <v>0</v>
      </c>
      <c r="AE193" s="297">
        <f>AE$73*'6. INPUT PROJECT'!$K131*'6. INPUT PROJECT'!$L131*(1+'6. INPUT PROJECT'!$M131)</f>
        <v>0</v>
      </c>
      <c r="AF193" s="297">
        <f>AF$73*'6. INPUT PROJECT'!$K131*'6. INPUT PROJECT'!$L131*(1+'6. INPUT PROJECT'!$M131)</f>
        <v>0</v>
      </c>
      <c r="AG193" s="297">
        <f>AG$73*'6. INPUT PROJECT'!$K131*'6. INPUT PROJECT'!$L131*(1+'6. INPUT PROJECT'!$M131)</f>
        <v>0</v>
      </c>
      <c r="AH193" s="297">
        <f>AH$73*'6. INPUT PROJECT'!$K131*'6. INPUT PROJECT'!$L131*(1+'6. INPUT PROJECT'!$M131)</f>
        <v>0</v>
      </c>
      <c r="AI193" s="297">
        <f>AI$73*'6. INPUT PROJECT'!$K131*'6. INPUT PROJECT'!$L131*(1+'6. INPUT PROJECT'!$M131)</f>
        <v>0</v>
      </c>
      <c r="AJ193" s="297">
        <f>AJ$73*'6. INPUT PROJECT'!$K131*'6. INPUT PROJECT'!$L131*(1+'6. INPUT PROJECT'!$M131)^2</f>
        <v>0</v>
      </c>
      <c r="AK193" s="297">
        <f>AK$73*'6. INPUT PROJECT'!$K131*'6. INPUT PROJECT'!$L131*(1+'6. INPUT PROJECT'!$M131)^2</f>
        <v>0</v>
      </c>
      <c r="AL193" s="297">
        <f>AL$73*'6. INPUT PROJECT'!$K131*'6. INPUT PROJECT'!$L131*(1+'6. INPUT PROJECT'!$M131)^2</f>
        <v>0</v>
      </c>
      <c r="AM193" s="297">
        <f>AM$73*'6. INPUT PROJECT'!$K131*'6. INPUT PROJECT'!$L131*(1+'6. INPUT PROJECT'!$M131)^2</f>
        <v>0</v>
      </c>
      <c r="AN193" s="297">
        <f>AN$73*'6. INPUT PROJECT'!$K131*'6. INPUT PROJECT'!$L131*(1+'6. INPUT PROJECT'!$M131)^2</f>
        <v>0</v>
      </c>
      <c r="AO193" s="297">
        <f>AO$73*'6. INPUT PROJECT'!$K131*'6. INPUT PROJECT'!$L131*(1+'6. INPUT PROJECT'!$M131)^2</f>
        <v>0</v>
      </c>
      <c r="AP193" s="297">
        <f>AP$73*'6. INPUT PROJECT'!$K131*'6. INPUT PROJECT'!$L131*(1+'6. INPUT PROJECT'!$M131)^2</f>
        <v>0</v>
      </c>
      <c r="AQ193" s="297">
        <f>AQ$73*'6. INPUT PROJECT'!$K131*'6. INPUT PROJECT'!$L131*(1+'6. INPUT PROJECT'!$M131)^2</f>
        <v>0</v>
      </c>
      <c r="AR193" s="297">
        <f>AR$73*'6. INPUT PROJECT'!$K131*'6. INPUT PROJECT'!$L131*(1+'6. INPUT PROJECT'!$M131)^2</f>
        <v>0</v>
      </c>
      <c r="AS193" s="297">
        <f>AS$73*'6. INPUT PROJECT'!$K131*'6. INPUT PROJECT'!$L131*(1+'6. INPUT PROJECT'!$M131)^2</f>
        <v>0</v>
      </c>
      <c r="AT193" s="297">
        <f>AT$73*'6. INPUT PROJECT'!$K131*'6. INPUT PROJECT'!$L131*(1+'6. INPUT PROJECT'!$M131)^2</f>
        <v>0</v>
      </c>
      <c r="AU193" s="297">
        <f>AU$73*'6. INPUT PROJECT'!$K131*'6. INPUT PROJECT'!$L131*(1+'6. INPUT PROJECT'!$M131)^2</f>
        <v>0</v>
      </c>
      <c r="AV193" s="297">
        <f>AV$73*'6. INPUT PROJECT'!$K131*'6. INPUT PROJECT'!$L131*(1+'6. INPUT PROJECT'!$M131)^3</f>
        <v>0</v>
      </c>
      <c r="AW193" s="297">
        <f>AW$73*'6. INPUT PROJECT'!$K131*'6. INPUT PROJECT'!$L131*(1+'6. INPUT PROJECT'!$M131)^3</f>
        <v>0</v>
      </c>
      <c r="AX193" s="297">
        <f>AX$73*'6. INPUT PROJECT'!$K131*'6. INPUT PROJECT'!$L131*(1+'6. INPUT PROJECT'!$M131)^3</f>
        <v>0</v>
      </c>
      <c r="AY193" s="297">
        <f>AY$73*'6. INPUT PROJECT'!$K131*'6. INPUT PROJECT'!$L131*(1+'6. INPUT PROJECT'!$M131)^3</f>
        <v>0</v>
      </c>
      <c r="AZ193" s="297">
        <f>AZ$73*'6. INPUT PROJECT'!$K131*'6. INPUT PROJECT'!$L131*(1+'6. INPUT PROJECT'!$M131)^3</f>
        <v>0</v>
      </c>
      <c r="BA193" s="297">
        <f>BA$73*'6. INPUT PROJECT'!$K131*'6. INPUT PROJECT'!$L131*(1+'6. INPUT PROJECT'!$M131)^3</f>
        <v>0</v>
      </c>
      <c r="BB193" s="297">
        <f>BB$73*'6. INPUT PROJECT'!$K131*'6. INPUT PROJECT'!$L131*(1+'6. INPUT PROJECT'!$M131)^3</f>
        <v>0</v>
      </c>
      <c r="BC193" s="297">
        <f>BC$73*'6. INPUT PROJECT'!$K131*'6. INPUT PROJECT'!$L131*(1+'6. INPUT PROJECT'!$M131)^3</f>
        <v>0</v>
      </c>
      <c r="BD193" s="297">
        <f>BD$73*'6. INPUT PROJECT'!$K131*'6. INPUT PROJECT'!$L131*(1+'6. INPUT PROJECT'!$M131)^3</f>
        <v>0</v>
      </c>
      <c r="BE193" s="297">
        <f>BE$73*'6. INPUT PROJECT'!$K131*'6. INPUT PROJECT'!$L131*(1+'6. INPUT PROJECT'!$M131)^3</f>
        <v>0</v>
      </c>
      <c r="BF193" s="297">
        <f>BF$73*'6. INPUT PROJECT'!$K131*'6. INPUT PROJECT'!$L131*(1+'6. INPUT PROJECT'!$M131)^3</f>
        <v>0</v>
      </c>
      <c r="BG193" s="297">
        <f>BG$73*'6. INPUT PROJECT'!$K131*'6. INPUT PROJECT'!$L131*(1+'6. INPUT PROJECT'!$M131)^3</f>
        <v>0</v>
      </c>
      <c r="BH193" s="297">
        <f>BH$73*'6. INPUT PROJECT'!$K131*'6. INPUT PROJECT'!$L131*(1+'6. INPUT PROJECT'!$M131)^4</f>
        <v>0</v>
      </c>
      <c r="BI193" s="297">
        <f>BI$73*'6. INPUT PROJECT'!$K131*'6. INPUT PROJECT'!$L131*(1+'6. INPUT PROJECT'!$M131)^4</f>
        <v>0</v>
      </c>
      <c r="BJ193" s="297">
        <f>BJ$73*'6. INPUT PROJECT'!$K131*'6. INPUT PROJECT'!$L131*(1+'6. INPUT PROJECT'!$M131)^4</f>
        <v>0</v>
      </c>
      <c r="BK193" s="297">
        <f>BK$73*'6. INPUT PROJECT'!$K131*'6. INPUT PROJECT'!$L131*(1+'6. INPUT PROJECT'!$M131)^4</f>
        <v>0</v>
      </c>
      <c r="BL193" s="297">
        <f>BL$73*'6. INPUT PROJECT'!$K131*'6. INPUT PROJECT'!$L131*(1+'6. INPUT PROJECT'!$M131)^4</f>
        <v>0</v>
      </c>
      <c r="BM193" s="297">
        <f>BM$73*'6. INPUT PROJECT'!$K131*'6. INPUT PROJECT'!$L131*(1+'6. INPUT PROJECT'!$M131)^4</f>
        <v>0</v>
      </c>
      <c r="BN193" s="297">
        <f>BN$73*'6. INPUT PROJECT'!$K131*'6. INPUT PROJECT'!$L131*(1+'6. INPUT PROJECT'!$M131)^4</f>
        <v>0</v>
      </c>
      <c r="BO193" s="297">
        <f>BO$73*'6. INPUT PROJECT'!$K131*'6. INPUT PROJECT'!$L131*(1+'6. INPUT PROJECT'!$M131)^4</f>
        <v>0</v>
      </c>
      <c r="BP193" s="297">
        <f>BP$73*'6. INPUT PROJECT'!$K131*'6. INPUT PROJECT'!$L131*(1+'6. INPUT PROJECT'!$M131)^4</f>
        <v>0</v>
      </c>
      <c r="BQ193" s="297">
        <f>BQ$73*'6. INPUT PROJECT'!$K131*'6. INPUT PROJECT'!$L131*(1+'6. INPUT PROJECT'!$M131)^4</f>
        <v>0</v>
      </c>
      <c r="BR193" s="297">
        <f>BR$73*'6. INPUT PROJECT'!$K131*'6. INPUT PROJECT'!$L131*(1+'6. INPUT PROJECT'!$M131)^4</f>
        <v>0</v>
      </c>
      <c r="BS193" s="297">
        <f>BS$73*'6. INPUT PROJECT'!$K131*'6. INPUT PROJECT'!$L131*(1+'6. INPUT PROJECT'!$M131)^4</f>
        <v>0</v>
      </c>
    </row>
    <row r="194" spans="1:71" s="80" customFormat="1" ht="16" outlineLevel="2">
      <c r="A194" s="83"/>
      <c r="B194" s="129" t="str">
        <f>'6. INPUT PROJECT'!D132</f>
        <v>Project-2.5.2-Item #8</v>
      </c>
      <c r="C194" s="129">
        <f>'6. INPUT PROJECT'!F132</f>
        <v>0</v>
      </c>
      <c r="E194" s="297">
        <f t="shared" si="138"/>
        <v>0</v>
      </c>
      <c r="F194" s="297">
        <f t="shared" si="139"/>
        <v>0</v>
      </c>
      <c r="G194" s="297">
        <f t="shared" si="140"/>
        <v>0</v>
      </c>
      <c r="H194" s="297">
        <f t="shared" si="141"/>
        <v>0</v>
      </c>
      <c r="I194" s="297">
        <f t="shared" si="142"/>
        <v>0</v>
      </c>
      <c r="J194" s="297">
        <f t="shared" si="143"/>
        <v>0</v>
      </c>
      <c r="K194" s="291"/>
      <c r="L194" s="297">
        <f>L$73*'6. INPUT PROJECT'!$K132*'6. INPUT PROJECT'!$L132</f>
        <v>0</v>
      </c>
      <c r="M194" s="297">
        <f>M$73*'6. INPUT PROJECT'!$K132*'6. INPUT PROJECT'!$L132</f>
        <v>0</v>
      </c>
      <c r="N194" s="297">
        <f>N$73*'6. INPUT PROJECT'!$K132*'6. INPUT PROJECT'!$L132</f>
        <v>0</v>
      </c>
      <c r="O194" s="297">
        <f>O$73*'6. INPUT PROJECT'!$K132*'6. INPUT PROJECT'!$L132</f>
        <v>0</v>
      </c>
      <c r="P194" s="297">
        <f>P$73*'6. INPUT PROJECT'!$K132*'6. INPUT PROJECT'!$L132</f>
        <v>0</v>
      </c>
      <c r="Q194" s="297">
        <f>Q$73*'6. INPUT PROJECT'!$K132*'6. INPUT PROJECT'!$L132</f>
        <v>0</v>
      </c>
      <c r="R194" s="297">
        <f>R$73*'6. INPUT PROJECT'!$K132*'6. INPUT PROJECT'!$L132</f>
        <v>0</v>
      </c>
      <c r="S194" s="297">
        <f>S$73*'6. INPUT PROJECT'!$K132*'6. INPUT PROJECT'!$L132</f>
        <v>0</v>
      </c>
      <c r="T194" s="297">
        <f>T$73*'6. INPUT PROJECT'!$K132*'6. INPUT PROJECT'!$L132</f>
        <v>0</v>
      </c>
      <c r="U194" s="297">
        <f>U$73*'6. INPUT PROJECT'!$K132*'6. INPUT PROJECT'!$L132</f>
        <v>0</v>
      </c>
      <c r="V194" s="297">
        <f>V$73*'6. INPUT PROJECT'!$K132*'6. INPUT PROJECT'!$L132</f>
        <v>0</v>
      </c>
      <c r="W194" s="297">
        <f>W$73*'6. INPUT PROJECT'!$K132*'6. INPUT PROJECT'!$L132</f>
        <v>0</v>
      </c>
      <c r="X194" s="297">
        <f>X$73*'6. INPUT PROJECT'!$K132*'6. INPUT PROJECT'!$L132*(1+'6. INPUT PROJECT'!$M132)</f>
        <v>0</v>
      </c>
      <c r="Y194" s="297">
        <f>Y$73*'6. INPUT PROJECT'!$K132*'6. INPUT PROJECT'!$L132*(1+'6. INPUT PROJECT'!$M132)</f>
        <v>0</v>
      </c>
      <c r="Z194" s="297">
        <f>Z$73*'6. INPUT PROJECT'!$K132*'6. INPUT PROJECT'!$L132*(1+'6. INPUT PROJECT'!$M132)</f>
        <v>0</v>
      </c>
      <c r="AA194" s="297">
        <f>AA$73*'6. INPUT PROJECT'!$K132*'6. INPUT PROJECT'!$L132*(1+'6. INPUT PROJECT'!$M132)</f>
        <v>0</v>
      </c>
      <c r="AB194" s="297">
        <f>AB$73*'6. INPUT PROJECT'!$K132*'6. INPUT PROJECT'!$L132*(1+'6. INPUT PROJECT'!$M132)</f>
        <v>0</v>
      </c>
      <c r="AC194" s="297">
        <f>AC$73*'6. INPUT PROJECT'!$K132*'6. INPUT PROJECT'!$L132*(1+'6. INPUT PROJECT'!$M132)</f>
        <v>0</v>
      </c>
      <c r="AD194" s="297">
        <f>AD$73*'6. INPUT PROJECT'!$K132*'6. INPUT PROJECT'!$L132*(1+'6. INPUT PROJECT'!$M132)</f>
        <v>0</v>
      </c>
      <c r="AE194" s="297">
        <f>AE$73*'6. INPUT PROJECT'!$K132*'6. INPUT PROJECT'!$L132*(1+'6. INPUT PROJECT'!$M132)</f>
        <v>0</v>
      </c>
      <c r="AF194" s="297">
        <f>AF$73*'6. INPUT PROJECT'!$K132*'6. INPUT PROJECT'!$L132*(1+'6. INPUT PROJECT'!$M132)</f>
        <v>0</v>
      </c>
      <c r="AG194" s="297">
        <f>AG$73*'6. INPUT PROJECT'!$K132*'6. INPUT PROJECT'!$L132*(1+'6. INPUT PROJECT'!$M132)</f>
        <v>0</v>
      </c>
      <c r="AH194" s="297">
        <f>AH$73*'6. INPUT PROJECT'!$K132*'6. INPUT PROJECT'!$L132*(1+'6. INPUT PROJECT'!$M132)</f>
        <v>0</v>
      </c>
      <c r="AI194" s="297">
        <f>AI$73*'6. INPUT PROJECT'!$K132*'6. INPUT PROJECT'!$L132*(1+'6. INPUT PROJECT'!$M132)</f>
        <v>0</v>
      </c>
      <c r="AJ194" s="297">
        <f>AJ$73*'6. INPUT PROJECT'!$K132*'6. INPUT PROJECT'!$L132*(1+'6. INPUT PROJECT'!$M132)^2</f>
        <v>0</v>
      </c>
      <c r="AK194" s="297">
        <f>AK$73*'6. INPUT PROJECT'!$K132*'6. INPUT PROJECT'!$L132*(1+'6. INPUT PROJECT'!$M132)^2</f>
        <v>0</v>
      </c>
      <c r="AL194" s="297">
        <f>AL$73*'6. INPUT PROJECT'!$K132*'6. INPUT PROJECT'!$L132*(1+'6. INPUT PROJECT'!$M132)^2</f>
        <v>0</v>
      </c>
      <c r="AM194" s="297">
        <f>AM$73*'6. INPUT PROJECT'!$K132*'6. INPUT PROJECT'!$L132*(1+'6. INPUT PROJECT'!$M132)^2</f>
        <v>0</v>
      </c>
      <c r="AN194" s="297">
        <f>AN$73*'6. INPUT PROJECT'!$K132*'6. INPUT PROJECT'!$L132*(1+'6. INPUT PROJECT'!$M132)^2</f>
        <v>0</v>
      </c>
      <c r="AO194" s="297">
        <f>AO$73*'6. INPUT PROJECT'!$K132*'6. INPUT PROJECT'!$L132*(1+'6. INPUT PROJECT'!$M132)^2</f>
        <v>0</v>
      </c>
      <c r="AP194" s="297">
        <f>AP$73*'6. INPUT PROJECT'!$K132*'6. INPUT PROJECT'!$L132*(1+'6. INPUT PROJECT'!$M132)^2</f>
        <v>0</v>
      </c>
      <c r="AQ194" s="297">
        <f>AQ$73*'6. INPUT PROJECT'!$K132*'6. INPUT PROJECT'!$L132*(1+'6. INPUT PROJECT'!$M132)^2</f>
        <v>0</v>
      </c>
      <c r="AR194" s="297">
        <f>AR$73*'6. INPUT PROJECT'!$K132*'6. INPUT PROJECT'!$L132*(1+'6. INPUT PROJECT'!$M132)^2</f>
        <v>0</v>
      </c>
      <c r="AS194" s="297">
        <f>AS$73*'6. INPUT PROJECT'!$K132*'6. INPUT PROJECT'!$L132*(1+'6. INPUT PROJECT'!$M132)^2</f>
        <v>0</v>
      </c>
      <c r="AT194" s="297">
        <f>AT$73*'6. INPUT PROJECT'!$K132*'6. INPUT PROJECT'!$L132*(1+'6. INPUT PROJECT'!$M132)^2</f>
        <v>0</v>
      </c>
      <c r="AU194" s="297">
        <f>AU$73*'6. INPUT PROJECT'!$K132*'6. INPUT PROJECT'!$L132*(1+'6. INPUT PROJECT'!$M132)^2</f>
        <v>0</v>
      </c>
      <c r="AV194" s="297">
        <f>AV$73*'6. INPUT PROJECT'!$K132*'6. INPUT PROJECT'!$L132*(1+'6. INPUT PROJECT'!$M132)^3</f>
        <v>0</v>
      </c>
      <c r="AW194" s="297">
        <f>AW$73*'6. INPUT PROJECT'!$K132*'6. INPUT PROJECT'!$L132*(1+'6. INPUT PROJECT'!$M132)^3</f>
        <v>0</v>
      </c>
      <c r="AX194" s="297">
        <f>AX$73*'6. INPUT PROJECT'!$K132*'6. INPUT PROJECT'!$L132*(1+'6. INPUT PROJECT'!$M132)^3</f>
        <v>0</v>
      </c>
      <c r="AY194" s="297">
        <f>AY$73*'6. INPUT PROJECT'!$K132*'6. INPUT PROJECT'!$L132*(1+'6. INPUT PROJECT'!$M132)^3</f>
        <v>0</v>
      </c>
      <c r="AZ194" s="297">
        <f>AZ$73*'6. INPUT PROJECT'!$K132*'6. INPUT PROJECT'!$L132*(1+'6. INPUT PROJECT'!$M132)^3</f>
        <v>0</v>
      </c>
      <c r="BA194" s="297">
        <f>BA$73*'6. INPUT PROJECT'!$K132*'6. INPUT PROJECT'!$L132*(1+'6. INPUT PROJECT'!$M132)^3</f>
        <v>0</v>
      </c>
      <c r="BB194" s="297">
        <f>BB$73*'6. INPUT PROJECT'!$K132*'6. INPUT PROJECT'!$L132*(1+'6. INPUT PROJECT'!$M132)^3</f>
        <v>0</v>
      </c>
      <c r="BC194" s="297">
        <f>BC$73*'6. INPUT PROJECT'!$K132*'6. INPUT PROJECT'!$L132*(1+'6. INPUT PROJECT'!$M132)^3</f>
        <v>0</v>
      </c>
      <c r="BD194" s="297">
        <f>BD$73*'6. INPUT PROJECT'!$K132*'6. INPUT PROJECT'!$L132*(1+'6. INPUT PROJECT'!$M132)^3</f>
        <v>0</v>
      </c>
      <c r="BE194" s="297">
        <f>BE$73*'6. INPUT PROJECT'!$K132*'6. INPUT PROJECT'!$L132*(1+'6. INPUT PROJECT'!$M132)^3</f>
        <v>0</v>
      </c>
      <c r="BF194" s="297">
        <f>BF$73*'6. INPUT PROJECT'!$K132*'6. INPUT PROJECT'!$L132*(1+'6. INPUT PROJECT'!$M132)^3</f>
        <v>0</v>
      </c>
      <c r="BG194" s="297">
        <f>BG$73*'6. INPUT PROJECT'!$K132*'6. INPUT PROJECT'!$L132*(1+'6. INPUT PROJECT'!$M132)^3</f>
        <v>0</v>
      </c>
      <c r="BH194" s="297">
        <f>BH$73*'6. INPUT PROJECT'!$K132*'6. INPUT PROJECT'!$L132*(1+'6. INPUT PROJECT'!$M132)^4</f>
        <v>0</v>
      </c>
      <c r="BI194" s="297">
        <f>BI$73*'6. INPUT PROJECT'!$K132*'6. INPUT PROJECT'!$L132*(1+'6. INPUT PROJECT'!$M132)^4</f>
        <v>0</v>
      </c>
      <c r="BJ194" s="297">
        <f>BJ$73*'6. INPUT PROJECT'!$K132*'6. INPUT PROJECT'!$L132*(1+'6. INPUT PROJECT'!$M132)^4</f>
        <v>0</v>
      </c>
      <c r="BK194" s="297">
        <f>BK$73*'6. INPUT PROJECT'!$K132*'6. INPUT PROJECT'!$L132*(1+'6. INPUT PROJECT'!$M132)^4</f>
        <v>0</v>
      </c>
      <c r="BL194" s="297">
        <f>BL$73*'6. INPUT PROJECT'!$K132*'6. INPUT PROJECT'!$L132*(1+'6. INPUT PROJECT'!$M132)^4</f>
        <v>0</v>
      </c>
      <c r="BM194" s="297">
        <f>BM$73*'6. INPUT PROJECT'!$K132*'6. INPUT PROJECT'!$L132*(1+'6. INPUT PROJECT'!$M132)^4</f>
        <v>0</v>
      </c>
      <c r="BN194" s="297">
        <f>BN$73*'6. INPUT PROJECT'!$K132*'6. INPUT PROJECT'!$L132*(1+'6. INPUT PROJECT'!$M132)^4</f>
        <v>0</v>
      </c>
      <c r="BO194" s="297">
        <f>BO$73*'6. INPUT PROJECT'!$K132*'6. INPUT PROJECT'!$L132*(1+'6. INPUT PROJECT'!$M132)^4</f>
        <v>0</v>
      </c>
      <c r="BP194" s="297">
        <f>BP$73*'6. INPUT PROJECT'!$K132*'6. INPUT PROJECT'!$L132*(1+'6. INPUT PROJECT'!$M132)^4</f>
        <v>0</v>
      </c>
      <c r="BQ194" s="297">
        <f>BQ$73*'6. INPUT PROJECT'!$K132*'6. INPUT PROJECT'!$L132*(1+'6. INPUT PROJECT'!$M132)^4</f>
        <v>0</v>
      </c>
      <c r="BR194" s="297">
        <f>BR$73*'6. INPUT PROJECT'!$K132*'6. INPUT PROJECT'!$L132*(1+'6. INPUT PROJECT'!$M132)^4</f>
        <v>0</v>
      </c>
      <c r="BS194" s="297">
        <f>BS$73*'6. INPUT PROJECT'!$K132*'6. INPUT PROJECT'!$L132*(1+'6. INPUT PROJECT'!$M132)^4</f>
        <v>0</v>
      </c>
    </row>
    <row r="195" spans="1:71" s="80" customFormat="1" ht="16" outlineLevel="2">
      <c r="A195" s="83"/>
      <c r="B195" s="129" t="str">
        <f>'6. INPUT PROJECT'!D133</f>
        <v>Project-2.5.2-Item #9</v>
      </c>
      <c r="C195" s="129">
        <f>'6. INPUT PROJECT'!F133</f>
        <v>0</v>
      </c>
      <c r="E195" s="297">
        <f t="shared" si="138"/>
        <v>0</v>
      </c>
      <c r="F195" s="297">
        <f t="shared" si="139"/>
        <v>0</v>
      </c>
      <c r="G195" s="297">
        <f t="shared" si="140"/>
        <v>0</v>
      </c>
      <c r="H195" s="297">
        <f t="shared" si="141"/>
        <v>0</v>
      </c>
      <c r="I195" s="297">
        <f t="shared" si="142"/>
        <v>0</v>
      </c>
      <c r="J195" s="297">
        <f t="shared" si="143"/>
        <v>0</v>
      </c>
      <c r="K195" s="307"/>
      <c r="L195" s="297">
        <f>L$73*'6. INPUT PROJECT'!$K133*'6. INPUT PROJECT'!$L133</f>
        <v>0</v>
      </c>
      <c r="M195" s="297">
        <f>M$73*'6. INPUT PROJECT'!$K133*'6. INPUT PROJECT'!$L133</f>
        <v>0</v>
      </c>
      <c r="N195" s="297">
        <f>N$73*'6. INPUT PROJECT'!$K133*'6. INPUT PROJECT'!$L133</f>
        <v>0</v>
      </c>
      <c r="O195" s="297">
        <f>O$73*'6. INPUT PROJECT'!$K133*'6. INPUT PROJECT'!$L133</f>
        <v>0</v>
      </c>
      <c r="P195" s="297">
        <f>P$73*'6. INPUT PROJECT'!$K133*'6. INPUT PROJECT'!$L133</f>
        <v>0</v>
      </c>
      <c r="Q195" s="297">
        <f>Q$73*'6. INPUT PROJECT'!$K133*'6. INPUT PROJECT'!$L133</f>
        <v>0</v>
      </c>
      <c r="R195" s="297">
        <f>R$73*'6. INPUT PROJECT'!$K133*'6. INPUT PROJECT'!$L133</f>
        <v>0</v>
      </c>
      <c r="S195" s="297">
        <f>S$73*'6. INPUT PROJECT'!$K133*'6. INPUT PROJECT'!$L133</f>
        <v>0</v>
      </c>
      <c r="T195" s="297">
        <f>T$73*'6. INPUT PROJECT'!$K133*'6. INPUT PROJECT'!$L133</f>
        <v>0</v>
      </c>
      <c r="U195" s="297">
        <f>U$73*'6. INPUT PROJECT'!$K133*'6. INPUT PROJECT'!$L133</f>
        <v>0</v>
      </c>
      <c r="V195" s="297">
        <f>V$73*'6. INPUT PROJECT'!$K133*'6. INPUT PROJECT'!$L133</f>
        <v>0</v>
      </c>
      <c r="W195" s="297">
        <f>W$73*'6. INPUT PROJECT'!$K133*'6. INPUT PROJECT'!$L133</f>
        <v>0</v>
      </c>
      <c r="X195" s="297">
        <f>X$73*'6. INPUT PROJECT'!$K133*'6. INPUT PROJECT'!$L133*(1+'6. INPUT PROJECT'!$M133)</f>
        <v>0</v>
      </c>
      <c r="Y195" s="297">
        <f>Y$73*'6. INPUT PROJECT'!$K133*'6. INPUT PROJECT'!$L133*(1+'6. INPUT PROJECT'!$M133)</f>
        <v>0</v>
      </c>
      <c r="Z195" s="297">
        <f>Z$73*'6. INPUT PROJECT'!$K133*'6. INPUT PROJECT'!$L133*(1+'6. INPUT PROJECT'!$M133)</f>
        <v>0</v>
      </c>
      <c r="AA195" s="297">
        <f>AA$73*'6. INPUT PROJECT'!$K133*'6. INPUT PROJECT'!$L133*(1+'6. INPUT PROJECT'!$M133)</f>
        <v>0</v>
      </c>
      <c r="AB195" s="297">
        <f>AB$73*'6. INPUT PROJECT'!$K133*'6. INPUT PROJECT'!$L133*(1+'6. INPUT PROJECT'!$M133)</f>
        <v>0</v>
      </c>
      <c r="AC195" s="297">
        <f>AC$73*'6. INPUT PROJECT'!$K133*'6. INPUT PROJECT'!$L133*(1+'6. INPUT PROJECT'!$M133)</f>
        <v>0</v>
      </c>
      <c r="AD195" s="297">
        <f>AD$73*'6. INPUT PROJECT'!$K133*'6. INPUT PROJECT'!$L133*(1+'6. INPUT PROJECT'!$M133)</f>
        <v>0</v>
      </c>
      <c r="AE195" s="297">
        <f>AE$73*'6. INPUT PROJECT'!$K133*'6. INPUT PROJECT'!$L133*(1+'6. INPUT PROJECT'!$M133)</f>
        <v>0</v>
      </c>
      <c r="AF195" s="297">
        <f>AF$73*'6. INPUT PROJECT'!$K133*'6. INPUT PROJECT'!$L133*(1+'6. INPUT PROJECT'!$M133)</f>
        <v>0</v>
      </c>
      <c r="AG195" s="297">
        <f>AG$73*'6. INPUT PROJECT'!$K133*'6. INPUT PROJECT'!$L133*(1+'6. INPUT PROJECT'!$M133)</f>
        <v>0</v>
      </c>
      <c r="AH195" s="297">
        <f>AH$73*'6. INPUT PROJECT'!$K133*'6. INPUT PROJECT'!$L133*(1+'6. INPUT PROJECT'!$M133)</f>
        <v>0</v>
      </c>
      <c r="AI195" s="297">
        <f>AI$73*'6. INPUT PROJECT'!$K133*'6. INPUT PROJECT'!$L133*(1+'6. INPUT PROJECT'!$M133)</f>
        <v>0</v>
      </c>
      <c r="AJ195" s="297">
        <f>AJ$73*'6. INPUT PROJECT'!$K133*'6. INPUT PROJECT'!$L133*(1+'6. INPUT PROJECT'!$M133)^2</f>
        <v>0</v>
      </c>
      <c r="AK195" s="297">
        <f>AK$73*'6. INPUT PROJECT'!$K133*'6. INPUT PROJECT'!$L133*(1+'6. INPUT PROJECT'!$M133)^2</f>
        <v>0</v>
      </c>
      <c r="AL195" s="297">
        <f>AL$73*'6. INPUT PROJECT'!$K133*'6. INPUT PROJECT'!$L133*(1+'6. INPUT PROJECT'!$M133)^2</f>
        <v>0</v>
      </c>
      <c r="AM195" s="297">
        <f>AM$73*'6. INPUT PROJECT'!$K133*'6. INPUT PROJECT'!$L133*(1+'6. INPUT PROJECT'!$M133)^2</f>
        <v>0</v>
      </c>
      <c r="AN195" s="297">
        <f>AN$73*'6. INPUT PROJECT'!$K133*'6. INPUT PROJECT'!$L133*(1+'6. INPUT PROJECT'!$M133)^2</f>
        <v>0</v>
      </c>
      <c r="AO195" s="297">
        <f>AO$73*'6. INPUT PROJECT'!$K133*'6. INPUT PROJECT'!$L133*(1+'6. INPUT PROJECT'!$M133)^2</f>
        <v>0</v>
      </c>
      <c r="AP195" s="297">
        <f>AP$73*'6. INPUT PROJECT'!$K133*'6. INPUT PROJECT'!$L133*(1+'6. INPUT PROJECT'!$M133)^2</f>
        <v>0</v>
      </c>
      <c r="AQ195" s="297">
        <f>AQ$73*'6. INPUT PROJECT'!$K133*'6. INPUT PROJECT'!$L133*(1+'6. INPUT PROJECT'!$M133)^2</f>
        <v>0</v>
      </c>
      <c r="AR195" s="297">
        <f>AR$73*'6. INPUT PROJECT'!$K133*'6. INPUT PROJECT'!$L133*(1+'6. INPUT PROJECT'!$M133)^2</f>
        <v>0</v>
      </c>
      <c r="AS195" s="297">
        <f>AS$73*'6. INPUT PROJECT'!$K133*'6. INPUT PROJECT'!$L133*(1+'6. INPUT PROJECT'!$M133)^2</f>
        <v>0</v>
      </c>
      <c r="AT195" s="297">
        <f>AT$73*'6. INPUT PROJECT'!$K133*'6. INPUT PROJECT'!$L133*(1+'6. INPUT PROJECT'!$M133)^2</f>
        <v>0</v>
      </c>
      <c r="AU195" s="297">
        <f>AU$73*'6. INPUT PROJECT'!$K133*'6. INPUT PROJECT'!$L133*(1+'6. INPUT PROJECT'!$M133)^2</f>
        <v>0</v>
      </c>
      <c r="AV195" s="297">
        <f>AV$73*'6. INPUT PROJECT'!$K133*'6. INPUT PROJECT'!$L133*(1+'6. INPUT PROJECT'!$M133)^3</f>
        <v>0</v>
      </c>
      <c r="AW195" s="297">
        <f>AW$73*'6. INPUT PROJECT'!$K133*'6. INPUT PROJECT'!$L133*(1+'6. INPUT PROJECT'!$M133)^3</f>
        <v>0</v>
      </c>
      <c r="AX195" s="297">
        <f>AX$73*'6. INPUT PROJECT'!$K133*'6. INPUT PROJECT'!$L133*(1+'6. INPUT PROJECT'!$M133)^3</f>
        <v>0</v>
      </c>
      <c r="AY195" s="297">
        <f>AY$73*'6. INPUT PROJECT'!$K133*'6. INPUT PROJECT'!$L133*(1+'6. INPUT PROJECT'!$M133)^3</f>
        <v>0</v>
      </c>
      <c r="AZ195" s="297">
        <f>AZ$73*'6. INPUT PROJECT'!$K133*'6. INPUT PROJECT'!$L133*(1+'6. INPUT PROJECT'!$M133)^3</f>
        <v>0</v>
      </c>
      <c r="BA195" s="297">
        <f>BA$73*'6. INPUT PROJECT'!$K133*'6. INPUT PROJECT'!$L133*(1+'6. INPUT PROJECT'!$M133)^3</f>
        <v>0</v>
      </c>
      <c r="BB195" s="297">
        <f>BB$73*'6. INPUT PROJECT'!$K133*'6. INPUT PROJECT'!$L133*(1+'6. INPUT PROJECT'!$M133)^3</f>
        <v>0</v>
      </c>
      <c r="BC195" s="297">
        <f>BC$73*'6. INPUT PROJECT'!$K133*'6. INPUT PROJECT'!$L133*(1+'6. INPUT PROJECT'!$M133)^3</f>
        <v>0</v>
      </c>
      <c r="BD195" s="297">
        <f>BD$73*'6. INPUT PROJECT'!$K133*'6. INPUT PROJECT'!$L133*(1+'6. INPUT PROJECT'!$M133)^3</f>
        <v>0</v>
      </c>
      <c r="BE195" s="297">
        <f>BE$73*'6. INPUT PROJECT'!$K133*'6. INPUT PROJECT'!$L133*(1+'6. INPUT PROJECT'!$M133)^3</f>
        <v>0</v>
      </c>
      <c r="BF195" s="297">
        <f>BF$73*'6. INPUT PROJECT'!$K133*'6. INPUT PROJECT'!$L133*(1+'6. INPUT PROJECT'!$M133)^3</f>
        <v>0</v>
      </c>
      <c r="BG195" s="297">
        <f>BG$73*'6. INPUT PROJECT'!$K133*'6. INPUT PROJECT'!$L133*(1+'6. INPUT PROJECT'!$M133)^3</f>
        <v>0</v>
      </c>
      <c r="BH195" s="297">
        <f>BH$73*'6. INPUT PROJECT'!$K133*'6. INPUT PROJECT'!$L133*(1+'6. INPUT PROJECT'!$M133)^4</f>
        <v>0</v>
      </c>
      <c r="BI195" s="297">
        <f>BI$73*'6. INPUT PROJECT'!$K133*'6. INPUT PROJECT'!$L133*(1+'6. INPUT PROJECT'!$M133)^4</f>
        <v>0</v>
      </c>
      <c r="BJ195" s="297">
        <f>BJ$73*'6. INPUT PROJECT'!$K133*'6. INPUT PROJECT'!$L133*(1+'6. INPUT PROJECT'!$M133)^4</f>
        <v>0</v>
      </c>
      <c r="BK195" s="297">
        <f>BK$73*'6. INPUT PROJECT'!$K133*'6. INPUT PROJECT'!$L133*(1+'6. INPUT PROJECT'!$M133)^4</f>
        <v>0</v>
      </c>
      <c r="BL195" s="297">
        <f>BL$73*'6. INPUT PROJECT'!$K133*'6. INPUT PROJECT'!$L133*(1+'6. INPUT PROJECT'!$M133)^4</f>
        <v>0</v>
      </c>
      <c r="BM195" s="297">
        <f>BM$73*'6. INPUT PROJECT'!$K133*'6. INPUT PROJECT'!$L133*(1+'6. INPUT PROJECT'!$M133)^4</f>
        <v>0</v>
      </c>
      <c r="BN195" s="297">
        <f>BN$73*'6. INPUT PROJECT'!$K133*'6. INPUT PROJECT'!$L133*(1+'6. INPUT PROJECT'!$M133)^4</f>
        <v>0</v>
      </c>
      <c r="BO195" s="297">
        <f>BO$73*'6. INPUT PROJECT'!$K133*'6. INPUT PROJECT'!$L133*(1+'6. INPUT PROJECT'!$M133)^4</f>
        <v>0</v>
      </c>
      <c r="BP195" s="297">
        <f>BP$73*'6. INPUT PROJECT'!$K133*'6. INPUT PROJECT'!$L133*(1+'6. INPUT PROJECT'!$M133)^4</f>
        <v>0</v>
      </c>
      <c r="BQ195" s="297">
        <f>BQ$73*'6. INPUT PROJECT'!$K133*'6. INPUT PROJECT'!$L133*(1+'6. INPUT PROJECT'!$M133)^4</f>
        <v>0</v>
      </c>
      <c r="BR195" s="297">
        <f>BR$73*'6. INPUT PROJECT'!$K133*'6. INPUT PROJECT'!$L133*(1+'6. INPUT PROJECT'!$M133)^4</f>
        <v>0</v>
      </c>
      <c r="BS195" s="297">
        <f>BS$73*'6. INPUT PROJECT'!$K133*'6. INPUT PROJECT'!$L133*(1+'6. INPUT PROJECT'!$M133)^4</f>
        <v>0</v>
      </c>
    </row>
    <row r="196" spans="1:71" s="80" customFormat="1" ht="16" outlineLevel="2">
      <c r="A196" s="83"/>
      <c r="B196" s="134" t="str">
        <f>'6. INPUT PROJECT'!D134</f>
        <v>Project-2.5.2-Item #10</v>
      </c>
      <c r="C196" s="134">
        <f>'6. INPUT PROJECT'!F134</f>
        <v>0</v>
      </c>
      <c r="E196" s="298">
        <f t="shared" si="138"/>
        <v>0</v>
      </c>
      <c r="F196" s="298">
        <f t="shared" si="139"/>
        <v>0</v>
      </c>
      <c r="G196" s="298">
        <f t="shared" si="140"/>
        <v>0</v>
      </c>
      <c r="H196" s="298">
        <f t="shared" si="141"/>
        <v>0</v>
      </c>
      <c r="I196" s="298">
        <f t="shared" si="142"/>
        <v>0</v>
      </c>
      <c r="J196" s="298">
        <f t="shared" si="143"/>
        <v>0</v>
      </c>
      <c r="K196" s="309"/>
      <c r="L196" s="298">
        <f>L$73*'6. INPUT PROJECT'!$K134*'6. INPUT PROJECT'!$L134</f>
        <v>0</v>
      </c>
      <c r="M196" s="298">
        <f>M$73*'6. INPUT PROJECT'!$K134*'6. INPUT PROJECT'!$L134</f>
        <v>0</v>
      </c>
      <c r="N196" s="298">
        <f>N$73*'6. INPUT PROJECT'!$K134*'6. INPUT PROJECT'!$L134</f>
        <v>0</v>
      </c>
      <c r="O196" s="298">
        <f>O$73*'6. INPUT PROJECT'!$K134*'6. INPUT PROJECT'!$L134</f>
        <v>0</v>
      </c>
      <c r="P196" s="298">
        <f>P$73*'6. INPUT PROJECT'!$K134*'6. INPUT PROJECT'!$L134</f>
        <v>0</v>
      </c>
      <c r="Q196" s="298">
        <f>Q$73*'6. INPUT PROJECT'!$K134*'6. INPUT PROJECT'!$L134</f>
        <v>0</v>
      </c>
      <c r="R196" s="298">
        <f>R$73*'6. INPUT PROJECT'!$K134*'6. INPUT PROJECT'!$L134</f>
        <v>0</v>
      </c>
      <c r="S196" s="298">
        <f>S$73*'6. INPUT PROJECT'!$K134*'6. INPUT PROJECT'!$L134</f>
        <v>0</v>
      </c>
      <c r="T196" s="298">
        <f>T$73*'6. INPUT PROJECT'!$K134*'6. INPUT PROJECT'!$L134</f>
        <v>0</v>
      </c>
      <c r="U196" s="298">
        <f>U$73*'6. INPUT PROJECT'!$K134*'6. INPUT PROJECT'!$L134</f>
        <v>0</v>
      </c>
      <c r="V196" s="298">
        <f>V$73*'6. INPUT PROJECT'!$K134*'6. INPUT PROJECT'!$L134</f>
        <v>0</v>
      </c>
      <c r="W196" s="298">
        <f>W$73*'6. INPUT PROJECT'!$K134*'6. INPUT PROJECT'!$L134</f>
        <v>0</v>
      </c>
      <c r="X196" s="298">
        <f>X$73*'6. INPUT PROJECT'!$K134*'6. INPUT PROJECT'!$L134*(1+'6. INPUT PROJECT'!$M134)</f>
        <v>0</v>
      </c>
      <c r="Y196" s="298">
        <f>Y$73*'6. INPUT PROJECT'!$K134*'6. INPUT PROJECT'!$L134*(1+'6. INPUT PROJECT'!$M134)</f>
        <v>0</v>
      </c>
      <c r="Z196" s="298">
        <f>Z$73*'6. INPUT PROJECT'!$K134*'6. INPUT PROJECT'!$L134*(1+'6. INPUT PROJECT'!$M134)</f>
        <v>0</v>
      </c>
      <c r="AA196" s="298">
        <f>AA$73*'6. INPUT PROJECT'!$K134*'6. INPUT PROJECT'!$L134*(1+'6. INPUT PROJECT'!$M134)</f>
        <v>0</v>
      </c>
      <c r="AB196" s="298">
        <f>AB$73*'6. INPUT PROJECT'!$K134*'6. INPUT PROJECT'!$L134*(1+'6. INPUT PROJECT'!$M134)</f>
        <v>0</v>
      </c>
      <c r="AC196" s="298">
        <f>AC$73*'6. INPUT PROJECT'!$K134*'6. INPUT PROJECT'!$L134*(1+'6. INPUT PROJECT'!$M134)</f>
        <v>0</v>
      </c>
      <c r="AD196" s="298">
        <f>AD$73*'6. INPUT PROJECT'!$K134*'6. INPUT PROJECT'!$L134*(1+'6. INPUT PROJECT'!$M134)</f>
        <v>0</v>
      </c>
      <c r="AE196" s="298">
        <f>AE$73*'6. INPUT PROJECT'!$K134*'6. INPUT PROJECT'!$L134*(1+'6. INPUT PROJECT'!$M134)</f>
        <v>0</v>
      </c>
      <c r="AF196" s="298">
        <f>AF$73*'6. INPUT PROJECT'!$K134*'6. INPUT PROJECT'!$L134*(1+'6. INPUT PROJECT'!$M134)</f>
        <v>0</v>
      </c>
      <c r="AG196" s="298">
        <f>AG$73*'6. INPUT PROJECT'!$K134*'6. INPUT PROJECT'!$L134*(1+'6. INPUT PROJECT'!$M134)</f>
        <v>0</v>
      </c>
      <c r="AH196" s="298">
        <f>AH$73*'6. INPUT PROJECT'!$K134*'6. INPUT PROJECT'!$L134*(1+'6. INPUT PROJECT'!$M134)</f>
        <v>0</v>
      </c>
      <c r="AI196" s="298">
        <f>AI$73*'6. INPUT PROJECT'!$K134*'6. INPUT PROJECT'!$L134*(1+'6. INPUT PROJECT'!$M134)</f>
        <v>0</v>
      </c>
      <c r="AJ196" s="298">
        <f>AJ$73*'6. INPUT PROJECT'!$K134*'6. INPUT PROJECT'!$L134*(1+'6. INPUT PROJECT'!$M134)^2</f>
        <v>0</v>
      </c>
      <c r="AK196" s="298">
        <f>AK$73*'6. INPUT PROJECT'!$K134*'6. INPUT PROJECT'!$L134*(1+'6. INPUT PROJECT'!$M134)^2</f>
        <v>0</v>
      </c>
      <c r="AL196" s="298">
        <f>AL$73*'6. INPUT PROJECT'!$K134*'6. INPUT PROJECT'!$L134*(1+'6. INPUT PROJECT'!$M134)^2</f>
        <v>0</v>
      </c>
      <c r="AM196" s="298">
        <f>AM$73*'6. INPUT PROJECT'!$K134*'6. INPUT PROJECT'!$L134*(1+'6. INPUT PROJECT'!$M134)^2</f>
        <v>0</v>
      </c>
      <c r="AN196" s="298">
        <f>AN$73*'6. INPUT PROJECT'!$K134*'6. INPUT PROJECT'!$L134*(1+'6. INPUT PROJECT'!$M134)^2</f>
        <v>0</v>
      </c>
      <c r="AO196" s="298">
        <f>AO$73*'6. INPUT PROJECT'!$K134*'6. INPUT PROJECT'!$L134*(1+'6. INPUT PROJECT'!$M134)^2</f>
        <v>0</v>
      </c>
      <c r="AP196" s="298">
        <f>AP$73*'6. INPUT PROJECT'!$K134*'6. INPUT PROJECT'!$L134*(1+'6. INPUT PROJECT'!$M134)^2</f>
        <v>0</v>
      </c>
      <c r="AQ196" s="298">
        <f>AQ$73*'6. INPUT PROJECT'!$K134*'6. INPUT PROJECT'!$L134*(1+'6. INPUT PROJECT'!$M134)^2</f>
        <v>0</v>
      </c>
      <c r="AR196" s="298">
        <f>AR$73*'6. INPUT PROJECT'!$K134*'6. INPUT PROJECT'!$L134*(1+'6. INPUT PROJECT'!$M134)^2</f>
        <v>0</v>
      </c>
      <c r="AS196" s="298">
        <f>AS$73*'6. INPUT PROJECT'!$K134*'6. INPUT PROJECT'!$L134*(1+'6. INPUT PROJECT'!$M134)^2</f>
        <v>0</v>
      </c>
      <c r="AT196" s="298">
        <f>AT$73*'6. INPUT PROJECT'!$K134*'6. INPUT PROJECT'!$L134*(1+'6. INPUT PROJECT'!$M134)^2</f>
        <v>0</v>
      </c>
      <c r="AU196" s="298">
        <f>AU$73*'6. INPUT PROJECT'!$K134*'6. INPUT PROJECT'!$L134*(1+'6. INPUT PROJECT'!$M134)^2</f>
        <v>0</v>
      </c>
      <c r="AV196" s="298">
        <f>AV$73*'6. INPUT PROJECT'!$K134*'6. INPUT PROJECT'!$L134*(1+'6. INPUT PROJECT'!$M134)^3</f>
        <v>0</v>
      </c>
      <c r="AW196" s="298">
        <f>AW$73*'6. INPUT PROJECT'!$K134*'6. INPUT PROJECT'!$L134*(1+'6. INPUT PROJECT'!$M134)^3</f>
        <v>0</v>
      </c>
      <c r="AX196" s="298">
        <f>AX$73*'6. INPUT PROJECT'!$K134*'6. INPUT PROJECT'!$L134*(1+'6. INPUT PROJECT'!$M134)^3</f>
        <v>0</v>
      </c>
      <c r="AY196" s="298">
        <f>AY$73*'6. INPUT PROJECT'!$K134*'6. INPUT PROJECT'!$L134*(1+'6. INPUT PROJECT'!$M134)^3</f>
        <v>0</v>
      </c>
      <c r="AZ196" s="298">
        <f>AZ$73*'6. INPUT PROJECT'!$K134*'6. INPUT PROJECT'!$L134*(1+'6. INPUT PROJECT'!$M134)^3</f>
        <v>0</v>
      </c>
      <c r="BA196" s="298">
        <f>BA$73*'6. INPUT PROJECT'!$K134*'6. INPUT PROJECT'!$L134*(1+'6. INPUT PROJECT'!$M134)^3</f>
        <v>0</v>
      </c>
      <c r="BB196" s="298">
        <f>BB$73*'6. INPUT PROJECT'!$K134*'6. INPUT PROJECT'!$L134*(1+'6. INPUT PROJECT'!$M134)^3</f>
        <v>0</v>
      </c>
      <c r="BC196" s="298">
        <f>BC$73*'6. INPUT PROJECT'!$K134*'6. INPUT PROJECT'!$L134*(1+'6. INPUT PROJECT'!$M134)^3</f>
        <v>0</v>
      </c>
      <c r="BD196" s="298">
        <f>BD$73*'6. INPUT PROJECT'!$K134*'6. INPUT PROJECT'!$L134*(1+'6. INPUT PROJECT'!$M134)^3</f>
        <v>0</v>
      </c>
      <c r="BE196" s="298">
        <f>BE$73*'6. INPUT PROJECT'!$K134*'6. INPUT PROJECT'!$L134*(1+'6. INPUT PROJECT'!$M134)^3</f>
        <v>0</v>
      </c>
      <c r="BF196" s="298">
        <f>BF$73*'6. INPUT PROJECT'!$K134*'6. INPUT PROJECT'!$L134*(1+'6. INPUT PROJECT'!$M134)^3</f>
        <v>0</v>
      </c>
      <c r="BG196" s="298">
        <f>BG$73*'6. INPUT PROJECT'!$K134*'6. INPUT PROJECT'!$L134*(1+'6. INPUT PROJECT'!$M134)^3</f>
        <v>0</v>
      </c>
      <c r="BH196" s="298">
        <f>BH$73*'6. INPUT PROJECT'!$K134*'6. INPUT PROJECT'!$L134*(1+'6. INPUT PROJECT'!$M134)^4</f>
        <v>0</v>
      </c>
      <c r="BI196" s="298">
        <f>BI$73*'6. INPUT PROJECT'!$K134*'6. INPUT PROJECT'!$L134*(1+'6. INPUT PROJECT'!$M134)^4</f>
        <v>0</v>
      </c>
      <c r="BJ196" s="298">
        <f>BJ$73*'6. INPUT PROJECT'!$K134*'6. INPUT PROJECT'!$L134*(1+'6. INPUT PROJECT'!$M134)^4</f>
        <v>0</v>
      </c>
      <c r="BK196" s="298">
        <f>BK$73*'6. INPUT PROJECT'!$K134*'6. INPUT PROJECT'!$L134*(1+'6. INPUT PROJECT'!$M134)^4</f>
        <v>0</v>
      </c>
      <c r="BL196" s="298">
        <f>BL$73*'6. INPUT PROJECT'!$K134*'6. INPUT PROJECT'!$L134*(1+'6. INPUT PROJECT'!$M134)^4</f>
        <v>0</v>
      </c>
      <c r="BM196" s="298">
        <f>BM$73*'6. INPUT PROJECT'!$K134*'6. INPUT PROJECT'!$L134*(1+'6. INPUT PROJECT'!$M134)^4</f>
        <v>0</v>
      </c>
      <c r="BN196" s="298">
        <f>BN$73*'6. INPUT PROJECT'!$K134*'6. INPUT PROJECT'!$L134*(1+'6. INPUT PROJECT'!$M134)^4</f>
        <v>0</v>
      </c>
      <c r="BO196" s="298">
        <f>BO$73*'6. INPUT PROJECT'!$K134*'6. INPUT PROJECT'!$L134*(1+'6. INPUT PROJECT'!$M134)^4</f>
        <v>0</v>
      </c>
      <c r="BP196" s="298">
        <f>BP$73*'6. INPUT PROJECT'!$K134*'6. INPUT PROJECT'!$L134*(1+'6. INPUT PROJECT'!$M134)^4</f>
        <v>0</v>
      </c>
      <c r="BQ196" s="298">
        <f>BQ$73*'6. INPUT PROJECT'!$K134*'6. INPUT PROJECT'!$L134*(1+'6. INPUT PROJECT'!$M134)^4</f>
        <v>0</v>
      </c>
      <c r="BR196" s="298">
        <f>BR$73*'6. INPUT PROJECT'!$K134*'6. INPUT PROJECT'!$L134*(1+'6. INPUT PROJECT'!$M134)^4</f>
        <v>0</v>
      </c>
      <c r="BS196" s="298">
        <f>BS$73*'6. INPUT PROJECT'!$K134*'6. INPUT PROJECT'!$L134*(1+'6. INPUT PROJECT'!$M134)^4</f>
        <v>0</v>
      </c>
    </row>
    <row r="197" spans="1:71" s="79" customFormat="1" ht="16" outlineLevel="1">
      <c r="A197" s="83"/>
      <c r="B197" s="133" t="str">
        <f>'6. INPUT PROJECT'!D136</f>
        <v>2.5.3</v>
      </c>
      <c r="C197" s="133" t="str">
        <f>'6. INPUT PROJECT'!E136</f>
        <v>Project - NTT - Opex - Other opex</v>
      </c>
      <c r="E197" s="296">
        <f t="shared" si="138"/>
        <v>0</v>
      </c>
      <c r="F197" s="296">
        <f t="shared" si="139"/>
        <v>0</v>
      </c>
      <c r="G197" s="296">
        <f t="shared" si="140"/>
        <v>0</v>
      </c>
      <c r="H197" s="296">
        <f t="shared" si="141"/>
        <v>0</v>
      </c>
      <c r="I197" s="296">
        <f t="shared" si="142"/>
        <v>0</v>
      </c>
      <c r="J197" s="296">
        <f t="shared" si="143"/>
        <v>0</v>
      </c>
      <c r="K197" s="291"/>
      <c r="L197" s="296">
        <f t="shared" ref="L197:AQ197" si="146">SUM(L198:L207)</f>
        <v>0</v>
      </c>
      <c r="M197" s="296">
        <f t="shared" si="146"/>
        <v>0</v>
      </c>
      <c r="N197" s="296">
        <f t="shared" si="146"/>
        <v>0</v>
      </c>
      <c r="O197" s="296">
        <f t="shared" si="146"/>
        <v>0</v>
      </c>
      <c r="P197" s="296">
        <f t="shared" si="146"/>
        <v>0</v>
      </c>
      <c r="Q197" s="296">
        <f t="shared" si="146"/>
        <v>0</v>
      </c>
      <c r="R197" s="296">
        <f t="shared" si="146"/>
        <v>0</v>
      </c>
      <c r="S197" s="296">
        <f t="shared" si="146"/>
        <v>0</v>
      </c>
      <c r="T197" s="296">
        <f t="shared" si="146"/>
        <v>0</v>
      </c>
      <c r="U197" s="296">
        <f t="shared" si="146"/>
        <v>0</v>
      </c>
      <c r="V197" s="296">
        <f t="shared" si="146"/>
        <v>0</v>
      </c>
      <c r="W197" s="296">
        <f t="shared" si="146"/>
        <v>0</v>
      </c>
      <c r="X197" s="296">
        <f t="shared" si="146"/>
        <v>0</v>
      </c>
      <c r="Y197" s="296">
        <f t="shared" si="146"/>
        <v>0</v>
      </c>
      <c r="Z197" s="296">
        <f t="shared" si="146"/>
        <v>0</v>
      </c>
      <c r="AA197" s="296">
        <f t="shared" si="146"/>
        <v>0</v>
      </c>
      <c r="AB197" s="296">
        <f t="shared" si="146"/>
        <v>0</v>
      </c>
      <c r="AC197" s="296">
        <f t="shared" si="146"/>
        <v>0</v>
      </c>
      <c r="AD197" s="296">
        <f t="shared" si="146"/>
        <v>0</v>
      </c>
      <c r="AE197" s="296">
        <f t="shared" si="146"/>
        <v>0</v>
      </c>
      <c r="AF197" s="296">
        <f t="shared" si="146"/>
        <v>0</v>
      </c>
      <c r="AG197" s="296">
        <f t="shared" si="146"/>
        <v>0</v>
      </c>
      <c r="AH197" s="296">
        <f t="shared" si="146"/>
        <v>0</v>
      </c>
      <c r="AI197" s="296">
        <f t="shared" si="146"/>
        <v>0</v>
      </c>
      <c r="AJ197" s="296">
        <f t="shared" si="146"/>
        <v>0</v>
      </c>
      <c r="AK197" s="296">
        <f t="shared" si="146"/>
        <v>0</v>
      </c>
      <c r="AL197" s="296">
        <f t="shared" si="146"/>
        <v>0</v>
      </c>
      <c r="AM197" s="296">
        <f t="shared" si="146"/>
        <v>0</v>
      </c>
      <c r="AN197" s="296">
        <f t="shared" si="146"/>
        <v>0</v>
      </c>
      <c r="AO197" s="296">
        <f t="shared" si="146"/>
        <v>0</v>
      </c>
      <c r="AP197" s="296">
        <f t="shared" si="146"/>
        <v>0</v>
      </c>
      <c r="AQ197" s="296">
        <f t="shared" si="146"/>
        <v>0</v>
      </c>
      <c r="AR197" s="296">
        <f t="shared" ref="AR197:BS197" si="147">SUM(AR198:AR207)</f>
        <v>0</v>
      </c>
      <c r="AS197" s="296">
        <f t="shared" si="147"/>
        <v>0</v>
      </c>
      <c r="AT197" s="296">
        <f t="shared" si="147"/>
        <v>0</v>
      </c>
      <c r="AU197" s="296">
        <f t="shared" si="147"/>
        <v>0</v>
      </c>
      <c r="AV197" s="296">
        <f t="shared" si="147"/>
        <v>0</v>
      </c>
      <c r="AW197" s="296">
        <f t="shared" si="147"/>
        <v>0</v>
      </c>
      <c r="AX197" s="296">
        <f t="shared" si="147"/>
        <v>0</v>
      </c>
      <c r="AY197" s="296">
        <f t="shared" si="147"/>
        <v>0</v>
      </c>
      <c r="AZ197" s="296">
        <f t="shared" si="147"/>
        <v>0</v>
      </c>
      <c r="BA197" s="296">
        <f t="shared" si="147"/>
        <v>0</v>
      </c>
      <c r="BB197" s="296">
        <f t="shared" si="147"/>
        <v>0</v>
      </c>
      <c r="BC197" s="296">
        <f t="shared" si="147"/>
        <v>0</v>
      </c>
      <c r="BD197" s="296">
        <f t="shared" si="147"/>
        <v>0</v>
      </c>
      <c r="BE197" s="296">
        <f t="shared" si="147"/>
        <v>0</v>
      </c>
      <c r="BF197" s="296">
        <f t="shared" si="147"/>
        <v>0</v>
      </c>
      <c r="BG197" s="296">
        <f t="shared" si="147"/>
        <v>0</v>
      </c>
      <c r="BH197" s="296">
        <f t="shared" si="147"/>
        <v>0</v>
      </c>
      <c r="BI197" s="296">
        <f t="shared" si="147"/>
        <v>0</v>
      </c>
      <c r="BJ197" s="296">
        <f t="shared" si="147"/>
        <v>0</v>
      </c>
      <c r="BK197" s="296">
        <f t="shared" si="147"/>
        <v>0</v>
      </c>
      <c r="BL197" s="296">
        <f t="shared" si="147"/>
        <v>0</v>
      </c>
      <c r="BM197" s="296">
        <f t="shared" si="147"/>
        <v>0</v>
      </c>
      <c r="BN197" s="296">
        <f t="shared" si="147"/>
        <v>0</v>
      </c>
      <c r="BO197" s="296">
        <f t="shared" si="147"/>
        <v>0</v>
      </c>
      <c r="BP197" s="296">
        <f t="shared" si="147"/>
        <v>0</v>
      </c>
      <c r="BQ197" s="296">
        <f t="shared" si="147"/>
        <v>0</v>
      </c>
      <c r="BR197" s="296">
        <f t="shared" si="147"/>
        <v>0</v>
      </c>
      <c r="BS197" s="296">
        <f t="shared" si="147"/>
        <v>0</v>
      </c>
    </row>
    <row r="198" spans="1:71" s="80" customFormat="1" ht="16" outlineLevel="2">
      <c r="A198" s="83"/>
      <c r="B198" s="129" t="str">
        <f>'6. INPUT PROJECT'!D140</f>
        <v>Project-2.5.3-Item #1</v>
      </c>
      <c r="C198" s="129" t="str">
        <f>'6. INPUT PROJECT'!F140</f>
        <v>None</v>
      </c>
      <c r="E198" s="297">
        <f t="shared" si="138"/>
        <v>0</v>
      </c>
      <c r="F198" s="297">
        <f t="shared" si="139"/>
        <v>0</v>
      </c>
      <c r="G198" s="297">
        <f t="shared" si="140"/>
        <v>0</v>
      </c>
      <c r="H198" s="297">
        <f t="shared" si="141"/>
        <v>0</v>
      </c>
      <c r="I198" s="297">
        <f t="shared" si="142"/>
        <v>0</v>
      </c>
      <c r="J198" s="297">
        <f t="shared" si="143"/>
        <v>0</v>
      </c>
      <c r="K198" s="291"/>
      <c r="L198" s="297">
        <f>L$73*'6. INPUT PROJECT'!$K140*'6. INPUT PROJECT'!$L140</f>
        <v>0</v>
      </c>
      <c r="M198" s="297">
        <f>M$73*'6. INPUT PROJECT'!$K140*'6. INPUT PROJECT'!$L140</f>
        <v>0</v>
      </c>
      <c r="N198" s="297">
        <f>N$73*'6. INPUT PROJECT'!$K140*'6. INPUT PROJECT'!$L140</f>
        <v>0</v>
      </c>
      <c r="O198" s="297">
        <f>O$73*'6. INPUT PROJECT'!$K140*'6. INPUT PROJECT'!$L140</f>
        <v>0</v>
      </c>
      <c r="P198" s="297">
        <f>P$73*'6. INPUT PROJECT'!$K140*'6. INPUT PROJECT'!$L140</f>
        <v>0</v>
      </c>
      <c r="Q198" s="297">
        <f>Q$73*'6. INPUT PROJECT'!$K140*'6. INPUT PROJECT'!$L140</f>
        <v>0</v>
      </c>
      <c r="R198" s="297">
        <f>R$73*'6. INPUT PROJECT'!$K140*'6. INPUT PROJECT'!$L140</f>
        <v>0</v>
      </c>
      <c r="S198" s="297">
        <f>S$73*'6. INPUT PROJECT'!$K140*'6. INPUT PROJECT'!$L140</f>
        <v>0</v>
      </c>
      <c r="T198" s="297">
        <f>T$73*'6. INPUT PROJECT'!$K140*'6. INPUT PROJECT'!$L140</f>
        <v>0</v>
      </c>
      <c r="U198" s="297">
        <f>U$73*'6. INPUT PROJECT'!$K140*'6. INPUT PROJECT'!$L140</f>
        <v>0</v>
      </c>
      <c r="V198" s="297">
        <f>V$73*'6. INPUT PROJECT'!$K140*'6. INPUT PROJECT'!$L140</f>
        <v>0</v>
      </c>
      <c r="W198" s="297">
        <f>W$73*'6. INPUT PROJECT'!$K140*'6. INPUT PROJECT'!$L140</f>
        <v>0</v>
      </c>
      <c r="X198" s="297">
        <f>X$73*'6. INPUT PROJECT'!$K140*'6. INPUT PROJECT'!$L140*(1+'6. INPUT PROJECT'!$M140)</f>
        <v>0</v>
      </c>
      <c r="Y198" s="297">
        <f>Y$73*'6. INPUT PROJECT'!$K140*'6. INPUT PROJECT'!$L140*(1+'6. INPUT PROJECT'!$M140)</f>
        <v>0</v>
      </c>
      <c r="Z198" s="297">
        <f>Z$73*'6. INPUT PROJECT'!$K140*'6. INPUT PROJECT'!$L140*(1+'6. INPUT PROJECT'!$M140)</f>
        <v>0</v>
      </c>
      <c r="AA198" s="297">
        <f>AA$73*'6. INPUT PROJECT'!$K140*'6. INPUT PROJECT'!$L140*(1+'6. INPUT PROJECT'!$M140)</f>
        <v>0</v>
      </c>
      <c r="AB198" s="297">
        <f>AB$73*'6. INPUT PROJECT'!$K140*'6. INPUT PROJECT'!$L140*(1+'6. INPUT PROJECT'!$M140)</f>
        <v>0</v>
      </c>
      <c r="AC198" s="297">
        <f>AC$73*'6. INPUT PROJECT'!$K140*'6. INPUT PROJECT'!$L140*(1+'6. INPUT PROJECT'!$M140)</f>
        <v>0</v>
      </c>
      <c r="AD198" s="297">
        <f>AD$73*'6. INPUT PROJECT'!$K140*'6. INPUT PROJECT'!$L140*(1+'6. INPUT PROJECT'!$M140)</f>
        <v>0</v>
      </c>
      <c r="AE198" s="297">
        <f>AE$73*'6. INPUT PROJECT'!$K140*'6. INPUT PROJECT'!$L140*(1+'6. INPUT PROJECT'!$M140)</f>
        <v>0</v>
      </c>
      <c r="AF198" s="297">
        <f>AF$73*'6. INPUT PROJECT'!$K140*'6. INPUT PROJECT'!$L140*(1+'6. INPUT PROJECT'!$M140)</f>
        <v>0</v>
      </c>
      <c r="AG198" s="297">
        <f>AG$73*'6. INPUT PROJECT'!$K140*'6. INPUT PROJECT'!$L140*(1+'6. INPUT PROJECT'!$M140)</f>
        <v>0</v>
      </c>
      <c r="AH198" s="297">
        <f>AH$73*'6. INPUT PROJECT'!$K140*'6. INPUT PROJECT'!$L140*(1+'6. INPUT PROJECT'!$M140)</f>
        <v>0</v>
      </c>
      <c r="AI198" s="297">
        <f>AI$73*'6. INPUT PROJECT'!$K140*'6. INPUT PROJECT'!$L140*(1+'6. INPUT PROJECT'!$M140)</f>
        <v>0</v>
      </c>
      <c r="AJ198" s="297">
        <f>AJ$73*'6. INPUT PROJECT'!$K140*'6. INPUT PROJECT'!$L140*(1+'6. INPUT PROJECT'!$M140)^2</f>
        <v>0</v>
      </c>
      <c r="AK198" s="297">
        <f>AK$73*'6. INPUT PROJECT'!$K140*'6. INPUT PROJECT'!$L140*(1+'6. INPUT PROJECT'!$M140)^2</f>
        <v>0</v>
      </c>
      <c r="AL198" s="297">
        <f>AL$73*'6. INPUT PROJECT'!$K140*'6. INPUT PROJECT'!$L140*(1+'6. INPUT PROJECT'!$M140)^2</f>
        <v>0</v>
      </c>
      <c r="AM198" s="297">
        <f>AM$73*'6. INPUT PROJECT'!$K140*'6. INPUT PROJECT'!$L140*(1+'6. INPUT PROJECT'!$M140)^2</f>
        <v>0</v>
      </c>
      <c r="AN198" s="297">
        <f>AN$73*'6. INPUT PROJECT'!$K140*'6. INPUT PROJECT'!$L140*(1+'6. INPUT PROJECT'!$M140)^2</f>
        <v>0</v>
      </c>
      <c r="AO198" s="297">
        <f>AO$73*'6. INPUT PROJECT'!$K140*'6. INPUT PROJECT'!$L140*(1+'6. INPUT PROJECT'!$M140)^2</f>
        <v>0</v>
      </c>
      <c r="AP198" s="297">
        <f>AP$73*'6. INPUT PROJECT'!$K140*'6. INPUT PROJECT'!$L140*(1+'6. INPUT PROJECT'!$M140)^2</f>
        <v>0</v>
      </c>
      <c r="AQ198" s="297">
        <f>AQ$73*'6. INPUT PROJECT'!$K140*'6. INPUT PROJECT'!$L140*(1+'6. INPUT PROJECT'!$M140)^2</f>
        <v>0</v>
      </c>
      <c r="AR198" s="297">
        <f>AR$73*'6. INPUT PROJECT'!$K140*'6. INPUT PROJECT'!$L140*(1+'6. INPUT PROJECT'!$M140)^2</f>
        <v>0</v>
      </c>
      <c r="AS198" s="297">
        <f>AS$73*'6. INPUT PROJECT'!$K140*'6. INPUT PROJECT'!$L140*(1+'6. INPUT PROJECT'!$M140)^2</f>
        <v>0</v>
      </c>
      <c r="AT198" s="297">
        <f>AT$73*'6. INPUT PROJECT'!$K140*'6. INPUT PROJECT'!$L140*(1+'6. INPUT PROJECT'!$M140)^2</f>
        <v>0</v>
      </c>
      <c r="AU198" s="297">
        <f>AU$73*'6. INPUT PROJECT'!$K140*'6. INPUT PROJECT'!$L140*(1+'6. INPUT PROJECT'!$M140)^2</f>
        <v>0</v>
      </c>
      <c r="AV198" s="297">
        <f>AV$73*'6. INPUT PROJECT'!$K140*'6. INPUT PROJECT'!$L140*(1+'6. INPUT PROJECT'!$M140)^3</f>
        <v>0</v>
      </c>
      <c r="AW198" s="297">
        <f>AW$73*'6. INPUT PROJECT'!$K140*'6. INPUT PROJECT'!$L140*(1+'6. INPUT PROJECT'!$M140)^3</f>
        <v>0</v>
      </c>
      <c r="AX198" s="297">
        <f>AX$73*'6. INPUT PROJECT'!$K140*'6. INPUT PROJECT'!$L140*(1+'6. INPUT PROJECT'!$M140)^3</f>
        <v>0</v>
      </c>
      <c r="AY198" s="297">
        <f>AY$73*'6. INPUT PROJECT'!$K140*'6. INPUT PROJECT'!$L140*(1+'6. INPUT PROJECT'!$M140)^3</f>
        <v>0</v>
      </c>
      <c r="AZ198" s="297">
        <f>AZ$73*'6. INPUT PROJECT'!$K140*'6. INPUT PROJECT'!$L140*(1+'6. INPUT PROJECT'!$M140)^3</f>
        <v>0</v>
      </c>
      <c r="BA198" s="297">
        <f>BA$73*'6. INPUT PROJECT'!$K140*'6. INPUT PROJECT'!$L140*(1+'6. INPUT PROJECT'!$M140)^3</f>
        <v>0</v>
      </c>
      <c r="BB198" s="297">
        <f>BB$73*'6. INPUT PROJECT'!$K140*'6. INPUT PROJECT'!$L140*(1+'6. INPUT PROJECT'!$M140)^3</f>
        <v>0</v>
      </c>
      <c r="BC198" s="297">
        <f>BC$73*'6. INPUT PROJECT'!$K140*'6. INPUT PROJECT'!$L140*(1+'6. INPUT PROJECT'!$M140)^3</f>
        <v>0</v>
      </c>
      <c r="BD198" s="297">
        <f>BD$73*'6. INPUT PROJECT'!$K140*'6. INPUT PROJECT'!$L140*(1+'6. INPUT PROJECT'!$M140)^3</f>
        <v>0</v>
      </c>
      <c r="BE198" s="297">
        <f>BE$73*'6. INPUT PROJECT'!$K140*'6. INPUT PROJECT'!$L140*(1+'6. INPUT PROJECT'!$M140)^3</f>
        <v>0</v>
      </c>
      <c r="BF198" s="297">
        <f>BF$73*'6. INPUT PROJECT'!$K140*'6. INPUT PROJECT'!$L140*(1+'6. INPUT PROJECT'!$M140)^3</f>
        <v>0</v>
      </c>
      <c r="BG198" s="297">
        <f>BG$73*'6. INPUT PROJECT'!$K140*'6. INPUT PROJECT'!$L140*(1+'6. INPUT PROJECT'!$M140)^3</f>
        <v>0</v>
      </c>
      <c r="BH198" s="297">
        <f>BH$73*'6. INPUT PROJECT'!$K140*'6. INPUT PROJECT'!$L140*(1+'6. INPUT PROJECT'!$M140)^4</f>
        <v>0</v>
      </c>
      <c r="BI198" s="297">
        <f>BI$73*'6. INPUT PROJECT'!$K140*'6. INPUT PROJECT'!$L140*(1+'6. INPUT PROJECT'!$M140)^4</f>
        <v>0</v>
      </c>
      <c r="BJ198" s="297">
        <f>BJ$73*'6. INPUT PROJECT'!$K140*'6. INPUT PROJECT'!$L140*(1+'6. INPUT PROJECT'!$M140)^4</f>
        <v>0</v>
      </c>
      <c r="BK198" s="297">
        <f>BK$73*'6. INPUT PROJECT'!$K140*'6. INPUT PROJECT'!$L140*(1+'6. INPUT PROJECT'!$M140)^4</f>
        <v>0</v>
      </c>
      <c r="BL198" s="297">
        <f>BL$73*'6. INPUT PROJECT'!$K140*'6. INPUT PROJECT'!$L140*(1+'6. INPUT PROJECT'!$M140)^4</f>
        <v>0</v>
      </c>
      <c r="BM198" s="297">
        <f>BM$73*'6. INPUT PROJECT'!$K140*'6. INPUT PROJECT'!$L140*(1+'6. INPUT PROJECT'!$M140)^4</f>
        <v>0</v>
      </c>
      <c r="BN198" s="297">
        <f>BN$73*'6. INPUT PROJECT'!$K140*'6. INPUT PROJECT'!$L140*(1+'6. INPUT PROJECT'!$M140)^4</f>
        <v>0</v>
      </c>
      <c r="BO198" s="297">
        <f>BO$73*'6. INPUT PROJECT'!$K140*'6. INPUT PROJECT'!$L140*(1+'6. INPUT PROJECT'!$M140)^4</f>
        <v>0</v>
      </c>
      <c r="BP198" s="297">
        <f>BP$73*'6. INPUT PROJECT'!$K140*'6. INPUT PROJECT'!$L140*(1+'6. INPUT PROJECT'!$M140)^4</f>
        <v>0</v>
      </c>
      <c r="BQ198" s="297">
        <f>BQ$73*'6. INPUT PROJECT'!$K140*'6. INPUT PROJECT'!$L140*(1+'6. INPUT PROJECT'!$M140)^4</f>
        <v>0</v>
      </c>
      <c r="BR198" s="297">
        <f>BR$73*'6. INPUT PROJECT'!$K140*'6. INPUT PROJECT'!$L140*(1+'6. INPUT PROJECT'!$M140)^4</f>
        <v>0</v>
      </c>
      <c r="BS198" s="297">
        <f>BS$73*'6. INPUT PROJECT'!$K140*'6. INPUT PROJECT'!$L140*(1+'6. INPUT PROJECT'!$M140)^4</f>
        <v>0</v>
      </c>
    </row>
    <row r="199" spans="1:71" s="80" customFormat="1" ht="19" outlineLevel="2">
      <c r="A199" s="83"/>
      <c r="B199" s="129" t="str">
        <f>'6. INPUT PROJECT'!D141</f>
        <v>Project-2.5.3-Item #2</v>
      </c>
      <c r="C199" s="129">
        <f>'6. INPUT PROJECT'!F141</f>
        <v>0</v>
      </c>
      <c r="E199" s="297">
        <f t="shared" si="138"/>
        <v>0</v>
      </c>
      <c r="F199" s="297">
        <f t="shared" si="139"/>
        <v>0</v>
      </c>
      <c r="G199" s="297">
        <f t="shared" si="140"/>
        <v>0</v>
      </c>
      <c r="H199" s="297">
        <f t="shared" si="141"/>
        <v>0</v>
      </c>
      <c r="I199" s="297">
        <f t="shared" si="142"/>
        <v>0</v>
      </c>
      <c r="J199" s="297">
        <f t="shared" si="143"/>
        <v>0</v>
      </c>
      <c r="K199" s="314"/>
      <c r="L199" s="297">
        <f>L$73*'6. INPUT PROJECT'!$K141*'6. INPUT PROJECT'!$L141</f>
        <v>0</v>
      </c>
      <c r="M199" s="297">
        <f>M$73*'6. INPUT PROJECT'!$K141*'6. INPUT PROJECT'!$L141</f>
        <v>0</v>
      </c>
      <c r="N199" s="297">
        <f>N$73*'6. INPUT PROJECT'!$K141*'6. INPUT PROJECT'!$L141</f>
        <v>0</v>
      </c>
      <c r="O199" s="297">
        <f>O$73*'6. INPUT PROJECT'!$K141*'6. INPUT PROJECT'!$L141</f>
        <v>0</v>
      </c>
      <c r="P199" s="297">
        <f>P$73*'6. INPUT PROJECT'!$K141*'6. INPUT PROJECT'!$L141</f>
        <v>0</v>
      </c>
      <c r="Q199" s="297">
        <f>Q$73*'6. INPUT PROJECT'!$K141*'6. INPUT PROJECT'!$L141</f>
        <v>0</v>
      </c>
      <c r="R199" s="297">
        <f>R$73*'6. INPUT PROJECT'!$K141*'6. INPUT PROJECT'!$L141</f>
        <v>0</v>
      </c>
      <c r="S199" s="297">
        <f>S$73*'6. INPUT PROJECT'!$K141*'6. INPUT PROJECT'!$L141</f>
        <v>0</v>
      </c>
      <c r="T199" s="297">
        <f>T$73*'6. INPUT PROJECT'!$K141*'6. INPUT PROJECT'!$L141</f>
        <v>0</v>
      </c>
      <c r="U199" s="297">
        <f>U$73*'6. INPUT PROJECT'!$K141*'6. INPUT PROJECT'!$L141</f>
        <v>0</v>
      </c>
      <c r="V199" s="297">
        <f>V$73*'6. INPUT PROJECT'!$K141*'6. INPUT PROJECT'!$L141</f>
        <v>0</v>
      </c>
      <c r="W199" s="297">
        <f>W$73*'6. INPUT PROJECT'!$K141*'6. INPUT PROJECT'!$L141</f>
        <v>0</v>
      </c>
      <c r="X199" s="297">
        <f>X$73*'6. INPUT PROJECT'!$K141*'6. INPUT PROJECT'!$L141*(1+'6. INPUT PROJECT'!$M141)</f>
        <v>0</v>
      </c>
      <c r="Y199" s="297">
        <f>Y$73*'6. INPUT PROJECT'!$K141*'6. INPUT PROJECT'!$L141*(1+'6. INPUT PROJECT'!$M141)</f>
        <v>0</v>
      </c>
      <c r="Z199" s="297">
        <f>Z$73*'6. INPUT PROJECT'!$K141*'6. INPUT PROJECT'!$L141*(1+'6. INPUT PROJECT'!$M141)</f>
        <v>0</v>
      </c>
      <c r="AA199" s="297">
        <f>AA$73*'6. INPUT PROJECT'!$K141*'6. INPUT PROJECT'!$L141*(1+'6. INPUT PROJECT'!$M141)</f>
        <v>0</v>
      </c>
      <c r="AB199" s="297">
        <f>AB$73*'6. INPUT PROJECT'!$K141*'6. INPUT PROJECT'!$L141*(1+'6. INPUT PROJECT'!$M141)</f>
        <v>0</v>
      </c>
      <c r="AC199" s="297">
        <f>AC$73*'6. INPUT PROJECT'!$K141*'6. INPUT PROJECT'!$L141*(1+'6. INPUT PROJECT'!$M141)</f>
        <v>0</v>
      </c>
      <c r="AD199" s="297">
        <f>AD$73*'6. INPUT PROJECT'!$K141*'6. INPUT PROJECT'!$L141*(1+'6. INPUT PROJECT'!$M141)</f>
        <v>0</v>
      </c>
      <c r="AE199" s="297">
        <f>AE$73*'6. INPUT PROJECT'!$K141*'6. INPUT PROJECT'!$L141*(1+'6. INPUT PROJECT'!$M141)</f>
        <v>0</v>
      </c>
      <c r="AF199" s="297">
        <f>AF$73*'6. INPUT PROJECT'!$K141*'6. INPUT PROJECT'!$L141*(1+'6. INPUT PROJECT'!$M141)</f>
        <v>0</v>
      </c>
      <c r="AG199" s="297">
        <f>AG$73*'6. INPUT PROJECT'!$K141*'6. INPUT PROJECT'!$L141*(1+'6. INPUT PROJECT'!$M141)</f>
        <v>0</v>
      </c>
      <c r="AH199" s="297">
        <f>AH$73*'6. INPUT PROJECT'!$K141*'6. INPUT PROJECT'!$L141*(1+'6. INPUT PROJECT'!$M141)</f>
        <v>0</v>
      </c>
      <c r="AI199" s="297">
        <f>AI$73*'6. INPUT PROJECT'!$K141*'6. INPUT PROJECT'!$L141*(1+'6. INPUT PROJECT'!$M141)</f>
        <v>0</v>
      </c>
      <c r="AJ199" s="297">
        <f>AJ$73*'6. INPUT PROJECT'!$K141*'6. INPUT PROJECT'!$L141*(1+'6. INPUT PROJECT'!$M141)^2</f>
        <v>0</v>
      </c>
      <c r="AK199" s="297">
        <f>AK$73*'6. INPUT PROJECT'!$K141*'6. INPUT PROJECT'!$L141*(1+'6. INPUT PROJECT'!$M141)^2</f>
        <v>0</v>
      </c>
      <c r="AL199" s="297">
        <f>AL$73*'6. INPUT PROJECT'!$K141*'6. INPUT PROJECT'!$L141*(1+'6. INPUT PROJECT'!$M141)^2</f>
        <v>0</v>
      </c>
      <c r="AM199" s="297">
        <f>AM$73*'6. INPUT PROJECT'!$K141*'6. INPUT PROJECT'!$L141*(1+'6. INPUT PROJECT'!$M141)^2</f>
        <v>0</v>
      </c>
      <c r="AN199" s="297">
        <f>AN$73*'6. INPUT PROJECT'!$K141*'6. INPUT PROJECT'!$L141*(1+'6. INPUT PROJECT'!$M141)^2</f>
        <v>0</v>
      </c>
      <c r="AO199" s="297">
        <f>AO$73*'6. INPUT PROJECT'!$K141*'6. INPUT PROJECT'!$L141*(1+'6. INPUT PROJECT'!$M141)^2</f>
        <v>0</v>
      </c>
      <c r="AP199" s="297">
        <f>AP$73*'6. INPUT PROJECT'!$K141*'6. INPUT PROJECT'!$L141*(1+'6. INPUT PROJECT'!$M141)^2</f>
        <v>0</v>
      </c>
      <c r="AQ199" s="297">
        <f>AQ$73*'6. INPUT PROJECT'!$K141*'6. INPUT PROJECT'!$L141*(1+'6. INPUT PROJECT'!$M141)^2</f>
        <v>0</v>
      </c>
      <c r="AR199" s="297">
        <f>AR$73*'6. INPUT PROJECT'!$K141*'6. INPUT PROJECT'!$L141*(1+'6. INPUT PROJECT'!$M141)^2</f>
        <v>0</v>
      </c>
      <c r="AS199" s="297">
        <f>AS$73*'6. INPUT PROJECT'!$K141*'6. INPUT PROJECT'!$L141*(1+'6. INPUT PROJECT'!$M141)^2</f>
        <v>0</v>
      </c>
      <c r="AT199" s="297">
        <f>AT$73*'6. INPUT PROJECT'!$K141*'6. INPUT PROJECT'!$L141*(1+'6. INPUT PROJECT'!$M141)^2</f>
        <v>0</v>
      </c>
      <c r="AU199" s="297">
        <f>AU$73*'6. INPUT PROJECT'!$K141*'6. INPUT PROJECT'!$L141*(1+'6. INPUT PROJECT'!$M141)^2</f>
        <v>0</v>
      </c>
      <c r="AV199" s="297">
        <f>AV$73*'6. INPUT PROJECT'!$K141*'6. INPUT PROJECT'!$L141*(1+'6. INPUT PROJECT'!$M141)^3</f>
        <v>0</v>
      </c>
      <c r="AW199" s="297">
        <f>AW$73*'6. INPUT PROJECT'!$K141*'6. INPUT PROJECT'!$L141*(1+'6. INPUT PROJECT'!$M141)^3</f>
        <v>0</v>
      </c>
      <c r="AX199" s="297">
        <f>AX$73*'6. INPUT PROJECT'!$K141*'6. INPUT PROJECT'!$L141*(1+'6. INPUT PROJECT'!$M141)^3</f>
        <v>0</v>
      </c>
      <c r="AY199" s="297">
        <f>AY$73*'6. INPUT PROJECT'!$K141*'6. INPUT PROJECT'!$L141*(1+'6. INPUT PROJECT'!$M141)^3</f>
        <v>0</v>
      </c>
      <c r="AZ199" s="297">
        <f>AZ$73*'6. INPUT PROJECT'!$K141*'6. INPUT PROJECT'!$L141*(1+'6. INPUT PROJECT'!$M141)^3</f>
        <v>0</v>
      </c>
      <c r="BA199" s="297">
        <f>BA$73*'6. INPUT PROJECT'!$K141*'6. INPUT PROJECT'!$L141*(1+'6. INPUT PROJECT'!$M141)^3</f>
        <v>0</v>
      </c>
      <c r="BB199" s="297">
        <f>BB$73*'6. INPUT PROJECT'!$K141*'6. INPUT PROJECT'!$L141*(1+'6. INPUT PROJECT'!$M141)^3</f>
        <v>0</v>
      </c>
      <c r="BC199" s="297">
        <f>BC$73*'6. INPUT PROJECT'!$K141*'6. INPUT PROJECT'!$L141*(1+'6. INPUT PROJECT'!$M141)^3</f>
        <v>0</v>
      </c>
      <c r="BD199" s="297">
        <f>BD$73*'6. INPUT PROJECT'!$K141*'6. INPUT PROJECT'!$L141*(1+'6. INPUT PROJECT'!$M141)^3</f>
        <v>0</v>
      </c>
      <c r="BE199" s="297">
        <f>BE$73*'6. INPUT PROJECT'!$K141*'6. INPUT PROJECT'!$L141*(1+'6. INPUT PROJECT'!$M141)^3</f>
        <v>0</v>
      </c>
      <c r="BF199" s="297">
        <f>BF$73*'6. INPUT PROJECT'!$K141*'6. INPUT PROJECT'!$L141*(1+'6. INPUT PROJECT'!$M141)^3</f>
        <v>0</v>
      </c>
      <c r="BG199" s="297">
        <f>BG$73*'6. INPUT PROJECT'!$K141*'6. INPUT PROJECT'!$L141*(1+'6. INPUT PROJECT'!$M141)^3</f>
        <v>0</v>
      </c>
      <c r="BH199" s="297">
        <f>BH$73*'6. INPUT PROJECT'!$K141*'6. INPUT PROJECT'!$L141*(1+'6. INPUT PROJECT'!$M141)^4</f>
        <v>0</v>
      </c>
      <c r="BI199" s="297">
        <f>BI$73*'6. INPUT PROJECT'!$K141*'6. INPUT PROJECT'!$L141*(1+'6. INPUT PROJECT'!$M141)^4</f>
        <v>0</v>
      </c>
      <c r="BJ199" s="297">
        <f>BJ$73*'6. INPUT PROJECT'!$K141*'6. INPUT PROJECT'!$L141*(1+'6. INPUT PROJECT'!$M141)^4</f>
        <v>0</v>
      </c>
      <c r="BK199" s="297">
        <f>BK$73*'6. INPUT PROJECT'!$K141*'6. INPUT PROJECT'!$L141*(1+'6. INPUT PROJECT'!$M141)^4</f>
        <v>0</v>
      </c>
      <c r="BL199" s="297">
        <f>BL$73*'6. INPUT PROJECT'!$K141*'6. INPUT PROJECT'!$L141*(1+'6. INPUT PROJECT'!$M141)^4</f>
        <v>0</v>
      </c>
      <c r="BM199" s="297">
        <f>BM$73*'6. INPUT PROJECT'!$K141*'6. INPUT PROJECT'!$L141*(1+'6. INPUT PROJECT'!$M141)^4</f>
        <v>0</v>
      </c>
      <c r="BN199" s="297">
        <f>BN$73*'6. INPUT PROJECT'!$K141*'6. INPUT PROJECT'!$L141*(1+'6. INPUT PROJECT'!$M141)^4</f>
        <v>0</v>
      </c>
      <c r="BO199" s="297">
        <f>BO$73*'6. INPUT PROJECT'!$K141*'6. INPUT PROJECT'!$L141*(1+'6. INPUT PROJECT'!$M141)^4</f>
        <v>0</v>
      </c>
      <c r="BP199" s="297">
        <f>BP$73*'6. INPUT PROJECT'!$K141*'6. INPUT PROJECT'!$L141*(1+'6. INPUT PROJECT'!$M141)^4</f>
        <v>0</v>
      </c>
      <c r="BQ199" s="297">
        <f>BQ$73*'6. INPUT PROJECT'!$K141*'6. INPUT PROJECT'!$L141*(1+'6. INPUT PROJECT'!$M141)^4</f>
        <v>0</v>
      </c>
      <c r="BR199" s="297">
        <f>BR$73*'6. INPUT PROJECT'!$K141*'6. INPUT PROJECT'!$L141*(1+'6. INPUT PROJECT'!$M141)^4</f>
        <v>0</v>
      </c>
      <c r="BS199" s="297">
        <f>BS$73*'6. INPUT PROJECT'!$K141*'6. INPUT PROJECT'!$L141*(1+'6. INPUT PROJECT'!$M141)^4</f>
        <v>0</v>
      </c>
    </row>
    <row r="200" spans="1:71" s="80" customFormat="1" ht="16" outlineLevel="2">
      <c r="A200" s="83"/>
      <c r="B200" s="129" t="str">
        <f>'6. INPUT PROJECT'!D142</f>
        <v>Project-2.5.3-Item #3</v>
      </c>
      <c r="C200" s="129">
        <f>'6. INPUT PROJECT'!F142</f>
        <v>0</v>
      </c>
      <c r="E200" s="297">
        <f t="shared" si="138"/>
        <v>0</v>
      </c>
      <c r="F200" s="297">
        <f t="shared" si="139"/>
        <v>0</v>
      </c>
      <c r="G200" s="297">
        <f t="shared" si="140"/>
        <v>0</v>
      </c>
      <c r="H200" s="297">
        <f t="shared" si="141"/>
        <v>0</v>
      </c>
      <c r="I200" s="297">
        <f t="shared" si="142"/>
        <v>0</v>
      </c>
      <c r="J200" s="297">
        <f t="shared" si="143"/>
        <v>0</v>
      </c>
      <c r="K200" s="307"/>
      <c r="L200" s="297">
        <f>L$73*'6. INPUT PROJECT'!$K142*'6. INPUT PROJECT'!$L142</f>
        <v>0</v>
      </c>
      <c r="M200" s="297">
        <f>M$73*'6. INPUT PROJECT'!$K142*'6. INPUT PROJECT'!$L142</f>
        <v>0</v>
      </c>
      <c r="N200" s="297">
        <f>N$73*'6. INPUT PROJECT'!$K142*'6. INPUT PROJECT'!$L142</f>
        <v>0</v>
      </c>
      <c r="O200" s="297">
        <f>O$73*'6. INPUT PROJECT'!$K142*'6. INPUT PROJECT'!$L142</f>
        <v>0</v>
      </c>
      <c r="P200" s="297">
        <f>P$73*'6. INPUT PROJECT'!$K142*'6. INPUT PROJECT'!$L142</f>
        <v>0</v>
      </c>
      <c r="Q200" s="297">
        <f>Q$73*'6. INPUT PROJECT'!$K142*'6. INPUT PROJECT'!$L142</f>
        <v>0</v>
      </c>
      <c r="R200" s="297">
        <f>R$73*'6. INPUT PROJECT'!$K142*'6. INPUT PROJECT'!$L142</f>
        <v>0</v>
      </c>
      <c r="S200" s="297">
        <f>S$73*'6. INPUT PROJECT'!$K142*'6. INPUT PROJECT'!$L142</f>
        <v>0</v>
      </c>
      <c r="T200" s="297">
        <f>T$73*'6. INPUT PROJECT'!$K142*'6. INPUT PROJECT'!$L142</f>
        <v>0</v>
      </c>
      <c r="U200" s="297">
        <f>U$73*'6. INPUT PROJECT'!$K142*'6. INPUT PROJECT'!$L142</f>
        <v>0</v>
      </c>
      <c r="V200" s="297">
        <f>V$73*'6. INPUT PROJECT'!$K142*'6. INPUT PROJECT'!$L142</f>
        <v>0</v>
      </c>
      <c r="W200" s="297">
        <f>W$73*'6. INPUT PROJECT'!$K142*'6. INPUT PROJECT'!$L142</f>
        <v>0</v>
      </c>
      <c r="X200" s="297">
        <f>X$73*'6. INPUT PROJECT'!$K142*'6. INPUT PROJECT'!$L142*(1+'6. INPUT PROJECT'!$M142)</f>
        <v>0</v>
      </c>
      <c r="Y200" s="297">
        <f>Y$73*'6. INPUT PROJECT'!$K142*'6. INPUT PROJECT'!$L142*(1+'6. INPUT PROJECT'!$M142)</f>
        <v>0</v>
      </c>
      <c r="Z200" s="297">
        <f>Z$73*'6. INPUT PROJECT'!$K142*'6. INPUT PROJECT'!$L142*(1+'6. INPUT PROJECT'!$M142)</f>
        <v>0</v>
      </c>
      <c r="AA200" s="297">
        <f>AA$73*'6. INPUT PROJECT'!$K142*'6. INPUT PROJECT'!$L142*(1+'6. INPUT PROJECT'!$M142)</f>
        <v>0</v>
      </c>
      <c r="AB200" s="297">
        <f>AB$73*'6. INPUT PROJECT'!$K142*'6. INPUT PROJECT'!$L142*(1+'6. INPUT PROJECT'!$M142)</f>
        <v>0</v>
      </c>
      <c r="AC200" s="297">
        <f>AC$73*'6. INPUT PROJECT'!$K142*'6. INPUT PROJECT'!$L142*(1+'6. INPUT PROJECT'!$M142)</f>
        <v>0</v>
      </c>
      <c r="AD200" s="297">
        <f>AD$73*'6. INPUT PROJECT'!$K142*'6. INPUT PROJECT'!$L142*(1+'6. INPUT PROJECT'!$M142)</f>
        <v>0</v>
      </c>
      <c r="AE200" s="297">
        <f>AE$73*'6. INPUT PROJECT'!$K142*'6. INPUT PROJECT'!$L142*(1+'6. INPUT PROJECT'!$M142)</f>
        <v>0</v>
      </c>
      <c r="AF200" s="297">
        <f>AF$73*'6. INPUT PROJECT'!$K142*'6. INPUT PROJECT'!$L142*(1+'6. INPUT PROJECT'!$M142)</f>
        <v>0</v>
      </c>
      <c r="AG200" s="297">
        <f>AG$73*'6. INPUT PROJECT'!$K142*'6. INPUT PROJECT'!$L142*(1+'6. INPUT PROJECT'!$M142)</f>
        <v>0</v>
      </c>
      <c r="AH200" s="297">
        <f>AH$73*'6. INPUT PROJECT'!$K142*'6. INPUT PROJECT'!$L142*(1+'6. INPUT PROJECT'!$M142)</f>
        <v>0</v>
      </c>
      <c r="AI200" s="297">
        <f>AI$73*'6. INPUT PROJECT'!$K142*'6. INPUT PROJECT'!$L142*(1+'6. INPUT PROJECT'!$M142)</f>
        <v>0</v>
      </c>
      <c r="AJ200" s="297">
        <f>AJ$73*'6. INPUT PROJECT'!$K142*'6. INPUT PROJECT'!$L142*(1+'6. INPUT PROJECT'!$M142)^2</f>
        <v>0</v>
      </c>
      <c r="AK200" s="297">
        <f>AK$73*'6. INPUT PROJECT'!$K142*'6. INPUT PROJECT'!$L142*(1+'6. INPUT PROJECT'!$M142)^2</f>
        <v>0</v>
      </c>
      <c r="AL200" s="297">
        <f>AL$73*'6. INPUT PROJECT'!$K142*'6. INPUT PROJECT'!$L142*(1+'6. INPUT PROJECT'!$M142)^2</f>
        <v>0</v>
      </c>
      <c r="AM200" s="297">
        <f>AM$73*'6. INPUT PROJECT'!$K142*'6. INPUT PROJECT'!$L142*(1+'6. INPUT PROJECT'!$M142)^2</f>
        <v>0</v>
      </c>
      <c r="AN200" s="297">
        <f>AN$73*'6. INPUT PROJECT'!$K142*'6. INPUT PROJECT'!$L142*(1+'6. INPUT PROJECT'!$M142)^2</f>
        <v>0</v>
      </c>
      <c r="AO200" s="297">
        <f>AO$73*'6. INPUT PROJECT'!$K142*'6. INPUT PROJECT'!$L142*(1+'6. INPUT PROJECT'!$M142)^2</f>
        <v>0</v>
      </c>
      <c r="AP200" s="297">
        <f>AP$73*'6. INPUT PROJECT'!$K142*'6. INPUT PROJECT'!$L142*(1+'6. INPUT PROJECT'!$M142)^2</f>
        <v>0</v>
      </c>
      <c r="AQ200" s="297">
        <f>AQ$73*'6. INPUT PROJECT'!$K142*'6. INPUT PROJECT'!$L142*(1+'6. INPUT PROJECT'!$M142)^2</f>
        <v>0</v>
      </c>
      <c r="AR200" s="297">
        <f>AR$73*'6. INPUT PROJECT'!$K142*'6. INPUT PROJECT'!$L142*(1+'6. INPUT PROJECT'!$M142)^2</f>
        <v>0</v>
      </c>
      <c r="AS200" s="297">
        <f>AS$73*'6. INPUT PROJECT'!$K142*'6. INPUT PROJECT'!$L142*(1+'6. INPUT PROJECT'!$M142)^2</f>
        <v>0</v>
      </c>
      <c r="AT200" s="297">
        <f>AT$73*'6. INPUT PROJECT'!$K142*'6. INPUT PROJECT'!$L142*(1+'6. INPUT PROJECT'!$M142)^2</f>
        <v>0</v>
      </c>
      <c r="AU200" s="297">
        <f>AU$73*'6. INPUT PROJECT'!$K142*'6. INPUT PROJECT'!$L142*(1+'6. INPUT PROJECT'!$M142)^2</f>
        <v>0</v>
      </c>
      <c r="AV200" s="297">
        <f>AV$73*'6. INPUT PROJECT'!$K142*'6. INPUT PROJECT'!$L142*(1+'6. INPUT PROJECT'!$M142)^3</f>
        <v>0</v>
      </c>
      <c r="AW200" s="297">
        <f>AW$73*'6. INPUT PROJECT'!$K142*'6. INPUT PROJECT'!$L142*(1+'6. INPUT PROJECT'!$M142)^3</f>
        <v>0</v>
      </c>
      <c r="AX200" s="297">
        <f>AX$73*'6. INPUT PROJECT'!$K142*'6. INPUT PROJECT'!$L142*(1+'6. INPUT PROJECT'!$M142)^3</f>
        <v>0</v>
      </c>
      <c r="AY200" s="297">
        <f>AY$73*'6. INPUT PROJECT'!$K142*'6. INPUT PROJECT'!$L142*(1+'6. INPUT PROJECT'!$M142)^3</f>
        <v>0</v>
      </c>
      <c r="AZ200" s="297">
        <f>AZ$73*'6. INPUT PROJECT'!$K142*'6. INPUT PROJECT'!$L142*(1+'6. INPUT PROJECT'!$M142)^3</f>
        <v>0</v>
      </c>
      <c r="BA200" s="297">
        <f>BA$73*'6. INPUT PROJECT'!$K142*'6. INPUT PROJECT'!$L142*(1+'6. INPUT PROJECT'!$M142)^3</f>
        <v>0</v>
      </c>
      <c r="BB200" s="297">
        <f>BB$73*'6. INPUT PROJECT'!$K142*'6. INPUT PROJECT'!$L142*(1+'6. INPUT PROJECT'!$M142)^3</f>
        <v>0</v>
      </c>
      <c r="BC200" s="297">
        <f>BC$73*'6. INPUT PROJECT'!$K142*'6. INPUT PROJECT'!$L142*(1+'6. INPUT PROJECT'!$M142)^3</f>
        <v>0</v>
      </c>
      <c r="BD200" s="297">
        <f>BD$73*'6. INPUT PROJECT'!$K142*'6. INPUT PROJECT'!$L142*(1+'6. INPUT PROJECT'!$M142)^3</f>
        <v>0</v>
      </c>
      <c r="BE200" s="297">
        <f>BE$73*'6. INPUT PROJECT'!$K142*'6. INPUT PROJECT'!$L142*(1+'6. INPUT PROJECT'!$M142)^3</f>
        <v>0</v>
      </c>
      <c r="BF200" s="297">
        <f>BF$73*'6. INPUT PROJECT'!$K142*'6. INPUT PROJECT'!$L142*(1+'6. INPUT PROJECT'!$M142)^3</f>
        <v>0</v>
      </c>
      <c r="BG200" s="297">
        <f>BG$73*'6. INPUT PROJECT'!$K142*'6. INPUT PROJECT'!$L142*(1+'6. INPUT PROJECT'!$M142)^3</f>
        <v>0</v>
      </c>
      <c r="BH200" s="297">
        <f>BH$73*'6. INPUT PROJECT'!$K142*'6. INPUT PROJECT'!$L142*(1+'6. INPUT PROJECT'!$M142)^4</f>
        <v>0</v>
      </c>
      <c r="BI200" s="297">
        <f>BI$73*'6. INPUT PROJECT'!$K142*'6. INPUT PROJECT'!$L142*(1+'6. INPUT PROJECT'!$M142)^4</f>
        <v>0</v>
      </c>
      <c r="BJ200" s="297">
        <f>BJ$73*'6. INPUT PROJECT'!$K142*'6. INPUT PROJECT'!$L142*(1+'6. INPUT PROJECT'!$M142)^4</f>
        <v>0</v>
      </c>
      <c r="BK200" s="297">
        <f>BK$73*'6. INPUT PROJECT'!$K142*'6. INPUT PROJECT'!$L142*(1+'6. INPUT PROJECT'!$M142)^4</f>
        <v>0</v>
      </c>
      <c r="BL200" s="297">
        <f>BL$73*'6. INPUT PROJECT'!$K142*'6. INPUT PROJECT'!$L142*(1+'6. INPUT PROJECT'!$M142)^4</f>
        <v>0</v>
      </c>
      <c r="BM200" s="297">
        <f>BM$73*'6. INPUT PROJECT'!$K142*'6. INPUT PROJECT'!$L142*(1+'6. INPUT PROJECT'!$M142)^4</f>
        <v>0</v>
      </c>
      <c r="BN200" s="297">
        <f>BN$73*'6. INPUT PROJECT'!$K142*'6. INPUT PROJECT'!$L142*(1+'6. INPUT PROJECT'!$M142)^4</f>
        <v>0</v>
      </c>
      <c r="BO200" s="297">
        <f>BO$73*'6. INPUT PROJECT'!$K142*'6. INPUT PROJECT'!$L142*(1+'6. INPUT PROJECT'!$M142)^4</f>
        <v>0</v>
      </c>
      <c r="BP200" s="297">
        <f>BP$73*'6. INPUT PROJECT'!$K142*'6. INPUT PROJECT'!$L142*(1+'6. INPUT PROJECT'!$M142)^4</f>
        <v>0</v>
      </c>
      <c r="BQ200" s="297">
        <f>BQ$73*'6. INPUT PROJECT'!$K142*'6. INPUT PROJECT'!$L142*(1+'6. INPUT PROJECT'!$M142)^4</f>
        <v>0</v>
      </c>
      <c r="BR200" s="297">
        <f>BR$73*'6. INPUT PROJECT'!$K142*'6. INPUT PROJECT'!$L142*(1+'6. INPUT PROJECT'!$M142)^4</f>
        <v>0</v>
      </c>
      <c r="BS200" s="297">
        <f>BS$73*'6. INPUT PROJECT'!$K142*'6. INPUT PROJECT'!$L142*(1+'6. INPUT PROJECT'!$M142)^4</f>
        <v>0</v>
      </c>
    </row>
    <row r="201" spans="1:71" s="80" customFormat="1" ht="16" outlineLevel="2">
      <c r="A201" s="83"/>
      <c r="B201" s="129" t="str">
        <f>'6. INPUT PROJECT'!D143</f>
        <v>Project-2.5.3-Item #4</v>
      </c>
      <c r="C201" s="129">
        <f>'6. INPUT PROJECT'!F143</f>
        <v>0</v>
      </c>
      <c r="E201" s="297">
        <f t="shared" si="138"/>
        <v>0</v>
      </c>
      <c r="F201" s="297">
        <f t="shared" si="139"/>
        <v>0</v>
      </c>
      <c r="G201" s="297">
        <f t="shared" si="140"/>
        <v>0</v>
      </c>
      <c r="H201" s="297">
        <f t="shared" si="141"/>
        <v>0</v>
      </c>
      <c r="I201" s="297">
        <f t="shared" si="142"/>
        <v>0</v>
      </c>
      <c r="J201" s="297">
        <f t="shared" si="143"/>
        <v>0</v>
      </c>
      <c r="K201" s="309"/>
      <c r="L201" s="297">
        <f>L$73*'6. INPUT PROJECT'!$K143*'6. INPUT PROJECT'!$L143</f>
        <v>0</v>
      </c>
      <c r="M201" s="297">
        <f>M$73*'6. INPUT PROJECT'!$K143*'6. INPUT PROJECT'!$L143</f>
        <v>0</v>
      </c>
      <c r="N201" s="297">
        <f>N$73*'6. INPUT PROJECT'!$K143*'6. INPUT PROJECT'!$L143</f>
        <v>0</v>
      </c>
      <c r="O201" s="297">
        <f>O$73*'6. INPUT PROJECT'!$K143*'6. INPUT PROJECT'!$L143</f>
        <v>0</v>
      </c>
      <c r="P201" s="297">
        <f>P$73*'6. INPUT PROJECT'!$K143*'6. INPUT PROJECT'!$L143</f>
        <v>0</v>
      </c>
      <c r="Q201" s="297">
        <f>Q$73*'6. INPUT PROJECT'!$K143*'6. INPUT PROJECT'!$L143</f>
        <v>0</v>
      </c>
      <c r="R201" s="297">
        <f>R$73*'6. INPUT PROJECT'!$K143*'6. INPUT PROJECT'!$L143</f>
        <v>0</v>
      </c>
      <c r="S201" s="297">
        <f>S$73*'6. INPUT PROJECT'!$K143*'6. INPUT PROJECT'!$L143</f>
        <v>0</v>
      </c>
      <c r="T201" s="297">
        <f>T$73*'6. INPUT PROJECT'!$K143*'6. INPUT PROJECT'!$L143</f>
        <v>0</v>
      </c>
      <c r="U201" s="297">
        <f>U$73*'6. INPUT PROJECT'!$K143*'6. INPUT PROJECT'!$L143</f>
        <v>0</v>
      </c>
      <c r="V201" s="297">
        <f>V$73*'6. INPUT PROJECT'!$K143*'6. INPUT PROJECT'!$L143</f>
        <v>0</v>
      </c>
      <c r="W201" s="297">
        <f>W$73*'6. INPUT PROJECT'!$K143*'6. INPUT PROJECT'!$L143</f>
        <v>0</v>
      </c>
      <c r="X201" s="297">
        <f>X$73*'6. INPUT PROJECT'!$K143*'6. INPUT PROJECT'!$L143*(1+'6. INPUT PROJECT'!$M143)</f>
        <v>0</v>
      </c>
      <c r="Y201" s="297">
        <f>Y$73*'6. INPUT PROJECT'!$K143*'6. INPUT PROJECT'!$L143*(1+'6. INPUT PROJECT'!$M143)</f>
        <v>0</v>
      </c>
      <c r="Z201" s="297">
        <f>Z$73*'6. INPUT PROJECT'!$K143*'6. INPUT PROJECT'!$L143*(1+'6. INPUT PROJECT'!$M143)</f>
        <v>0</v>
      </c>
      <c r="AA201" s="297">
        <f>AA$73*'6. INPUT PROJECT'!$K143*'6. INPUT PROJECT'!$L143*(1+'6. INPUT PROJECT'!$M143)</f>
        <v>0</v>
      </c>
      <c r="AB201" s="297">
        <f>AB$73*'6. INPUT PROJECT'!$K143*'6. INPUT PROJECT'!$L143*(1+'6. INPUT PROJECT'!$M143)</f>
        <v>0</v>
      </c>
      <c r="AC201" s="297">
        <f>AC$73*'6. INPUT PROJECT'!$K143*'6. INPUT PROJECT'!$L143*(1+'6. INPUT PROJECT'!$M143)</f>
        <v>0</v>
      </c>
      <c r="AD201" s="297">
        <f>AD$73*'6. INPUT PROJECT'!$K143*'6. INPUT PROJECT'!$L143*(1+'6. INPUT PROJECT'!$M143)</f>
        <v>0</v>
      </c>
      <c r="AE201" s="297">
        <f>AE$73*'6. INPUT PROJECT'!$K143*'6. INPUT PROJECT'!$L143*(1+'6. INPUT PROJECT'!$M143)</f>
        <v>0</v>
      </c>
      <c r="AF201" s="297">
        <f>AF$73*'6. INPUT PROJECT'!$K143*'6. INPUT PROJECT'!$L143*(1+'6. INPUT PROJECT'!$M143)</f>
        <v>0</v>
      </c>
      <c r="AG201" s="297">
        <f>AG$73*'6. INPUT PROJECT'!$K143*'6. INPUT PROJECT'!$L143*(1+'6. INPUT PROJECT'!$M143)</f>
        <v>0</v>
      </c>
      <c r="AH201" s="297">
        <f>AH$73*'6. INPUT PROJECT'!$K143*'6. INPUT PROJECT'!$L143*(1+'6. INPUT PROJECT'!$M143)</f>
        <v>0</v>
      </c>
      <c r="AI201" s="297">
        <f>AI$73*'6. INPUT PROJECT'!$K143*'6. INPUT PROJECT'!$L143*(1+'6. INPUT PROJECT'!$M143)</f>
        <v>0</v>
      </c>
      <c r="AJ201" s="297">
        <f>AJ$73*'6. INPUT PROJECT'!$K143*'6. INPUT PROJECT'!$L143*(1+'6. INPUT PROJECT'!$M143)^2</f>
        <v>0</v>
      </c>
      <c r="AK201" s="297">
        <f>AK$73*'6. INPUT PROJECT'!$K143*'6. INPUT PROJECT'!$L143*(1+'6. INPUT PROJECT'!$M143)^2</f>
        <v>0</v>
      </c>
      <c r="AL201" s="297">
        <f>AL$73*'6. INPUT PROJECT'!$K143*'6. INPUT PROJECT'!$L143*(1+'6. INPUT PROJECT'!$M143)^2</f>
        <v>0</v>
      </c>
      <c r="AM201" s="297">
        <f>AM$73*'6. INPUT PROJECT'!$K143*'6. INPUT PROJECT'!$L143*(1+'6. INPUT PROJECT'!$M143)^2</f>
        <v>0</v>
      </c>
      <c r="AN201" s="297">
        <f>AN$73*'6. INPUT PROJECT'!$K143*'6. INPUT PROJECT'!$L143*(1+'6. INPUT PROJECT'!$M143)^2</f>
        <v>0</v>
      </c>
      <c r="AO201" s="297">
        <f>AO$73*'6. INPUT PROJECT'!$K143*'6. INPUT PROJECT'!$L143*(1+'6. INPUT PROJECT'!$M143)^2</f>
        <v>0</v>
      </c>
      <c r="AP201" s="297">
        <f>AP$73*'6. INPUT PROJECT'!$K143*'6. INPUT PROJECT'!$L143*(1+'6. INPUT PROJECT'!$M143)^2</f>
        <v>0</v>
      </c>
      <c r="AQ201" s="297">
        <f>AQ$73*'6. INPUT PROJECT'!$K143*'6. INPUT PROJECT'!$L143*(1+'6. INPUT PROJECT'!$M143)^2</f>
        <v>0</v>
      </c>
      <c r="AR201" s="297">
        <f>AR$73*'6. INPUT PROJECT'!$K143*'6. INPUT PROJECT'!$L143*(1+'6. INPUT PROJECT'!$M143)^2</f>
        <v>0</v>
      </c>
      <c r="AS201" s="297">
        <f>AS$73*'6. INPUT PROJECT'!$K143*'6. INPUT PROJECT'!$L143*(1+'6. INPUT PROJECT'!$M143)^2</f>
        <v>0</v>
      </c>
      <c r="AT201" s="297">
        <f>AT$73*'6. INPUT PROJECT'!$K143*'6. INPUT PROJECT'!$L143*(1+'6. INPUT PROJECT'!$M143)^2</f>
        <v>0</v>
      </c>
      <c r="AU201" s="297">
        <f>AU$73*'6. INPUT PROJECT'!$K143*'6. INPUT PROJECT'!$L143*(1+'6. INPUT PROJECT'!$M143)^2</f>
        <v>0</v>
      </c>
      <c r="AV201" s="297">
        <f>AV$73*'6. INPUT PROJECT'!$K143*'6. INPUT PROJECT'!$L143*(1+'6. INPUT PROJECT'!$M143)^3</f>
        <v>0</v>
      </c>
      <c r="AW201" s="297">
        <f>AW$73*'6. INPUT PROJECT'!$K143*'6. INPUT PROJECT'!$L143*(1+'6. INPUT PROJECT'!$M143)^3</f>
        <v>0</v>
      </c>
      <c r="AX201" s="297">
        <f>AX$73*'6. INPUT PROJECT'!$K143*'6. INPUT PROJECT'!$L143*(1+'6. INPUT PROJECT'!$M143)^3</f>
        <v>0</v>
      </c>
      <c r="AY201" s="297">
        <f>AY$73*'6. INPUT PROJECT'!$K143*'6. INPUT PROJECT'!$L143*(1+'6. INPUT PROJECT'!$M143)^3</f>
        <v>0</v>
      </c>
      <c r="AZ201" s="297">
        <f>AZ$73*'6. INPUT PROJECT'!$K143*'6. INPUT PROJECT'!$L143*(1+'6. INPUT PROJECT'!$M143)^3</f>
        <v>0</v>
      </c>
      <c r="BA201" s="297">
        <f>BA$73*'6. INPUT PROJECT'!$K143*'6. INPUT PROJECT'!$L143*(1+'6. INPUT PROJECT'!$M143)^3</f>
        <v>0</v>
      </c>
      <c r="BB201" s="297">
        <f>BB$73*'6. INPUT PROJECT'!$K143*'6. INPUT PROJECT'!$L143*(1+'6. INPUT PROJECT'!$M143)^3</f>
        <v>0</v>
      </c>
      <c r="BC201" s="297">
        <f>BC$73*'6. INPUT PROJECT'!$K143*'6. INPUT PROJECT'!$L143*(1+'6. INPUT PROJECT'!$M143)^3</f>
        <v>0</v>
      </c>
      <c r="BD201" s="297">
        <f>BD$73*'6. INPUT PROJECT'!$K143*'6. INPUT PROJECT'!$L143*(1+'6. INPUT PROJECT'!$M143)^3</f>
        <v>0</v>
      </c>
      <c r="BE201" s="297">
        <f>BE$73*'6. INPUT PROJECT'!$K143*'6. INPUT PROJECT'!$L143*(1+'6. INPUT PROJECT'!$M143)^3</f>
        <v>0</v>
      </c>
      <c r="BF201" s="297">
        <f>BF$73*'6. INPUT PROJECT'!$K143*'6. INPUT PROJECT'!$L143*(1+'6. INPUT PROJECT'!$M143)^3</f>
        <v>0</v>
      </c>
      <c r="BG201" s="297">
        <f>BG$73*'6. INPUT PROJECT'!$K143*'6. INPUT PROJECT'!$L143*(1+'6. INPUT PROJECT'!$M143)^3</f>
        <v>0</v>
      </c>
      <c r="BH201" s="297">
        <f>BH$73*'6. INPUT PROJECT'!$K143*'6. INPUT PROJECT'!$L143*(1+'6. INPUT PROJECT'!$M143)^4</f>
        <v>0</v>
      </c>
      <c r="BI201" s="297">
        <f>BI$73*'6. INPUT PROJECT'!$K143*'6. INPUT PROJECT'!$L143*(1+'6. INPUT PROJECT'!$M143)^4</f>
        <v>0</v>
      </c>
      <c r="BJ201" s="297">
        <f>BJ$73*'6. INPUT PROJECT'!$K143*'6. INPUT PROJECT'!$L143*(1+'6. INPUT PROJECT'!$M143)^4</f>
        <v>0</v>
      </c>
      <c r="BK201" s="297">
        <f>BK$73*'6. INPUT PROJECT'!$K143*'6. INPUT PROJECT'!$L143*(1+'6. INPUT PROJECT'!$M143)^4</f>
        <v>0</v>
      </c>
      <c r="BL201" s="297">
        <f>BL$73*'6. INPUT PROJECT'!$K143*'6. INPUT PROJECT'!$L143*(1+'6. INPUT PROJECT'!$M143)^4</f>
        <v>0</v>
      </c>
      <c r="BM201" s="297">
        <f>BM$73*'6. INPUT PROJECT'!$K143*'6. INPUT PROJECT'!$L143*(1+'6. INPUT PROJECT'!$M143)^4</f>
        <v>0</v>
      </c>
      <c r="BN201" s="297">
        <f>BN$73*'6. INPUT PROJECT'!$K143*'6. INPUT PROJECT'!$L143*(1+'6. INPUT PROJECT'!$M143)^4</f>
        <v>0</v>
      </c>
      <c r="BO201" s="297">
        <f>BO$73*'6. INPUT PROJECT'!$K143*'6. INPUT PROJECT'!$L143*(1+'6. INPUT PROJECT'!$M143)^4</f>
        <v>0</v>
      </c>
      <c r="BP201" s="297">
        <f>BP$73*'6. INPUT PROJECT'!$K143*'6. INPUT PROJECT'!$L143*(1+'6. INPUT PROJECT'!$M143)^4</f>
        <v>0</v>
      </c>
      <c r="BQ201" s="297">
        <f>BQ$73*'6. INPUT PROJECT'!$K143*'6. INPUT PROJECT'!$L143*(1+'6. INPUT PROJECT'!$M143)^4</f>
        <v>0</v>
      </c>
      <c r="BR201" s="297">
        <f>BR$73*'6. INPUT PROJECT'!$K143*'6. INPUT PROJECT'!$L143*(1+'6. INPUT PROJECT'!$M143)^4</f>
        <v>0</v>
      </c>
      <c r="BS201" s="297">
        <f>BS$73*'6. INPUT PROJECT'!$K143*'6. INPUT PROJECT'!$L143*(1+'6. INPUT PROJECT'!$M143)^4</f>
        <v>0</v>
      </c>
    </row>
    <row r="202" spans="1:71" s="80" customFormat="1" ht="16" outlineLevel="2">
      <c r="A202" s="83"/>
      <c r="B202" s="129" t="str">
        <f>'6. INPUT PROJECT'!D144</f>
        <v>Project-2.5.3-Item #5</v>
      </c>
      <c r="C202" s="129">
        <f>'6. INPUT PROJECT'!F144</f>
        <v>0</v>
      </c>
      <c r="E202" s="297">
        <f t="shared" si="138"/>
        <v>0</v>
      </c>
      <c r="F202" s="297">
        <f t="shared" si="139"/>
        <v>0</v>
      </c>
      <c r="G202" s="297">
        <f t="shared" si="140"/>
        <v>0</v>
      </c>
      <c r="H202" s="297">
        <f t="shared" si="141"/>
        <v>0</v>
      </c>
      <c r="I202" s="297">
        <f t="shared" si="142"/>
        <v>0</v>
      </c>
      <c r="J202" s="297">
        <f t="shared" si="143"/>
        <v>0</v>
      </c>
      <c r="K202" s="309"/>
      <c r="L202" s="297">
        <f>L$73*'6. INPUT PROJECT'!$K144*'6. INPUT PROJECT'!$L144</f>
        <v>0</v>
      </c>
      <c r="M202" s="297">
        <f>M$73*'6. INPUT PROJECT'!$K144*'6. INPUT PROJECT'!$L144</f>
        <v>0</v>
      </c>
      <c r="N202" s="297">
        <f>N$73*'6. INPUT PROJECT'!$K144*'6. INPUT PROJECT'!$L144</f>
        <v>0</v>
      </c>
      <c r="O202" s="297">
        <f>O$73*'6. INPUT PROJECT'!$K144*'6. INPUT PROJECT'!$L144</f>
        <v>0</v>
      </c>
      <c r="P202" s="297">
        <f>P$73*'6. INPUT PROJECT'!$K144*'6. INPUT PROJECT'!$L144</f>
        <v>0</v>
      </c>
      <c r="Q202" s="297">
        <f>Q$73*'6. INPUT PROJECT'!$K144*'6. INPUT PROJECT'!$L144</f>
        <v>0</v>
      </c>
      <c r="R202" s="297">
        <f>R$73*'6. INPUT PROJECT'!$K144*'6. INPUT PROJECT'!$L144</f>
        <v>0</v>
      </c>
      <c r="S202" s="297">
        <f>S$73*'6. INPUT PROJECT'!$K144*'6. INPUT PROJECT'!$L144</f>
        <v>0</v>
      </c>
      <c r="T202" s="297">
        <f>T$73*'6. INPUT PROJECT'!$K144*'6. INPUT PROJECT'!$L144</f>
        <v>0</v>
      </c>
      <c r="U202" s="297">
        <f>U$73*'6. INPUT PROJECT'!$K144*'6. INPUT PROJECT'!$L144</f>
        <v>0</v>
      </c>
      <c r="V202" s="297">
        <f>V$73*'6. INPUT PROJECT'!$K144*'6. INPUT PROJECT'!$L144</f>
        <v>0</v>
      </c>
      <c r="W202" s="297">
        <f>W$73*'6. INPUT PROJECT'!$K144*'6. INPUT PROJECT'!$L144</f>
        <v>0</v>
      </c>
      <c r="X202" s="297">
        <f>X$73*'6. INPUT PROJECT'!$K144*'6. INPUT PROJECT'!$L144*(1+'6. INPUT PROJECT'!$M144)</f>
        <v>0</v>
      </c>
      <c r="Y202" s="297">
        <f>Y$73*'6. INPUT PROJECT'!$K144*'6. INPUT PROJECT'!$L144*(1+'6. INPUT PROJECT'!$M144)</f>
        <v>0</v>
      </c>
      <c r="Z202" s="297">
        <f>Z$73*'6. INPUT PROJECT'!$K144*'6. INPUT PROJECT'!$L144*(1+'6. INPUT PROJECT'!$M144)</f>
        <v>0</v>
      </c>
      <c r="AA202" s="297">
        <f>AA$73*'6. INPUT PROJECT'!$K144*'6. INPUT PROJECT'!$L144*(1+'6. INPUT PROJECT'!$M144)</f>
        <v>0</v>
      </c>
      <c r="AB202" s="297">
        <f>AB$73*'6. INPUT PROJECT'!$K144*'6. INPUT PROJECT'!$L144*(1+'6. INPUT PROJECT'!$M144)</f>
        <v>0</v>
      </c>
      <c r="AC202" s="297">
        <f>AC$73*'6. INPUT PROJECT'!$K144*'6. INPUT PROJECT'!$L144*(1+'6. INPUT PROJECT'!$M144)</f>
        <v>0</v>
      </c>
      <c r="AD202" s="297">
        <f>AD$73*'6. INPUT PROJECT'!$K144*'6. INPUT PROJECT'!$L144*(1+'6. INPUT PROJECT'!$M144)</f>
        <v>0</v>
      </c>
      <c r="AE202" s="297">
        <f>AE$73*'6. INPUT PROJECT'!$K144*'6. INPUT PROJECT'!$L144*(1+'6. INPUT PROJECT'!$M144)</f>
        <v>0</v>
      </c>
      <c r="AF202" s="297">
        <f>AF$73*'6. INPUT PROJECT'!$K144*'6. INPUT PROJECT'!$L144*(1+'6. INPUT PROJECT'!$M144)</f>
        <v>0</v>
      </c>
      <c r="AG202" s="297">
        <f>AG$73*'6. INPUT PROJECT'!$K144*'6. INPUT PROJECT'!$L144*(1+'6. INPUT PROJECT'!$M144)</f>
        <v>0</v>
      </c>
      <c r="AH202" s="297">
        <f>AH$73*'6. INPUT PROJECT'!$K144*'6. INPUT PROJECT'!$L144*(1+'6. INPUT PROJECT'!$M144)</f>
        <v>0</v>
      </c>
      <c r="AI202" s="297">
        <f>AI$73*'6. INPUT PROJECT'!$K144*'6. INPUT PROJECT'!$L144*(1+'6. INPUT PROJECT'!$M144)</f>
        <v>0</v>
      </c>
      <c r="AJ202" s="297">
        <f>AJ$73*'6. INPUT PROJECT'!$K144*'6. INPUT PROJECT'!$L144*(1+'6. INPUT PROJECT'!$M144)^2</f>
        <v>0</v>
      </c>
      <c r="AK202" s="297">
        <f>AK$73*'6. INPUT PROJECT'!$K144*'6. INPUT PROJECT'!$L144*(1+'6. INPUT PROJECT'!$M144)^2</f>
        <v>0</v>
      </c>
      <c r="AL202" s="297">
        <f>AL$73*'6. INPUT PROJECT'!$K144*'6. INPUT PROJECT'!$L144*(1+'6. INPUT PROJECT'!$M144)^2</f>
        <v>0</v>
      </c>
      <c r="AM202" s="297">
        <f>AM$73*'6. INPUT PROJECT'!$K144*'6. INPUT PROJECT'!$L144*(1+'6. INPUT PROJECT'!$M144)^2</f>
        <v>0</v>
      </c>
      <c r="AN202" s="297">
        <f>AN$73*'6. INPUT PROJECT'!$K144*'6. INPUT PROJECT'!$L144*(1+'6. INPUT PROJECT'!$M144)^2</f>
        <v>0</v>
      </c>
      <c r="AO202" s="297">
        <f>AO$73*'6. INPUT PROJECT'!$K144*'6. INPUT PROJECT'!$L144*(1+'6. INPUT PROJECT'!$M144)^2</f>
        <v>0</v>
      </c>
      <c r="AP202" s="297">
        <f>AP$73*'6. INPUT PROJECT'!$K144*'6. INPUT PROJECT'!$L144*(1+'6. INPUT PROJECT'!$M144)^2</f>
        <v>0</v>
      </c>
      <c r="AQ202" s="297">
        <f>AQ$73*'6. INPUT PROJECT'!$K144*'6. INPUT PROJECT'!$L144*(1+'6. INPUT PROJECT'!$M144)^2</f>
        <v>0</v>
      </c>
      <c r="AR202" s="297">
        <f>AR$73*'6. INPUT PROJECT'!$K144*'6. INPUT PROJECT'!$L144*(1+'6. INPUT PROJECT'!$M144)^2</f>
        <v>0</v>
      </c>
      <c r="AS202" s="297">
        <f>AS$73*'6. INPUT PROJECT'!$K144*'6. INPUT PROJECT'!$L144*(1+'6. INPUT PROJECT'!$M144)^2</f>
        <v>0</v>
      </c>
      <c r="AT202" s="297">
        <f>AT$73*'6. INPUT PROJECT'!$K144*'6. INPUT PROJECT'!$L144*(1+'6. INPUT PROJECT'!$M144)^2</f>
        <v>0</v>
      </c>
      <c r="AU202" s="297">
        <f>AU$73*'6. INPUT PROJECT'!$K144*'6. INPUT PROJECT'!$L144*(1+'6. INPUT PROJECT'!$M144)^2</f>
        <v>0</v>
      </c>
      <c r="AV202" s="297">
        <f>AV$73*'6. INPUT PROJECT'!$K144*'6. INPUT PROJECT'!$L144*(1+'6. INPUT PROJECT'!$M144)^3</f>
        <v>0</v>
      </c>
      <c r="AW202" s="297">
        <f>AW$73*'6. INPUT PROJECT'!$K144*'6. INPUT PROJECT'!$L144*(1+'6. INPUT PROJECT'!$M144)^3</f>
        <v>0</v>
      </c>
      <c r="AX202" s="297">
        <f>AX$73*'6. INPUT PROJECT'!$K144*'6. INPUT PROJECT'!$L144*(1+'6. INPUT PROJECT'!$M144)^3</f>
        <v>0</v>
      </c>
      <c r="AY202" s="297">
        <f>AY$73*'6. INPUT PROJECT'!$K144*'6. INPUT PROJECT'!$L144*(1+'6. INPUT PROJECT'!$M144)^3</f>
        <v>0</v>
      </c>
      <c r="AZ202" s="297">
        <f>AZ$73*'6. INPUT PROJECT'!$K144*'6. INPUT PROJECT'!$L144*(1+'6. INPUT PROJECT'!$M144)^3</f>
        <v>0</v>
      </c>
      <c r="BA202" s="297">
        <f>BA$73*'6. INPUT PROJECT'!$K144*'6. INPUT PROJECT'!$L144*(1+'6. INPUT PROJECT'!$M144)^3</f>
        <v>0</v>
      </c>
      <c r="BB202" s="297">
        <f>BB$73*'6. INPUT PROJECT'!$K144*'6. INPUT PROJECT'!$L144*(1+'6. INPUT PROJECT'!$M144)^3</f>
        <v>0</v>
      </c>
      <c r="BC202" s="297">
        <f>BC$73*'6. INPUT PROJECT'!$K144*'6. INPUT PROJECT'!$L144*(1+'6. INPUT PROJECT'!$M144)^3</f>
        <v>0</v>
      </c>
      <c r="BD202" s="297">
        <f>BD$73*'6. INPUT PROJECT'!$K144*'6. INPUT PROJECT'!$L144*(1+'6. INPUT PROJECT'!$M144)^3</f>
        <v>0</v>
      </c>
      <c r="BE202" s="297">
        <f>BE$73*'6. INPUT PROJECT'!$K144*'6. INPUT PROJECT'!$L144*(1+'6. INPUT PROJECT'!$M144)^3</f>
        <v>0</v>
      </c>
      <c r="BF202" s="297">
        <f>BF$73*'6. INPUT PROJECT'!$K144*'6. INPUT PROJECT'!$L144*(1+'6. INPUT PROJECT'!$M144)^3</f>
        <v>0</v>
      </c>
      <c r="BG202" s="297">
        <f>BG$73*'6. INPUT PROJECT'!$K144*'6. INPUT PROJECT'!$L144*(1+'6. INPUT PROJECT'!$M144)^3</f>
        <v>0</v>
      </c>
      <c r="BH202" s="297">
        <f>BH$73*'6. INPUT PROJECT'!$K144*'6. INPUT PROJECT'!$L144*(1+'6. INPUT PROJECT'!$M144)^4</f>
        <v>0</v>
      </c>
      <c r="BI202" s="297">
        <f>BI$73*'6. INPUT PROJECT'!$K144*'6. INPUT PROJECT'!$L144*(1+'6. INPUT PROJECT'!$M144)^4</f>
        <v>0</v>
      </c>
      <c r="BJ202" s="297">
        <f>BJ$73*'6. INPUT PROJECT'!$K144*'6. INPUT PROJECT'!$L144*(1+'6. INPUT PROJECT'!$M144)^4</f>
        <v>0</v>
      </c>
      <c r="BK202" s="297">
        <f>BK$73*'6. INPUT PROJECT'!$K144*'6. INPUT PROJECT'!$L144*(1+'6. INPUT PROJECT'!$M144)^4</f>
        <v>0</v>
      </c>
      <c r="BL202" s="297">
        <f>BL$73*'6. INPUT PROJECT'!$K144*'6. INPUT PROJECT'!$L144*(1+'6. INPUT PROJECT'!$M144)^4</f>
        <v>0</v>
      </c>
      <c r="BM202" s="297">
        <f>BM$73*'6. INPUT PROJECT'!$K144*'6. INPUT PROJECT'!$L144*(1+'6. INPUT PROJECT'!$M144)^4</f>
        <v>0</v>
      </c>
      <c r="BN202" s="297">
        <f>BN$73*'6. INPUT PROJECT'!$K144*'6. INPUT PROJECT'!$L144*(1+'6. INPUT PROJECT'!$M144)^4</f>
        <v>0</v>
      </c>
      <c r="BO202" s="297">
        <f>BO$73*'6. INPUT PROJECT'!$K144*'6. INPUT PROJECT'!$L144*(1+'6. INPUT PROJECT'!$M144)^4</f>
        <v>0</v>
      </c>
      <c r="BP202" s="297">
        <f>BP$73*'6. INPUT PROJECT'!$K144*'6. INPUT PROJECT'!$L144*(1+'6. INPUT PROJECT'!$M144)^4</f>
        <v>0</v>
      </c>
      <c r="BQ202" s="297">
        <f>BQ$73*'6. INPUT PROJECT'!$K144*'6. INPUT PROJECT'!$L144*(1+'6. INPUT PROJECT'!$M144)^4</f>
        <v>0</v>
      </c>
      <c r="BR202" s="297">
        <f>BR$73*'6. INPUT PROJECT'!$K144*'6. INPUT PROJECT'!$L144*(1+'6. INPUT PROJECT'!$M144)^4</f>
        <v>0</v>
      </c>
      <c r="BS202" s="297">
        <f>BS$73*'6. INPUT PROJECT'!$K144*'6. INPUT PROJECT'!$L144*(1+'6. INPUT PROJECT'!$M144)^4</f>
        <v>0</v>
      </c>
    </row>
    <row r="203" spans="1:71" s="80" customFormat="1" ht="16" outlineLevel="2">
      <c r="A203" s="83"/>
      <c r="B203" s="129" t="str">
        <f>'6. INPUT PROJECT'!D145</f>
        <v>Project-2.5.3-Item #6</v>
      </c>
      <c r="C203" s="129">
        <f>'6. INPUT PROJECT'!F145</f>
        <v>0</v>
      </c>
      <c r="E203" s="297">
        <f t="shared" si="138"/>
        <v>0</v>
      </c>
      <c r="F203" s="297">
        <f t="shared" si="139"/>
        <v>0</v>
      </c>
      <c r="G203" s="297">
        <f t="shared" si="140"/>
        <v>0</v>
      </c>
      <c r="H203" s="297">
        <f t="shared" si="141"/>
        <v>0</v>
      </c>
      <c r="I203" s="297">
        <f t="shared" si="142"/>
        <v>0</v>
      </c>
      <c r="J203" s="297">
        <f t="shared" si="143"/>
        <v>0</v>
      </c>
      <c r="K203" s="307"/>
      <c r="L203" s="297">
        <f>L$73*'6. INPUT PROJECT'!$K145*'6. INPUT PROJECT'!$L145</f>
        <v>0</v>
      </c>
      <c r="M203" s="297">
        <f>M$73*'6. INPUT PROJECT'!$K145*'6. INPUT PROJECT'!$L145</f>
        <v>0</v>
      </c>
      <c r="N203" s="297">
        <f>N$73*'6. INPUT PROJECT'!$K145*'6. INPUT PROJECT'!$L145</f>
        <v>0</v>
      </c>
      <c r="O203" s="297">
        <f>O$73*'6. INPUT PROJECT'!$K145*'6. INPUT PROJECT'!$L145</f>
        <v>0</v>
      </c>
      <c r="P203" s="297">
        <f>P$73*'6. INPUT PROJECT'!$K145*'6. INPUT PROJECT'!$L145</f>
        <v>0</v>
      </c>
      <c r="Q203" s="297">
        <f>Q$73*'6. INPUT PROJECT'!$K145*'6. INPUT PROJECT'!$L145</f>
        <v>0</v>
      </c>
      <c r="R203" s="297">
        <f>R$73*'6. INPUT PROJECT'!$K145*'6. INPUT PROJECT'!$L145</f>
        <v>0</v>
      </c>
      <c r="S203" s="297">
        <f>S$73*'6. INPUT PROJECT'!$K145*'6. INPUT PROJECT'!$L145</f>
        <v>0</v>
      </c>
      <c r="T203" s="297">
        <f>T$73*'6. INPUT PROJECT'!$K145*'6. INPUT PROJECT'!$L145</f>
        <v>0</v>
      </c>
      <c r="U203" s="297">
        <f>U$73*'6. INPUT PROJECT'!$K145*'6. INPUT PROJECT'!$L145</f>
        <v>0</v>
      </c>
      <c r="V203" s="297">
        <f>V$73*'6. INPUT PROJECT'!$K145*'6. INPUT PROJECT'!$L145</f>
        <v>0</v>
      </c>
      <c r="W203" s="297">
        <f>W$73*'6. INPUT PROJECT'!$K145*'6. INPUT PROJECT'!$L145</f>
        <v>0</v>
      </c>
      <c r="X203" s="297">
        <f>X$73*'6. INPUT PROJECT'!$K145*'6. INPUT PROJECT'!$L145*(1+'6. INPUT PROJECT'!$M145)</f>
        <v>0</v>
      </c>
      <c r="Y203" s="297">
        <f>Y$73*'6. INPUT PROJECT'!$K145*'6. INPUT PROJECT'!$L145*(1+'6. INPUT PROJECT'!$M145)</f>
        <v>0</v>
      </c>
      <c r="Z203" s="297">
        <f>Z$73*'6. INPUT PROJECT'!$K145*'6. INPUT PROJECT'!$L145*(1+'6. INPUT PROJECT'!$M145)</f>
        <v>0</v>
      </c>
      <c r="AA203" s="297">
        <f>AA$73*'6. INPUT PROJECT'!$K145*'6. INPUT PROJECT'!$L145*(1+'6. INPUT PROJECT'!$M145)</f>
        <v>0</v>
      </c>
      <c r="AB203" s="297">
        <f>AB$73*'6. INPUT PROJECT'!$K145*'6. INPUT PROJECT'!$L145*(1+'6. INPUT PROJECT'!$M145)</f>
        <v>0</v>
      </c>
      <c r="AC203" s="297">
        <f>AC$73*'6. INPUT PROJECT'!$K145*'6. INPUT PROJECT'!$L145*(1+'6. INPUT PROJECT'!$M145)</f>
        <v>0</v>
      </c>
      <c r="AD203" s="297">
        <f>AD$73*'6. INPUT PROJECT'!$K145*'6. INPUT PROJECT'!$L145*(1+'6. INPUT PROJECT'!$M145)</f>
        <v>0</v>
      </c>
      <c r="AE203" s="297">
        <f>AE$73*'6. INPUT PROJECT'!$K145*'6. INPUT PROJECT'!$L145*(1+'6. INPUT PROJECT'!$M145)</f>
        <v>0</v>
      </c>
      <c r="AF203" s="297">
        <f>AF$73*'6. INPUT PROJECT'!$K145*'6. INPUT PROJECT'!$L145*(1+'6. INPUT PROJECT'!$M145)</f>
        <v>0</v>
      </c>
      <c r="AG203" s="297">
        <f>AG$73*'6. INPUT PROJECT'!$K145*'6. INPUT PROJECT'!$L145*(1+'6. INPUT PROJECT'!$M145)</f>
        <v>0</v>
      </c>
      <c r="AH203" s="297">
        <f>AH$73*'6. INPUT PROJECT'!$K145*'6. INPUT PROJECT'!$L145*(1+'6. INPUT PROJECT'!$M145)</f>
        <v>0</v>
      </c>
      <c r="AI203" s="297">
        <f>AI$73*'6. INPUT PROJECT'!$K145*'6. INPUT PROJECT'!$L145*(1+'6. INPUT PROJECT'!$M145)</f>
        <v>0</v>
      </c>
      <c r="AJ203" s="297">
        <f>AJ$73*'6. INPUT PROJECT'!$K145*'6. INPUT PROJECT'!$L145*(1+'6. INPUT PROJECT'!$M145)^2</f>
        <v>0</v>
      </c>
      <c r="AK203" s="297">
        <f>AK$73*'6. INPUT PROJECT'!$K145*'6. INPUT PROJECT'!$L145*(1+'6. INPUT PROJECT'!$M145)^2</f>
        <v>0</v>
      </c>
      <c r="AL203" s="297">
        <f>AL$73*'6. INPUT PROJECT'!$K145*'6. INPUT PROJECT'!$L145*(1+'6. INPUT PROJECT'!$M145)^2</f>
        <v>0</v>
      </c>
      <c r="AM203" s="297">
        <f>AM$73*'6. INPUT PROJECT'!$K145*'6. INPUT PROJECT'!$L145*(1+'6. INPUT PROJECT'!$M145)^2</f>
        <v>0</v>
      </c>
      <c r="AN203" s="297">
        <f>AN$73*'6. INPUT PROJECT'!$K145*'6. INPUT PROJECT'!$L145*(1+'6. INPUT PROJECT'!$M145)^2</f>
        <v>0</v>
      </c>
      <c r="AO203" s="297">
        <f>AO$73*'6. INPUT PROJECT'!$K145*'6. INPUT PROJECT'!$L145*(1+'6. INPUT PROJECT'!$M145)^2</f>
        <v>0</v>
      </c>
      <c r="AP203" s="297">
        <f>AP$73*'6. INPUT PROJECT'!$K145*'6. INPUT PROJECT'!$L145*(1+'6. INPUT PROJECT'!$M145)^2</f>
        <v>0</v>
      </c>
      <c r="AQ203" s="297">
        <f>AQ$73*'6. INPUT PROJECT'!$K145*'6. INPUT PROJECT'!$L145*(1+'6. INPUT PROJECT'!$M145)^2</f>
        <v>0</v>
      </c>
      <c r="AR203" s="297">
        <f>AR$73*'6. INPUT PROJECT'!$K145*'6. INPUT PROJECT'!$L145*(1+'6. INPUT PROJECT'!$M145)^2</f>
        <v>0</v>
      </c>
      <c r="AS203" s="297">
        <f>AS$73*'6. INPUT PROJECT'!$K145*'6. INPUT PROJECT'!$L145*(1+'6. INPUT PROJECT'!$M145)^2</f>
        <v>0</v>
      </c>
      <c r="AT203" s="297">
        <f>AT$73*'6. INPUT PROJECT'!$K145*'6. INPUT PROJECT'!$L145*(1+'6. INPUT PROJECT'!$M145)^2</f>
        <v>0</v>
      </c>
      <c r="AU203" s="297">
        <f>AU$73*'6. INPUT PROJECT'!$K145*'6. INPUT PROJECT'!$L145*(1+'6. INPUT PROJECT'!$M145)^2</f>
        <v>0</v>
      </c>
      <c r="AV203" s="297">
        <f>AV$73*'6. INPUT PROJECT'!$K145*'6. INPUT PROJECT'!$L145*(1+'6. INPUT PROJECT'!$M145)^3</f>
        <v>0</v>
      </c>
      <c r="AW203" s="297">
        <f>AW$73*'6. INPUT PROJECT'!$K145*'6. INPUT PROJECT'!$L145*(1+'6. INPUT PROJECT'!$M145)^3</f>
        <v>0</v>
      </c>
      <c r="AX203" s="297">
        <f>AX$73*'6. INPUT PROJECT'!$K145*'6. INPUT PROJECT'!$L145*(1+'6. INPUT PROJECT'!$M145)^3</f>
        <v>0</v>
      </c>
      <c r="AY203" s="297">
        <f>AY$73*'6. INPUT PROJECT'!$K145*'6. INPUT PROJECT'!$L145*(1+'6. INPUT PROJECT'!$M145)^3</f>
        <v>0</v>
      </c>
      <c r="AZ203" s="297">
        <f>AZ$73*'6. INPUT PROJECT'!$K145*'6. INPUT PROJECT'!$L145*(1+'6. INPUT PROJECT'!$M145)^3</f>
        <v>0</v>
      </c>
      <c r="BA203" s="297">
        <f>BA$73*'6. INPUT PROJECT'!$K145*'6. INPUT PROJECT'!$L145*(1+'6. INPUT PROJECT'!$M145)^3</f>
        <v>0</v>
      </c>
      <c r="BB203" s="297">
        <f>BB$73*'6. INPUT PROJECT'!$K145*'6. INPUT PROJECT'!$L145*(1+'6. INPUT PROJECT'!$M145)^3</f>
        <v>0</v>
      </c>
      <c r="BC203" s="297">
        <f>BC$73*'6. INPUT PROJECT'!$K145*'6. INPUT PROJECT'!$L145*(1+'6. INPUT PROJECT'!$M145)^3</f>
        <v>0</v>
      </c>
      <c r="BD203" s="297">
        <f>BD$73*'6. INPUT PROJECT'!$K145*'6. INPUT PROJECT'!$L145*(1+'6. INPUT PROJECT'!$M145)^3</f>
        <v>0</v>
      </c>
      <c r="BE203" s="297">
        <f>BE$73*'6. INPUT PROJECT'!$K145*'6. INPUT PROJECT'!$L145*(1+'6. INPUT PROJECT'!$M145)^3</f>
        <v>0</v>
      </c>
      <c r="BF203" s="297">
        <f>BF$73*'6. INPUT PROJECT'!$K145*'6. INPUT PROJECT'!$L145*(1+'6. INPUT PROJECT'!$M145)^3</f>
        <v>0</v>
      </c>
      <c r="BG203" s="297">
        <f>BG$73*'6. INPUT PROJECT'!$K145*'6. INPUT PROJECT'!$L145*(1+'6. INPUT PROJECT'!$M145)^3</f>
        <v>0</v>
      </c>
      <c r="BH203" s="297">
        <f>BH$73*'6. INPUT PROJECT'!$K145*'6. INPUT PROJECT'!$L145*(1+'6. INPUT PROJECT'!$M145)^4</f>
        <v>0</v>
      </c>
      <c r="BI203" s="297">
        <f>BI$73*'6. INPUT PROJECT'!$K145*'6. INPUT PROJECT'!$L145*(1+'6. INPUT PROJECT'!$M145)^4</f>
        <v>0</v>
      </c>
      <c r="BJ203" s="297">
        <f>BJ$73*'6. INPUT PROJECT'!$K145*'6. INPUT PROJECT'!$L145*(1+'6. INPUT PROJECT'!$M145)^4</f>
        <v>0</v>
      </c>
      <c r="BK203" s="297">
        <f>BK$73*'6. INPUT PROJECT'!$K145*'6. INPUT PROJECT'!$L145*(1+'6. INPUT PROJECT'!$M145)^4</f>
        <v>0</v>
      </c>
      <c r="BL203" s="297">
        <f>BL$73*'6. INPUT PROJECT'!$K145*'6. INPUT PROJECT'!$L145*(1+'6. INPUT PROJECT'!$M145)^4</f>
        <v>0</v>
      </c>
      <c r="BM203" s="297">
        <f>BM$73*'6. INPUT PROJECT'!$K145*'6. INPUT PROJECT'!$L145*(1+'6. INPUT PROJECT'!$M145)^4</f>
        <v>0</v>
      </c>
      <c r="BN203" s="297">
        <f>BN$73*'6. INPUT PROJECT'!$K145*'6. INPUT PROJECT'!$L145*(1+'6. INPUT PROJECT'!$M145)^4</f>
        <v>0</v>
      </c>
      <c r="BO203" s="297">
        <f>BO$73*'6. INPUT PROJECT'!$K145*'6. INPUT PROJECT'!$L145*(1+'6. INPUT PROJECT'!$M145)^4</f>
        <v>0</v>
      </c>
      <c r="BP203" s="297">
        <f>BP$73*'6. INPUT PROJECT'!$K145*'6. INPUT PROJECT'!$L145*(1+'6. INPUT PROJECT'!$M145)^4</f>
        <v>0</v>
      </c>
      <c r="BQ203" s="297">
        <f>BQ$73*'6. INPUT PROJECT'!$K145*'6. INPUT PROJECT'!$L145*(1+'6. INPUT PROJECT'!$M145)^4</f>
        <v>0</v>
      </c>
      <c r="BR203" s="297">
        <f>BR$73*'6. INPUT PROJECT'!$K145*'6. INPUT PROJECT'!$L145*(1+'6. INPUT PROJECT'!$M145)^4</f>
        <v>0</v>
      </c>
      <c r="BS203" s="297">
        <f>BS$73*'6. INPUT PROJECT'!$K145*'6. INPUT PROJECT'!$L145*(1+'6. INPUT PROJECT'!$M145)^4</f>
        <v>0</v>
      </c>
    </row>
    <row r="204" spans="1:71" s="80" customFormat="1" ht="16" outlineLevel="2">
      <c r="A204" s="83"/>
      <c r="B204" s="129" t="str">
        <f>'6. INPUT PROJECT'!D146</f>
        <v>Project-2.5.3-Item #7</v>
      </c>
      <c r="C204" s="129">
        <f>'6. INPUT PROJECT'!F146</f>
        <v>0</v>
      </c>
      <c r="E204" s="297">
        <f t="shared" si="138"/>
        <v>0</v>
      </c>
      <c r="F204" s="297">
        <f t="shared" si="139"/>
        <v>0</v>
      </c>
      <c r="G204" s="297">
        <f t="shared" si="140"/>
        <v>0</v>
      </c>
      <c r="H204" s="297">
        <f t="shared" si="141"/>
        <v>0</v>
      </c>
      <c r="I204" s="297">
        <f t="shared" si="142"/>
        <v>0</v>
      </c>
      <c r="J204" s="297">
        <f t="shared" si="143"/>
        <v>0</v>
      </c>
      <c r="K204" s="316"/>
      <c r="L204" s="297">
        <f>L$73*'6. INPUT PROJECT'!$K146*'6. INPUT PROJECT'!$L146</f>
        <v>0</v>
      </c>
      <c r="M204" s="297">
        <f>M$73*'6. INPUT PROJECT'!$K146*'6. INPUT PROJECT'!$L146</f>
        <v>0</v>
      </c>
      <c r="N204" s="297">
        <f>N$73*'6. INPUT PROJECT'!$K146*'6. INPUT PROJECT'!$L146</f>
        <v>0</v>
      </c>
      <c r="O204" s="297">
        <f>O$73*'6. INPUT PROJECT'!$K146*'6. INPUT PROJECT'!$L146</f>
        <v>0</v>
      </c>
      <c r="P204" s="297">
        <f>P$73*'6. INPUT PROJECT'!$K146*'6. INPUT PROJECT'!$L146</f>
        <v>0</v>
      </c>
      <c r="Q204" s="297">
        <f>Q$73*'6. INPUT PROJECT'!$K146*'6. INPUT PROJECT'!$L146</f>
        <v>0</v>
      </c>
      <c r="R204" s="297">
        <f>R$73*'6. INPUT PROJECT'!$K146*'6. INPUT PROJECT'!$L146</f>
        <v>0</v>
      </c>
      <c r="S204" s="297">
        <f>S$73*'6. INPUT PROJECT'!$K146*'6. INPUT PROJECT'!$L146</f>
        <v>0</v>
      </c>
      <c r="T204" s="297">
        <f>T$73*'6. INPUT PROJECT'!$K146*'6. INPUT PROJECT'!$L146</f>
        <v>0</v>
      </c>
      <c r="U204" s="297">
        <f>U$73*'6. INPUT PROJECT'!$K146*'6. INPUT PROJECT'!$L146</f>
        <v>0</v>
      </c>
      <c r="V204" s="297">
        <f>V$73*'6. INPUT PROJECT'!$K146*'6. INPUT PROJECT'!$L146</f>
        <v>0</v>
      </c>
      <c r="W204" s="297">
        <f>W$73*'6. INPUT PROJECT'!$K146*'6. INPUT PROJECT'!$L146</f>
        <v>0</v>
      </c>
      <c r="X204" s="297">
        <f>X$73*'6. INPUT PROJECT'!$K146*'6. INPUT PROJECT'!$L146*(1+'6. INPUT PROJECT'!$M146)</f>
        <v>0</v>
      </c>
      <c r="Y204" s="297">
        <f>Y$73*'6. INPUT PROJECT'!$K146*'6. INPUT PROJECT'!$L146*(1+'6. INPUT PROJECT'!$M146)</f>
        <v>0</v>
      </c>
      <c r="Z204" s="297">
        <f>Z$73*'6. INPUT PROJECT'!$K146*'6. INPUT PROJECT'!$L146*(1+'6. INPUT PROJECT'!$M146)</f>
        <v>0</v>
      </c>
      <c r="AA204" s="297">
        <f>AA$73*'6. INPUT PROJECT'!$K146*'6. INPUT PROJECT'!$L146*(1+'6. INPUT PROJECT'!$M146)</f>
        <v>0</v>
      </c>
      <c r="AB204" s="297">
        <f>AB$73*'6. INPUT PROJECT'!$K146*'6. INPUT PROJECT'!$L146*(1+'6. INPUT PROJECT'!$M146)</f>
        <v>0</v>
      </c>
      <c r="AC204" s="297">
        <f>AC$73*'6. INPUT PROJECT'!$K146*'6. INPUT PROJECT'!$L146*(1+'6. INPUT PROJECT'!$M146)</f>
        <v>0</v>
      </c>
      <c r="AD204" s="297">
        <f>AD$73*'6. INPUT PROJECT'!$K146*'6. INPUT PROJECT'!$L146*(1+'6. INPUT PROJECT'!$M146)</f>
        <v>0</v>
      </c>
      <c r="AE204" s="297">
        <f>AE$73*'6. INPUT PROJECT'!$K146*'6. INPUT PROJECT'!$L146*(1+'6. INPUT PROJECT'!$M146)</f>
        <v>0</v>
      </c>
      <c r="AF204" s="297">
        <f>AF$73*'6. INPUT PROJECT'!$K146*'6. INPUT PROJECT'!$L146*(1+'6. INPUT PROJECT'!$M146)</f>
        <v>0</v>
      </c>
      <c r="AG204" s="297">
        <f>AG$73*'6. INPUT PROJECT'!$K146*'6. INPUT PROJECT'!$L146*(1+'6. INPUT PROJECT'!$M146)</f>
        <v>0</v>
      </c>
      <c r="AH204" s="297">
        <f>AH$73*'6. INPUT PROJECT'!$K146*'6. INPUT PROJECT'!$L146*(1+'6. INPUT PROJECT'!$M146)</f>
        <v>0</v>
      </c>
      <c r="AI204" s="297">
        <f>AI$73*'6. INPUT PROJECT'!$K146*'6. INPUT PROJECT'!$L146*(1+'6. INPUT PROJECT'!$M146)</f>
        <v>0</v>
      </c>
      <c r="AJ204" s="297">
        <f>AJ$73*'6. INPUT PROJECT'!$K146*'6. INPUT PROJECT'!$L146*(1+'6. INPUT PROJECT'!$M146)^2</f>
        <v>0</v>
      </c>
      <c r="AK204" s="297">
        <f>AK$73*'6. INPUT PROJECT'!$K146*'6. INPUT PROJECT'!$L146*(1+'6. INPUT PROJECT'!$M146)^2</f>
        <v>0</v>
      </c>
      <c r="AL204" s="297">
        <f>AL$73*'6. INPUT PROJECT'!$K146*'6. INPUT PROJECT'!$L146*(1+'6. INPUT PROJECT'!$M146)^2</f>
        <v>0</v>
      </c>
      <c r="AM204" s="297">
        <f>AM$73*'6. INPUT PROJECT'!$K146*'6. INPUT PROJECT'!$L146*(1+'6. INPUT PROJECT'!$M146)^2</f>
        <v>0</v>
      </c>
      <c r="AN204" s="297">
        <f>AN$73*'6. INPUT PROJECT'!$K146*'6. INPUT PROJECT'!$L146*(1+'6. INPUT PROJECT'!$M146)^2</f>
        <v>0</v>
      </c>
      <c r="AO204" s="297">
        <f>AO$73*'6. INPUT PROJECT'!$K146*'6. INPUT PROJECT'!$L146*(1+'6. INPUT PROJECT'!$M146)^2</f>
        <v>0</v>
      </c>
      <c r="AP204" s="297">
        <f>AP$73*'6. INPUT PROJECT'!$K146*'6. INPUT PROJECT'!$L146*(1+'6. INPUT PROJECT'!$M146)^2</f>
        <v>0</v>
      </c>
      <c r="AQ204" s="297">
        <f>AQ$73*'6. INPUT PROJECT'!$K146*'6. INPUT PROJECT'!$L146*(1+'6. INPUT PROJECT'!$M146)^2</f>
        <v>0</v>
      </c>
      <c r="AR204" s="297">
        <f>AR$73*'6. INPUT PROJECT'!$K146*'6. INPUT PROJECT'!$L146*(1+'6. INPUT PROJECT'!$M146)^2</f>
        <v>0</v>
      </c>
      <c r="AS204" s="297">
        <f>AS$73*'6. INPUT PROJECT'!$K146*'6. INPUT PROJECT'!$L146*(1+'6. INPUT PROJECT'!$M146)^2</f>
        <v>0</v>
      </c>
      <c r="AT204" s="297">
        <f>AT$73*'6. INPUT PROJECT'!$K146*'6. INPUT PROJECT'!$L146*(1+'6. INPUT PROJECT'!$M146)^2</f>
        <v>0</v>
      </c>
      <c r="AU204" s="297">
        <f>AU$73*'6. INPUT PROJECT'!$K146*'6. INPUT PROJECT'!$L146*(1+'6. INPUT PROJECT'!$M146)^2</f>
        <v>0</v>
      </c>
      <c r="AV204" s="297">
        <f>AV$73*'6. INPUT PROJECT'!$K146*'6. INPUT PROJECT'!$L146*(1+'6. INPUT PROJECT'!$M146)^3</f>
        <v>0</v>
      </c>
      <c r="AW204" s="297">
        <f>AW$73*'6. INPUT PROJECT'!$K146*'6. INPUT PROJECT'!$L146*(1+'6. INPUT PROJECT'!$M146)^3</f>
        <v>0</v>
      </c>
      <c r="AX204" s="297">
        <f>AX$73*'6. INPUT PROJECT'!$K146*'6. INPUT PROJECT'!$L146*(1+'6. INPUT PROJECT'!$M146)^3</f>
        <v>0</v>
      </c>
      <c r="AY204" s="297">
        <f>AY$73*'6. INPUT PROJECT'!$K146*'6. INPUT PROJECT'!$L146*(1+'6. INPUT PROJECT'!$M146)^3</f>
        <v>0</v>
      </c>
      <c r="AZ204" s="297">
        <f>AZ$73*'6. INPUT PROJECT'!$K146*'6. INPUT PROJECT'!$L146*(1+'6. INPUT PROJECT'!$M146)^3</f>
        <v>0</v>
      </c>
      <c r="BA204" s="297">
        <f>BA$73*'6. INPUT PROJECT'!$K146*'6. INPUT PROJECT'!$L146*(1+'6. INPUT PROJECT'!$M146)^3</f>
        <v>0</v>
      </c>
      <c r="BB204" s="297">
        <f>BB$73*'6. INPUT PROJECT'!$K146*'6. INPUT PROJECT'!$L146*(1+'6. INPUT PROJECT'!$M146)^3</f>
        <v>0</v>
      </c>
      <c r="BC204" s="297">
        <f>BC$73*'6. INPUT PROJECT'!$K146*'6. INPUT PROJECT'!$L146*(1+'6. INPUT PROJECT'!$M146)^3</f>
        <v>0</v>
      </c>
      <c r="BD204" s="297">
        <f>BD$73*'6. INPUT PROJECT'!$K146*'6. INPUT PROJECT'!$L146*(1+'6. INPUT PROJECT'!$M146)^3</f>
        <v>0</v>
      </c>
      <c r="BE204" s="297">
        <f>BE$73*'6. INPUT PROJECT'!$K146*'6. INPUT PROJECT'!$L146*(1+'6. INPUT PROJECT'!$M146)^3</f>
        <v>0</v>
      </c>
      <c r="BF204" s="297">
        <f>BF$73*'6. INPUT PROJECT'!$K146*'6. INPUT PROJECT'!$L146*(1+'6. INPUT PROJECT'!$M146)^3</f>
        <v>0</v>
      </c>
      <c r="BG204" s="297">
        <f>BG$73*'6. INPUT PROJECT'!$K146*'6. INPUT PROJECT'!$L146*(1+'6. INPUT PROJECT'!$M146)^3</f>
        <v>0</v>
      </c>
      <c r="BH204" s="297">
        <f>BH$73*'6. INPUT PROJECT'!$K146*'6. INPUT PROJECT'!$L146*(1+'6. INPUT PROJECT'!$M146)^4</f>
        <v>0</v>
      </c>
      <c r="BI204" s="297">
        <f>BI$73*'6. INPUT PROJECT'!$K146*'6. INPUT PROJECT'!$L146*(1+'6. INPUT PROJECT'!$M146)^4</f>
        <v>0</v>
      </c>
      <c r="BJ204" s="297">
        <f>BJ$73*'6. INPUT PROJECT'!$K146*'6. INPUT PROJECT'!$L146*(1+'6. INPUT PROJECT'!$M146)^4</f>
        <v>0</v>
      </c>
      <c r="BK204" s="297">
        <f>BK$73*'6. INPUT PROJECT'!$K146*'6. INPUT PROJECT'!$L146*(1+'6. INPUT PROJECT'!$M146)^4</f>
        <v>0</v>
      </c>
      <c r="BL204" s="297">
        <f>BL$73*'6. INPUT PROJECT'!$K146*'6. INPUT PROJECT'!$L146*(1+'6. INPUT PROJECT'!$M146)^4</f>
        <v>0</v>
      </c>
      <c r="BM204" s="297">
        <f>BM$73*'6. INPUT PROJECT'!$K146*'6. INPUT PROJECT'!$L146*(1+'6. INPUT PROJECT'!$M146)^4</f>
        <v>0</v>
      </c>
      <c r="BN204" s="297">
        <f>BN$73*'6. INPUT PROJECT'!$K146*'6. INPUT PROJECT'!$L146*(1+'6. INPUT PROJECT'!$M146)^4</f>
        <v>0</v>
      </c>
      <c r="BO204" s="297">
        <f>BO$73*'6. INPUT PROJECT'!$K146*'6. INPUT PROJECT'!$L146*(1+'6. INPUT PROJECT'!$M146)^4</f>
        <v>0</v>
      </c>
      <c r="BP204" s="297">
        <f>BP$73*'6. INPUT PROJECT'!$K146*'6. INPUT PROJECT'!$L146*(1+'6. INPUT PROJECT'!$M146)^4</f>
        <v>0</v>
      </c>
      <c r="BQ204" s="297">
        <f>BQ$73*'6. INPUT PROJECT'!$K146*'6. INPUT PROJECT'!$L146*(1+'6. INPUT PROJECT'!$M146)^4</f>
        <v>0</v>
      </c>
      <c r="BR204" s="297">
        <f>BR$73*'6. INPUT PROJECT'!$K146*'6. INPUT PROJECT'!$L146*(1+'6. INPUT PROJECT'!$M146)^4</f>
        <v>0</v>
      </c>
      <c r="BS204" s="297">
        <f>BS$73*'6. INPUT PROJECT'!$K146*'6. INPUT PROJECT'!$L146*(1+'6. INPUT PROJECT'!$M146)^4</f>
        <v>0</v>
      </c>
    </row>
    <row r="205" spans="1:71" s="80" customFormat="1" ht="16" outlineLevel="2">
      <c r="A205" s="83"/>
      <c r="B205" s="129" t="str">
        <f>'6. INPUT PROJECT'!D147</f>
        <v>Project-2.5.3-Item #8</v>
      </c>
      <c r="C205" s="129">
        <f>'6. INPUT PROJECT'!F147</f>
        <v>0</v>
      </c>
      <c r="E205" s="297">
        <f t="shared" si="138"/>
        <v>0</v>
      </c>
      <c r="F205" s="297">
        <f t="shared" si="139"/>
        <v>0</v>
      </c>
      <c r="G205" s="297">
        <f t="shared" si="140"/>
        <v>0</v>
      </c>
      <c r="H205" s="297">
        <f t="shared" si="141"/>
        <v>0</v>
      </c>
      <c r="I205" s="297">
        <f t="shared" si="142"/>
        <v>0</v>
      </c>
      <c r="J205" s="297">
        <f t="shared" si="143"/>
        <v>0</v>
      </c>
      <c r="K205" s="316"/>
      <c r="L205" s="297">
        <f>L$73*'6. INPUT PROJECT'!$K147*'6. INPUT PROJECT'!$L147</f>
        <v>0</v>
      </c>
      <c r="M205" s="297">
        <f>M$73*'6. INPUT PROJECT'!$K147*'6. INPUT PROJECT'!$L147</f>
        <v>0</v>
      </c>
      <c r="N205" s="297">
        <f>N$73*'6. INPUT PROJECT'!$K147*'6. INPUT PROJECT'!$L147</f>
        <v>0</v>
      </c>
      <c r="O205" s="297">
        <f>O$73*'6. INPUT PROJECT'!$K147*'6. INPUT PROJECT'!$L147</f>
        <v>0</v>
      </c>
      <c r="P205" s="297">
        <f>P$73*'6. INPUT PROJECT'!$K147*'6. INPUT PROJECT'!$L147</f>
        <v>0</v>
      </c>
      <c r="Q205" s="297">
        <f>Q$73*'6. INPUT PROJECT'!$K147*'6. INPUT PROJECT'!$L147</f>
        <v>0</v>
      </c>
      <c r="R205" s="297">
        <f>R$73*'6. INPUT PROJECT'!$K147*'6. INPUT PROJECT'!$L147</f>
        <v>0</v>
      </c>
      <c r="S205" s="297">
        <f>S$73*'6. INPUT PROJECT'!$K147*'6. INPUT PROJECT'!$L147</f>
        <v>0</v>
      </c>
      <c r="T205" s="297">
        <f>T$73*'6. INPUT PROJECT'!$K147*'6. INPUT PROJECT'!$L147</f>
        <v>0</v>
      </c>
      <c r="U205" s="297">
        <f>U$73*'6. INPUT PROJECT'!$K147*'6. INPUT PROJECT'!$L147</f>
        <v>0</v>
      </c>
      <c r="V205" s="297">
        <f>V$73*'6. INPUT PROJECT'!$K147*'6. INPUT PROJECT'!$L147</f>
        <v>0</v>
      </c>
      <c r="W205" s="297">
        <f>W$73*'6. INPUT PROJECT'!$K147*'6. INPUT PROJECT'!$L147</f>
        <v>0</v>
      </c>
      <c r="X205" s="297">
        <f>X$73*'6. INPUT PROJECT'!$K147*'6. INPUT PROJECT'!$L147*(1+'6. INPUT PROJECT'!$M147)</f>
        <v>0</v>
      </c>
      <c r="Y205" s="297">
        <f>Y$73*'6. INPUT PROJECT'!$K147*'6. INPUT PROJECT'!$L147*(1+'6. INPUT PROJECT'!$M147)</f>
        <v>0</v>
      </c>
      <c r="Z205" s="297">
        <f>Z$73*'6. INPUT PROJECT'!$K147*'6. INPUT PROJECT'!$L147*(1+'6. INPUT PROJECT'!$M147)</f>
        <v>0</v>
      </c>
      <c r="AA205" s="297">
        <f>AA$73*'6. INPUT PROJECT'!$K147*'6. INPUT PROJECT'!$L147*(1+'6. INPUT PROJECT'!$M147)</f>
        <v>0</v>
      </c>
      <c r="AB205" s="297">
        <f>AB$73*'6. INPUT PROJECT'!$K147*'6. INPUT PROJECT'!$L147*(1+'6. INPUT PROJECT'!$M147)</f>
        <v>0</v>
      </c>
      <c r="AC205" s="297">
        <f>AC$73*'6. INPUT PROJECT'!$K147*'6. INPUT PROJECT'!$L147*(1+'6. INPUT PROJECT'!$M147)</f>
        <v>0</v>
      </c>
      <c r="AD205" s="297">
        <f>AD$73*'6. INPUT PROJECT'!$K147*'6. INPUT PROJECT'!$L147*(1+'6. INPUT PROJECT'!$M147)</f>
        <v>0</v>
      </c>
      <c r="AE205" s="297">
        <f>AE$73*'6. INPUT PROJECT'!$K147*'6. INPUT PROJECT'!$L147*(1+'6. INPUT PROJECT'!$M147)</f>
        <v>0</v>
      </c>
      <c r="AF205" s="297">
        <f>AF$73*'6. INPUT PROJECT'!$K147*'6. INPUT PROJECT'!$L147*(1+'6. INPUT PROJECT'!$M147)</f>
        <v>0</v>
      </c>
      <c r="AG205" s="297">
        <f>AG$73*'6. INPUT PROJECT'!$K147*'6. INPUT PROJECT'!$L147*(1+'6. INPUT PROJECT'!$M147)</f>
        <v>0</v>
      </c>
      <c r="AH205" s="297">
        <f>AH$73*'6. INPUT PROJECT'!$K147*'6. INPUT PROJECT'!$L147*(1+'6. INPUT PROJECT'!$M147)</f>
        <v>0</v>
      </c>
      <c r="AI205" s="297">
        <f>AI$73*'6. INPUT PROJECT'!$K147*'6. INPUT PROJECT'!$L147*(1+'6. INPUT PROJECT'!$M147)</f>
        <v>0</v>
      </c>
      <c r="AJ205" s="297">
        <f>AJ$73*'6. INPUT PROJECT'!$K147*'6. INPUT PROJECT'!$L147*(1+'6. INPUT PROJECT'!$M147)^2</f>
        <v>0</v>
      </c>
      <c r="AK205" s="297">
        <f>AK$73*'6. INPUT PROJECT'!$K147*'6. INPUT PROJECT'!$L147*(1+'6. INPUT PROJECT'!$M147)^2</f>
        <v>0</v>
      </c>
      <c r="AL205" s="297">
        <f>AL$73*'6. INPUT PROJECT'!$K147*'6. INPUT PROJECT'!$L147*(1+'6. INPUT PROJECT'!$M147)^2</f>
        <v>0</v>
      </c>
      <c r="AM205" s="297">
        <f>AM$73*'6. INPUT PROJECT'!$K147*'6. INPUT PROJECT'!$L147*(1+'6. INPUT PROJECT'!$M147)^2</f>
        <v>0</v>
      </c>
      <c r="AN205" s="297">
        <f>AN$73*'6. INPUT PROJECT'!$K147*'6. INPUT PROJECT'!$L147*(1+'6. INPUT PROJECT'!$M147)^2</f>
        <v>0</v>
      </c>
      <c r="AO205" s="297">
        <f>AO$73*'6. INPUT PROJECT'!$K147*'6. INPUT PROJECT'!$L147*(1+'6. INPUT PROJECT'!$M147)^2</f>
        <v>0</v>
      </c>
      <c r="AP205" s="297">
        <f>AP$73*'6. INPUT PROJECT'!$K147*'6. INPUT PROJECT'!$L147*(1+'6. INPUT PROJECT'!$M147)^2</f>
        <v>0</v>
      </c>
      <c r="AQ205" s="297">
        <f>AQ$73*'6. INPUT PROJECT'!$K147*'6. INPUT PROJECT'!$L147*(1+'6. INPUT PROJECT'!$M147)^2</f>
        <v>0</v>
      </c>
      <c r="AR205" s="297">
        <f>AR$73*'6. INPUT PROJECT'!$K147*'6. INPUT PROJECT'!$L147*(1+'6. INPUT PROJECT'!$M147)^2</f>
        <v>0</v>
      </c>
      <c r="AS205" s="297">
        <f>AS$73*'6. INPUT PROJECT'!$K147*'6. INPUT PROJECT'!$L147*(1+'6. INPUT PROJECT'!$M147)^2</f>
        <v>0</v>
      </c>
      <c r="AT205" s="297">
        <f>AT$73*'6. INPUT PROJECT'!$K147*'6. INPUT PROJECT'!$L147*(1+'6. INPUT PROJECT'!$M147)^2</f>
        <v>0</v>
      </c>
      <c r="AU205" s="297">
        <f>AU$73*'6. INPUT PROJECT'!$K147*'6. INPUT PROJECT'!$L147*(1+'6. INPUT PROJECT'!$M147)^2</f>
        <v>0</v>
      </c>
      <c r="AV205" s="297">
        <f>AV$73*'6. INPUT PROJECT'!$K147*'6. INPUT PROJECT'!$L147*(1+'6. INPUT PROJECT'!$M147)^3</f>
        <v>0</v>
      </c>
      <c r="AW205" s="297">
        <f>AW$73*'6. INPUT PROJECT'!$K147*'6. INPUT PROJECT'!$L147*(1+'6. INPUT PROJECT'!$M147)^3</f>
        <v>0</v>
      </c>
      <c r="AX205" s="297">
        <f>AX$73*'6. INPUT PROJECT'!$K147*'6. INPUT PROJECT'!$L147*(1+'6. INPUT PROJECT'!$M147)^3</f>
        <v>0</v>
      </c>
      <c r="AY205" s="297">
        <f>AY$73*'6. INPUT PROJECT'!$K147*'6. INPUT PROJECT'!$L147*(1+'6. INPUT PROJECT'!$M147)^3</f>
        <v>0</v>
      </c>
      <c r="AZ205" s="297">
        <f>AZ$73*'6. INPUT PROJECT'!$K147*'6. INPUT PROJECT'!$L147*(1+'6. INPUT PROJECT'!$M147)^3</f>
        <v>0</v>
      </c>
      <c r="BA205" s="297">
        <f>BA$73*'6. INPUT PROJECT'!$K147*'6. INPUT PROJECT'!$L147*(1+'6. INPUT PROJECT'!$M147)^3</f>
        <v>0</v>
      </c>
      <c r="BB205" s="297">
        <f>BB$73*'6. INPUT PROJECT'!$K147*'6. INPUT PROJECT'!$L147*(1+'6. INPUT PROJECT'!$M147)^3</f>
        <v>0</v>
      </c>
      <c r="BC205" s="297">
        <f>BC$73*'6. INPUT PROJECT'!$K147*'6. INPUT PROJECT'!$L147*(1+'6. INPUT PROJECT'!$M147)^3</f>
        <v>0</v>
      </c>
      <c r="BD205" s="297">
        <f>BD$73*'6. INPUT PROJECT'!$K147*'6. INPUT PROJECT'!$L147*(1+'6. INPUT PROJECT'!$M147)^3</f>
        <v>0</v>
      </c>
      <c r="BE205" s="297">
        <f>BE$73*'6. INPUT PROJECT'!$K147*'6. INPUT PROJECT'!$L147*(1+'6. INPUT PROJECT'!$M147)^3</f>
        <v>0</v>
      </c>
      <c r="BF205" s="297">
        <f>BF$73*'6. INPUT PROJECT'!$K147*'6. INPUT PROJECT'!$L147*(1+'6. INPUT PROJECT'!$M147)^3</f>
        <v>0</v>
      </c>
      <c r="BG205" s="297">
        <f>BG$73*'6. INPUT PROJECT'!$K147*'6. INPUT PROJECT'!$L147*(1+'6. INPUT PROJECT'!$M147)^3</f>
        <v>0</v>
      </c>
      <c r="BH205" s="297">
        <f>BH$73*'6. INPUT PROJECT'!$K147*'6. INPUT PROJECT'!$L147*(1+'6. INPUT PROJECT'!$M147)^4</f>
        <v>0</v>
      </c>
      <c r="BI205" s="297">
        <f>BI$73*'6. INPUT PROJECT'!$K147*'6. INPUT PROJECT'!$L147*(1+'6. INPUT PROJECT'!$M147)^4</f>
        <v>0</v>
      </c>
      <c r="BJ205" s="297">
        <f>BJ$73*'6. INPUT PROJECT'!$K147*'6. INPUT PROJECT'!$L147*(1+'6. INPUT PROJECT'!$M147)^4</f>
        <v>0</v>
      </c>
      <c r="BK205" s="297">
        <f>BK$73*'6. INPUT PROJECT'!$K147*'6. INPUT PROJECT'!$L147*(1+'6. INPUT PROJECT'!$M147)^4</f>
        <v>0</v>
      </c>
      <c r="BL205" s="297">
        <f>BL$73*'6. INPUT PROJECT'!$K147*'6. INPUT PROJECT'!$L147*(1+'6. INPUT PROJECT'!$M147)^4</f>
        <v>0</v>
      </c>
      <c r="BM205" s="297">
        <f>BM$73*'6. INPUT PROJECT'!$K147*'6. INPUT PROJECT'!$L147*(1+'6. INPUT PROJECT'!$M147)^4</f>
        <v>0</v>
      </c>
      <c r="BN205" s="297">
        <f>BN$73*'6. INPUT PROJECT'!$K147*'6. INPUT PROJECT'!$L147*(1+'6. INPUT PROJECT'!$M147)^4</f>
        <v>0</v>
      </c>
      <c r="BO205" s="297">
        <f>BO$73*'6. INPUT PROJECT'!$K147*'6. INPUT PROJECT'!$L147*(1+'6. INPUT PROJECT'!$M147)^4</f>
        <v>0</v>
      </c>
      <c r="BP205" s="297">
        <f>BP$73*'6. INPUT PROJECT'!$K147*'6. INPUT PROJECT'!$L147*(1+'6. INPUT PROJECT'!$M147)^4</f>
        <v>0</v>
      </c>
      <c r="BQ205" s="297">
        <f>BQ$73*'6. INPUT PROJECT'!$K147*'6. INPUT PROJECT'!$L147*(1+'6. INPUT PROJECT'!$M147)^4</f>
        <v>0</v>
      </c>
      <c r="BR205" s="297">
        <f>BR$73*'6. INPUT PROJECT'!$K147*'6. INPUT PROJECT'!$L147*(1+'6. INPUT PROJECT'!$M147)^4</f>
        <v>0</v>
      </c>
      <c r="BS205" s="297">
        <f>BS$73*'6. INPUT PROJECT'!$K147*'6. INPUT PROJECT'!$L147*(1+'6. INPUT PROJECT'!$M147)^4</f>
        <v>0</v>
      </c>
    </row>
    <row r="206" spans="1:71" s="80" customFormat="1" ht="16" outlineLevel="2">
      <c r="A206" s="83"/>
      <c r="B206" s="129" t="str">
        <f>'6. INPUT PROJECT'!D148</f>
        <v>Project-2.5.3-Item #9</v>
      </c>
      <c r="C206" s="129">
        <f>'6. INPUT PROJECT'!F148</f>
        <v>0</v>
      </c>
      <c r="E206" s="297">
        <f t="shared" si="138"/>
        <v>0</v>
      </c>
      <c r="F206" s="297">
        <f t="shared" si="139"/>
        <v>0</v>
      </c>
      <c r="G206" s="297">
        <f t="shared" si="140"/>
        <v>0</v>
      </c>
      <c r="H206" s="297">
        <f t="shared" si="141"/>
        <v>0</v>
      </c>
      <c r="I206" s="297">
        <f t="shared" si="142"/>
        <v>0</v>
      </c>
      <c r="J206" s="297">
        <f t="shared" si="143"/>
        <v>0</v>
      </c>
      <c r="K206" s="307"/>
      <c r="L206" s="297">
        <f>L$73*'6. INPUT PROJECT'!$K148*'6. INPUT PROJECT'!$L148</f>
        <v>0</v>
      </c>
      <c r="M206" s="297">
        <f>M$73*'6. INPUT PROJECT'!$K148*'6. INPUT PROJECT'!$L148</f>
        <v>0</v>
      </c>
      <c r="N206" s="297">
        <f>N$73*'6. INPUT PROJECT'!$K148*'6. INPUT PROJECT'!$L148</f>
        <v>0</v>
      </c>
      <c r="O206" s="297">
        <f>O$73*'6. INPUT PROJECT'!$K148*'6. INPUT PROJECT'!$L148</f>
        <v>0</v>
      </c>
      <c r="P206" s="297">
        <f>P$73*'6. INPUT PROJECT'!$K148*'6. INPUT PROJECT'!$L148</f>
        <v>0</v>
      </c>
      <c r="Q206" s="297">
        <f>Q$73*'6. INPUT PROJECT'!$K148*'6. INPUT PROJECT'!$L148</f>
        <v>0</v>
      </c>
      <c r="R206" s="297">
        <f>R$73*'6. INPUT PROJECT'!$K148*'6. INPUT PROJECT'!$L148</f>
        <v>0</v>
      </c>
      <c r="S206" s="297">
        <f>S$73*'6. INPUT PROJECT'!$K148*'6. INPUT PROJECT'!$L148</f>
        <v>0</v>
      </c>
      <c r="T206" s="297">
        <f>T$73*'6. INPUT PROJECT'!$K148*'6. INPUT PROJECT'!$L148</f>
        <v>0</v>
      </c>
      <c r="U206" s="297">
        <f>U$73*'6. INPUT PROJECT'!$K148*'6. INPUT PROJECT'!$L148</f>
        <v>0</v>
      </c>
      <c r="V206" s="297">
        <f>V$73*'6. INPUT PROJECT'!$K148*'6. INPUT PROJECT'!$L148</f>
        <v>0</v>
      </c>
      <c r="W206" s="297">
        <f>W$73*'6. INPUT PROJECT'!$K148*'6. INPUT PROJECT'!$L148</f>
        <v>0</v>
      </c>
      <c r="X206" s="297">
        <f>X$73*'6. INPUT PROJECT'!$K148*'6. INPUT PROJECT'!$L148*(1+'6. INPUT PROJECT'!$M148)</f>
        <v>0</v>
      </c>
      <c r="Y206" s="297">
        <f>Y$73*'6. INPUT PROJECT'!$K148*'6. INPUT PROJECT'!$L148*(1+'6. INPUT PROJECT'!$M148)</f>
        <v>0</v>
      </c>
      <c r="Z206" s="297">
        <f>Z$73*'6. INPUT PROJECT'!$K148*'6. INPUT PROJECT'!$L148*(1+'6. INPUT PROJECT'!$M148)</f>
        <v>0</v>
      </c>
      <c r="AA206" s="297">
        <f>AA$73*'6. INPUT PROJECT'!$K148*'6. INPUT PROJECT'!$L148*(1+'6. INPUT PROJECT'!$M148)</f>
        <v>0</v>
      </c>
      <c r="AB206" s="297">
        <f>AB$73*'6. INPUT PROJECT'!$K148*'6. INPUT PROJECT'!$L148*(1+'6. INPUT PROJECT'!$M148)</f>
        <v>0</v>
      </c>
      <c r="AC206" s="297">
        <f>AC$73*'6. INPUT PROJECT'!$K148*'6. INPUT PROJECT'!$L148*(1+'6. INPUT PROJECT'!$M148)</f>
        <v>0</v>
      </c>
      <c r="AD206" s="297">
        <f>AD$73*'6. INPUT PROJECT'!$K148*'6. INPUT PROJECT'!$L148*(1+'6. INPUT PROJECT'!$M148)</f>
        <v>0</v>
      </c>
      <c r="AE206" s="297">
        <f>AE$73*'6. INPUT PROJECT'!$K148*'6. INPUT PROJECT'!$L148*(1+'6. INPUT PROJECT'!$M148)</f>
        <v>0</v>
      </c>
      <c r="AF206" s="297">
        <f>AF$73*'6. INPUT PROJECT'!$K148*'6. INPUT PROJECT'!$L148*(1+'6. INPUT PROJECT'!$M148)</f>
        <v>0</v>
      </c>
      <c r="AG206" s="297">
        <f>AG$73*'6. INPUT PROJECT'!$K148*'6. INPUT PROJECT'!$L148*(1+'6. INPUT PROJECT'!$M148)</f>
        <v>0</v>
      </c>
      <c r="AH206" s="297">
        <f>AH$73*'6. INPUT PROJECT'!$K148*'6. INPUT PROJECT'!$L148*(1+'6. INPUT PROJECT'!$M148)</f>
        <v>0</v>
      </c>
      <c r="AI206" s="297">
        <f>AI$73*'6. INPUT PROJECT'!$K148*'6. INPUT PROJECT'!$L148*(1+'6. INPUT PROJECT'!$M148)</f>
        <v>0</v>
      </c>
      <c r="AJ206" s="297">
        <f>AJ$73*'6. INPUT PROJECT'!$K148*'6. INPUT PROJECT'!$L148*(1+'6. INPUT PROJECT'!$M148)^2</f>
        <v>0</v>
      </c>
      <c r="AK206" s="297">
        <f>AK$73*'6. INPUT PROJECT'!$K148*'6. INPUT PROJECT'!$L148*(1+'6. INPUT PROJECT'!$M148)^2</f>
        <v>0</v>
      </c>
      <c r="AL206" s="297">
        <f>AL$73*'6. INPUT PROJECT'!$K148*'6. INPUT PROJECT'!$L148*(1+'6. INPUT PROJECT'!$M148)^2</f>
        <v>0</v>
      </c>
      <c r="AM206" s="297">
        <f>AM$73*'6. INPUT PROJECT'!$K148*'6. INPUT PROJECT'!$L148*(1+'6. INPUT PROJECT'!$M148)^2</f>
        <v>0</v>
      </c>
      <c r="AN206" s="297">
        <f>AN$73*'6. INPUT PROJECT'!$K148*'6. INPUT PROJECT'!$L148*(1+'6. INPUT PROJECT'!$M148)^2</f>
        <v>0</v>
      </c>
      <c r="AO206" s="297">
        <f>AO$73*'6. INPUT PROJECT'!$K148*'6. INPUT PROJECT'!$L148*(1+'6. INPUT PROJECT'!$M148)^2</f>
        <v>0</v>
      </c>
      <c r="AP206" s="297">
        <f>AP$73*'6. INPUT PROJECT'!$K148*'6. INPUT PROJECT'!$L148*(1+'6. INPUT PROJECT'!$M148)^2</f>
        <v>0</v>
      </c>
      <c r="AQ206" s="297">
        <f>AQ$73*'6. INPUT PROJECT'!$K148*'6. INPUT PROJECT'!$L148*(1+'6. INPUT PROJECT'!$M148)^2</f>
        <v>0</v>
      </c>
      <c r="AR206" s="297">
        <f>AR$73*'6. INPUT PROJECT'!$K148*'6. INPUT PROJECT'!$L148*(1+'6. INPUT PROJECT'!$M148)^2</f>
        <v>0</v>
      </c>
      <c r="AS206" s="297">
        <f>AS$73*'6. INPUT PROJECT'!$K148*'6. INPUT PROJECT'!$L148*(1+'6. INPUT PROJECT'!$M148)^2</f>
        <v>0</v>
      </c>
      <c r="AT206" s="297">
        <f>AT$73*'6. INPUT PROJECT'!$K148*'6. INPUT PROJECT'!$L148*(1+'6. INPUT PROJECT'!$M148)^2</f>
        <v>0</v>
      </c>
      <c r="AU206" s="297">
        <f>AU$73*'6. INPUT PROJECT'!$K148*'6. INPUT PROJECT'!$L148*(1+'6. INPUT PROJECT'!$M148)^2</f>
        <v>0</v>
      </c>
      <c r="AV206" s="297">
        <f>AV$73*'6. INPUT PROJECT'!$K148*'6. INPUT PROJECT'!$L148*(1+'6. INPUT PROJECT'!$M148)^3</f>
        <v>0</v>
      </c>
      <c r="AW206" s="297">
        <f>AW$73*'6. INPUT PROJECT'!$K148*'6. INPUT PROJECT'!$L148*(1+'6. INPUT PROJECT'!$M148)^3</f>
        <v>0</v>
      </c>
      <c r="AX206" s="297">
        <f>AX$73*'6. INPUT PROJECT'!$K148*'6. INPUT PROJECT'!$L148*(1+'6. INPUT PROJECT'!$M148)^3</f>
        <v>0</v>
      </c>
      <c r="AY206" s="297">
        <f>AY$73*'6. INPUT PROJECT'!$K148*'6. INPUT PROJECT'!$L148*(1+'6. INPUT PROJECT'!$M148)^3</f>
        <v>0</v>
      </c>
      <c r="AZ206" s="297">
        <f>AZ$73*'6. INPUT PROJECT'!$K148*'6. INPUT PROJECT'!$L148*(1+'6. INPUT PROJECT'!$M148)^3</f>
        <v>0</v>
      </c>
      <c r="BA206" s="297">
        <f>BA$73*'6. INPUT PROJECT'!$K148*'6. INPUT PROJECT'!$L148*(1+'6. INPUT PROJECT'!$M148)^3</f>
        <v>0</v>
      </c>
      <c r="BB206" s="297">
        <f>BB$73*'6. INPUT PROJECT'!$K148*'6. INPUT PROJECT'!$L148*(1+'6. INPUT PROJECT'!$M148)^3</f>
        <v>0</v>
      </c>
      <c r="BC206" s="297">
        <f>BC$73*'6. INPUT PROJECT'!$K148*'6. INPUT PROJECT'!$L148*(1+'6. INPUT PROJECT'!$M148)^3</f>
        <v>0</v>
      </c>
      <c r="BD206" s="297">
        <f>BD$73*'6. INPUT PROJECT'!$K148*'6. INPUT PROJECT'!$L148*(1+'6. INPUT PROJECT'!$M148)^3</f>
        <v>0</v>
      </c>
      <c r="BE206" s="297">
        <f>BE$73*'6. INPUT PROJECT'!$K148*'6. INPUT PROJECT'!$L148*(1+'6. INPUT PROJECT'!$M148)^3</f>
        <v>0</v>
      </c>
      <c r="BF206" s="297">
        <f>BF$73*'6. INPUT PROJECT'!$K148*'6. INPUT PROJECT'!$L148*(1+'6. INPUT PROJECT'!$M148)^3</f>
        <v>0</v>
      </c>
      <c r="BG206" s="297">
        <f>BG$73*'6. INPUT PROJECT'!$K148*'6. INPUT PROJECT'!$L148*(1+'6. INPUT PROJECT'!$M148)^3</f>
        <v>0</v>
      </c>
      <c r="BH206" s="297">
        <f>BH$73*'6. INPUT PROJECT'!$K148*'6. INPUT PROJECT'!$L148*(1+'6. INPUT PROJECT'!$M148)^4</f>
        <v>0</v>
      </c>
      <c r="BI206" s="297">
        <f>BI$73*'6. INPUT PROJECT'!$K148*'6. INPUT PROJECT'!$L148*(1+'6. INPUT PROJECT'!$M148)^4</f>
        <v>0</v>
      </c>
      <c r="BJ206" s="297">
        <f>BJ$73*'6. INPUT PROJECT'!$K148*'6. INPUT PROJECT'!$L148*(1+'6. INPUT PROJECT'!$M148)^4</f>
        <v>0</v>
      </c>
      <c r="BK206" s="297">
        <f>BK$73*'6. INPUT PROJECT'!$K148*'6. INPUT PROJECT'!$L148*(1+'6. INPUT PROJECT'!$M148)^4</f>
        <v>0</v>
      </c>
      <c r="BL206" s="297">
        <f>BL$73*'6. INPUT PROJECT'!$K148*'6. INPUT PROJECT'!$L148*(1+'6. INPUT PROJECT'!$M148)^4</f>
        <v>0</v>
      </c>
      <c r="BM206" s="297">
        <f>BM$73*'6. INPUT PROJECT'!$K148*'6. INPUT PROJECT'!$L148*(1+'6. INPUT PROJECT'!$M148)^4</f>
        <v>0</v>
      </c>
      <c r="BN206" s="297">
        <f>BN$73*'6. INPUT PROJECT'!$K148*'6. INPUT PROJECT'!$L148*(1+'6. INPUT PROJECT'!$M148)^4</f>
        <v>0</v>
      </c>
      <c r="BO206" s="297">
        <f>BO$73*'6. INPUT PROJECT'!$K148*'6. INPUT PROJECT'!$L148*(1+'6. INPUT PROJECT'!$M148)^4</f>
        <v>0</v>
      </c>
      <c r="BP206" s="297">
        <f>BP$73*'6. INPUT PROJECT'!$K148*'6. INPUT PROJECT'!$L148*(1+'6. INPUT PROJECT'!$M148)^4</f>
        <v>0</v>
      </c>
      <c r="BQ206" s="297">
        <f>BQ$73*'6. INPUT PROJECT'!$K148*'6. INPUT PROJECT'!$L148*(1+'6. INPUT PROJECT'!$M148)^4</f>
        <v>0</v>
      </c>
      <c r="BR206" s="297">
        <f>BR$73*'6. INPUT PROJECT'!$K148*'6. INPUT PROJECT'!$L148*(1+'6. INPUT PROJECT'!$M148)^4</f>
        <v>0</v>
      </c>
      <c r="BS206" s="297">
        <f>BS$73*'6. INPUT PROJECT'!$K148*'6. INPUT PROJECT'!$L148*(1+'6. INPUT PROJECT'!$M148)^4</f>
        <v>0</v>
      </c>
    </row>
    <row r="207" spans="1:71" s="80" customFormat="1" ht="16" outlineLevel="2">
      <c r="A207" s="83"/>
      <c r="B207" s="134" t="str">
        <f>'6. INPUT PROJECT'!D149</f>
        <v>Project-2.5.3-Item #10</v>
      </c>
      <c r="C207" s="134">
        <f>'6. INPUT PROJECT'!F149</f>
        <v>0</v>
      </c>
      <c r="E207" s="298">
        <f t="shared" si="138"/>
        <v>0</v>
      </c>
      <c r="F207" s="298">
        <f t="shared" si="139"/>
        <v>0</v>
      </c>
      <c r="G207" s="298">
        <f t="shared" si="140"/>
        <v>0</v>
      </c>
      <c r="H207" s="298">
        <f t="shared" si="141"/>
        <v>0</v>
      </c>
      <c r="I207" s="298">
        <f t="shared" si="142"/>
        <v>0</v>
      </c>
      <c r="J207" s="298">
        <f t="shared" si="143"/>
        <v>0</v>
      </c>
      <c r="K207" s="309"/>
      <c r="L207" s="298">
        <f>L$73*'6. INPUT PROJECT'!$K149*'6. INPUT PROJECT'!$L149</f>
        <v>0</v>
      </c>
      <c r="M207" s="298">
        <f>M$73*'6. INPUT PROJECT'!$K149*'6. INPUT PROJECT'!$L149</f>
        <v>0</v>
      </c>
      <c r="N207" s="298">
        <f>N$73*'6. INPUT PROJECT'!$K149*'6. INPUT PROJECT'!$L149</f>
        <v>0</v>
      </c>
      <c r="O207" s="298">
        <f>O$73*'6. INPUT PROJECT'!$K149*'6. INPUT PROJECT'!$L149</f>
        <v>0</v>
      </c>
      <c r="P207" s="298">
        <f>P$73*'6. INPUT PROJECT'!$K149*'6. INPUT PROJECT'!$L149</f>
        <v>0</v>
      </c>
      <c r="Q207" s="298">
        <f>Q$73*'6. INPUT PROJECT'!$K149*'6. INPUT PROJECT'!$L149</f>
        <v>0</v>
      </c>
      <c r="R207" s="298">
        <f>R$73*'6. INPUT PROJECT'!$K149*'6. INPUT PROJECT'!$L149</f>
        <v>0</v>
      </c>
      <c r="S207" s="298">
        <f>S$73*'6. INPUT PROJECT'!$K149*'6. INPUT PROJECT'!$L149</f>
        <v>0</v>
      </c>
      <c r="T207" s="298">
        <f>T$73*'6. INPUT PROJECT'!$K149*'6. INPUT PROJECT'!$L149</f>
        <v>0</v>
      </c>
      <c r="U207" s="298">
        <f>U$73*'6. INPUT PROJECT'!$K149*'6. INPUT PROJECT'!$L149</f>
        <v>0</v>
      </c>
      <c r="V207" s="298">
        <f>V$73*'6. INPUT PROJECT'!$K149*'6. INPUT PROJECT'!$L149</f>
        <v>0</v>
      </c>
      <c r="W207" s="298">
        <f>W$73*'6. INPUT PROJECT'!$K149*'6. INPUT PROJECT'!$L149</f>
        <v>0</v>
      </c>
      <c r="X207" s="298">
        <f>X$73*'6. INPUT PROJECT'!$K149*'6. INPUT PROJECT'!$L149*(1+'6. INPUT PROJECT'!$M149)</f>
        <v>0</v>
      </c>
      <c r="Y207" s="298">
        <f>Y$73*'6. INPUT PROJECT'!$K149*'6. INPUT PROJECT'!$L149*(1+'6. INPUT PROJECT'!$M149)</f>
        <v>0</v>
      </c>
      <c r="Z207" s="298">
        <f>Z$73*'6. INPUT PROJECT'!$K149*'6. INPUT PROJECT'!$L149*(1+'6. INPUT PROJECT'!$M149)</f>
        <v>0</v>
      </c>
      <c r="AA207" s="298">
        <f>AA$73*'6. INPUT PROJECT'!$K149*'6. INPUT PROJECT'!$L149*(1+'6. INPUT PROJECT'!$M149)</f>
        <v>0</v>
      </c>
      <c r="AB207" s="298">
        <f>AB$73*'6. INPUT PROJECT'!$K149*'6. INPUT PROJECT'!$L149*(1+'6. INPUT PROJECT'!$M149)</f>
        <v>0</v>
      </c>
      <c r="AC207" s="298">
        <f>AC$73*'6. INPUT PROJECT'!$K149*'6. INPUT PROJECT'!$L149*(1+'6. INPUT PROJECT'!$M149)</f>
        <v>0</v>
      </c>
      <c r="AD207" s="298">
        <f>AD$73*'6. INPUT PROJECT'!$K149*'6. INPUT PROJECT'!$L149*(1+'6. INPUT PROJECT'!$M149)</f>
        <v>0</v>
      </c>
      <c r="AE207" s="298">
        <f>AE$73*'6. INPUT PROJECT'!$K149*'6. INPUT PROJECT'!$L149*(1+'6. INPUT PROJECT'!$M149)</f>
        <v>0</v>
      </c>
      <c r="AF207" s="298">
        <f>AF$73*'6. INPUT PROJECT'!$K149*'6. INPUT PROJECT'!$L149*(1+'6. INPUT PROJECT'!$M149)</f>
        <v>0</v>
      </c>
      <c r="AG207" s="298">
        <f>AG$73*'6. INPUT PROJECT'!$K149*'6. INPUT PROJECT'!$L149*(1+'6. INPUT PROJECT'!$M149)</f>
        <v>0</v>
      </c>
      <c r="AH207" s="298">
        <f>AH$73*'6. INPUT PROJECT'!$K149*'6. INPUT PROJECT'!$L149*(1+'6. INPUT PROJECT'!$M149)</f>
        <v>0</v>
      </c>
      <c r="AI207" s="298">
        <f>AI$73*'6. INPUT PROJECT'!$K149*'6. INPUT PROJECT'!$L149*(1+'6. INPUT PROJECT'!$M149)</f>
        <v>0</v>
      </c>
      <c r="AJ207" s="298">
        <f>AJ$73*'6. INPUT PROJECT'!$K149*'6. INPUT PROJECT'!$L149*(1+'6. INPUT PROJECT'!$M149)^2</f>
        <v>0</v>
      </c>
      <c r="AK207" s="298">
        <f>AK$73*'6. INPUT PROJECT'!$K149*'6. INPUT PROJECT'!$L149*(1+'6. INPUT PROJECT'!$M149)^2</f>
        <v>0</v>
      </c>
      <c r="AL207" s="298">
        <f>AL$73*'6. INPUT PROJECT'!$K149*'6. INPUT PROJECT'!$L149*(1+'6. INPUT PROJECT'!$M149)^2</f>
        <v>0</v>
      </c>
      <c r="AM207" s="298">
        <f>AM$73*'6. INPUT PROJECT'!$K149*'6. INPUT PROJECT'!$L149*(1+'6. INPUT PROJECT'!$M149)^2</f>
        <v>0</v>
      </c>
      <c r="AN207" s="298">
        <f>AN$73*'6. INPUT PROJECT'!$K149*'6. INPUT PROJECT'!$L149*(1+'6. INPUT PROJECT'!$M149)^2</f>
        <v>0</v>
      </c>
      <c r="AO207" s="298">
        <f>AO$73*'6. INPUT PROJECT'!$K149*'6. INPUT PROJECT'!$L149*(1+'6. INPUT PROJECT'!$M149)^2</f>
        <v>0</v>
      </c>
      <c r="AP207" s="298">
        <f>AP$73*'6. INPUT PROJECT'!$K149*'6. INPUT PROJECT'!$L149*(1+'6. INPUT PROJECT'!$M149)^2</f>
        <v>0</v>
      </c>
      <c r="AQ207" s="298">
        <f>AQ$73*'6. INPUT PROJECT'!$K149*'6. INPUT PROJECT'!$L149*(1+'6. INPUT PROJECT'!$M149)^2</f>
        <v>0</v>
      </c>
      <c r="AR207" s="298">
        <f>AR$73*'6. INPUT PROJECT'!$K149*'6. INPUT PROJECT'!$L149*(1+'6. INPUT PROJECT'!$M149)^2</f>
        <v>0</v>
      </c>
      <c r="AS207" s="298">
        <f>AS$73*'6. INPUT PROJECT'!$K149*'6. INPUT PROJECT'!$L149*(1+'6. INPUT PROJECT'!$M149)^2</f>
        <v>0</v>
      </c>
      <c r="AT207" s="298">
        <f>AT$73*'6. INPUT PROJECT'!$K149*'6. INPUT PROJECT'!$L149*(1+'6. INPUT PROJECT'!$M149)^2</f>
        <v>0</v>
      </c>
      <c r="AU207" s="298">
        <f>AU$73*'6. INPUT PROJECT'!$K149*'6. INPUT PROJECT'!$L149*(1+'6. INPUT PROJECT'!$M149)^2</f>
        <v>0</v>
      </c>
      <c r="AV207" s="298">
        <f>AV$73*'6. INPUT PROJECT'!$K149*'6. INPUT PROJECT'!$L149*(1+'6. INPUT PROJECT'!$M149)^3</f>
        <v>0</v>
      </c>
      <c r="AW207" s="298">
        <f>AW$73*'6. INPUT PROJECT'!$K149*'6. INPUT PROJECT'!$L149*(1+'6. INPUT PROJECT'!$M149)^3</f>
        <v>0</v>
      </c>
      <c r="AX207" s="298">
        <f>AX$73*'6. INPUT PROJECT'!$K149*'6. INPUT PROJECT'!$L149*(1+'6. INPUT PROJECT'!$M149)^3</f>
        <v>0</v>
      </c>
      <c r="AY207" s="298">
        <f>AY$73*'6. INPUT PROJECT'!$K149*'6. INPUT PROJECT'!$L149*(1+'6. INPUT PROJECT'!$M149)^3</f>
        <v>0</v>
      </c>
      <c r="AZ207" s="298">
        <f>AZ$73*'6. INPUT PROJECT'!$K149*'6. INPUT PROJECT'!$L149*(1+'6. INPUT PROJECT'!$M149)^3</f>
        <v>0</v>
      </c>
      <c r="BA207" s="298">
        <f>BA$73*'6. INPUT PROJECT'!$K149*'6. INPUT PROJECT'!$L149*(1+'6. INPUT PROJECT'!$M149)^3</f>
        <v>0</v>
      </c>
      <c r="BB207" s="298">
        <f>BB$73*'6. INPUT PROJECT'!$K149*'6. INPUT PROJECT'!$L149*(1+'6. INPUT PROJECT'!$M149)^3</f>
        <v>0</v>
      </c>
      <c r="BC207" s="298">
        <f>BC$73*'6. INPUT PROJECT'!$K149*'6. INPUT PROJECT'!$L149*(1+'6. INPUT PROJECT'!$M149)^3</f>
        <v>0</v>
      </c>
      <c r="BD207" s="298">
        <f>BD$73*'6. INPUT PROJECT'!$K149*'6. INPUT PROJECT'!$L149*(1+'6. INPUT PROJECT'!$M149)^3</f>
        <v>0</v>
      </c>
      <c r="BE207" s="298">
        <f>BE$73*'6. INPUT PROJECT'!$K149*'6. INPUT PROJECT'!$L149*(1+'6. INPUT PROJECT'!$M149)^3</f>
        <v>0</v>
      </c>
      <c r="BF207" s="298">
        <f>BF$73*'6. INPUT PROJECT'!$K149*'6. INPUT PROJECT'!$L149*(1+'6. INPUT PROJECT'!$M149)^3</f>
        <v>0</v>
      </c>
      <c r="BG207" s="298">
        <f>BG$73*'6. INPUT PROJECT'!$K149*'6. INPUT PROJECT'!$L149*(1+'6. INPUT PROJECT'!$M149)^3</f>
        <v>0</v>
      </c>
      <c r="BH207" s="298">
        <f>BH$73*'6. INPUT PROJECT'!$K149*'6. INPUT PROJECT'!$L149*(1+'6. INPUT PROJECT'!$M149)^4</f>
        <v>0</v>
      </c>
      <c r="BI207" s="298">
        <f>BI$73*'6. INPUT PROJECT'!$K149*'6. INPUT PROJECT'!$L149*(1+'6. INPUT PROJECT'!$M149)^4</f>
        <v>0</v>
      </c>
      <c r="BJ207" s="298">
        <f>BJ$73*'6. INPUT PROJECT'!$K149*'6. INPUT PROJECT'!$L149*(1+'6. INPUT PROJECT'!$M149)^4</f>
        <v>0</v>
      </c>
      <c r="BK207" s="298">
        <f>BK$73*'6. INPUT PROJECT'!$K149*'6. INPUT PROJECT'!$L149*(1+'6. INPUT PROJECT'!$M149)^4</f>
        <v>0</v>
      </c>
      <c r="BL207" s="298">
        <f>BL$73*'6. INPUT PROJECT'!$K149*'6. INPUT PROJECT'!$L149*(1+'6. INPUT PROJECT'!$M149)^4</f>
        <v>0</v>
      </c>
      <c r="BM207" s="298">
        <f>BM$73*'6. INPUT PROJECT'!$K149*'6. INPUT PROJECT'!$L149*(1+'6. INPUT PROJECT'!$M149)^4</f>
        <v>0</v>
      </c>
      <c r="BN207" s="298">
        <f>BN$73*'6. INPUT PROJECT'!$K149*'6. INPUT PROJECT'!$L149*(1+'6. INPUT PROJECT'!$M149)^4</f>
        <v>0</v>
      </c>
      <c r="BO207" s="298">
        <f>BO$73*'6. INPUT PROJECT'!$K149*'6. INPUT PROJECT'!$L149*(1+'6. INPUT PROJECT'!$M149)^4</f>
        <v>0</v>
      </c>
      <c r="BP207" s="298">
        <f>BP$73*'6. INPUT PROJECT'!$K149*'6. INPUT PROJECT'!$L149*(1+'6. INPUT PROJECT'!$M149)^4</f>
        <v>0</v>
      </c>
      <c r="BQ207" s="298">
        <f>BQ$73*'6. INPUT PROJECT'!$K149*'6. INPUT PROJECT'!$L149*(1+'6. INPUT PROJECT'!$M149)^4</f>
        <v>0</v>
      </c>
      <c r="BR207" s="298">
        <f>BR$73*'6. INPUT PROJECT'!$K149*'6. INPUT PROJECT'!$L149*(1+'6. INPUT PROJECT'!$M149)^4</f>
        <v>0</v>
      </c>
      <c r="BS207" s="298">
        <f>BS$73*'6. INPUT PROJECT'!$K149*'6. INPUT PROJECT'!$L149*(1+'6. INPUT PROJECT'!$M149)^4</f>
        <v>0</v>
      </c>
    </row>
    <row r="208" spans="1:71" ht="16">
      <c r="A208" s="83"/>
      <c r="B208" s="54"/>
      <c r="E208" s="299"/>
      <c r="F208" s="299"/>
      <c r="G208" s="299"/>
      <c r="H208" s="299"/>
      <c r="I208" s="299"/>
      <c r="J208" s="299"/>
      <c r="K208" s="291"/>
      <c r="L208" s="299"/>
      <c r="M208" s="299"/>
      <c r="N208" s="299"/>
      <c r="O208" s="299"/>
      <c r="P208" s="299"/>
      <c r="Q208" s="299"/>
      <c r="R208" s="299"/>
      <c r="S208" s="299"/>
      <c r="T208" s="299"/>
      <c r="U208" s="299"/>
      <c r="V208" s="299"/>
      <c r="W208" s="299"/>
      <c r="X208" s="299"/>
      <c r="Y208" s="299"/>
      <c r="Z208" s="299"/>
      <c r="AA208" s="299"/>
      <c r="AB208" s="299"/>
      <c r="AC208" s="299"/>
      <c r="AD208" s="299"/>
      <c r="AE208" s="299"/>
      <c r="AF208" s="299"/>
      <c r="AG208" s="299"/>
      <c r="AH208" s="299"/>
      <c r="AI208" s="299"/>
      <c r="AJ208" s="299"/>
      <c r="AK208" s="299"/>
      <c r="AL208" s="299"/>
      <c r="AM208" s="299"/>
      <c r="AN208" s="299"/>
      <c r="AO208" s="299"/>
      <c r="AP208" s="299"/>
      <c r="AQ208" s="299"/>
      <c r="AR208" s="299"/>
      <c r="AS208" s="299"/>
      <c r="AT208" s="299"/>
      <c r="AU208" s="299"/>
      <c r="AV208" s="299"/>
      <c r="AW208" s="299"/>
      <c r="AX208" s="299"/>
      <c r="AY208" s="299"/>
      <c r="AZ208" s="299"/>
      <c r="BA208" s="299"/>
      <c r="BB208" s="299"/>
      <c r="BC208" s="299"/>
      <c r="BD208" s="299"/>
      <c r="BE208" s="299"/>
      <c r="BF208" s="299"/>
      <c r="BG208" s="299"/>
      <c r="BH208" s="299"/>
      <c r="BI208" s="299"/>
      <c r="BJ208" s="299"/>
      <c r="BK208" s="299"/>
      <c r="BL208" s="299"/>
      <c r="BM208" s="299"/>
      <c r="BN208" s="299"/>
      <c r="BO208" s="299"/>
      <c r="BP208" s="299"/>
      <c r="BQ208" s="299"/>
      <c r="BR208" s="299"/>
      <c r="BS208" s="299"/>
    </row>
    <row r="209" spans="1:71" s="5" customFormat="1" ht="21">
      <c r="A209" s="83"/>
      <c r="B209" s="141" t="str">
        <f>'6. INPUT PROJECT'!B152</f>
        <v>3.</v>
      </c>
      <c r="C209" s="142" t="str">
        <f>'6. INPUT PROJECT'!C152</f>
        <v>Project Pull-through - NTT</v>
      </c>
      <c r="E209" s="290" t="str">
        <f t="shared" ref="E209:J209" si="148">E$1</f>
        <v>SUM</v>
      </c>
      <c r="F209" s="290" t="str">
        <f t="shared" si="148"/>
        <v>Year 1</v>
      </c>
      <c r="G209" s="290" t="str">
        <f t="shared" si="148"/>
        <v>Year 2</v>
      </c>
      <c r="H209" s="290" t="str">
        <f t="shared" si="148"/>
        <v>Year 3</v>
      </c>
      <c r="I209" s="290" t="str">
        <f t="shared" si="148"/>
        <v>Year 4</v>
      </c>
      <c r="J209" s="290" t="str">
        <f t="shared" si="148"/>
        <v>Year 5</v>
      </c>
      <c r="K209" s="309"/>
      <c r="L209" s="138">
        <f t="shared" ref="L209:BS209" si="149">L$1</f>
        <v>43922</v>
      </c>
      <c r="M209" s="138">
        <f t="shared" si="149"/>
        <v>43952</v>
      </c>
      <c r="N209" s="138">
        <f t="shared" si="149"/>
        <v>43983</v>
      </c>
      <c r="O209" s="138">
        <f t="shared" si="149"/>
        <v>44013</v>
      </c>
      <c r="P209" s="138">
        <f t="shared" si="149"/>
        <v>44044</v>
      </c>
      <c r="Q209" s="138">
        <f t="shared" si="149"/>
        <v>44075</v>
      </c>
      <c r="R209" s="138">
        <f t="shared" si="149"/>
        <v>44105</v>
      </c>
      <c r="S209" s="138">
        <f t="shared" si="149"/>
        <v>44136</v>
      </c>
      <c r="T209" s="138">
        <f t="shared" si="149"/>
        <v>44166</v>
      </c>
      <c r="U209" s="138">
        <f t="shared" si="149"/>
        <v>44197</v>
      </c>
      <c r="V209" s="138">
        <f t="shared" si="149"/>
        <v>44228</v>
      </c>
      <c r="W209" s="138">
        <f t="shared" si="149"/>
        <v>44256</v>
      </c>
      <c r="X209" s="138">
        <f t="shared" si="149"/>
        <v>44287</v>
      </c>
      <c r="Y209" s="138">
        <f t="shared" si="149"/>
        <v>44317</v>
      </c>
      <c r="Z209" s="138">
        <f t="shared" si="149"/>
        <v>44348</v>
      </c>
      <c r="AA209" s="138">
        <f t="shared" si="149"/>
        <v>44378</v>
      </c>
      <c r="AB209" s="138">
        <f t="shared" si="149"/>
        <v>44409</v>
      </c>
      <c r="AC209" s="138">
        <f t="shared" si="149"/>
        <v>44440</v>
      </c>
      <c r="AD209" s="138">
        <f t="shared" si="149"/>
        <v>44470</v>
      </c>
      <c r="AE209" s="138">
        <f t="shared" si="149"/>
        <v>44501</v>
      </c>
      <c r="AF209" s="138">
        <f t="shared" si="149"/>
        <v>44531</v>
      </c>
      <c r="AG209" s="138">
        <f t="shared" si="149"/>
        <v>44562</v>
      </c>
      <c r="AH209" s="138">
        <f t="shared" si="149"/>
        <v>44593</v>
      </c>
      <c r="AI209" s="138">
        <f t="shared" si="149"/>
        <v>44621</v>
      </c>
      <c r="AJ209" s="138">
        <f t="shared" si="149"/>
        <v>44652</v>
      </c>
      <c r="AK209" s="138">
        <f t="shared" si="149"/>
        <v>44682</v>
      </c>
      <c r="AL209" s="138">
        <f t="shared" si="149"/>
        <v>44713</v>
      </c>
      <c r="AM209" s="138">
        <f t="shared" si="149"/>
        <v>44743</v>
      </c>
      <c r="AN209" s="138">
        <f t="shared" si="149"/>
        <v>44774</v>
      </c>
      <c r="AO209" s="138">
        <f t="shared" si="149"/>
        <v>44805</v>
      </c>
      <c r="AP209" s="138">
        <f t="shared" si="149"/>
        <v>44835</v>
      </c>
      <c r="AQ209" s="138">
        <f t="shared" si="149"/>
        <v>44866</v>
      </c>
      <c r="AR209" s="138">
        <f t="shared" si="149"/>
        <v>44896</v>
      </c>
      <c r="AS209" s="138">
        <f t="shared" si="149"/>
        <v>44927</v>
      </c>
      <c r="AT209" s="138">
        <f t="shared" si="149"/>
        <v>44958</v>
      </c>
      <c r="AU209" s="138">
        <f t="shared" si="149"/>
        <v>44986</v>
      </c>
      <c r="AV209" s="138">
        <f t="shared" si="149"/>
        <v>45017</v>
      </c>
      <c r="AW209" s="138">
        <f t="shared" si="149"/>
        <v>45047</v>
      </c>
      <c r="AX209" s="138">
        <f t="shared" si="149"/>
        <v>45078</v>
      </c>
      <c r="AY209" s="138">
        <f t="shared" si="149"/>
        <v>45108</v>
      </c>
      <c r="AZ209" s="138">
        <f t="shared" si="149"/>
        <v>45139</v>
      </c>
      <c r="BA209" s="138">
        <f t="shared" si="149"/>
        <v>45170</v>
      </c>
      <c r="BB209" s="138">
        <f t="shared" si="149"/>
        <v>45200</v>
      </c>
      <c r="BC209" s="138">
        <f t="shared" si="149"/>
        <v>45231</v>
      </c>
      <c r="BD209" s="138">
        <f t="shared" si="149"/>
        <v>45261</v>
      </c>
      <c r="BE209" s="138">
        <f t="shared" si="149"/>
        <v>45292</v>
      </c>
      <c r="BF209" s="138">
        <f t="shared" si="149"/>
        <v>45323</v>
      </c>
      <c r="BG209" s="138">
        <f t="shared" si="149"/>
        <v>45352</v>
      </c>
      <c r="BH209" s="138">
        <f t="shared" si="149"/>
        <v>45383</v>
      </c>
      <c r="BI209" s="138">
        <f t="shared" si="149"/>
        <v>45413</v>
      </c>
      <c r="BJ209" s="138">
        <f t="shared" si="149"/>
        <v>45444</v>
      </c>
      <c r="BK209" s="138">
        <f t="shared" si="149"/>
        <v>45474</v>
      </c>
      <c r="BL209" s="138">
        <f t="shared" si="149"/>
        <v>45505</v>
      </c>
      <c r="BM209" s="138">
        <f t="shared" si="149"/>
        <v>45536</v>
      </c>
      <c r="BN209" s="138">
        <f t="shared" si="149"/>
        <v>45566</v>
      </c>
      <c r="BO209" s="138">
        <f t="shared" si="149"/>
        <v>45597</v>
      </c>
      <c r="BP209" s="138">
        <f t="shared" si="149"/>
        <v>45627</v>
      </c>
      <c r="BQ209" s="138">
        <f t="shared" si="149"/>
        <v>45658</v>
      </c>
      <c r="BR209" s="138">
        <f t="shared" si="149"/>
        <v>45689</v>
      </c>
      <c r="BS209" s="138">
        <f t="shared" si="149"/>
        <v>45717</v>
      </c>
    </row>
    <row r="210" spans="1:71" s="83" customFormat="1" ht="19">
      <c r="B210" s="132" t="str">
        <f>'6. INPUT PROJECT'!C154</f>
        <v>3.1</v>
      </c>
      <c r="C210" s="132" t="str">
        <f>'6. INPUT PROJECT'!D154</f>
        <v>Project Pull-through - NTT - Revenues</v>
      </c>
      <c r="E210" s="293">
        <f t="shared" ref="E210:E241" si="150">F210+G210+H210+I210+J210</f>
        <v>27692.307692307691</v>
      </c>
      <c r="F210" s="293">
        <f t="shared" ref="F210:F241" si="151">SUM(L210:W210)</f>
        <v>27692.307692307691</v>
      </c>
      <c r="G210" s="293">
        <f t="shared" ref="G210:G241" si="152">SUM(X210:AI210)</f>
        <v>0</v>
      </c>
      <c r="H210" s="293">
        <f t="shared" ref="H210:H241" si="153">SUM(AJ210:AU210)</f>
        <v>0</v>
      </c>
      <c r="I210" s="293">
        <f t="shared" ref="I210:I241" si="154">SUM(AV210:BG210)</f>
        <v>0</v>
      </c>
      <c r="J210" s="293">
        <f t="shared" ref="J210:J241" si="155">SUM(BH210:BS210)</f>
        <v>0</v>
      </c>
      <c r="K210" s="314"/>
      <c r="L210" s="294">
        <f t="shared" ref="L210:AQ210" si="156">L211+L232+L243</f>
        <v>9230.7692307692305</v>
      </c>
      <c r="M210" s="294">
        <f t="shared" si="156"/>
        <v>9230.7692307692305</v>
      </c>
      <c r="N210" s="294">
        <f t="shared" si="156"/>
        <v>9230.7692307692305</v>
      </c>
      <c r="O210" s="294">
        <f t="shared" si="156"/>
        <v>0</v>
      </c>
      <c r="P210" s="294">
        <f t="shared" si="156"/>
        <v>0</v>
      </c>
      <c r="Q210" s="294">
        <f t="shared" si="156"/>
        <v>0</v>
      </c>
      <c r="R210" s="294">
        <f t="shared" si="156"/>
        <v>0</v>
      </c>
      <c r="S210" s="294">
        <f t="shared" si="156"/>
        <v>0</v>
      </c>
      <c r="T210" s="294">
        <f t="shared" si="156"/>
        <v>0</v>
      </c>
      <c r="U210" s="294">
        <f t="shared" si="156"/>
        <v>0</v>
      </c>
      <c r="V210" s="294">
        <f t="shared" si="156"/>
        <v>0</v>
      </c>
      <c r="W210" s="294">
        <f t="shared" si="156"/>
        <v>0</v>
      </c>
      <c r="X210" s="294">
        <f t="shared" si="156"/>
        <v>0</v>
      </c>
      <c r="Y210" s="294">
        <f t="shared" si="156"/>
        <v>0</v>
      </c>
      <c r="Z210" s="294">
        <f t="shared" si="156"/>
        <v>0</v>
      </c>
      <c r="AA210" s="294">
        <f t="shared" si="156"/>
        <v>0</v>
      </c>
      <c r="AB210" s="294">
        <f t="shared" si="156"/>
        <v>0</v>
      </c>
      <c r="AC210" s="294">
        <f t="shared" si="156"/>
        <v>0</v>
      </c>
      <c r="AD210" s="294">
        <f t="shared" si="156"/>
        <v>0</v>
      </c>
      <c r="AE210" s="294">
        <f t="shared" si="156"/>
        <v>0</v>
      </c>
      <c r="AF210" s="294">
        <f t="shared" si="156"/>
        <v>0</v>
      </c>
      <c r="AG210" s="294">
        <f t="shared" si="156"/>
        <v>0</v>
      </c>
      <c r="AH210" s="294">
        <f t="shared" si="156"/>
        <v>0</v>
      </c>
      <c r="AI210" s="294">
        <f t="shared" si="156"/>
        <v>0</v>
      </c>
      <c r="AJ210" s="294">
        <f t="shared" si="156"/>
        <v>0</v>
      </c>
      <c r="AK210" s="294">
        <f t="shared" si="156"/>
        <v>0</v>
      </c>
      <c r="AL210" s="294">
        <f t="shared" si="156"/>
        <v>0</v>
      </c>
      <c r="AM210" s="294">
        <f t="shared" si="156"/>
        <v>0</v>
      </c>
      <c r="AN210" s="294">
        <f t="shared" si="156"/>
        <v>0</v>
      </c>
      <c r="AO210" s="294">
        <f t="shared" si="156"/>
        <v>0</v>
      </c>
      <c r="AP210" s="294">
        <f t="shared" si="156"/>
        <v>0</v>
      </c>
      <c r="AQ210" s="294">
        <f t="shared" si="156"/>
        <v>0</v>
      </c>
      <c r="AR210" s="294">
        <f t="shared" ref="AR210:BS210" si="157">AR211+AR232+AR243</f>
        <v>0</v>
      </c>
      <c r="AS210" s="294">
        <f t="shared" si="157"/>
        <v>0</v>
      </c>
      <c r="AT210" s="294">
        <f t="shared" si="157"/>
        <v>0</v>
      </c>
      <c r="AU210" s="294">
        <f t="shared" si="157"/>
        <v>0</v>
      </c>
      <c r="AV210" s="294">
        <f t="shared" si="157"/>
        <v>0</v>
      </c>
      <c r="AW210" s="294">
        <f t="shared" si="157"/>
        <v>0</v>
      </c>
      <c r="AX210" s="294">
        <f t="shared" si="157"/>
        <v>0</v>
      </c>
      <c r="AY210" s="294">
        <f t="shared" si="157"/>
        <v>0</v>
      </c>
      <c r="AZ210" s="294">
        <f t="shared" si="157"/>
        <v>0</v>
      </c>
      <c r="BA210" s="294">
        <f t="shared" si="157"/>
        <v>0</v>
      </c>
      <c r="BB210" s="294">
        <f t="shared" si="157"/>
        <v>0</v>
      </c>
      <c r="BC210" s="294">
        <f t="shared" si="157"/>
        <v>0</v>
      </c>
      <c r="BD210" s="294">
        <f t="shared" si="157"/>
        <v>0</v>
      </c>
      <c r="BE210" s="294">
        <f t="shared" si="157"/>
        <v>0</v>
      </c>
      <c r="BF210" s="294">
        <f t="shared" si="157"/>
        <v>0</v>
      </c>
      <c r="BG210" s="294">
        <f t="shared" si="157"/>
        <v>0</v>
      </c>
      <c r="BH210" s="294">
        <f t="shared" si="157"/>
        <v>0</v>
      </c>
      <c r="BI210" s="294">
        <f t="shared" si="157"/>
        <v>0</v>
      </c>
      <c r="BJ210" s="294">
        <f t="shared" si="157"/>
        <v>0</v>
      </c>
      <c r="BK210" s="294">
        <f t="shared" si="157"/>
        <v>0</v>
      </c>
      <c r="BL210" s="294">
        <f t="shared" si="157"/>
        <v>0</v>
      </c>
      <c r="BM210" s="294">
        <f t="shared" si="157"/>
        <v>0</v>
      </c>
      <c r="BN210" s="294">
        <f t="shared" si="157"/>
        <v>0</v>
      </c>
      <c r="BO210" s="294">
        <f t="shared" si="157"/>
        <v>0</v>
      </c>
      <c r="BP210" s="294">
        <f t="shared" si="157"/>
        <v>0</v>
      </c>
      <c r="BQ210" s="294">
        <f t="shared" si="157"/>
        <v>0</v>
      </c>
      <c r="BR210" s="294">
        <f t="shared" si="157"/>
        <v>0</v>
      </c>
      <c r="BS210" s="294">
        <f t="shared" si="157"/>
        <v>0</v>
      </c>
    </row>
    <row r="211" spans="1:71" s="79" customFormat="1" ht="16" outlineLevel="1">
      <c r="A211" s="83"/>
      <c r="B211" s="133" t="str">
        <f>'6. INPUT PROJECT'!D156</f>
        <v>3.1.1</v>
      </c>
      <c r="C211" s="133" t="str">
        <f>'6. INPUT PROJECT'!E156</f>
        <v>Project Pull-through - NTT - Revenues - Equipment</v>
      </c>
      <c r="E211" s="296">
        <f t="shared" si="150"/>
        <v>0</v>
      </c>
      <c r="F211" s="296">
        <f t="shared" si="151"/>
        <v>0</v>
      </c>
      <c r="G211" s="296">
        <f t="shared" si="152"/>
        <v>0</v>
      </c>
      <c r="H211" s="296">
        <f t="shared" si="153"/>
        <v>0</v>
      </c>
      <c r="I211" s="296">
        <f t="shared" si="154"/>
        <v>0</v>
      </c>
      <c r="J211" s="296">
        <f t="shared" si="155"/>
        <v>0</v>
      </c>
      <c r="K211" s="307"/>
      <c r="L211" s="296">
        <f t="shared" ref="L211:AQ211" si="158">SUM(L212:L231)</f>
        <v>0</v>
      </c>
      <c r="M211" s="296">
        <f t="shared" si="158"/>
        <v>0</v>
      </c>
      <c r="N211" s="296">
        <f t="shared" si="158"/>
        <v>0</v>
      </c>
      <c r="O211" s="296">
        <f t="shared" si="158"/>
        <v>0</v>
      </c>
      <c r="P211" s="296">
        <f t="shared" si="158"/>
        <v>0</v>
      </c>
      <c r="Q211" s="296">
        <f t="shared" si="158"/>
        <v>0</v>
      </c>
      <c r="R211" s="296">
        <f t="shared" si="158"/>
        <v>0</v>
      </c>
      <c r="S211" s="296">
        <f t="shared" si="158"/>
        <v>0</v>
      </c>
      <c r="T211" s="296">
        <f t="shared" si="158"/>
        <v>0</v>
      </c>
      <c r="U211" s="296">
        <f t="shared" si="158"/>
        <v>0</v>
      </c>
      <c r="V211" s="296">
        <f t="shared" si="158"/>
        <v>0</v>
      </c>
      <c r="W211" s="296">
        <f t="shared" si="158"/>
        <v>0</v>
      </c>
      <c r="X211" s="296">
        <f t="shared" si="158"/>
        <v>0</v>
      </c>
      <c r="Y211" s="296">
        <f t="shared" si="158"/>
        <v>0</v>
      </c>
      <c r="Z211" s="296">
        <f t="shared" si="158"/>
        <v>0</v>
      </c>
      <c r="AA211" s="296">
        <f t="shared" si="158"/>
        <v>0</v>
      </c>
      <c r="AB211" s="296">
        <f t="shared" si="158"/>
        <v>0</v>
      </c>
      <c r="AC211" s="296">
        <f t="shared" si="158"/>
        <v>0</v>
      </c>
      <c r="AD211" s="296">
        <f t="shared" si="158"/>
        <v>0</v>
      </c>
      <c r="AE211" s="296">
        <f t="shared" si="158"/>
        <v>0</v>
      </c>
      <c r="AF211" s="296">
        <f t="shared" si="158"/>
        <v>0</v>
      </c>
      <c r="AG211" s="296">
        <f t="shared" si="158"/>
        <v>0</v>
      </c>
      <c r="AH211" s="296">
        <f t="shared" si="158"/>
        <v>0</v>
      </c>
      <c r="AI211" s="296">
        <f t="shared" si="158"/>
        <v>0</v>
      </c>
      <c r="AJ211" s="296">
        <f t="shared" si="158"/>
        <v>0</v>
      </c>
      <c r="AK211" s="296">
        <f t="shared" si="158"/>
        <v>0</v>
      </c>
      <c r="AL211" s="296">
        <f t="shared" si="158"/>
        <v>0</v>
      </c>
      <c r="AM211" s="296">
        <f t="shared" si="158"/>
        <v>0</v>
      </c>
      <c r="AN211" s="296">
        <f t="shared" si="158"/>
        <v>0</v>
      </c>
      <c r="AO211" s="296">
        <f t="shared" si="158"/>
        <v>0</v>
      </c>
      <c r="AP211" s="296">
        <f t="shared" si="158"/>
        <v>0</v>
      </c>
      <c r="AQ211" s="296">
        <f t="shared" si="158"/>
        <v>0</v>
      </c>
      <c r="AR211" s="296">
        <f t="shared" ref="AR211:BS211" si="159">SUM(AR212:AR231)</f>
        <v>0</v>
      </c>
      <c r="AS211" s="296">
        <f t="shared" si="159"/>
        <v>0</v>
      </c>
      <c r="AT211" s="296">
        <f t="shared" si="159"/>
        <v>0</v>
      </c>
      <c r="AU211" s="296">
        <f t="shared" si="159"/>
        <v>0</v>
      </c>
      <c r="AV211" s="296">
        <f t="shared" si="159"/>
        <v>0</v>
      </c>
      <c r="AW211" s="296">
        <f t="shared" si="159"/>
        <v>0</v>
      </c>
      <c r="AX211" s="296">
        <f t="shared" si="159"/>
        <v>0</v>
      </c>
      <c r="AY211" s="296">
        <f t="shared" si="159"/>
        <v>0</v>
      </c>
      <c r="AZ211" s="296">
        <f t="shared" si="159"/>
        <v>0</v>
      </c>
      <c r="BA211" s="296">
        <f t="shared" si="159"/>
        <v>0</v>
      </c>
      <c r="BB211" s="296">
        <f t="shared" si="159"/>
        <v>0</v>
      </c>
      <c r="BC211" s="296">
        <f t="shared" si="159"/>
        <v>0</v>
      </c>
      <c r="BD211" s="296">
        <f t="shared" si="159"/>
        <v>0</v>
      </c>
      <c r="BE211" s="296">
        <f t="shared" si="159"/>
        <v>0</v>
      </c>
      <c r="BF211" s="296">
        <f t="shared" si="159"/>
        <v>0</v>
      </c>
      <c r="BG211" s="296">
        <f t="shared" si="159"/>
        <v>0</v>
      </c>
      <c r="BH211" s="296">
        <f t="shared" si="159"/>
        <v>0</v>
      </c>
      <c r="BI211" s="296">
        <f t="shared" si="159"/>
        <v>0</v>
      </c>
      <c r="BJ211" s="296">
        <f t="shared" si="159"/>
        <v>0</v>
      </c>
      <c r="BK211" s="296">
        <f t="shared" si="159"/>
        <v>0</v>
      </c>
      <c r="BL211" s="296">
        <f t="shared" si="159"/>
        <v>0</v>
      </c>
      <c r="BM211" s="296">
        <f t="shared" si="159"/>
        <v>0</v>
      </c>
      <c r="BN211" s="296">
        <f t="shared" si="159"/>
        <v>0</v>
      </c>
      <c r="BO211" s="296">
        <f t="shared" si="159"/>
        <v>0</v>
      </c>
      <c r="BP211" s="296">
        <f t="shared" si="159"/>
        <v>0</v>
      </c>
      <c r="BQ211" s="296">
        <f t="shared" si="159"/>
        <v>0</v>
      </c>
      <c r="BR211" s="296">
        <f t="shared" si="159"/>
        <v>0</v>
      </c>
      <c r="BS211" s="296">
        <f t="shared" si="159"/>
        <v>0</v>
      </c>
    </row>
    <row r="212" spans="1:71" s="80" customFormat="1" ht="16" outlineLevel="2">
      <c r="A212" s="83"/>
      <c r="B212" s="129" t="str">
        <f>'6. INPUT PROJECT'!D160</f>
        <v>Project-3.1.1-Item #1</v>
      </c>
      <c r="C212" s="129" t="str">
        <f>'6. INPUT PROJECT'!F160</f>
        <v>Cameras</v>
      </c>
      <c r="E212" s="297">
        <f t="shared" si="150"/>
        <v>0</v>
      </c>
      <c r="F212" s="297">
        <f t="shared" si="151"/>
        <v>0</v>
      </c>
      <c r="G212" s="297">
        <f t="shared" si="152"/>
        <v>0</v>
      </c>
      <c r="H212" s="297">
        <f t="shared" si="153"/>
        <v>0</v>
      </c>
      <c r="I212" s="297">
        <f t="shared" si="154"/>
        <v>0</v>
      </c>
      <c r="J212" s="297">
        <f t="shared" si="155"/>
        <v>0</v>
      </c>
      <c r="K212" s="291"/>
      <c r="L212" s="297">
        <f>L$72*'6. INPUT PROJECT'!$H160*'6. INPUT PROJECT'!$K160*(1-'6. INPUT PROJECT'!$L160)</f>
        <v>0</v>
      </c>
      <c r="M212" s="297">
        <f>M$72*'6. INPUT PROJECT'!$H160*'6. INPUT PROJECT'!$K160*(1-'6. INPUT PROJECT'!$L160)</f>
        <v>0</v>
      </c>
      <c r="N212" s="297">
        <f>N$72*'6. INPUT PROJECT'!$H160*'6. INPUT PROJECT'!$K160*(1-'6. INPUT PROJECT'!$L160)</f>
        <v>0</v>
      </c>
      <c r="O212" s="297">
        <f>O$72*'6. INPUT PROJECT'!$H160*'6. INPUT PROJECT'!$K160*(1-'6. INPUT PROJECT'!$L160)</f>
        <v>0</v>
      </c>
      <c r="P212" s="297">
        <f>P$72*'6. INPUT PROJECT'!$H160*'6. INPUT PROJECT'!$K160*(1-'6. INPUT PROJECT'!$L160)</f>
        <v>0</v>
      </c>
      <c r="Q212" s="297">
        <f>Q$72*'6. INPUT PROJECT'!$H160*'6. INPUT PROJECT'!$K160*(1-'6. INPUT PROJECT'!$L160)</f>
        <v>0</v>
      </c>
      <c r="R212" s="297">
        <f>R$72*'6. INPUT PROJECT'!$H160*'6. INPUT PROJECT'!$K160*(1-'6. INPUT PROJECT'!$L160)</f>
        <v>0</v>
      </c>
      <c r="S212" s="297">
        <f>S$72*'6. INPUT PROJECT'!$H160*'6. INPUT PROJECT'!$K160*(1-'6. INPUT PROJECT'!$L160)</f>
        <v>0</v>
      </c>
      <c r="T212" s="297">
        <f>T$72*'6. INPUT PROJECT'!$H160*'6. INPUT PROJECT'!$K160*(1-'6. INPUT PROJECT'!$L160)</f>
        <v>0</v>
      </c>
      <c r="U212" s="297">
        <f>U$72*'6. INPUT PROJECT'!$H160*'6. INPUT PROJECT'!$K160*(1-'6. INPUT PROJECT'!$L160)</f>
        <v>0</v>
      </c>
      <c r="V212" s="297">
        <f>V$72*'6. INPUT PROJECT'!$H160*'6. INPUT PROJECT'!$K160*(1-'6. INPUT PROJECT'!$L160)</f>
        <v>0</v>
      </c>
      <c r="W212" s="297">
        <f>W$72*'6. INPUT PROJECT'!$H160*'6. INPUT PROJECT'!$K160*(1-'6. INPUT PROJECT'!$L160)</f>
        <v>0</v>
      </c>
      <c r="X212" s="297">
        <f>X$72*'6. INPUT PROJECT'!$H160*'6. INPUT PROJECT'!$K160*(1-'6. INPUT PROJECT'!$L160)</f>
        <v>0</v>
      </c>
      <c r="Y212" s="297">
        <f>Y$72*'6. INPUT PROJECT'!$H160*'6. INPUT PROJECT'!$K160*(1-'6. INPUT PROJECT'!$L160)</f>
        <v>0</v>
      </c>
      <c r="Z212" s="297">
        <f>Z$72*'6. INPUT PROJECT'!$H160*'6. INPUT PROJECT'!$K160*(1-'6. INPUT PROJECT'!$L160)</f>
        <v>0</v>
      </c>
      <c r="AA212" s="297">
        <f>AA$72*'6. INPUT PROJECT'!$H160*'6. INPUT PROJECT'!$K160*(1-'6. INPUT PROJECT'!$L160)</f>
        <v>0</v>
      </c>
      <c r="AB212" s="297">
        <f>AB$72*'6. INPUT PROJECT'!$H160*'6. INPUT PROJECT'!$K160*(1-'6. INPUT PROJECT'!$L160)</f>
        <v>0</v>
      </c>
      <c r="AC212" s="297">
        <f>AC$72*'6. INPUT PROJECT'!$H160*'6. INPUT PROJECT'!$K160*(1-'6. INPUT PROJECT'!$L160)</f>
        <v>0</v>
      </c>
      <c r="AD212" s="297">
        <f>AD$72*'6. INPUT PROJECT'!$H160*'6. INPUT PROJECT'!$K160*(1-'6. INPUT PROJECT'!$L160)</f>
        <v>0</v>
      </c>
      <c r="AE212" s="297">
        <f>AE$72*'6. INPUT PROJECT'!$H160*'6. INPUT PROJECT'!$K160*(1-'6. INPUT PROJECT'!$L160)</f>
        <v>0</v>
      </c>
      <c r="AF212" s="297">
        <f>AF$72*'6. INPUT PROJECT'!$H160*'6. INPUT PROJECT'!$K160*(1-'6. INPUT PROJECT'!$L160)</f>
        <v>0</v>
      </c>
      <c r="AG212" s="297">
        <f>AG$72*'6. INPUT PROJECT'!$H160*'6. INPUT PROJECT'!$K160*(1-'6. INPUT PROJECT'!$L160)</f>
        <v>0</v>
      </c>
      <c r="AH212" s="297">
        <f>AH$72*'6. INPUT PROJECT'!$H160*'6. INPUT PROJECT'!$K160*(1-'6. INPUT PROJECT'!$L160)</f>
        <v>0</v>
      </c>
      <c r="AI212" s="297">
        <f>AI$72*'6. INPUT PROJECT'!$H160*'6. INPUT PROJECT'!$K160*(1-'6. INPUT PROJECT'!$L160)</f>
        <v>0</v>
      </c>
      <c r="AJ212" s="297">
        <f>AJ$72*'6. INPUT PROJECT'!$H160*'6. INPUT PROJECT'!$K160*(1-'6. INPUT PROJECT'!$L160)</f>
        <v>0</v>
      </c>
      <c r="AK212" s="297">
        <f>AK$72*'6. INPUT PROJECT'!$H160*'6. INPUT PROJECT'!$K160*(1-'6. INPUT PROJECT'!$L160)</f>
        <v>0</v>
      </c>
      <c r="AL212" s="297">
        <f>AL$72*'6. INPUT PROJECT'!$H160*'6. INPUT PROJECT'!$K160*(1-'6. INPUT PROJECT'!$L160)</f>
        <v>0</v>
      </c>
      <c r="AM212" s="297">
        <f>AM$72*'6. INPUT PROJECT'!$H160*'6. INPUT PROJECT'!$K160*(1-'6. INPUT PROJECT'!$L160)</f>
        <v>0</v>
      </c>
      <c r="AN212" s="297">
        <f>AN$72*'6. INPUT PROJECT'!$H160*'6. INPUT PROJECT'!$K160*(1-'6. INPUT PROJECT'!$L160)</f>
        <v>0</v>
      </c>
      <c r="AO212" s="297">
        <f>AO$72*'6. INPUT PROJECT'!$H160*'6. INPUT PROJECT'!$K160*(1-'6. INPUT PROJECT'!$L160)</f>
        <v>0</v>
      </c>
      <c r="AP212" s="297">
        <f>AP$72*'6. INPUT PROJECT'!$H160*'6. INPUT PROJECT'!$K160*(1-'6. INPUT PROJECT'!$L160)</f>
        <v>0</v>
      </c>
      <c r="AQ212" s="297">
        <f>AQ$72*'6. INPUT PROJECT'!$H160*'6. INPUT PROJECT'!$K160*(1-'6. INPUT PROJECT'!$L160)</f>
        <v>0</v>
      </c>
      <c r="AR212" s="297">
        <f>AR$72*'6. INPUT PROJECT'!$H160*'6. INPUT PROJECT'!$K160*(1-'6. INPUT PROJECT'!$L160)</f>
        <v>0</v>
      </c>
      <c r="AS212" s="297">
        <f>AS$72*'6. INPUT PROJECT'!$H160*'6. INPUT PROJECT'!$K160*(1-'6. INPUT PROJECT'!$L160)</f>
        <v>0</v>
      </c>
      <c r="AT212" s="297">
        <f>AT$72*'6. INPUT PROJECT'!$H160*'6. INPUT PROJECT'!$K160*(1-'6. INPUT PROJECT'!$L160)</f>
        <v>0</v>
      </c>
      <c r="AU212" s="297">
        <f>AU$72*'6. INPUT PROJECT'!$H160*'6. INPUT PROJECT'!$K160*(1-'6. INPUT PROJECT'!$L160)</f>
        <v>0</v>
      </c>
      <c r="AV212" s="297">
        <f>AV$72*'6. INPUT PROJECT'!$H160*'6. INPUT PROJECT'!$K160*(1-'6. INPUT PROJECT'!$L160)</f>
        <v>0</v>
      </c>
      <c r="AW212" s="297">
        <f>AW$72*'6. INPUT PROJECT'!$H160*'6. INPUT PROJECT'!$K160*(1-'6. INPUT PROJECT'!$L160)</f>
        <v>0</v>
      </c>
      <c r="AX212" s="297">
        <f>AX$72*'6. INPUT PROJECT'!$H160*'6. INPUT PROJECT'!$K160*(1-'6. INPUT PROJECT'!$L160)</f>
        <v>0</v>
      </c>
      <c r="AY212" s="297">
        <f>AY$72*'6. INPUT PROJECT'!$H160*'6. INPUT PROJECT'!$K160*(1-'6. INPUT PROJECT'!$L160)</f>
        <v>0</v>
      </c>
      <c r="AZ212" s="297">
        <f>AZ$72*'6. INPUT PROJECT'!$H160*'6. INPUT PROJECT'!$K160*(1-'6. INPUT PROJECT'!$L160)</f>
        <v>0</v>
      </c>
      <c r="BA212" s="297">
        <f>BA$72*'6. INPUT PROJECT'!$H160*'6. INPUT PROJECT'!$K160*(1-'6. INPUT PROJECT'!$L160)</f>
        <v>0</v>
      </c>
      <c r="BB212" s="297">
        <f>BB$72*'6. INPUT PROJECT'!$H160*'6. INPUT PROJECT'!$K160*(1-'6. INPUT PROJECT'!$L160)</f>
        <v>0</v>
      </c>
      <c r="BC212" s="297">
        <f>BC$72*'6. INPUT PROJECT'!$H160*'6. INPUT PROJECT'!$K160*(1-'6. INPUT PROJECT'!$L160)</f>
        <v>0</v>
      </c>
      <c r="BD212" s="297">
        <f>BD$72*'6. INPUT PROJECT'!$H160*'6. INPUT PROJECT'!$K160*(1-'6. INPUT PROJECT'!$L160)</f>
        <v>0</v>
      </c>
      <c r="BE212" s="297">
        <f>BE$72*'6. INPUT PROJECT'!$H160*'6. INPUT PROJECT'!$K160*(1-'6. INPUT PROJECT'!$L160)</f>
        <v>0</v>
      </c>
      <c r="BF212" s="297">
        <f>BF$72*'6. INPUT PROJECT'!$H160*'6. INPUT PROJECT'!$K160*(1-'6. INPUT PROJECT'!$L160)</f>
        <v>0</v>
      </c>
      <c r="BG212" s="297">
        <f>BG$72*'6. INPUT PROJECT'!$H160*'6. INPUT PROJECT'!$K160*(1-'6. INPUT PROJECT'!$L160)</f>
        <v>0</v>
      </c>
      <c r="BH212" s="297">
        <f>BH$72*'6. INPUT PROJECT'!$H160*'6. INPUT PROJECT'!$K160*(1-'6. INPUT PROJECT'!$L160)</f>
        <v>0</v>
      </c>
      <c r="BI212" s="297">
        <f>BI$72*'6. INPUT PROJECT'!$H160*'6. INPUT PROJECT'!$K160*(1-'6. INPUT PROJECT'!$L160)</f>
        <v>0</v>
      </c>
      <c r="BJ212" s="297">
        <f>BJ$72*'6. INPUT PROJECT'!$H160*'6. INPUT PROJECT'!$K160*(1-'6. INPUT PROJECT'!$L160)</f>
        <v>0</v>
      </c>
      <c r="BK212" s="297">
        <f>BK$72*'6. INPUT PROJECT'!$H160*'6. INPUT PROJECT'!$K160*(1-'6. INPUT PROJECT'!$L160)</f>
        <v>0</v>
      </c>
      <c r="BL212" s="297">
        <f>BL$72*'6. INPUT PROJECT'!$H160*'6. INPUT PROJECT'!$K160*(1-'6. INPUT PROJECT'!$L160)</f>
        <v>0</v>
      </c>
      <c r="BM212" s="297">
        <f>BM$72*'6. INPUT PROJECT'!$H160*'6. INPUT PROJECT'!$K160*(1-'6. INPUT PROJECT'!$L160)</f>
        <v>0</v>
      </c>
      <c r="BN212" s="297">
        <f>BN$72*'6. INPUT PROJECT'!$H160*'6. INPUT PROJECT'!$K160*(1-'6. INPUT PROJECT'!$L160)</f>
        <v>0</v>
      </c>
      <c r="BO212" s="297">
        <f>BO$72*'6. INPUT PROJECT'!$H160*'6. INPUT PROJECT'!$K160*(1-'6. INPUT PROJECT'!$L160)</f>
        <v>0</v>
      </c>
      <c r="BP212" s="297">
        <f>BP$72*'6. INPUT PROJECT'!$H160*'6. INPUT PROJECT'!$K160*(1-'6. INPUT PROJECT'!$L160)</f>
        <v>0</v>
      </c>
      <c r="BQ212" s="297">
        <f>BQ$72*'6. INPUT PROJECT'!$H160*'6. INPUT PROJECT'!$K160*(1-'6. INPUT PROJECT'!$L160)</f>
        <v>0</v>
      </c>
      <c r="BR212" s="297">
        <f>BR$72*'6. INPUT PROJECT'!$H160*'6. INPUT PROJECT'!$K160*(1-'6. INPUT PROJECT'!$L160)</f>
        <v>0</v>
      </c>
      <c r="BS212" s="297">
        <f>BS$72*'6. INPUT PROJECT'!$H160*'6. INPUT PROJECT'!$K160*(1-'6. INPUT PROJECT'!$L160)</f>
        <v>0</v>
      </c>
    </row>
    <row r="213" spans="1:71" s="80" customFormat="1" ht="16" outlineLevel="2">
      <c r="A213" s="83"/>
      <c r="B213" s="129" t="str">
        <f>'6. INPUT PROJECT'!D161</f>
        <v>Project-3.1.1-Item #2</v>
      </c>
      <c r="C213" s="129" t="str">
        <f>'6. INPUT PROJECT'!F161</f>
        <v>LPR Camera</v>
      </c>
      <c r="E213" s="297">
        <f t="shared" si="150"/>
        <v>0</v>
      </c>
      <c r="F213" s="297">
        <f t="shared" si="151"/>
        <v>0</v>
      </c>
      <c r="G213" s="297">
        <f t="shared" si="152"/>
        <v>0</v>
      </c>
      <c r="H213" s="297">
        <f t="shared" si="153"/>
        <v>0</v>
      </c>
      <c r="I213" s="297">
        <f t="shared" si="154"/>
        <v>0</v>
      </c>
      <c r="J213" s="297">
        <f t="shared" si="155"/>
        <v>0</v>
      </c>
      <c r="K213" s="291"/>
      <c r="L213" s="297">
        <f>L$72*'6. INPUT PROJECT'!$H161*'6. INPUT PROJECT'!$K161*(1-'6. INPUT PROJECT'!$L161)</f>
        <v>0</v>
      </c>
      <c r="M213" s="297">
        <f>M$72*'6. INPUT PROJECT'!$H161*'6. INPUT PROJECT'!$K161*(1-'6. INPUT PROJECT'!$L161)</f>
        <v>0</v>
      </c>
      <c r="N213" s="297">
        <f>N$72*'6. INPUT PROJECT'!$H161*'6. INPUT PROJECT'!$K161*(1-'6. INPUT PROJECT'!$L161)</f>
        <v>0</v>
      </c>
      <c r="O213" s="297">
        <f>O$72*'6. INPUT PROJECT'!$H161*'6. INPUT PROJECT'!$K161*(1-'6. INPUT PROJECT'!$L161)</f>
        <v>0</v>
      </c>
      <c r="P213" s="297">
        <f>P$72*'6. INPUT PROJECT'!$H161*'6. INPUT PROJECT'!$K161*(1-'6. INPUT PROJECT'!$L161)</f>
        <v>0</v>
      </c>
      <c r="Q213" s="297">
        <f>Q$72*'6. INPUT PROJECT'!$H161*'6. INPUT PROJECT'!$K161*(1-'6. INPUT PROJECT'!$L161)</f>
        <v>0</v>
      </c>
      <c r="R213" s="297">
        <f>R$72*'6. INPUT PROJECT'!$H161*'6. INPUT PROJECT'!$K161*(1-'6. INPUT PROJECT'!$L161)</f>
        <v>0</v>
      </c>
      <c r="S213" s="297">
        <f>S$72*'6. INPUT PROJECT'!$H161*'6. INPUT PROJECT'!$K161*(1-'6. INPUT PROJECT'!$L161)</f>
        <v>0</v>
      </c>
      <c r="T213" s="297">
        <f>T$72*'6. INPUT PROJECT'!$H161*'6. INPUT PROJECT'!$K161*(1-'6. INPUT PROJECT'!$L161)</f>
        <v>0</v>
      </c>
      <c r="U213" s="297">
        <f>U$72*'6. INPUT PROJECT'!$H161*'6. INPUT PROJECT'!$K161*(1-'6. INPUT PROJECT'!$L161)</f>
        <v>0</v>
      </c>
      <c r="V213" s="297">
        <f>V$72*'6. INPUT PROJECT'!$H161*'6. INPUT PROJECT'!$K161*(1-'6. INPUT PROJECT'!$L161)</f>
        <v>0</v>
      </c>
      <c r="W213" s="297">
        <f>W$72*'6. INPUT PROJECT'!$H161*'6. INPUT PROJECT'!$K161*(1-'6. INPUT PROJECT'!$L161)</f>
        <v>0</v>
      </c>
      <c r="X213" s="297">
        <f>X$72*'6. INPUT PROJECT'!$H161*'6. INPUT PROJECT'!$K161*(1-'6. INPUT PROJECT'!$L161)</f>
        <v>0</v>
      </c>
      <c r="Y213" s="297">
        <f>Y$72*'6. INPUT PROJECT'!$H161*'6. INPUT PROJECT'!$K161*(1-'6. INPUT PROJECT'!$L161)</f>
        <v>0</v>
      </c>
      <c r="Z213" s="297">
        <f>Z$72*'6. INPUT PROJECT'!$H161*'6. INPUT PROJECT'!$K161*(1-'6. INPUT PROJECT'!$L161)</f>
        <v>0</v>
      </c>
      <c r="AA213" s="297">
        <f>AA$72*'6. INPUT PROJECT'!$H161*'6. INPUT PROJECT'!$K161*(1-'6. INPUT PROJECT'!$L161)</f>
        <v>0</v>
      </c>
      <c r="AB213" s="297">
        <f>AB$72*'6. INPUT PROJECT'!$H161*'6. INPUT PROJECT'!$K161*(1-'6. INPUT PROJECT'!$L161)</f>
        <v>0</v>
      </c>
      <c r="AC213" s="297">
        <f>AC$72*'6. INPUT PROJECT'!$H161*'6. INPUT PROJECT'!$K161*(1-'6. INPUT PROJECT'!$L161)</f>
        <v>0</v>
      </c>
      <c r="AD213" s="297">
        <f>AD$72*'6. INPUT PROJECT'!$H161*'6. INPUT PROJECT'!$K161*(1-'6. INPUT PROJECT'!$L161)</f>
        <v>0</v>
      </c>
      <c r="AE213" s="297">
        <f>AE$72*'6. INPUT PROJECT'!$H161*'6. INPUT PROJECT'!$K161*(1-'6. INPUT PROJECT'!$L161)</f>
        <v>0</v>
      </c>
      <c r="AF213" s="297">
        <f>AF$72*'6. INPUT PROJECT'!$H161*'6. INPUT PROJECT'!$K161*(1-'6. INPUT PROJECT'!$L161)</f>
        <v>0</v>
      </c>
      <c r="AG213" s="297">
        <f>AG$72*'6. INPUT PROJECT'!$H161*'6. INPUT PROJECT'!$K161*(1-'6. INPUT PROJECT'!$L161)</f>
        <v>0</v>
      </c>
      <c r="AH213" s="297">
        <f>AH$72*'6. INPUT PROJECT'!$H161*'6. INPUT PROJECT'!$K161*(1-'6. INPUT PROJECT'!$L161)</f>
        <v>0</v>
      </c>
      <c r="AI213" s="297">
        <f>AI$72*'6. INPUT PROJECT'!$H161*'6. INPUT PROJECT'!$K161*(1-'6. INPUT PROJECT'!$L161)</f>
        <v>0</v>
      </c>
      <c r="AJ213" s="297">
        <f>AJ$72*'6. INPUT PROJECT'!$H161*'6. INPUT PROJECT'!$K161*(1-'6. INPUT PROJECT'!$L161)</f>
        <v>0</v>
      </c>
      <c r="AK213" s="297">
        <f>AK$72*'6. INPUT PROJECT'!$H161*'6. INPUT PROJECT'!$K161*(1-'6. INPUT PROJECT'!$L161)</f>
        <v>0</v>
      </c>
      <c r="AL213" s="297">
        <f>AL$72*'6. INPUT PROJECT'!$H161*'6. INPUT PROJECT'!$K161*(1-'6. INPUT PROJECT'!$L161)</f>
        <v>0</v>
      </c>
      <c r="AM213" s="297">
        <f>AM$72*'6. INPUT PROJECT'!$H161*'6. INPUT PROJECT'!$K161*(1-'6. INPUT PROJECT'!$L161)</f>
        <v>0</v>
      </c>
      <c r="AN213" s="297">
        <f>AN$72*'6. INPUT PROJECT'!$H161*'6. INPUT PROJECT'!$K161*(1-'6. INPUT PROJECT'!$L161)</f>
        <v>0</v>
      </c>
      <c r="AO213" s="297">
        <f>AO$72*'6. INPUT PROJECT'!$H161*'6. INPUT PROJECT'!$K161*(1-'6. INPUT PROJECT'!$L161)</f>
        <v>0</v>
      </c>
      <c r="AP213" s="297">
        <f>AP$72*'6. INPUT PROJECT'!$H161*'6. INPUT PROJECT'!$K161*(1-'6. INPUT PROJECT'!$L161)</f>
        <v>0</v>
      </c>
      <c r="AQ213" s="297">
        <f>AQ$72*'6. INPUT PROJECT'!$H161*'6. INPUT PROJECT'!$K161*(1-'6. INPUT PROJECT'!$L161)</f>
        <v>0</v>
      </c>
      <c r="AR213" s="297">
        <f>AR$72*'6. INPUT PROJECT'!$H161*'6. INPUT PROJECT'!$K161*(1-'6. INPUT PROJECT'!$L161)</f>
        <v>0</v>
      </c>
      <c r="AS213" s="297">
        <f>AS$72*'6. INPUT PROJECT'!$H161*'6. INPUT PROJECT'!$K161*(1-'6. INPUT PROJECT'!$L161)</f>
        <v>0</v>
      </c>
      <c r="AT213" s="297">
        <f>AT$72*'6. INPUT PROJECT'!$H161*'6. INPUT PROJECT'!$K161*(1-'6. INPUT PROJECT'!$L161)</f>
        <v>0</v>
      </c>
      <c r="AU213" s="297">
        <f>AU$72*'6. INPUT PROJECT'!$H161*'6. INPUT PROJECT'!$K161*(1-'6. INPUT PROJECT'!$L161)</f>
        <v>0</v>
      </c>
      <c r="AV213" s="297">
        <f>AV$72*'6. INPUT PROJECT'!$H161*'6. INPUT PROJECT'!$K161*(1-'6. INPUT PROJECT'!$L161)</f>
        <v>0</v>
      </c>
      <c r="AW213" s="297">
        <f>AW$72*'6. INPUT PROJECT'!$H161*'6. INPUT PROJECT'!$K161*(1-'6. INPUT PROJECT'!$L161)</f>
        <v>0</v>
      </c>
      <c r="AX213" s="297">
        <f>AX$72*'6. INPUT PROJECT'!$H161*'6. INPUT PROJECT'!$K161*(1-'6. INPUT PROJECT'!$L161)</f>
        <v>0</v>
      </c>
      <c r="AY213" s="297">
        <f>AY$72*'6. INPUT PROJECT'!$H161*'6. INPUT PROJECT'!$K161*(1-'6. INPUT PROJECT'!$L161)</f>
        <v>0</v>
      </c>
      <c r="AZ213" s="297">
        <f>AZ$72*'6. INPUT PROJECT'!$H161*'6. INPUT PROJECT'!$K161*(1-'6. INPUT PROJECT'!$L161)</f>
        <v>0</v>
      </c>
      <c r="BA213" s="297">
        <f>BA$72*'6. INPUT PROJECT'!$H161*'6. INPUT PROJECT'!$K161*(1-'6. INPUT PROJECT'!$L161)</f>
        <v>0</v>
      </c>
      <c r="BB213" s="297">
        <f>BB$72*'6. INPUT PROJECT'!$H161*'6. INPUT PROJECT'!$K161*(1-'6. INPUT PROJECT'!$L161)</f>
        <v>0</v>
      </c>
      <c r="BC213" s="297">
        <f>BC$72*'6. INPUT PROJECT'!$H161*'6. INPUT PROJECT'!$K161*(1-'6. INPUT PROJECT'!$L161)</f>
        <v>0</v>
      </c>
      <c r="BD213" s="297">
        <f>BD$72*'6. INPUT PROJECT'!$H161*'6. INPUT PROJECT'!$K161*(1-'6. INPUT PROJECT'!$L161)</f>
        <v>0</v>
      </c>
      <c r="BE213" s="297">
        <f>BE$72*'6. INPUT PROJECT'!$H161*'6. INPUT PROJECT'!$K161*(1-'6. INPUT PROJECT'!$L161)</f>
        <v>0</v>
      </c>
      <c r="BF213" s="297">
        <f>BF$72*'6. INPUT PROJECT'!$H161*'6. INPUT PROJECT'!$K161*(1-'6. INPUT PROJECT'!$L161)</f>
        <v>0</v>
      </c>
      <c r="BG213" s="297">
        <f>BG$72*'6. INPUT PROJECT'!$H161*'6. INPUT PROJECT'!$K161*(1-'6. INPUT PROJECT'!$L161)</f>
        <v>0</v>
      </c>
      <c r="BH213" s="297">
        <f>BH$72*'6. INPUT PROJECT'!$H161*'6. INPUT PROJECT'!$K161*(1-'6. INPUT PROJECT'!$L161)</f>
        <v>0</v>
      </c>
      <c r="BI213" s="297">
        <f>BI$72*'6. INPUT PROJECT'!$H161*'6. INPUT PROJECT'!$K161*(1-'6. INPUT PROJECT'!$L161)</f>
        <v>0</v>
      </c>
      <c r="BJ213" s="297">
        <f>BJ$72*'6. INPUT PROJECT'!$H161*'6. INPUT PROJECT'!$K161*(1-'6. INPUT PROJECT'!$L161)</f>
        <v>0</v>
      </c>
      <c r="BK213" s="297">
        <f>BK$72*'6. INPUT PROJECT'!$H161*'6. INPUT PROJECT'!$K161*(1-'6. INPUT PROJECT'!$L161)</f>
        <v>0</v>
      </c>
      <c r="BL213" s="297">
        <f>BL$72*'6. INPUT PROJECT'!$H161*'6. INPUT PROJECT'!$K161*(1-'6. INPUT PROJECT'!$L161)</f>
        <v>0</v>
      </c>
      <c r="BM213" s="297">
        <f>BM$72*'6. INPUT PROJECT'!$H161*'6. INPUT PROJECT'!$K161*(1-'6. INPUT PROJECT'!$L161)</f>
        <v>0</v>
      </c>
      <c r="BN213" s="297">
        <f>BN$72*'6. INPUT PROJECT'!$H161*'6. INPUT PROJECT'!$K161*(1-'6. INPUT PROJECT'!$L161)</f>
        <v>0</v>
      </c>
      <c r="BO213" s="297">
        <f>BO$72*'6. INPUT PROJECT'!$H161*'6. INPUT PROJECT'!$K161*(1-'6. INPUT PROJECT'!$L161)</f>
        <v>0</v>
      </c>
      <c r="BP213" s="297">
        <f>BP$72*'6. INPUT PROJECT'!$H161*'6. INPUT PROJECT'!$K161*(1-'6. INPUT PROJECT'!$L161)</f>
        <v>0</v>
      </c>
      <c r="BQ213" s="297">
        <f>BQ$72*'6. INPUT PROJECT'!$H161*'6. INPUT PROJECT'!$K161*(1-'6. INPUT PROJECT'!$L161)</f>
        <v>0</v>
      </c>
      <c r="BR213" s="297">
        <f>BR$72*'6. INPUT PROJECT'!$H161*'6. INPUT PROJECT'!$K161*(1-'6. INPUT PROJECT'!$L161)</f>
        <v>0</v>
      </c>
      <c r="BS213" s="297">
        <f>BS$72*'6. INPUT PROJECT'!$H161*'6. INPUT PROJECT'!$K161*(1-'6. INPUT PROJECT'!$L161)</f>
        <v>0</v>
      </c>
    </row>
    <row r="214" spans="1:71" s="80" customFormat="1" ht="16" outlineLevel="2">
      <c r="A214" s="83"/>
      <c r="B214" s="129" t="str">
        <f>'6. INPUT PROJECT'!D162</f>
        <v>Project-3.1.1-Item #3</v>
      </c>
      <c r="C214" s="129" t="str">
        <f>'6. INPUT PROJECT'!F162</f>
        <v>PTZ Camera</v>
      </c>
      <c r="E214" s="297">
        <f t="shared" si="150"/>
        <v>0</v>
      </c>
      <c r="F214" s="297">
        <f t="shared" si="151"/>
        <v>0</v>
      </c>
      <c r="G214" s="297">
        <f t="shared" si="152"/>
        <v>0</v>
      </c>
      <c r="H214" s="297">
        <f t="shared" si="153"/>
        <v>0</v>
      </c>
      <c r="I214" s="297">
        <f t="shared" si="154"/>
        <v>0</v>
      </c>
      <c r="J214" s="297">
        <f t="shared" si="155"/>
        <v>0</v>
      </c>
      <c r="K214" s="307"/>
      <c r="L214" s="297">
        <f>L$72*'6. INPUT PROJECT'!$H162*'6. INPUT PROJECT'!$K162*(1-'6. INPUT PROJECT'!$L162)</f>
        <v>0</v>
      </c>
      <c r="M214" s="297">
        <f>M$72*'6. INPUT PROJECT'!$H162*'6. INPUT PROJECT'!$K162*(1-'6. INPUT PROJECT'!$L162)</f>
        <v>0</v>
      </c>
      <c r="N214" s="297">
        <f>N$72*'6. INPUT PROJECT'!$H162*'6. INPUT PROJECT'!$K162*(1-'6. INPUT PROJECT'!$L162)</f>
        <v>0</v>
      </c>
      <c r="O214" s="297">
        <f>O$72*'6. INPUT PROJECT'!$H162*'6. INPUT PROJECT'!$K162*(1-'6. INPUT PROJECT'!$L162)</f>
        <v>0</v>
      </c>
      <c r="P214" s="297">
        <f>P$72*'6. INPUT PROJECT'!$H162*'6. INPUT PROJECT'!$K162*(1-'6. INPUT PROJECT'!$L162)</f>
        <v>0</v>
      </c>
      <c r="Q214" s="297">
        <f>Q$72*'6. INPUT PROJECT'!$H162*'6. INPUT PROJECT'!$K162*(1-'6. INPUT PROJECT'!$L162)</f>
        <v>0</v>
      </c>
      <c r="R214" s="297">
        <f>R$72*'6. INPUT PROJECT'!$H162*'6. INPUT PROJECT'!$K162*(1-'6. INPUT PROJECT'!$L162)</f>
        <v>0</v>
      </c>
      <c r="S214" s="297">
        <f>S$72*'6. INPUT PROJECT'!$H162*'6. INPUT PROJECT'!$K162*(1-'6. INPUT PROJECT'!$L162)</f>
        <v>0</v>
      </c>
      <c r="T214" s="297">
        <f>T$72*'6. INPUT PROJECT'!$H162*'6. INPUT PROJECT'!$K162*(1-'6. INPUT PROJECT'!$L162)</f>
        <v>0</v>
      </c>
      <c r="U214" s="297">
        <f>U$72*'6. INPUT PROJECT'!$H162*'6. INPUT PROJECT'!$K162*(1-'6. INPUT PROJECT'!$L162)</f>
        <v>0</v>
      </c>
      <c r="V214" s="297">
        <f>V$72*'6. INPUT PROJECT'!$H162*'6. INPUT PROJECT'!$K162*(1-'6. INPUT PROJECT'!$L162)</f>
        <v>0</v>
      </c>
      <c r="W214" s="297">
        <f>W$72*'6. INPUT PROJECT'!$H162*'6. INPUT PROJECT'!$K162*(1-'6. INPUT PROJECT'!$L162)</f>
        <v>0</v>
      </c>
      <c r="X214" s="297">
        <f>X$72*'6. INPUT PROJECT'!$H162*'6. INPUT PROJECT'!$K162*(1-'6. INPUT PROJECT'!$L162)</f>
        <v>0</v>
      </c>
      <c r="Y214" s="297">
        <f>Y$72*'6. INPUT PROJECT'!$H162*'6. INPUT PROJECT'!$K162*(1-'6. INPUT PROJECT'!$L162)</f>
        <v>0</v>
      </c>
      <c r="Z214" s="297">
        <f>Z$72*'6. INPUT PROJECT'!$H162*'6. INPUT PROJECT'!$K162*(1-'6. INPUT PROJECT'!$L162)</f>
        <v>0</v>
      </c>
      <c r="AA214" s="297">
        <f>AA$72*'6. INPUT PROJECT'!$H162*'6. INPUT PROJECT'!$K162*(1-'6. INPUT PROJECT'!$L162)</f>
        <v>0</v>
      </c>
      <c r="AB214" s="297">
        <f>AB$72*'6. INPUT PROJECT'!$H162*'6. INPUT PROJECT'!$K162*(1-'6. INPUT PROJECT'!$L162)</f>
        <v>0</v>
      </c>
      <c r="AC214" s="297">
        <f>AC$72*'6. INPUT PROJECT'!$H162*'6. INPUT PROJECT'!$K162*(1-'6. INPUT PROJECT'!$L162)</f>
        <v>0</v>
      </c>
      <c r="AD214" s="297">
        <f>AD$72*'6. INPUT PROJECT'!$H162*'6. INPUT PROJECT'!$K162*(1-'6. INPUT PROJECT'!$L162)</f>
        <v>0</v>
      </c>
      <c r="AE214" s="297">
        <f>AE$72*'6. INPUT PROJECT'!$H162*'6. INPUT PROJECT'!$K162*(1-'6. INPUT PROJECT'!$L162)</f>
        <v>0</v>
      </c>
      <c r="AF214" s="297">
        <f>AF$72*'6. INPUT PROJECT'!$H162*'6. INPUT PROJECT'!$K162*(1-'6. INPUT PROJECT'!$L162)</f>
        <v>0</v>
      </c>
      <c r="AG214" s="297">
        <f>AG$72*'6. INPUT PROJECT'!$H162*'6. INPUT PROJECT'!$K162*(1-'6. INPUT PROJECT'!$L162)</f>
        <v>0</v>
      </c>
      <c r="AH214" s="297">
        <f>AH$72*'6. INPUT PROJECT'!$H162*'6. INPUT PROJECT'!$K162*(1-'6. INPUT PROJECT'!$L162)</f>
        <v>0</v>
      </c>
      <c r="AI214" s="297">
        <f>AI$72*'6. INPUT PROJECT'!$H162*'6. INPUT PROJECT'!$K162*(1-'6. INPUT PROJECT'!$L162)</f>
        <v>0</v>
      </c>
      <c r="AJ214" s="297">
        <f>AJ$72*'6. INPUT PROJECT'!$H162*'6. INPUT PROJECT'!$K162*(1-'6. INPUT PROJECT'!$L162)</f>
        <v>0</v>
      </c>
      <c r="AK214" s="297">
        <f>AK$72*'6. INPUT PROJECT'!$H162*'6. INPUT PROJECT'!$K162*(1-'6. INPUT PROJECT'!$L162)</f>
        <v>0</v>
      </c>
      <c r="AL214" s="297">
        <f>AL$72*'6. INPUT PROJECT'!$H162*'6. INPUT PROJECT'!$K162*(1-'6. INPUT PROJECT'!$L162)</f>
        <v>0</v>
      </c>
      <c r="AM214" s="297">
        <f>AM$72*'6. INPUT PROJECT'!$H162*'6. INPUT PROJECT'!$K162*(1-'6. INPUT PROJECT'!$L162)</f>
        <v>0</v>
      </c>
      <c r="AN214" s="297">
        <f>AN$72*'6. INPUT PROJECT'!$H162*'6. INPUT PROJECT'!$K162*(1-'6. INPUT PROJECT'!$L162)</f>
        <v>0</v>
      </c>
      <c r="AO214" s="297">
        <f>AO$72*'6. INPUT PROJECT'!$H162*'6. INPUT PROJECT'!$K162*(1-'6. INPUT PROJECT'!$L162)</f>
        <v>0</v>
      </c>
      <c r="AP214" s="297">
        <f>AP$72*'6. INPUT PROJECT'!$H162*'6. INPUT PROJECT'!$K162*(1-'6. INPUT PROJECT'!$L162)</f>
        <v>0</v>
      </c>
      <c r="AQ214" s="297">
        <f>AQ$72*'6. INPUT PROJECT'!$H162*'6. INPUT PROJECT'!$K162*(1-'6. INPUT PROJECT'!$L162)</f>
        <v>0</v>
      </c>
      <c r="AR214" s="297">
        <f>AR$72*'6. INPUT PROJECT'!$H162*'6. INPUT PROJECT'!$K162*(1-'6. INPUT PROJECT'!$L162)</f>
        <v>0</v>
      </c>
      <c r="AS214" s="297">
        <f>AS$72*'6. INPUT PROJECT'!$H162*'6. INPUT PROJECT'!$K162*(1-'6. INPUT PROJECT'!$L162)</f>
        <v>0</v>
      </c>
      <c r="AT214" s="297">
        <f>AT$72*'6. INPUT PROJECT'!$H162*'6. INPUT PROJECT'!$K162*(1-'6. INPUT PROJECT'!$L162)</f>
        <v>0</v>
      </c>
      <c r="AU214" s="297">
        <f>AU$72*'6. INPUT PROJECT'!$H162*'6. INPUT PROJECT'!$K162*(1-'6. INPUT PROJECT'!$L162)</f>
        <v>0</v>
      </c>
      <c r="AV214" s="297">
        <f>AV$72*'6. INPUT PROJECT'!$H162*'6. INPUT PROJECT'!$K162*(1-'6. INPUT PROJECT'!$L162)</f>
        <v>0</v>
      </c>
      <c r="AW214" s="297">
        <f>AW$72*'6. INPUT PROJECT'!$H162*'6. INPUT PROJECT'!$K162*(1-'6. INPUT PROJECT'!$L162)</f>
        <v>0</v>
      </c>
      <c r="AX214" s="297">
        <f>AX$72*'6. INPUT PROJECT'!$H162*'6. INPUT PROJECT'!$K162*(1-'6. INPUT PROJECT'!$L162)</f>
        <v>0</v>
      </c>
      <c r="AY214" s="297">
        <f>AY$72*'6. INPUT PROJECT'!$H162*'6. INPUT PROJECT'!$K162*(1-'6. INPUT PROJECT'!$L162)</f>
        <v>0</v>
      </c>
      <c r="AZ214" s="297">
        <f>AZ$72*'6. INPUT PROJECT'!$H162*'6. INPUT PROJECT'!$K162*(1-'6. INPUT PROJECT'!$L162)</f>
        <v>0</v>
      </c>
      <c r="BA214" s="297">
        <f>BA$72*'6. INPUT PROJECT'!$H162*'6. INPUT PROJECT'!$K162*(1-'6. INPUT PROJECT'!$L162)</f>
        <v>0</v>
      </c>
      <c r="BB214" s="297">
        <f>BB$72*'6. INPUT PROJECT'!$H162*'6. INPUT PROJECT'!$K162*(1-'6. INPUT PROJECT'!$L162)</f>
        <v>0</v>
      </c>
      <c r="BC214" s="297">
        <f>BC$72*'6. INPUT PROJECT'!$H162*'6. INPUT PROJECT'!$K162*(1-'6. INPUT PROJECT'!$L162)</f>
        <v>0</v>
      </c>
      <c r="BD214" s="297">
        <f>BD$72*'6. INPUT PROJECT'!$H162*'6. INPUT PROJECT'!$K162*(1-'6. INPUT PROJECT'!$L162)</f>
        <v>0</v>
      </c>
      <c r="BE214" s="297">
        <f>BE$72*'6. INPUT PROJECT'!$H162*'6. INPUT PROJECT'!$K162*(1-'6. INPUT PROJECT'!$L162)</f>
        <v>0</v>
      </c>
      <c r="BF214" s="297">
        <f>BF$72*'6. INPUT PROJECT'!$H162*'6. INPUT PROJECT'!$K162*(1-'6. INPUT PROJECT'!$L162)</f>
        <v>0</v>
      </c>
      <c r="BG214" s="297">
        <f>BG$72*'6. INPUT PROJECT'!$H162*'6. INPUT PROJECT'!$K162*(1-'6. INPUT PROJECT'!$L162)</f>
        <v>0</v>
      </c>
      <c r="BH214" s="297">
        <f>BH$72*'6. INPUT PROJECT'!$H162*'6. INPUT PROJECT'!$K162*(1-'6. INPUT PROJECT'!$L162)</f>
        <v>0</v>
      </c>
      <c r="BI214" s="297">
        <f>BI$72*'6. INPUT PROJECT'!$H162*'6. INPUT PROJECT'!$K162*(1-'6. INPUT PROJECT'!$L162)</f>
        <v>0</v>
      </c>
      <c r="BJ214" s="297">
        <f>BJ$72*'6. INPUT PROJECT'!$H162*'6. INPUT PROJECT'!$K162*(1-'6. INPUT PROJECT'!$L162)</f>
        <v>0</v>
      </c>
      <c r="BK214" s="297">
        <f>BK$72*'6. INPUT PROJECT'!$H162*'6. INPUT PROJECT'!$K162*(1-'6. INPUT PROJECT'!$L162)</f>
        <v>0</v>
      </c>
      <c r="BL214" s="297">
        <f>BL$72*'6. INPUT PROJECT'!$H162*'6. INPUT PROJECT'!$K162*(1-'6. INPUT PROJECT'!$L162)</f>
        <v>0</v>
      </c>
      <c r="BM214" s="297">
        <f>BM$72*'6. INPUT PROJECT'!$H162*'6. INPUT PROJECT'!$K162*(1-'6. INPUT PROJECT'!$L162)</f>
        <v>0</v>
      </c>
      <c r="BN214" s="297">
        <f>BN$72*'6. INPUT PROJECT'!$H162*'6. INPUT PROJECT'!$K162*(1-'6. INPUT PROJECT'!$L162)</f>
        <v>0</v>
      </c>
      <c r="BO214" s="297">
        <f>BO$72*'6. INPUT PROJECT'!$H162*'6. INPUT PROJECT'!$K162*(1-'6. INPUT PROJECT'!$L162)</f>
        <v>0</v>
      </c>
      <c r="BP214" s="297">
        <f>BP$72*'6. INPUT PROJECT'!$H162*'6. INPUT PROJECT'!$K162*(1-'6. INPUT PROJECT'!$L162)</f>
        <v>0</v>
      </c>
      <c r="BQ214" s="297">
        <f>BQ$72*'6. INPUT PROJECT'!$H162*'6. INPUT PROJECT'!$K162*(1-'6. INPUT PROJECT'!$L162)</f>
        <v>0</v>
      </c>
      <c r="BR214" s="297">
        <f>BR$72*'6. INPUT PROJECT'!$H162*'6. INPUT PROJECT'!$K162*(1-'6. INPUT PROJECT'!$L162)</f>
        <v>0</v>
      </c>
      <c r="BS214" s="297">
        <f>BS$72*'6. INPUT PROJECT'!$H162*'6. INPUT PROJECT'!$K162*(1-'6. INPUT PROJECT'!$L162)</f>
        <v>0</v>
      </c>
    </row>
    <row r="215" spans="1:71" s="80" customFormat="1" ht="16" outlineLevel="2">
      <c r="A215" s="83"/>
      <c r="B215" s="129" t="str">
        <f>'6. INPUT PROJECT'!D163</f>
        <v>Project-3.1.1-Item #4</v>
      </c>
      <c r="C215" s="129" t="str">
        <f>'6. INPUT PROJECT'!F163</f>
        <v>Speaker</v>
      </c>
      <c r="E215" s="297">
        <f t="shared" si="150"/>
        <v>0</v>
      </c>
      <c r="F215" s="297">
        <f t="shared" si="151"/>
        <v>0</v>
      </c>
      <c r="G215" s="297">
        <f t="shared" si="152"/>
        <v>0</v>
      </c>
      <c r="H215" s="297">
        <f t="shared" si="153"/>
        <v>0</v>
      </c>
      <c r="I215" s="297">
        <f t="shared" si="154"/>
        <v>0</v>
      </c>
      <c r="J215" s="297">
        <f t="shared" si="155"/>
        <v>0</v>
      </c>
      <c r="K215" s="291"/>
      <c r="L215" s="297">
        <f>L$72*'6. INPUT PROJECT'!$H163*'6. INPUT PROJECT'!$K163*(1-'6. INPUT PROJECT'!$L163)</f>
        <v>0</v>
      </c>
      <c r="M215" s="297">
        <f>M$72*'6. INPUT PROJECT'!$H163*'6. INPUT PROJECT'!$K163*(1-'6. INPUT PROJECT'!$L163)</f>
        <v>0</v>
      </c>
      <c r="N215" s="297">
        <f>N$72*'6. INPUT PROJECT'!$H163*'6. INPUT PROJECT'!$K163*(1-'6. INPUT PROJECT'!$L163)</f>
        <v>0</v>
      </c>
      <c r="O215" s="297">
        <f>O$72*'6. INPUT PROJECT'!$H163*'6. INPUT PROJECT'!$K163*(1-'6. INPUT PROJECT'!$L163)</f>
        <v>0</v>
      </c>
      <c r="P215" s="297">
        <f>P$72*'6. INPUT PROJECT'!$H163*'6. INPUT PROJECT'!$K163*(1-'6. INPUT PROJECT'!$L163)</f>
        <v>0</v>
      </c>
      <c r="Q215" s="297">
        <f>Q$72*'6. INPUT PROJECT'!$H163*'6. INPUT PROJECT'!$K163*(1-'6. INPUT PROJECT'!$L163)</f>
        <v>0</v>
      </c>
      <c r="R215" s="297">
        <f>R$72*'6. INPUT PROJECT'!$H163*'6. INPUT PROJECT'!$K163*(1-'6. INPUT PROJECT'!$L163)</f>
        <v>0</v>
      </c>
      <c r="S215" s="297">
        <f>S$72*'6. INPUT PROJECT'!$H163*'6. INPUT PROJECT'!$K163*(1-'6. INPUT PROJECT'!$L163)</f>
        <v>0</v>
      </c>
      <c r="T215" s="297">
        <f>T$72*'6. INPUT PROJECT'!$H163*'6. INPUT PROJECT'!$K163*(1-'6. INPUT PROJECT'!$L163)</f>
        <v>0</v>
      </c>
      <c r="U215" s="297">
        <f>U$72*'6. INPUT PROJECT'!$H163*'6. INPUT PROJECT'!$K163*(1-'6. INPUT PROJECT'!$L163)</f>
        <v>0</v>
      </c>
      <c r="V215" s="297">
        <f>V$72*'6. INPUT PROJECT'!$H163*'6. INPUT PROJECT'!$K163*(1-'6. INPUT PROJECT'!$L163)</f>
        <v>0</v>
      </c>
      <c r="W215" s="297">
        <f>W$72*'6. INPUT PROJECT'!$H163*'6. INPUT PROJECT'!$K163*(1-'6. INPUT PROJECT'!$L163)</f>
        <v>0</v>
      </c>
      <c r="X215" s="297">
        <f>X$72*'6. INPUT PROJECT'!$H163*'6. INPUT PROJECT'!$K163*(1-'6. INPUT PROJECT'!$L163)</f>
        <v>0</v>
      </c>
      <c r="Y215" s="297">
        <f>Y$72*'6. INPUT PROJECT'!$H163*'6. INPUT PROJECT'!$K163*(1-'6. INPUT PROJECT'!$L163)</f>
        <v>0</v>
      </c>
      <c r="Z215" s="297">
        <f>Z$72*'6. INPUT PROJECT'!$H163*'6. INPUT PROJECT'!$K163*(1-'6. INPUT PROJECT'!$L163)</f>
        <v>0</v>
      </c>
      <c r="AA215" s="297">
        <f>AA$72*'6. INPUT PROJECT'!$H163*'6. INPUT PROJECT'!$K163*(1-'6. INPUT PROJECT'!$L163)</f>
        <v>0</v>
      </c>
      <c r="AB215" s="297">
        <f>AB$72*'6. INPUT PROJECT'!$H163*'6. INPUT PROJECT'!$K163*(1-'6. INPUT PROJECT'!$L163)</f>
        <v>0</v>
      </c>
      <c r="AC215" s="297">
        <f>AC$72*'6. INPUT PROJECT'!$H163*'6. INPUT PROJECT'!$K163*(1-'6. INPUT PROJECT'!$L163)</f>
        <v>0</v>
      </c>
      <c r="AD215" s="297">
        <f>AD$72*'6. INPUT PROJECT'!$H163*'6. INPUT PROJECT'!$K163*(1-'6. INPUT PROJECT'!$L163)</f>
        <v>0</v>
      </c>
      <c r="AE215" s="297">
        <f>AE$72*'6. INPUT PROJECT'!$H163*'6. INPUT PROJECT'!$K163*(1-'6. INPUT PROJECT'!$L163)</f>
        <v>0</v>
      </c>
      <c r="AF215" s="297">
        <f>AF$72*'6. INPUT PROJECT'!$H163*'6. INPUT PROJECT'!$K163*(1-'6. INPUT PROJECT'!$L163)</f>
        <v>0</v>
      </c>
      <c r="AG215" s="297">
        <f>AG$72*'6. INPUT PROJECT'!$H163*'6. INPUT PROJECT'!$K163*(1-'6. INPUT PROJECT'!$L163)</f>
        <v>0</v>
      </c>
      <c r="AH215" s="297">
        <f>AH$72*'6. INPUT PROJECT'!$H163*'6. INPUT PROJECT'!$K163*(1-'6. INPUT PROJECT'!$L163)</f>
        <v>0</v>
      </c>
      <c r="AI215" s="297">
        <f>AI$72*'6. INPUT PROJECT'!$H163*'6. INPUT PROJECT'!$K163*(1-'6. INPUT PROJECT'!$L163)</f>
        <v>0</v>
      </c>
      <c r="AJ215" s="297">
        <f>AJ$72*'6. INPUT PROJECT'!$H163*'6. INPUT PROJECT'!$K163*(1-'6. INPUT PROJECT'!$L163)</f>
        <v>0</v>
      </c>
      <c r="AK215" s="297">
        <f>AK$72*'6. INPUT PROJECT'!$H163*'6. INPUT PROJECT'!$K163*(1-'6. INPUT PROJECT'!$L163)</f>
        <v>0</v>
      </c>
      <c r="AL215" s="297">
        <f>AL$72*'6. INPUT PROJECT'!$H163*'6. INPUT PROJECT'!$K163*(1-'6. INPUT PROJECT'!$L163)</f>
        <v>0</v>
      </c>
      <c r="AM215" s="297">
        <f>AM$72*'6. INPUT PROJECT'!$H163*'6. INPUT PROJECT'!$K163*(1-'6. INPUT PROJECT'!$L163)</f>
        <v>0</v>
      </c>
      <c r="AN215" s="297">
        <f>AN$72*'6. INPUT PROJECT'!$H163*'6. INPUT PROJECT'!$K163*(1-'6. INPUT PROJECT'!$L163)</f>
        <v>0</v>
      </c>
      <c r="AO215" s="297">
        <f>AO$72*'6. INPUT PROJECT'!$H163*'6. INPUT PROJECT'!$K163*(1-'6. INPUT PROJECT'!$L163)</f>
        <v>0</v>
      </c>
      <c r="AP215" s="297">
        <f>AP$72*'6. INPUT PROJECT'!$H163*'6. INPUT PROJECT'!$K163*(1-'6. INPUT PROJECT'!$L163)</f>
        <v>0</v>
      </c>
      <c r="AQ215" s="297">
        <f>AQ$72*'6. INPUT PROJECT'!$H163*'6. INPUT PROJECT'!$K163*(1-'6. INPUT PROJECT'!$L163)</f>
        <v>0</v>
      </c>
      <c r="AR215" s="297">
        <f>AR$72*'6. INPUT PROJECT'!$H163*'6. INPUT PROJECT'!$K163*(1-'6. INPUT PROJECT'!$L163)</f>
        <v>0</v>
      </c>
      <c r="AS215" s="297">
        <f>AS$72*'6. INPUT PROJECT'!$H163*'6. INPUT PROJECT'!$K163*(1-'6. INPUT PROJECT'!$L163)</f>
        <v>0</v>
      </c>
      <c r="AT215" s="297">
        <f>AT$72*'6. INPUT PROJECT'!$H163*'6. INPUT PROJECT'!$K163*(1-'6. INPUT PROJECT'!$L163)</f>
        <v>0</v>
      </c>
      <c r="AU215" s="297">
        <f>AU$72*'6. INPUT PROJECT'!$H163*'6. INPUT PROJECT'!$K163*(1-'6. INPUT PROJECT'!$L163)</f>
        <v>0</v>
      </c>
      <c r="AV215" s="297">
        <f>AV$72*'6. INPUT PROJECT'!$H163*'6. INPUT PROJECT'!$K163*(1-'6. INPUT PROJECT'!$L163)</f>
        <v>0</v>
      </c>
      <c r="AW215" s="297">
        <f>AW$72*'6. INPUT PROJECT'!$H163*'6. INPUT PROJECT'!$K163*(1-'6. INPUT PROJECT'!$L163)</f>
        <v>0</v>
      </c>
      <c r="AX215" s="297">
        <f>AX$72*'6. INPUT PROJECT'!$H163*'6. INPUT PROJECT'!$K163*(1-'6. INPUT PROJECT'!$L163)</f>
        <v>0</v>
      </c>
      <c r="AY215" s="297">
        <f>AY$72*'6. INPUT PROJECT'!$H163*'6. INPUT PROJECT'!$K163*(1-'6. INPUT PROJECT'!$L163)</f>
        <v>0</v>
      </c>
      <c r="AZ215" s="297">
        <f>AZ$72*'6. INPUT PROJECT'!$H163*'6. INPUT PROJECT'!$K163*(1-'6. INPUT PROJECT'!$L163)</f>
        <v>0</v>
      </c>
      <c r="BA215" s="297">
        <f>BA$72*'6. INPUT PROJECT'!$H163*'6. INPUT PROJECT'!$K163*(1-'6. INPUT PROJECT'!$L163)</f>
        <v>0</v>
      </c>
      <c r="BB215" s="297">
        <f>BB$72*'6. INPUT PROJECT'!$H163*'6. INPUT PROJECT'!$K163*(1-'6. INPUT PROJECT'!$L163)</f>
        <v>0</v>
      </c>
      <c r="BC215" s="297">
        <f>BC$72*'6. INPUT PROJECT'!$H163*'6. INPUT PROJECT'!$K163*(1-'6. INPUT PROJECT'!$L163)</f>
        <v>0</v>
      </c>
      <c r="BD215" s="297">
        <f>BD$72*'6. INPUT PROJECT'!$H163*'6. INPUT PROJECT'!$K163*(1-'6. INPUT PROJECT'!$L163)</f>
        <v>0</v>
      </c>
      <c r="BE215" s="297">
        <f>BE$72*'6. INPUT PROJECT'!$H163*'6. INPUT PROJECT'!$K163*(1-'6. INPUT PROJECT'!$L163)</f>
        <v>0</v>
      </c>
      <c r="BF215" s="297">
        <f>BF$72*'6. INPUT PROJECT'!$H163*'6. INPUT PROJECT'!$K163*(1-'6. INPUT PROJECT'!$L163)</f>
        <v>0</v>
      </c>
      <c r="BG215" s="297">
        <f>BG$72*'6. INPUT PROJECT'!$H163*'6. INPUT PROJECT'!$K163*(1-'6. INPUT PROJECT'!$L163)</f>
        <v>0</v>
      </c>
      <c r="BH215" s="297">
        <f>BH$72*'6. INPUT PROJECT'!$H163*'6. INPUT PROJECT'!$K163*(1-'6. INPUT PROJECT'!$L163)</f>
        <v>0</v>
      </c>
      <c r="BI215" s="297">
        <f>BI$72*'6. INPUT PROJECT'!$H163*'6. INPUT PROJECT'!$K163*(1-'6. INPUT PROJECT'!$L163)</f>
        <v>0</v>
      </c>
      <c r="BJ215" s="297">
        <f>BJ$72*'6. INPUT PROJECT'!$H163*'6. INPUT PROJECT'!$K163*(1-'6. INPUT PROJECT'!$L163)</f>
        <v>0</v>
      </c>
      <c r="BK215" s="297">
        <f>BK$72*'6. INPUT PROJECT'!$H163*'6. INPUT PROJECT'!$K163*(1-'6. INPUT PROJECT'!$L163)</f>
        <v>0</v>
      </c>
      <c r="BL215" s="297">
        <f>BL$72*'6. INPUT PROJECT'!$H163*'6. INPUT PROJECT'!$K163*(1-'6. INPUT PROJECT'!$L163)</f>
        <v>0</v>
      </c>
      <c r="BM215" s="297">
        <f>BM$72*'6. INPUT PROJECT'!$H163*'6. INPUT PROJECT'!$K163*(1-'6. INPUT PROJECT'!$L163)</f>
        <v>0</v>
      </c>
      <c r="BN215" s="297">
        <f>BN$72*'6. INPUT PROJECT'!$H163*'6. INPUT PROJECT'!$K163*(1-'6. INPUT PROJECT'!$L163)</f>
        <v>0</v>
      </c>
      <c r="BO215" s="297">
        <f>BO$72*'6. INPUT PROJECT'!$H163*'6. INPUT PROJECT'!$K163*(1-'6. INPUT PROJECT'!$L163)</f>
        <v>0</v>
      </c>
      <c r="BP215" s="297">
        <f>BP$72*'6. INPUT PROJECT'!$H163*'6. INPUT PROJECT'!$K163*(1-'6. INPUT PROJECT'!$L163)</f>
        <v>0</v>
      </c>
      <c r="BQ215" s="297">
        <f>BQ$72*'6. INPUT PROJECT'!$H163*'6. INPUT PROJECT'!$K163*(1-'6. INPUT PROJECT'!$L163)</f>
        <v>0</v>
      </c>
      <c r="BR215" s="297">
        <f>BR$72*'6. INPUT PROJECT'!$H163*'6. INPUT PROJECT'!$K163*(1-'6. INPUT PROJECT'!$L163)</f>
        <v>0</v>
      </c>
      <c r="BS215" s="297">
        <f>BS$72*'6. INPUT PROJECT'!$H163*'6. INPUT PROJECT'!$K163*(1-'6. INPUT PROJECT'!$L163)</f>
        <v>0</v>
      </c>
    </row>
    <row r="216" spans="1:71" s="80" customFormat="1" ht="16" outlineLevel="2">
      <c r="A216" s="83"/>
      <c r="B216" s="129" t="str">
        <f>'6. INPUT PROJECT'!D164</f>
        <v>Project-3.1.1-Item #5</v>
      </c>
      <c r="C216" s="129" t="str">
        <f>'6. INPUT PROJECT'!F164</f>
        <v>Micrphone</v>
      </c>
      <c r="E216" s="297">
        <f t="shared" si="150"/>
        <v>0</v>
      </c>
      <c r="F216" s="297">
        <f t="shared" si="151"/>
        <v>0</v>
      </c>
      <c r="G216" s="297">
        <f t="shared" si="152"/>
        <v>0</v>
      </c>
      <c r="H216" s="297">
        <f t="shared" si="153"/>
        <v>0</v>
      </c>
      <c r="I216" s="297">
        <f t="shared" si="154"/>
        <v>0</v>
      </c>
      <c r="J216" s="297">
        <f t="shared" si="155"/>
        <v>0</v>
      </c>
      <c r="K216" s="291"/>
      <c r="L216" s="297">
        <f>L$72*'6. INPUT PROJECT'!$H164*'6. INPUT PROJECT'!$K164*(1-'6. INPUT PROJECT'!$L164)</f>
        <v>0</v>
      </c>
      <c r="M216" s="297">
        <f>M$72*'6. INPUT PROJECT'!$H164*'6. INPUT PROJECT'!$K164*(1-'6. INPUT PROJECT'!$L164)</f>
        <v>0</v>
      </c>
      <c r="N216" s="297">
        <f>N$72*'6. INPUT PROJECT'!$H164*'6. INPUT PROJECT'!$K164*(1-'6. INPUT PROJECT'!$L164)</f>
        <v>0</v>
      </c>
      <c r="O216" s="297">
        <f>O$72*'6. INPUT PROJECT'!$H164*'6. INPUT PROJECT'!$K164*(1-'6. INPUT PROJECT'!$L164)</f>
        <v>0</v>
      </c>
      <c r="P216" s="297">
        <f>P$72*'6. INPUT PROJECT'!$H164*'6. INPUT PROJECT'!$K164*(1-'6. INPUT PROJECT'!$L164)</f>
        <v>0</v>
      </c>
      <c r="Q216" s="297">
        <f>Q$72*'6. INPUT PROJECT'!$H164*'6. INPUT PROJECT'!$K164*(1-'6. INPUT PROJECT'!$L164)</f>
        <v>0</v>
      </c>
      <c r="R216" s="297">
        <f>R$72*'6. INPUT PROJECT'!$H164*'6. INPUT PROJECT'!$K164*(1-'6. INPUT PROJECT'!$L164)</f>
        <v>0</v>
      </c>
      <c r="S216" s="297">
        <f>S$72*'6. INPUT PROJECT'!$H164*'6. INPUT PROJECT'!$K164*(1-'6. INPUT PROJECT'!$L164)</f>
        <v>0</v>
      </c>
      <c r="T216" s="297">
        <f>T$72*'6. INPUT PROJECT'!$H164*'6. INPUT PROJECT'!$K164*(1-'6. INPUT PROJECT'!$L164)</f>
        <v>0</v>
      </c>
      <c r="U216" s="297">
        <f>U$72*'6. INPUT PROJECT'!$H164*'6. INPUT PROJECT'!$K164*(1-'6. INPUT PROJECT'!$L164)</f>
        <v>0</v>
      </c>
      <c r="V216" s="297">
        <f>V$72*'6. INPUT PROJECT'!$H164*'6. INPUT PROJECT'!$K164*(1-'6. INPUT PROJECT'!$L164)</f>
        <v>0</v>
      </c>
      <c r="W216" s="297">
        <f>W$72*'6. INPUT PROJECT'!$H164*'6. INPUT PROJECT'!$K164*(1-'6. INPUT PROJECT'!$L164)</f>
        <v>0</v>
      </c>
      <c r="X216" s="297">
        <f>X$72*'6. INPUT PROJECT'!$H164*'6. INPUT PROJECT'!$K164*(1-'6. INPUT PROJECT'!$L164)</f>
        <v>0</v>
      </c>
      <c r="Y216" s="297">
        <f>Y$72*'6. INPUT PROJECT'!$H164*'6. INPUT PROJECT'!$K164*(1-'6. INPUT PROJECT'!$L164)</f>
        <v>0</v>
      </c>
      <c r="Z216" s="297">
        <f>Z$72*'6. INPUT PROJECT'!$H164*'6. INPUT PROJECT'!$K164*(1-'6. INPUT PROJECT'!$L164)</f>
        <v>0</v>
      </c>
      <c r="AA216" s="297">
        <f>AA$72*'6. INPUT PROJECT'!$H164*'6. INPUT PROJECT'!$K164*(1-'6. INPUT PROJECT'!$L164)</f>
        <v>0</v>
      </c>
      <c r="AB216" s="297">
        <f>AB$72*'6. INPUT PROJECT'!$H164*'6. INPUT PROJECT'!$K164*(1-'6. INPUT PROJECT'!$L164)</f>
        <v>0</v>
      </c>
      <c r="AC216" s="297">
        <f>AC$72*'6. INPUT PROJECT'!$H164*'6. INPUT PROJECT'!$K164*(1-'6. INPUT PROJECT'!$L164)</f>
        <v>0</v>
      </c>
      <c r="AD216" s="297">
        <f>AD$72*'6. INPUT PROJECT'!$H164*'6. INPUT PROJECT'!$K164*(1-'6. INPUT PROJECT'!$L164)</f>
        <v>0</v>
      </c>
      <c r="AE216" s="297">
        <f>AE$72*'6. INPUT PROJECT'!$H164*'6. INPUT PROJECT'!$K164*(1-'6. INPUT PROJECT'!$L164)</f>
        <v>0</v>
      </c>
      <c r="AF216" s="297">
        <f>AF$72*'6. INPUT PROJECT'!$H164*'6. INPUT PROJECT'!$K164*(1-'6. INPUT PROJECT'!$L164)</f>
        <v>0</v>
      </c>
      <c r="AG216" s="297">
        <f>AG$72*'6. INPUT PROJECT'!$H164*'6. INPUT PROJECT'!$K164*(1-'6. INPUT PROJECT'!$L164)</f>
        <v>0</v>
      </c>
      <c r="AH216" s="297">
        <f>AH$72*'6. INPUT PROJECT'!$H164*'6. INPUT PROJECT'!$K164*(1-'6. INPUT PROJECT'!$L164)</f>
        <v>0</v>
      </c>
      <c r="AI216" s="297">
        <f>AI$72*'6. INPUT PROJECT'!$H164*'6. INPUT PROJECT'!$K164*(1-'6. INPUT PROJECT'!$L164)</f>
        <v>0</v>
      </c>
      <c r="AJ216" s="297">
        <f>AJ$72*'6. INPUT PROJECT'!$H164*'6. INPUT PROJECT'!$K164*(1-'6. INPUT PROJECT'!$L164)</f>
        <v>0</v>
      </c>
      <c r="AK216" s="297">
        <f>AK$72*'6. INPUT PROJECT'!$H164*'6. INPUT PROJECT'!$K164*(1-'6. INPUT PROJECT'!$L164)</f>
        <v>0</v>
      </c>
      <c r="AL216" s="297">
        <f>AL$72*'6. INPUT PROJECT'!$H164*'6. INPUT PROJECT'!$K164*(1-'6. INPUT PROJECT'!$L164)</f>
        <v>0</v>
      </c>
      <c r="AM216" s="297">
        <f>AM$72*'6. INPUT PROJECT'!$H164*'6. INPUT PROJECT'!$K164*(1-'6. INPUT PROJECT'!$L164)</f>
        <v>0</v>
      </c>
      <c r="AN216" s="297">
        <f>AN$72*'6. INPUT PROJECT'!$H164*'6. INPUT PROJECT'!$K164*(1-'6. INPUT PROJECT'!$L164)</f>
        <v>0</v>
      </c>
      <c r="AO216" s="297">
        <f>AO$72*'6. INPUT PROJECT'!$H164*'6. INPUT PROJECT'!$K164*(1-'6. INPUT PROJECT'!$L164)</f>
        <v>0</v>
      </c>
      <c r="AP216" s="297">
        <f>AP$72*'6. INPUT PROJECT'!$H164*'6. INPUT PROJECT'!$K164*(1-'6. INPUT PROJECT'!$L164)</f>
        <v>0</v>
      </c>
      <c r="AQ216" s="297">
        <f>AQ$72*'6. INPUT PROJECT'!$H164*'6. INPUT PROJECT'!$K164*(1-'6. INPUT PROJECT'!$L164)</f>
        <v>0</v>
      </c>
      <c r="AR216" s="297">
        <f>AR$72*'6. INPUT PROJECT'!$H164*'6. INPUT PROJECT'!$K164*(1-'6. INPUT PROJECT'!$L164)</f>
        <v>0</v>
      </c>
      <c r="AS216" s="297">
        <f>AS$72*'6. INPUT PROJECT'!$H164*'6. INPUT PROJECT'!$K164*(1-'6. INPUT PROJECT'!$L164)</f>
        <v>0</v>
      </c>
      <c r="AT216" s="297">
        <f>AT$72*'6. INPUT PROJECT'!$H164*'6. INPUT PROJECT'!$K164*(1-'6. INPUT PROJECT'!$L164)</f>
        <v>0</v>
      </c>
      <c r="AU216" s="297">
        <f>AU$72*'6. INPUT PROJECT'!$H164*'6. INPUT PROJECT'!$K164*(1-'6. INPUT PROJECT'!$L164)</f>
        <v>0</v>
      </c>
      <c r="AV216" s="297">
        <f>AV$72*'6. INPUT PROJECT'!$H164*'6. INPUT PROJECT'!$K164*(1-'6. INPUT PROJECT'!$L164)</f>
        <v>0</v>
      </c>
      <c r="AW216" s="297">
        <f>AW$72*'6. INPUT PROJECT'!$H164*'6. INPUT PROJECT'!$K164*(1-'6. INPUT PROJECT'!$L164)</f>
        <v>0</v>
      </c>
      <c r="AX216" s="297">
        <f>AX$72*'6. INPUT PROJECT'!$H164*'6. INPUT PROJECT'!$K164*(1-'6. INPUT PROJECT'!$L164)</f>
        <v>0</v>
      </c>
      <c r="AY216" s="297">
        <f>AY$72*'6. INPUT PROJECT'!$H164*'6. INPUT PROJECT'!$K164*(1-'6. INPUT PROJECT'!$L164)</f>
        <v>0</v>
      </c>
      <c r="AZ216" s="297">
        <f>AZ$72*'6. INPUT PROJECT'!$H164*'6. INPUT PROJECT'!$K164*(1-'6. INPUT PROJECT'!$L164)</f>
        <v>0</v>
      </c>
      <c r="BA216" s="297">
        <f>BA$72*'6. INPUT PROJECT'!$H164*'6. INPUT PROJECT'!$K164*(1-'6. INPUT PROJECT'!$L164)</f>
        <v>0</v>
      </c>
      <c r="BB216" s="297">
        <f>BB$72*'6. INPUT PROJECT'!$H164*'6. INPUT PROJECT'!$K164*(1-'6. INPUT PROJECT'!$L164)</f>
        <v>0</v>
      </c>
      <c r="BC216" s="297">
        <f>BC$72*'6. INPUT PROJECT'!$H164*'6. INPUT PROJECT'!$K164*(1-'6. INPUT PROJECT'!$L164)</f>
        <v>0</v>
      </c>
      <c r="BD216" s="297">
        <f>BD$72*'6. INPUT PROJECT'!$H164*'6. INPUT PROJECT'!$K164*(1-'6. INPUT PROJECT'!$L164)</f>
        <v>0</v>
      </c>
      <c r="BE216" s="297">
        <f>BE$72*'6. INPUT PROJECT'!$H164*'6. INPUT PROJECT'!$K164*(1-'6. INPUT PROJECT'!$L164)</f>
        <v>0</v>
      </c>
      <c r="BF216" s="297">
        <f>BF$72*'6. INPUT PROJECT'!$H164*'6. INPUT PROJECT'!$K164*(1-'6. INPUT PROJECT'!$L164)</f>
        <v>0</v>
      </c>
      <c r="BG216" s="297">
        <f>BG$72*'6. INPUT PROJECT'!$H164*'6. INPUT PROJECT'!$K164*(1-'6. INPUT PROJECT'!$L164)</f>
        <v>0</v>
      </c>
      <c r="BH216" s="297">
        <f>BH$72*'6. INPUT PROJECT'!$H164*'6. INPUT PROJECT'!$K164*(1-'6. INPUT PROJECT'!$L164)</f>
        <v>0</v>
      </c>
      <c r="BI216" s="297">
        <f>BI$72*'6. INPUT PROJECT'!$H164*'6. INPUT PROJECT'!$K164*(1-'6. INPUT PROJECT'!$L164)</f>
        <v>0</v>
      </c>
      <c r="BJ216" s="297">
        <f>BJ$72*'6. INPUT PROJECT'!$H164*'6. INPUT PROJECT'!$K164*(1-'6. INPUT PROJECT'!$L164)</f>
        <v>0</v>
      </c>
      <c r="BK216" s="297">
        <f>BK$72*'6. INPUT PROJECT'!$H164*'6. INPUT PROJECT'!$K164*(1-'6. INPUT PROJECT'!$L164)</f>
        <v>0</v>
      </c>
      <c r="BL216" s="297">
        <f>BL$72*'6. INPUT PROJECT'!$H164*'6. INPUT PROJECT'!$K164*(1-'6. INPUT PROJECT'!$L164)</f>
        <v>0</v>
      </c>
      <c r="BM216" s="297">
        <f>BM$72*'6. INPUT PROJECT'!$H164*'6. INPUT PROJECT'!$K164*(1-'6. INPUT PROJECT'!$L164)</f>
        <v>0</v>
      </c>
      <c r="BN216" s="297">
        <f>BN$72*'6. INPUT PROJECT'!$H164*'6. INPUT PROJECT'!$K164*(1-'6. INPUT PROJECT'!$L164)</f>
        <v>0</v>
      </c>
      <c r="BO216" s="297">
        <f>BO$72*'6. INPUT PROJECT'!$H164*'6. INPUT PROJECT'!$K164*(1-'6. INPUT PROJECT'!$L164)</f>
        <v>0</v>
      </c>
      <c r="BP216" s="297">
        <f>BP$72*'6. INPUT PROJECT'!$H164*'6. INPUT PROJECT'!$K164*(1-'6. INPUT PROJECT'!$L164)</f>
        <v>0</v>
      </c>
      <c r="BQ216" s="297">
        <f>BQ$72*'6. INPUT PROJECT'!$H164*'6. INPUT PROJECT'!$K164*(1-'6. INPUT PROJECT'!$L164)</f>
        <v>0</v>
      </c>
      <c r="BR216" s="297">
        <f>BR$72*'6. INPUT PROJECT'!$H164*'6. INPUT PROJECT'!$K164*(1-'6. INPUT PROJECT'!$L164)</f>
        <v>0</v>
      </c>
      <c r="BS216" s="297">
        <f>BS$72*'6. INPUT PROJECT'!$H164*'6. INPUT PROJECT'!$K164*(1-'6. INPUT PROJECT'!$L164)</f>
        <v>0</v>
      </c>
    </row>
    <row r="217" spans="1:71" s="80" customFormat="1" ht="16" outlineLevel="2">
      <c r="A217" s="83"/>
      <c r="B217" s="129" t="str">
        <f>'6. INPUT PROJECT'!D165</f>
        <v>Project-3.1.1-Item #6</v>
      </c>
      <c r="C217" s="129" t="str">
        <f>'6. INPUT PROJECT'!F165</f>
        <v>Network infrastructure</v>
      </c>
      <c r="E217" s="297">
        <f t="shared" si="150"/>
        <v>0</v>
      </c>
      <c r="F217" s="297">
        <f t="shared" si="151"/>
        <v>0</v>
      </c>
      <c r="G217" s="297">
        <f t="shared" si="152"/>
        <v>0</v>
      </c>
      <c r="H217" s="297">
        <f t="shared" si="153"/>
        <v>0</v>
      </c>
      <c r="I217" s="297">
        <f t="shared" si="154"/>
        <v>0</v>
      </c>
      <c r="J217" s="297">
        <f t="shared" si="155"/>
        <v>0</v>
      </c>
      <c r="K217" s="307"/>
      <c r="L217" s="297">
        <f>L$72*'6. INPUT PROJECT'!$H165*'6. INPUT PROJECT'!$K165*(1-'6. INPUT PROJECT'!$L165)</f>
        <v>0</v>
      </c>
      <c r="M217" s="297">
        <f>M$72*'6. INPUT PROJECT'!$H165*'6. INPUT PROJECT'!$K165*(1-'6. INPUT PROJECT'!$L165)</f>
        <v>0</v>
      </c>
      <c r="N217" s="297">
        <f>N$72*'6. INPUT PROJECT'!$H165*'6. INPUT PROJECT'!$K165*(1-'6. INPUT PROJECT'!$L165)</f>
        <v>0</v>
      </c>
      <c r="O217" s="297">
        <f>O$72*'6. INPUT PROJECT'!$H165*'6. INPUT PROJECT'!$K165*(1-'6. INPUT PROJECT'!$L165)</f>
        <v>0</v>
      </c>
      <c r="P217" s="297">
        <f>P$72*'6. INPUT PROJECT'!$H165*'6. INPUT PROJECT'!$K165*(1-'6. INPUT PROJECT'!$L165)</f>
        <v>0</v>
      </c>
      <c r="Q217" s="297">
        <f>Q$72*'6. INPUT PROJECT'!$H165*'6. INPUT PROJECT'!$K165*(1-'6. INPUT PROJECT'!$L165)</f>
        <v>0</v>
      </c>
      <c r="R217" s="297">
        <f>R$72*'6. INPUT PROJECT'!$H165*'6. INPUT PROJECT'!$K165*(1-'6. INPUT PROJECT'!$L165)</f>
        <v>0</v>
      </c>
      <c r="S217" s="297">
        <f>S$72*'6. INPUT PROJECT'!$H165*'6. INPUT PROJECT'!$K165*(1-'6. INPUT PROJECT'!$L165)</f>
        <v>0</v>
      </c>
      <c r="T217" s="297">
        <f>T$72*'6. INPUT PROJECT'!$H165*'6. INPUT PROJECT'!$K165*(1-'6. INPUT PROJECT'!$L165)</f>
        <v>0</v>
      </c>
      <c r="U217" s="297">
        <f>U$72*'6. INPUT PROJECT'!$H165*'6. INPUT PROJECT'!$K165*(1-'6. INPUT PROJECT'!$L165)</f>
        <v>0</v>
      </c>
      <c r="V217" s="297">
        <f>V$72*'6. INPUT PROJECT'!$H165*'6. INPUT PROJECT'!$K165*(1-'6. INPUT PROJECT'!$L165)</f>
        <v>0</v>
      </c>
      <c r="W217" s="297">
        <f>W$72*'6. INPUT PROJECT'!$H165*'6. INPUT PROJECT'!$K165*(1-'6. INPUT PROJECT'!$L165)</f>
        <v>0</v>
      </c>
      <c r="X217" s="297">
        <f>X$72*'6. INPUT PROJECT'!$H165*'6. INPUT PROJECT'!$K165*(1-'6. INPUT PROJECT'!$L165)</f>
        <v>0</v>
      </c>
      <c r="Y217" s="297">
        <f>Y$72*'6. INPUT PROJECT'!$H165*'6. INPUT PROJECT'!$K165*(1-'6. INPUT PROJECT'!$L165)</f>
        <v>0</v>
      </c>
      <c r="Z217" s="297">
        <f>Z$72*'6. INPUT PROJECT'!$H165*'6. INPUT PROJECT'!$K165*(1-'6. INPUT PROJECT'!$L165)</f>
        <v>0</v>
      </c>
      <c r="AA217" s="297">
        <f>AA$72*'6. INPUT PROJECT'!$H165*'6. INPUT PROJECT'!$K165*(1-'6. INPUT PROJECT'!$L165)</f>
        <v>0</v>
      </c>
      <c r="AB217" s="297">
        <f>AB$72*'6. INPUT PROJECT'!$H165*'6. INPUT PROJECT'!$K165*(1-'6. INPUT PROJECT'!$L165)</f>
        <v>0</v>
      </c>
      <c r="AC217" s="297">
        <f>AC$72*'6. INPUT PROJECT'!$H165*'6. INPUT PROJECT'!$K165*(1-'6. INPUT PROJECT'!$L165)</f>
        <v>0</v>
      </c>
      <c r="AD217" s="297">
        <f>AD$72*'6. INPUT PROJECT'!$H165*'6. INPUT PROJECT'!$K165*(1-'6. INPUT PROJECT'!$L165)</f>
        <v>0</v>
      </c>
      <c r="AE217" s="297">
        <f>AE$72*'6. INPUT PROJECT'!$H165*'6. INPUT PROJECT'!$K165*(1-'6. INPUT PROJECT'!$L165)</f>
        <v>0</v>
      </c>
      <c r="AF217" s="297">
        <f>AF$72*'6. INPUT PROJECT'!$H165*'6. INPUT PROJECT'!$K165*(1-'6. INPUT PROJECT'!$L165)</f>
        <v>0</v>
      </c>
      <c r="AG217" s="297">
        <f>AG$72*'6. INPUT PROJECT'!$H165*'6. INPUT PROJECT'!$K165*(1-'6. INPUT PROJECT'!$L165)</f>
        <v>0</v>
      </c>
      <c r="AH217" s="297">
        <f>AH$72*'6. INPUT PROJECT'!$H165*'6. INPUT PROJECT'!$K165*(1-'6. INPUT PROJECT'!$L165)</f>
        <v>0</v>
      </c>
      <c r="AI217" s="297">
        <f>AI$72*'6. INPUT PROJECT'!$H165*'6. INPUT PROJECT'!$K165*(1-'6. INPUT PROJECT'!$L165)</f>
        <v>0</v>
      </c>
      <c r="AJ217" s="297">
        <f>AJ$72*'6. INPUT PROJECT'!$H165*'6. INPUT PROJECT'!$K165*(1-'6. INPUT PROJECT'!$L165)</f>
        <v>0</v>
      </c>
      <c r="AK217" s="297">
        <f>AK$72*'6. INPUT PROJECT'!$H165*'6. INPUT PROJECT'!$K165*(1-'6. INPUT PROJECT'!$L165)</f>
        <v>0</v>
      </c>
      <c r="AL217" s="297">
        <f>AL$72*'6. INPUT PROJECT'!$H165*'6. INPUT PROJECT'!$K165*(1-'6. INPUT PROJECT'!$L165)</f>
        <v>0</v>
      </c>
      <c r="AM217" s="297">
        <f>AM$72*'6. INPUT PROJECT'!$H165*'6. INPUT PROJECT'!$K165*(1-'6. INPUT PROJECT'!$L165)</f>
        <v>0</v>
      </c>
      <c r="AN217" s="297">
        <f>AN$72*'6. INPUT PROJECT'!$H165*'6. INPUT PROJECT'!$K165*(1-'6. INPUT PROJECT'!$L165)</f>
        <v>0</v>
      </c>
      <c r="AO217" s="297">
        <f>AO$72*'6. INPUT PROJECT'!$H165*'6. INPUT PROJECT'!$K165*(1-'6. INPUT PROJECT'!$L165)</f>
        <v>0</v>
      </c>
      <c r="AP217" s="297">
        <f>AP$72*'6. INPUT PROJECT'!$H165*'6. INPUT PROJECT'!$K165*(1-'6. INPUT PROJECT'!$L165)</f>
        <v>0</v>
      </c>
      <c r="AQ217" s="297">
        <f>AQ$72*'6. INPUT PROJECT'!$H165*'6. INPUT PROJECT'!$K165*(1-'6. INPUT PROJECT'!$L165)</f>
        <v>0</v>
      </c>
      <c r="AR217" s="297">
        <f>AR$72*'6. INPUT PROJECT'!$H165*'6. INPUT PROJECT'!$K165*(1-'6. INPUT PROJECT'!$L165)</f>
        <v>0</v>
      </c>
      <c r="AS217" s="297">
        <f>AS$72*'6. INPUT PROJECT'!$H165*'6. INPUT PROJECT'!$K165*(1-'6. INPUT PROJECT'!$L165)</f>
        <v>0</v>
      </c>
      <c r="AT217" s="297">
        <f>AT$72*'6. INPUT PROJECT'!$H165*'6. INPUT PROJECT'!$K165*(1-'6. INPUT PROJECT'!$L165)</f>
        <v>0</v>
      </c>
      <c r="AU217" s="297">
        <f>AU$72*'6. INPUT PROJECT'!$H165*'6. INPUT PROJECT'!$K165*(1-'6. INPUT PROJECT'!$L165)</f>
        <v>0</v>
      </c>
      <c r="AV217" s="297">
        <f>AV$72*'6. INPUT PROJECT'!$H165*'6. INPUT PROJECT'!$K165*(1-'6. INPUT PROJECT'!$L165)</f>
        <v>0</v>
      </c>
      <c r="AW217" s="297">
        <f>AW$72*'6. INPUT PROJECT'!$H165*'6. INPUT PROJECT'!$K165*(1-'6. INPUT PROJECT'!$L165)</f>
        <v>0</v>
      </c>
      <c r="AX217" s="297">
        <f>AX$72*'6. INPUT PROJECT'!$H165*'6. INPUT PROJECT'!$K165*(1-'6. INPUT PROJECT'!$L165)</f>
        <v>0</v>
      </c>
      <c r="AY217" s="297">
        <f>AY$72*'6. INPUT PROJECT'!$H165*'6. INPUT PROJECT'!$K165*(1-'6. INPUT PROJECT'!$L165)</f>
        <v>0</v>
      </c>
      <c r="AZ217" s="297">
        <f>AZ$72*'6. INPUT PROJECT'!$H165*'6. INPUT PROJECT'!$K165*(1-'6. INPUT PROJECT'!$L165)</f>
        <v>0</v>
      </c>
      <c r="BA217" s="297">
        <f>BA$72*'6. INPUT PROJECT'!$H165*'6. INPUT PROJECT'!$K165*(1-'6. INPUT PROJECT'!$L165)</f>
        <v>0</v>
      </c>
      <c r="BB217" s="297">
        <f>BB$72*'6. INPUT PROJECT'!$H165*'6. INPUT PROJECT'!$K165*(1-'6. INPUT PROJECT'!$L165)</f>
        <v>0</v>
      </c>
      <c r="BC217" s="297">
        <f>BC$72*'6. INPUT PROJECT'!$H165*'6. INPUT PROJECT'!$K165*(1-'6. INPUT PROJECT'!$L165)</f>
        <v>0</v>
      </c>
      <c r="BD217" s="297">
        <f>BD$72*'6. INPUT PROJECT'!$H165*'6. INPUT PROJECT'!$K165*(1-'6. INPUT PROJECT'!$L165)</f>
        <v>0</v>
      </c>
      <c r="BE217" s="297">
        <f>BE$72*'6. INPUT PROJECT'!$H165*'6. INPUT PROJECT'!$K165*(1-'6. INPUT PROJECT'!$L165)</f>
        <v>0</v>
      </c>
      <c r="BF217" s="297">
        <f>BF$72*'6. INPUT PROJECT'!$H165*'6. INPUT PROJECT'!$K165*(1-'6. INPUT PROJECT'!$L165)</f>
        <v>0</v>
      </c>
      <c r="BG217" s="297">
        <f>BG$72*'6. INPUT PROJECT'!$H165*'6. INPUT PROJECT'!$K165*(1-'6. INPUT PROJECT'!$L165)</f>
        <v>0</v>
      </c>
      <c r="BH217" s="297">
        <f>BH$72*'6. INPUT PROJECT'!$H165*'6. INPUT PROJECT'!$K165*(1-'6. INPUT PROJECT'!$L165)</f>
        <v>0</v>
      </c>
      <c r="BI217" s="297">
        <f>BI$72*'6. INPUT PROJECT'!$H165*'6. INPUT PROJECT'!$K165*(1-'6. INPUT PROJECT'!$L165)</f>
        <v>0</v>
      </c>
      <c r="BJ217" s="297">
        <f>BJ$72*'6. INPUT PROJECT'!$H165*'6. INPUT PROJECT'!$K165*(1-'6. INPUT PROJECT'!$L165)</f>
        <v>0</v>
      </c>
      <c r="BK217" s="297">
        <f>BK$72*'6. INPUT PROJECT'!$H165*'6. INPUT PROJECT'!$K165*(1-'6. INPUT PROJECT'!$L165)</f>
        <v>0</v>
      </c>
      <c r="BL217" s="297">
        <f>BL$72*'6. INPUT PROJECT'!$H165*'6. INPUT PROJECT'!$K165*(1-'6. INPUT PROJECT'!$L165)</f>
        <v>0</v>
      </c>
      <c r="BM217" s="297">
        <f>BM$72*'6. INPUT PROJECT'!$H165*'6. INPUT PROJECT'!$K165*(1-'6. INPUT PROJECT'!$L165)</f>
        <v>0</v>
      </c>
      <c r="BN217" s="297">
        <f>BN$72*'6. INPUT PROJECT'!$H165*'6. INPUT PROJECT'!$K165*(1-'6. INPUT PROJECT'!$L165)</f>
        <v>0</v>
      </c>
      <c r="BO217" s="297">
        <f>BO$72*'6. INPUT PROJECT'!$H165*'6. INPUT PROJECT'!$K165*(1-'6. INPUT PROJECT'!$L165)</f>
        <v>0</v>
      </c>
      <c r="BP217" s="297">
        <f>BP$72*'6. INPUT PROJECT'!$H165*'6. INPUT PROJECT'!$K165*(1-'6. INPUT PROJECT'!$L165)</f>
        <v>0</v>
      </c>
      <c r="BQ217" s="297">
        <f>BQ$72*'6. INPUT PROJECT'!$H165*'6. INPUT PROJECT'!$K165*(1-'6. INPUT PROJECT'!$L165)</f>
        <v>0</v>
      </c>
      <c r="BR217" s="297">
        <f>BR$72*'6. INPUT PROJECT'!$H165*'6. INPUT PROJECT'!$K165*(1-'6. INPUT PROJECT'!$L165)</f>
        <v>0</v>
      </c>
      <c r="BS217" s="297">
        <f>BS$72*'6. INPUT PROJECT'!$H165*'6. INPUT PROJECT'!$K165*(1-'6. INPUT PROJECT'!$L165)</f>
        <v>0</v>
      </c>
    </row>
    <row r="218" spans="1:71" s="80" customFormat="1" ht="16" outlineLevel="2">
      <c r="A218" s="83"/>
      <c r="B218" s="129" t="str">
        <f>'6. INPUT PROJECT'!D166</f>
        <v>Project-3.1.1-Item #7</v>
      </c>
      <c r="C218" s="129" t="str">
        <f>'6. INPUT PROJECT'!F166</f>
        <v>Power</v>
      </c>
      <c r="E218" s="297">
        <f t="shared" si="150"/>
        <v>0</v>
      </c>
      <c r="F218" s="297">
        <f t="shared" si="151"/>
        <v>0</v>
      </c>
      <c r="G218" s="297">
        <f t="shared" si="152"/>
        <v>0</v>
      </c>
      <c r="H218" s="297">
        <f t="shared" si="153"/>
        <v>0</v>
      </c>
      <c r="I218" s="297">
        <f t="shared" si="154"/>
        <v>0</v>
      </c>
      <c r="J218" s="297">
        <f t="shared" si="155"/>
        <v>0</v>
      </c>
      <c r="K218" s="291"/>
      <c r="L218" s="297">
        <f>L$72*'6. INPUT PROJECT'!$H166*'6. INPUT PROJECT'!$K166*(1-'6. INPUT PROJECT'!$L166)</f>
        <v>0</v>
      </c>
      <c r="M218" s="297">
        <f>M$72*'6. INPUT PROJECT'!$H166*'6. INPUT PROJECT'!$K166*(1-'6. INPUT PROJECT'!$L166)</f>
        <v>0</v>
      </c>
      <c r="N218" s="297">
        <f>N$72*'6. INPUT PROJECT'!$H166*'6. INPUT PROJECT'!$K166*(1-'6. INPUT PROJECT'!$L166)</f>
        <v>0</v>
      </c>
      <c r="O218" s="297">
        <f>O$72*'6. INPUT PROJECT'!$H166*'6. INPUT PROJECT'!$K166*(1-'6. INPUT PROJECT'!$L166)</f>
        <v>0</v>
      </c>
      <c r="P218" s="297">
        <f>P$72*'6. INPUT PROJECT'!$H166*'6. INPUT PROJECT'!$K166*(1-'6. INPUT PROJECT'!$L166)</f>
        <v>0</v>
      </c>
      <c r="Q218" s="297">
        <f>Q$72*'6. INPUT PROJECT'!$H166*'6. INPUT PROJECT'!$K166*(1-'6. INPUT PROJECT'!$L166)</f>
        <v>0</v>
      </c>
      <c r="R218" s="297">
        <f>R$72*'6. INPUT PROJECT'!$H166*'6. INPUT PROJECT'!$K166*(1-'6. INPUT PROJECT'!$L166)</f>
        <v>0</v>
      </c>
      <c r="S218" s="297">
        <f>S$72*'6. INPUT PROJECT'!$H166*'6. INPUT PROJECT'!$K166*(1-'6. INPUT PROJECT'!$L166)</f>
        <v>0</v>
      </c>
      <c r="T218" s="297">
        <f>T$72*'6. INPUT PROJECT'!$H166*'6. INPUT PROJECT'!$K166*(1-'6. INPUT PROJECT'!$L166)</f>
        <v>0</v>
      </c>
      <c r="U218" s="297">
        <f>U$72*'6. INPUT PROJECT'!$H166*'6. INPUT PROJECT'!$K166*(1-'6. INPUT PROJECT'!$L166)</f>
        <v>0</v>
      </c>
      <c r="V218" s="297">
        <f>V$72*'6. INPUT PROJECT'!$H166*'6. INPUT PROJECT'!$K166*(1-'6. INPUT PROJECT'!$L166)</f>
        <v>0</v>
      </c>
      <c r="W218" s="297">
        <f>W$72*'6. INPUT PROJECT'!$H166*'6. INPUT PROJECT'!$K166*(1-'6. INPUT PROJECT'!$L166)</f>
        <v>0</v>
      </c>
      <c r="X218" s="297">
        <f>X$72*'6. INPUT PROJECT'!$H166*'6. INPUT PROJECT'!$K166*(1-'6. INPUT PROJECT'!$L166)</f>
        <v>0</v>
      </c>
      <c r="Y218" s="297">
        <f>Y$72*'6. INPUT PROJECT'!$H166*'6. INPUT PROJECT'!$K166*(1-'6. INPUT PROJECT'!$L166)</f>
        <v>0</v>
      </c>
      <c r="Z218" s="297">
        <f>Z$72*'6. INPUT PROJECT'!$H166*'6. INPUT PROJECT'!$K166*(1-'6. INPUT PROJECT'!$L166)</f>
        <v>0</v>
      </c>
      <c r="AA218" s="297">
        <f>AA$72*'6. INPUT PROJECT'!$H166*'6. INPUT PROJECT'!$K166*(1-'6. INPUT PROJECT'!$L166)</f>
        <v>0</v>
      </c>
      <c r="AB218" s="297">
        <f>AB$72*'6. INPUT PROJECT'!$H166*'6. INPUT PROJECT'!$K166*(1-'6. INPUT PROJECT'!$L166)</f>
        <v>0</v>
      </c>
      <c r="AC218" s="297">
        <f>AC$72*'6. INPUT PROJECT'!$H166*'6. INPUT PROJECT'!$K166*(1-'6. INPUT PROJECT'!$L166)</f>
        <v>0</v>
      </c>
      <c r="AD218" s="297">
        <f>AD$72*'6. INPUT PROJECT'!$H166*'6. INPUT PROJECT'!$K166*(1-'6. INPUT PROJECT'!$L166)</f>
        <v>0</v>
      </c>
      <c r="AE218" s="297">
        <f>AE$72*'6. INPUT PROJECT'!$H166*'6. INPUT PROJECT'!$K166*(1-'6. INPUT PROJECT'!$L166)</f>
        <v>0</v>
      </c>
      <c r="AF218" s="297">
        <f>AF$72*'6. INPUT PROJECT'!$H166*'6. INPUT PROJECT'!$K166*(1-'6. INPUT PROJECT'!$L166)</f>
        <v>0</v>
      </c>
      <c r="AG218" s="297">
        <f>AG$72*'6. INPUT PROJECT'!$H166*'6. INPUT PROJECT'!$K166*(1-'6. INPUT PROJECT'!$L166)</f>
        <v>0</v>
      </c>
      <c r="AH218" s="297">
        <f>AH$72*'6. INPUT PROJECT'!$H166*'6. INPUT PROJECT'!$K166*(1-'6. INPUT PROJECT'!$L166)</f>
        <v>0</v>
      </c>
      <c r="AI218" s="297">
        <f>AI$72*'6. INPUT PROJECT'!$H166*'6. INPUT PROJECT'!$K166*(1-'6. INPUT PROJECT'!$L166)</f>
        <v>0</v>
      </c>
      <c r="AJ218" s="297">
        <f>AJ$72*'6. INPUT PROJECT'!$H166*'6. INPUT PROJECT'!$K166*(1-'6. INPUT PROJECT'!$L166)</f>
        <v>0</v>
      </c>
      <c r="AK218" s="297">
        <f>AK$72*'6. INPUT PROJECT'!$H166*'6. INPUT PROJECT'!$K166*(1-'6. INPUT PROJECT'!$L166)</f>
        <v>0</v>
      </c>
      <c r="AL218" s="297">
        <f>AL$72*'6. INPUT PROJECT'!$H166*'6. INPUT PROJECT'!$K166*(1-'6. INPUT PROJECT'!$L166)</f>
        <v>0</v>
      </c>
      <c r="AM218" s="297">
        <f>AM$72*'6. INPUT PROJECT'!$H166*'6. INPUT PROJECT'!$K166*(1-'6. INPUT PROJECT'!$L166)</f>
        <v>0</v>
      </c>
      <c r="AN218" s="297">
        <f>AN$72*'6. INPUT PROJECT'!$H166*'6. INPUT PROJECT'!$K166*(1-'6. INPUT PROJECT'!$L166)</f>
        <v>0</v>
      </c>
      <c r="AO218" s="297">
        <f>AO$72*'6. INPUT PROJECT'!$H166*'6. INPUT PROJECT'!$K166*(1-'6. INPUT PROJECT'!$L166)</f>
        <v>0</v>
      </c>
      <c r="AP218" s="297">
        <f>AP$72*'6. INPUT PROJECT'!$H166*'6. INPUT PROJECT'!$K166*(1-'6. INPUT PROJECT'!$L166)</f>
        <v>0</v>
      </c>
      <c r="AQ218" s="297">
        <f>AQ$72*'6. INPUT PROJECT'!$H166*'6. INPUT PROJECT'!$K166*(1-'6. INPUT PROJECT'!$L166)</f>
        <v>0</v>
      </c>
      <c r="AR218" s="297">
        <f>AR$72*'6. INPUT PROJECT'!$H166*'6. INPUT PROJECT'!$K166*(1-'6. INPUT PROJECT'!$L166)</f>
        <v>0</v>
      </c>
      <c r="AS218" s="297">
        <f>AS$72*'6. INPUT PROJECT'!$H166*'6. INPUT PROJECT'!$K166*(1-'6. INPUT PROJECT'!$L166)</f>
        <v>0</v>
      </c>
      <c r="AT218" s="297">
        <f>AT$72*'6. INPUT PROJECT'!$H166*'6. INPUT PROJECT'!$K166*(1-'6. INPUT PROJECT'!$L166)</f>
        <v>0</v>
      </c>
      <c r="AU218" s="297">
        <f>AU$72*'6. INPUT PROJECT'!$H166*'6. INPUT PROJECT'!$K166*(1-'6. INPUT PROJECT'!$L166)</f>
        <v>0</v>
      </c>
      <c r="AV218" s="297">
        <f>AV$72*'6. INPUT PROJECT'!$H166*'6. INPUT PROJECT'!$K166*(1-'6. INPUT PROJECT'!$L166)</f>
        <v>0</v>
      </c>
      <c r="AW218" s="297">
        <f>AW$72*'6. INPUT PROJECT'!$H166*'6. INPUT PROJECT'!$K166*(1-'6. INPUT PROJECT'!$L166)</f>
        <v>0</v>
      </c>
      <c r="AX218" s="297">
        <f>AX$72*'6. INPUT PROJECT'!$H166*'6. INPUT PROJECT'!$K166*(1-'6. INPUT PROJECT'!$L166)</f>
        <v>0</v>
      </c>
      <c r="AY218" s="297">
        <f>AY$72*'6. INPUT PROJECT'!$H166*'6. INPUT PROJECT'!$K166*(1-'6. INPUT PROJECT'!$L166)</f>
        <v>0</v>
      </c>
      <c r="AZ218" s="297">
        <f>AZ$72*'6. INPUT PROJECT'!$H166*'6. INPUT PROJECT'!$K166*(1-'6. INPUT PROJECT'!$L166)</f>
        <v>0</v>
      </c>
      <c r="BA218" s="297">
        <f>BA$72*'6. INPUT PROJECT'!$H166*'6. INPUT PROJECT'!$K166*(1-'6. INPUT PROJECT'!$L166)</f>
        <v>0</v>
      </c>
      <c r="BB218" s="297">
        <f>BB$72*'6. INPUT PROJECT'!$H166*'6. INPUT PROJECT'!$K166*(1-'6. INPUT PROJECT'!$L166)</f>
        <v>0</v>
      </c>
      <c r="BC218" s="297">
        <f>BC$72*'6. INPUT PROJECT'!$H166*'6. INPUT PROJECT'!$K166*(1-'6. INPUT PROJECT'!$L166)</f>
        <v>0</v>
      </c>
      <c r="BD218" s="297">
        <f>BD$72*'6. INPUT PROJECT'!$H166*'6. INPUT PROJECT'!$K166*(1-'6. INPUT PROJECT'!$L166)</f>
        <v>0</v>
      </c>
      <c r="BE218" s="297">
        <f>BE$72*'6. INPUT PROJECT'!$H166*'6. INPUT PROJECT'!$K166*(1-'6. INPUT PROJECT'!$L166)</f>
        <v>0</v>
      </c>
      <c r="BF218" s="297">
        <f>BF$72*'6. INPUT PROJECT'!$H166*'6. INPUT PROJECT'!$K166*(1-'6. INPUT PROJECT'!$L166)</f>
        <v>0</v>
      </c>
      <c r="BG218" s="297">
        <f>BG$72*'6. INPUT PROJECT'!$H166*'6. INPUT PROJECT'!$K166*(1-'6. INPUT PROJECT'!$L166)</f>
        <v>0</v>
      </c>
      <c r="BH218" s="297">
        <f>BH$72*'6. INPUT PROJECT'!$H166*'6. INPUT PROJECT'!$K166*(1-'6. INPUT PROJECT'!$L166)</f>
        <v>0</v>
      </c>
      <c r="BI218" s="297">
        <f>BI$72*'6. INPUT PROJECT'!$H166*'6. INPUT PROJECT'!$K166*(1-'6. INPUT PROJECT'!$L166)</f>
        <v>0</v>
      </c>
      <c r="BJ218" s="297">
        <f>BJ$72*'6. INPUT PROJECT'!$H166*'6. INPUT PROJECT'!$K166*(1-'6. INPUT PROJECT'!$L166)</f>
        <v>0</v>
      </c>
      <c r="BK218" s="297">
        <f>BK$72*'6. INPUT PROJECT'!$H166*'6. INPUT PROJECT'!$K166*(1-'6. INPUT PROJECT'!$L166)</f>
        <v>0</v>
      </c>
      <c r="BL218" s="297">
        <f>BL$72*'6. INPUT PROJECT'!$H166*'6. INPUT PROJECT'!$K166*(1-'6. INPUT PROJECT'!$L166)</f>
        <v>0</v>
      </c>
      <c r="BM218" s="297">
        <f>BM$72*'6. INPUT PROJECT'!$H166*'6. INPUT PROJECT'!$K166*(1-'6. INPUT PROJECT'!$L166)</f>
        <v>0</v>
      </c>
      <c r="BN218" s="297">
        <f>BN$72*'6. INPUT PROJECT'!$H166*'6. INPUT PROJECT'!$K166*(1-'6. INPUT PROJECT'!$L166)</f>
        <v>0</v>
      </c>
      <c r="BO218" s="297">
        <f>BO$72*'6. INPUT PROJECT'!$H166*'6. INPUT PROJECT'!$K166*(1-'6. INPUT PROJECT'!$L166)</f>
        <v>0</v>
      </c>
      <c r="BP218" s="297">
        <f>BP$72*'6. INPUT PROJECT'!$H166*'6. INPUT PROJECT'!$K166*(1-'6. INPUT PROJECT'!$L166)</f>
        <v>0</v>
      </c>
      <c r="BQ218" s="297">
        <f>BQ$72*'6. INPUT PROJECT'!$H166*'6. INPUT PROJECT'!$K166*(1-'6. INPUT PROJECT'!$L166)</f>
        <v>0</v>
      </c>
      <c r="BR218" s="297">
        <f>BR$72*'6. INPUT PROJECT'!$H166*'6. INPUT PROJECT'!$K166*(1-'6. INPUT PROJECT'!$L166)</f>
        <v>0</v>
      </c>
      <c r="BS218" s="297">
        <f>BS$72*'6. INPUT PROJECT'!$H166*'6. INPUT PROJECT'!$K166*(1-'6. INPUT PROJECT'!$L166)</f>
        <v>0</v>
      </c>
    </row>
    <row r="219" spans="1:71" s="80" customFormat="1" ht="16" outlineLevel="2">
      <c r="A219" s="83"/>
      <c r="B219" s="129" t="str">
        <f>'6. INPUT PROJECT'!D167</f>
        <v>Project-3.1.1-Item #8</v>
      </c>
      <c r="C219" s="129" t="str">
        <f>'6. INPUT PROJECT'!F167</f>
        <v>Micro Data Center (MDC)</v>
      </c>
      <c r="E219" s="297">
        <f t="shared" si="150"/>
        <v>0</v>
      </c>
      <c r="F219" s="297">
        <f t="shared" si="151"/>
        <v>0</v>
      </c>
      <c r="G219" s="297">
        <f t="shared" si="152"/>
        <v>0</v>
      </c>
      <c r="H219" s="297">
        <f t="shared" si="153"/>
        <v>0</v>
      </c>
      <c r="I219" s="297">
        <f t="shared" si="154"/>
        <v>0</v>
      </c>
      <c r="J219" s="297">
        <f t="shared" si="155"/>
        <v>0</v>
      </c>
      <c r="K219" s="291"/>
      <c r="L219" s="297">
        <f>L$72*'6. INPUT PROJECT'!$H167*'6. INPUT PROJECT'!$K167*(1-'6. INPUT PROJECT'!$L167)</f>
        <v>0</v>
      </c>
      <c r="M219" s="297">
        <f>M$72*'6. INPUT PROJECT'!$H167*'6. INPUT PROJECT'!$K167*(1-'6. INPUT PROJECT'!$L167)</f>
        <v>0</v>
      </c>
      <c r="N219" s="297">
        <f>N$72*'6. INPUT PROJECT'!$H167*'6. INPUT PROJECT'!$K167*(1-'6. INPUT PROJECT'!$L167)</f>
        <v>0</v>
      </c>
      <c r="O219" s="297">
        <f>O$72*'6. INPUT PROJECT'!$H167*'6. INPUT PROJECT'!$K167*(1-'6. INPUT PROJECT'!$L167)</f>
        <v>0</v>
      </c>
      <c r="P219" s="297">
        <f>P$72*'6. INPUT PROJECT'!$H167*'6. INPUT PROJECT'!$K167*(1-'6. INPUT PROJECT'!$L167)</f>
        <v>0</v>
      </c>
      <c r="Q219" s="297">
        <f>Q$72*'6. INPUT PROJECT'!$H167*'6. INPUT PROJECT'!$K167*(1-'6. INPUT PROJECT'!$L167)</f>
        <v>0</v>
      </c>
      <c r="R219" s="297">
        <f>R$72*'6. INPUT PROJECT'!$H167*'6. INPUT PROJECT'!$K167*(1-'6. INPUT PROJECT'!$L167)</f>
        <v>0</v>
      </c>
      <c r="S219" s="297">
        <f>S$72*'6. INPUT PROJECT'!$H167*'6. INPUT PROJECT'!$K167*(1-'6. INPUT PROJECT'!$L167)</f>
        <v>0</v>
      </c>
      <c r="T219" s="297">
        <f>T$72*'6. INPUT PROJECT'!$H167*'6. INPUT PROJECT'!$K167*(1-'6. INPUT PROJECT'!$L167)</f>
        <v>0</v>
      </c>
      <c r="U219" s="297">
        <f>U$72*'6. INPUT PROJECT'!$H167*'6. INPUT PROJECT'!$K167*(1-'6. INPUT PROJECT'!$L167)</f>
        <v>0</v>
      </c>
      <c r="V219" s="297">
        <f>V$72*'6. INPUT PROJECT'!$H167*'6. INPUT PROJECT'!$K167*(1-'6. INPUT PROJECT'!$L167)</f>
        <v>0</v>
      </c>
      <c r="W219" s="297">
        <f>W$72*'6. INPUT PROJECT'!$H167*'6. INPUT PROJECT'!$K167*(1-'6. INPUT PROJECT'!$L167)</f>
        <v>0</v>
      </c>
      <c r="X219" s="297">
        <f>X$72*'6. INPUT PROJECT'!$H167*'6. INPUT PROJECT'!$K167*(1-'6. INPUT PROJECT'!$L167)</f>
        <v>0</v>
      </c>
      <c r="Y219" s="297">
        <f>Y$72*'6. INPUT PROJECT'!$H167*'6. INPUT PROJECT'!$K167*(1-'6. INPUT PROJECT'!$L167)</f>
        <v>0</v>
      </c>
      <c r="Z219" s="297">
        <f>Z$72*'6. INPUT PROJECT'!$H167*'6. INPUT PROJECT'!$K167*(1-'6. INPUT PROJECT'!$L167)</f>
        <v>0</v>
      </c>
      <c r="AA219" s="297">
        <f>AA$72*'6. INPUT PROJECT'!$H167*'6. INPUT PROJECT'!$K167*(1-'6. INPUT PROJECT'!$L167)</f>
        <v>0</v>
      </c>
      <c r="AB219" s="297">
        <f>AB$72*'6. INPUT PROJECT'!$H167*'6. INPUT PROJECT'!$K167*(1-'6. INPUT PROJECT'!$L167)</f>
        <v>0</v>
      </c>
      <c r="AC219" s="297">
        <f>AC$72*'6. INPUT PROJECT'!$H167*'6. INPUT PROJECT'!$K167*(1-'6. INPUT PROJECT'!$L167)</f>
        <v>0</v>
      </c>
      <c r="AD219" s="297">
        <f>AD$72*'6. INPUT PROJECT'!$H167*'6. INPUT PROJECT'!$K167*(1-'6. INPUT PROJECT'!$L167)</f>
        <v>0</v>
      </c>
      <c r="AE219" s="297">
        <f>AE$72*'6. INPUT PROJECT'!$H167*'6. INPUT PROJECT'!$K167*(1-'6. INPUT PROJECT'!$L167)</f>
        <v>0</v>
      </c>
      <c r="AF219" s="297">
        <f>AF$72*'6. INPUT PROJECT'!$H167*'6. INPUT PROJECT'!$K167*(1-'6. INPUT PROJECT'!$L167)</f>
        <v>0</v>
      </c>
      <c r="AG219" s="297">
        <f>AG$72*'6. INPUT PROJECT'!$H167*'6. INPUT PROJECT'!$K167*(1-'6. INPUT PROJECT'!$L167)</f>
        <v>0</v>
      </c>
      <c r="AH219" s="297">
        <f>AH$72*'6. INPUT PROJECT'!$H167*'6. INPUT PROJECT'!$K167*(1-'6. INPUT PROJECT'!$L167)</f>
        <v>0</v>
      </c>
      <c r="AI219" s="297">
        <f>AI$72*'6. INPUT PROJECT'!$H167*'6. INPUT PROJECT'!$K167*(1-'6. INPUT PROJECT'!$L167)</f>
        <v>0</v>
      </c>
      <c r="AJ219" s="297">
        <f>AJ$72*'6. INPUT PROJECT'!$H167*'6. INPUT PROJECT'!$K167*(1-'6. INPUT PROJECT'!$L167)</f>
        <v>0</v>
      </c>
      <c r="AK219" s="297">
        <f>AK$72*'6. INPUT PROJECT'!$H167*'6. INPUT PROJECT'!$K167*(1-'6. INPUT PROJECT'!$L167)</f>
        <v>0</v>
      </c>
      <c r="AL219" s="297">
        <f>AL$72*'6. INPUT PROJECT'!$H167*'6. INPUT PROJECT'!$K167*(1-'6. INPUT PROJECT'!$L167)</f>
        <v>0</v>
      </c>
      <c r="AM219" s="297">
        <f>AM$72*'6. INPUT PROJECT'!$H167*'6. INPUT PROJECT'!$K167*(1-'6. INPUT PROJECT'!$L167)</f>
        <v>0</v>
      </c>
      <c r="AN219" s="297">
        <f>AN$72*'6. INPUT PROJECT'!$H167*'6. INPUT PROJECT'!$K167*(1-'6. INPUT PROJECT'!$L167)</f>
        <v>0</v>
      </c>
      <c r="AO219" s="297">
        <f>AO$72*'6. INPUT PROJECT'!$H167*'6. INPUT PROJECT'!$K167*(1-'6. INPUT PROJECT'!$L167)</f>
        <v>0</v>
      </c>
      <c r="AP219" s="297">
        <f>AP$72*'6. INPUT PROJECT'!$H167*'6. INPUT PROJECT'!$K167*(1-'6. INPUT PROJECT'!$L167)</f>
        <v>0</v>
      </c>
      <c r="AQ219" s="297">
        <f>AQ$72*'6. INPUT PROJECT'!$H167*'6. INPUT PROJECT'!$K167*(1-'6. INPUT PROJECT'!$L167)</f>
        <v>0</v>
      </c>
      <c r="AR219" s="297">
        <f>AR$72*'6. INPUT PROJECT'!$H167*'6. INPUT PROJECT'!$K167*(1-'6. INPUT PROJECT'!$L167)</f>
        <v>0</v>
      </c>
      <c r="AS219" s="297">
        <f>AS$72*'6. INPUT PROJECT'!$H167*'6. INPUT PROJECT'!$K167*(1-'6. INPUT PROJECT'!$L167)</f>
        <v>0</v>
      </c>
      <c r="AT219" s="297">
        <f>AT$72*'6. INPUT PROJECT'!$H167*'6. INPUT PROJECT'!$K167*(1-'6. INPUT PROJECT'!$L167)</f>
        <v>0</v>
      </c>
      <c r="AU219" s="297">
        <f>AU$72*'6. INPUT PROJECT'!$H167*'6. INPUT PROJECT'!$K167*(1-'6. INPUT PROJECT'!$L167)</f>
        <v>0</v>
      </c>
      <c r="AV219" s="297">
        <f>AV$72*'6. INPUT PROJECT'!$H167*'6. INPUT PROJECT'!$K167*(1-'6. INPUT PROJECT'!$L167)</f>
        <v>0</v>
      </c>
      <c r="AW219" s="297">
        <f>AW$72*'6. INPUT PROJECT'!$H167*'6. INPUT PROJECT'!$K167*(1-'6. INPUT PROJECT'!$L167)</f>
        <v>0</v>
      </c>
      <c r="AX219" s="297">
        <f>AX$72*'6. INPUT PROJECT'!$H167*'6. INPUT PROJECT'!$K167*(1-'6. INPUT PROJECT'!$L167)</f>
        <v>0</v>
      </c>
      <c r="AY219" s="297">
        <f>AY$72*'6. INPUT PROJECT'!$H167*'6. INPUT PROJECT'!$K167*(1-'6. INPUT PROJECT'!$L167)</f>
        <v>0</v>
      </c>
      <c r="AZ219" s="297">
        <f>AZ$72*'6. INPUT PROJECT'!$H167*'6. INPUT PROJECT'!$K167*(1-'6. INPUT PROJECT'!$L167)</f>
        <v>0</v>
      </c>
      <c r="BA219" s="297">
        <f>BA$72*'6. INPUT PROJECT'!$H167*'6. INPUT PROJECT'!$K167*(1-'6. INPUT PROJECT'!$L167)</f>
        <v>0</v>
      </c>
      <c r="BB219" s="297">
        <f>BB$72*'6. INPUT PROJECT'!$H167*'6. INPUT PROJECT'!$K167*(1-'6. INPUT PROJECT'!$L167)</f>
        <v>0</v>
      </c>
      <c r="BC219" s="297">
        <f>BC$72*'6. INPUT PROJECT'!$H167*'6. INPUT PROJECT'!$K167*(1-'6. INPUT PROJECT'!$L167)</f>
        <v>0</v>
      </c>
      <c r="BD219" s="297">
        <f>BD$72*'6. INPUT PROJECT'!$H167*'6. INPUT PROJECT'!$K167*(1-'6. INPUT PROJECT'!$L167)</f>
        <v>0</v>
      </c>
      <c r="BE219" s="297">
        <f>BE$72*'6. INPUT PROJECT'!$H167*'6. INPUT PROJECT'!$K167*(1-'6. INPUT PROJECT'!$L167)</f>
        <v>0</v>
      </c>
      <c r="BF219" s="297">
        <f>BF$72*'6. INPUT PROJECT'!$H167*'6. INPUT PROJECT'!$K167*(1-'6. INPUT PROJECT'!$L167)</f>
        <v>0</v>
      </c>
      <c r="BG219" s="297">
        <f>BG$72*'6. INPUT PROJECT'!$H167*'6. INPUT PROJECT'!$K167*(1-'6. INPUT PROJECT'!$L167)</f>
        <v>0</v>
      </c>
      <c r="BH219" s="297">
        <f>BH$72*'6. INPUT PROJECT'!$H167*'6. INPUT PROJECT'!$K167*(1-'6. INPUT PROJECT'!$L167)</f>
        <v>0</v>
      </c>
      <c r="BI219" s="297">
        <f>BI$72*'6. INPUT PROJECT'!$H167*'6. INPUT PROJECT'!$K167*(1-'6. INPUT PROJECT'!$L167)</f>
        <v>0</v>
      </c>
      <c r="BJ219" s="297">
        <f>BJ$72*'6. INPUT PROJECT'!$H167*'6. INPUT PROJECT'!$K167*(1-'6. INPUT PROJECT'!$L167)</f>
        <v>0</v>
      </c>
      <c r="BK219" s="297">
        <f>BK$72*'6. INPUT PROJECT'!$H167*'6. INPUT PROJECT'!$K167*(1-'6. INPUT PROJECT'!$L167)</f>
        <v>0</v>
      </c>
      <c r="BL219" s="297">
        <f>BL$72*'6. INPUT PROJECT'!$H167*'6. INPUT PROJECT'!$K167*(1-'6. INPUT PROJECT'!$L167)</f>
        <v>0</v>
      </c>
      <c r="BM219" s="297">
        <f>BM$72*'6. INPUT PROJECT'!$H167*'6. INPUT PROJECT'!$K167*(1-'6. INPUT PROJECT'!$L167)</f>
        <v>0</v>
      </c>
      <c r="BN219" s="297">
        <f>BN$72*'6. INPUT PROJECT'!$H167*'6. INPUT PROJECT'!$K167*(1-'6. INPUT PROJECT'!$L167)</f>
        <v>0</v>
      </c>
      <c r="BO219" s="297">
        <f>BO$72*'6. INPUT PROJECT'!$H167*'6. INPUT PROJECT'!$K167*(1-'6. INPUT PROJECT'!$L167)</f>
        <v>0</v>
      </c>
      <c r="BP219" s="297">
        <f>BP$72*'6. INPUT PROJECT'!$H167*'6. INPUT PROJECT'!$K167*(1-'6. INPUT PROJECT'!$L167)</f>
        <v>0</v>
      </c>
      <c r="BQ219" s="297">
        <f>BQ$72*'6. INPUT PROJECT'!$H167*'6. INPUT PROJECT'!$K167*(1-'6. INPUT PROJECT'!$L167)</f>
        <v>0</v>
      </c>
      <c r="BR219" s="297">
        <f>BR$72*'6. INPUT PROJECT'!$H167*'6. INPUT PROJECT'!$K167*(1-'6. INPUT PROJECT'!$L167)</f>
        <v>0</v>
      </c>
      <c r="BS219" s="297">
        <f>BS$72*'6. INPUT PROJECT'!$H167*'6. INPUT PROJECT'!$K167*(1-'6. INPUT PROJECT'!$L167)</f>
        <v>0</v>
      </c>
    </row>
    <row r="220" spans="1:71" s="80" customFormat="1" ht="16" outlineLevel="2">
      <c r="A220" s="83"/>
      <c r="B220" s="129" t="str">
        <f>'6. INPUT PROJECT'!D168</f>
        <v>Project-3.1.1-Item #9</v>
      </c>
      <c r="C220" s="129" t="str">
        <f>'6. INPUT PROJECT'!F168</f>
        <v>Core Infra (onprem or Cloud)</v>
      </c>
      <c r="E220" s="297">
        <f t="shared" si="150"/>
        <v>0</v>
      </c>
      <c r="F220" s="297">
        <f t="shared" si="151"/>
        <v>0</v>
      </c>
      <c r="G220" s="297">
        <f t="shared" si="152"/>
        <v>0</v>
      </c>
      <c r="H220" s="297">
        <f t="shared" si="153"/>
        <v>0</v>
      </c>
      <c r="I220" s="297">
        <f t="shared" si="154"/>
        <v>0</v>
      </c>
      <c r="J220" s="297">
        <f t="shared" si="155"/>
        <v>0</v>
      </c>
      <c r="K220" s="291"/>
      <c r="L220" s="297">
        <f>L$72*'6. INPUT PROJECT'!$H168*'6. INPUT PROJECT'!$K168*(1-'6. INPUT PROJECT'!$L168)</f>
        <v>0</v>
      </c>
      <c r="M220" s="297">
        <f>M$72*'6. INPUT PROJECT'!$H168*'6. INPUT PROJECT'!$K168*(1-'6. INPUT PROJECT'!$L168)</f>
        <v>0</v>
      </c>
      <c r="N220" s="297">
        <f>N$72*'6. INPUT PROJECT'!$H168*'6. INPUT PROJECT'!$K168*(1-'6. INPUT PROJECT'!$L168)</f>
        <v>0</v>
      </c>
      <c r="O220" s="297">
        <f>O$72*'6. INPUT PROJECT'!$H168*'6. INPUT PROJECT'!$K168*(1-'6. INPUT PROJECT'!$L168)</f>
        <v>0</v>
      </c>
      <c r="P220" s="297">
        <f>P$72*'6. INPUT PROJECT'!$H168*'6. INPUT PROJECT'!$K168*(1-'6. INPUT PROJECT'!$L168)</f>
        <v>0</v>
      </c>
      <c r="Q220" s="297">
        <f>Q$72*'6. INPUT PROJECT'!$H168*'6. INPUT PROJECT'!$K168*(1-'6. INPUT PROJECT'!$L168)</f>
        <v>0</v>
      </c>
      <c r="R220" s="297">
        <f>R$72*'6. INPUT PROJECT'!$H168*'6. INPUT PROJECT'!$K168*(1-'6. INPUT PROJECT'!$L168)</f>
        <v>0</v>
      </c>
      <c r="S220" s="297">
        <f>S$72*'6. INPUT PROJECT'!$H168*'6. INPUT PROJECT'!$K168*(1-'6. INPUT PROJECT'!$L168)</f>
        <v>0</v>
      </c>
      <c r="T220" s="297">
        <f>T$72*'6. INPUT PROJECT'!$H168*'6. INPUT PROJECT'!$K168*(1-'6. INPUT PROJECT'!$L168)</f>
        <v>0</v>
      </c>
      <c r="U220" s="297">
        <f>U$72*'6. INPUT PROJECT'!$H168*'6. INPUT PROJECT'!$K168*(1-'6. INPUT PROJECT'!$L168)</f>
        <v>0</v>
      </c>
      <c r="V220" s="297">
        <f>V$72*'6. INPUT PROJECT'!$H168*'6. INPUT PROJECT'!$K168*(1-'6. INPUT PROJECT'!$L168)</f>
        <v>0</v>
      </c>
      <c r="W220" s="297">
        <f>W$72*'6. INPUT PROJECT'!$H168*'6. INPUT PROJECT'!$K168*(1-'6. INPUT PROJECT'!$L168)</f>
        <v>0</v>
      </c>
      <c r="X220" s="297">
        <f>X$72*'6. INPUT PROJECT'!$H168*'6. INPUT PROJECT'!$K168*(1-'6. INPUT PROJECT'!$L168)</f>
        <v>0</v>
      </c>
      <c r="Y220" s="297">
        <f>Y$72*'6. INPUT PROJECT'!$H168*'6. INPUT PROJECT'!$K168*(1-'6. INPUT PROJECT'!$L168)</f>
        <v>0</v>
      </c>
      <c r="Z220" s="297">
        <f>Z$72*'6. INPUT PROJECT'!$H168*'6. INPUT PROJECT'!$K168*(1-'6. INPUT PROJECT'!$L168)</f>
        <v>0</v>
      </c>
      <c r="AA220" s="297">
        <f>AA$72*'6. INPUT PROJECT'!$H168*'6. INPUT PROJECT'!$K168*(1-'6. INPUT PROJECT'!$L168)</f>
        <v>0</v>
      </c>
      <c r="AB220" s="297">
        <f>AB$72*'6. INPUT PROJECT'!$H168*'6. INPUT PROJECT'!$K168*(1-'6. INPUT PROJECT'!$L168)</f>
        <v>0</v>
      </c>
      <c r="AC220" s="297">
        <f>AC$72*'6. INPUT PROJECT'!$H168*'6. INPUT PROJECT'!$K168*(1-'6. INPUT PROJECT'!$L168)</f>
        <v>0</v>
      </c>
      <c r="AD220" s="297">
        <f>AD$72*'6. INPUT PROJECT'!$H168*'6. INPUT PROJECT'!$K168*(1-'6. INPUT PROJECT'!$L168)</f>
        <v>0</v>
      </c>
      <c r="AE220" s="297">
        <f>AE$72*'6. INPUT PROJECT'!$H168*'6. INPUT PROJECT'!$K168*(1-'6. INPUT PROJECT'!$L168)</f>
        <v>0</v>
      </c>
      <c r="AF220" s="297">
        <f>AF$72*'6. INPUT PROJECT'!$H168*'6. INPUT PROJECT'!$K168*(1-'6. INPUT PROJECT'!$L168)</f>
        <v>0</v>
      </c>
      <c r="AG220" s="297">
        <f>AG$72*'6. INPUT PROJECT'!$H168*'6. INPUT PROJECT'!$K168*(1-'6. INPUT PROJECT'!$L168)</f>
        <v>0</v>
      </c>
      <c r="AH220" s="297">
        <f>AH$72*'6. INPUT PROJECT'!$H168*'6. INPUT PROJECT'!$K168*(1-'6. INPUT PROJECT'!$L168)</f>
        <v>0</v>
      </c>
      <c r="AI220" s="297">
        <f>AI$72*'6. INPUT PROJECT'!$H168*'6. INPUT PROJECT'!$K168*(1-'6. INPUT PROJECT'!$L168)</f>
        <v>0</v>
      </c>
      <c r="AJ220" s="297">
        <f>AJ$72*'6. INPUT PROJECT'!$H168*'6. INPUT PROJECT'!$K168*(1-'6. INPUT PROJECT'!$L168)</f>
        <v>0</v>
      </c>
      <c r="AK220" s="297">
        <f>AK$72*'6. INPUT PROJECT'!$H168*'6. INPUT PROJECT'!$K168*(1-'6. INPUT PROJECT'!$L168)</f>
        <v>0</v>
      </c>
      <c r="AL220" s="297">
        <f>AL$72*'6. INPUT PROJECT'!$H168*'6. INPUT PROJECT'!$K168*(1-'6. INPUT PROJECT'!$L168)</f>
        <v>0</v>
      </c>
      <c r="AM220" s="297">
        <f>AM$72*'6. INPUT PROJECT'!$H168*'6. INPUT PROJECT'!$K168*(1-'6. INPUT PROJECT'!$L168)</f>
        <v>0</v>
      </c>
      <c r="AN220" s="297">
        <f>AN$72*'6. INPUT PROJECT'!$H168*'6. INPUT PROJECT'!$K168*(1-'6. INPUT PROJECT'!$L168)</f>
        <v>0</v>
      </c>
      <c r="AO220" s="297">
        <f>AO$72*'6. INPUT PROJECT'!$H168*'6. INPUT PROJECT'!$K168*(1-'6. INPUT PROJECT'!$L168)</f>
        <v>0</v>
      </c>
      <c r="AP220" s="297">
        <f>AP$72*'6. INPUT PROJECT'!$H168*'6. INPUT PROJECT'!$K168*(1-'6. INPUT PROJECT'!$L168)</f>
        <v>0</v>
      </c>
      <c r="AQ220" s="297">
        <f>AQ$72*'6. INPUT PROJECT'!$H168*'6. INPUT PROJECT'!$K168*(1-'6. INPUT PROJECT'!$L168)</f>
        <v>0</v>
      </c>
      <c r="AR220" s="297">
        <f>AR$72*'6. INPUT PROJECT'!$H168*'6. INPUT PROJECT'!$K168*(1-'6. INPUT PROJECT'!$L168)</f>
        <v>0</v>
      </c>
      <c r="AS220" s="297">
        <f>AS$72*'6. INPUT PROJECT'!$H168*'6. INPUT PROJECT'!$K168*(1-'6. INPUT PROJECT'!$L168)</f>
        <v>0</v>
      </c>
      <c r="AT220" s="297">
        <f>AT$72*'6. INPUT PROJECT'!$H168*'6. INPUT PROJECT'!$K168*(1-'6. INPUT PROJECT'!$L168)</f>
        <v>0</v>
      </c>
      <c r="AU220" s="297">
        <f>AU$72*'6. INPUT PROJECT'!$H168*'6. INPUT PROJECT'!$K168*(1-'6. INPUT PROJECT'!$L168)</f>
        <v>0</v>
      </c>
      <c r="AV220" s="297">
        <f>AV$72*'6. INPUT PROJECT'!$H168*'6. INPUT PROJECT'!$K168*(1-'6. INPUT PROJECT'!$L168)</f>
        <v>0</v>
      </c>
      <c r="AW220" s="297">
        <f>AW$72*'6. INPUT PROJECT'!$H168*'6. INPUT PROJECT'!$K168*(1-'6. INPUT PROJECT'!$L168)</f>
        <v>0</v>
      </c>
      <c r="AX220" s="297">
        <f>AX$72*'6. INPUT PROJECT'!$H168*'6. INPUT PROJECT'!$K168*(1-'6. INPUT PROJECT'!$L168)</f>
        <v>0</v>
      </c>
      <c r="AY220" s="297">
        <f>AY$72*'6. INPUT PROJECT'!$H168*'6. INPUT PROJECT'!$K168*(1-'6. INPUT PROJECT'!$L168)</f>
        <v>0</v>
      </c>
      <c r="AZ220" s="297">
        <f>AZ$72*'6. INPUT PROJECT'!$H168*'6. INPUT PROJECT'!$K168*(1-'6. INPUT PROJECT'!$L168)</f>
        <v>0</v>
      </c>
      <c r="BA220" s="297">
        <f>BA$72*'6. INPUT PROJECT'!$H168*'6. INPUT PROJECT'!$K168*(1-'6. INPUT PROJECT'!$L168)</f>
        <v>0</v>
      </c>
      <c r="BB220" s="297">
        <f>BB$72*'6. INPUT PROJECT'!$H168*'6. INPUT PROJECT'!$K168*(1-'6. INPUT PROJECT'!$L168)</f>
        <v>0</v>
      </c>
      <c r="BC220" s="297">
        <f>BC$72*'6. INPUT PROJECT'!$H168*'6. INPUT PROJECT'!$K168*(1-'6. INPUT PROJECT'!$L168)</f>
        <v>0</v>
      </c>
      <c r="BD220" s="297">
        <f>BD$72*'6. INPUT PROJECT'!$H168*'6. INPUT PROJECT'!$K168*(1-'6. INPUT PROJECT'!$L168)</f>
        <v>0</v>
      </c>
      <c r="BE220" s="297">
        <f>BE$72*'6. INPUT PROJECT'!$H168*'6. INPUT PROJECT'!$K168*(1-'6. INPUT PROJECT'!$L168)</f>
        <v>0</v>
      </c>
      <c r="BF220" s="297">
        <f>BF$72*'6. INPUT PROJECT'!$H168*'6. INPUT PROJECT'!$K168*(1-'6. INPUT PROJECT'!$L168)</f>
        <v>0</v>
      </c>
      <c r="BG220" s="297">
        <f>BG$72*'6. INPUT PROJECT'!$H168*'6. INPUT PROJECT'!$K168*(1-'6. INPUT PROJECT'!$L168)</f>
        <v>0</v>
      </c>
      <c r="BH220" s="297">
        <f>BH$72*'6. INPUT PROJECT'!$H168*'6. INPUT PROJECT'!$K168*(1-'6. INPUT PROJECT'!$L168)</f>
        <v>0</v>
      </c>
      <c r="BI220" s="297">
        <f>BI$72*'6. INPUT PROJECT'!$H168*'6. INPUT PROJECT'!$K168*(1-'6. INPUT PROJECT'!$L168)</f>
        <v>0</v>
      </c>
      <c r="BJ220" s="297">
        <f>BJ$72*'6. INPUT PROJECT'!$H168*'6. INPUT PROJECT'!$K168*(1-'6. INPUT PROJECT'!$L168)</f>
        <v>0</v>
      </c>
      <c r="BK220" s="297">
        <f>BK$72*'6. INPUT PROJECT'!$H168*'6. INPUT PROJECT'!$K168*(1-'6. INPUT PROJECT'!$L168)</f>
        <v>0</v>
      </c>
      <c r="BL220" s="297">
        <f>BL$72*'6. INPUT PROJECT'!$H168*'6. INPUT PROJECT'!$K168*(1-'6. INPUT PROJECT'!$L168)</f>
        <v>0</v>
      </c>
      <c r="BM220" s="297">
        <f>BM$72*'6. INPUT PROJECT'!$H168*'6. INPUT PROJECT'!$K168*(1-'6. INPUT PROJECT'!$L168)</f>
        <v>0</v>
      </c>
      <c r="BN220" s="297">
        <f>BN$72*'6. INPUT PROJECT'!$H168*'6. INPUT PROJECT'!$K168*(1-'6. INPUT PROJECT'!$L168)</f>
        <v>0</v>
      </c>
      <c r="BO220" s="297">
        <f>BO$72*'6. INPUT PROJECT'!$H168*'6. INPUT PROJECT'!$K168*(1-'6. INPUT PROJECT'!$L168)</f>
        <v>0</v>
      </c>
      <c r="BP220" s="297">
        <f>BP$72*'6. INPUT PROJECT'!$H168*'6. INPUT PROJECT'!$K168*(1-'6. INPUT PROJECT'!$L168)</f>
        <v>0</v>
      </c>
      <c r="BQ220" s="297">
        <f>BQ$72*'6. INPUT PROJECT'!$H168*'6. INPUT PROJECT'!$K168*(1-'6. INPUT PROJECT'!$L168)</f>
        <v>0</v>
      </c>
      <c r="BR220" s="297">
        <f>BR$72*'6. INPUT PROJECT'!$H168*'6. INPUT PROJECT'!$K168*(1-'6. INPUT PROJECT'!$L168)</f>
        <v>0</v>
      </c>
      <c r="BS220" s="297">
        <f>BS$72*'6. INPUT PROJECT'!$H168*'6. INPUT PROJECT'!$K168*(1-'6. INPUT PROJECT'!$L168)</f>
        <v>0</v>
      </c>
    </row>
    <row r="221" spans="1:71" s="80" customFormat="1" ht="16" outlineLevel="2">
      <c r="A221" s="83"/>
      <c r="B221" s="129" t="str">
        <f>'6. INPUT PROJECT'!D169</f>
        <v>Project-3.1.1-Item #10</v>
      </c>
      <c r="C221" s="129">
        <f>'6. INPUT PROJECT'!F169</f>
        <v>0</v>
      </c>
      <c r="E221" s="297">
        <f t="shared" si="150"/>
        <v>0</v>
      </c>
      <c r="F221" s="297">
        <f t="shared" si="151"/>
        <v>0</v>
      </c>
      <c r="G221" s="297">
        <f t="shared" si="152"/>
        <v>0</v>
      </c>
      <c r="H221" s="297">
        <f t="shared" si="153"/>
        <v>0</v>
      </c>
      <c r="I221" s="297">
        <f t="shared" si="154"/>
        <v>0</v>
      </c>
      <c r="J221" s="297">
        <f t="shared" si="155"/>
        <v>0</v>
      </c>
      <c r="K221" s="291"/>
      <c r="L221" s="297">
        <f>L$72*'6. INPUT PROJECT'!$H169*'6. INPUT PROJECT'!$K169*(1-'6. INPUT PROJECT'!$L169)</f>
        <v>0</v>
      </c>
      <c r="M221" s="297">
        <f>M$72*'6. INPUT PROJECT'!$H169*'6. INPUT PROJECT'!$K169*(1-'6. INPUT PROJECT'!$L169)</f>
        <v>0</v>
      </c>
      <c r="N221" s="297">
        <f>N$72*'6. INPUT PROJECT'!$H169*'6. INPUT PROJECT'!$K169*(1-'6. INPUT PROJECT'!$L169)</f>
        <v>0</v>
      </c>
      <c r="O221" s="297">
        <f>O$72*'6. INPUT PROJECT'!$H169*'6. INPUT PROJECT'!$K169*(1-'6. INPUT PROJECT'!$L169)</f>
        <v>0</v>
      </c>
      <c r="P221" s="297">
        <f>P$72*'6. INPUT PROJECT'!$H169*'6. INPUT PROJECT'!$K169*(1-'6. INPUT PROJECT'!$L169)</f>
        <v>0</v>
      </c>
      <c r="Q221" s="297">
        <f>Q$72*'6. INPUT PROJECT'!$H169*'6. INPUT PROJECT'!$K169*(1-'6. INPUT PROJECT'!$L169)</f>
        <v>0</v>
      </c>
      <c r="R221" s="297">
        <f>R$72*'6. INPUT PROJECT'!$H169*'6. INPUT PROJECT'!$K169*(1-'6. INPUT PROJECT'!$L169)</f>
        <v>0</v>
      </c>
      <c r="S221" s="297">
        <f>S$72*'6. INPUT PROJECT'!$H169*'6. INPUT PROJECT'!$K169*(1-'6. INPUT PROJECT'!$L169)</f>
        <v>0</v>
      </c>
      <c r="T221" s="297">
        <f>T$72*'6. INPUT PROJECT'!$H169*'6. INPUT PROJECT'!$K169*(1-'6. INPUT PROJECT'!$L169)</f>
        <v>0</v>
      </c>
      <c r="U221" s="297">
        <f>U$72*'6. INPUT PROJECT'!$H169*'6. INPUT PROJECT'!$K169*(1-'6. INPUT PROJECT'!$L169)</f>
        <v>0</v>
      </c>
      <c r="V221" s="297">
        <f>V$72*'6. INPUT PROJECT'!$H169*'6. INPUT PROJECT'!$K169*(1-'6. INPUT PROJECT'!$L169)</f>
        <v>0</v>
      </c>
      <c r="W221" s="297">
        <f>W$72*'6. INPUT PROJECT'!$H169*'6. INPUT PROJECT'!$K169*(1-'6. INPUT PROJECT'!$L169)</f>
        <v>0</v>
      </c>
      <c r="X221" s="297">
        <f>X$72*'6. INPUT PROJECT'!$H169*'6. INPUT PROJECT'!$K169*(1-'6. INPUT PROJECT'!$L169)</f>
        <v>0</v>
      </c>
      <c r="Y221" s="297">
        <f>Y$72*'6. INPUT PROJECT'!$H169*'6. INPUT PROJECT'!$K169*(1-'6. INPUT PROJECT'!$L169)</f>
        <v>0</v>
      </c>
      <c r="Z221" s="297">
        <f>Z$72*'6. INPUT PROJECT'!$H169*'6. INPUT PROJECT'!$K169*(1-'6. INPUT PROJECT'!$L169)</f>
        <v>0</v>
      </c>
      <c r="AA221" s="297">
        <f>AA$72*'6. INPUT PROJECT'!$H169*'6. INPUT PROJECT'!$K169*(1-'6. INPUT PROJECT'!$L169)</f>
        <v>0</v>
      </c>
      <c r="AB221" s="297">
        <f>AB$72*'6. INPUT PROJECT'!$H169*'6. INPUT PROJECT'!$K169*(1-'6. INPUT PROJECT'!$L169)</f>
        <v>0</v>
      </c>
      <c r="AC221" s="297">
        <f>AC$72*'6. INPUT PROJECT'!$H169*'6. INPUT PROJECT'!$K169*(1-'6. INPUT PROJECT'!$L169)</f>
        <v>0</v>
      </c>
      <c r="AD221" s="297">
        <f>AD$72*'6. INPUT PROJECT'!$H169*'6. INPUT PROJECT'!$K169*(1-'6. INPUT PROJECT'!$L169)</f>
        <v>0</v>
      </c>
      <c r="AE221" s="297">
        <f>AE$72*'6. INPUT PROJECT'!$H169*'6. INPUT PROJECT'!$K169*(1-'6. INPUT PROJECT'!$L169)</f>
        <v>0</v>
      </c>
      <c r="AF221" s="297">
        <f>AF$72*'6. INPUT PROJECT'!$H169*'6. INPUT PROJECT'!$K169*(1-'6. INPUT PROJECT'!$L169)</f>
        <v>0</v>
      </c>
      <c r="AG221" s="297">
        <f>AG$72*'6. INPUT PROJECT'!$H169*'6. INPUT PROJECT'!$K169*(1-'6. INPUT PROJECT'!$L169)</f>
        <v>0</v>
      </c>
      <c r="AH221" s="297">
        <f>AH$72*'6. INPUT PROJECT'!$H169*'6. INPUT PROJECT'!$K169*(1-'6. INPUT PROJECT'!$L169)</f>
        <v>0</v>
      </c>
      <c r="AI221" s="297">
        <f>AI$72*'6. INPUT PROJECT'!$H169*'6. INPUT PROJECT'!$K169*(1-'6. INPUT PROJECT'!$L169)</f>
        <v>0</v>
      </c>
      <c r="AJ221" s="297">
        <f>AJ$72*'6. INPUT PROJECT'!$H169*'6. INPUT PROJECT'!$K169*(1-'6. INPUT PROJECT'!$L169)</f>
        <v>0</v>
      </c>
      <c r="AK221" s="297">
        <f>AK$72*'6. INPUT PROJECT'!$H169*'6. INPUT PROJECT'!$K169*(1-'6. INPUT PROJECT'!$L169)</f>
        <v>0</v>
      </c>
      <c r="AL221" s="297">
        <f>AL$72*'6. INPUT PROJECT'!$H169*'6. INPUT PROJECT'!$K169*(1-'6. INPUT PROJECT'!$L169)</f>
        <v>0</v>
      </c>
      <c r="AM221" s="297">
        <f>AM$72*'6. INPUT PROJECT'!$H169*'6. INPUT PROJECT'!$K169*(1-'6. INPUT PROJECT'!$L169)</f>
        <v>0</v>
      </c>
      <c r="AN221" s="297">
        <f>AN$72*'6. INPUT PROJECT'!$H169*'6. INPUT PROJECT'!$K169*(1-'6. INPUT PROJECT'!$L169)</f>
        <v>0</v>
      </c>
      <c r="AO221" s="297">
        <f>AO$72*'6. INPUT PROJECT'!$H169*'6. INPUT PROJECT'!$K169*(1-'6. INPUT PROJECT'!$L169)</f>
        <v>0</v>
      </c>
      <c r="AP221" s="297">
        <f>AP$72*'6. INPUT PROJECT'!$H169*'6. INPUT PROJECT'!$K169*(1-'6. INPUT PROJECT'!$L169)</f>
        <v>0</v>
      </c>
      <c r="AQ221" s="297">
        <f>AQ$72*'6. INPUT PROJECT'!$H169*'6. INPUT PROJECT'!$K169*(1-'6. INPUT PROJECT'!$L169)</f>
        <v>0</v>
      </c>
      <c r="AR221" s="297">
        <f>AR$72*'6. INPUT PROJECT'!$H169*'6. INPUT PROJECT'!$K169*(1-'6. INPUT PROJECT'!$L169)</f>
        <v>0</v>
      </c>
      <c r="AS221" s="297">
        <f>AS$72*'6. INPUT PROJECT'!$H169*'6. INPUT PROJECT'!$K169*(1-'6. INPUT PROJECT'!$L169)</f>
        <v>0</v>
      </c>
      <c r="AT221" s="297">
        <f>AT$72*'6. INPUT PROJECT'!$H169*'6. INPUT PROJECT'!$K169*(1-'6. INPUT PROJECT'!$L169)</f>
        <v>0</v>
      </c>
      <c r="AU221" s="297">
        <f>AU$72*'6. INPUT PROJECT'!$H169*'6. INPUT PROJECT'!$K169*(1-'6. INPUT PROJECT'!$L169)</f>
        <v>0</v>
      </c>
      <c r="AV221" s="297">
        <f>AV$72*'6. INPUT PROJECT'!$H169*'6. INPUT PROJECT'!$K169*(1-'6. INPUT PROJECT'!$L169)</f>
        <v>0</v>
      </c>
      <c r="AW221" s="297">
        <f>AW$72*'6. INPUT PROJECT'!$H169*'6. INPUT PROJECT'!$K169*(1-'6. INPUT PROJECT'!$L169)</f>
        <v>0</v>
      </c>
      <c r="AX221" s="297">
        <f>AX$72*'6. INPUT PROJECT'!$H169*'6. INPUT PROJECT'!$K169*(1-'6. INPUT PROJECT'!$L169)</f>
        <v>0</v>
      </c>
      <c r="AY221" s="297">
        <f>AY$72*'6. INPUT PROJECT'!$H169*'6. INPUT PROJECT'!$K169*(1-'6. INPUT PROJECT'!$L169)</f>
        <v>0</v>
      </c>
      <c r="AZ221" s="297">
        <f>AZ$72*'6. INPUT PROJECT'!$H169*'6. INPUT PROJECT'!$K169*(1-'6. INPUT PROJECT'!$L169)</f>
        <v>0</v>
      </c>
      <c r="BA221" s="297">
        <f>BA$72*'6. INPUT PROJECT'!$H169*'6. INPUT PROJECT'!$K169*(1-'6. INPUT PROJECT'!$L169)</f>
        <v>0</v>
      </c>
      <c r="BB221" s="297">
        <f>BB$72*'6. INPUT PROJECT'!$H169*'6. INPUT PROJECT'!$K169*(1-'6. INPUT PROJECT'!$L169)</f>
        <v>0</v>
      </c>
      <c r="BC221" s="297">
        <f>BC$72*'6. INPUT PROJECT'!$H169*'6. INPUT PROJECT'!$K169*(1-'6. INPUT PROJECT'!$L169)</f>
        <v>0</v>
      </c>
      <c r="BD221" s="297">
        <f>BD$72*'6. INPUT PROJECT'!$H169*'6. INPUT PROJECT'!$K169*(1-'6. INPUT PROJECT'!$L169)</f>
        <v>0</v>
      </c>
      <c r="BE221" s="297">
        <f>BE$72*'6. INPUT PROJECT'!$H169*'6. INPUT PROJECT'!$K169*(1-'6. INPUT PROJECT'!$L169)</f>
        <v>0</v>
      </c>
      <c r="BF221" s="297">
        <f>BF$72*'6. INPUT PROJECT'!$H169*'6. INPUT PROJECT'!$K169*(1-'6. INPUT PROJECT'!$L169)</f>
        <v>0</v>
      </c>
      <c r="BG221" s="297">
        <f>BG$72*'6. INPUT PROJECT'!$H169*'6. INPUT PROJECT'!$K169*(1-'6. INPUT PROJECT'!$L169)</f>
        <v>0</v>
      </c>
      <c r="BH221" s="297">
        <f>BH$72*'6. INPUT PROJECT'!$H169*'6. INPUT PROJECT'!$K169*(1-'6. INPUT PROJECT'!$L169)</f>
        <v>0</v>
      </c>
      <c r="BI221" s="297">
        <f>BI$72*'6. INPUT PROJECT'!$H169*'6. INPUT PROJECT'!$K169*(1-'6. INPUT PROJECT'!$L169)</f>
        <v>0</v>
      </c>
      <c r="BJ221" s="297">
        <f>BJ$72*'6. INPUT PROJECT'!$H169*'6. INPUT PROJECT'!$K169*(1-'6. INPUT PROJECT'!$L169)</f>
        <v>0</v>
      </c>
      <c r="BK221" s="297">
        <f>BK$72*'6. INPUT PROJECT'!$H169*'6. INPUT PROJECT'!$K169*(1-'6. INPUT PROJECT'!$L169)</f>
        <v>0</v>
      </c>
      <c r="BL221" s="297">
        <f>BL$72*'6. INPUT PROJECT'!$H169*'6. INPUT PROJECT'!$K169*(1-'6. INPUT PROJECT'!$L169)</f>
        <v>0</v>
      </c>
      <c r="BM221" s="297">
        <f>BM$72*'6. INPUT PROJECT'!$H169*'6. INPUT PROJECT'!$K169*(1-'6. INPUT PROJECT'!$L169)</f>
        <v>0</v>
      </c>
      <c r="BN221" s="297">
        <f>BN$72*'6. INPUT PROJECT'!$H169*'6. INPUT PROJECT'!$K169*(1-'6. INPUT PROJECT'!$L169)</f>
        <v>0</v>
      </c>
      <c r="BO221" s="297">
        <f>BO$72*'6. INPUT PROJECT'!$H169*'6. INPUT PROJECT'!$K169*(1-'6. INPUT PROJECT'!$L169)</f>
        <v>0</v>
      </c>
      <c r="BP221" s="297">
        <f>BP$72*'6. INPUT PROJECT'!$H169*'6. INPUT PROJECT'!$K169*(1-'6. INPUT PROJECT'!$L169)</f>
        <v>0</v>
      </c>
      <c r="BQ221" s="297">
        <f>BQ$72*'6. INPUT PROJECT'!$H169*'6. INPUT PROJECT'!$K169*(1-'6. INPUT PROJECT'!$L169)</f>
        <v>0</v>
      </c>
      <c r="BR221" s="297">
        <f>BR$72*'6. INPUT PROJECT'!$H169*'6. INPUT PROJECT'!$K169*(1-'6. INPUT PROJECT'!$L169)</f>
        <v>0</v>
      </c>
      <c r="BS221" s="297">
        <f>BS$72*'6. INPUT PROJECT'!$H169*'6. INPUT PROJECT'!$K169*(1-'6. INPUT PROJECT'!$L169)</f>
        <v>0</v>
      </c>
    </row>
    <row r="222" spans="1:71" s="80" customFormat="1" ht="16" outlineLevel="2">
      <c r="A222" s="83"/>
      <c r="B222" s="129" t="str">
        <f>'6. INPUT PROJECT'!D170</f>
        <v>Project-3.1.1-Item #11</v>
      </c>
      <c r="C222" s="129">
        <f>'6. INPUT PROJECT'!F170</f>
        <v>0</v>
      </c>
      <c r="E222" s="297">
        <f t="shared" si="150"/>
        <v>0</v>
      </c>
      <c r="F222" s="297">
        <f t="shared" si="151"/>
        <v>0</v>
      </c>
      <c r="G222" s="297">
        <f t="shared" si="152"/>
        <v>0</v>
      </c>
      <c r="H222" s="297">
        <f t="shared" si="153"/>
        <v>0</v>
      </c>
      <c r="I222" s="297">
        <f t="shared" si="154"/>
        <v>0</v>
      </c>
      <c r="J222" s="297">
        <f t="shared" si="155"/>
        <v>0</v>
      </c>
      <c r="K222" s="291"/>
      <c r="L222" s="297">
        <f>L$72*'6. INPUT PROJECT'!$H170*'6. INPUT PROJECT'!$K170*(1-'6. INPUT PROJECT'!$L170)</f>
        <v>0</v>
      </c>
      <c r="M222" s="297">
        <f>M$72*'6. INPUT PROJECT'!$H170*'6. INPUT PROJECT'!$K170*(1-'6. INPUT PROJECT'!$L170)</f>
        <v>0</v>
      </c>
      <c r="N222" s="297">
        <f>N$72*'6. INPUT PROJECT'!$H170*'6. INPUT PROJECT'!$K170*(1-'6. INPUT PROJECT'!$L170)</f>
        <v>0</v>
      </c>
      <c r="O222" s="297">
        <f>O$72*'6. INPUT PROJECT'!$H170*'6. INPUT PROJECT'!$K170*(1-'6. INPUT PROJECT'!$L170)</f>
        <v>0</v>
      </c>
      <c r="P222" s="297">
        <f>P$72*'6. INPUT PROJECT'!$H170*'6. INPUT PROJECT'!$K170*(1-'6. INPUT PROJECT'!$L170)</f>
        <v>0</v>
      </c>
      <c r="Q222" s="297">
        <f>Q$72*'6. INPUT PROJECT'!$H170*'6. INPUT PROJECT'!$K170*(1-'6. INPUT PROJECT'!$L170)</f>
        <v>0</v>
      </c>
      <c r="R222" s="297">
        <f>R$72*'6. INPUT PROJECT'!$H170*'6. INPUT PROJECT'!$K170*(1-'6. INPUT PROJECT'!$L170)</f>
        <v>0</v>
      </c>
      <c r="S222" s="297">
        <f>S$72*'6. INPUT PROJECT'!$H170*'6. INPUT PROJECT'!$K170*(1-'6. INPUT PROJECT'!$L170)</f>
        <v>0</v>
      </c>
      <c r="T222" s="297">
        <f>T$72*'6. INPUT PROJECT'!$H170*'6. INPUT PROJECT'!$K170*(1-'6. INPUT PROJECT'!$L170)</f>
        <v>0</v>
      </c>
      <c r="U222" s="297">
        <f>U$72*'6. INPUT PROJECT'!$H170*'6. INPUT PROJECT'!$K170*(1-'6. INPUT PROJECT'!$L170)</f>
        <v>0</v>
      </c>
      <c r="V222" s="297">
        <f>V$72*'6. INPUT PROJECT'!$H170*'6. INPUT PROJECT'!$K170*(1-'6. INPUT PROJECT'!$L170)</f>
        <v>0</v>
      </c>
      <c r="W222" s="297">
        <f>W$72*'6. INPUT PROJECT'!$H170*'6. INPUT PROJECT'!$K170*(1-'6. INPUT PROJECT'!$L170)</f>
        <v>0</v>
      </c>
      <c r="X222" s="297">
        <f>X$72*'6. INPUT PROJECT'!$H170*'6. INPUT PROJECT'!$K170*(1-'6. INPUT PROJECT'!$L170)</f>
        <v>0</v>
      </c>
      <c r="Y222" s="297">
        <f>Y$72*'6. INPUT PROJECT'!$H170*'6. INPUT PROJECT'!$K170*(1-'6. INPUT PROJECT'!$L170)</f>
        <v>0</v>
      </c>
      <c r="Z222" s="297">
        <f>Z$72*'6. INPUT PROJECT'!$H170*'6. INPUT PROJECT'!$K170*(1-'6. INPUT PROJECT'!$L170)</f>
        <v>0</v>
      </c>
      <c r="AA222" s="297">
        <f>AA$72*'6. INPUT PROJECT'!$H170*'6. INPUT PROJECT'!$K170*(1-'6. INPUT PROJECT'!$L170)</f>
        <v>0</v>
      </c>
      <c r="AB222" s="297">
        <f>AB$72*'6. INPUT PROJECT'!$H170*'6. INPUT PROJECT'!$K170*(1-'6. INPUT PROJECT'!$L170)</f>
        <v>0</v>
      </c>
      <c r="AC222" s="297">
        <f>AC$72*'6. INPUT PROJECT'!$H170*'6. INPUT PROJECT'!$K170*(1-'6. INPUT PROJECT'!$L170)</f>
        <v>0</v>
      </c>
      <c r="AD222" s="297">
        <f>AD$72*'6. INPUT PROJECT'!$H170*'6. INPUT PROJECT'!$K170*(1-'6. INPUT PROJECT'!$L170)</f>
        <v>0</v>
      </c>
      <c r="AE222" s="297">
        <f>AE$72*'6. INPUT PROJECT'!$H170*'6. INPUT PROJECT'!$K170*(1-'6. INPUT PROJECT'!$L170)</f>
        <v>0</v>
      </c>
      <c r="AF222" s="297">
        <f>AF$72*'6. INPUT PROJECT'!$H170*'6. INPUT PROJECT'!$K170*(1-'6. INPUT PROJECT'!$L170)</f>
        <v>0</v>
      </c>
      <c r="AG222" s="297">
        <f>AG$72*'6. INPUT PROJECT'!$H170*'6. INPUT PROJECT'!$K170*(1-'6. INPUT PROJECT'!$L170)</f>
        <v>0</v>
      </c>
      <c r="AH222" s="297">
        <f>AH$72*'6. INPUT PROJECT'!$H170*'6. INPUT PROJECT'!$K170*(1-'6. INPUT PROJECT'!$L170)</f>
        <v>0</v>
      </c>
      <c r="AI222" s="297">
        <f>AI$72*'6. INPUT PROJECT'!$H170*'6. INPUT PROJECT'!$K170*(1-'6. INPUT PROJECT'!$L170)</f>
        <v>0</v>
      </c>
      <c r="AJ222" s="297">
        <f>AJ$72*'6. INPUT PROJECT'!$H170*'6. INPUT PROJECT'!$K170*(1-'6. INPUT PROJECT'!$L170)</f>
        <v>0</v>
      </c>
      <c r="AK222" s="297">
        <f>AK$72*'6. INPUT PROJECT'!$H170*'6. INPUT PROJECT'!$K170*(1-'6. INPUT PROJECT'!$L170)</f>
        <v>0</v>
      </c>
      <c r="AL222" s="297">
        <f>AL$72*'6. INPUT PROJECT'!$H170*'6. INPUT PROJECT'!$K170*(1-'6. INPUT PROJECT'!$L170)</f>
        <v>0</v>
      </c>
      <c r="AM222" s="297">
        <f>AM$72*'6. INPUT PROJECT'!$H170*'6. INPUT PROJECT'!$K170*(1-'6. INPUT PROJECT'!$L170)</f>
        <v>0</v>
      </c>
      <c r="AN222" s="297">
        <f>AN$72*'6. INPUT PROJECT'!$H170*'6. INPUT PROJECT'!$K170*(1-'6. INPUT PROJECT'!$L170)</f>
        <v>0</v>
      </c>
      <c r="AO222" s="297">
        <f>AO$72*'6. INPUT PROJECT'!$H170*'6. INPUT PROJECT'!$K170*(1-'6. INPUT PROJECT'!$L170)</f>
        <v>0</v>
      </c>
      <c r="AP222" s="297">
        <f>AP$72*'6. INPUT PROJECT'!$H170*'6. INPUT PROJECT'!$K170*(1-'6. INPUT PROJECT'!$L170)</f>
        <v>0</v>
      </c>
      <c r="AQ222" s="297">
        <f>AQ$72*'6. INPUT PROJECT'!$H170*'6. INPUT PROJECT'!$K170*(1-'6. INPUT PROJECT'!$L170)</f>
        <v>0</v>
      </c>
      <c r="AR222" s="297">
        <f>AR$72*'6. INPUT PROJECT'!$H170*'6. INPUT PROJECT'!$K170*(1-'6. INPUT PROJECT'!$L170)</f>
        <v>0</v>
      </c>
      <c r="AS222" s="297">
        <f>AS$72*'6. INPUT PROJECT'!$H170*'6. INPUT PROJECT'!$K170*(1-'6. INPUT PROJECT'!$L170)</f>
        <v>0</v>
      </c>
      <c r="AT222" s="297">
        <f>AT$72*'6. INPUT PROJECT'!$H170*'6. INPUT PROJECT'!$K170*(1-'6. INPUT PROJECT'!$L170)</f>
        <v>0</v>
      </c>
      <c r="AU222" s="297">
        <f>AU$72*'6. INPUT PROJECT'!$H170*'6. INPUT PROJECT'!$K170*(1-'6. INPUT PROJECT'!$L170)</f>
        <v>0</v>
      </c>
      <c r="AV222" s="297">
        <f>AV$72*'6. INPUT PROJECT'!$H170*'6. INPUT PROJECT'!$K170*(1-'6. INPUT PROJECT'!$L170)</f>
        <v>0</v>
      </c>
      <c r="AW222" s="297">
        <f>AW$72*'6. INPUT PROJECT'!$H170*'6. INPUT PROJECT'!$K170*(1-'6. INPUT PROJECT'!$L170)</f>
        <v>0</v>
      </c>
      <c r="AX222" s="297">
        <f>AX$72*'6. INPUT PROJECT'!$H170*'6. INPUT PROJECT'!$K170*(1-'6. INPUT PROJECT'!$L170)</f>
        <v>0</v>
      </c>
      <c r="AY222" s="297">
        <f>AY$72*'6. INPUT PROJECT'!$H170*'6. INPUT PROJECT'!$K170*(1-'6. INPUT PROJECT'!$L170)</f>
        <v>0</v>
      </c>
      <c r="AZ222" s="297">
        <f>AZ$72*'6. INPUT PROJECT'!$H170*'6. INPUT PROJECT'!$K170*(1-'6. INPUT PROJECT'!$L170)</f>
        <v>0</v>
      </c>
      <c r="BA222" s="297">
        <f>BA$72*'6. INPUT PROJECT'!$H170*'6. INPUT PROJECT'!$K170*(1-'6. INPUT PROJECT'!$L170)</f>
        <v>0</v>
      </c>
      <c r="BB222" s="297">
        <f>BB$72*'6. INPUT PROJECT'!$H170*'6. INPUT PROJECT'!$K170*(1-'6. INPUT PROJECT'!$L170)</f>
        <v>0</v>
      </c>
      <c r="BC222" s="297">
        <f>BC$72*'6. INPUT PROJECT'!$H170*'6. INPUT PROJECT'!$K170*(1-'6. INPUT PROJECT'!$L170)</f>
        <v>0</v>
      </c>
      <c r="BD222" s="297">
        <f>BD$72*'6. INPUT PROJECT'!$H170*'6. INPUT PROJECT'!$K170*(1-'6. INPUT PROJECT'!$L170)</f>
        <v>0</v>
      </c>
      <c r="BE222" s="297">
        <f>BE$72*'6. INPUT PROJECT'!$H170*'6. INPUT PROJECT'!$K170*(1-'6. INPUT PROJECT'!$L170)</f>
        <v>0</v>
      </c>
      <c r="BF222" s="297">
        <f>BF$72*'6. INPUT PROJECT'!$H170*'6. INPUT PROJECT'!$K170*(1-'6. INPUT PROJECT'!$L170)</f>
        <v>0</v>
      </c>
      <c r="BG222" s="297">
        <f>BG$72*'6. INPUT PROJECT'!$H170*'6. INPUT PROJECT'!$K170*(1-'6. INPUT PROJECT'!$L170)</f>
        <v>0</v>
      </c>
      <c r="BH222" s="297">
        <f>BH$72*'6. INPUT PROJECT'!$H170*'6. INPUT PROJECT'!$K170*(1-'6. INPUT PROJECT'!$L170)</f>
        <v>0</v>
      </c>
      <c r="BI222" s="297">
        <f>BI$72*'6. INPUT PROJECT'!$H170*'6. INPUT PROJECT'!$K170*(1-'6. INPUT PROJECT'!$L170)</f>
        <v>0</v>
      </c>
      <c r="BJ222" s="297">
        <f>BJ$72*'6. INPUT PROJECT'!$H170*'6. INPUT PROJECT'!$K170*(1-'6. INPUT PROJECT'!$L170)</f>
        <v>0</v>
      </c>
      <c r="BK222" s="297">
        <f>BK$72*'6. INPUT PROJECT'!$H170*'6. INPUT PROJECT'!$K170*(1-'6. INPUT PROJECT'!$L170)</f>
        <v>0</v>
      </c>
      <c r="BL222" s="297">
        <f>BL$72*'6. INPUT PROJECT'!$H170*'6. INPUT PROJECT'!$K170*(1-'6. INPUT PROJECT'!$L170)</f>
        <v>0</v>
      </c>
      <c r="BM222" s="297">
        <f>BM$72*'6. INPUT PROJECT'!$H170*'6. INPUT PROJECT'!$K170*(1-'6. INPUT PROJECT'!$L170)</f>
        <v>0</v>
      </c>
      <c r="BN222" s="297">
        <f>BN$72*'6. INPUT PROJECT'!$H170*'6. INPUT PROJECT'!$K170*(1-'6. INPUT PROJECT'!$L170)</f>
        <v>0</v>
      </c>
      <c r="BO222" s="297">
        <f>BO$72*'6. INPUT PROJECT'!$H170*'6. INPUT PROJECT'!$K170*(1-'6. INPUT PROJECT'!$L170)</f>
        <v>0</v>
      </c>
      <c r="BP222" s="297">
        <f>BP$72*'6. INPUT PROJECT'!$H170*'6. INPUT PROJECT'!$K170*(1-'6. INPUT PROJECT'!$L170)</f>
        <v>0</v>
      </c>
      <c r="BQ222" s="297">
        <f>BQ$72*'6. INPUT PROJECT'!$H170*'6. INPUT PROJECT'!$K170*(1-'6. INPUT PROJECT'!$L170)</f>
        <v>0</v>
      </c>
      <c r="BR222" s="297">
        <f>BR$72*'6. INPUT PROJECT'!$H170*'6. INPUT PROJECT'!$K170*(1-'6. INPUT PROJECT'!$L170)</f>
        <v>0</v>
      </c>
      <c r="BS222" s="297">
        <f>BS$72*'6. INPUT PROJECT'!$H170*'6. INPUT PROJECT'!$K170*(1-'6. INPUT PROJECT'!$L170)</f>
        <v>0</v>
      </c>
    </row>
    <row r="223" spans="1:71" s="80" customFormat="1" ht="16" outlineLevel="2">
      <c r="A223" s="83"/>
      <c r="B223" s="129" t="str">
        <f>'6. INPUT PROJECT'!D171</f>
        <v>Project-3.1.1-Item #12</v>
      </c>
      <c r="C223" s="129">
        <f>'6. INPUT PROJECT'!F171</f>
        <v>0</v>
      </c>
      <c r="E223" s="297">
        <f t="shared" si="150"/>
        <v>0</v>
      </c>
      <c r="F223" s="297">
        <f t="shared" si="151"/>
        <v>0</v>
      </c>
      <c r="G223" s="297">
        <f t="shared" si="152"/>
        <v>0</v>
      </c>
      <c r="H223" s="297">
        <f t="shared" si="153"/>
        <v>0</v>
      </c>
      <c r="I223" s="297">
        <f t="shared" si="154"/>
        <v>0</v>
      </c>
      <c r="J223" s="297">
        <f t="shared" si="155"/>
        <v>0</v>
      </c>
      <c r="K223" s="291"/>
      <c r="L223" s="297">
        <f>L$72*'6. INPUT PROJECT'!$H171*'6. INPUT PROJECT'!$K171*(1-'6. INPUT PROJECT'!$L171)</f>
        <v>0</v>
      </c>
      <c r="M223" s="297">
        <f>M$72*'6. INPUT PROJECT'!$H171*'6. INPUT PROJECT'!$K171*(1-'6. INPUT PROJECT'!$L171)</f>
        <v>0</v>
      </c>
      <c r="N223" s="297">
        <f>N$72*'6. INPUT PROJECT'!$H171*'6. INPUT PROJECT'!$K171*(1-'6. INPUT PROJECT'!$L171)</f>
        <v>0</v>
      </c>
      <c r="O223" s="297">
        <f>O$72*'6. INPUT PROJECT'!$H171*'6. INPUT PROJECT'!$K171*(1-'6. INPUT PROJECT'!$L171)</f>
        <v>0</v>
      </c>
      <c r="P223" s="297">
        <f>P$72*'6. INPUT PROJECT'!$H171*'6. INPUT PROJECT'!$K171*(1-'6. INPUT PROJECT'!$L171)</f>
        <v>0</v>
      </c>
      <c r="Q223" s="297">
        <f>Q$72*'6. INPUT PROJECT'!$H171*'6. INPUT PROJECT'!$K171*(1-'6. INPUT PROJECT'!$L171)</f>
        <v>0</v>
      </c>
      <c r="R223" s="297">
        <f>R$72*'6. INPUT PROJECT'!$H171*'6. INPUT PROJECT'!$K171*(1-'6. INPUT PROJECT'!$L171)</f>
        <v>0</v>
      </c>
      <c r="S223" s="297">
        <f>S$72*'6. INPUT PROJECT'!$H171*'6. INPUT PROJECT'!$K171*(1-'6. INPUT PROJECT'!$L171)</f>
        <v>0</v>
      </c>
      <c r="T223" s="297">
        <f>T$72*'6. INPUT PROJECT'!$H171*'6. INPUT PROJECT'!$K171*(1-'6. INPUT PROJECT'!$L171)</f>
        <v>0</v>
      </c>
      <c r="U223" s="297">
        <f>U$72*'6. INPUT PROJECT'!$H171*'6. INPUT PROJECT'!$K171*(1-'6. INPUT PROJECT'!$L171)</f>
        <v>0</v>
      </c>
      <c r="V223" s="297">
        <f>V$72*'6. INPUT PROJECT'!$H171*'6. INPUT PROJECT'!$K171*(1-'6. INPUT PROJECT'!$L171)</f>
        <v>0</v>
      </c>
      <c r="W223" s="297">
        <f>W$72*'6. INPUT PROJECT'!$H171*'6. INPUT PROJECT'!$K171*(1-'6. INPUT PROJECT'!$L171)</f>
        <v>0</v>
      </c>
      <c r="X223" s="297">
        <f>X$72*'6. INPUT PROJECT'!$H171*'6. INPUT PROJECT'!$K171*(1-'6. INPUT PROJECT'!$L171)</f>
        <v>0</v>
      </c>
      <c r="Y223" s="297">
        <f>Y$72*'6. INPUT PROJECT'!$H171*'6. INPUT PROJECT'!$K171*(1-'6. INPUT PROJECT'!$L171)</f>
        <v>0</v>
      </c>
      <c r="Z223" s="297">
        <f>Z$72*'6. INPUT PROJECT'!$H171*'6. INPUT PROJECT'!$K171*(1-'6. INPUT PROJECT'!$L171)</f>
        <v>0</v>
      </c>
      <c r="AA223" s="297">
        <f>AA$72*'6. INPUT PROJECT'!$H171*'6. INPUT PROJECT'!$K171*(1-'6. INPUT PROJECT'!$L171)</f>
        <v>0</v>
      </c>
      <c r="AB223" s="297">
        <f>AB$72*'6. INPUT PROJECT'!$H171*'6. INPUT PROJECT'!$K171*(1-'6. INPUT PROJECT'!$L171)</f>
        <v>0</v>
      </c>
      <c r="AC223" s="297">
        <f>AC$72*'6. INPUT PROJECT'!$H171*'6. INPUT PROJECT'!$K171*(1-'6. INPUT PROJECT'!$L171)</f>
        <v>0</v>
      </c>
      <c r="AD223" s="297">
        <f>AD$72*'6. INPUT PROJECT'!$H171*'6. INPUT PROJECT'!$K171*(1-'6. INPUT PROJECT'!$L171)</f>
        <v>0</v>
      </c>
      <c r="AE223" s="297">
        <f>AE$72*'6. INPUT PROJECT'!$H171*'6. INPUT PROJECT'!$K171*(1-'6. INPUT PROJECT'!$L171)</f>
        <v>0</v>
      </c>
      <c r="AF223" s="297">
        <f>AF$72*'6. INPUT PROJECT'!$H171*'6. INPUT PROJECT'!$K171*(1-'6. INPUT PROJECT'!$L171)</f>
        <v>0</v>
      </c>
      <c r="AG223" s="297">
        <f>AG$72*'6. INPUT PROJECT'!$H171*'6. INPUT PROJECT'!$K171*(1-'6. INPUT PROJECT'!$L171)</f>
        <v>0</v>
      </c>
      <c r="AH223" s="297">
        <f>AH$72*'6. INPUT PROJECT'!$H171*'6. INPUT PROJECT'!$K171*(1-'6. INPUT PROJECT'!$L171)</f>
        <v>0</v>
      </c>
      <c r="AI223" s="297">
        <f>AI$72*'6. INPUT PROJECT'!$H171*'6. INPUT PROJECT'!$K171*(1-'6. INPUT PROJECT'!$L171)</f>
        <v>0</v>
      </c>
      <c r="AJ223" s="297">
        <f>AJ$72*'6. INPUT PROJECT'!$H171*'6. INPUT PROJECT'!$K171*(1-'6. INPUT PROJECT'!$L171)</f>
        <v>0</v>
      </c>
      <c r="AK223" s="297">
        <f>AK$72*'6. INPUT PROJECT'!$H171*'6. INPUT PROJECT'!$K171*(1-'6. INPUT PROJECT'!$L171)</f>
        <v>0</v>
      </c>
      <c r="AL223" s="297">
        <f>AL$72*'6. INPUT PROJECT'!$H171*'6. INPUT PROJECT'!$K171*(1-'6. INPUT PROJECT'!$L171)</f>
        <v>0</v>
      </c>
      <c r="AM223" s="297">
        <f>AM$72*'6. INPUT PROJECT'!$H171*'6. INPUT PROJECT'!$K171*(1-'6. INPUT PROJECT'!$L171)</f>
        <v>0</v>
      </c>
      <c r="AN223" s="297">
        <f>AN$72*'6. INPUT PROJECT'!$H171*'6. INPUT PROJECT'!$K171*(1-'6. INPUT PROJECT'!$L171)</f>
        <v>0</v>
      </c>
      <c r="AO223" s="297">
        <f>AO$72*'6. INPUT PROJECT'!$H171*'6. INPUT PROJECT'!$K171*(1-'6. INPUT PROJECT'!$L171)</f>
        <v>0</v>
      </c>
      <c r="AP223" s="297">
        <f>AP$72*'6. INPUT PROJECT'!$H171*'6. INPUT PROJECT'!$K171*(1-'6. INPUT PROJECT'!$L171)</f>
        <v>0</v>
      </c>
      <c r="AQ223" s="297">
        <f>AQ$72*'6. INPUT PROJECT'!$H171*'6. INPUT PROJECT'!$K171*(1-'6. INPUT PROJECT'!$L171)</f>
        <v>0</v>
      </c>
      <c r="AR223" s="297">
        <f>AR$72*'6. INPUT PROJECT'!$H171*'6. INPUT PROJECT'!$K171*(1-'6. INPUT PROJECT'!$L171)</f>
        <v>0</v>
      </c>
      <c r="AS223" s="297">
        <f>AS$72*'6. INPUT PROJECT'!$H171*'6. INPUT PROJECT'!$K171*(1-'6. INPUT PROJECT'!$L171)</f>
        <v>0</v>
      </c>
      <c r="AT223" s="297">
        <f>AT$72*'6. INPUT PROJECT'!$H171*'6. INPUT PROJECT'!$K171*(1-'6. INPUT PROJECT'!$L171)</f>
        <v>0</v>
      </c>
      <c r="AU223" s="297">
        <f>AU$72*'6. INPUT PROJECT'!$H171*'6. INPUT PROJECT'!$K171*(1-'6. INPUT PROJECT'!$L171)</f>
        <v>0</v>
      </c>
      <c r="AV223" s="297">
        <f>AV$72*'6. INPUT PROJECT'!$H171*'6. INPUT PROJECT'!$K171*(1-'6. INPUT PROJECT'!$L171)</f>
        <v>0</v>
      </c>
      <c r="AW223" s="297">
        <f>AW$72*'6. INPUT PROJECT'!$H171*'6. INPUT PROJECT'!$K171*(1-'6. INPUT PROJECT'!$L171)</f>
        <v>0</v>
      </c>
      <c r="AX223" s="297">
        <f>AX$72*'6. INPUT PROJECT'!$H171*'6. INPUT PROJECT'!$K171*(1-'6. INPUT PROJECT'!$L171)</f>
        <v>0</v>
      </c>
      <c r="AY223" s="297">
        <f>AY$72*'6. INPUT PROJECT'!$H171*'6. INPUT PROJECT'!$K171*(1-'6. INPUT PROJECT'!$L171)</f>
        <v>0</v>
      </c>
      <c r="AZ223" s="297">
        <f>AZ$72*'6. INPUT PROJECT'!$H171*'6. INPUT PROJECT'!$K171*(1-'6. INPUT PROJECT'!$L171)</f>
        <v>0</v>
      </c>
      <c r="BA223" s="297">
        <f>BA$72*'6. INPUT PROJECT'!$H171*'6. INPUT PROJECT'!$K171*(1-'6. INPUT PROJECT'!$L171)</f>
        <v>0</v>
      </c>
      <c r="BB223" s="297">
        <f>BB$72*'6. INPUT PROJECT'!$H171*'6. INPUT PROJECT'!$K171*(1-'6. INPUT PROJECT'!$L171)</f>
        <v>0</v>
      </c>
      <c r="BC223" s="297">
        <f>BC$72*'6. INPUT PROJECT'!$H171*'6. INPUT PROJECT'!$K171*(1-'6. INPUT PROJECT'!$L171)</f>
        <v>0</v>
      </c>
      <c r="BD223" s="297">
        <f>BD$72*'6. INPUT PROJECT'!$H171*'6. INPUT PROJECT'!$K171*(1-'6. INPUT PROJECT'!$L171)</f>
        <v>0</v>
      </c>
      <c r="BE223" s="297">
        <f>BE$72*'6. INPUT PROJECT'!$H171*'6. INPUT PROJECT'!$K171*(1-'6. INPUT PROJECT'!$L171)</f>
        <v>0</v>
      </c>
      <c r="BF223" s="297">
        <f>BF$72*'6. INPUT PROJECT'!$H171*'6. INPUT PROJECT'!$K171*(1-'6. INPUT PROJECT'!$L171)</f>
        <v>0</v>
      </c>
      <c r="BG223" s="297">
        <f>BG$72*'6. INPUT PROJECT'!$H171*'6. INPUT PROJECT'!$K171*(1-'6. INPUT PROJECT'!$L171)</f>
        <v>0</v>
      </c>
      <c r="BH223" s="297">
        <f>BH$72*'6. INPUT PROJECT'!$H171*'6. INPUT PROJECT'!$K171*(1-'6. INPUT PROJECT'!$L171)</f>
        <v>0</v>
      </c>
      <c r="BI223" s="297">
        <f>BI$72*'6. INPUT PROJECT'!$H171*'6. INPUT PROJECT'!$K171*(1-'6. INPUT PROJECT'!$L171)</f>
        <v>0</v>
      </c>
      <c r="BJ223" s="297">
        <f>BJ$72*'6. INPUT PROJECT'!$H171*'6. INPUT PROJECT'!$K171*(1-'6. INPUT PROJECT'!$L171)</f>
        <v>0</v>
      </c>
      <c r="BK223" s="297">
        <f>BK$72*'6. INPUT PROJECT'!$H171*'6. INPUT PROJECT'!$K171*(1-'6. INPUT PROJECT'!$L171)</f>
        <v>0</v>
      </c>
      <c r="BL223" s="297">
        <f>BL$72*'6. INPUT PROJECT'!$H171*'6. INPUT PROJECT'!$K171*(1-'6. INPUT PROJECT'!$L171)</f>
        <v>0</v>
      </c>
      <c r="BM223" s="297">
        <f>BM$72*'6. INPUT PROJECT'!$H171*'6. INPUT PROJECT'!$K171*(1-'6. INPUT PROJECT'!$L171)</f>
        <v>0</v>
      </c>
      <c r="BN223" s="297">
        <f>BN$72*'6. INPUT PROJECT'!$H171*'6. INPUT PROJECT'!$K171*(1-'6. INPUT PROJECT'!$L171)</f>
        <v>0</v>
      </c>
      <c r="BO223" s="297">
        <f>BO$72*'6. INPUT PROJECT'!$H171*'6. INPUT PROJECT'!$K171*(1-'6. INPUT PROJECT'!$L171)</f>
        <v>0</v>
      </c>
      <c r="BP223" s="297">
        <f>BP$72*'6. INPUT PROJECT'!$H171*'6. INPUT PROJECT'!$K171*(1-'6. INPUT PROJECT'!$L171)</f>
        <v>0</v>
      </c>
      <c r="BQ223" s="297">
        <f>BQ$72*'6. INPUT PROJECT'!$H171*'6. INPUT PROJECT'!$K171*(1-'6. INPUT PROJECT'!$L171)</f>
        <v>0</v>
      </c>
      <c r="BR223" s="297">
        <f>BR$72*'6. INPUT PROJECT'!$H171*'6. INPUT PROJECT'!$K171*(1-'6. INPUT PROJECT'!$L171)</f>
        <v>0</v>
      </c>
      <c r="BS223" s="297">
        <f>BS$72*'6. INPUT PROJECT'!$H171*'6. INPUT PROJECT'!$K171*(1-'6. INPUT PROJECT'!$L171)</f>
        <v>0</v>
      </c>
    </row>
    <row r="224" spans="1:71" s="80" customFormat="1" ht="16" outlineLevel="2">
      <c r="A224" s="83"/>
      <c r="B224" s="129" t="str">
        <f>'6. INPUT PROJECT'!D172</f>
        <v>Project-3.1.1-Item #13</v>
      </c>
      <c r="C224" s="129">
        <f>'6. INPUT PROJECT'!F172</f>
        <v>0</v>
      </c>
      <c r="E224" s="297">
        <f t="shared" si="150"/>
        <v>0</v>
      </c>
      <c r="F224" s="297">
        <f t="shared" si="151"/>
        <v>0</v>
      </c>
      <c r="G224" s="297">
        <f t="shared" si="152"/>
        <v>0</v>
      </c>
      <c r="H224" s="297">
        <f t="shared" si="153"/>
        <v>0</v>
      </c>
      <c r="I224" s="297">
        <f t="shared" si="154"/>
        <v>0</v>
      </c>
      <c r="J224" s="297">
        <f t="shared" si="155"/>
        <v>0</v>
      </c>
      <c r="K224" s="291"/>
      <c r="L224" s="297">
        <f>L$72*'6. INPUT PROJECT'!$H172*'6. INPUT PROJECT'!$K172*(1-'6. INPUT PROJECT'!$L172)</f>
        <v>0</v>
      </c>
      <c r="M224" s="297">
        <f>M$72*'6. INPUT PROJECT'!$H172*'6. INPUT PROJECT'!$K172*(1-'6. INPUT PROJECT'!$L172)</f>
        <v>0</v>
      </c>
      <c r="N224" s="297">
        <f>N$72*'6. INPUT PROJECT'!$H172*'6. INPUT PROJECT'!$K172*(1-'6. INPUT PROJECT'!$L172)</f>
        <v>0</v>
      </c>
      <c r="O224" s="297">
        <f>O$72*'6. INPUT PROJECT'!$H172*'6. INPUT PROJECT'!$K172*(1-'6. INPUT PROJECT'!$L172)</f>
        <v>0</v>
      </c>
      <c r="P224" s="297">
        <f>P$72*'6. INPUT PROJECT'!$H172*'6. INPUT PROJECT'!$K172*(1-'6. INPUT PROJECT'!$L172)</f>
        <v>0</v>
      </c>
      <c r="Q224" s="297">
        <f>Q$72*'6. INPUT PROJECT'!$H172*'6. INPUT PROJECT'!$K172*(1-'6. INPUT PROJECT'!$L172)</f>
        <v>0</v>
      </c>
      <c r="R224" s="297">
        <f>R$72*'6. INPUT PROJECT'!$H172*'6. INPUT PROJECT'!$K172*(1-'6. INPUT PROJECT'!$L172)</f>
        <v>0</v>
      </c>
      <c r="S224" s="297">
        <f>S$72*'6. INPUT PROJECT'!$H172*'6. INPUT PROJECT'!$K172*(1-'6. INPUT PROJECT'!$L172)</f>
        <v>0</v>
      </c>
      <c r="T224" s="297">
        <f>T$72*'6. INPUT PROJECT'!$H172*'6. INPUT PROJECT'!$K172*(1-'6. INPUT PROJECT'!$L172)</f>
        <v>0</v>
      </c>
      <c r="U224" s="297">
        <f>U$72*'6. INPUT PROJECT'!$H172*'6. INPUT PROJECT'!$K172*(1-'6. INPUT PROJECT'!$L172)</f>
        <v>0</v>
      </c>
      <c r="V224" s="297">
        <f>V$72*'6. INPUT PROJECT'!$H172*'6. INPUT PROJECT'!$K172*(1-'6. INPUT PROJECT'!$L172)</f>
        <v>0</v>
      </c>
      <c r="W224" s="297">
        <f>W$72*'6. INPUT PROJECT'!$H172*'6. INPUT PROJECT'!$K172*(1-'6. INPUT PROJECT'!$L172)</f>
        <v>0</v>
      </c>
      <c r="X224" s="297">
        <f>X$72*'6. INPUT PROJECT'!$H172*'6. INPUT PROJECT'!$K172*(1-'6. INPUT PROJECT'!$L172)</f>
        <v>0</v>
      </c>
      <c r="Y224" s="297">
        <f>Y$72*'6. INPUT PROJECT'!$H172*'6. INPUT PROJECT'!$K172*(1-'6. INPUT PROJECT'!$L172)</f>
        <v>0</v>
      </c>
      <c r="Z224" s="297">
        <f>Z$72*'6. INPUT PROJECT'!$H172*'6. INPUT PROJECT'!$K172*(1-'6. INPUT PROJECT'!$L172)</f>
        <v>0</v>
      </c>
      <c r="AA224" s="297">
        <f>AA$72*'6. INPUT PROJECT'!$H172*'6. INPUT PROJECT'!$K172*(1-'6. INPUT PROJECT'!$L172)</f>
        <v>0</v>
      </c>
      <c r="AB224" s="297">
        <f>AB$72*'6. INPUT PROJECT'!$H172*'6. INPUT PROJECT'!$K172*(1-'6. INPUT PROJECT'!$L172)</f>
        <v>0</v>
      </c>
      <c r="AC224" s="297">
        <f>AC$72*'6. INPUT PROJECT'!$H172*'6. INPUT PROJECT'!$K172*(1-'6. INPUT PROJECT'!$L172)</f>
        <v>0</v>
      </c>
      <c r="AD224" s="297">
        <f>AD$72*'6. INPUT PROJECT'!$H172*'6. INPUT PROJECT'!$K172*(1-'6. INPUT PROJECT'!$L172)</f>
        <v>0</v>
      </c>
      <c r="AE224" s="297">
        <f>AE$72*'6. INPUT PROJECT'!$H172*'6. INPUT PROJECT'!$K172*(1-'6. INPUT PROJECT'!$L172)</f>
        <v>0</v>
      </c>
      <c r="AF224" s="297">
        <f>AF$72*'6. INPUT PROJECT'!$H172*'6. INPUT PROJECT'!$K172*(1-'6. INPUT PROJECT'!$L172)</f>
        <v>0</v>
      </c>
      <c r="AG224" s="297">
        <f>AG$72*'6. INPUT PROJECT'!$H172*'6. INPUT PROJECT'!$K172*(1-'6. INPUT PROJECT'!$L172)</f>
        <v>0</v>
      </c>
      <c r="AH224" s="297">
        <f>AH$72*'6. INPUT PROJECT'!$H172*'6. INPUT PROJECT'!$K172*(1-'6. INPUT PROJECT'!$L172)</f>
        <v>0</v>
      </c>
      <c r="AI224" s="297">
        <f>AI$72*'6. INPUT PROJECT'!$H172*'6. INPUT PROJECT'!$K172*(1-'6. INPUT PROJECT'!$L172)</f>
        <v>0</v>
      </c>
      <c r="AJ224" s="297">
        <f>AJ$72*'6. INPUT PROJECT'!$H172*'6. INPUT PROJECT'!$K172*(1-'6. INPUT PROJECT'!$L172)</f>
        <v>0</v>
      </c>
      <c r="AK224" s="297">
        <f>AK$72*'6. INPUT PROJECT'!$H172*'6. INPUT PROJECT'!$K172*(1-'6. INPUT PROJECT'!$L172)</f>
        <v>0</v>
      </c>
      <c r="AL224" s="297">
        <f>AL$72*'6. INPUT PROJECT'!$H172*'6. INPUT PROJECT'!$K172*(1-'6. INPUT PROJECT'!$L172)</f>
        <v>0</v>
      </c>
      <c r="AM224" s="297">
        <f>AM$72*'6. INPUT PROJECT'!$H172*'6. INPUT PROJECT'!$K172*(1-'6. INPUT PROJECT'!$L172)</f>
        <v>0</v>
      </c>
      <c r="AN224" s="297">
        <f>AN$72*'6. INPUT PROJECT'!$H172*'6. INPUT PROJECT'!$K172*(1-'6. INPUT PROJECT'!$L172)</f>
        <v>0</v>
      </c>
      <c r="AO224" s="297">
        <f>AO$72*'6. INPUT PROJECT'!$H172*'6. INPUT PROJECT'!$K172*(1-'6. INPUT PROJECT'!$L172)</f>
        <v>0</v>
      </c>
      <c r="AP224" s="297">
        <f>AP$72*'6. INPUT PROJECT'!$H172*'6. INPUT PROJECT'!$K172*(1-'6. INPUT PROJECT'!$L172)</f>
        <v>0</v>
      </c>
      <c r="AQ224" s="297">
        <f>AQ$72*'6. INPUT PROJECT'!$H172*'6. INPUT PROJECT'!$K172*(1-'6. INPUT PROJECT'!$L172)</f>
        <v>0</v>
      </c>
      <c r="AR224" s="297">
        <f>AR$72*'6. INPUT PROJECT'!$H172*'6. INPUT PROJECT'!$K172*(1-'6. INPUT PROJECT'!$L172)</f>
        <v>0</v>
      </c>
      <c r="AS224" s="297">
        <f>AS$72*'6. INPUT PROJECT'!$H172*'6. INPUT PROJECT'!$K172*(1-'6. INPUT PROJECT'!$L172)</f>
        <v>0</v>
      </c>
      <c r="AT224" s="297">
        <f>AT$72*'6. INPUT PROJECT'!$H172*'6. INPUT PROJECT'!$K172*(1-'6. INPUT PROJECT'!$L172)</f>
        <v>0</v>
      </c>
      <c r="AU224" s="297">
        <f>AU$72*'6. INPUT PROJECT'!$H172*'6. INPUT PROJECT'!$K172*(1-'6. INPUT PROJECT'!$L172)</f>
        <v>0</v>
      </c>
      <c r="AV224" s="297">
        <f>AV$72*'6. INPUT PROJECT'!$H172*'6. INPUT PROJECT'!$K172*(1-'6. INPUT PROJECT'!$L172)</f>
        <v>0</v>
      </c>
      <c r="AW224" s="297">
        <f>AW$72*'6. INPUT PROJECT'!$H172*'6. INPUT PROJECT'!$K172*(1-'6. INPUT PROJECT'!$L172)</f>
        <v>0</v>
      </c>
      <c r="AX224" s="297">
        <f>AX$72*'6. INPUT PROJECT'!$H172*'6. INPUT PROJECT'!$K172*(1-'6. INPUT PROJECT'!$L172)</f>
        <v>0</v>
      </c>
      <c r="AY224" s="297">
        <f>AY$72*'6. INPUT PROJECT'!$H172*'6. INPUT PROJECT'!$K172*(1-'6. INPUT PROJECT'!$L172)</f>
        <v>0</v>
      </c>
      <c r="AZ224" s="297">
        <f>AZ$72*'6. INPUT PROJECT'!$H172*'6. INPUT PROJECT'!$K172*(1-'6. INPUT PROJECT'!$L172)</f>
        <v>0</v>
      </c>
      <c r="BA224" s="297">
        <f>BA$72*'6. INPUT PROJECT'!$H172*'6. INPUT PROJECT'!$K172*(1-'6. INPUT PROJECT'!$L172)</f>
        <v>0</v>
      </c>
      <c r="BB224" s="297">
        <f>BB$72*'6. INPUT PROJECT'!$H172*'6. INPUT PROJECT'!$K172*(1-'6. INPUT PROJECT'!$L172)</f>
        <v>0</v>
      </c>
      <c r="BC224" s="297">
        <f>BC$72*'6. INPUT PROJECT'!$H172*'6. INPUT PROJECT'!$K172*(1-'6. INPUT PROJECT'!$L172)</f>
        <v>0</v>
      </c>
      <c r="BD224" s="297">
        <f>BD$72*'6. INPUT PROJECT'!$H172*'6. INPUT PROJECT'!$K172*(1-'6. INPUT PROJECT'!$L172)</f>
        <v>0</v>
      </c>
      <c r="BE224" s="297">
        <f>BE$72*'6. INPUT PROJECT'!$H172*'6. INPUT PROJECT'!$K172*(1-'6. INPUT PROJECT'!$L172)</f>
        <v>0</v>
      </c>
      <c r="BF224" s="297">
        <f>BF$72*'6. INPUT PROJECT'!$H172*'6. INPUT PROJECT'!$K172*(1-'6. INPUT PROJECT'!$L172)</f>
        <v>0</v>
      </c>
      <c r="BG224" s="297">
        <f>BG$72*'6. INPUT PROJECT'!$H172*'6. INPUT PROJECT'!$K172*(1-'6. INPUT PROJECT'!$L172)</f>
        <v>0</v>
      </c>
      <c r="BH224" s="297">
        <f>BH$72*'6. INPUT PROJECT'!$H172*'6. INPUT PROJECT'!$K172*(1-'6. INPUT PROJECT'!$L172)</f>
        <v>0</v>
      </c>
      <c r="BI224" s="297">
        <f>BI$72*'6. INPUT PROJECT'!$H172*'6. INPUT PROJECT'!$K172*(1-'6. INPUT PROJECT'!$L172)</f>
        <v>0</v>
      </c>
      <c r="BJ224" s="297">
        <f>BJ$72*'6. INPUT PROJECT'!$H172*'6. INPUT PROJECT'!$K172*(1-'6. INPUT PROJECT'!$L172)</f>
        <v>0</v>
      </c>
      <c r="BK224" s="297">
        <f>BK$72*'6. INPUT PROJECT'!$H172*'6. INPUT PROJECT'!$K172*(1-'6. INPUT PROJECT'!$L172)</f>
        <v>0</v>
      </c>
      <c r="BL224" s="297">
        <f>BL$72*'6. INPUT PROJECT'!$H172*'6. INPUT PROJECT'!$K172*(1-'6. INPUT PROJECT'!$L172)</f>
        <v>0</v>
      </c>
      <c r="BM224" s="297">
        <f>BM$72*'6. INPUT PROJECT'!$H172*'6. INPUT PROJECT'!$K172*(1-'6. INPUT PROJECT'!$L172)</f>
        <v>0</v>
      </c>
      <c r="BN224" s="297">
        <f>BN$72*'6. INPUT PROJECT'!$H172*'6. INPUT PROJECT'!$K172*(1-'6. INPUT PROJECT'!$L172)</f>
        <v>0</v>
      </c>
      <c r="BO224" s="297">
        <f>BO$72*'6. INPUT PROJECT'!$H172*'6. INPUT PROJECT'!$K172*(1-'6. INPUT PROJECT'!$L172)</f>
        <v>0</v>
      </c>
      <c r="BP224" s="297">
        <f>BP$72*'6. INPUT PROJECT'!$H172*'6. INPUT PROJECT'!$K172*(1-'6. INPUT PROJECT'!$L172)</f>
        <v>0</v>
      </c>
      <c r="BQ224" s="297">
        <f>BQ$72*'6. INPUT PROJECT'!$H172*'6. INPUT PROJECT'!$K172*(1-'6. INPUT PROJECT'!$L172)</f>
        <v>0</v>
      </c>
      <c r="BR224" s="297">
        <f>BR$72*'6. INPUT PROJECT'!$H172*'6. INPUT PROJECT'!$K172*(1-'6. INPUT PROJECT'!$L172)</f>
        <v>0</v>
      </c>
      <c r="BS224" s="297">
        <f>BS$72*'6. INPUT PROJECT'!$H172*'6. INPUT PROJECT'!$K172*(1-'6. INPUT PROJECT'!$L172)</f>
        <v>0</v>
      </c>
    </row>
    <row r="225" spans="1:71" s="80" customFormat="1" ht="16" outlineLevel="2">
      <c r="A225" s="83"/>
      <c r="B225" s="129" t="str">
        <f>'6. INPUT PROJECT'!D173</f>
        <v>Project-3.1.1-Item #14</v>
      </c>
      <c r="C225" s="129">
        <f>'6. INPUT PROJECT'!F173</f>
        <v>0</v>
      </c>
      <c r="E225" s="297">
        <f t="shared" si="150"/>
        <v>0</v>
      </c>
      <c r="F225" s="297">
        <f t="shared" si="151"/>
        <v>0</v>
      </c>
      <c r="G225" s="297">
        <f t="shared" si="152"/>
        <v>0</v>
      </c>
      <c r="H225" s="297">
        <f t="shared" si="153"/>
        <v>0</v>
      </c>
      <c r="I225" s="297">
        <f t="shared" si="154"/>
        <v>0</v>
      </c>
      <c r="J225" s="297">
        <f t="shared" si="155"/>
        <v>0</v>
      </c>
      <c r="K225" s="291"/>
      <c r="L225" s="297">
        <f>L$72*'6. INPUT PROJECT'!$H173*'6. INPUT PROJECT'!$K173*(1-'6. INPUT PROJECT'!$L173)</f>
        <v>0</v>
      </c>
      <c r="M225" s="297">
        <f>M$72*'6. INPUT PROJECT'!$H173*'6. INPUT PROJECT'!$K173*(1-'6. INPUT PROJECT'!$L173)</f>
        <v>0</v>
      </c>
      <c r="N225" s="297">
        <f>N$72*'6. INPUT PROJECT'!$H173*'6. INPUT PROJECT'!$K173*(1-'6. INPUT PROJECT'!$L173)</f>
        <v>0</v>
      </c>
      <c r="O225" s="297">
        <f>O$72*'6. INPUT PROJECT'!$H173*'6. INPUT PROJECT'!$K173*(1-'6. INPUT PROJECT'!$L173)</f>
        <v>0</v>
      </c>
      <c r="P225" s="297">
        <f>P$72*'6. INPUT PROJECT'!$H173*'6. INPUT PROJECT'!$K173*(1-'6. INPUT PROJECT'!$L173)</f>
        <v>0</v>
      </c>
      <c r="Q225" s="297">
        <f>Q$72*'6. INPUT PROJECT'!$H173*'6. INPUT PROJECT'!$K173*(1-'6. INPUT PROJECT'!$L173)</f>
        <v>0</v>
      </c>
      <c r="R225" s="297">
        <f>R$72*'6. INPUT PROJECT'!$H173*'6. INPUT PROJECT'!$K173*(1-'6. INPUT PROJECT'!$L173)</f>
        <v>0</v>
      </c>
      <c r="S225" s="297">
        <f>S$72*'6. INPUT PROJECT'!$H173*'6. INPUT PROJECT'!$K173*(1-'6. INPUT PROJECT'!$L173)</f>
        <v>0</v>
      </c>
      <c r="T225" s="297">
        <f>T$72*'6. INPUT PROJECT'!$H173*'6. INPUT PROJECT'!$K173*(1-'6. INPUT PROJECT'!$L173)</f>
        <v>0</v>
      </c>
      <c r="U225" s="297">
        <f>U$72*'6. INPUT PROJECT'!$H173*'6. INPUT PROJECT'!$K173*(1-'6. INPUT PROJECT'!$L173)</f>
        <v>0</v>
      </c>
      <c r="V225" s="297">
        <f>V$72*'6. INPUT PROJECT'!$H173*'6. INPUT PROJECT'!$K173*(1-'6. INPUT PROJECT'!$L173)</f>
        <v>0</v>
      </c>
      <c r="W225" s="297">
        <f>W$72*'6. INPUT PROJECT'!$H173*'6. INPUT PROJECT'!$K173*(1-'6. INPUT PROJECT'!$L173)</f>
        <v>0</v>
      </c>
      <c r="X225" s="297">
        <f>X$72*'6. INPUT PROJECT'!$H173*'6. INPUT PROJECT'!$K173*(1-'6. INPUT PROJECT'!$L173)</f>
        <v>0</v>
      </c>
      <c r="Y225" s="297">
        <f>Y$72*'6. INPUT PROJECT'!$H173*'6. INPUT PROJECT'!$K173*(1-'6. INPUT PROJECT'!$L173)</f>
        <v>0</v>
      </c>
      <c r="Z225" s="297">
        <f>Z$72*'6. INPUT PROJECT'!$H173*'6. INPUT PROJECT'!$K173*(1-'6. INPUT PROJECT'!$L173)</f>
        <v>0</v>
      </c>
      <c r="AA225" s="297">
        <f>AA$72*'6. INPUT PROJECT'!$H173*'6. INPUT PROJECT'!$K173*(1-'6. INPUT PROJECT'!$L173)</f>
        <v>0</v>
      </c>
      <c r="AB225" s="297">
        <f>AB$72*'6. INPUT PROJECT'!$H173*'6. INPUT PROJECT'!$K173*(1-'6. INPUT PROJECT'!$L173)</f>
        <v>0</v>
      </c>
      <c r="AC225" s="297">
        <f>AC$72*'6. INPUT PROJECT'!$H173*'6. INPUT PROJECT'!$K173*(1-'6. INPUT PROJECT'!$L173)</f>
        <v>0</v>
      </c>
      <c r="AD225" s="297">
        <f>AD$72*'6. INPUT PROJECT'!$H173*'6. INPUT PROJECT'!$K173*(1-'6. INPUT PROJECT'!$L173)</f>
        <v>0</v>
      </c>
      <c r="AE225" s="297">
        <f>AE$72*'6. INPUT PROJECT'!$H173*'6. INPUT PROJECT'!$K173*(1-'6. INPUT PROJECT'!$L173)</f>
        <v>0</v>
      </c>
      <c r="AF225" s="297">
        <f>AF$72*'6. INPUT PROJECT'!$H173*'6. INPUT PROJECT'!$K173*(1-'6. INPUT PROJECT'!$L173)</f>
        <v>0</v>
      </c>
      <c r="AG225" s="297">
        <f>AG$72*'6. INPUT PROJECT'!$H173*'6. INPUT PROJECT'!$K173*(1-'6. INPUT PROJECT'!$L173)</f>
        <v>0</v>
      </c>
      <c r="AH225" s="297">
        <f>AH$72*'6. INPUT PROJECT'!$H173*'6. INPUT PROJECT'!$K173*(1-'6. INPUT PROJECT'!$L173)</f>
        <v>0</v>
      </c>
      <c r="AI225" s="297">
        <f>AI$72*'6. INPUT PROJECT'!$H173*'6. INPUT PROJECT'!$K173*(1-'6. INPUT PROJECT'!$L173)</f>
        <v>0</v>
      </c>
      <c r="AJ225" s="297">
        <f>AJ$72*'6. INPUT PROJECT'!$H173*'6. INPUT PROJECT'!$K173*(1-'6. INPUT PROJECT'!$L173)</f>
        <v>0</v>
      </c>
      <c r="AK225" s="297">
        <f>AK$72*'6. INPUT PROJECT'!$H173*'6. INPUT PROJECT'!$K173*(1-'6. INPUT PROJECT'!$L173)</f>
        <v>0</v>
      </c>
      <c r="AL225" s="297">
        <f>AL$72*'6. INPUT PROJECT'!$H173*'6. INPUT PROJECT'!$K173*(1-'6. INPUT PROJECT'!$L173)</f>
        <v>0</v>
      </c>
      <c r="AM225" s="297">
        <f>AM$72*'6. INPUT PROJECT'!$H173*'6. INPUT PROJECT'!$K173*(1-'6. INPUT PROJECT'!$L173)</f>
        <v>0</v>
      </c>
      <c r="AN225" s="297">
        <f>AN$72*'6. INPUT PROJECT'!$H173*'6. INPUT PROJECT'!$K173*(1-'6. INPUT PROJECT'!$L173)</f>
        <v>0</v>
      </c>
      <c r="AO225" s="297">
        <f>AO$72*'6. INPUT PROJECT'!$H173*'6. INPUT PROJECT'!$K173*(1-'6. INPUT PROJECT'!$L173)</f>
        <v>0</v>
      </c>
      <c r="AP225" s="297">
        <f>AP$72*'6. INPUT PROJECT'!$H173*'6. INPUT PROJECT'!$K173*(1-'6. INPUT PROJECT'!$L173)</f>
        <v>0</v>
      </c>
      <c r="AQ225" s="297">
        <f>AQ$72*'6. INPUT PROJECT'!$H173*'6. INPUT PROJECT'!$K173*(1-'6. INPUT PROJECT'!$L173)</f>
        <v>0</v>
      </c>
      <c r="AR225" s="297">
        <f>AR$72*'6. INPUT PROJECT'!$H173*'6. INPUT PROJECT'!$K173*(1-'6. INPUT PROJECT'!$L173)</f>
        <v>0</v>
      </c>
      <c r="AS225" s="297">
        <f>AS$72*'6. INPUT PROJECT'!$H173*'6. INPUT PROJECT'!$K173*(1-'6. INPUT PROJECT'!$L173)</f>
        <v>0</v>
      </c>
      <c r="AT225" s="297">
        <f>AT$72*'6. INPUT PROJECT'!$H173*'6. INPUT PROJECT'!$K173*(1-'6. INPUT PROJECT'!$L173)</f>
        <v>0</v>
      </c>
      <c r="AU225" s="297">
        <f>AU$72*'6. INPUT PROJECT'!$H173*'6. INPUT PROJECT'!$K173*(1-'6. INPUT PROJECT'!$L173)</f>
        <v>0</v>
      </c>
      <c r="AV225" s="297">
        <f>AV$72*'6. INPUT PROJECT'!$H173*'6. INPUT PROJECT'!$K173*(1-'6. INPUT PROJECT'!$L173)</f>
        <v>0</v>
      </c>
      <c r="AW225" s="297">
        <f>AW$72*'6. INPUT PROJECT'!$H173*'6. INPUT PROJECT'!$K173*(1-'6. INPUT PROJECT'!$L173)</f>
        <v>0</v>
      </c>
      <c r="AX225" s="297">
        <f>AX$72*'6. INPUT PROJECT'!$H173*'6. INPUT PROJECT'!$K173*(1-'6. INPUT PROJECT'!$L173)</f>
        <v>0</v>
      </c>
      <c r="AY225" s="297">
        <f>AY$72*'6. INPUT PROJECT'!$H173*'6. INPUT PROJECT'!$K173*(1-'6. INPUT PROJECT'!$L173)</f>
        <v>0</v>
      </c>
      <c r="AZ225" s="297">
        <f>AZ$72*'6. INPUT PROJECT'!$H173*'6. INPUT PROJECT'!$K173*(1-'6. INPUT PROJECT'!$L173)</f>
        <v>0</v>
      </c>
      <c r="BA225" s="297">
        <f>BA$72*'6. INPUT PROJECT'!$H173*'6. INPUT PROJECT'!$K173*(1-'6. INPUT PROJECT'!$L173)</f>
        <v>0</v>
      </c>
      <c r="BB225" s="297">
        <f>BB$72*'6. INPUT PROJECT'!$H173*'6. INPUT PROJECT'!$K173*(1-'6. INPUT PROJECT'!$L173)</f>
        <v>0</v>
      </c>
      <c r="BC225" s="297">
        <f>BC$72*'6. INPUT PROJECT'!$H173*'6. INPUT PROJECT'!$K173*(1-'6. INPUT PROJECT'!$L173)</f>
        <v>0</v>
      </c>
      <c r="BD225" s="297">
        <f>BD$72*'6. INPUT PROJECT'!$H173*'6. INPUT PROJECT'!$K173*(1-'6. INPUT PROJECT'!$L173)</f>
        <v>0</v>
      </c>
      <c r="BE225" s="297">
        <f>BE$72*'6. INPUT PROJECT'!$H173*'6. INPUT PROJECT'!$K173*(1-'6. INPUT PROJECT'!$L173)</f>
        <v>0</v>
      </c>
      <c r="BF225" s="297">
        <f>BF$72*'6. INPUT PROJECT'!$H173*'6. INPUT PROJECT'!$K173*(1-'6. INPUT PROJECT'!$L173)</f>
        <v>0</v>
      </c>
      <c r="BG225" s="297">
        <f>BG$72*'6. INPUT PROJECT'!$H173*'6. INPUT PROJECT'!$K173*(1-'6. INPUT PROJECT'!$L173)</f>
        <v>0</v>
      </c>
      <c r="BH225" s="297">
        <f>BH$72*'6. INPUT PROJECT'!$H173*'6. INPUT PROJECT'!$K173*(1-'6. INPUT PROJECT'!$L173)</f>
        <v>0</v>
      </c>
      <c r="BI225" s="297">
        <f>BI$72*'6. INPUT PROJECT'!$H173*'6. INPUT PROJECT'!$K173*(1-'6. INPUT PROJECT'!$L173)</f>
        <v>0</v>
      </c>
      <c r="BJ225" s="297">
        <f>BJ$72*'6. INPUT PROJECT'!$H173*'6. INPUT PROJECT'!$K173*(1-'6. INPUT PROJECT'!$L173)</f>
        <v>0</v>
      </c>
      <c r="BK225" s="297">
        <f>BK$72*'6. INPUT PROJECT'!$H173*'6. INPUT PROJECT'!$K173*(1-'6. INPUT PROJECT'!$L173)</f>
        <v>0</v>
      </c>
      <c r="BL225" s="297">
        <f>BL$72*'6. INPUT PROJECT'!$H173*'6. INPUT PROJECT'!$K173*(1-'6. INPUT PROJECT'!$L173)</f>
        <v>0</v>
      </c>
      <c r="BM225" s="297">
        <f>BM$72*'6. INPUT PROJECT'!$H173*'6. INPUT PROJECT'!$K173*(1-'6. INPUT PROJECT'!$L173)</f>
        <v>0</v>
      </c>
      <c r="BN225" s="297">
        <f>BN$72*'6. INPUT PROJECT'!$H173*'6. INPUT PROJECT'!$K173*(1-'6. INPUT PROJECT'!$L173)</f>
        <v>0</v>
      </c>
      <c r="BO225" s="297">
        <f>BO$72*'6. INPUT PROJECT'!$H173*'6. INPUT PROJECT'!$K173*(1-'6. INPUT PROJECT'!$L173)</f>
        <v>0</v>
      </c>
      <c r="BP225" s="297">
        <f>BP$72*'6. INPUT PROJECT'!$H173*'6. INPUT PROJECT'!$K173*(1-'6. INPUT PROJECT'!$L173)</f>
        <v>0</v>
      </c>
      <c r="BQ225" s="297">
        <f>BQ$72*'6. INPUT PROJECT'!$H173*'6. INPUT PROJECT'!$K173*(1-'6. INPUT PROJECT'!$L173)</f>
        <v>0</v>
      </c>
      <c r="BR225" s="297">
        <f>BR$72*'6. INPUT PROJECT'!$H173*'6. INPUT PROJECT'!$K173*(1-'6. INPUT PROJECT'!$L173)</f>
        <v>0</v>
      </c>
      <c r="BS225" s="297">
        <f>BS$72*'6. INPUT PROJECT'!$H173*'6. INPUT PROJECT'!$K173*(1-'6. INPUT PROJECT'!$L173)</f>
        <v>0</v>
      </c>
    </row>
    <row r="226" spans="1:71" s="80" customFormat="1" ht="16" outlineLevel="2">
      <c r="A226" s="83"/>
      <c r="B226" s="129" t="str">
        <f>'6. INPUT PROJECT'!D174</f>
        <v>Project-3.1.1-Item #15</v>
      </c>
      <c r="C226" s="129">
        <f>'6. INPUT PROJECT'!F174</f>
        <v>0</v>
      </c>
      <c r="E226" s="297">
        <f t="shared" si="150"/>
        <v>0</v>
      </c>
      <c r="F226" s="297">
        <f t="shared" si="151"/>
        <v>0</v>
      </c>
      <c r="G226" s="297">
        <f t="shared" si="152"/>
        <v>0</v>
      </c>
      <c r="H226" s="297">
        <f t="shared" si="153"/>
        <v>0</v>
      </c>
      <c r="I226" s="297">
        <f t="shared" si="154"/>
        <v>0</v>
      </c>
      <c r="J226" s="297">
        <f t="shared" si="155"/>
        <v>0</v>
      </c>
      <c r="K226" s="291"/>
      <c r="L226" s="297">
        <f>L$72*'6. INPUT PROJECT'!$H174*'6. INPUT PROJECT'!$K174*(1-'6. INPUT PROJECT'!$L174)</f>
        <v>0</v>
      </c>
      <c r="M226" s="297">
        <f>M$72*'6. INPUT PROJECT'!$H174*'6. INPUT PROJECT'!$K174*(1-'6. INPUT PROJECT'!$L174)</f>
        <v>0</v>
      </c>
      <c r="N226" s="297">
        <f>N$72*'6. INPUT PROJECT'!$H174*'6. INPUT PROJECT'!$K174*(1-'6. INPUT PROJECT'!$L174)</f>
        <v>0</v>
      </c>
      <c r="O226" s="297">
        <f>O$72*'6. INPUT PROJECT'!$H174*'6. INPUT PROJECT'!$K174*(1-'6. INPUT PROJECT'!$L174)</f>
        <v>0</v>
      </c>
      <c r="P226" s="297">
        <f>P$72*'6. INPUT PROJECT'!$H174*'6. INPUT PROJECT'!$K174*(1-'6. INPUT PROJECT'!$L174)</f>
        <v>0</v>
      </c>
      <c r="Q226" s="297">
        <f>Q$72*'6. INPUT PROJECT'!$H174*'6. INPUT PROJECT'!$K174*(1-'6. INPUT PROJECT'!$L174)</f>
        <v>0</v>
      </c>
      <c r="R226" s="297">
        <f>R$72*'6. INPUT PROJECT'!$H174*'6. INPUT PROJECT'!$K174*(1-'6. INPUT PROJECT'!$L174)</f>
        <v>0</v>
      </c>
      <c r="S226" s="297">
        <f>S$72*'6. INPUT PROJECT'!$H174*'6. INPUT PROJECT'!$K174*(1-'6. INPUT PROJECT'!$L174)</f>
        <v>0</v>
      </c>
      <c r="T226" s="297">
        <f>T$72*'6. INPUT PROJECT'!$H174*'6. INPUT PROJECT'!$K174*(1-'6. INPUT PROJECT'!$L174)</f>
        <v>0</v>
      </c>
      <c r="U226" s="297">
        <f>U$72*'6. INPUT PROJECT'!$H174*'6. INPUT PROJECT'!$K174*(1-'6. INPUT PROJECT'!$L174)</f>
        <v>0</v>
      </c>
      <c r="V226" s="297">
        <f>V$72*'6. INPUT PROJECT'!$H174*'6. INPUT PROJECT'!$K174*(1-'6. INPUT PROJECT'!$L174)</f>
        <v>0</v>
      </c>
      <c r="W226" s="297">
        <f>W$72*'6. INPUT PROJECT'!$H174*'6. INPUT PROJECT'!$K174*(1-'6. INPUT PROJECT'!$L174)</f>
        <v>0</v>
      </c>
      <c r="X226" s="297">
        <f>X$72*'6. INPUT PROJECT'!$H174*'6. INPUT PROJECT'!$K174*(1-'6. INPUT PROJECT'!$L174)</f>
        <v>0</v>
      </c>
      <c r="Y226" s="297">
        <f>Y$72*'6. INPUT PROJECT'!$H174*'6. INPUT PROJECT'!$K174*(1-'6. INPUT PROJECT'!$L174)</f>
        <v>0</v>
      </c>
      <c r="Z226" s="297">
        <f>Z$72*'6. INPUT PROJECT'!$H174*'6. INPUT PROJECT'!$K174*(1-'6. INPUT PROJECT'!$L174)</f>
        <v>0</v>
      </c>
      <c r="AA226" s="297">
        <f>AA$72*'6. INPUT PROJECT'!$H174*'6. INPUT PROJECT'!$K174*(1-'6. INPUT PROJECT'!$L174)</f>
        <v>0</v>
      </c>
      <c r="AB226" s="297">
        <f>AB$72*'6. INPUT PROJECT'!$H174*'6. INPUT PROJECT'!$K174*(1-'6. INPUT PROJECT'!$L174)</f>
        <v>0</v>
      </c>
      <c r="AC226" s="297">
        <f>AC$72*'6. INPUT PROJECT'!$H174*'6. INPUT PROJECT'!$K174*(1-'6. INPUT PROJECT'!$L174)</f>
        <v>0</v>
      </c>
      <c r="AD226" s="297">
        <f>AD$72*'6. INPUT PROJECT'!$H174*'6. INPUT PROJECT'!$K174*(1-'6. INPUT PROJECT'!$L174)</f>
        <v>0</v>
      </c>
      <c r="AE226" s="297">
        <f>AE$72*'6. INPUT PROJECT'!$H174*'6. INPUT PROJECT'!$K174*(1-'6. INPUT PROJECT'!$L174)</f>
        <v>0</v>
      </c>
      <c r="AF226" s="297">
        <f>AF$72*'6. INPUT PROJECT'!$H174*'6. INPUT PROJECT'!$K174*(1-'6. INPUT PROJECT'!$L174)</f>
        <v>0</v>
      </c>
      <c r="AG226" s="297">
        <f>AG$72*'6. INPUT PROJECT'!$H174*'6. INPUT PROJECT'!$K174*(1-'6. INPUT PROJECT'!$L174)</f>
        <v>0</v>
      </c>
      <c r="AH226" s="297">
        <f>AH$72*'6. INPUT PROJECT'!$H174*'6. INPUT PROJECT'!$K174*(1-'6. INPUT PROJECT'!$L174)</f>
        <v>0</v>
      </c>
      <c r="AI226" s="297">
        <f>AI$72*'6. INPUT PROJECT'!$H174*'6. INPUT PROJECT'!$K174*(1-'6. INPUT PROJECT'!$L174)</f>
        <v>0</v>
      </c>
      <c r="AJ226" s="297">
        <f>AJ$72*'6. INPUT PROJECT'!$H174*'6. INPUT PROJECT'!$K174*(1-'6. INPUT PROJECT'!$L174)</f>
        <v>0</v>
      </c>
      <c r="AK226" s="297">
        <f>AK$72*'6. INPUT PROJECT'!$H174*'6. INPUT PROJECT'!$K174*(1-'6. INPUT PROJECT'!$L174)</f>
        <v>0</v>
      </c>
      <c r="AL226" s="297">
        <f>AL$72*'6. INPUT PROJECT'!$H174*'6. INPUT PROJECT'!$K174*(1-'6. INPUT PROJECT'!$L174)</f>
        <v>0</v>
      </c>
      <c r="AM226" s="297">
        <f>AM$72*'6. INPUT PROJECT'!$H174*'6. INPUT PROJECT'!$K174*(1-'6. INPUT PROJECT'!$L174)</f>
        <v>0</v>
      </c>
      <c r="AN226" s="297">
        <f>AN$72*'6. INPUT PROJECT'!$H174*'6. INPUT PROJECT'!$K174*(1-'6. INPUT PROJECT'!$L174)</f>
        <v>0</v>
      </c>
      <c r="AO226" s="297">
        <f>AO$72*'6. INPUT PROJECT'!$H174*'6. INPUT PROJECT'!$K174*(1-'6. INPUT PROJECT'!$L174)</f>
        <v>0</v>
      </c>
      <c r="AP226" s="297">
        <f>AP$72*'6. INPUT PROJECT'!$H174*'6. INPUT PROJECT'!$K174*(1-'6. INPUT PROJECT'!$L174)</f>
        <v>0</v>
      </c>
      <c r="AQ226" s="297">
        <f>AQ$72*'6. INPUT PROJECT'!$H174*'6. INPUT PROJECT'!$K174*(1-'6. INPUT PROJECT'!$L174)</f>
        <v>0</v>
      </c>
      <c r="AR226" s="297">
        <f>AR$72*'6. INPUT PROJECT'!$H174*'6. INPUT PROJECT'!$K174*(1-'6. INPUT PROJECT'!$L174)</f>
        <v>0</v>
      </c>
      <c r="AS226" s="297">
        <f>AS$72*'6. INPUT PROJECT'!$H174*'6. INPUT PROJECT'!$K174*(1-'6. INPUT PROJECT'!$L174)</f>
        <v>0</v>
      </c>
      <c r="AT226" s="297">
        <f>AT$72*'6. INPUT PROJECT'!$H174*'6. INPUT PROJECT'!$K174*(1-'6. INPUT PROJECT'!$L174)</f>
        <v>0</v>
      </c>
      <c r="AU226" s="297">
        <f>AU$72*'6. INPUT PROJECT'!$H174*'6. INPUT PROJECT'!$K174*(1-'6. INPUT PROJECT'!$L174)</f>
        <v>0</v>
      </c>
      <c r="AV226" s="297">
        <f>AV$72*'6. INPUT PROJECT'!$H174*'6. INPUT PROJECT'!$K174*(1-'6. INPUT PROJECT'!$L174)</f>
        <v>0</v>
      </c>
      <c r="AW226" s="297">
        <f>AW$72*'6. INPUT PROJECT'!$H174*'6. INPUT PROJECT'!$K174*(1-'6. INPUT PROJECT'!$L174)</f>
        <v>0</v>
      </c>
      <c r="AX226" s="297">
        <f>AX$72*'6. INPUT PROJECT'!$H174*'6. INPUT PROJECT'!$K174*(1-'6. INPUT PROJECT'!$L174)</f>
        <v>0</v>
      </c>
      <c r="AY226" s="297">
        <f>AY$72*'6. INPUT PROJECT'!$H174*'6. INPUT PROJECT'!$K174*(1-'6. INPUT PROJECT'!$L174)</f>
        <v>0</v>
      </c>
      <c r="AZ226" s="297">
        <f>AZ$72*'6. INPUT PROJECT'!$H174*'6. INPUT PROJECT'!$K174*(1-'6. INPUT PROJECT'!$L174)</f>
        <v>0</v>
      </c>
      <c r="BA226" s="297">
        <f>BA$72*'6. INPUT PROJECT'!$H174*'6. INPUT PROJECT'!$K174*(1-'6. INPUT PROJECT'!$L174)</f>
        <v>0</v>
      </c>
      <c r="BB226" s="297">
        <f>BB$72*'6. INPUT PROJECT'!$H174*'6. INPUT PROJECT'!$K174*(1-'6. INPUT PROJECT'!$L174)</f>
        <v>0</v>
      </c>
      <c r="BC226" s="297">
        <f>BC$72*'6. INPUT PROJECT'!$H174*'6. INPUT PROJECT'!$K174*(1-'6. INPUT PROJECT'!$L174)</f>
        <v>0</v>
      </c>
      <c r="BD226" s="297">
        <f>BD$72*'6. INPUT PROJECT'!$H174*'6. INPUT PROJECT'!$K174*(1-'6. INPUT PROJECT'!$L174)</f>
        <v>0</v>
      </c>
      <c r="BE226" s="297">
        <f>BE$72*'6. INPUT PROJECT'!$H174*'6. INPUT PROJECT'!$K174*(1-'6. INPUT PROJECT'!$L174)</f>
        <v>0</v>
      </c>
      <c r="BF226" s="297">
        <f>BF$72*'6. INPUT PROJECT'!$H174*'6. INPUT PROJECT'!$K174*(1-'6. INPUT PROJECT'!$L174)</f>
        <v>0</v>
      </c>
      <c r="BG226" s="297">
        <f>BG$72*'6. INPUT PROJECT'!$H174*'6. INPUT PROJECT'!$K174*(1-'6. INPUT PROJECT'!$L174)</f>
        <v>0</v>
      </c>
      <c r="BH226" s="297">
        <f>BH$72*'6. INPUT PROJECT'!$H174*'6. INPUT PROJECT'!$K174*(1-'6. INPUT PROJECT'!$L174)</f>
        <v>0</v>
      </c>
      <c r="BI226" s="297">
        <f>BI$72*'6. INPUT PROJECT'!$H174*'6. INPUT PROJECT'!$K174*(1-'6. INPUT PROJECT'!$L174)</f>
        <v>0</v>
      </c>
      <c r="BJ226" s="297">
        <f>BJ$72*'6. INPUT PROJECT'!$H174*'6. INPUT PROJECT'!$K174*(1-'6. INPUT PROJECT'!$L174)</f>
        <v>0</v>
      </c>
      <c r="BK226" s="297">
        <f>BK$72*'6. INPUT PROJECT'!$H174*'6. INPUT PROJECT'!$K174*(1-'6. INPUT PROJECT'!$L174)</f>
        <v>0</v>
      </c>
      <c r="BL226" s="297">
        <f>BL$72*'6. INPUT PROJECT'!$H174*'6. INPUT PROJECT'!$K174*(1-'6. INPUT PROJECT'!$L174)</f>
        <v>0</v>
      </c>
      <c r="BM226" s="297">
        <f>BM$72*'6. INPUT PROJECT'!$H174*'6. INPUT PROJECT'!$K174*(1-'6. INPUT PROJECT'!$L174)</f>
        <v>0</v>
      </c>
      <c r="BN226" s="297">
        <f>BN$72*'6. INPUT PROJECT'!$H174*'6. INPUT PROJECT'!$K174*(1-'6. INPUT PROJECT'!$L174)</f>
        <v>0</v>
      </c>
      <c r="BO226" s="297">
        <f>BO$72*'6. INPUT PROJECT'!$H174*'6. INPUT PROJECT'!$K174*(1-'6. INPUT PROJECT'!$L174)</f>
        <v>0</v>
      </c>
      <c r="BP226" s="297">
        <f>BP$72*'6. INPUT PROJECT'!$H174*'6. INPUT PROJECT'!$K174*(1-'6. INPUT PROJECT'!$L174)</f>
        <v>0</v>
      </c>
      <c r="BQ226" s="297">
        <f>BQ$72*'6. INPUT PROJECT'!$H174*'6. INPUT PROJECT'!$K174*(1-'6. INPUT PROJECT'!$L174)</f>
        <v>0</v>
      </c>
      <c r="BR226" s="297">
        <f>BR$72*'6. INPUT PROJECT'!$H174*'6. INPUT PROJECT'!$K174*(1-'6. INPUT PROJECT'!$L174)</f>
        <v>0</v>
      </c>
      <c r="BS226" s="297">
        <f>BS$72*'6. INPUT PROJECT'!$H174*'6. INPUT PROJECT'!$K174*(1-'6. INPUT PROJECT'!$L174)</f>
        <v>0</v>
      </c>
    </row>
    <row r="227" spans="1:71" s="80" customFormat="1" ht="16" outlineLevel="2">
      <c r="A227" s="83"/>
      <c r="B227" s="129" t="str">
        <f>'6. INPUT PROJECT'!D175</f>
        <v>Project-3.1.1-Item #16</v>
      </c>
      <c r="C227" s="129">
        <f>'6. INPUT PROJECT'!F175</f>
        <v>0</v>
      </c>
      <c r="E227" s="297">
        <f t="shared" si="150"/>
        <v>0</v>
      </c>
      <c r="F227" s="297">
        <f t="shared" si="151"/>
        <v>0</v>
      </c>
      <c r="G227" s="297">
        <f t="shared" si="152"/>
        <v>0</v>
      </c>
      <c r="H227" s="297">
        <f t="shared" si="153"/>
        <v>0</v>
      </c>
      <c r="I227" s="297">
        <f t="shared" si="154"/>
        <v>0</v>
      </c>
      <c r="J227" s="297">
        <f t="shared" si="155"/>
        <v>0</v>
      </c>
      <c r="K227" s="291"/>
      <c r="L227" s="297">
        <f>L$72*'6. INPUT PROJECT'!$H175*'6. INPUT PROJECT'!$K175*(1-'6. INPUT PROJECT'!$L175)</f>
        <v>0</v>
      </c>
      <c r="M227" s="297">
        <f>M$72*'6. INPUT PROJECT'!$H175*'6. INPUT PROJECT'!$K175*(1-'6. INPUT PROJECT'!$L175)</f>
        <v>0</v>
      </c>
      <c r="N227" s="297">
        <f>N$72*'6. INPUT PROJECT'!$H175*'6. INPUT PROJECT'!$K175*(1-'6. INPUT PROJECT'!$L175)</f>
        <v>0</v>
      </c>
      <c r="O227" s="297">
        <f>O$72*'6. INPUT PROJECT'!$H175*'6. INPUT PROJECT'!$K175*(1-'6. INPUT PROJECT'!$L175)</f>
        <v>0</v>
      </c>
      <c r="P227" s="297">
        <f>P$72*'6. INPUT PROJECT'!$H175*'6. INPUT PROJECT'!$K175*(1-'6. INPUT PROJECT'!$L175)</f>
        <v>0</v>
      </c>
      <c r="Q227" s="297">
        <f>Q$72*'6. INPUT PROJECT'!$H175*'6. INPUT PROJECT'!$K175*(1-'6. INPUT PROJECT'!$L175)</f>
        <v>0</v>
      </c>
      <c r="R227" s="297">
        <f>R$72*'6. INPUT PROJECT'!$H175*'6. INPUT PROJECT'!$K175*(1-'6. INPUT PROJECT'!$L175)</f>
        <v>0</v>
      </c>
      <c r="S227" s="297">
        <f>S$72*'6. INPUT PROJECT'!$H175*'6. INPUT PROJECT'!$K175*(1-'6. INPUT PROJECT'!$L175)</f>
        <v>0</v>
      </c>
      <c r="T227" s="297">
        <f>T$72*'6. INPUT PROJECT'!$H175*'6. INPUT PROJECT'!$K175*(1-'6. INPUT PROJECT'!$L175)</f>
        <v>0</v>
      </c>
      <c r="U227" s="297">
        <f>U$72*'6. INPUT PROJECT'!$H175*'6. INPUT PROJECT'!$K175*(1-'6. INPUT PROJECT'!$L175)</f>
        <v>0</v>
      </c>
      <c r="V227" s="297">
        <f>V$72*'6. INPUT PROJECT'!$H175*'6. INPUT PROJECT'!$K175*(1-'6. INPUT PROJECT'!$L175)</f>
        <v>0</v>
      </c>
      <c r="W227" s="297">
        <f>W$72*'6. INPUT PROJECT'!$H175*'6. INPUT PROJECT'!$K175*(1-'6. INPUT PROJECT'!$L175)</f>
        <v>0</v>
      </c>
      <c r="X227" s="297">
        <f>X$72*'6. INPUT PROJECT'!$H175*'6. INPUT PROJECT'!$K175*(1-'6. INPUT PROJECT'!$L175)</f>
        <v>0</v>
      </c>
      <c r="Y227" s="297">
        <f>Y$72*'6. INPUT PROJECT'!$H175*'6. INPUT PROJECT'!$K175*(1-'6. INPUT PROJECT'!$L175)</f>
        <v>0</v>
      </c>
      <c r="Z227" s="297">
        <f>Z$72*'6. INPUT PROJECT'!$H175*'6. INPUT PROJECT'!$K175*(1-'6. INPUT PROJECT'!$L175)</f>
        <v>0</v>
      </c>
      <c r="AA227" s="297">
        <f>AA$72*'6. INPUT PROJECT'!$H175*'6. INPUT PROJECT'!$K175*(1-'6. INPUT PROJECT'!$L175)</f>
        <v>0</v>
      </c>
      <c r="AB227" s="297">
        <f>AB$72*'6. INPUT PROJECT'!$H175*'6. INPUT PROJECT'!$K175*(1-'6. INPUT PROJECT'!$L175)</f>
        <v>0</v>
      </c>
      <c r="AC227" s="297">
        <f>AC$72*'6. INPUT PROJECT'!$H175*'6. INPUT PROJECT'!$K175*(1-'6. INPUT PROJECT'!$L175)</f>
        <v>0</v>
      </c>
      <c r="AD227" s="297">
        <f>AD$72*'6. INPUT PROJECT'!$H175*'6. INPUT PROJECT'!$K175*(1-'6. INPUT PROJECT'!$L175)</f>
        <v>0</v>
      </c>
      <c r="AE227" s="297">
        <f>AE$72*'6. INPUT PROJECT'!$H175*'6. INPUT PROJECT'!$K175*(1-'6. INPUT PROJECT'!$L175)</f>
        <v>0</v>
      </c>
      <c r="AF227" s="297">
        <f>AF$72*'6. INPUT PROJECT'!$H175*'6. INPUT PROJECT'!$K175*(1-'6. INPUT PROJECT'!$L175)</f>
        <v>0</v>
      </c>
      <c r="AG227" s="297">
        <f>AG$72*'6. INPUT PROJECT'!$H175*'6. INPUT PROJECT'!$K175*(1-'6. INPUT PROJECT'!$L175)</f>
        <v>0</v>
      </c>
      <c r="AH227" s="297">
        <f>AH$72*'6. INPUT PROJECT'!$H175*'6. INPUT PROJECT'!$K175*(1-'6. INPUT PROJECT'!$L175)</f>
        <v>0</v>
      </c>
      <c r="AI227" s="297">
        <f>AI$72*'6. INPUT PROJECT'!$H175*'6. INPUT PROJECT'!$K175*(1-'6. INPUT PROJECT'!$L175)</f>
        <v>0</v>
      </c>
      <c r="AJ227" s="297">
        <f>AJ$72*'6. INPUT PROJECT'!$H175*'6. INPUT PROJECT'!$K175*(1-'6. INPUT PROJECT'!$L175)</f>
        <v>0</v>
      </c>
      <c r="AK227" s="297">
        <f>AK$72*'6. INPUT PROJECT'!$H175*'6. INPUT PROJECT'!$K175*(1-'6. INPUT PROJECT'!$L175)</f>
        <v>0</v>
      </c>
      <c r="AL227" s="297">
        <f>AL$72*'6. INPUT PROJECT'!$H175*'6. INPUT PROJECT'!$K175*(1-'6. INPUT PROJECT'!$L175)</f>
        <v>0</v>
      </c>
      <c r="AM227" s="297">
        <f>AM$72*'6. INPUT PROJECT'!$H175*'6. INPUT PROJECT'!$K175*(1-'6. INPUT PROJECT'!$L175)</f>
        <v>0</v>
      </c>
      <c r="AN227" s="297">
        <f>AN$72*'6. INPUT PROJECT'!$H175*'6. INPUT PROJECT'!$K175*(1-'6. INPUT PROJECT'!$L175)</f>
        <v>0</v>
      </c>
      <c r="AO227" s="297">
        <f>AO$72*'6. INPUT PROJECT'!$H175*'6. INPUT PROJECT'!$K175*(1-'6. INPUT PROJECT'!$L175)</f>
        <v>0</v>
      </c>
      <c r="AP227" s="297">
        <f>AP$72*'6. INPUT PROJECT'!$H175*'6. INPUT PROJECT'!$K175*(1-'6. INPUT PROJECT'!$L175)</f>
        <v>0</v>
      </c>
      <c r="AQ227" s="297">
        <f>AQ$72*'6. INPUT PROJECT'!$H175*'6. INPUT PROJECT'!$K175*(1-'6. INPUT PROJECT'!$L175)</f>
        <v>0</v>
      </c>
      <c r="AR227" s="297">
        <f>AR$72*'6. INPUT PROJECT'!$H175*'6. INPUT PROJECT'!$K175*(1-'6. INPUT PROJECT'!$L175)</f>
        <v>0</v>
      </c>
      <c r="AS227" s="297">
        <f>AS$72*'6. INPUT PROJECT'!$H175*'6. INPUT PROJECT'!$K175*(1-'6. INPUT PROJECT'!$L175)</f>
        <v>0</v>
      </c>
      <c r="AT227" s="297">
        <f>AT$72*'6. INPUT PROJECT'!$H175*'6. INPUT PROJECT'!$K175*(1-'6. INPUT PROJECT'!$L175)</f>
        <v>0</v>
      </c>
      <c r="AU227" s="297">
        <f>AU$72*'6. INPUT PROJECT'!$H175*'6. INPUT PROJECT'!$K175*(1-'6. INPUT PROJECT'!$L175)</f>
        <v>0</v>
      </c>
      <c r="AV227" s="297">
        <f>AV$72*'6. INPUT PROJECT'!$H175*'6. INPUT PROJECT'!$K175*(1-'6. INPUT PROJECT'!$L175)</f>
        <v>0</v>
      </c>
      <c r="AW227" s="297">
        <f>AW$72*'6. INPUT PROJECT'!$H175*'6. INPUT PROJECT'!$K175*(1-'6. INPUT PROJECT'!$L175)</f>
        <v>0</v>
      </c>
      <c r="AX227" s="297">
        <f>AX$72*'6. INPUT PROJECT'!$H175*'6. INPUT PROJECT'!$K175*(1-'6. INPUT PROJECT'!$L175)</f>
        <v>0</v>
      </c>
      <c r="AY227" s="297">
        <f>AY$72*'6. INPUT PROJECT'!$H175*'6. INPUT PROJECT'!$K175*(1-'6. INPUT PROJECT'!$L175)</f>
        <v>0</v>
      </c>
      <c r="AZ227" s="297">
        <f>AZ$72*'6. INPUT PROJECT'!$H175*'6. INPUT PROJECT'!$K175*(1-'6. INPUT PROJECT'!$L175)</f>
        <v>0</v>
      </c>
      <c r="BA227" s="297">
        <f>BA$72*'6. INPUT PROJECT'!$H175*'6. INPUT PROJECT'!$K175*(1-'6. INPUT PROJECT'!$L175)</f>
        <v>0</v>
      </c>
      <c r="BB227" s="297">
        <f>BB$72*'6. INPUT PROJECT'!$H175*'6. INPUT PROJECT'!$K175*(1-'6. INPUT PROJECT'!$L175)</f>
        <v>0</v>
      </c>
      <c r="BC227" s="297">
        <f>BC$72*'6. INPUT PROJECT'!$H175*'6. INPUT PROJECT'!$K175*(1-'6. INPUT PROJECT'!$L175)</f>
        <v>0</v>
      </c>
      <c r="BD227" s="297">
        <f>BD$72*'6. INPUT PROJECT'!$H175*'6. INPUT PROJECT'!$K175*(1-'6. INPUT PROJECT'!$L175)</f>
        <v>0</v>
      </c>
      <c r="BE227" s="297">
        <f>BE$72*'6. INPUT PROJECT'!$H175*'6. INPUT PROJECT'!$K175*(1-'6. INPUT PROJECT'!$L175)</f>
        <v>0</v>
      </c>
      <c r="BF227" s="297">
        <f>BF$72*'6. INPUT PROJECT'!$H175*'6. INPUT PROJECT'!$K175*(1-'6. INPUT PROJECT'!$L175)</f>
        <v>0</v>
      </c>
      <c r="BG227" s="297">
        <f>BG$72*'6. INPUT PROJECT'!$H175*'6. INPUT PROJECT'!$K175*(1-'6. INPUT PROJECT'!$L175)</f>
        <v>0</v>
      </c>
      <c r="BH227" s="297">
        <f>BH$72*'6. INPUT PROJECT'!$H175*'6. INPUT PROJECT'!$K175*(1-'6. INPUT PROJECT'!$L175)</f>
        <v>0</v>
      </c>
      <c r="BI227" s="297">
        <f>BI$72*'6. INPUT PROJECT'!$H175*'6. INPUT PROJECT'!$K175*(1-'6. INPUT PROJECT'!$L175)</f>
        <v>0</v>
      </c>
      <c r="BJ227" s="297">
        <f>BJ$72*'6. INPUT PROJECT'!$H175*'6. INPUT PROJECT'!$K175*(1-'6. INPUT PROJECT'!$L175)</f>
        <v>0</v>
      </c>
      <c r="BK227" s="297">
        <f>BK$72*'6. INPUT PROJECT'!$H175*'6. INPUT PROJECT'!$K175*(1-'6. INPUT PROJECT'!$L175)</f>
        <v>0</v>
      </c>
      <c r="BL227" s="297">
        <f>BL$72*'6. INPUT PROJECT'!$H175*'6. INPUT PROJECT'!$K175*(1-'6. INPUT PROJECT'!$L175)</f>
        <v>0</v>
      </c>
      <c r="BM227" s="297">
        <f>BM$72*'6. INPUT PROJECT'!$H175*'6. INPUT PROJECT'!$K175*(1-'6. INPUT PROJECT'!$L175)</f>
        <v>0</v>
      </c>
      <c r="BN227" s="297">
        <f>BN$72*'6. INPUT PROJECT'!$H175*'6. INPUT PROJECT'!$K175*(1-'6. INPUT PROJECT'!$L175)</f>
        <v>0</v>
      </c>
      <c r="BO227" s="297">
        <f>BO$72*'6. INPUT PROJECT'!$H175*'6. INPUT PROJECT'!$K175*(1-'6. INPUT PROJECT'!$L175)</f>
        <v>0</v>
      </c>
      <c r="BP227" s="297">
        <f>BP$72*'6. INPUT PROJECT'!$H175*'6. INPUT PROJECT'!$K175*(1-'6. INPUT PROJECT'!$L175)</f>
        <v>0</v>
      </c>
      <c r="BQ227" s="297">
        <f>BQ$72*'6. INPUT PROJECT'!$H175*'6. INPUT PROJECT'!$K175*(1-'6. INPUT PROJECT'!$L175)</f>
        <v>0</v>
      </c>
      <c r="BR227" s="297">
        <f>BR$72*'6. INPUT PROJECT'!$H175*'6. INPUT PROJECT'!$K175*(1-'6. INPUT PROJECT'!$L175)</f>
        <v>0</v>
      </c>
      <c r="BS227" s="297">
        <f>BS$72*'6. INPUT PROJECT'!$H175*'6. INPUT PROJECT'!$K175*(1-'6. INPUT PROJECT'!$L175)</f>
        <v>0</v>
      </c>
    </row>
    <row r="228" spans="1:71" s="80" customFormat="1" ht="16" outlineLevel="2">
      <c r="A228" s="83"/>
      <c r="B228" s="129" t="str">
        <f>'6. INPUT PROJECT'!D176</f>
        <v>Project-3.1.1-Item #17</v>
      </c>
      <c r="C228" s="129">
        <f>'6. INPUT PROJECT'!F176</f>
        <v>0</v>
      </c>
      <c r="E228" s="297">
        <f t="shared" si="150"/>
        <v>0</v>
      </c>
      <c r="F228" s="297">
        <f t="shared" si="151"/>
        <v>0</v>
      </c>
      <c r="G228" s="297">
        <f t="shared" si="152"/>
        <v>0</v>
      </c>
      <c r="H228" s="297">
        <f t="shared" si="153"/>
        <v>0</v>
      </c>
      <c r="I228" s="297">
        <f t="shared" si="154"/>
        <v>0</v>
      </c>
      <c r="J228" s="297">
        <f t="shared" si="155"/>
        <v>0</v>
      </c>
      <c r="K228" s="291"/>
      <c r="L228" s="297">
        <f>L$72*'6. INPUT PROJECT'!$H176*'6. INPUT PROJECT'!$K176*(1-'6. INPUT PROJECT'!$L176)</f>
        <v>0</v>
      </c>
      <c r="M228" s="297">
        <f>M$72*'6. INPUT PROJECT'!$H176*'6. INPUT PROJECT'!$K176*(1-'6. INPUT PROJECT'!$L176)</f>
        <v>0</v>
      </c>
      <c r="N228" s="297">
        <f>N$72*'6. INPUT PROJECT'!$H176*'6. INPUT PROJECT'!$K176*(1-'6. INPUT PROJECT'!$L176)</f>
        <v>0</v>
      </c>
      <c r="O228" s="297">
        <f>O$72*'6. INPUT PROJECT'!$H176*'6. INPUT PROJECT'!$K176*(1-'6. INPUT PROJECT'!$L176)</f>
        <v>0</v>
      </c>
      <c r="P228" s="297">
        <f>P$72*'6. INPUT PROJECT'!$H176*'6. INPUT PROJECT'!$K176*(1-'6. INPUT PROJECT'!$L176)</f>
        <v>0</v>
      </c>
      <c r="Q228" s="297">
        <f>Q$72*'6. INPUT PROJECT'!$H176*'6. INPUT PROJECT'!$K176*(1-'6. INPUT PROJECT'!$L176)</f>
        <v>0</v>
      </c>
      <c r="R228" s="297">
        <f>R$72*'6. INPUT PROJECT'!$H176*'6. INPUT PROJECT'!$K176*(1-'6. INPUT PROJECT'!$L176)</f>
        <v>0</v>
      </c>
      <c r="S228" s="297">
        <f>S$72*'6. INPUT PROJECT'!$H176*'6. INPUT PROJECT'!$K176*(1-'6. INPUT PROJECT'!$L176)</f>
        <v>0</v>
      </c>
      <c r="T228" s="297">
        <f>T$72*'6. INPUT PROJECT'!$H176*'6. INPUT PROJECT'!$K176*(1-'6. INPUT PROJECT'!$L176)</f>
        <v>0</v>
      </c>
      <c r="U228" s="297">
        <f>U$72*'6. INPUT PROJECT'!$H176*'6. INPUT PROJECT'!$K176*(1-'6. INPUT PROJECT'!$L176)</f>
        <v>0</v>
      </c>
      <c r="V228" s="297">
        <f>V$72*'6. INPUT PROJECT'!$H176*'6. INPUT PROJECT'!$K176*(1-'6. INPUT PROJECT'!$L176)</f>
        <v>0</v>
      </c>
      <c r="W228" s="297">
        <f>W$72*'6. INPUT PROJECT'!$H176*'6. INPUT PROJECT'!$K176*(1-'6. INPUT PROJECT'!$L176)</f>
        <v>0</v>
      </c>
      <c r="X228" s="297">
        <f>X$72*'6. INPUT PROJECT'!$H176*'6. INPUT PROJECT'!$K176*(1-'6. INPUT PROJECT'!$L176)</f>
        <v>0</v>
      </c>
      <c r="Y228" s="297">
        <f>Y$72*'6. INPUT PROJECT'!$H176*'6. INPUT PROJECT'!$K176*(1-'6. INPUT PROJECT'!$L176)</f>
        <v>0</v>
      </c>
      <c r="Z228" s="297">
        <f>Z$72*'6. INPUT PROJECT'!$H176*'6. INPUT PROJECT'!$K176*(1-'6. INPUT PROJECT'!$L176)</f>
        <v>0</v>
      </c>
      <c r="AA228" s="297">
        <f>AA$72*'6. INPUT PROJECT'!$H176*'6. INPUT PROJECT'!$K176*(1-'6. INPUT PROJECT'!$L176)</f>
        <v>0</v>
      </c>
      <c r="AB228" s="297">
        <f>AB$72*'6. INPUT PROJECT'!$H176*'6. INPUT PROJECT'!$K176*(1-'6. INPUT PROJECT'!$L176)</f>
        <v>0</v>
      </c>
      <c r="AC228" s="297">
        <f>AC$72*'6. INPUT PROJECT'!$H176*'6. INPUT PROJECT'!$K176*(1-'6. INPUT PROJECT'!$L176)</f>
        <v>0</v>
      </c>
      <c r="AD228" s="297">
        <f>AD$72*'6. INPUT PROJECT'!$H176*'6. INPUT PROJECT'!$K176*(1-'6. INPUT PROJECT'!$L176)</f>
        <v>0</v>
      </c>
      <c r="AE228" s="297">
        <f>AE$72*'6. INPUT PROJECT'!$H176*'6. INPUT PROJECT'!$K176*(1-'6. INPUT PROJECT'!$L176)</f>
        <v>0</v>
      </c>
      <c r="AF228" s="297">
        <f>AF$72*'6. INPUT PROJECT'!$H176*'6. INPUT PROJECT'!$K176*(1-'6. INPUT PROJECT'!$L176)</f>
        <v>0</v>
      </c>
      <c r="AG228" s="297">
        <f>AG$72*'6. INPUT PROJECT'!$H176*'6. INPUT PROJECT'!$K176*(1-'6. INPUT PROJECT'!$L176)</f>
        <v>0</v>
      </c>
      <c r="AH228" s="297">
        <f>AH$72*'6. INPUT PROJECT'!$H176*'6. INPUT PROJECT'!$K176*(1-'6. INPUT PROJECT'!$L176)</f>
        <v>0</v>
      </c>
      <c r="AI228" s="297">
        <f>AI$72*'6. INPUT PROJECT'!$H176*'6. INPUT PROJECT'!$K176*(1-'6. INPUT PROJECT'!$L176)</f>
        <v>0</v>
      </c>
      <c r="AJ228" s="297">
        <f>AJ$72*'6. INPUT PROJECT'!$H176*'6. INPUT PROJECT'!$K176*(1-'6. INPUT PROJECT'!$L176)</f>
        <v>0</v>
      </c>
      <c r="AK228" s="297">
        <f>AK$72*'6. INPUT PROJECT'!$H176*'6. INPUT PROJECT'!$K176*(1-'6. INPUT PROJECT'!$L176)</f>
        <v>0</v>
      </c>
      <c r="AL228" s="297">
        <f>AL$72*'6. INPUT PROJECT'!$H176*'6. INPUT PROJECT'!$K176*(1-'6. INPUT PROJECT'!$L176)</f>
        <v>0</v>
      </c>
      <c r="AM228" s="297">
        <f>AM$72*'6. INPUT PROJECT'!$H176*'6. INPUT PROJECT'!$K176*(1-'6. INPUT PROJECT'!$L176)</f>
        <v>0</v>
      </c>
      <c r="AN228" s="297">
        <f>AN$72*'6. INPUT PROJECT'!$H176*'6. INPUT PROJECT'!$K176*(1-'6. INPUT PROJECT'!$L176)</f>
        <v>0</v>
      </c>
      <c r="AO228" s="297">
        <f>AO$72*'6. INPUT PROJECT'!$H176*'6. INPUT PROJECT'!$K176*(1-'6. INPUT PROJECT'!$L176)</f>
        <v>0</v>
      </c>
      <c r="AP228" s="297">
        <f>AP$72*'6. INPUT PROJECT'!$H176*'6. INPUT PROJECT'!$K176*(1-'6. INPUT PROJECT'!$L176)</f>
        <v>0</v>
      </c>
      <c r="AQ228" s="297">
        <f>AQ$72*'6. INPUT PROJECT'!$H176*'6. INPUT PROJECT'!$K176*(1-'6. INPUT PROJECT'!$L176)</f>
        <v>0</v>
      </c>
      <c r="AR228" s="297">
        <f>AR$72*'6. INPUT PROJECT'!$H176*'6. INPUT PROJECT'!$K176*(1-'6. INPUT PROJECT'!$L176)</f>
        <v>0</v>
      </c>
      <c r="AS228" s="297">
        <f>AS$72*'6. INPUT PROJECT'!$H176*'6. INPUT PROJECT'!$K176*(1-'6. INPUT PROJECT'!$L176)</f>
        <v>0</v>
      </c>
      <c r="AT228" s="297">
        <f>AT$72*'6. INPUT PROJECT'!$H176*'6. INPUT PROJECT'!$K176*(1-'6. INPUT PROJECT'!$L176)</f>
        <v>0</v>
      </c>
      <c r="AU228" s="297">
        <f>AU$72*'6. INPUT PROJECT'!$H176*'6. INPUT PROJECT'!$K176*(1-'6. INPUT PROJECT'!$L176)</f>
        <v>0</v>
      </c>
      <c r="AV228" s="297">
        <f>AV$72*'6. INPUT PROJECT'!$H176*'6. INPUT PROJECT'!$K176*(1-'6. INPUT PROJECT'!$L176)</f>
        <v>0</v>
      </c>
      <c r="AW228" s="297">
        <f>AW$72*'6. INPUT PROJECT'!$H176*'6. INPUT PROJECT'!$K176*(1-'6. INPUT PROJECT'!$L176)</f>
        <v>0</v>
      </c>
      <c r="AX228" s="297">
        <f>AX$72*'6. INPUT PROJECT'!$H176*'6. INPUT PROJECT'!$K176*(1-'6. INPUT PROJECT'!$L176)</f>
        <v>0</v>
      </c>
      <c r="AY228" s="297">
        <f>AY$72*'6. INPUT PROJECT'!$H176*'6. INPUT PROJECT'!$K176*(1-'6. INPUT PROJECT'!$L176)</f>
        <v>0</v>
      </c>
      <c r="AZ228" s="297">
        <f>AZ$72*'6. INPUT PROJECT'!$H176*'6. INPUT PROJECT'!$K176*(1-'6. INPUT PROJECT'!$L176)</f>
        <v>0</v>
      </c>
      <c r="BA228" s="297">
        <f>BA$72*'6. INPUT PROJECT'!$H176*'6. INPUT PROJECT'!$K176*(1-'6. INPUT PROJECT'!$L176)</f>
        <v>0</v>
      </c>
      <c r="BB228" s="297">
        <f>BB$72*'6. INPUT PROJECT'!$H176*'6. INPUT PROJECT'!$K176*(1-'6. INPUT PROJECT'!$L176)</f>
        <v>0</v>
      </c>
      <c r="BC228" s="297">
        <f>BC$72*'6. INPUT PROJECT'!$H176*'6. INPUT PROJECT'!$K176*(1-'6. INPUT PROJECT'!$L176)</f>
        <v>0</v>
      </c>
      <c r="BD228" s="297">
        <f>BD$72*'6. INPUT PROJECT'!$H176*'6. INPUT PROJECT'!$K176*(1-'6. INPUT PROJECT'!$L176)</f>
        <v>0</v>
      </c>
      <c r="BE228" s="297">
        <f>BE$72*'6. INPUT PROJECT'!$H176*'6. INPUT PROJECT'!$K176*(1-'6. INPUT PROJECT'!$L176)</f>
        <v>0</v>
      </c>
      <c r="BF228" s="297">
        <f>BF$72*'6. INPUT PROJECT'!$H176*'6. INPUT PROJECT'!$K176*(1-'6. INPUT PROJECT'!$L176)</f>
        <v>0</v>
      </c>
      <c r="BG228" s="297">
        <f>BG$72*'6. INPUT PROJECT'!$H176*'6. INPUT PROJECT'!$K176*(1-'6. INPUT PROJECT'!$L176)</f>
        <v>0</v>
      </c>
      <c r="BH228" s="297">
        <f>BH$72*'6. INPUT PROJECT'!$H176*'6. INPUT PROJECT'!$K176*(1-'6. INPUT PROJECT'!$L176)</f>
        <v>0</v>
      </c>
      <c r="BI228" s="297">
        <f>BI$72*'6. INPUT PROJECT'!$H176*'6. INPUT PROJECT'!$K176*(1-'6. INPUT PROJECT'!$L176)</f>
        <v>0</v>
      </c>
      <c r="BJ228" s="297">
        <f>BJ$72*'6. INPUT PROJECT'!$H176*'6. INPUT PROJECT'!$K176*(1-'6. INPUT PROJECT'!$L176)</f>
        <v>0</v>
      </c>
      <c r="BK228" s="297">
        <f>BK$72*'6. INPUT PROJECT'!$H176*'6. INPUT PROJECT'!$K176*(1-'6. INPUT PROJECT'!$L176)</f>
        <v>0</v>
      </c>
      <c r="BL228" s="297">
        <f>BL$72*'6. INPUT PROJECT'!$H176*'6. INPUT PROJECT'!$K176*(1-'6. INPUT PROJECT'!$L176)</f>
        <v>0</v>
      </c>
      <c r="BM228" s="297">
        <f>BM$72*'6. INPUT PROJECT'!$H176*'6. INPUT PROJECT'!$K176*(1-'6. INPUT PROJECT'!$L176)</f>
        <v>0</v>
      </c>
      <c r="BN228" s="297">
        <f>BN$72*'6. INPUT PROJECT'!$H176*'6. INPUT PROJECT'!$K176*(1-'6. INPUT PROJECT'!$L176)</f>
        <v>0</v>
      </c>
      <c r="BO228" s="297">
        <f>BO$72*'6. INPUT PROJECT'!$H176*'6. INPUT PROJECT'!$K176*(1-'6. INPUT PROJECT'!$L176)</f>
        <v>0</v>
      </c>
      <c r="BP228" s="297">
        <f>BP$72*'6. INPUT PROJECT'!$H176*'6. INPUT PROJECT'!$K176*(1-'6. INPUT PROJECT'!$L176)</f>
        <v>0</v>
      </c>
      <c r="BQ228" s="297">
        <f>BQ$72*'6. INPUT PROJECT'!$H176*'6. INPUT PROJECT'!$K176*(1-'6. INPUT PROJECT'!$L176)</f>
        <v>0</v>
      </c>
      <c r="BR228" s="297">
        <f>BR$72*'6. INPUT PROJECT'!$H176*'6. INPUT PROJECT'!$K176*(1-'6. INPUT PROJECT'!$L176)</f>
        <v>0</v>
      </c>
      <c r="BS228" s="297">
        <f>BS$72*'6. INPUT PROJECT'!$H176*'6. INPUT PROJECT'!$K176*(1-'6. INPUT PROJECT'!$L176)</f>
        <v>0</v>
      </c>
    </row>
    <row r="229" spans="1:71" s="80" customFormat="1" ht="16" outlineLevel="2">
      <c r="A229" s="83"/>
      <c r="B229" s="129" t="str">
        <f>'6. INPUT PROJECT'!D177</f>
        <v>Project-3.1.1-Item #18</v>
      </c>
      <c r="C229" s="129">
        <f>'6. INPUT PROJECT'!F177</f>
        <v>0</v>
      </c>
      <c r="E229" s="297">
        <f t="shared" si="150"/>
        <v>0</v>
      </c>
      <c r="F229" s="297">
        <f t="shared" si="151"/>
        <v>0</v>
      </c>
      <c r="G229" s="297">
        <f t="shared" si="152"/>
        <v>0</v>
      </c>
      <c r="H229" s="297">
        <f t="shared" si="153"/>
        <v>0</v>
      </c>
      <c r="I229" s="297">
        <f t="shared" si="154"/>
        <v>0</v>
      </c>
      <c r="J229" s="297">
        <f t="shared" si="155"/>
        <v>0</v>
      </c>
      <c r="K229" s="291"/>
      <c r="L229" s="297">
        <f>L$72*'6. INPUT PROJECT'!$H177*'6. INPUT PROJECT'!$K177*(1-'6. INPUT PROJECT'!$L177)</f>
        <v>0</v>
      </c>
      <c r="M229" s="297">
        <f>M$72*'6. INPUT PROJECT'!$H177*'6. INPUT PROJECT'!$K177*(1-'6. INPUT PROJECT'!$L177)</f>
        <v>0</v>
      </c>
      <c r="N229" s="297">
        <f>N$72*'6. INPUT PROJECT'!$H177*'6. INPUT PROJECT'!$K177*(1-'6. INPUT PROJECT'!$L177)</f>
        <v>0</v>
      </c>
      <c r="O229" s="297">
        <f>O$72*'6. INPUT PROJECT'!$H177*'6. INPUT PROJECT'!$K177*(1-'6. INPUT PROJECT'!$L177)</f>
        <v>0</v>
      </c>
      <c r="P229" s="297">
        <f>P$72*'6. INPUT PROJECT'!$H177*'6. INPUT PROJECT'!$K177*(1-'6. INPUT PROJECT'!$L177)</f>
        <v>0</v>
      </c>
      <c r="Q229" s="297">
        <f>Q$72*'6. INPUT PROJECT'!$H177*'6. INPUT PROJECT'!$K177*(1-'6. INPUT PROJECT'!$L177)</f>
        <v>0</v>
      </c>
      <c r="R229" s="297">
        <f>R$72*'6. INPUT PROJECT'!$H177*'6. INPUT PROJECT'!$K177*(1-'6. INPUT PROJECT'!$L177)</f>
        <v>0</v>
      </c>
      <c r="S229" s="297">
        <f>S$72*'6. INPUT PROJECT'!$H177*'6. INPUT PROJECT'!$K177*(1-'6. INPUT PROJECT'!$L177)</f>
        <v>0</v>
      </c>
      <c r="T229" s="297">
        <f>T$72*'6. INPUT PROJECT'!$H177*'6. INPUT PROJECT'!$K177*(1-'6. INPUT PROJECT'!$L177)</f>
        <v>0</v>
      </c>
      <c r="U229" s="297">
        <f>U$72*'6. INPUT PROJECT'!$H177*'6. INPUT PROJECT'!$K177*(1-'6. INPUT PROJECT'!$L177)</f>
        <v>0</v>
      </c>
      <c r="V229" s="297">
        <f>V$72*'6. INPUT PROJECT'!$H177*'6. INPUT PROJECT'!$K177*(1-'6. INPUT PROJECT'!$L177)</f>
        <v>0</v>
      </c>
      <c r="W229" s="297">
        <f>W$72*'6. INPUT PROJECT'!$H177*'6. INPUT PROJECT'!$K177*(1-'6. INPUT PROJECT'!$L177)</f>
        <v>0</v>
      </c>
      <c r="X229" s="297">
        <f>X$72*'6. INPUT PROJECT'!$H177*'6. INPUT PROJECT'!$K177*(1-'6. INPUT PROJECT'!$L177)</f>
        <v>0</v>
      </c>
      <c r="Y229" s="297">
        <f>Y$72*'6. INPUT PROJECT'!$H177*'6. INPUT PROJECT'!$K177*(1-'6. INPUT PROJECT'!$L177)</f>
        <v>0</v>
      </c>
      <c r="Z229" s="297">
        <f>Z$72*'6. INPUT PROJECT'!$H177*'6. INPUT PROJECT'!$K177*(1-'6. INPUT PROJECT'!$L177)</f>
        <v>0</v>
      </c>
      <c r="AA229" s="297">
        <f>AA$72*'6. INPUT PROJECT'!$H177*'6. INPUT PROJECT'!$K177*(1-'6. INPUT PROJECT'!$L177)</f>
        <v>0</v>
      </c>
      <c r="AB229" s="297">
        <f>AB$72*'6. INPUT PROJECT'!$H177*'6. INPUT PROJECT'!$K177*(1-'6. INPUT PROJECT'!$L177)</f>
        <v>0</v>
      </c>
      <c r="AC229" s="297">
        <f>AC$72*'6. INPUT PROJECT'!$H177*'6. INPUT PROJECT'!$K177*(1-'6. INPUT PROJECT'!$L177)</f>
        <v>0</v>
      </c>
      <c r="AD229" s="297">
        <f>AD$72*'6. INPUT PROJECT'!$H177*'6. INPUT PROJECT'!$K177*(1-'6. INPUT PROJECT'!$L177)</f>
        <v>0</v>
      </c>
      <c r="AE229" s="297">
        <f>AE$72*'6. INPUT PROJECT'!$H177*'6. INPUT PROJECT'!$K177*(1-'6. INPUT PROJECT'!$L177)</f>
        <v>0</v>
      </c>
      <c r="AF229" s="297">
        <f>AF$72*'6. INPUT PROJECT'!$H177*'6. INPUT PROJECT'!$K177*(1-'6. INPUT PROJECT'!$L177)</f>
        <v>0</v>
      </c>
      <c r="AG229" s="297">
        <f>AG$72*'6. INPUT PROJECT'!$H177*'6. INPUT PROJECT'!$K177*(1-'6. INPUT PROJECT'!$L177)</f>
        <v>0</v>
      </c>
      <c r="AH229" s="297">
        <f>AH$72*'6. INPUT PROJECT'!$H177*'6. INPUT PROJECT'!$K177*(1-'6. INPUT PROJECT'!$L177)</f>
        <v>0</v>
      </c>
      <c r="AI229" s="297">
        <f>AI$72*'6. INPUT PROJECT'!$H177*'6. INPUT PROJECT'!$K177*(1-'6. INPUT PROJECT'!$L177)</f>
        <v>0</v>
      </c>
      <c r="AJ229" s="297">
        <f>AJ$72*'6. INPUT PROJECT'!$H177*'6. INPUT PROJECT'!$K177*(1-'6. INPUT PROJECT'!$L177)</f>
        <v>0</v>
      </c>
      <c r="AK229" s="297">
        <f>AK$72*'6. INPUT PROJECT'!$H177*'6. INPUT PROJECT'!$K177*(1-'6. INPUT PROJECT'!$L177)</f>
        <v>0</v>
      </c>
      <c r="AL229" s="297">
        <f>AL$72*'6. INPUT PROJECT'!$H177*'6. INPUT PROJECT'!$K177*(1-'6. INPUT PROJECT'!$L177)</f>
        <v>0</v>
      </c>
      <c r="AM229" s="297">
        <f>AM$72*'6. INPUT PROJECT'!$H177*'6. INPUT PROJECT'!$K177*(1-'6. INPUT PROJECT'!$L177)</f>
        <v>0</v>
      </c>
      <c r="AN229" s="297">
        <f>AN$72*'6. INPUT PROJECT'!$H177*'6. INPUT PROJECT'!$K177*(1-'6. INPUT PROJECT'!$L177)</f>
        <v>0</v>
      </c>
      <c r="AO229" s="297">
        <f>AO$72*'6. INPUT PROJECT'!$H177*'6. INPUT PROJECT'!$K177*(1-'6. INPUT PROJECT'!$L177)</f>
        <v>0</v>
      </c>
      <c r="AP229" s="297">
        <f>AP$72*'6. INPUT PROJECT'!$H177*'6. INPUT PROJECT'!$K177*(1-'6. INPUT PROJECT'!$L177)</f>
        <v>0</v>
      </c>
      <c r="AQ229" s="297">
        <f>AQ$72*'6. INPUT PROJECT'!$H177*'6. INPUT PROJECT'!$K177*(1-'6. INPUT PROJECT'!$L177)</f>
        <v>0</v>
      </c>
      <c r="AR229" s="297">
        <f>AR$72*'6. INPUT PROJECT'!$H177*'6. INPUT PROJECT'!$K177*(1-'6. INPUT PROJECT'!$L177)</f>
        <v>0</v>
      </c>
      <c r="AS229" s="297">
        <f>AS$72*'6. INPUT PROJECT'!$H177*'6. INPUT PROJECT'!$K177*(1-'6. INPUT PROJECT'!$L177)</f>
        <v>0</v>
      </c>
      <c r="AT229" s="297">
        <f>AT$72*'6. INPUT PROJECT'!$H177*'6. INPUT PROJECT'!$K177*(1-'6. INPUT PROJECT'!$L177)</f>
        <v>0</v>
      </c>
      <c r="AU229" s="297">
        <f>AU$72*'6. INPUT PROJECT'!$H177*'6. INPUT PROJECT'!$K177*(1-'6. INPUT PROJECT'!$L177)</f>
        <v>0</v>
      </c>
      <c r="AV229" s="297">
        <f>AV$72*'6. INPUT PROJECT'!$H177*'6. INPUT PROJECT'!$K177*(1-'6. INPUT PROJECT'!$L177)</f>
        <v>0</v>
      </c>
      <c r="AW229" s="297">
        <f>AW$72*'6. INPUT PROJECT'!$H177*'6. INPUT PROJECT'!$K177*(1-'6. INPUT PROJECT'!$L177)</f>
        <v>0</v>
      </c>
      <c r="AX229" s="297">
        <f>AX$72*'6. INPUT PROJECT'!$H177*'6. INPUT PROJECT'!$K177*(1-'6. INPUT PROJECT'!$L177)</f>
        <v>0</v>
      </c>
      <c r="AY229" s="297">
        <f>AY$72*'6. INPUT PROJECT'!$H177*'6. INPUT PROJECT'!$K177*(1-'6. INPUT PROJECT'!$L177)</f>
        <v>0</v>
      </c>
      <c r="AZ229" s="297">
        <f>AZ$72*'6. INPUT PROJECT'!$H177*'6. INPUT PROJECT'!$K177*(1-'6. INPUT PROJECT'!$L177)</f>
        <v>0</v>
      </c>
      <c r="BA229" s="297">
        <f>BA$72*'6. INPUT PROJECT'!$H177*'6. INPUT PROJECT'!$K177*(1-'6. INPUT PROJECT'!$L177)</f>
        <v>0</v>
      </c>
      <c r="BB229" s="297">
        <f>BB$72*'6. INPUT PROJECT'!$H177*'6. INPUT PROJECT'!$K177*(1-'6. INPUT PROJECT'!$L177)</f>
        <v>0</v>
      </c>
      <c r="BC229" s="297">
        <f>BC$72*'6. INPUT PROJECT'!$H177*'6. INPUT PROJECT'!$K177*(1-'6. INPUT PROJECT'!$L177)</f>
        <v>0</v>
      </c>
      <c r="BD229" s="297">
        <f>BD$72*'6. INPUT PROJECT'!$H177*'6. INPUT PROJECT'!$K177*(1-'6. INPUT PROJECT'!$L177)</f>
        <v>0</v>
      </c>
      <c r="BE229" s="297">
        <f>BE$72*'6. INPUT PROJECT'!$H177*'6. INPUT PROJECT'!$K177*(1-'6. INPUT PROJECT'!$L177)</f>
        <v>0</v>
      </c>
      <c r="BF229" s="297">
        <f>BF$72*'6. INPUT PROJECT'!$H177*'6. INPUT PROJECT'!$K177*(1-'6. INPUT PROJECT'!$L177)</f>
        <v>0</v>
      </c>
      <c r="BG229" s="297">
        <f>BG$72*'6. INPUT PROJECT'!$H177*'6. INPUT PROJECT'!$K177*(1-'6. INPUT PROJECT'!$L177)</f>
        <v>0</v>
      </c>
      <c r="BH229" s="297">
        <f>BH$72*'6. INPUT PROJECT'!$H177*'6. INPUT PROJECT'!$K177*(1-'6. INPUT PROJECT'!$L177)</f>
        <v>0</v>
      </c>
      <c r="BI229" s="297">
        <f>BI$72*'6. INPUT PROJECT'!$H177*'6. INPUT PROJECT'!$K177*(1-'6. INPUT PROJECT'!$L177)</f>
        <v>0</v>
      </c>
      <c r="BJ229" s="297">
        <f>BJ$72*'6. INPUT PROJECT'!$H177*'6. INPUT PROJECT'!$K177*(1-'6. INPUT PROJECT'!$L177)</f>
        <v>0</v>
      </c>
      <c r="BK229" s="297">
        <f>BK$72*'6. INPUT PROJECT'!$H177*'6. INPUT PROJECT'!$K177*(1-'6. INPUT PROJECT'!$L177)</f>
        <v>0</v>
      </c>
      <c r="BL229" s="297">
        <f>BL$72*'6. INPUT PROJECT'!$H177*'6. INPUT PROJECT'!$K177*(1-'6. INPUT PROJECT'!$L177)</f>
        <v>0</v>
      </c>
      <c r="BM229" s="297">
        <f>BM$72*'6. INPUT PROJECT'!$H177*'6. INPUT PROJECT'!$K177*(1-'6. INPUT PROJECT'!$L177)</f>
        <v>0</v>
      </c>
      <c r="BN229" s="297">
        <f>BN$72*'6. INPUT PROJECT'!$H177*'6. INPUT PROJECT'!$K177*(1-'6. INPUT PROJECT'!$L177)</f>
        <v>0</v>
      </c>
      <c r="BO229" s="297">
        <f>BO$72*'6. INPUT PROJECT'!$H177*'6. INPUT PROJECT'!$K177*(1-'6. INPUT PROJECT'!$L177)</f>
        <v>0</v>
      </c>
      <c r="BP229" s="297">
        <f>BP$72*'6. INPUT PROJECT'!$H177*'6. INPUT PROJECT'!$K177*(1-'6. INPUT PROJECT'!$L177)</f>
        <v>0</v>
      </c>
      <c r="BQ229" s="297">
        <f>BQ$72*'6. INPUT PROJECT'!$H177*'6. INPUT PROJECT'!$K177*(1-'6. INPUT PROJECT'!$L177)</f>
        <v>0</v>
      </c>
      <c r="BR229" s="297">
        <f>BR$72*'6. INPUT PROJECT'!$H177*'6. INPUT PROJECT'!$K177*(1-'6. INPUT PROJECT'!$L177)</f>
        <v>0</v>
      </c>
      <c r="BS229" s="297">
        <f>BS$72*'6. INPUT PROJECT'!$H177*'6. INPUT PROJECT'!$K177*(1-'6. INPUT PROJECT'!$L177)</f>
        <v>0</v>
      </c>
    </row>
    <row r="230" spans="1:71" s="80" customFormat="1" ht="16" outlineLevel="2">
      <c r="A230" s="83"/>
      <c r="B230" s="129" t="str">
        <f>'6. INPUT PROJECT'!D178</f>
        <v>Project-3.1.1-Item #19</v>
      </c>
      <c r="C230" s="129">
        <f>'6. INPUT PROJECT'!F178</f>
        <v>0</v>
      </c>
      <c r="E230" s="297">
        <f t="shared" si="150"/>
        <v>0</v>
      </c>
      <c r="F230" s="297">
        <f t="shared" si="151"/>
        <v>0</v>
      </c>
      <c r="G230" s="297">
        <f t="shared" si="152"/>
        <v>0</v>
      </c>
      <c r="H230" s="297">
        <f t="shared" si="153"/>
        <v>0</v>
      </c>
      <c r="I230" s="297">
        <f t="shared" si="154"/>
        <v>0</v>
      </c>
      <c r="J230" s="297">
        <f t="shared" si="155"/>
        <v>0</v>
      </c>
      <c r="K230" s="291"/>
      <c r="L230" s="297">
        <f>L$72*'6. INPUT PROJECT'!$H178*'6. INPUT PROJECT'!$K178*(1-'6. INPUT PROJECT'!$L178)</f>
        <v>0</v>
      </c>
      <c r="M230" s="297">
        <f>M$72*'6. INPUT PROJECT'!$H178*'6. INPUT PROJECT'!$K178*(1-'6. INPUT PROJECT'!$L178)</f>
        <v>0</v>
      </c>
      <c r="N230" s="297">
        <f>N$72*'6. INPUT PROJECT'!$H178*'6. INPUT PROJECT'!$K178*(1-'6. INPUT PROJECT'!$L178)</f>
        <v>0</v>
      </c>
      <c r="O230" s="297">
        <f>O$72*'6. INPUT PROJECT'!$H178*'6. INPUT PROJECT'!$K178*(1-'6. INPUT PROJECT'!$L178)</f>
        <v>0</v>
      </c>
      <c r="P230" s="297">
        <f>P$72*'6. INPUT PROJECT'!$H178*'6. INPUT PROJECT'!$K178*(1-'6. INPUT PROJECT'!$L178)</f>
        <v>0</v>
      </c>
      <c r="Q230" s="297">
        <f>Q$72*'6. INPUT PROJECT'!$H178*'6. INPUT PROJECT'!$K178*(1-'6. INPUT PROJECT'!$L178)</f>
        <v>0</v>
      </c>
      <c r="R230" s="297">
        <f>R$72*'6. INPUT PROJECT'!$H178*'6. INPUT PROJECT'!$K178*(1-'6. INPUT PROJECT'!$L178)</f>
        <v>0</v>
      </c>
      <c r="S230" s="297">
        <f>S$72*'6. INPUT PROJECT'!$H178*'6. INPUT PROJECT'!$K178*(1-'6. INPUT PROJECT'!$L178)</f>
        <v>0</v>
      </c>
      <c r="T230" s="297">
        <f>T$72*'6. INPUT PROJECT'!$H178*'6. INPUT PROJECT'!$K178*(1-'6. INPUT PROJECT'!$L178)</f>
        <v>0</v>
      </c>
      <c r="U230" s="297">
        <f>U$72*'6. INPUT PROJECT'!$H178*'6. INPUT PROJECT'!$K178*(1-'6. INPUT PROJECT'!$L178)</f>
        <v>0</v>
      </c>
      <c r="V230" s="297">
        <f>V$72*'6. INPUT PROJECT'!$H178*'6. INPUT PROJECT'!$K178*(1-'6. INPUT PROJECT'!$L178)</f>
        <v>0</v>
      </c>
      <c r="W230" s="297">
        <f>W$72*'6. INPUT PROJECT'!$H178*'6. INPUT PROJECT'!$K178*(1-'6. INPUT PROJECT'!$L178)</f>
        <v>0</v>
      </c>
      <c r="X230" s="297">
        <f>X$72*'6. INPUT PROJECT'!$H178*'6. INPUT PROJECT'!$K178*(1-'6. INPUT PROJECT'!$L178)</f>
        <v>0</v>
      </c>
      <c r="Y230" s="297">
        <f>Y$72*'6. INPUT PROJECT'!$H178*'6. INPUT PROJECT'!$K178*(1-'6. INPUT PROJECT'!$L178)</f>
        <v>0</v>
      </c>
      <c r="Z230" s="297">
        <f>Z$72*'6. INPUT PROJECT'!$H178*'6. INPUT PROJECT'!$K178*(1-'6. INPUT PROJECT'!$L178)</f>
        <v>0</v>
      </c>
      <c r="AA230" s="297">
        <f>AA$72*'6. INPUT PROJECT'!$H178*'6. INPUT PROJECT'!$K178*(1-'6. INPUT PROJECT'!$L178)</f>
        <v>0</v>
      </c>
      <c r="AB230" s="297">
        <f>AB$72*'6. INPUT PROJECT'!$H178*'6. INPUT PROJECT'!$K178*(1-'6. INPUT PROJECT'!$L178)</f>
        <v>0</v>
      </c>
      <c r="AC230" s="297">
        <f>AC$72*'6. INPUT PROJECT'!$H178*'6. INPUT PROJECT'!$K178*(1-'6. INPUT PROJECT'!$L178)</f>
        <v>0</v>
      </c>
      <c r="AD230" s="297">
        <f>AD$72*'6. INPUT PROJECT'!$H178*'6. INPUT PROJECT'!$K178*(1-'6. INPUT PROJECT'!$L178)</f>
        <v>0</v>
      </c>
      <c r="AE230" s="297">
        <f>AE$72*'6. INPUT PROJECT'!$H178*'6. INPUT PROJECT'!$K178*(1-'6. INPUT PROJECT'!$L178)</f>
        <v>0</v>
      </c>
      <c r="AF230" s="297">
        <f>AF$72*'6. INPUT PROJECT'!$H178*'6. INPUT PROJECT'!$K178*(1-'6. INPUT PROJECT'!$L178)</f>
        <v>0</v>
      </c>
      <c r="AG230" s="297">
        <f>AG$72*'6. INPUT PROJECT'!$H178*'6. INPUT PROJECT'!$K178*(1-'6. INPUT PROJECT'!$L178)</f>
        <v>0</v>
      </c>
      <c r="AH230" s="297">
        <f>AH$72*'6. INPUT PROJECT'!$H178*'6. INPUT PROJECT'!$K178*(1-'6. INPUT PROJECT'!$L178)</f>
        <v>0</v>
      </c>
      <c r="AI230" s="297">
        <f>AI$72*'6. INPUT PROJECT'!$H178*'6. INPUT PROJECT'!$K178*(1-'6. INPUT PROJECT'!$L178)</f>
        <v>0</v>
      </c>
      <c r="AJ230" s="297">
        <f>AJ$72*'6. INPUT PROJECT'!$H178*'6. INPUT PROJECT'!$K178*(1-'6. INPUT PROJECT'!$L178)</f>
        <v>0</v>
      </c>
      <c r="AK230" s="297">
        <f>AK$72*'6. INPUT PROJECT'!$H178*'6. INPUT PROJECT'!$K178*(1-'6. INPUT PROJECT'!$L178)</f>
        <v>0</v>
      </c>
      <c r="AL230" s="297">
        <f>AL$72*'6. INPUT PROJECT'!$H178*'6. INPUT PROJECT'!$K178*(1-'6. INPUT PROJECT'!$L178)</f>
        <v>0</v>
      </c>
      <c r="AM230" s="297">
        <f>AM$72*'6. INPUT PROJECT'!$H178*'6. INPUT PROJECT'!$K178*(1-'6. INPUT PROJECT'!$L178)</f>
        <v>0</v>
      </c>
      <c r="AN230" s="297">
        <f>AN$72*'6. INPUT PROJECT'!$H178*'6. INPUT PROJECT'!$K178*(1-'6. INPUT PROJECT'!$L178)</f>
        <v>0</v>
      </c>
      <c r="AO230" s="297">
        <f>AO$72*'6. INPUT PROJECT'!$H178*'6. INPUT PROJECT'!$K178*(1-'6. INPUT PROJECT'!$L178)</f>
        <v>0</v>
      </c>
      <c r="AP230" s="297">
        <f>AP$72*'6. INPUT PROJECT'!$H178*'6. INPUT PROJECT'!$K178*(1-'6. INPUT PROJECT'!$L178)</f>
        <v>0</v>
      </c>
      <c r="AQ230" s="297">
        <f>AQ$72*'6. INPUT PROJECT'!$H178*'6. INPUT PROJECT'!$K178*(1-'6. INPUT PROJECT'!$L178)</f>
        <v>0</v>
      </c>
      <c r="AR230" s="297">
        <f>AR$72*'6. INPUT PROJECT'!$H178*'6. INPUT PROJECT'!$K178*(1-'6. INPUT PROJECT'!$L178)</f>
        <v>0</v>
      </c>
      <c r="AS230" s="297">
        <f>AS$72*'6. INPUT PROJECT'!$H178*'6. INPUT PROJECT'!$K178*(1-'6. INPUT PROJECT'!$L178)</f>
        <v>0</v>
      </c>
      <c r="AT230" s="297">
        <f>AT$72*'6. INPUT PROJECT'!$H178*'6. INPUT PROJECT'!$K178*(1-'6. INPUT PROJECT'!$L178)</f>
        <v>0</v>
      </c>
      <c r="AU230" s="297">
        <f>AU$72*'6. INPUT PROJECT'!$H178*'6. INPUT PROJECT'!$K178*(1-'6. INPUT PROJECT'!$L178)</f>
        <v>0</v>
      </c>
      <c r="AV230" s="297">
        <f>AV$72*'6. INPUT PROJECT'!$H178*'6. INPUT PROJECT'!$K178*(1-'6. INPUT PROJECT'!$L178)</f>
        <v>0</v>
      </c>
      <c r="AW230" s="297">
        <f>AW$72*'6. INPUT PROJECT'!$H178*'6. INPUT PROJECT'!$K178*(1-'6. INPUT PROJECT'!$L178)</f>
        <v>0</v>
      </c>
      <c r="AX230" s="297">
        <f>AX$72*'6. INPUT PROJECT'!$H178*'6. INPUT PROJECT'!$K178*(1-'6. INPUT PROJECT'!$L178)</f>
        <v>0</v>
      </c>
      <c r="AY230" s="297">
        <f>AY$72*'6. INPUT PROJECT'!$H178*'6. INPUT PROJECT'!$K178*(1-'6. INPUT PROJECT'!$L178)</f>
        <v>0</v>
      </c>
      <c r="AZ230" s="297">
        <f>AZ$72*'6. INPUT PROJECT'!$H178*'6. INPUT PROJECT'!$K178*(1-'6. INPUT PROJECT'!$L178)</f>
        <v>0</v>
      </c>
      <c r="BA230" s="297">
        <f>BA$72*'6. INPUT PROJECT'!$H178*'6. INPUT PROJECT'!$K178*(1-'6. INPUT PROJECT'!$L178)</f>
        <v>0</v>
      </c>
      <c r="BB230" s="297">
        <f>BB$72*'6. INPUT PROJECT'!$H178*'6. INPUT PROJECT'!$K178*(1-'6. INPUT PROJECT'!$L178)</f>
        <v>0</v>
      </c>
      <c r="BC230" s="297">
        <f>BC$72*'6. INPUT PROJECT'!$H178*'6. INPUT PROJECT'!$K178*(1-'6. INPUT PROJECT'!$L178)</f>
        <v>0</v>
      </c>
      <c r="BD230" s="297">
        <f>BD$72*'6. INPUT PROJECT'!$H178*'6. INPUT PROJECT'!$K178*(1-'6. INPUT PROJECT'!$L178)</f>
        <v>0</v>
      </c>
      <c r="BE230" s="297">
        <f>BE$72*'6. INPUT PROJECT'!$H178*'6. INPUT PROJECT'!$K178*(1-'6. INPUT PROJECT'!$L178)</f>
        <v>0</v>
      </c>
      <c r="BF230" s="297">
        <f>BF$72*'6. INPUT PROJECT'!$H178*'6. INPUT PROJECT'!$K178*(1-'6. INPUT PROJECT'!$L178)</f>
        <v>0</v>
      </c>
      <c r="BG230" s="297">
        <f>BG$72*'6. INPUT PROJECT'!$H178*'6. INPUT PROJECT'!$K178*(1-'6. INPUT PROJECT'!$L178)</f>
        <v>0</v>
      </c>
      <c r="BH230" s="297">
        <f>BH$72*'6. INPUT PROJECT'!$H178*'6. INPUT PROJECT'!$K178*(1-'6. INPUT PROJECT'!$L178)</f>
        <v>0</v>
      </c>
      <c r="BI230" s="297">
        <f>BI$72*'6. INPUT PROJECT'!$H178*'6. INPUT PROJECT'!$K178*(1-'6. INPUT PROJECT'!$L178)</f>
        <v>0</v>
      </c>
      <c r="BJ230" s="297">
        <f>BJ$72*'6. INPUT PROJECT'!$H178*'6. INPUT PROJECT'!$K178*(1-'6. INPUT PROJECT'!$L178)</f>
        <v>0</v>
      </c>
      <c r="BK230" s="297">
        <f>BK$72*'6. INPUT PROJECT'!$H178*'6. INPUT PROJECT'!$K178*(1-'6. INPUT PROJECT'!$L178)</f>
        <v>0</v>
      </c>
      <c r="BL230" s="297">
        <f>BL$72*'6. INPUT PROJECT'!$H178*'6. INPUT PROJECT'!$K178*(1-'6. INPUT PROJECT'!$L178)</f>
        <v>0</v>
      </c>
      <c r="BM230" s="297">
        <f>BM$72*'6. INPUT PROJECT'!$H178*'6. INPUT PROJECT'!$K178*(1-'6. INPUT PROJECT'!$L178)</f>
        <v>0</v>
      </c>
      <c r="BN230" s="297">
        <f>BN$72*'6. INPUT PROJECT'!$H178*'6. INPUT PROJECT'!$K178*(1-'6. INPUT PROJECT'!$L178)</f>
        <v>0</v>
      </c>
      <c r="BO230" s="297">
        <f>BO$72*'6. INPUT PROJECT'!$H178*'6. INPUT PROJECT'!$K178*(1-'6. INPUT PROJECT'!$L178)</f>
        <v>0</v>
      </c>
      <c r="BP230" s="297">
        <f>BP$72*'6. INPUT PROJECT'!$H178*'6. INPUT PROJECT'!$K178*(1-'6. INPUT PROJECT'!$L178)</f>
        <v>0</v>
      </c>
      <c r="BQ230" s="297">
        <f>BQ$72*'6. INPUT PROJECT'!$H178*'6. INPUT PROJECT'!$K178*(1-'6. INPUT PROJECT'!$L178)</f>
        <v>0</v>
      </c>
      <c r="BR230" s="297">
        <f>BR$72*'6. INPUT PROJECT'!$H178*'6. INPUT PROJECT'!$K178*(1-'6. INPUT PROJECT'!$L178)</f>
        <v>0</v>
      </c>
      <c r="BS230" s="297">
        <f>BS$72*'6. INPUT PROJECT'!$H178*'6. INPUT PROJECT'!$K178*(1-'6. INPUT PROJECT'!$L178)</f>
        <v>0</v>
      </c>
    </row>
    <row r="231" spans="1:71" s="80" customFormat="1" ht="16" outlineLevel="2">
      <c r="A231" s="83"/>
      <c r="B231" s="134" t="str">
        <f>'6. INPUT PROJECT'!D179</f>
        <v>Project-3.1.1-Item #20</v>
      </c>
      <c r="C231" s="134">
        <f>'6. INPUT PROJECT'!F179</f>
        <v>0</v>
      </c>
      <c r="E231" s="298">
        <f t="shared" si="150"/>
        <v>0</v>
      </c>
      <c r="F231" s="298">
        <f t="shared" si="151"/>
        <v>0</v>
      </c>
      <c r="G231" s="298">
        <f t="shared" si="152"/>
        <v>0</v>
      </c>
      <c r="H231" s="298">
        <f t="shared" si="153"/>
        <v>0</v>
      </c>
      <c r="I231" s="298">
        <f t="shared" si="154"/>
        <v>0</v>
      </c>
      <c r="J231" s="298">
        <f t="shared" si="155"/>
        <v>0</v>
      </c>
      <c r="K231" s="291"/>
      <c r="L231" s="298">
        <f>L$72*'6. INPUT PROJECT'!$H179*'6. INPUT PROJECT'!$K179*(1-'6. INPUT PROJECT'!$L179)</f>
        <v>0</v>
      </c>
      <c r="M231" s="298">
        <f>M$72*'6. INPUT PROJECT'!$H179*'6. INPUT PROJECT'!$K179*(1-'6. INPUT PROJECT'!$L179)</f>
        <v>0</v>
      </c>
      <c r="N231" s="298">
        <f>N$72*'6. INPUT PROJECT'!$H179*'6. INPUT PROJECT'!$K179*(1-'6. INPUT PROJECT'!$L179)</f>
        <v>0</v>
      </c>
      <c r="O231" s="298">
        <f>O$72*'6. INPUT PROJECT'!$H179*'6. INPUT PROJECT'!$K179*(1-'6. INPUT PROJECT'!$L179)</f>
        <v>0</v>
      </c>
      <c r="P231" s="298">
        <f>P$72*'6. INPUT PROJECT'!$H179*'6. INPUT PROJECT'!$K179*(1-'6. INPUT PROJECT'!$L179)</f>
        <v>0</v>
      </c>
      <c r="Q231" s="298">
        <f>Q$72*'6. INPUT PROJECT'!$H179*'6. INPUT PROJECT'!$K179*(1-'6. INPUT PROJECT'!$L179)</f>
        <v>0</v>
      </c>
      <c r="R231" s="298">
        <f>R$72*'6. INPUT PROJECT'!$H179*'6. INPUT PROJECT'!$K179*(1-'6. INPUT PROJECT'!$L179)</f>
        <v>0</v>
      </c>
      <c r="S231" s="298">
        <f>S$72*'6. INPUT PROJECT'!$H179*'6. INPUT PROJECT'!$K179*(1-'6. INPUT PROJECT'!$L179)</f>
        <v>0</v>
      </c>
      <c r="T231" s="298">
        <f>T$72*'6. INPUT PROJECT'!$H179*'6. INPUT PROJECT'!$K179*(1-'6. INPUT PROJECT'!$L179)</f>
        <v>0</v>
      </c>
      <c r="U231" s="298">
        <f>U$72*'6. INPUT PROJECT'!$H179*'6. INPUT PROJECT'!$K179*(1-'6. INPUT PROJECT'!$L179)</f>
        <v>0</v>
      </c>
      <c r="V231" s="298">
        <f>V$72*'6. INPUT PROJECT'!$H179*'6. INPUT PROJECT'!$K179*(1-'6. INPUT PROJECT'!$L179)</f>
        <v>0</v>
      </c>
      <c r="W231" s="298">
        <f>W$72*'6. INPUT PROJECT'!$H179*'6. INPUT PROJECT'!$K179*(1-'6. INPUT PROJECT'!$L179)</f>
        <v>0</v>
      </c>
      <c r="X231" s="298">
        <f>X$72*'6. INPUT PROJECT'!$H179*'6. INPUT PROJECT'!$K179*(1-'6. INPUT PROJECT'!$L179)</f>
        <v>0</v>
      </c>
      <c r="Y231" s="298">
        <f>Y$72*'6. INPUT PROJECT'!$H179*'6. INPUT PROJECT'!$K179*(1-'6. INPUT PROJECT'!$L179)</f>
        <v>0</v>
      </c>
      <c r="Z231" s="298">
        <f>Z$72*'6. INPUT PROJECT'!$H179*'6. INPUT PROJECT'!$K179*(1-'6. INPUT PROJECT'!$L179)</f>
        <v>0</v>
      </c>
      <c r="AA231" s="298">
        <f>AA$72*'6. INPUT PROJECT'!$H179*'6. INPUT PROJECT'!$K179*(1-'6. INPUT PROJECT'!$L179)</f>
        <v>0</v>
      </c>
      <c r="AB231" s="298">
        <f>AB$72*'6. INPUT PROJECT'!$H179*'6. INPUT PROJECT'!$K179*(1-'6. INPUT PROJECT'!$L179)</f>
        <v>0</v>
      </c>
      <c r="AC231" s="298">
        <f>AC$72*'6. INPUT PROJECT'!$H179*'6. INPUT PROJECT'!$K179*(1-'6. INPUT PROJECT'!$L179)</f>
        <v>0</v>
      </c>
      <c r="AD231" s="298">
        <f>AD$72*'6. INPUT PROJECT'!$H179*'6. INPUT PROJECT'!$K179*(1-'6. INPUT PROJECT'!$L179)</f>
        <v>0</v>
      </c>
      <c r="AE231" s="298">
        <f>AE$72*'6. INPUT PROJECT'!$H179*'6. INPUT PROJECT'!$K179*(1-'6. INPUT PROJECT'!$L179)</f>
        <v>0</v>
      </c>
      <c r="AF231" s="298">
        <f>AF$72*'6. INPUT PROJECT'!$H179*'6. INPUT PROJECT'!$K179*(1-'6. INPUT PROJECT'!$L179)</f>
        <v>0</v>
      </c>
      <c r="AG231" s="298">
        <f>AG$72*'6. INPUT PROJECT'!$H179*'6. INPUT PROJECT'!$K179*(1-'6. INPUT PROJECT'!$L179)</f>
        <v>0</v>
      </c>
      <c r="AH231" s="298">
        <f>AH$72*'6. INPUT PROJECT'!$H179*'6. INPUT PROJECT'!$K179*(1-'6. INPUT PROJECT'!$L179)</f>
        <v>0</v>
      </c>
      <c r="AI231" s="298">
        <f>AI$72*'6. INPUT PROJECT'!$H179*'6. INPUT PROJECT'!$K179*(1-'6. INPUT PROJECT'!$L179)</f>
        <v>0</v>
      </c>
      <c r="AJ231" s="298">
        <f>AJ$72*'6. INPUT PROJECT'!$H179*'6. INPUT PROJECT'!$K179*(1-'6. INPUT PROJECT'!$L179)</f>
        <v>0</v>
      </c>
      <c r="AK231" s="298">
        <f>AK$72*'6. INPUT PROJECT'!$H179*'6. INPUT PROJECT'!$K179*(1-'6. INPUT PROJECT'!$L179)</f>
        <v>0</v>
      </c>
      <c r="AL231" s="298">
        <f>AL$72*'6. INPUT PROJECT'!$H179*'6. INPUT PROJECT'!$K179*(1-'6. INPUT PROJECT'!$L179)</f>
        <v>0</v>
      </c>
      <c r="AM231" s="298">
        <f>AM$72*'6. INPUT PROJECT'!$H179*'6. INPUT PROJECT'!$K179*(1-'6. INPUT PROJECT'!$L179)</f>
        <v>0</v>
      </c>
      <c r="AN231" s="298">
        <f>AN$72*'6. INPUT PROJECT'!$H179*'6. INPUT PROJECT'!$K179*(1-'6. INPUT PROJECT'!$L179)</f>
        <v>0</v>
      </c>
      <c r="AO231" s="298">
        <f>AO$72*'6. INPUT PROJECT'!$H179*'6. INPUT PROJECT'!$K179*(1-'6. INPUT PROJECT'!$L179)</f>
        <v>0</v>
      </c>
      <c r="AP231" s="298">
        <f>AP$72*'6. INPUT PROJECT'!$H179*'6. INPUT PROJECT'!$K179*(1-'6. INPUT PROJECT'!$L179)</f>
        <v>0</v>
      </c>
      <c r="AQ231" s="298">
        <f>AQ$72*'6. INPUT PROJECT'!$H179*'6. INPUT PROJECT'!$K179*(1-'6. INPUT PROJECT'!$L179)</f>
        <v>0</v>
      </c>
      <c r="AR231" s="298">
        <f>AR$72*'6. INPUT PROJECT'!$H179*'6. INPUT PROJECT'!$K179*(1-'6. INPUT PROJECT'!$L179)</f>
        <v>0</v>
      </c>
      <c r="AS231" s="298">
        <f>AS$72*'6. INPUT PROJECT'!$H179*'6. INPUT PROJECT'!$K179*(1-'6. INPUT PROJECT'!$L179)</f>
        <v>0</v>
      </c>
      <c r="AT231" s="298">
        <f>AT$72*'6. INPUT PROJECT'!$H179*'6. INPUT PROJECT'!$K179*(1-'6. INPUT PROJECT'!$L179)</f>
        <v>0</v>
      </c>
      <c r="AU231" s="298">
        <f>AU$72*'6. INPUT PROJECT'!$H179*'6. INPUT PROJECT'!$K179*(1-'6. INPUT PROJECT'!$L179)</f>
        <v>0</v>
      </c>
      <c r="AV231" s="298">
        <f>AV$72*'6. INPUT PROJECT'!$H179*'6. INPUT PROJECT'!$K179*(1-'6. INPUT PROJECT'!$L179)</f>
        <v>0</v>
      </c>
      <c r="AW231" s="298">
        <f>AW$72*'6. INPUT PROJECT'!$H179*'6. INPUT PROJECT'!$K179*(1-'6. INPUT PROJECT'!$L179)</f>
        <v>0</v>
      </c>
      <c r="AX231" s="298">
        <f>AX$72*'6. INPUT PROJECT'!$H179*'6. INPUT PROJECT'!$K179*(1-'6. INPUT PROJECT'!$L179)</f>
        <v>0</v>
      </c>
      <c r="AY231" s="298">
        <f>AY$72*'6. INPUT PROJECT'!$H179*'6. INPUT PROJECT'!$K179*(1-'6. INPUT PROJECT'!$L179)</f>
        <v>0</v>
      </c>
      <c r="AZ231" s="298">
        <f>AZ$72*'6. INPUT PROJECT'!$H179*'6. INPUT PROJECT'!$K179*(1-'6. INPUT PROJECT'!$L179)</f>
        <v>0</v>
      </c>
      <c r="BA231" s="298">
        <f>BA$72*'6. INPUT PROJECT'!$H179*'6. INPUT PROJECT'!$K179*(1-'6. INPUT PROJECT'!$L179)</f>
        <v>0</v>
      </c>
      <c r="BB231" s="298">
        <f>BB$72*'6. INPUT PROJECT'!$H179*'6. INPUT PROJECT'!$K179*(1-'6. INPUT PROJECT'!$L179)</f>
        <v>0</v>
      </c>
      <c r="BC231" s="298">
        <f>BC$72*'6. INPUT PROJECT'!$H179*'6. INPUT PROJECT'!$K179*(1-'6. INPUT PROJECT'!$L179)</f>
        <v>0</v>
      </c>
      <c r="BD231" s="298">
        <f>BD$72*'6. INPUT PROJECT'!$H179*'6. INPUT PROJECT'!$K179*(1-'6. INPUT PROJECT'!$L179)</f>
        <v>0</v>
      </c>
      <c r="BE231" s="298">
        <f>BE$72*'6. INPUT PROJECT'!$H179*'6. INPUT PROJECT'!$K179*(1-'6. INPUT PROJECT'!$L179)</f>
        <v>0</v>
      </c>
      <c r="BF231" s="298">
        <f>BF$72*'6. INPUT PROJECT'!$H179*'6. INPUT PROJECT'!$K179*(1-'6. INPUT PROJECT'!$L179)</f>
        <v>0</v>
      </c>
      <c r="BG231" s="298">
        <f>BG$72*'6. INPUT PROJECT'!$H179*'6. INPUT PROJECT'!$K179*(1-'6. INPUT PROJECT'!$L179)</f>
        <v>0</v>
      </c>
      <c r="BH231" s="298">
        <f>BH$72*'6. INPUT PROJECT'!$H179*'6. INPUT PROJECT'!$K179*(1-'6. INPUT PROJECT'!$L179)</f>
        <v>0</v>
      </c>
      <c r="BI231" s="298">
        <f>BI$72*'6. INPUT PROJECT'!$H179*'6. INPUT PROJECT'!$K179*(1-'6. INPUT PROJECT'!$L179)</f>
        <v>0</v>
      </c>
      <c r="BJ231" s="298">
        <f>BJ$72*'6. INPUT PROJECT'!$H179*'6. INPUT PROJECT'!$K179*(1-'6. INPUT PROJECT'!$L179)</f>
        <v>0</v>
      </c>
      <c r="BK231" s="298">
        <f>BK$72*'6. INPUT PROJECT'!$H179*'6. INPUT PROJECT'!$K179*(1-'6. INPUT PROJECT'!$L179)</f>
        <v>0</v>
      </c>
      <c r="BL231" s="298">
        <f>BL$72*'6. INPUT PROJECT'!$H179*'6. INPUT PROJECT'!$K179*(1-'6. INPUT PROJECT'!$L179)</f>
        <v>0</v>
      </c>
      <c r="BM231" s="298">
        <f>BM$72*'6. INPUT PROJECT'!$H179*'6. INPUT PROJECT'!$K179*(1-'6. INPUT PROJECT'!$L179)</f>
        <v>0</v>
      </c>
      <c r="BN231" s="298">
        <f>BN$72*'6. INPUT PROJECT'!$H179*'6. INPUT PROJECT'!$K179*(1-'6. INPUT PROJECT'!$L179)</f>
        <v>0</v>
      </c>
      <c r="BO231" s="298">
        <f>BO$72*'6. INPUT PROJECT'!$H179*'6. INPUT PROJECT'!$K179*(1-'6. INPUT PROJECT'!$L179)</f>
        <v>0</v>
      </c>
      <c r="BP231" s="298">
        <f>BP$72*'6. INPUT PROJECT'!$H179*'6. INPUT PROJECT'!$K179*(1-'6. INPUT PROJECT'!$L179)</f>
        <v>0</v>
      </c>
      <c r="BQ231" s="298">
        <f>BQ$72*'6. INPUT PROJECT'!$H179*'6. INPUT PROJECT'!$K179*(1-'6. INPUT PROJECT'!$L179)</f>
        <v>0</v>
      </c>
      <c r="BR231" s="298">
        <f>BR$72*'6. INPUT PROJECT'!$H179*'6. INPUT PROJECT'!$K179*(1-'6. INPUT PROJECT'!$L179)</f>
        <v>0</v>
      </c>
      <c r="BS231" s="298">
        <f>BS$72*'6. INPUT PROJECT'!$H179*'6. INPUT PROJECT'!$K179*(1-'6. INPUT PROJECT'!$L179)</f>
        <v>0</v>
      </c>
    </row>
    <row r="232" spans="1:71" s="79" customFormat="1" ht="16" outlineLevel="1">
      <c r="A232" s="83"/>
      <c r="B232" s="133" t="str">
        <f>'6. INPUT PROJECT'!D181</f>
        <v>3.1.2</v>
      </c>
      <c r="C232" s="133" t="str">
        <f>'6. INPUT PROJECT'!E181</f>
        <v>Project Pull-through - NTT - Revenues - Deployment &amp; set-up</v>
      </c>
      <c r="E232" s="296">
        <f t="shared" si="150"/>
        <v>27692.307692307691</v>
      </c>
      <c r="F232" s="296">
        <f t="shared" si="151"/>
        <v>27692.307692307691</v>
      </c>
      <c r="G232" s="296">
        <f t="shared" si="152"/>
        <v>0</v>
      </c>
      <c r="H232" s="296">
        <f t="shared" si="153"/>
        <v>0</v>
      </c>
      <c r="I232" s="296">
        <f t="shared" si="154"/>
        <v>0</v>
      </c>
      <c r="J232" s="296">
        <f t="shared" si="155"/>
        <v>0</v>
      </c>
      <c r="K232" s="291"/>
      <c r="L232" s="296">
        <f t="shared" ref="L232:AQ232" si="160">SUM(L233:L242)</f>
        <v>9230.7692307692305</v>
      </c>
      <c r="M232" s="296">
        <f t="shared" si="160"/>
        <v>9230.7692307692305</v>
      </c>
      <c r="N232" s="296">
        <f t="shared" si="160"/>
        <v>9230.7692307692305</v>
      </c>
      <c r="O232" s="296">
        <f t="shared" si="160"/>
        <v>0</v>
      </c>
      <c r="P232" s="296">
        <f t="shared" si="160"/>
        <v>0</v>
      </c>
      <c r="Q232" s="296">
        <f t="shared" si="160"/>
        <v>0</v>
      </c>
      <c r="R232" s="296">
        <f t="shared" si="160"/>
        <v>0</v>
      </c>
      <c r="S232" s="296">
        <f t="shared" si="160"/>
        <v>0</v>
      </c>
      <c r="T232" s="296">
        <f t="shared" si="160"/>
        <v>0</v>
      </c>
      <c r="U232" s="296">
        <f t="shared" si="160"/>
        <v>0</v>
      </c>
      <c r="V232" s="296">
        <f t="shared" si="160"/>
        <v>0</v>
      </c>
      <c r="W232" s="296">
        <f t="shared" si="160"/>
        <v>0</v>
      </c>
      <c r="X232" s="296">
        <f t="shared" si="160"/>
        <v>0</v>
      </c>
      <c r="Y232" s="296">
        <f t="shared" si="160"/>
        <v>0</v>
      </c>
      <c r="Z232" s="296">
        <f t="shared" si="160"/>
        <v>0</v>
      </c>
      <c r="AA232" s="296">
        <f t="shared" si="160"/>
        <v>0</v>
      </c>
      <c r="AB232" s="296">
        <f t="shared" si="160"/>
        <v>0</v>
      </c>
      <c r="AC232" s="296">
        <f t="shared" si="160"/>
        <v>0</v>
      </c>
      <c r="AD232" s="296">
        <f t="shared" si="160"/>
        <v>0</v>
      </c>
      <c r="AE232" s="296">
        <f t="shared" si="160"/>
        <v>0</v>
      </c>
      <c r="AF232" s="296">
        <f t="shared" si="160"/>
        <v>0</v>
      </c>
      <c r="AG232" s="296">
        <f t="shared" si="160"/>
        <v>0</v>
      </c>
      <c r="AH232" s="296">
        <f t="shared" si="160"/>
        <v>0</v>
      </c>
      <c r="AI232" s="296">
        <f t="shared" si="160"/>
        <v>0</v>
      </c>
      <c r="AJ232" s="296">
        <f t="shared" si="160"/>
        <v>0</v>
      </c>
      <c r="AK232" s="296">
        <f t="shared" si="160"/>
        <v>0</v>
      </c>
      <c r="AL232" s="296">
        <f t="shared" si="160"/>
        <v>0</v>
      </c>
      <c r="AM232" s="296">
        <f t="shared" si="160"/>
        <v>0</v>
      </c>
      <c r="AN232" s="296">
        <f t="shared" si="160"/>
        <v>0</v>
      </c>
      <c r="AO232" s="296">
        <f t="shared" si="160"/>
        <v>0</v>
      </c>
      <c r="AP232" s="296">
        <f t="shared" si="160"/>
        <v>0</v>
      </c>
      <c r="AQ232" s="296">
        <f t="shared" si="160"/>
        <v>0</v>
      </c>
      <c r="AR232" s="296">
        <f t="shared" ref="AR232:BS232" si="161">SUM(AR233:AR242)</f>
        <v>0</v>
      </c>
      <c r="AS232" s="296">
        <f t="shared" si="161"/>
        <v>0</v>
      </c>
      <c r="AT232" s="296">
        <f t="shared" si="161"/>
        <v>0</v>
      </c>
      <c r="AU232" s="296">
        <f t="shared" si="161"/>
        <v>0</v>
      </c>
      <c r="AV232" s="296">
        <f t="shared" si="161"/>
        <v>0</v>
      </c>
      <c r="AW232" s="296">
        <f t="shared" si="161"/>
        <v>0</v>
      </c>
      <c r="AX232" s="296">
        <f t="shared" si="161"/>
        <v>0</v>
      </c>
      <c r="AY232" s="296">
        <f t="shared" si="161"/>
        <v>0</v>
      </c>
      <c r="AZ232" s="296">
        <f t="shared" si="161"/>
        <v>0</v>
      </c>
      <c r="BA232" s="296">
        <f t="shared" si="161"/>
        <v>0</v>
      </c>
      <c r="BB232" s="296">
        <f t="shared" si="161"/>
        <v>0</v>
      </c>
      <c r="BC232" s="296">
        <f t="shared" si="161"/>
        <v>0</v>
      </c>
      <c r="BD232" s="296">
        <f t="shared" si="161"/>
        <v>0</v>
      </c>
      <c r="BE232" s="296">
        <f t="shared" si="161"/>
        <v>0</v>
      </c>
      <c r="BF232" s="296">
        <f t="shared" si="161"/>
        <v>0</v>
      </c>
      <c r="BG232" s="296">
        <f t="shared" si="161"/>
        <v>0</v>
      </c>
      <c r="BH232" s="296">
        <f t="shared" si="161"/>
        <v>0</v>
      </c>
      <c r="BI232" s="296">
        <f t="shared" si="161"/>
        <v>0</v>
      </c>
      <c r="BJ232" s="296">
        <f t="shared" si="161"/>
        <v>0</v>
      </c>
      <c r="BK232" s="296">
        <f t="shared" si="161"/>
        <v>0</v>
      </c>
      <c r="BL232" s="296">
        <f t="shared" si="161"/>
        <v>0</v>
      </c>
      <c r="BM232" s="296">
        <f t="shared" si="161"/>
        <v>0</v>
      </c>
      <c r="BN232" s="296">
        <f t="shared" si="161"/>
        <v>0</v>
      </c>
      <c r="BO232" s="296">
        <f t="shared" si="161"/>
        <v>0</v>
      </c>
      <c r="BP232" s="296">
        <f t="shared" si="161"/>
        <v>0</v>
      </c>
      <c r="BQ232" s="296">
        <f t="shared" si="161"/>
        <v>0</v>
      </c>
      <c r="BR232" s="296">
        <f t="shared" si="161"/>
        <v>0</v>
      </c>
      <c r="BS232" s="296">
        <f t="shared" si="161"/>
        <v>0</v>
      </c>
    </row>
    <row r="233" spans="1:71" s="80" customFormat="1" ht="16" outlineLevel="2">
      <c r="A233" s="83"/>
      <c r="B233" s="129" t="str">
        <f>'6. INPUT PROJECT'!D185</f>
        <v>Project-3.1.2-Item #1</v>
      </c>
      <c r="C233" s="129" t="str">
        <f>'6. INPUT PROJECT'!F185</f>
        <v>Engineering installation</v>
      </c>
      <c r="E233" s="297">
        <f t="shared" si="150"/>
        <v>27692.307692307691</v>
      </c>
      <c r="F233" s="297">
        <f t="shared" si="151"/>
        <v>27692.307692307691</v>
      </c>
      <c r="G233" s="297">
        <f t="shared" si="152"/>
        <v>0</v>
      </c>
      <c r="H233" s="297">
        <f t="shared" si="153"/>
        <v>0</v>
      </c>
      <c r="I233" s="297">
        <f t="shared" si="154"/>
        <v>0</v>
      </c>
      <c r="J233" s="297">
        <f t="shared" si="155"/>
        <v>0</v>
      </c>
      <c r="K233" s="291"/>
      <c r="L233" s="297">
        <f>L$72*'6. INPUT PROJECT'!$H185*'6. INPUT PROJECT'!$K185*(1-'6. INPUT PROJECT'!$L185)</f>
        <v>9230.7692307692305</v>
      </c>
      <c r="M233" s="297">
        <f>M$72*'6. INPUT PROJECT'!$H185*'6. INPUT PROJECT'!$K185*(1-'6. INPUT PROJECT'!$L185)</f>
        <v>9230.7692307692305</v>
      </c>
      <c r="N233" s="297">
        <f>N$72*'6. INPUT PROJECT'!$H185*'6. INPUT PROJECT'!$K185*(1-'6. INPUT PROJECT'!$L185)</f>
        <v>9230.7692307692305</v>
      </c>
      <c r="O233" s="297">
        <f>O$72*'6. INPUT PROJECT'!$H185*'6. INPUT PROJECT'!$K185*(1-'6. INPUT PROJECT'!$L185)</f>
        <v>0</v>
      </c>
      <c r="P233" s="297">
        <f>P$72*'6. INPUT PROJECT'!$H185*'6. INPUT PROJECT'!$K185*(1-'6. INPUT PROJECT'!$L185)</f>
        <v>0</v>
      </c>
      <c r="Q233" s="297">
        <f>Q$72*'6. INPUT PROJECT'!$H185*'6. INPUT PROJECT'!$K185*(1-'6. INPUT PROJECT'!$L185)</f>
        <v>0</v>
      </c>
      <c r="R233" s="297">
        <f>R$72*'6. INPUT PROJECT'!$H185*'6. INPUT PROJECT'!$K185*(1-'6. INPUT PROJECT'!$L185)</f>
        <v>0</v>
      </c>
      <c r="S233" s="297">
        <f>S$72*'6. INPUT PROJECT'!$H185*'6. INPUT PROJECT'!$K185*(1-'6. INPUT PROJECT'!$L185)</f>
        <v>0</v>
      </c>
      <c r="T233" s="297">
        <f>T$72*'6. INPUT PROJECT'!$H185*'6. INPUT PROJECT'!$K185*(1-'6. INPUT PROJECT'!$L185)</f>
        <v>0</v>
      </c>
      <c r="U233" s="297">
        <f>U$72*'6. INPUT PROJECT'!$H185*'6. INPUT PROJECT'!$K185*(1-'6. INPUT PROJECT'!$L185)</f>
        <v>0</v>
      </c>
      <c r="V233" s="297">
        <f>V$72*'6. INPUT PROJECT'!$H185*'6. INPUT PROJECT'!$K185*(1-'6. INPUT PROJECT'!$L185)</f>
        <v>0</v>
      </c>
      <c r="W233" s="297">
        <f>W$72*'6. INPUT PROJECT'!$H185*'6. INPUT PROJECT'!$K185*(1-'6. INPUT PROJECT'!$L185)</f>
        <v>0</v>
      </c>
      <c r="X233" s="297">
        <f>X$72*'6. INPUT PROJECT'!$H185*'6. INPUT PROJECT'!$K185*(1-'6. INPUT PROJECT'!$L185)</f>
        <v>0</v>
      </c>
      <c r="Y233" s="297">
        <f>Y$72*'6. INPUT PROJECT'!$H185*'6. INPUT PROJECT'!$K185*(1-'6. INPUT PROJECT'!$L185)</f>
        <v>0</v>
      </c>
      <c r="Z233" s="297">
        <f>Z$72*'6. INPUT PROJECT'!$H185*'6. INPUT PROJECT'!$K185*(1-'6. INPUT PROJECT'!$L185)</f>
        <v>0</v>
      </c>
      <c r="AA233" s="297">
        <f>AA$72*'6. INPUT PROJECT'!$H185*'6. INPUT PROJECT'!$K185*(1-'6. INPUT PROJECT'!$L185)</f>
        <v>0</v>
      </c>
      <c r="AB233" s="297">
        <f>AB$72*'6. INPUT PROJECT'!$H185*'6. INPUT PROJECT'!$K185*(1-'6. INPUT PROJECT'!$L185)</f>
        <v>0</v>
      </c>
      <c r="AC233" s="297">
        <f>AC$72*'6. INPUT PROJECT'!$H185*'6. INPUT PROJECT'!$K185*(1-'6. INPUT PROJECT'!$L185)</f>
        <v>0</v>
      </c>
      <c r="AD233" s="297">
        <f>AD$72*'6. INPUT PROJECT'!$H185*'6. INPUT PROJECT'!$K185*(1-'6. INPUT PROJECT'!$L185)</f>
        <v>0</v>
      </c>
      <c r="AE233" s="297">
        <f>AE$72*'6. INPUT PROJECT'!$H185*'6. INPUT PROJECT'!$K185*(1-'6. INPUT PROJECT'!$L185)</f>
        <v>0</v>
      </c>
      <c r="AF233" s="297">
        <f>AF$72*'6. INPUT PROJECT'!$H185*'6. INPUT PROJECT'!$K185*(1-'6. INPUT PROJECT'!$L185)</f>
        <v>0</v>
      </c>
      <c r="AG233" s="297">
        <f>AG$72*'6. INPUT PROJECT'!$H185*'6. INPUT PROJECT'!$K185*(1-'6. INPUT PROJECT'!$L185)</f>
        <v>0</v>
      </c>
      <c r="AH233" s="297">
        <f>AH$72*'6. INPUT PROJECT'!$H185*'6. INPUT PROJECT'!$K185*(1-'6. INPUT PROJECT'!$L185)</f>
        <v>0</v>
      </c>
      <c r="AI233" s="297">
        <f>AI$72*'6. INPUT PROJECT'!$H185*'6. INPUT PROJECT'!$K185*(1-'6. INPUT PROJECT'!$L185)</f>
        <v>0</v>
      </c>
      <c r="AJ233" s="297">
        <f>AJ$72*'6. INPUT PROJECT'!$H185*'6. INPUT PROJECT'!$K185*(1-'6. INPUT PROJECT'!$L185)</f>
        <v>0</v>
      </c>
      <c r="AK233" s="297">
        <f>AK$72*'6. INPUT PROJECT'!$H185*'6. INPUT PROJECT'!$K185*(1-'6. INPUT PROJECT'!$L185)</f>
        <v>0</v>
      </c>
      <c r="AL233" s="297">
        <f>AL$72*'6. INPUT PROJECT'!$H185*'6. INPUT PROJECT'!$K185*(1-'6. INPUT PROJECT'!$L185)</f>
        <v>0</v>
      </c>
      <c r="AM233" s="297">
        <f>AM$72*'6. INPUT PROJECT'!$H185*'6. INPUT PROJECT'!$K185*(1-'6. INPUT PROJECT'!$L185)</f>
        <v>0</v>
      </c>
      <c r="AN233" s="297">
        <f>AN$72*'6. INPUT PROJECT'!$H185*'6. INPUT PROJECT'!$K185*(1-'6. INPUT PROJECT'!$L185)</f>
        <v>0</v>
      </c>
      <c r="AO233" s="297">
        <f>AO$72*'6. INPUT PROJECT'!$H185*'6. INPUT PROJECT'!$K185*(1-'6. INPUT PROJECT'!$L185)</f>
        <v>0</v>
      </c>
      <c r="AP233" s="297">
        <f>AP$72*'6. INPUT PROJECT'!$H185*'6. INPUT PROJECT'!$K185*(1-'6. INPUT PROJECT'!$L185)</f>
        <v>0</v>
      </c>
      <c r="AQ233" s="297">
        <f>AQ$72*'6. INPUT PROJECT'!$H185*'6. INPUT PROJECT'!$K185*(1-'6. INPUT PROJECT'!$L185)</f>
        <v>0</v>
      </c>
      <c r="AR233" s="297">
        <f>AR$72*'6. INPUT PROJECT'!$H185*'6. INPUT PROJECT'!$K185*(1-'6. INPUT PROJECT'!$L185)</f>
        <v>0</v>
      </c>
      <c r="AS233" s="297">
        <f>AS$72*'6. INPUT PROJECT'!$H185*'6. INPUT PROJECT'!$K185*(1-'6. INPUT PROJECT'!$L185)</f>
        <v>0</v>
      </c>
      <c r="AT233" s="297">
        <f>AT$72*'6. INPUT PROJECT'!$H185*'6. INPUT PROJECT'!$K185*(1-'6. INPUT PROJECT'!$L185)</f>
        <v>0</v>
      </c>
      <c r="AU233" s="297">
        <f>AU$72*'6. INPUT PROJECT'!$H185*'6. INPUT PROJECT'!$K185*(1-'6. INPUT PROJECT'!$L185)</f>
        <v>0</v>
      </c>
      <c r="AV233" s="297">
        <f>AV$72*'6. INPUT PROJECT'!$H185*'6. INPUT PROJECT'!$K185*(1-'6. INPUT PROJECT'!$L185)</f>
        <v>0</v>
      </c>
      <c r="AW233" s="297">
        <f>AW$72*'6. INPUT PROJECT'!$H185*'6. INPUT PROJECT'!$K185*(1-'6. INPUT PROJECT'!$L185)</f>
        <v>0</v>
      </c>
      <c r="AX233" s="297">
        <f>AX$72*'6. INPUT PROJECT'!$H185*'6. INPUT PROJECT'!$K185*(1-'6. INPUT PROJECT'!$L185)</f>
        <v>0</v>
      </c>
      <c r="AY233" s="297">
        <f>AY$72*'6. INPUT PROJECT'!$H185*'6. INPUT PROJECT'!$K185*(1-'6. INPUT PROJECT'!$L185)</f>
        <v>0</v>
      </c>
      <c r="AZ233" s="297">
        <f>AZ$72*'6. INPUT PROJECT'!$H185*'6. INPUT PROJECT'!$K185*(1-'6. INPUT PROJECT'!$L185)</f>
        <v>0</v>
      </c>
      <c r="BA233" s="297">
        <f>BA$72*'6. INPUT PROJECT'!$H185*'6. INPUT PROJECT'!$K185*(1-'6. INPUT PROJECT'!$L185)</f>
        <v>0</v>
      </c>
      <c r="BB233" s="297">
        <f>BB$72*'6. INPUT PROJECT'!$H185*'6. INPUT PROJECT'!$K185*(1-'6. INPUT PROJECT'!$L185)</f>
        <v>0</v>
      </c>
      <c r="BC233" s="297">
        <f>BC$72*'6. INPUT PROJECT'!$H185*'6. INPUT PROJECT'!$K185*(1-'6. INPUT PROJECT'!$L185)</f>
        <v>0</v>
      </c>
      <c r="BD233" s="297">
        <f>BD$72*'6. INPUT PROJECT'!$H185*'6. INPUT PROJECT'!$K185*(1-'6. INPUT PROJECT'!$L185)</f>
        <v>0</v>
      </c>
      <c r="BE233" s="297">
        <f>BE$72*'6. INPUT PROJECT'!$H185*'6. INPUT PROJECT'!$K185*(1-'6. INPUT PROJECT'!$L185)</f>
        <v>0</v>
      </c>
      <c r="BF233" s="297">
        <f>BF$72*'6. INPUT PROJECT'!$H185*'6. INPUT PROJECT'!$K185*(1-'6. INPUT PROJECT'!$L185)</f>
        <v>0</v>
      </c>
      <c r="BG233" s="297">
        <f>BG$72*'6. INPUT PROJECT'!$H185*'6. INPUT PROJECT'!$K185*(1-'6. INPUT PROJECT'!$L185)</f>
        <v>0</v>
      </c>
      <c r="BH233" s="297">
        <f>BH$72*'6. INPUT PROJECT'!$H185*'6. INPUT PROJECT'!$K185*(1-'6. INPUT PROJECT'!$L185)</f>
        <v>0</v>
      </c>
      <c r="BI233" s="297">
        <f>BI$72*'6. INPUT PROJECT'!$H185*'6. INPUT PROJECT'!$K185*(1-'6. INPUT PROJECT'!$L185)</f>
        <v>0</v>
      </c>
      <c r="BJ233" s="297">
        <f>BJ$72*'6. INPUT PROJECT'!$H185*'6. INPUT PROJECT'!$K185*(1-'6. INPUT PROJECT'!$L185)</f>
        <v>0</v>
      </c>
      <c r="BK233" s="297">
        <f>BK$72*'6. INPUT PROJECT'!$H185*'6. INPUT PROJECT'!$K185*(1-'6. INPUT PROJECT'!$L185)</f>
        <v>0</v>
      </c>
      <c r="BL233" s="297">
        <f>BL$72*'6. INPUT PROJECT'!$H185*'6. INPUT PROJECT'!$K185*(1-'6. INPUT PROJECT'!$L185)</f>
        <v>0</v>
      </c>
      <c r="BM233" s="297">
        <f>BM$72*'6. INPUT PROJECT'!$H185*'6. INPUT PROJECT'!$K185*(1-'6. INPUT PROJECT'!$L185)</f>
        <v>0</v>
      </c>
      <c r="BN233" s="297">
        <f>BN$72*'6. INPUT PROJECT'!$H185*'6. INPUT PROJECT'!$K185*(1-'6. INPUT PROJECT'!$L185)</f>
        <v>0</v>
      </c>
      <c r="BO233" s="297">
        <f>BO$72*'6. INPUT PROJECT'!$H185*'6. INPUT PROJECT'!$K185*(1-'6. INPUT PROJECT'!$L185)</f>
        <v>0</v>
      </c>
      <c r="BP233" s="297">
        <f>BP$72*'6. INPUT PROJECT'!$H185*'6. INPUT PROJECT'!$K185*(1-'6. INPUT PROJECT'!$L185)</f>
        <v>0</v>
      </c>
      <c r="BQ233" s="297">
        <f>BQ$72*'6. INPUT PROJECT'!$H185*'6. INPUT PROJECT'!$K185*(1-'6. INPUT PROJECT'!$L185)</f>
        <v>0</v>
      </c>
      <c r="BR233" s="297">
        <f>BR$72*'6. INPUT PROJECT'!$H185*'6. INPUT PROJECT'!$K185*(1-'6. INPUT PROJECT'!$L185)</f>
        <v>0</v>
      </c>
      <c r="BS233" s="297">
        <f>BS$72*'6. INPUT PROJECT'!$H185*'6. INPUT PROJECT'!$K185*(1-'6. INPUT PROJECT'!$L185)</f>
        <v>0</v>
      </c>
    </row>
    <row r="234" spans="1:71" s="80" customFormat="1" ht="16" outlineLevel="2">
      <c r="A234" s="83"/>
      <c r="B234" s="129" t="str">
        <f>'6. INPUT PROJECT'!D186</f>
        <v>Project-3.1.2-Item #2</v>
      </c>
      <c r="C234" s="129">
        <f>'6. INPUT PROJECT'!F186</f>
        <v>0</v>
      </c>
      <c r="E234" s="297">
        <f t="shared" si="150"/>
        <v>0</v>
      </c>
      <c r="F234" s="297">
        <f t="shared" si="151"/>
        <v>0</v>
      </c>
      <c r="G234" s="297">
        <f t="shared" si="152"/>
        <v>0</v>
      </c>
      <c r="H234" s="297">
        <f t="shared" si="153"/>
        <v>0</v>
      </c>
      <c r="I234" s="297">
        <f t="shared" si="154"/>
        <v>0</v>
      </c>
      <c r="J234" s="297">
        <f t="shared" si="155"/>
        <v>0</v>
      </c>
      <c r="K234" s="291"/>
      <c r="L234" s="297">
        <f>L$72*'6. INPUT PROJECT'!$H186*'6. INPUT PROJECT'!$K186*(1-'6. INPUT PROJECT'!$L186)</f>
        <v>0</v>
      </c>
      <c r="M234" s="297">
        <f>M$72*'6. INPUT PROJECT'!$H186*'6. INPUT PROJECT'!$K186*(1-'6. INPUT PROJECT'!$L186)</f>
        <v>0</v>
      </c>
      <c r="N234" s="297">
        <f>N$72*'6. INPUT PROJECT'!$H186*'6. INPUT PROJECT'!$K186*(1-'6. INPUT PROJECT'!$L186)</f>
        <v>0</v>
      </c>
      <c r="O234" s="297">
        <f>O$72*'6. INPUT PROJECT'!$H186*'6. INPUT PROJECT'!$K186*(1-'6. INPUT PROJECT'!$L186)</f>
        <v>0</v>
      </c>
      <c r="P234" s="297">
        <f>P$72*'6. INPUT PROJECT'!$H186*'6. INPUT PROJECT'!$K186*(1-'6. INPUT PROJECT'!$L186)</f>
        <v>0</v>
      </c>
      <c r="Q234" s="297">
        <f>Q$72*'6. INPUT PROJECT'!$H186*'6. INPUT PROJECT'!$K186*(1-'6. INPUT PROJECT'!$L186)</f>
        <v>0</v>
      </c>
      <c r="R234" s="297">
        <f>R$72*'6. INPUT PROJECT'!$H186*'6. INPUT PROJECT'!$K186*(1-'6. INPUT PROJECT'!$L186)</f>
        <v>0</v>
      </c>
      <c r="S234" s="297">
        <f>S$72*'6. INPUT PROJECT'!$H186*'6. INPUT PROJECT'!$K186*(1-'6. INPUT PROJECT'!$L186)</f>
        <v>0</v>
      </c>
      <c r="T234" s="297">
        <f>T$72*'6. INPUT PROJECT'!$H186*'6. INPUT PROJECT'!$K186*(1-'6. INPUT PROJECT'!$L186)</f>
        <v>0</v>
      </c>
      <c r="U234" s="297">
        <f>U$72*'6. INPUT PROJECT'!$H186*'6. INPUT PROJECT'!$K186*(1-'6. INPUT PROJECT'!$L186)</f>
        <v>0</v>
      </c>
      <c r="V234" s="297">
        <f>V$72*'6. INPUT PROJECT'!$H186*'6. INPUT PROJECT'!$K186*(1-'6. INPUT PROJECT'!$L186)</f>
        <v>0</v>
      </c>
      <c r="W234" s="297">
        <f>W$72*'6. INPUT PROJECT'!$H186*'6. INPUT PROJECT'!$K186*(1-'6. INPUT PROJECT'!$L186)</f>
        <v>0</v>
      </c>
      <c r="X234" s="297">
        <f>X$72*'6. INPUT PROJECT'!$H186*'6. INPUT PROJECT'!$K186*(1-'6. INPUT PROJECT'!$L186)</f>
        <v>0</v>
      </c>
      <c r="Y234" s="297">
        <f>Y$72*'6. INPUT PROJECT'!$H186*'6. INPUT PROJECT'!$K186*(1-'6. INPUT PROJECT'!$L186)</f>
        <v>0</v>
      </c>
      <c r="Z234" s="297">
        <f>Z$72*'6. INPUT PROJECT'!$H186*'6. INPUT PROJECT'!$K186*(1-'6. INPUT PROJECT'!$L186)</f>
        <v>0</v>
      </c>
      <c r="AA234" s="297">
        <f>AA$72*'6. INPUT PROJECT'!$H186*'6. INPUT PROJECT'!$K186*(1-'6. INPUT PROJECT'!$L186)</f>
        <v>0</v>
      </c>
      <c r="AB234" s="297">
        <f>AB$72*'6. INPUT PROJECT'!$H186*'6. INPUT PROJECT'!$K186*(1-'6. INPUT PROJECT'!$L186)</f>
        <v>0</v>
      </c>
      <c r="AC234" s="297">
        <f>AC$72*'6. INPUT PROJECT'!$H186*'6. INPUT PROJECT'!$K186*(1-'6. INPUT PROJECT'!$L186)</f>
        <v>0</v>
      </c>
      <c r="AD234" s="297">
        <f>AD$72*'6. INPUT PROJECT'!$H186*'6. INPUT PROJECT'!$K186*(1-'6. INPUT PROJECT'!$L186)</f>
        <v>0</v>
      </c>
      <c r="AE234" s="297">
        <f>AE$72*'6. INPUT PROJECT'!$H186*'6. INPUT PROJECT'!$K186*(1-'6. INPUT PROJECT'!$L186)</f>
        <v>0</v>
      </c>
      <c r="AF234" s="297">
        <f>AF$72*'6. INPUT PROJECT'!$H186*'6. INPUT PROJECT'!$K186*(1-'6. INPUT PROJECT'!$L186)</f>
        <v>0</v>
      </c>
      <c r="AG234" s="297">
        <f>AG$72*'6. INPUT PROJECT'!$H186*'6. INPUT PROJECT'!$K186*(1-'6. INPUT PROJECT'!$L186)</f>
        <v>0</v>
      </c>
      <c r="AH234" s="297">
        <f>AH$72*'6. INPUT PROJECT'!$H186*'6. INPUT PROJECT'!$K186*(1-'6. INPUT PROJECT'!$L186)</f>
        <v>0</v>
      </c>
      <c r="AI234" s="297">
        <f>AI$72*'6. INPUT PROJECT'!$H186*'6. INPUT PROJECT'!$K186*(1-'6. INPUT PROJECT'!$L186)</f>
        <v>0</v>
      </c>
      <c r="AJ234" s="297">
        <f>AJ$72*'6. INPUT PROJECT'!$H186*'6. INPUT PROJECT'!$K186*(1-'6. INPUT PROJECT'!$L186)</f>
        <v>0</v>
      </c>
      <c r="AK234" s="297">
        <f>AK$72*'6. INPUT PROJECT'!$H186*'6. INPUT PROJECT'!$K186*(1-'6. INPUT PROJECT'!$L186)</f>
        <v>0</v>
      </c>
      <c r="AL234" s="297">
        <f>AL$72*'6. INPUT PROJECT'!$H186*'6. INPUT PROJECT'!$K186*(1-'6. INPUT PROJECT'!$L186)</f>
        <v>0</v>
      </c>
      <c r="AM234" s="297">
        <f>AM$72*'6. INPUT PROJECT'!$H186*'6. INPUT PROJECT'!$K186*(1-'6. INPUT PROJECT'!$L186)</f>
        <v>0</v>
      </c>
      <c r="AN234" s="297">
        <f>AN$72*'6. INPUT PROJECT'!$H186*'6. INPUT PROJECT'!$K186*(1-'6. INPUT PROJECT'!$L186)</f>
        <v>0</v>
      </c>
      <c r="AO234" s="297">
        <f>AO$72*'6. INPUT PROJECT'!$H186*'6. INPUT PROJECT'!$K186*(1-'6. INPUT PROJECT'!$L186)</f>
        <v>0</v>
      </c>
      <c r="AP234" s="297">
        <f>AP$72*'6. INPUT PROJECT'!$H186*'6. INPUT PROJECT'!$K186*(1-'6. INPUT PROJECT'!$L186)</f>
        <v>0</v>
      </c>
      <c r="AQ234" s="297">
        <f>AQ$72*'6. INPUT PROJECT'!$H186*'6. INPUT PROJECT'!$K186*(1-'6. INPUT PROJECT'!$L186)</f>
        <v>0</v>
      </c>
      <c r="AR234" s="297">
        <f>AR$72*'6. INPUT PROJECT'!$H186*'6. INPUT PROJECT'!$K186*(1-'6. INPUT PROJECT'!$L186)</f>
        <v>0</v>
      </c>
      <c r="AS234" s="297">
        <f>AS$72*'6. INPUT PROJECT'!$H186*'6. INPUT PROJECT'!$K186*(1-'6. INPUT PROJECT'!$L186)</f>
        <v>0</v>
      </c>
      <c r="AT234" s="297">
        <f>AT$72*'6. INPUT PROJECT'!$H186*'6. INPUT PROJECT'!$K186*(1-'6. INPUT PROJECT'!$L186)</f>
        <v>0</v>
      </c>
      <c r="AU234" s="297">
        <f>AU$72*'6. INPUT PROJECT'!$H186*'6. INPUT PROJECT'!$K186*(1-'6. INPUT PROJECT'!$L186)</f>
        <v>0</v>
      </c>
      <c r="AV234" s="297">
        <f>AV$72*'6. INPUT PROJECT'!$H186*'6. INPUT PROJECT'!$K186*(1-'6. INPUT PROJECT'!$L186)</f>
        <v>0</v>
      </c>
      <c r="AW234" s="297">
        <f>AW$72*'6. INPUT PROJECT'!$H186*'6. INPUT PROJECT'!$K186*(1-'6. INPUT PROJECT'!$L186)</f>
        <v>0</v>
      </c>
      <c r="AX234" s="297">
        <f>AX$72*'6. INPUT PROJECT'!$H186*'6. INPUT PROJECT'!$K186*(1-'6. INPUT PROJECT'!$L186)</f>
        <v>0</v>
      </c>
      <c r="AY234" s="297">
        <f>AY$72*'6. INPUT PROJECT'!$H186*'6. INPUT PROJECT'!$K186*(1-'6. INPUT PROJECT'!$L186)</f>
        <v>0</v>
      </c>
      <c r="AZ234" s="297">
        <f>AZ$72*'6. INPUT PROJECT'!$H186*'6. INPUT PROJECT'!$K186*(1-'6. INPUT PROJECT'!$L186)</f>
        <v>0</v>
      </c>
      <c r="BA234" s="297">
        <f>BA$72*'6. INPUT PROJECT'!$H186*'6. INPUT PROJECT'!$K186*(1-'6. INPUT PROJECT'!$L186)</f>
        <v>0</v>
      </c>
      <c r="BB234" s="297">
        <f>BB$72*'6. INPUT PROJECT'!$H186*'6. INPUT PROJECT'!$K186*(1-'6. INPUT PROJECT'!$L186)</f>
        <v>0</v>
      </c>
      <c r="BC234" s="297">
        <f>BC$72*'6. INPUT PROJECT'!$H186*'6. INPUT PROJECT'!$K186*(1-'6. INPUT PROJECT'!$L186)</f>
        <v>0</v>
      </c>
      <c r="BD234" s="297">
        <f>BD$72*'6. INPUT PROJECT'!$H186*'6. INPUT PROJECT'!$K186*(1-'6. INPUT PROJECT'!$L186)</f>
        <v>0</v>
      </c>
      <c r="BE234" s="297">
        <f>BE$72*'6. INPUT PROJECT'!$H186*'6. INPUT PROJECT'!$K186*(1-'6. INPUT PROJECT'!$L186)</f>
        <v>0</v>
      </c>
      <c r="BF234" s="297">
        <f>BF$72*'6. INPUT PROJECT'!$H186*'6. INPUT PROJECT'!$K186*(1-'6. INPUT PROJECT'!$L186)</f>
        <v>0</v>
      </c>
      <c r="BG234" s="297">
        <f>BG$72*'6. INPUT PROJECT'!$H186*'6. INPUT PROJECT'!$K186*(1-'6. INPUT PROJECT'!$L186)</f>
        <v>0</v>
      </c>
      <c r="BH234" s="297">
        <f>BH$72*'6. INPUT PROJECT'!$H186*'6. INPUT PROJECT'!$K186*(1-'6. INPUT PROJECT'!$L186)</f>
        <v>0</v>
      </c>
      <c r="BI234" s="297">
        <f>BI$72*'6. INPUT PROJECT'!$H186*'6. INPUT PROJECT'!$K186*(1-'6. INPUT PROJECT'!$L186)</f>
        <v>0</v>
      </c>
      <c r="BJ234" s="297">
        <f>BJ$72*'6. INPUT PROJECT'!$H186*'6. INPUT PROJECT'!$K186*(1-'6. INPUT PROJECT'!$L186)</f>
        <v>0</v>
      </c>
      <c r="BK234" s="297">
        <f>BK$72*'6. INPUT PROJECT'!$H186*'6. INPUT PROJECT'!$K186*(1-'6. INPUT PROJECT'!$L186)</f>
        <v>0</v>
      </c>
      <c r="BL234" s="297">
        <f>BL$72*'6. INPUT PROJECT'!$H186*'6. INPUT PROJECT'!$K186*(1-'6. INPUT PROJECT'!$L186)</f>
        <v>0</v>
      </c>
      <c r="BM234" s="297">
        <f>BM$72*'6. INPUT PROJECT'!$H186*'6. INPUT PROJECT'!$K186*(1-'6. INPUT PROJECT'!$L186)</f>
        <v>0</v>
      </c>
      <c r="BN234" s="297">
        <f>BN$72*'6. INPUT PROJECT'!$H186*'6. INPUT PROJECT'!$K186*(1-'6. INPUT PROJECT'!$L186)</f>
        <v>0</v>
      </c>
      <c r="BO234" s="297">
        <f>BO$72*'6. INPUT PROJECT'!$H186*'6. INPUT PROJECT'!$K186*(1-'6. INPUT PROJECT'!$L186)</f>
        <v>0</v>
      </c>
      <c r="BP234" s="297">
        <f>BP$72*'6. INPUT PROJECT'!$H186*'6. INPUT PROJECT'!$K186*(1-'6. INPUT PROJECT'!$L186)</f>
        <v>0</v>
      </c>
      <c r="BQ234" s="297">
        <f>BQ$72*'6. INPUT PROJECT'!$H186*'6. INPUT PROJECT'!$K186*(1-'6. INPUT PROJECT'!$L186)</f>
        <v>0</v>
      </c>
      <c r="BR234" s="297">
        <f>BR$72*'6. INPUT PROJECT'!$H186*'6. INPUT PROJECT'!$K186*(1-'6. INPUT PROJECT'!$L186)</f>
        <v>0</v>
      </c>
      <c r="BS234" s="297">
        <f>BS$72*'6. INPUT PROJECT'!$H186*'6. INPUT PROJECT'!$K186*(1-'6. INPUT PROJECT'!$L186)</f>
        <v>0</v>
      </c>
    </row>
    <row r="235" spans="1:71" s="80" customFormat="1" ht="16" outlineLevel="2">
      <c r="A235" s="83"/>
      <c r="B235" s="129" t="str">
        <f>'6. INPUT PROJECT'!D187</f>
        <v>Project-3.1.2-Item #3</v>
      </c>
      <c r="C235" s="129">
        <f>'6. INPUT PROJECT'!F187</f>
        <v>0</v>
      </c>
      <c r="E235" s="297">
        <f t="shared" si="150"/>
        <v>0</v>
      </c>
      <c r="F235" s="297">
        <f t="shared" si="151"/>
        <v>0</v>
      </c>
      <c r="G235" s="297">
        <f t="shared" si="152"/>
        <v>0</v>
      </c>
      <c r="H235" s="297">
        <f t="shared" si="153"/>
        <v>0</v>
      </c>
      <c r="I235" s="297">
        <f t="shared" si="154"/>
        <v>0</v>
      </c>
      <c r="J235" s="297">
        <f t="shared" si="155"/>
        <v>0</v>
      </c>
      <c r="K235" s="291"/>
      <c r="L235" s="297">
        <f>L$72*'6. INPUT PROJECT'!$H187*'6. INPUT PROJECT'!$K187*(1-'6. INPUT PROJECT'!$L187)</f>
        <v>0</v>
      </c>
      <c r="M235" s="297">
        <f>M$72*'6. INPUT PROJECT'!$H187*'6. INPUT PROJECT'!$K187*(1-'6. INPUT PROJECT'!$L187)</f>
        <v>0</v>
      </c>
      <c r="N235" s="297">
        <f>N$72*'6. INPUT PROJECT'!$H187*'6. INPUT PROJECT'!$K187*(1-'6. INPUT PROJECT'!$L187)</f>
        <v>0</v>
      </c>
      <c r="O235" s="297">
        <f>O$72*'6. INPUT PROJECT'!$H187*'6. INPUT PROJECT'!$K187*(1-'6. INPUT PROJECT'!$L187)</f>
        <v>0</v>
      </c>
      <c r="P235" s="297">
        <f>P$72*'6. INPUT PROJECT'!$H187*'6. INPUT PROJECT'!$K187*(1-'6. INPUT PROJECT'!$L187)</f>
        <v>0</v>
      </c>
      <c r="Q235" s="297">
        <f>Q$72*'6. INPUT PROJECT'!$H187*'6. INPUT PROJECT'!$K187*(1-'6. INPUT PROJECT'!$L187)</f>
        <v>0</v>
      </c>
      <c r="R235" s="297">
        <f>R$72*'6. INPUT PROJECT'!$H187*'6. INPUT PROJECT'!$K187*(1-'6. INPUT PROJECT'!$L187)</f>
        <v>0</v>
      </c>
      <c r="S235" s="297">
        <f>S$72*'6. INPUT PROJECT'!$H187*'6. INPUT PROJECT'!$K187*(1-'6. INPUT PROJECT'!$L187)</f>
        <v>0</v>
      </c>
      <c r="T235" s="297">
        <f>T$72*'6. INPUT PROJECT'!$H187*'6. INPUT PROJECT'!$K187*(1-'6. INPUT PROJECT'!$L187)</f>
        <v>0</v>
      </c>
      <c r="U235" s="297">
        <f>U$72*'6. INPUT PROJECT'!$H187*'6. INPUT PROJECT'!$K187*(1-'6. INPUT PROJECT'!$L187)</f>
        <v>0</v>
      </c>
      <c r="V235" s="297">
        <f>V$72*'6. INPUT PROJECT'!$H187*'6. INPUT PROJECT'!$K187*(1-'6. INPUT PROJECT'!$L187)</f>
        <v>0</v>
      </c>
      <c r="W235" s="297">
        <f>W$72*'6. INPUT PROJECT'!$H187*'6. INPUT PROJECT'!$K187*(1-'6. INPUT PROJECT'!$L187)</f>
        <v>0</v>
      </c>
      <c r="X235" s="297">
        <f>X$72*'6. INPUT PROJECT'!$H187*'6. INPUT PROJECT'!$K187*(1-'6. INPUT PROJECT'!$L187)</f>
        <v>0</v>
      </c>
      <c r="Y235" s="297">
        <f>Y$72*'6. INPUT PROJECT'!$H187*'6. INPUT PROJECT'!$K187*(1-'6. INPUT PROJECT'!$L187)</f>
        <v>0</v>
      </c>
      <c r="Z235" s="297">
        <f>Z$72*'6. INPUT PROJECT'!$H187*'6. INPUT PROJECT'!$K187*(1-'6. INPUT PROJECT'!$L187)</f>
        <v>0</v>
      </c>
      <c r="AA235" s="297">
        <f>AA$72*'6. INPUT PROJECT'!$H187*'6. INPUT PROJECT'!$K187*(1-'6. INPUT PROJECT'!$L187)</f>
        <v>0</v>
      </c>
      <c r="AB235" s="297">
        <f>AB$72*'6. INPUT PROJECT'!$H187*'6. INPUT PROJECT'!$K187*(1-'6. INPUT PROJECT'!$L187)</f>
        <v>0</v>
      </c>
      <c r="AC235" s="297">
        <f>AC$72*'6. INPUT PROJECT'!$H187*'6. INPUT PROJECT'!$K187*(1-'6. INPUT PROJECT'!$L187)</f>
        <v>0</v>
      </c>
      <c r="AD235" s="297">
        <f>AD$72*'6. INPUT PROJECT'!$H187*'6. INPUT PROJECT'!$K187*(1-'6. INPUT PROJECT'!$L187)</f>
        <v>0</v>
      </c>
      <c r="AE235" s="297">
        <f>AE$72*'6. INPUT PROJECT'!$H187*'6. INPUT PROJECT'!$K187*(1-'6. INPUT PROJECT'!$L187)</f>
        <v>0</v>
      </c>
      <c r="AF235" s="297">
        <f>AF$72*'6. INPUT PROJECT'!$H187*'6. INPUT PROJECT'!$K187*(1-'6. INPUT PROJECT'!$L187)</f>
        <v>0</v>
      </c>
      <c r="AG235" s="297">
        <f>AG$72*'6. INPUT PROJECT'!$H187*'6. INPUT PROJECT'!$K187*(1-'6. INPUT PROJECT'!$L187)</f>
        <v>0</v>
      </c>
      <c r="AH235" s="297">
        <f>AH$72*'6. INPUT PROJECT'!$H187*'6. INPUT PROJECT'!$K187*(1-'6. INPUT PROJECT'!$L187)</f>
        <v>0</v>
      </c>
      <c r="AI235" s="297">
        <f>AI$72*'6. INPUT PROJECT'!$H187*'6. INPUT PROJECT'!$K187*(1-'6. INPUT PROJECT'!$L187)</f>
        <v>0</v>
      </c>
      <c r="AJ235" s="297">
        <f>AJ$72*'6. INPUT PROJECT'!$H187*'6. INPUT PROJECT'!$K187*(1-'6. INPUT PROJECT'!$L187)</f>
        <v>0</v>
      </c>
      <c r="AK235" s="297">
        <f>AK$72*'6. INPUT PROJECT'!$H187*'6. INPUT PROJECT'!$K187*(1-'6. INPUT PROJECT'!$L187)</f>
        <v>0</v>
      </c>
      <c r="AL235" s="297">
        <f>AL$72*'6. INPUT PROJECT'!$H187*'6. INPUT PROJECT'!$K187*(1-'6. INPUT PROJECT'!$L187)</f>
        <v>0</v>
      </c>
      <c r="AM235" s="297">
        <f>AM$72*'6. INPUT PROJECT'!$H187*'6. INPUT PROJECT'!$K187*(1-'6. INPUT PROJECT'!$L187)</f>
        <v>0</v>
      </c>
      <c r="AN235" s="297">
        <f>AN$72*'6. INPUT PROJECT'!$H187*'6. INPUT PROJECT'!$K187*(1-'6. INPUT PROJECT'!$L187)</f>
        <v>0</v>
      </c>
      <c r="AO235" s="297">
        <f>AO$72*'6. INPUT PROJECT'!$H187*'6. INPUT PROJECT'!$K187*(1-'6. INPUT PROJECT'!$L187)</f>
        <v>0</v>
      </c>
      <c r="AP235" s="297">
        <f>AP$72*'6. INPUT PROJECT'!$H187*'6. INPUT PROJECT'!$K187*(1-'6. INPUT PROJECT'!$L187)</f>
        <v>0</v>
      </c>
      <c r="AQ235" s="297">
        <f>AQ$72*'6. INPUT PROJECT'!$H187*'6. INPUT PROJECT'!$K187*(1-'6. INPUT PROJECT'!$L187)</f>
        <v>0</v>
      </c>
      <c r="AR235" s="297">
        <f>AR$72*'6. INPUT PROJECT'!$H187*'6. INPUT PROJECT'!$K187*(1-'6. INPUT PROJECT'!$L187)</f>
        <v>0</v>
      </c>
      <c r="AS235" s="297">
        <f>AS$72*'6. INPUT PROJECT'!$H187*'6. INPUT PROJECT'!$K187*(1-'6. INPUT PROJECT'!$L187)</f>
        <v>0</v>
      </c>
      <c r="AT235" s="297">
        <f>AT$72*'6. INPUT PROJECT'!$H187*'6. INPUT PROJECT'!$K187*(1-'6. INPUT PROJECT'!$L187)</f>
        <v>0</v>
      </c>
      <c r="AU235" s="297">
        <f>AU$72*'6. INPUT PROJECT'!$H187*'6. INPUT PROJECT'!$K187*(1-'6. INPUT PROJECT'!$L187)</f>
        <v>0</v>
      </c>
      <c r="AV235" s="297">
        <f>AV$72*'6. INPUT PROJECT'!$H187*'6. INPUT PROJECT'!$K187*(1-'6. INPUT PROJECT'!$L187)</f>
        <v>0</v>
      </c>
      <c r="AW235" s="297">
        <f>AW$72*'6. INPUT PROJECT'!$H187*'6. INPUT PROJECT'!$K187*(1-'6. INPUT PROJECT'!$L187)</f>
        <v>0</v>
      </c>
      <c r="AX235" s="297">
        <f>AX$72*'6. INPUT PROJECT'!$H187*'6. INPUT PROJECT'!$K187*(1-'6. INPUT PROJECT'!$L187)</f>
        <v>0</v>
      </c>
      <c r="AY235" s="297">
        <f>AY$72*'6. INPUT PROJECT'!$H187*'6. INPUT PROJECT'!$K187*(1-'6. INPUT PROJECT'!$L187)</f>
        <v>0</v>
      </c>
      <c r="AZ235" s="297">
        <f>AZ$72*'6. INPUT PROJECT'!$H187*'6. INPUT PROJECT'!$K187*(1-'6. INPUT PROJECT'!$L187)</f>
        <v>0</v>
      </c>
      <c r="BA235" s="297">
        <f>BA$72*'6. INPUT PROJECT'!$H187*'6. INPUT PROJECT'!$K187*(1-'6. INPUT PROJECT'!$L187)</f>
        <v>0</v>
      </c>
      <c r="BB235" s="297">
        <f>BB$72*'6. INPUT PROJECT'!$H187*'6. INPUT PROJECT'!$K187*(1-'6. INPUT PROJECT'!$L187)</f>
        <v>0</v>
      </c>
      <c r="BC235" s="297">
        <f>BC$72*'6. INPUT PROJECT'!$H187*'6. INPUT PROJECT'!$K187*(1-'6. INPUT PROJECT'!$L187)</f>
        <v>0</v>
      </c>
      <c r="BD235" s="297">
        <f>BD$72*'6. INPUT PROJECT'!$H187*'6. INPUT PROJECT'!$K187*(1-'6. INPUT PROJECT'!$L187)</f>
        <v>0</v>
      </c>
      <c r="BE235" s="297">
        <f>BE$72*'6. INPUT PROJECT'!$H187*'6. INPUT PROJECT'!$K187*(1-'6. INPUT PROJECT'!$L187)</f>
        <v>0</v>
      </c>
      <c r="BF235" s="297">
        <f>BF$72*'6. INPUT PROJECT'!$H187*'6. INPUT PROJECT'!$K187*(1-'6. INPUT PROJECT'!$L187)</f>
        <v>0</v>
      </c>
      <c r="BG235" s="297">
        <f>BG$72*'6. INPUT PROJECT'!$H187*'6. INPUT PROJECT'!$K187*(1-'6. INPUT PROJECT'!$L187)</f>
        <v>0</v>
      </c>
      <c r="BH235" s="297">
        <f>BH$72*'6. INPUT PROJECT'!$H187*'6. INPUT PROJECT'!$K187*(1-'6. INPUT PROJECT'!$L187)</f>
        <v>0</v>
      </c>
      <c r="BI235" s="297">
        <f>BI$72*'6. INPUT PROJECT'!$H187*'6. INPUT PROJECT'!$K187*(1-'6. INPUT PROJECT'!$L187)</f>
        <v>0</v>
      </c>
      <c r="BJ235" s="297">
        <f>BJ$72*'6. INPUT PROJECT'!$H187*'6. INPUT PROJECT'!$K187*(1-'6. INPUT PROJECT'!$L187)</f>
        <v>0</v>
      </c>
      <c r="BK235" s="297">
        <f>BK$72*'6. INPUT PROJECT'!$H187*'6. INPUT PROJECT'!$K187*(1-'6. INPUT PROJECT'!$L187)</f>
        <v>0</v>
      </c>
      <c r="BL235" s="297">
        <f>BL$72*'6. INPUT PROJECT'!$H187*'6. INPUT PROJECT'!$K187*(1-'6. INPUT PROJECT'!$L187)</f>
        <v>0</v>
      </c>
      <c r="BM235" s="297">
        <f>BM$72*'6. INPUT PROJECT'!$H187*'6. INPUT PROJECT'!$K187*(1-'6. INPUT PROJECT'!$L187)</f>
        <v>0</v>
      </c>
      <c r="BN235" s="297">
        <f>BN$72*'6. INPUT PROJECT'!$H187*'6. INPUT PROJECT'!$K187*(1-'6. INPUT PROJECT'!$L187)</f>
        <v>0</v>
      </c>
      <c r="BO235" s="297">
        <f>BO$72*'6. INPUT PROJECT'!$H187*'6. INPUT PROJECT'!$K187*(1-'6. INPUT PROJECT'!$L187)</f>
        <v>0</v>
      </c>
      <c r="BP235" s="297">
        <f>BP$72*'6. INPUT PROJECT'!$H187*'6. INPUT PROJECT'!$K187*(1-'6. INPUT PROJECT'!$L187)</f>
        <v>0</v>
      </c>
      <c r="BQ235" s="297">
        <f>BQ$72*'6. INPUT PROJECT'!$H187*'6. INPUT PROJECT'!$K187*(1-'6. INPUT PROJECT'!$L187)</f>
        <v>0</v>
      </c>
      <c r="BR235" s="297">
        <f>BR$72*'6. INPUT PROJECT'!$H187*'6. INPUT PROJECT'!$K187*(1-'6. INPUT PROJECT'!$L187)</f>
        <v>0</v>
      </c>
      <c r="BS235" s="297">
        <f>BS$72*'6. INPUT PROJECT'!$H187*'6. INPUT PROJECT'!$K187*(1-'6. INPUT PROJECT'!$L187)</f>
        <v>0</v>
      </c>
    </row>
    <row r="236" spans="1:71" s="80" customFormat="1" ht="16" outlineLevel="2">
      <c r="A236" s="83"/>
      <c r="B236" s="129" t="str">
        <f>'6. INPUT PROJECT'!D188</f>
        <v>Project-3.1.2-Item #4</v>
      </c>
      <c r="C236" s="129">
        <f>'6. INPUT PROJECT'!F188</f>
        <v>0</v>
      </c>
      <c r="E236" s="297">
        <f t="shared" si="150"/>
        <v>0</v>
      </c>
      <c r="F236" s="297">
        <f t="shared" si="151"/>
        <v>0</v>
      </c>
      <c r="G236" s="297">
        <f t="shared" si="152"/>
        <v>0</v>
      </c>
      <c r="H236" s="297">
        <f t="shared" si="153"/>
        <v>0</v>
      </c>
      <c r="I236" s="297">
        <f t="shared" si="154"/>
        <v>0</v>
      </c>
      <c r="J236" s="297">
        <f t="shared" si="155"/>
        <v>0</v>
      </c>
      <c r="K236" s="291"/>
      <c r="L236" s="297">
        <f>L$72*'6. INPUT PROJECT'!$H188*'6. INPUT PROJECT'!$K188*(1-'6. INPUT PROJECT'!$L188)</f>
        <v>0</v>
      </c>
      <c r="M236" s="297">
        <f>M$72*'6. INPUT PROJECT'!$H188*'6. INPUT PROJECT'!$K188*(1-'6. INPUT PROJECT'!$L188)</f>
        <v>0</v>
      </c>
      <c r="N236" s="297">
        <f>N$72*'6. INPUT PROJECT'!$H188*'6. INPUT PROJECT'!$K188*(1-'6. INPUT PROJECT'!$L188)</f>
        <v>0</v>
      </c>
      <c r="O236" s="297">
        <f>O$72*'6. INPUT PROJECT'!$H188*'6. INPUT PROJECT'!$K188*(1-'6. INPUT PROJECT'!$L188)</f>
        <v>0</v>
      </c>
      <c r="P236" s="297">
        <f>P$72*'6. INPUT PROJECT'!$H188*'6. INPUT PROJECT'!$K188*(1-'6. INPUT PROJECT'!$L188)</f>
        <v>0</v>
      </c>
      <c r="Q236" s="297">
        <f>Q$72*'6. INPUT PROJECT'!$H188*'6. INPUT PROJECT'!$K188*(1-'6. INPUT PROJECT'!$L188)</f>
        <v>0</v>
      </c>
      <c r="R236" s="297">
        <f>R$72*'6. INPUT PROJECT'!$H188*'6. INPUT PROJECT'!$K188*(1-'6. INPUT PROJECT'!$L188)</f>
        <v>0</v>
      </c>
      <c r="S236" s="297">
        <f>S$72*'6. INPUT PROJECT'!$H188*'6. INPUT PROJECT'!$K188*(1-'6. INPUT PROJECT'!$L188)</f>
        <v>0</v>
      </c>
      <c r="T236" s="297">
        <f>T$72*'6. INPUT PROJECT'!$H188*'6. INPUT PROJECT'!$K188*(1-'6. INPUT PROJECT'!$L188)</f>
        <v>0</v>
      </c>
      <c r="U236" s="297">
        <f>U$72*'6. INPUT PROJECT'!$H188*'6. INPUT PROJECT'!$K188*(1-'6. INPUT PROJECT'!$L188)</f>
        <v>0</v>
      </c>
      <c r="V236" s="297">
        <f>V$72*'6. INPUT PROJECT'!$H188*'6. INPUT PROJECT'!$K188*(1-'6. INPUT PROJECT'!$L188)</f>
        <v>0</v>
      </c>
      <c r="W236" s="297">
        <f>W$72*'6. INPUT PROJECT'!$H188*'6. INPUT PROJECT'!$K188*(1-'6. INPUT PROJECT'!$L188)</f>
        <v>0</v>
      </c>
      <c r="X236" s="297">
        <f>X$72*'6. INPUT PROJECT'!$H188*'6. INPUT PROJECT'!$K188*(1-'6. INPUT PROJECT'!$L188)</f>
        <v>0</v>
      </c>
      <c r="Y236" s="297">
        <f>Y$72*'6. INPUT PROJECT'!$H188*'6. INPUT PROJECT'!$K188*(1-'6. INPUT PROJECT'!$L188)</f>
        <v>0</v>
      </c>
      <c r="Z236" s="297">
        <f>Z$72*'6. INPUT PROJECT'!$H188*'6. INPUT PROJECT'!$K188*(1-'6. INPUT PROJECT'!$L188)</f>
        <v>0</v>
      </c>
      <c r="AA236" s="297">
        <f>AA$72*'6. INPUT PROJECT'!$H188*'6. INPUT PROJECT'!$K188*(1-'6. INPUT PROJECT'!$L188)</f>
        <v>0</v>
      </c>
      <c r="AB236" s="297">
        <f>AB$72*'6. INPUT PROJECT'!$H188*'6. INPUT PROJECT'!$K188*(1-'6. INPUT PROJECT'!$L188)</f>
        <v>0</v>
      </c>
      <c r="AC236" s="297">
        <f>AC$72*'6. INPUT PROJECT'!$H188*'6. INPUT PROJECT'!$K188*(1-'6. INPUT PROJECT'!$L188)</f>
        <v>0</v>
      </c>
      <c r="AD236" s="297">
        <f>AD$72*'6. INPUT PROJECT'!$H188*'6. INPUT PROJECT'!$K188*(1-'6. INPUT PROJECT'!$L188)</f>
        <v>0</v>
      </c>
      <c r="AE236" s="297">
        <f>AE$72*'6. INPUT PROJECT'!$H188*'6. INPUT PROJECT'!$K188*(1-'6. INPUT PROJECT'!$L188)</f>
        <v>0</v>
      </c>
      <c r="AF236" s="297">
        <f>AF$72*'6. INPUT PROJECT'!$H188*'6. INPUT PROJECT'!$K188*(1-'6. INPUT PROJECT'!$L188)</f>
        <v>0</v>
      </c>
      <c r="AG236" s="297">
        <f>AG$72*'6. INPUT PROJECT'!$H188*'6. INPUT PROJECT'!$K188*(1-'6. INPUT PROJECT'!$L188)</f>
        <v>0</v>
      </c>
      <c r="AH236" s="297">
        <f>AH$72*'6. INPUT PROJECT'!$H188*'6. INPUT PROJECT'!$K188*(1-'6. INPUT PROJECT'!$L188)</f>
        <v>0</v>
      </c>
      <c r="AI236" s="297">
        <f>AI$72*'6. INPUT PROJECT'!$H188*'6. INPUT PROJECT'!$K188*(1-'6. INPUT PROJECT'!$L188)</f>
        <v>0</v>
      </c>
      <c r="AJ236" s="297">
        <f>AJ$72*'6. INPUT PROJECT'!$H188*'6. INPUT PROJECT'!$K188*(1-'6. INPUT PROJECT'!$L188)</f>
        <v>0</v>
      </c>
      <c r="AK236" s="297">
        <f>AK$72*'6. INPUT PROJECT'!$H188*'6. INPUT PROJECT'!$K188*(1-'6. INPUT PROJECT'!$L188)</f>
        <v>0</v>
      </c>
      <c r="AL236" s="297">
        <f>AL$72*'6. INPUT PROJECT'!$H188*'6. INPUT PROJECT'!$K188*(1-'6. INPUT PROJECT'!$L188)</f>
        <v>0</v>
      </c>
      <c r="AM236" s="297">
        <f>AM$72*'6. INPUT PROJECT'!$H188*'6. INPUT PROJECT'!$K188*(1-'6. INPUT PROJECT'!$L188)</f>
        <v>0</v>
      </c>
      <c r="AN236" s="297">
        <f>AN$72*'6. INPUT PROJECT'!$H188*'6. INPUT PROJECT'!$K188*(1-'6. INPUT PROJECT'!$L188)</f>
        <v>0</v>
      </c>
      <c r="AO236" s="297">
        <f>AO$72*'6. INPUT PROJECT'!$H188*'6. INPUT PROJECT'!$K188*(1-'6. INPUT PROJECT'!$L188)</f>
        <v>0</v>
      </c>
      <c r="AP236" s="297">
        <f>AP$72*'6. INPUT PROJECT'!$H188*'6. INPUT PROJECT'!$K188*(1-'6. INPUT PROJECT'!$L188)</f>
        <v>0</v>
      </c>
      <c r="AQ236" s="297">
        <f>AQ$72*'6. INPUT PROJECT'!$H188*'6. INPUT PROJECT'!$K188*(1-'6. INPUT PROJECT'!$L188)</f>
        <v>0</v>
      </c>
      <c r="AR236" s="297">
        <f>AR$72*'6. INPUT PROJECT'!$H188*'6. INPUT PROJECT'!$K188*(1-'6. INPUT PROJECT'!$L188)</f>
        <v>0</v>
      </c>
      <c r="AS236" s="297">
        <f>AS$72*'6. INPUT PROJECT'!$H188*'6. INPUT PROJECT'!$K188*(1-'6. INPUT PROJECT'!$L188)</f>
        <v>0</v>
      </c>
      <c r="AT236" s="297">
        <f>AT$72*'6. INPUT PROJECT'!$H188*'6. INPUT PROJECT'!$K188*(1-'6. INPUT PROJECT'!$L188)</f>
        <v>0</v>
      </c>
      <c r="AU236" s="297">
        <f>AU$72*'6. INPUT PROJECT'!$H188*'6. INPUT PROJECT'!$K188*(1-'6. INPUT PROJECT'!$L188)</f>
        <v>0</v>
      </c>
      <c r="AV236" s="297">
        <f>AV$72*'6. INPUT PROJECT'!$H188*'6. INPUT PROJECT'!$K188*(1-'6. INPUT PROJECT'!$L188)</f>
        <v>0</v>
      </c>
      <c r="AW236" s="297">
        <f>AW$72*'6. INPUT PROJECT'!$H188*'6. INPUT PROJECT'!$K188*(1-'6. INPUT PROJECT'!$L188)</f>
        <v>0</v>
      </c>
      <c r="AX236" s="297">
        <f>AX$72*'6. INPUT PROJECT'!$H188*'6. INPUT PROJECT'!$K188*(1-'6. INPUT PROJECT'!$L188)</f>
        <v>0</v>
      </c>
      <c r="AY236" s="297">
        <f>AY$72*'6. INPUT PROJECT'!$H188*'6. INPUT PROJECT'!$K188*(1-'6. INPUT PROJECT'!$L188)</f>
        <v>0</v>
      </c>
      <c r="AZ236" s="297">
        <f>AZ$72*'6. INPUT PROJECT'!$H188*'6. INPUT PROJECT'!$K188*(1-'6. INPUT PROJECT'!$L188)</f>
        <v>0</v>
      </c>
      <c r="BA236" s="297">
        <f>BA$72*'6. INPUT PROJECT'!$H188*'6. INPUT PROJECT'!$K188*(1-'6. INPUT PROJECT'!$L188)</f>
        <v>0</v>
      </c>
      <c r="BB236" s="297">
        <f>BB$72*'6. INPUT PROJECT'!$H188*'6. INPUT PROJECT'!$K188*(1-'6. INPUT PROJECT'!$L188)</f>
        <v>0</v>
      </c>
      <c r="BC236" s="297">
        <f>BC$72*'6. INPUT PROJECT'!$H188*'6. INPUT PROJECT'!$K188*(1-'6. INPUT PROJECT'!$L188)</f>
        <v>0</v>
      </c>
      <c r="BD236" s="297">
        <f>BD$72*'6. INPUT PROJECT'!$H188*'6. INPUT PROJECT'!$K188*(1-'6. INPUT PROJECT'!$L188)</f>
        <v>0</v>
      </c>
      <c r="BE236" s="297">
        <f>BE$72*'6. INPUT PROJECT'!$H188*'6. INPUT PROJECT'!$K188*(1-'6. INPUT PROJECT'!$L188)</f>
        <v>0</v>
      </c>
      <c r="BF236" s="297">
        <f>BF$72*'6. INPUT PROJECT'!$H188*'6. INPUT PROJECT'!$K188*(1-'6. INPUT PROJECT'!$L188)</f>
        <v>0</v>
      </c>
      <c r="BG236" s="297">
        <f>BG$72*'6. INPUT PROJECT'!$H188*'6. INPUT PROJECT'!$K188*(1-'6. INPUT PROJECT'!$L188)</f>
        <v>0</v>
      </c>
      <c r="BH236" s="297">
        <f>BH$72*'6. INPUT PROJECT'!$H188*'6. INPUT PROJECT'!$K188*(1-'6. INPUT PROJECT'!$L188)</f>
        <v>0</v>
      </c>
      <c r="BI236" s="297">
        <f>BI$72*'6. INPUT PROJECT'!$H188*'6. INPUT PROJECT'!$K188*(1-'6. INPUT PROJECT'!$L188)</f>
        <v>0</v>
      </c>
      <c r="BJ236" s="297">
        <f>BJ$72*'6. INPUT PROJECT'!$H188*'6. INPUT PROJECT'!$K188*(1-'6. INPUT PROJECT'!$L188)</f>
        <v>0</v>
      </c>
      <c r="BK236" s="297">
        <f>BK$72*'6. INPUT PROJECT'!$H188*'6. INPUT PROJECT'!$K188*(1-'6. INPUT PROJECT'!$L188)</f>
        <v>0</v>
      </c>
      <c r="BL236" s="297">
        <f>BL$72*'6. INPUT PROJECT'!$H188*'6. INPUT PROJECT'!$K188*(1-'6. INPUT PROJECT'!$L188)</f>
        <v>0</v>
      </c>
      <c r="BM236" s="297">
        <f>BM$72*'6. INPUT PROJECT'!$H188*'6. INPUT PROJECT'!$K188*(1-'6. INPUT PROJECT'!$L188)</f>
        <v>0</v>
      </c>
      <c r="BN236" s="297">
        <f>BN$72*'6. INPUT PROJECT'!$H188*'6. INPUT PROJECT'!$K188*(1-'6. INPUT PROJECT'!$L188)</f>
        <v>0</v>
      </c>
      <c r="BO236" s="297">
        <f>BO$72*'6. INPUT PROJECT'!$H188*'6. INPUT PROJECT'!$K188*(1-'6. INPUT PROJECT'!$L188)</f>
        <v>0</v>
      </c>
      <c r="BP236" s="297">
        <f>BP$72*'6. INPUT PROJECT'!$H188*'6. INPUT PROJECT'!$K188*(1-'6. INPUT PROJECT'!$L188)</f>
        <v>0</v>
      </c>
      <c r="BQ236" s="297">
        <f>BQ$72*'6. INPUT PROJECT'!$H188*'6. INPUT PROJECT'!$K188*(1-'6. INPUT PROJECT'!$L188)</f>
        <v>0</v>
      </c>
      <c r="BR236" s="297">
        <f>BR$72*'6. INPUT PROJECT'!$H188*'6. INPUT PROJECT'!$K188*(1-'6. INPUT PROJECT'!$L188)</f>
        <v>0</v>
      </c>
      <c r="BS236" s="297">
        <f>BS$72*'6. INPUT PROJECT'!$H188*'6. INPUT PROJECT'!$K188*(1-'6. INPUT PROJECT'!$L188)</f>
        <v>0</v>
      </c>
    </row>
    <row r="237" spans="1:71" s="80" customFormat="1" ht="16" outlineLevel="2">
      <c r="A237" s="83"/>
      <c r="B237" s="129" t="str">
        <f>'6. INPUT PROJECT'!D189</f>
        <v>Project-3.1.2-Item #5</v>
      </c>
      <c r="C237" s="129">
        <f>'6. INPUT PROJECT'!F189</f>
        <v>0</v>
      </c>
      <c r="E237" s="297">
        <f t="shared" si="150"/>
        <v>0</v>
      </c>
      <c r="F237" s="297">
        <f t="shared" si="151"/>
        <v>0</v>
      </c>
      <c r="G237" s="297">
        <f t="shared" si="152"/>
        <v>0</v>
      </c>
      <c r="H237" s="297">
        <f t="shared" si="153"/>
        <v>0</v>
      </c>
      <c r="I237" s="297">
        <f t="shared" si="154"/>
        <v>0</v>
      </c>
      <c r="J237" s="297">
        <f t="shared" si="155"/>
        <v>0</v>
      </c>
      <c r="K237" s="291"/>
      <c r="L237" s="297">
        <f>L$72*'6. INPUT PROJECT'!$H189*'6. INPUT PROJECT'!$K189*(1-'6. INPUT PROJECT'!$L189)</f>
        <v>0</v>
      </c>
      <c r="M237" s="297">
        <f>M$72*'6. INPUT PROJECT'!$H189*'6. INPUT PROJECT'!$K189*(1-'6. INPUT PROJECT'!$L189)</f>
        <v>0</v>
      </c>
      <c r="N237" s="297">
        <f>N$72*'6. INPUT PROJECT'!$H189*'6. INPUT PROJECT'!$K189*(1-'6. INPUT PROJECT'!$L189)</f>
        <v>0</v>
      </c>
      <c r="O237" s="297">
        <f>O$72*'6. INPUT PROJECT'!$H189*'6. INPUT PROJECT'!$K189*(1-'6. INPUT PROJECT'!$L189)</f>
        <v>0</v>
      </c>
      <c r="P237" s="297">
        <f>P$72*'6. INPUT PROJECT'!$H189*'6. INPUT PROJECT'!$K189*(1-'6. INPUT PROJECT'!$L189)</f>
        <v>0</v>
      </c>
      <c r="Q237" s="297">
        <f>Q$72*'6. INPUT PROJECT'!$H189*'6. INPUT PROJECT'!$K189*(1-'6. INPUT PROJECT'!$L189)</f>
        <v>0</v>
      </c>
      <c r="R237" s="297">
        <f>R$72*'6. INPUT PROJECT'!$H189*'6. INPUT PROJECT'!$K189*(1-'6. INPUT PROJECT'!$L189)</f>
        <v>0</v>
      </c>
      <c r="S237" s="297">
        <f>S$72*'6. INPUT PROJECT'!$H189*'6. INPUT PROJECT'!$K189*(1-'6. INPUT PROJECT'!$L189)</f>
        <v>0</v>
      </c>
      <c r="T237" s="297">
        <f>T$72*'6. INPUT PROJECT'!$H189*'6. INPUT PROJECT'!$K189*(1-'6. INPUT PROJECT'!$L189)</f>
        <v>0</v>
      </c>
      <c r="U237" s="297">
        <f>U$72*'6. INPUT PROJECT'!$H189*'6. INPUT PROJECT'!$K189*(1-'6. INPUT PROJECT'!$L189)</f>
        <v>0</v>
      </c>
      <c r="V237" s="297">
        <f>V$72*'6. INPUT PROJECT'!$H189*'6. INPUT PROJECT'!$K189*(1-'6. INPUT PROJECT'!$L189)</f>
        <v>0</v>
      </c>
      <c r="W237" s="297">
        <f>W$72*'6. INPUT PROJECT'!$H189*'6. INPUT PROJECT'!$K189*(1-'6. INPUT PROJECT'!$L189)</f>
        <v>0</v>
      </c>
      <c r="X237" s="297">
        <f>X$72*'6. INPUT PROJECT'!$H189*'6. INPUT PROJECT'!$K189*(1-'6. INPUT PROJECT'!$L189)</f>
        <v>0</v>
      </c>
      <c r="Y237" s="297">
        <f>Y$72*'6. INPUT PROJECT'!$H189*'6. INPUT PROJECT'!$K189*(1-'6. INPUT PROJECT'!$L189)</f>
        <v>0</v>
      </c>
      <c r="Z237" s="297">
        <f>Z$72*'6. INPUT PROJECT'!$H189*'6. INPUT PROJECT'!$K189*(1-'6. INPUT PROJECT'!$L189)</f>
        <v>0</v>
      </c>
      <c r="AA237" s="297">
        <f>AA$72*'6. INPUT PROJECT'!$H189*'6. INPUT PROJECT'!$K189*(1-'6. INPUT PROJECT'!$L189)</f>
        <v>0</v>
      </c>
      <c r="AB237" s="297">
        <f>AB$72*'6. INPUT PROJECT'!$H189*'6. INPUT PROJECT'!$K189*(1-'6. INPUT PROJECT'!$L189)</f>
        <v>0</v>
      </c>
      <c r="AC237" s="297">
        <f>AC$72*'6. INPUT PROJECT'!$H189*'6. INPUT PROJECT'!$K189*(1-'6. INPUT PROJECT'!$L189)</f>
        <v>0</v>
      </c>
      <c r="AD237" s="297">
        <f>AD$72*'6. INPUT PROJECT'!$H189*'6. INPUT PROJECT'!$K189*(1-'6. INPUT PROJECT'!$L189)</f>
        <v>0</v>
      </c>
      <c r="AE237" s="297">
        <f>AE$72*'6. INPUT PROJECT'!$H189*'6. INPUT PROJECT'!$K189*(1-'6. INPUT PROJECT'!$L189)</f>
        <v>0</v>
      </c>
      <c r="AF237" s="297">
        <f>AF$72*'6. INPUT PROJECT'!$H189*'6. INPUT PROJECT'!$K189*(1-'6. INPUT PROJECT'!$L189)</f>
        <v>0</v>
      </c>
      <c r="AG237" s="297">
        <f>AG$72*'6. INPUT PROJECT'!$H189*'6. INPUT PROJECT'!$K189*(1-'6. INPUT PROJECT'!$L189)</f>
        <v>0</v>
      </c>
      <c r="AH237" s="297">
        <f>AH$72*'6. INPUT PROJECT'!$H189*'6. INPUT PROJECT'!$K189*(1-'6. INPUT PROJECT'!$L189)</f>
        <v>0</v>
      </c>
      <c r="AI237" s="297">
        <f>AI$72*'6. INPUT PROJECT'!$H189*'6. INPUT PROJECT'!$K189*(1-'6. INPUT PROJECT'!$L189)</f>
        <v>0</v>
      </c>
      <c r="AJ237" s="297">
        <f>AJ$72*'6. INPUT PROJECT'!$H189*'6. INPUT PROJECT'!$K189*(1-'6. INPUT PROJECT'!$L189)</f>
        <v>0</v>
      </c>
      <c r="AK237" s="297">
        <f>AK$72*'6. INPUT PROJECT'!$H189*'6. INPUT PROJECT'!$K189*(1-'6. INPUT PROJECT'!$L189)</f>
        <v>0</v>
      </c>
      <c r="AL237" s="297">
        <f>AL$72*'6. INPUT PROJECT'!$H189*'6. INPUT PROJECT'!$K189*(1-'6. INPUT PROJECT'!$L189)</f>
        <v>0</v>
      </c>
      <c r="AM237" s="297">
        <f>AM$72*'6. INPUT PROJECT'!$H189*'6. INPUT PROJECT'!$K189*(1-'6. INPUT PROJECT'!$L189)</f>
        <v>0</v>
      </c>
      <c r="AN237" s="297">
        <f>AN$72*'6. INPUT PROJECT'!$H189*'6. INPUT PROJECT'!$K189*(1-'6. INPUT PROJECT'!$L189)</f>
        <v>0</v>
      </c>
      <c r="AO237" s="297">
        <f>AO$72*'6. INPUT PROJECT'!$H189*'6. INPUT PROJECT'!$K189*(1-'6. INPUT PROJECT'!$L189)</f>
        <v>0</v>
      </c>
      <c r="AP237" s="297">
        <f>AP$72*'6. INPUT PROJECT'!$H189*'6. INPUT PROJECT'!$K189*(1-'6. INPUT PROJECT'!$L189)</f>
        <v>0</v>
      </c>
      <c r="AQ237" s="297">
        <f>AQ$72*'6. INPUT PROJECT'!$H189*'6. INPUT PROJECT'!$K189*(1-'6. INPUT PROJECT'!$L189)</f>
        <v>0</v>
      </c>
      <c r="AR237" s="297">
        <f>AR$72*'6. INPUT PROJECT'!$H189*'6. INPUT PROJECT'!$K189*(1-'6. INPUT PROJECT'!$L189)</f>
        <v>0</v>
      </c>
      <c r="AS237" s="297">
        <f>AS$72*'6. INPUT PROJECT'!$H189*'6. INPUT PROJECT'!$K189*(1-'6. INPUT PROJECT'!$L189)</f>
        <v>0</v>
      </c>
      <c r="AT237" s="297">
        <f>AT$72*'6. INPUT PROJECT'!$H189*'6. INPUT PROJECT'!$K189*(1-'6. INPUT PROJECT'!$L189)</f>
        <v>0</v>
      </c>
      <c r="AU237" s="297">
        <f>AU$72*'6. INPUT PROJECT'!$H189*'6. INPUT PROJECT'!$K189*(1-'6. INPUT PROJECT'!$L189)</f>
        <v>0</v>
      </c>
      <c r="AV237" s="297">
        <f>AV$72*'6. INPUT PROJECT'!$H189*'6. INPUT PROJECT'!$K189*(1-'6. INPUT PROJECT'!$L189)</f>
        <v>0</v>
      </c>
      <c r="AW237" s="297">
        <f>AW$72*'6. INPUT PROJECT'!$H189*'6. INPUT PROJECT'!$K189*(1-'6. INPUT PROJECT'!$L189)</f>
        <v>0</v>
      </c>
      <c r="AX237" s="297">
        <f>AX$72*'6. INPUT PROJECT'!$H189*'6. INPUT PROJECT'!$K189*(1-'6. INPUT PROJECT'!$L189)</f>
        <v>0</v>
      </c>
      <c r="AY237" s="297">
        <f>AY$72*'6. INPUT PROJECT'!$H189*'6. INPUT PROJECT'!$K189*(1-'6. INPUT PROJECT'!$L189)</f>
        <v>0</v>
      </c>
      <c r="AZ237" s="297">
        <f>AZ$72*'6. INPUT PROJECT'!$H189*'6. INPUT PROJECT'!$K189*(1-'6. INPUT PROJECT'!$L189)</f>
        <v>0</v>
      </c>
      <c r="BA237" s="297">
        <f>BA$72*'6. INPUT PROJECT'!$H189*'6. INPUT PROJECT'!$K189*(1-'6. INPUT PROJECT'!$L189)</f>
        <v>0</v>
      </c>
      <c r="BB237" s="297">
        <f>BB$72*'6. INPUT PROJECT'!$H189*'6. INPUT PROJECT'!$K189*(1-'6. INPUT PROJECT'!$L189)</f>
        <v>0</v>
      </c>
      <c r="BC237" s="297">
        <f>BC$72*'6. INPUT PROJECT'!$H189*'6. INPUT PROJECT'!$K189*(1-'6. INPUT PROJECT'!$L189)</f>
        <v>0</v>
      </c>
      <c r="BD237" s="297">
        <f>BD$72*'6. INPUT PROJECT'!$H189*'6. INPUT PROJECT'!$K189*(1-'6. INPUT PROJECT'!$L189)</f>
        <v>0</v>
      </c>
      <c r="BE237" s="297">
        <f>BE$72*'6. INPUT PROJECT'!$H189*'6. INPUT PROJECT'!$K189*(1-'6. INPUT PROJECT'!$L189)</f>
        <v>0</v>
      </c>
      <c r="BF237" s="297">
        <f>BF$72*'6. INPUT PROJECT'!$H189*'6. INPUT PROJECT'!$K189*(1-'6. INPUT PROJECT'!$L189)</f>
        <v>0</v>
      </c>
      <c r="BG237" s="297">
        <f>BG$72*'6. INPUT PROJECT'!$H189*'6. INPUT PROJECT'!$K189*(1-'6. INPUT PROJECT'!$L189)</f>
        <v>0</v>
      </c>
      <c r="BH237" s="297">
        <f>BH$72*'6. INPUT PROJECT'!$H189*'6. INPUT PROJECT'!$K189*(1-'6. INPUT PROJECT'!$L189)</f>
        <v>0</v>
      </c>
      <c r="BI237" s="297">
        <f>BI$72*'6. INPUT PROJECT'!$H189*'6. INPUT PROJECT'!$K189*(1-'6. INPUT PROJECT'!$L189)</f>
        <v>0</v>
      </c>
      <c r="BJ237" s="297">
        <f>BJ$72*'6. INPUT PROJECT'!$H189*'6. INPUT PROJECT'!$K189*(1-'6. INPUT PROJECT'!$L189)</f>
        <v>0</v>
      </c>
      <c r="BK237" s="297">
        <f>BK$72*'6. INPUT PROJECT'!$H189*'6. INPUT PROJECT'!$K189*(1-'6. INPUT PROJECT'!$L189)</f>
        <v>0</v>
      </c>
      <c r="BL237" s="297">
        <f>BL$72*'6. INPUT PROJECT'!$H189*'6. INPUT PROJECT'!$K189*(1-'6. INPUT PROJECT'!$L189)</f>
        <v>0</v>
      </c>
      <c r="BM237" s="297">
        <f>BM$72*'6. INPUT PROJECT'!$H189*'6. INPUT PROJECT'!$K189*(1-'6. INPUT PROJECT'!$L189)</f>
        <v>0</v>
      </c>
      <c r="BN237" s="297">
        <f>BN$72*'6. INPUT PROJECT'!$H189*'6. INPUT PROJECT'!$K189*(1-'6. INPUT PROJECT'!$L189)</f>
        <v>0</v>
      </c>
      <c r="BO237" s="297">
        <f>BO$72*'6. INPUT PROJECT'!$H189*'6. INPUT PROJECT'!$K189*(1-'6. INPUT PROJECT'!$L189)</f>
        <v>0</v>
      </c>
      <c r="BP237" s="297">
        <f>BP$72*'6. INPUT PROJECT'!$H189*'6. INPUT PROJECT'!$K189*(1-'6. INPUT PROJECT'!$L189)</f>
        <v>0</v>
      </c>
      <c r="BQ237" s="297">
        <f>BQ$72*'6. INPUT PROJECT'!$H189*'6. INPUT PROJECT'!$K189*(1-'6. INPUT PROJECT'!$L189)</f>
        <v>0</v>
      </c>
      <c r="BR237" s="297">
        <f>BR$72*'6. INPUT PROJECT'!$H189*'6. INPUT PROJECT'!$K189*(1-'6. INPUT PROJECT'!$L189)</f>
        <v>0</v>
      </c>
      <c r="BS237" s="297">
        <f>BS$72*'6. INPUT PROJECT'!$H189*'6. INPUT PROJECT'!$K189*(1-'6. INPUT PROJECT'!$L189)</f>
        <v>0</v>
      </c>
    </row>
    <row r="238" spans="1:71" s="80" customFormat="1" ht="16" outlineLevel="2">
      <c r="A238" s="83"/>
      <c r="B238" s="129" t="str">
        <f>'6. INPUT PROJECT'!D190</f>
        <v>Project-3.1.2-Item #6</v>
      </c>
      <c r="C238" s="129">
        <f>'6. INPUT PROJECT'!F190</f>
        <v>0</v>
      </c>
      <c r="E238" s="297">
        <f t="shared" si="150"/>
        <v>0</v>
      </c>
      <c r="F238" s="297">
        <f t="shared" si="151"/>
        <v>0</v>
      </c>
      <c r="G238" s="297">
        <f t="shared" si="152"/>
        <v>0</v>
      </c>
      <c r="H238" s="297">
        <f t="shared" si="153"/>
        <v>0</v>
      </c>
      <c r="I238" s="297">
        <f t="shared" si="154"/>
        <v>0</v>
      </c>
      <c r="J238" s="297">
        <f t="shared" si="155"/>
        <v>0</v>
      </c>
      <c r="K238" s="291"/>
      <c r="L238" s="297">
        <f>L$72*'6. INPUT PROJECT'!$H190*'6. INPUT PROJECT'!$K190*(1-'6. INPUT PROJECT'!$L190)</f>
        <v>0</v>
      </c>
      <c r="M238" s="297">
        <f>M$72*'6. INPUT PROJECT'!$H190*'6. INPUT PROJECT'!$K190*(1-'6. INPUT PROJECT'!$L190)</f>
        <v>0</v>
      </c>
      <c r="N238" s="297">
        <f>N$72*'6. INPUT PROJECT'!$H190*'6. INPUT PROJECT'!$K190*(1-'6. INPUT PROJECT'!$L190)</f>
        <v>0</v>
      </c>
      <c r="O238" s="297">
        <f>O$72*'6. INPUT PROJECT'!$H190*'6. INPUT PROJECT'!$K190*(1-'6. INPUT PROJECT'!$L190)</f>
        <v>0</v>
      </c>
      <c r="P238" s="297">
        <f>P$72*'6. INPUT PROJECT'!$H190*'6. INPUT PROJECT'!$K190*(1-'6. INPUT PROJECT'!$L190)</f>
        <v>0</v>
      </c>
      <c r="Q238" s="297">
        <f>Q$72*'6. INPUT PROJECT'!$H190*'6. INPUT PROJECT'!$K190*(1-'6. INPUT PROJECT'!$L190)</f>
        <v>0</v>
      </c>
      <c r="R238" s="297">
        <f>R$72*'6. INPUT PROJECT'!$H190*'6. INPUT PROJECT'!$K190*(1-'6. INPUT PROJECT'!$L190)</f>
        <v>0</v>
      </c>
      <c r="S238" s="297">
        <f>S$72*'6. INPUT PROJECT'!$H190*'6. INPUT PROJECT'!$K190*(1-'6. INPUT PROJECT'!$L190)</f>
        <v>0</v>
      </c>
      <c r="T238" s="297">
        <f>T$72*'6. INPUT PROJECT'!$H190*'6. INPUT PROJECT'!$K190*(1-'6. INPUT PROJECT'!$L190)</f>
        <v>0</v>
      </c>
      <c r="U238" s="297">
        <f>U$72*'6. INPUT PROJECT'!$H190*'6. INPUT PROJECT'!$K190*(1-'6. INPUT PROJECT'!$L190)</f>
        <v>0</v>
      </c>
      <c r="V238" s="297">
        <f>V$72*'6. INPUT PROJECT'!$H190*'6. INPUT PROJECT'!$K190*(1-'6. INPUT PROJECT'!$L190)</f>
        <v>0</v>
      </c>
      <c r="W238" s="297">
        <f>W$72*'6. INPUT PROJECT'!$H190*'6. INPUT PROJECT'!$K190*(1-'6. INPUT PROJECT'!$L190)</f>
        <v>0</v>
      </c>
      <c r="X238" s="297">
        <f>X$72*'6. INPUT PROJECT'!$H190*'6. INPUT PROJECT'!$K190*(1-'6. INPUT PROJECT'!$L190)</f>
        <v>0</v>
      </c>
      <c r="Y238" s="297">
        <f>Y$72*'6. INPUT PROJECT'!$H190*'6. INPUT PROJECT'!$K190*(1-'6. INPUT PROJECT'!$L190)</f>
        <v>0</v>
      </c>
      <c r="Z238" s="297">
        <f>Z$72*'6. INPUT PROJECT'!$H190*'6. INPUT PROJECT'!$K190*(1-'6. INPUT PROJECT'!$L190)</f>
        <v>0</v>
      </c>
      <c r="AA238" s="297">
        <f>AA$72*'6. INPUT PROJECT'!$H190*'6. INPUT PROJECT'!$K190*(1-'6. INPUT PROJECT'!$L190)</f>
        <v>0</v>
      </c>
      <c r="AB238" s="297">
        <f>AB$72*'6. INPUT PROJECT'!$H190*'6. INPUT PROJECT'!$K190*(1-'6. INPUT PROJECT'!$L190)</f>
        <v>0</v>
      </c>
      <c r="AC238" s="297">
        <f>AC$72*'6. INPUT PROJECT'!$H190*'6. INPUT PROJECT'!$K190*(1-'6. INPUT PROJECT'!$L190)</f>
        <v>0</v>
      </c>
      <c r="AD238" s="297">
        <f>AD$72*'6. INPUT PROJECT'!$H190*'6. INPUT PROJECT'!$K190*(1-'6. INPUT PROJECT'!$L190)</f>
        <v>0</v>
      </c>
      <c r="AE238" s="297">
        <f>AE$72*'6. INPUT PROJECT'!$H190*'6. INPUT PROJECT'!$K190*(1-'6. INPUT PROJECT'!$L190)</f>
        <v>0</v>
      </c>
      <c r="AF238" s="297">
        <f>AF$72*'6. INPUT PROJECT'!$H190*'6. INPUT PROJECT'!$K190*(1-'6. INPUT PROJECT'!$L190)</f>
        <v>0</v>
      </c>
      <c r="AG238" s="297">
        <f>AG$72*'6. INPUT PROJECT'!$H190*'6. INPUT PROJECT'!$K190*(1-'6. INPUT PROJECT'!$L190)</f>
        <v>0</v>
      </c>
      <c r="AH238" s="297">
        <f>AH$72*'6. INPUT PROJECT'!$H190*'6. INPUT PROJECT'!$K190*(1-'6. INPUT PROJECT'!$L190)</f>
        <v>0</v>
      </c>
      <c r="AI238" s="297">
        <f>AI$72*'6. INPUT PROJECT'!$H190*'6. INPUT PROJECT'!$K190*(1-'6. INPUT PROJECT'!$L190)</f>
        <v>0</v>
      </c>
      <c r="AJ238" s="297">
        <f>AJ$72*'6. INPUT PROJECT'!$H190*'6. INPUT PROJECT'!$K190*(1-'6. INPUT PROJECT'!$L190)</f>
        <v>0</v>
      </c>
      <c r="AK238" s="297">
        <f>AK$72*'6. INPUT PROJECT'!$H190*'6. INPUT PROJECT'!$K190*(1-'6. INPUT PROJECT'!$L190)</f>
        <v>0</v>
      </c>
      <c r="AL238" s="297">
        <f>AL$72*'6. INPUT PROJECT'!$H190*'6. INPUT PROJECT'!$K190*(1-'6. INPUT PROJECT'!$L190)</f>
        <v>0</v>
      </c>
      <c r="AM238" s="297">
        <f>AM$72*'6. INPUT PROJECT'!$H190*'6. INPUT PROJECT'!$K190*(1-'6. INPUT PROJECT'!$L190)</f>
        <v>0</v>
      </c>
      <c r="AN238" s="297">
        <f>AN$72*'6. INPUT PROJECT'!$H190*'6. INPUT PROJECT'!$K190*(1-'6. INPUT PROJECT'!$L190)</f>
        <v>0</v>
      </c>
      <c r="AO238" s="297">
        <f>AO$72*'6. INPUT PROJECT'!$H190*'6. INPUT PROJECT'!$K190*(1-'6. INPUT PROJECT'!$L190)</f>
        <v>0</v>
      </c>
      <c r="AP238" s="297">
        <f>AP$72*'6. INPUT PROJECT'!$H190*'6. INPUT PROJECT'!$K190*(1-'6. INPUT PROJECT'!$L190)</f>
        <v>0</v>
      </c>
      <c r="AQ238" s="297">
        <f>AQ$72*'6. INPUT PROJECT'!$H190*'6. INPUT PROJECT'!$K190*(1-'6. INPUT PROJECT'!$L190)</f>
        <v>0</v>
      </c>
      <c r="AR238" s="297">
        <f>AR$72*'6. INPUT PROJECT'!$H190*'6. INPUT PROJECT'!$K190*(1-'6. INPUT PROJECT'!$L190)</f>
        <v>0</v>
      </c>
      <c r="AS238" s="297">
        <f>AS$72*'6. INPUT PROJECT'!$H190*'6. INPUT PROJECT'!$K190*(1-'6. INPUT PROJECT'!$L190)</f>
        <v>0</v>
      </c>
      <c r="AT238" s="297">
        <f>AT$72*'6. INPUT PROJECT'!$H190*'6. INPUT PROJECT'!$K190*(1-'6. INPUT PROJECT'!$L190)</f>
        <v>0</v>
      </c>
      <c r="AU238" s="297">
        <f>AU$72*'6. INPUT PROJECT'!$H190*'6. INPUT PROJECT'!$K190*(1-'6. INPUT PROJECT'!$L190)</f>
        <v>0</v>
      </c>
      <c r="AV238" s="297">
        <f>AV$72*'6. INPUT PROJECT'!$H190*'6. INPUT PROJECT'!$K190*(1-'6. INPUT PROJECT'!$L190)</f>
        <v>0</v>
      </c>
      <c r="AW238" s="297">
        <f>AW$72*'6. INPUT PROJECT'!$H190*'6. INPUT PROJECT'!$K190*(1-'6. INPUT PROJECT'!$L190)</f>
        <v>0</v>
      </c>
      <c r="AX238" s="297">
        <f>AX$72*'6. INPUT PROJECT'!$H190*'6. INPUT PROJECT'!$K190*(1-'6. INPUT PROJECT'!$L190)</f>
        <v>0</v>
      </c>
      <c r="AY238" s="297">
        <f>AY$72*'6. INPUT PROJECT'!$H190*'6. INPUT PROJECT'!$K190*(1-'6. INPUT PROJECT'!$L190)</f>
        <v>0</v>
      </c>
      <c r="AZ238" s="297">
        <f>AZ$72*'6. INPUT PROJECT'!$H190*'6. INPUT PROJECT'!$K190*(1-'6. INPUT PROJECT'!$L190)</f>
        <v>0</v>
      </c>
      <c r="BA238" s="297">
        <f>BA$72*'6. INPUT PROJECT'!$H190*'6. INPUT PROJECT'!$K190*(1-'6. INPUT PROJECT'!$L190)</f>
        <v>0</v>
      </c>
      <c r="BB238" s="297">
        <f>BB$72*'6. INPUT PROJECT'!$H190*'6. INPUT PROJECT'!$K190*(1-'6. INPUT PROJECT'!$L190)</f>
        <v>0</v>
      </c>
      <c r="BC238" s="297">
        <f>BC$72*'6. INPUT PROJECT'!$H190*'6. INPUT PROJECT'!$K190*(1-'6. INPUT PROJECT'!$L190)</f>
        <v>0</v>
      </c>
      <c r="BD238" s="297">
        <f>BD$72*'6. INPUT PROJECT'!$H190*'6. INPUT PROJECT'!$K190*(1-'6. INPUT PROJECT'!$L190)</f>
        <v>0</v>
      </c>
      <c r="BE238" s="297">
        <f>BE$72*'6. INPUT PROJECT'!$H190*'6. INPUT PROJECT'!$K190*(1-'6. INPUT PROJECT'!$L190)</f>
        <v>0</v>
      </c>
      <c r="BF238" s="297">
        <f>BF$72*'6. INPUT PROJECT'!$H190*'6. INPUT PROJECT'!$K190*(1-'6. INPUT PROJECT'!$L190)</f>
        <v>0</v>
      </c>
      <c r="BG238" s="297">
        <f>BG$72*'6. INPUT PROJECT'!$H190*'6. INPUT PROJECT'!$K190*(1-'6. INPUT PROJECT'!$L190)</f>
        <v>0</v>
      </c>
      <c r="BH238" s="297">
        <f>BH$72*'6. INPUT PROJECT'!$H190*'6. INPUT PROJECT'!$K190*(1-'6. INPUT PROJECT'!$L190)</f>
        <v>0</v>
      </c>
      <c r="BI238" s="297">
        <f>BI$72*'6. INPUT PROJECT'!$H190*'6. INPUT PROJECT'!$K190*(1-'6. INPUT PROJECT'!$L190)</f>
        <v>0</v>
      </c>
      <c r="BJ238" s="297">
        <f>BJ$72*'6. INPUT PROJECT'!$H190*'6. INPUT PROJECT'!$K190*(1-'6. INPUT PROJECT'!$L190)</f>
        <v>0</v>
      </c>
      <c r="BK238" s="297">
        <f>BK$72*'6. INPUT PROJECT'!$H190*'6. INPUT PROJECT'!$K190*(1-'6. INPUT PROJECT'!$L190)</f>
        <v>0</v>
      </c>
      <c r="BL238" s="297">
        <f>BL$72*'6. INPUT PROJECT'!$H190*'6. INPUT PROJECT'!$K190*(1-'6. INPUT PROJECT'!$L190)</f>
        <v>0</v>
      </c>
      <c r="BM238" s="297">
        <f>BM$72*'6. INPUT PROJECT'!$H190*'6. INPUT PROJECT'!$K190*(1-'6. INPUT PROJECT'!$L190)</f>
        <v>0</v>
      </c>
      <c r="BN238" s="297">
        <f>BN$72*'6. INPUT PROJECT'!$H190*'6. INPUT PROJECT'!$K190*(1-'6. INPUT PROJECT'!$L190)</f>
        <v>0</v>
      </c>
      <c r="BO238" s="297">
        <f>BO$72*'6. INPUT PROJECT'!$H190*'6. INPUT PROJECT'!$K190*(1-'6. INPUT PROJECT'!$L190)</f>
        <v>0</v>
      </c>
      <c r="BP238" s="297">
        <f>BP$72*'6. INPUT PROJECT'!$H190*'6. INPUT PROJECT'!$K190*(1-'6. INPUT PROJECT'!$L190)</f>
        <v>0</v>
      </c>
      <c r="BQ238" s="297">
        <f>BQ$72*'6. INPUT PROJECT'!$H190*'6. INPUT PROJECT'!$K190*(1-'6. INPUT PROJECT'!$L190)</f>
        <v>0</v>
      </c>
      <c r="BR238" s="297">
        <f>BR$72*'6. INPUT PROJECT'!$H190*'6. INPUT PROJECT'!$K190*(1-'6. INPUT PROJECT'!$L190)</f>
        <v>0</v>
      </c>
      <c r="BS238" s="297">
        <f>BS$72*'6. INPUT PROJECT'!$H190*'6. INPUT PROJECT'!$K190*(1-'6. INPUT PROJECT'!$L190)</f>
        <v>0</v>
      </c>
    </row>
    <row r="239" spans="1:71" s="80" customFormat="1" ht="16" outlineLevel="2">
      <c r="A239" s="83"/>
      <c r="B239" s="129" t="str">
        <f>'6. INPUT PROJECT'!D191</f>
        <v>Project-3.1.2-Item #7</v>
      </c>
      <c r="C239" s="129">
        <f>'6. INPUT PROJECT'!F191</f>
        <v>0</v>
      </c>
      <c r="E239" s="297">
        <f t="shared" si="150"/>
        <v>0</v>
      </c>
      <c r="F239" s="297">
        <f t="shared" si="151"/>
        <v>0</v>
      </c>
      <c r="G239" s="297">
        <f t="shared" si="152"/>
        <v>0</v>
      </c>
      <c r="H239" s="297">
        <f t="shared" si="153"/>
        <v>0</v>
      </c>
      <c r="I239" s="297">
        <f t="shared" si="154"/>
        <v>0</v>
      </c>
      <c r="J239" s="297">
        <f t="shared" si="155"/>
        <v>0</v>
      </c>
      <c r="K239" s="291"/>
      <c r="L239" s="297">
        <f>L$72*'6. INPUT PROJECT'!$H191*'6. INPUT PROJECT'!$K191*(1-'6. INPUT PROJECT'!$L191)</f>
        <v>0</v>
      </c>
      <c r="M239" s="297">
        <f>M$72*'6. INPUT PROJECT'!$H191*'6. INPUT PROJECT'!$K191*(1-'6. INPUT PROJECT'!$L191)</f>
        <v>0</v>
      </c>
      <c r="N239" s="297">
        <f>N$72*'6. INPUT PROJECT'!$H191*'6. INPUT PROJECT'!$K191*(1-'6. INPUT PROJECT'!$L191)</f>
        <v>0</v>
      </c>
      <c r="O239" s="297">
        <f>O$72*'6. INPUT PROJECT'!$H191*'6. INPUT PROJECT'!$K191*(1-'6. INPUT PROJECT'!$L191)</f>
        <v>0</v>
      </c>
      <c r="P239" s="297">
        <f>P$72*'6. INPUT PROJECT'!$H191*'6. INPUT PROJECT'!$K191*(1-'6. INPUT PROJECT'!$L191)</f>
        <v>0</v>
      </c>
      <c r="Q239" s="297">
        <f>Q$72*'6. INPUT PROJECT'!$H191*'6. INPUT PROJECT'!$K191*(1-'6. INPUT PROJECT'!$L191)</f>
        <v>0</v>
      </c>
      <c r="R239" s="297">
        <f>R$72*'6. INPUT PROJECT'!$H191*'6. INPUT PROJECT'!$K191*(1-'6. INPUT PROJECT'!$L191)</f>
        <v>0</v>
      </c>
      <c r="S239" s="297">
        <f>S$72*'6. INPUT PROJECT'!$H191*'6. INPUT PROJECT'!$K191*(1-'6. INPUT PROJECT'!$L191)</f>
        <v>0</v>
      </c>
      <c r="T239" s="297">
        <f>T$72*'6. INPUT PROJECT'!$H191*'6. INPUT PROJECT'!$K191*(1-'6. INPUT PROJECT'!$L191)</f>
        <v>0</v>
      </c>
      <c r="U239" s="297">
        <f>U$72*'6. INPUT PROJECT'!$H191*'6. INPUT PROJECT'!$K191*(1-'6. INPUT PROJECT'!$L191)</f>
        <v>0</v>
      </c>
      <c r="V239" s="297">
        <f>V$72*'6. INPUT PROJECT'!$H191*'6. INPUT PROJECT'!$K191*(1-'6. INPUT PROJECT'!$L191)</f>
        <v>0</v>
      </c>
      <c r="W239" s="297">
        <f>W$72*'6. INPUT PROJECT'!$H191*'6. INPUT PROJECT'!$K191*(1-'6. INPUT PROJECT'!$L191)</f>
        <v>0</v>
      </c>
      <c r="X239" s="297">
        <f>X$72*'6. INPUT PROJECT'!$H191*'6. INPUT PROJECT'!$K191*(1-'6. INPUT PROJECT'!$L191)</f>
        <v>0</v>
      </c>
      <c r="Y239" s="297">
        <f>Y$72*'6. INPUT PROJECT'!$H191*'6. INPUT PROJECT'!$K191*(1-'6. INPUT PROJECT'!$L191)</f>
        <v>0</v>
      </c>
      <c r="Z239" s="297">
        <f>Z$72*'6. INPUT PROJECT'!$H191*'6. INPUT PROJECT'!$K191*(1-'6. INPUT PROJECT'!$L191)</f>
        <v>0</v>
      </c>
      <c r="AA239" s="297">
        <f>AA$72*'6. INPUT PROJECT'!$H191*'6. INPUT PROJECT'!$K191*(1-'6. INPUT PROJECT'!$L191)</f>
        <v>0</v>
      </c>
      <c r="AB239" s="297">
        <f>AB$72*'6. INPUT PROJECT'!$H191*'6. INPUT PROJECT'!$K191*(1-'6. INPUT PROJECT'!$L191)</f>
        <v>0</v>
      </c>
      <c r="AC239" s="297">
        <f>AC$72*'6. INPUT PROJECT'!$H191*'6. INPUT PROJECT'!$K191*(1-'6. INPUT PROJECT'!$L191)</f>
        <v>0</v>
      </c>
      <c r="AD239" s="297">
        <f>AD$72*'6. INPUT PROJECT'!$H191*'6. INPUT PROJECT'!$K191*(1-'6. INPUT PROJECT'!$L191)</f>
        <v>0</v>
      </c>
      <c r="AE239" s="297">
        <f>AE$72*'6. INPUT PROJECT'!$H191*'6. INPUT PROJECT'!$K191*(1-'6. INPUT PROJECT'!$L191)</f>
        <v>0</v>
      </c>
      <c r="AF239" s="297">
        <f>AF$72*'6. INPUT PROJECT'!$H191*'6. INPUT PROJECT'!$K191*(1-'6. INPUT PROJECT'!$L191)</f>
        <v>0</v>
      </c>
      <c r="AG239" s="297">
        <f>AG$72*'6. INPUT PROJECT'!$H191*'6. INPUT PROJECT'!$K191*(1-'6. INPUT PROJECT'!$L191)</f>
        <v>0</v>
      </c>
      <c r="AH239" s="297">
        <f>AH$72*'6. INPUT PROJECT'!$H191*'6. INPUT PROJECT'!$K191*(1-'6. INPUT PROJECT'!$L191)</f>
        <v>0</v>
      </c>
      <c r="AI239" s="297">
        <f>AI$72*'6. INPUT PROJECT'!$H191*'6. INPUT PROJECT'!$K191*(1-'6. INPUT PROJECT'!$L191)</f>
        <v>0</v>
      </c>
      <c r="AJ239" s="297">
        <f>AJ$72*'6. INPUT PROJECT'!$H191*'6. INPUT PROJECT'!$K191*(1-'6. INPUT PROJECT'!$L191)</f>
        <v>0</v>
      </c>
      <c r="AK239" s="297">
        <f>AK$72*'6. INPUT PROJECT'!$H191*'6. INPUT PROJECT'!$K191*(1-'6. INPUT PROJECT'!$L191)</f>
        <v>0</v>
      </c>
      <c r="AL239" s="297">
        <f>AL$72*'6. INPUT PROJECT'!$H191*'6. INPUT PROJECT'!$K191*(1-'6. INPUT PROJECT'!$L191)</f>
        <v>0</v>
      </c>
      <c r="AM239" s="297">
        <f>AM$72*'6. INPUT PROJECT'!$H191*'6. INPUT PROJECT'!$K191*(1-'6. INPUT PROJECT'!$L191)</f>
        <v>0</v>
      </c>
      <c r="AN239" s="297">
        <f>AN$72*'6. INPUT PROJECT'!$H191*'6. INPUT PROJECT'!$K191*(1-'6. INPUT PROJECT'!$L191)</f>
        <v>0</v>
      </c>
      <c r="AO239" s="297">
        <f>AO$72*'6. INPUT PROJECT'!$H191*'6. INPUT PROJECT'!$K191*(1-'6. INPUT PROJECT'!$L191)</f>
        <v>0</v>
      </c>
      <c r="AP239" s="297">
        <f>AP$72*'6. INPUT PROJECT'!$H191*'6. INPUT PROJECT'!$K191*(1-'6. INPUT PROJECT'!$L191)</f>
        <v>0</v>
      </c>
      <c r="AQ239" s="297">
        <f>AQ$72*'6. INPUT PROJECT'!$H191*'6. INPUT PROJECT'!$K191*(1-'6. INPUT PROJECT'!$L191)</f>
        <v>0</v>
      </c>
      <c r="AR239" s="297">
        <f>AR$72*'6. INPUT PROJECT'!$H191*'6. INPUT PROJECT'!$K191*(1-'6. INPUT PROJECT'!$L191)</f>
        <v>0</v>
      </c>
      <c r="AS239" s="297">
        <f>AS$72*'6. INPUT PROJECT'!$H191*'6. INPUT PROJECT'!$K191*(1-'6. INPUT PROJECT'!$L191)</f>
        <v>0</v>
      </c>
      <c r="AT239" s="297">
        <f>AT$72*'6. INPUT PROJECT'!$H191*'6. INPUT PROJECT'!$K191*(1-'6. INPUT PROJECT'!$L191)</f>
        <v>0</v>
      </c>
      <c r="AU239" s="297">
        <f>AU$72*'6. INPUT PROJECT'!$H191*'6. INPUT PROJECT'!$K191*(1-'6. INPUT PROJECT'!$L191)</f>
        <v>0</v>
      </c>
      <c r="AV239" s="297">
        <f>AV$72*'6. INPUT PROJECT'!$H191*'6. INPUT PROJECT'!$K191*(1-'6. INPUT PROJECT'!$L191)</f>
        <v>0</v>
      </c>
      <c r="AW239" s="297">
        <f>AW$72*'6. INPUT PROJECT'!$H191*'6. INPUT PROJECT'!$K191*(1-'6. INPUT PROJECT'!$L191)</f>
        <v>0</v>
      </c>
      <c r="AX239" s="297">
        <f>AX$72*'6. INPUT PROJECT'!$H191*'6. INPUT PROJECT'!$K191*(1-'6. INPUT PROJECT'!$L191)</f>
        <v>0</v>
      </c>
      <c r="AY239" s="297">
        <f>AY$72*'6. INPUT PROJECT'!$H191*'6. INPUT PROJECT'!$K191*(1-'6. INPUT PROJECT'!$L191)</f>
        <v>0</v>
      </c>
      <c r="AZ239" s="297">
        <f>AZ$72*'6. INPUT PROJECT'!$H191*'6. INPUT PROJECT'!$K191*(1-'6. INPUT PROJECT'!$L191)</f>
        <v>0</v>
      </c>
      <c r="BA239" s="297">
        <f>BA$72*'6. INPUT PROJECT'!$H191*'6. INPUT PROJECT'!$K191*(1-'6. INPUT PROJECT'!$L191)</f>
        <v>0</v>
      </c>
      <c r="BB239" s="297">
        <f>BB$72*'6. INPUT PROJECT'!$H191*'6. INPUT PROJECT'!$K191*(1-'6. INPUT PROJECT'!$L191)</f>
        <v>0</v>
      </c>
      <c r="BC239" s="297">
        <f>BC$72*'6. INPUT PROJECT'!$H191*'6. INPUT PROJECT'!$K191*(1-'6. INPUT PROJECT'!$L191)</f>
        <v>0</v>
      </c>
      <c r="BD239" s="297">
        <f>BD$72*'6. INPUT PROJECT'!$H191*'6. INPUT PROJECT'!$K191*(1-'6. INPUT PROJECT'!$L191)</f>
        <v>0</v>
      </c>
      <c r="BE239" s="297">
        <f>BE$72*'6. INPUT PROJECT'!$H191*'6. INPUT PROJECT'!$K191*(1-'6. INPUT PROJECT'!$L191)</f>
        <v>0</v>
      </c>
      <c r="BF239" s="297">
        <f>BF$72*'6. INPUT PROJECT'!$H191*'6. INPUT PROJECT'!$K191*(1-'6. INPUT PROJECT'!$L191)</f>
        <v>0</v>
      </c>
      <c r="BG239" s="297">
        <f>BG$72*'6. INPUT PROJECT'!$H191*'6. INPUT PROJECT'!$K191*(1-'6. INPUT PROJECT'!$L191)</f>
        <v>0</v>
      </c>
      <c r="BH239" s="297">
        <f>BH$72*'6. INPUT PROJECT'!$H191*'6. INPUT PROJECT'!$K191*(1-'6. INPUT PROJECT'!$L191)</f>
        <v>0</v>
      </c>
      <c r="BI239" s="297">
        <f>BI$72*'6. INPUT PROJECT'!$H191*'6. INPUT PROJECT'!$K191*(1-'6. INPUT PROJECT'!$L191)</f>
        <v>0</v>
      </c>
      <c r="BJ239" s="297">
        <f>BJ$72*'6. INPUT PROJECT'!$H191*'6. INPUT PROJECT'!$K191*(1-'6. INPUT PROJECT'!$L191)</f>
        <v>0</v>
      </c>
      <c r="BK239" s="297">
        <f>BK$72*'6. INPUT PROJECT'!$H191*'6. INPUT PROJECT'!$K191*(1-'6. INPUT PROJECT'!$L191)</f>
        <v>0</v>
      </c>
      <c r="BL239" s="297">
        <f>BL$72*'6. INPUT PROJECT'!$H191*'6. INPUT PROJECT'!$K191*(1-'6. INPUT PROJECT'!$L191)</f>
        <v>0</v>
      </c>
      <c r="BM239" s="297">
        <f>BM$72*'6. INPUT PROJECT'!$H191*'6. INPUT PROJECT'!$K191*(1-'6. INPUT PROJECT'!$L191)</f>
        <v>0</v>
      </c>
      <c r="BN239" s="297">
        <f>BN$72*'6. INPUT PROJECT'!$H191*'6. INPUT PROJECT'!$K191*(1-'6. INPUT PROJECT'!$L191)</f>
        <v>0</v>
      </c>
      <c r="BO239" s="297">
        <f>BO$72*'6. INPUT PROJECT'!$H191*'6. INPUT PROJECT'!$K191*(1-'6. INPUT PROJECT'!$L191)</f>
        <v>0</v>
      </c>
      <c r="BP239" s="297">
        <f>BP$72*'6. INPUT PROJECT'!$H191*'6. INPUT PROJECT'!$K191*(1-'6. INPUT PROJECT'!$L191)</f>
        <v>0</v>
      </c>
      <c r="BQ239" s="297">
        <f>BQ$72*'6. INPUT PROJECT'!$H191*'6. INPUT PROJECT'!$K191*(1-'6. INPUT PROJECT'!$L191)</f>
        <v>0</v>
      </c>
      <c r="BR239" s="297">
        <f>BR$72*'6. INPUT PROJECT'!$H191*'6. INPUT PROJECT'!$K191*(1-'6. INPUT PROJECT'!$L191)</f>
        <v>0</v>
      </c>
      <c r="BS239" s="297">
        <f>BS$72*'6. INPUT PROJECT'!$H191*'6. INPUT PROJECT'!$K191*(1-'6. INPUT PROJECT'!$L191)</f>
        <v>0</v>
      </c>
    </row>
    <row r="240" spans="1:71" s="80" customFormat="1" ht="16" outlineLevel="2">
      <c r="A240" s="83"/>
      <c r="B240" s="129" t="str">
        <f>'6. INPUT PROJECT'!D192</f>
        <v>Project-3.1.2-Item #8</v>
      </c>
      <c r="C240" s="129">
        <f>'6. INPUT PROJECT'!F192</f>
        <v>0</v>
      </c>
      <c r="E240" s="297">
        <f t="shared" si="150"/>
        <v>0</v>
      </c>
      <c r="F240" s="297">
        <f t="shared" si="151"/>
        <v>0</v>
      </c>
      <c r="G240" s="297">
        <f t="shared" si="152"/>
        <v>0</v>
      </c>
      <c r="H240" s="297">
        <f t="shared" si="153"/>
        <v>0</v>
      </c>
      <c r="I240" s="297">
        <f t="shared" si="154"/>
        <v>0</v>
      </c>
      <c r="J240" s="297">
        <f t="shared" si="155"/>
        <v>0</v>
      </c>
      <c r="K240" s="291"/>
      <c r="L240" s="297">
        <f>L$72*'6. INPUT PROJECT'!$H192*'6. INPUT PROJECT'!$K192*(1-'6. INPUT PROJECT'!$L192)</f>
        <v>0</v>
      </c>
      <c r="M240" s="297">
        <f>M$72*'6. INPUT PROJECT'!$H192*'6. INPUT PROJECT'!$K192*(1-'6. INPUT PROJECT'!$L192)</f>
        <v>0</v>
      </c>
      <c r="N240" s="297">
        <f>N$72*'6. INPUT PROJECT'!$H192*'6. INPUT PROJECT'!$K192*(1-'6. INPUT PROJECT'!$L192)</f>
        <v>0</v>
      </c>
      <c r="O240" s="297">
        <f>O$72*'6. INPUT PROJECT'!$H192*'6. INPUT PROJECT'!$K192*(1-'6. INPUT PROJECT'!$L192)</f>
        <v>0</v>
      </c>
      <c r="P240" s="297">
        <f>P$72*'6. INPUT PROJECT'!$H192*'6. INPUT PROJECT'!$K192*(1-'6. INPUT PROJECT'!$L192)</f>
        <v>0</v>
      </c>
      <c r="Q240" s="297">
        <f>Q$72*'6. INPUT PROJECT'!$H192*'6. INPUT PROJECT'!$K192*(1-'6. INPUT PROJECT'!$L192)</f>
        <v>0</v>
      </c>
      <c r="R240" s="297">
        <f>R$72*'6. INPUT PROJECT'!$H192*'6. INPUT PROJECT'!$K192*(1-'6. INPUT PROJECT'!$L192)</f>
        <v>0</v>
      </c>
      <c r="S240" s="297">
        <f>S$72*'6. INPUT PROJECT'!$H192*'6. INPUT PROJECT'!$K192*(1-'6. INPUT PROJECT'!$L192)</f>
        <v>0</v>
      </c>
      <c r="T240" s="297">
        <f>T$72*'6. INPUT PROJECT'!$H192*'6. INPUT PROJECT'!$K192*(1-'6. INPUT PROJECT'!$L192)</f>
        <v>0</v>
      </c>
      <c r="U240" s="297">
        <f>U$72*'6. INPUT PROJECT'!$H192*'6. INPUT PROJECT'!$K192*(1-'6. INPUT PROJECT'!$L192)</f>
        <v>0</v>
      </c>
      <c r="V240" s="297">
        <f>V$72*'6. INPUT PROJECT'!$H192*'6. INPUT PROJECT'!$K192*(1-'6. INPUT PROJECT'!$L192)</f>
        <v>0</v>
      </c>
      <c r="W240" s="297">
        <f>W$72*'6. INPUT PROJECT'!$H192*'6. INPUT PROJECT'!$K192*(1-'6. INPUT PROJECT'!$L192)</f>
        <v>0</v>
      </c>
      <c r="X240" s="297">
        <f>X$72*'6. INPUT PROJECT'!$H192*'6. INPUT PROJECT'!$K192*(1-'6. INPUT PROJECT'!$L192)</f>
        <v>0</v>
      </c>
      <c r="Y240" s="297">
        <f>Y$72*'6. INPUT PROJECT'!$H192*'6. INPUT PROJECT'!$K192*(1-'6. INPUT PROJECT'!$L192)</f>
        <v>0</v>
      </c>
      <c r="Z240" s="297">
        <f>Z$72*'6. INPUT PROJECT'!$H192*'6. INPUT PROJECT'!$K192*(1-'6. INPUT PROJECT'!$L192)</f>
        <v>0</v>
      </c>
      <c r="AA240" s="297">
        <f>AA$72*'6. INPUT PROJECT'!$H192*'6. INPUT PROJECT'!$K192*(1-'6. INPUT PROJECT'!$L192)</f>
        <v>0</v>
      </c>
      <c r="AB240" s="297">
        <f>AB$72*'6. INPUT PROJECT'!$H192*'6. INPUT PROJECT'!$K192*(1-'6. INPUT PROJECT'!$L192)</f>
        <v>0</v>
      </c>
      <c r="AC240" s="297">
        <f>AC$72*'6. INPUT PROJECT'!$H192*'6. INPUT PROJECT'!$K192*(1-'6. INPUT PROJECT'!$L192)</f>
        <v>0</v>
      </c>
      <c r="AD240" s="297">
        <f>AD$72*'6. INPUT PROJECT'!$H192*'6. INPUT PROJECT'!$K192*(1-'6. INPUT PROJECT'!$L192)</f>
        <v>0</v>
      </c>
      <c r="AE240" s="297">
        <f>AE$72*'6. INPUT PROJECT'!$H192*'6. INPUT PROJECT'!$K192*(1-'6. INPUT PROJECT'!$L192)</f>
        <v>0</v>
      </c>
      <c r="AF240" s="297">
        <f>AF$72*'6. INPUT PROJECT'!$H192*'6. INPUT PROJECT'!$K192*(1-'6. INPUT PROJECT'!$L192)</f>
        <v>0</v>
      </c>
      <c r="AG240" s="297">
        <f>AG$72*'6. INPUT PROJECT'!$H192*'6. INPUT PROJECT'!$K192*(1-'6. INPUT PROJECT'!$L192)</f>
        <v>0</v>
      </c>
      <c r="AH240" s="297">
        <f>AH$72*'6. INPUT PROJECT'!$H192*'6. INPUT PROJECT'!$K192*(1-'6. INPUT PROJECT'!$L192)</f>
        <v>0</v>
      </c>
      <c r="AI240" s="297">
        <f>AI$72*'6. INPUT PROJECT'!$H192*'6. INPUT PROJECT'!$K192*(1-'6. INPUT PROJECT'!$L192)</f>
        <v>0</v>
      </c>
      <c r="AJ240" s="297">
        <f>AJ$72*'6. INPUT PROJECT'!$H192*'6. INPUT PROJECT'!$K192*(1-'6. INPUT PROJECT'!$L192)</f>
        <v>0</v>
      </c>
      <c r="AK240" s="297">
        <f>AK$72*'6. INPUT PROJECT'!$H192*'6. INPUT PROJECT'!$K192*(1-'6. INPUT PROJECT'!$L192)</f>
        <v>0</v>
      </c>
      <c r="AL240" s="297">
        <f>AL$72*'6. INPUT PROJECT'!$H192*'6. INPUT PROJECT'!$K192*(1-'6. INPUT PROJECT'!$L192)</f>
        <v>0</v>
      </c>
      <c r="AM240" s="297">
        <f>AM$72*'6. INPUT PROJECT'!$H192*'6. INPUT PROJECT'!$K192*(1-'6. INPUT PROJECT'!$L192)</f>
        <v>0</v>
      </c>
      <c r="AN240" s="297">
        <f>AN$72*'6. INPUT PROJECT'!$H192*'6. INPUT PROJECT'!$K192*(1-'6. INPUT PROJECT'!$L192)</f>
        <v>0</v>
      </c>
      <c r="AO240" s="297">
        <f>AO$72*'6. INPUT PROJECT'!$H192*'6. INPUT PROJECT'!$K192*(1-'6. INPUT PROJECT'!$L192)</f>
        <v>0</v>
      </c>
      <c r="AP240" s="297">
        <f>AP$72*'6. INPUT PROJECT'!$H192*'6. INPUT PROJECT'!$K192*(1-'6. INPUT PROJECT'!$L192)</f>
        <v>0</v>
      </c>
      <c r="AQ240" s="297">
        <f>AQ$72*'6. INPUT PROJECT'!$H192*'6. INPUT PROJECT'!$K192*(1-'6. INPUT PROJECT'!$L192)</f>
        <v>0</v>
      </c>
      <c r="AR240" s="297">
        <f>AR$72*'6. INPUT PROJECT'!$H192*'6. INPUT PROJECT'!$K192*(1-'6. INPUT PROJECT'!$L192)</f>
        <v>0</v>
      </c>
      <c r="AS240" s="297">
        <f>AS$72*'6. INPUT PROJECT'!$H192*'6. INPUT PROJECT'!$K192*(1-'6. INPUT PROJECT'!$L192)</f>
        <v>0</v>
      </c>
      <c r="AT240" s="297">
        <f>AT$72*'6. INPUT PROJECT'!$H192*'6. INPUT PROJECT'!$K192*(1-'6. INPUT PROJECT'!$L192)</f>
        <v>0</v>
      </c>
      <c r="AU240" s="297">
        <f>AU$72*'6. INPUT PROJECT'!$H192*'6. INPUT PROJECT'!$K192*(1-'6. INPUT PROJECT'!$L192)</f>
        <v>0</v>
      </c>
      <c r="AV240" s="297">
        <f>AV$72*'6. INPUT PROJECT'!$H192*'6. INPUT PROJECT'!$K192*(1-'6. INPUT PROJECT'!$L192)</f>
        <v>0</v>
      </c>
      <c r="AW240" s="297">
        <f>AW$72*'6. INPUT PROJECT'!$H192*'6. INPUT PROJECT'!$K192*(1-'6. INPUT PROJECT'!$L192)</f>
        <v>0</v>
      </c>
      <c r="AX240" s="297">
        <f>AX$72*'6. INPUT PROJECT'!$H192*'6. INPUT PROJECT'!$K192*(1-'6. INPUT PROJECT'!$L192)</f>
        <v>0</v>
      </c>
      <c r="AY240" s="297">
        <f>AY$72*'6. INPUT PROJECT'!$H192*'6. INPUT PROJECT'!$K192*(1-'6. INPUT PROJECT'!$L192)</f>
        <v>0</v>
      </c>
      <c r="AZ240" s="297">
        <f>AZ$72*'6. INPUT PROJECT'!$H192*'6. INPUT PROJECT'!$K192*(1-'6. INPUT PROJECT'!$L192)</f>
        <v>0</v>
      </c>
      <c r="BA240" s="297">
        <f>BA$72*'6. INPUT PROJECT'!$H192*'6. INPUT PROJECT'!$K192*(1-'6. INPUT PROJECT'!$L192)</f>
        <v>0</v>
      </c>
      <c r="BB240" s="297">
        <f>BB$72*'6. INPUT PROJECT'!$H192*'6. INPUT PROJECT'!$K192*(1-'6. INPUT PROJECT'!$L192)</f>
        <v>0</v>
      </c>
      <c r="BC240" s="297">
        <f>BC$72*'6. INPUT PROJECT'!$H192*'6. INPUT PROJECT'!$K192*(1-'6. INPUT PROJECT'!$L192)</f>
        <v>0</v>
      </c>
      <c r="BD240" s="297">
        <f>BD$72*'6. INPUT PROJECT'!$H192*'6. INPUT PROJECT'!$K192*(1-'6. INPUT PROJECT'!$L192)</f>
        <v>0</v>
      </c>
      <c r="BE240" s="297">
        <f>BE$72*'6. INPUT PROJECT'!$H192*'6. INPUT PROJECT'!$K192*(1-'6. INPUT PROJECT'!$L192)</f>
        <v>0</v>
      </c>
      <c r="BF240" s="297">
        <f>BF$72*'6. INPUT PROJECT'!$H192*'6. INPUT PROJECT'!$K192*(1-'6. INPUT PROJECT'!$L192)</f>
        <v>0</v>
      </c>
      <c r="BG240" s="297">
        <f>BG$72*'6. INPUT PROJECT'!$H192*'6. INPUT PROJECT'!$K192*(1-'6. INPUT PROJECT'!$L192)</f>
        <v>0</v>
      </c>
      <c r="BH240" s="297">
        <f>BH$72*'6. INPUT PROJECT'!$H192*'6. INPUT PROJECT'!$K192*(1-'6. INPUT PROJECT'!$L192)</f>
        <v>0</v>
      </c>
      <c r="BI240" s="297">
        <f>BI$72*'6. INPUT PROJECT'!$H192*'6. INPUT PROJECT'!$K192*(1-'6. INPUT PROJECT'!$L192)</f>
        <v>0</v>
      </c>
      <c r="BJ240" s="297">
        <f>BJ$72*'6. INPUT PROJECT'!$H192*'6. INPUT PROJECT'!$K192*(1-'6. INPUT PROJECT'!$L192)</f>
        <v>0</v>
      </c>
      <c r="BK240" s="297">
        <f>BK$72*'6. INPUT PROJECT'!$H192*'6. INPUT PROJECT'!$K192*(1-'6. INPUT PROJECT'!$L192)</f>
        <v>0</v>
      </c>
      <c r="BL240" s="297">
        <f>BL$72*'6. INPUT PROJECT'!$H192*'6. INPUT PROJECT'!$K192*(1-'6. INPUT PROJECT'!$L192)</f>
        <v>0</v>
      </c>
      <c r="BM240" s="297">
        <f>BM$72*'6. INPUT PROJECT'!$H192*'6. INPUT PROJECT'!$K192*(1-'6. INPUT PROJECT'!$L192)</f>
        <v>0</v>
      </c>
      <c r="BN240" s="297">
        <f>BN$72*'6. INPUT PROJECT'!$H192*'6. INPUT PROJECT'!$K192*(1-'6. INPUT PROJECT'!$L192)</f>
        <v>0</v>
      </c>
      <c r="BO240" s="297">
        <f>BO$72*'6. INPUT PROJECT'!$H192*'6. INPUT PROJECT'!$K192*(1-'6. INPUT PROJECT'!$L192)</f>
        <v>0</v>
      </c>
      <c r="BP240" s="297">
        <f>BP$72*'6. INPUT PROJECT'!$H192*'6. INPUT PROJECT'!$K192*(1-'6. INPUT PROJECT'!$L192)</f>
        <v>0</v>
      </c>
      <c r="BQ240" s="297">
        <f>BQ$72*'6. INPUT PROJECT'!$H192*'6. INPUT PROJECT'!$K192*(1-'6. INPUT PROJECT'!$L192)</f>
        <v>0</v>
      </c>
      <c r="BR240" s="297">
        <f>BR$72*'6. INPUT PROJECT'!$H192*'6. INPUT PROJECT'!$K192*(1-'6. INPUT PROJECT'!$L192)</f>
        <v>0</v>
      </c>
      <c r="BS240" s="297">
        <f>BS$72*'6. INPUT PROJECT'!$H192*'6. INPUT PROJECT'!$K192*(1-'6. INPUT PROJECT'!$L192)</f>
        <v>0</v>
      </c>
    </row>
    <row r="241" spans="1:71" s="80" customFormat="1" ht="16" outlineLevel="2">
      <c r="A241" s="83"/>
      <c r="B241" s="129" t="str">
        <f>'6. INPUT PROJECT'!D193</f>
        <v>Project-3.1.2-Item #9</v>
      </c>
      <c r="C241" s="129">
        <f>'6. INPUT PROJECT'!F193</f>
        <v>0</v>
      </c>
      <c r="E241" s="297">
        <f t="shared" si="150"/>
        <v>0</v>
      </c>
      <c r="F241" s="297">
        <f t="shared" si="151"/>
        <v>0</v>
      </c>
      <c r="G241" s="297">
        <f t="shared" si="152"/>
        <v>0</v>
      </c>
      <c r="H241" s="297">
        <f t="shared" si="153"/>
        <v>0</v>
      </c>
      <c r="I241" s="297">
        <f t="shared" si="154"/>
        <v>0</v>
      </c>
      <c r="J241" s="297">
        <f t="shared" si="155"/>
        <v>0</v>
      </c>
      <c r="K241" s="291"/>
      <c r="L241" s="297">
        <f>L$72*'6. INPUT PROJECT'!$H193*'6. INPUT PROJECT'!$K193*(1-'6. INPUT PROJECT'!$L193)</f>
        <v>0</v>
      </c>
      <c r="M241" s="297">
        <f>M$72*'6. INPUT PROJECT'!$H193*'6. INPUT PROJECT'!$K193*(1-'6. INPUT PROJECT'!$L193)</f>
        <v>0</v>
      </c>
      <c r="N241" s="297">
        <f>N$72*'6. INPUT PROJECT'!$H193*'6. INPUT PROJECT'!$K193*(1-'6. INPUT PROJECT'!$L193)</f>
        <v>0</v>
      </c>
      <c r="O241" s="297">
        <f>O$72*'6. INPUT PROJECT'!$H193*'6. INPUT PROJECT'!$K193*(1-'6. INPUT PROJECT'!$L193)</f>
        <v>0</v>
      </c>
      <c r="P241" s="297">
        <f>P$72*'6. INPUT PROJECT'!$H193*'6. INPUT PROJECT'!$K193*(1-'6. INPUT PROJECT'!$L193)</f>
        <v>0</v>
      </c>
      <c r="Q241" s="297">
        <f>Q$72*'6. INPUT PROJECT'!$H193*'6. INPUT PROJECT'!$K193*(1-'6. INPUT PROJECT'!$L193)</f>
        <v>0</v>
      </c>
      <c r="R241" s="297">
        <f>R$72*'6. INPUT PROJECT'!$H193*'6. INPUT PROJECT'!$K193*(1-'6. INPUT PROJECT'!$L193)</f>
        <v>0</v>
      </c>
      <c r="S241" s="297">
        <f>S$72*'6. INPUT PROJECT'!$H193*'6. INPUT PROJECT'!$K193*(1-'6. INPUT PROJECT'!$L193)</f>
        <v>0</v>
      </c>
      <c r="T241" s="297">
        <f>T$72*'6. INPUT PROJECT'!$H193*'6. INPUT PROJECT'!$K193*(1-'6. INPUT PROJECT'!$L193)</f>
        <v>0</v>
      </c>
      <c r="U241" s="297">
        <f>U$72*'6. INPUT PROJECT'!$H193*'6. INPUT PROJECT'!$K193*(1-'6. INPUT PROJECT'!$L193)</f>
        <v>0</v>
      </c>
      <c r="V241" s="297">
        <f>V$72*'6. INPUT PROJECT'!$H193*'6. INPUT PROJECT'!$K193*(1-'6. INPUT PROJECT'!$L193)</f>
        <v>0</v>
      </c>
      <c r="W241" s="297">
        <f>W$72*'6. INPUT PROJECT'!$H193*'6. INPUT PROJECT'!$K193*(1-'6. INPUT PROJECT'!$L193)</f>
        <v>0</v>
      </c>
      <c r="X241" s="297">
        <f>X$72*'6. INPUT PROJECT'!$H193*'6. INPUT PROJECT'!$K193*(1-'6. INPUT PROJECT'!$L193)</f>
        <v>0</v>
      </c>
      <c r="Y241" s="297">
        <f>Y$72*'6. INPUT PROJECT'!$H193*'6. INPUT PROJECT'!$K193*(1-'6. INPUT PROJECT'!$L193)</f>
        <v>0</v>
      </c>
      <c r="Z241" s="297">
        <f>Z$72*'6. INPUT PROJECT'!$H193*'6. INPUT PROJECT'!$K193*(1-'6. INPUT PROJECT'!$L193)</f>
        <v>0</v>
      </c>
      <c r="AA241" s="297">
        <f>AA$72*'6. INPUT PROJECT'!$H193*'6. INPUT PROJECT'!$K193*(1-'6. INPUT PROJECT'!$L193)</f>
        <v>0</v>
      </c>
      <c r="AB241" s="297">
        <f>AB$72*'6. INPUT PROJECT'!$H193*'6. INPUT PROJECT'!$K193*(1-'6. INPUT PROJECT'!$L193)</f>
        <v>0</v>
      </c>
      <c r="AC241" s="297">
        <f>AC$72*'6. INPUT PROJECT'!$H193*'6. INPUT PROJECT'!$K193*(1-'6. INPUT PROJECT'!$L193)</f>
        <v>0</v>
      </c>
      <c r="AD241" s="297">
        <f>AD$72*'6. INPUT PROJECT'!$H193*'6. INPUT PROJECT'!$K193*(1-'6. INPUT PROJECT'!$L193)</f>
        <v>0</v>
      </c>
      <c r="AE241" s="297">
        <f>AE$72*'6. INPUT PROJECT'!$H193*'6. INPUT PROJECT'!$K193*(1-'6. INPUT PROJECT'!$L193)</f>
        <v>0</v>
      </c>
      <c r="AF241" s="297">
        <f>AF$72*'6. INPUT PROJECT'!$H193*'6. INPUT PROJECT'!$K193*(1-'6. INPUT PROJECT'!$L193)</f>
        <v>0</v>
      </c>
      <c r="AG241" s="297">
        <f>AG$72*'6. INPUT PROJECT'!$H193*'6. INPUT PROJECT'!$K193*(1-'6. INPUT PROJECT'!$L193)</f>
        <v>0</v>
      </c>
      <c r="AH241" s="297">
        <f>AH$72*'6. INPUT PROJECT'!$H193*'6. INPUT PROJECT'!$K193*(1-'6. INPUT PROJECT'!$L193)</f>
        <v>0</v>
      </c>
      <c r="AI241" s="297">
        <f>AI$72*'6. INPUT PROJECT'!$H193*'6. INPUT PROJECT'!$K193*(1-'6. INPUT PROJECT'!$L193)</f>
        <v>0</v>
      </c>
      <c r="AJ241" s="297">
        <f>AJ$72*'6. INPUT PROJECT'!$H193*'6. INPUT PROJECT'!$K193*(1-'6. INPUT PROJECT'!$L193)</f>
        <v>0</v>
      </c>
      <c r="AK241" s="297">
        <f>AK$72*'6. INPUT PROJECT'!$H193*'6. INPUT PROJECT'!$K193*(1-'6. INPUT PROJECT'!$L193)</f>
        <v>0</v>
      </c>
      <c r="AL241" s="297">
        <f>AL$72*'6. INPUT PROJECT'!$H193*'6. INPUT PROJECT'!$K193*(1-'6. INPUT PROJECT'!$L193)</f>
        <v>0</v>
      </c>
      <c r="AM241" s="297">
        <f>AM$72*'6. INPUT PROJECT'!$H193*'6. INPUT PROJECT'!$K193*(1-'6. INPUT PROJECT'!$L193)</f>
        <v>0</v>
      </c>
      <c r="AN241" s="297">
        <f>AN$72*'6. INPUT PROJECT'!$H193*'6. INPUT PROJECT'!$K193*(1-'6. INPUT PROJECT'!$L193)</f>
        <v>0</v>
      </c>
      <c r="AO241" s="297">
        <f>AO$72*'6. INPUT PROJECT'!$H193*'6. INPUT PROJECT'!$K193*(1-'6. INPUT PROJECT'!$L193)</f>
        <v>0</v>
      </c>
      <c r="AP241" s="297">
        <f>AP$72*'6. INPUT PROJECT'!$H193*'6. INPUT PROJECT'!$K193*(1-'6. INPUT PROJECT'!$L193)</f>
        <v>0</v>
      </c>
      <c r="AQ241" s="297">
        <f>AQ$72*'6. INPUT PROJECT'!$H193*'6. INPUT PROJECT'!$K193*(1-'6. INPUT PROJECT'!$L193)</f>
        <v>0</v>
      </c>
      <c r="AR241" s="297">
        <f>AR$72*'6. INPUT PROJECT'!$H193*'6. INPUT PROJECT'!$K193*(1-'6. INPUT PROJECT'!$L193)</f>
        <v>0</v>
      </c>
      <c r="AS241" s="297">
        <f>AS$72*'6. INPUT PROJECT'!$H193*'6. INPUT PROJECT'!$K193*(1-'6. INPUT PROJECT'!$L193)</f>
        <v>0</v>
      </c>
      <c r="AT241" s="297">
        <f>AT$72*'6. INPUT PROJECT'!$H193*'6. INPUT PROJECT'!$K193*(1-'6. INPUT PROJECT'!$L193)</f>
        <v>0</v>
      </c>
      <c r="AU241" s="297">
        <f>AU$72*'6. INPUT PROJECT'!$H193*'6. INPUT PROJECT'!$K193*(1-'6. INPUT PROJECT'!$L193)</f>
        <v>0</v>
      </c>
      <c r="AV241" s="297">
        <f>AV$72*'6. INPUT PROJECT'!$H193*'6. INPUT PROJECT'!$K193*(1-'6. INPUT PROJECT'!$L193)</f>
        <v>0</v>
      </c>
      <c r="AW241" s="297">
        <f>AW$72*'6. INPUT PROJECT'!$H193*'6. INPUT PROJECT'!$K193*(1-'6. INPUT PROJECT'!$L193)</f>
        <v>0</v>
      </c>
      <c r="AX241" s="297">
        <f>AX$72*'6. INPUT PROJECT'!$H193*'6. INPUT PROJECT'!$K193*(1-'6. INPUT PROJECT'!$L193)</f>
        <v>0</v>
      </c>
      <c r="AY241" s="297">
        <f>AY$72*'6. INPUT PROJECT'!$H193*'6. INPUT PROJECT'!$K193*(1-'6. INPUT PROJECT'!$L193)</f>
        <v>0</v>
      </c>
      <c r="AZ241" s="297">
        <f>AZ$72*'6. INPUT PROJECT'!$H193*'6. INPUT PROJECT'!$K193*(1-'6. INPUT PROJECT'!$L193)</f>
        <v>0</v>
      </c>
      <c r="BA241" s="297">
        <f>BA$72*'6. INPUT PROJECT'!$H193*'6. INPUT PROJECT'!$K193*(1-'6. INPUT PROJECT'!$L193)</f>
        <v>0</v>
      </c>
      <c r="BB241" s="297">
        <f>BB$72*'6. INPUT PROJECT'!$H193*'6. INPUT PROJECT'!$K193*(1-'6. INPUT PROJECT'!$L193)</f>
        <v>0</v>
      </c>
      <c r="BC241" s="297">
        <f>BC$72*'6. INPUT PROJECT'!$H193*'6. INPUT PROJECT'!$K193*(1-'6. INPUT PROJECT'!$L193)</f>
        <v>0</v>
      </c>
      <c r="BD241" s="297">
        <f>BD$72*'6. INPUT PROJECT'!$H193*'6. INPUT PROJECT'!$K193*(1-'6. INPUT PROJECT'!$L193)</f>
        <v>0</v>
      </c>
      <c r="BE241" s="297">
        <f>BE$72*'6. INPUT PROJECT'!$H193*'6. INPUT PROJECT'!$K193*(1-'6. INPUT PROJECT'!$L193)</f>
        <v>0</v>
      </c>
      <c r="BF241" s="297">
        <f>BF$72*'6. INPUT PROJECT'!$H193*'6. INPUT PROJECT'!$K193*(1-'6. INPUT PROJECT'!$L193)</f>
        <v>0</v>
      </c>
      <c r="BG241" s="297">
        <f>BG$72*'6. INPUT PROJECT'!$H193*'6. INPUT PROJECT'!$K193*(1-'6. INPUT PROJECT'!$L193)</f>
        <v>0</v>
      </c>
      <c r="BH241" s="297">
        <f>BH$72*'6. INPUT PROJECT'!$H193*'6. INPUT PROJECT'!$K193*(1-'6. INPUT PROJECT'!$L193)</f>
        <v>0</v>
      </c>
      <c r="BI241" s="297">
        <f>BI$72*'6. INPUT PROJECT'!$H193*'6. INPUT PROJECT'!$K193*(1-'6. INPUT PROJECT'!$L193)</f>
        <v>0</v>
      </c>
      <c r="BJ241" s="297">
        <f>BJ$72*'6. INPUT PROJECT'!$H193*'6. INPUT PROJECT'!$K193*(1-'6. INPUT PROJECT'!$L193)</f>
        <v>0</v>
      </c>
      <c r="BK241" s="297">
        <f>BK$72*'6. INPUT PROJECT'!$H193*'6. INPUT PROJECT'!$K193*(1-'6. INPUT PROJECT'!$L193)</f>
        <v>0</v>
      </c>
      <c r="BL241" s="297">
        <f>BL$72*'6. INPUT PROJECT'!$H193*'6. INPUT PROJECT'!$K193*(1-'6. INPUT PROJECT'!$L193)</f>
        <v>0</v>
      </c>
      <c r="BM241" s="297">
        <f>BM$72*'6. INPUT PROJECT'!$H193*'6. INPUT PROJECT'!$K193*(1-'6. INPUT PROJECT'!$L193)</f>
        <v>0</v>
      </c>
      <c r="BN241" s="297">
        <f>BN$72*'6. INPUT PROJECT'!$H193*'6. INPUT PROJECT'!$K193*(1-'6. INPUT PROJECT'!$L193)</f>
        <v>0</v>
      </c>
      <c r="BO241" s="297">
        <f>BO$72*'6. INPUT PROJECT'!$H193*'6. INPUT PROJECT'!$K193*(1-'6. INPUT PROJECT'!$L193)</f>
        <v>0</v>
      </c>
      <c r="BP241" s="297">
        <f>BP$72*'6. INPUT PROJECT'!$H193*'6. INPUT PROJECT'!$K193*(1-'6. INPUT PROJECT'!$L193)</f>
        <v>0</v>
      </c>
      <c r="BQ241" s="297">
        <f>BQ$72*'6. INPUT PROJECT'!$H193*'6. INPUT PROJECT'!$K193*(1-'6. INPUT PROJECT'!$L193)</f>
        <v>0</v>
      </c>
      <c r="BR241" s="297">
        <f>BR$72*'6. INPUT PROJECT'!$H193*'6. INPUT PROJECT'!$K193*(1-'6. INPUT PROJECT'!$L193)</f>
        <v>0</v>
      </c>
      <c r="BS241" s="297">
        <f>BS$72*'6. INPUT PROJECT'!$H193*'6. INPUT PROJECT'!$K193*(1-'6. INPUT PROJECT'!$L193)</f>
        <v>0</v>
      </c>
    </row>
    <row r="242" spans="1:71" s="80" customFormat="1" ht="16" outlineLevel="2">
      <c r="A242" s="83"/>
      <c r="B242" s="134" t="str">
        <f>'6. INPUT PROJECT'!D194</f>
        <v>Project-3.1.2-Item #10</v>
      </c>
      <c r="C242" s="134">
        <f>'6. INPUT PROJECT'!F194</f>
        <v>0</v>
      </c>
      <c r="E242" s="298">
        <f t="shared" ref="E242:E253" si="162">F242+G242+H242+I242+J242</f>
        <v>0</v>
      </c>
      <c r="F242" s="298">
        <f t="shared" ref="F242:F253" si="163">SUM(L242:W242)</f>
        <v>0</v>
      </c>
      <c r="G242" s="298">
        <f t="shared" ref="G242:G253" si="164">SUM(X242:AI242)</f>
        <v>0</v>
      </c>
      <c r="H242" s="298">
        <f t="shared" ref="H242:H253" si="165">SUM(AJ242:AU242)</f>
        <v>0</v>
      </c>
      <c r="I242" s="298">
        <f t="shared" ref="I242:I253" si="166">SUM(AV242:BG242)</f>
        <v>0</v>
      </c>
      <c r="J242" s="298">
        <f t="shared" ref="J242:J253" si="167">SUM(BH242:BS242)</f>
        <v>0</v>
      </c>
      <c r="K242" s="291"/>
      <c r="L242" s="298">
        <f>L$72*'6. INPUT PROJECT'!$H194*'6. INPUT PROJECT'!$K194*(1-'6. INPUT PROJECT'!$L194)</f>
        <v>0</v>
      </c>
      <c r="M242" s="298">
        <f>M$72*'6. INPUT PROJECT'!$H194*'6. INPUT PROJECT'!$K194*(1-'6. INPUT PROJECT'!$L194)</f>
        <v>0</v>
      </c>
      <c r="N242" s="298">
        <f>N$72*'6. INPUT PROJECT'!$H194*'6. INPUT PROJECT'!$K194*(1-'6. INPUT PROJECT'!$L194)</f>
        <v>0</v>
      </c>
      <c r="O242" s="298">
        <f>O$72*'6. INPUT PROJECT'!$H194*'6. INPUT PROJECT'!$K194*(1-'6. INPUT PROJECT'!$L194)</f>
        <v>0</v>
      </c>
      <c r="P242" s="298">
        <f>P$72*'6. INPUT PROJECT'!$H194*'6. INPUT PROJECT'!$K194*(1-'6. INPUT PROJECT'!$L194)</f>
        <v>0</v>
      </c>
      <c r="Q242" s="298">
        <f>Q$72*'6. INPUT PROJECT'!$H194*'6. INPUT PROJECT'!$K194*(1-'6. INPUT PROJECT'!$L194)</f>
        <v>0</v>
      </c>
      <c r="R242" s="298">
        <f>R$72*'6. INPUT PROJECT'!$H194*'6. INPUT PROJECT'!$K194*(1-'6. INPUT PROJECT'!$L194)</f>
        <v>0</v>
      </c>
      <c r="S242" s="298">
        <f>S$72*'6. INPUT PROJECT'!$H194*'6. INPUT PROJECT'!$K194*(1-'6. INPUT PROJECT'!$L194)</f>
        <v>0</v>
      </c>
      <c r="T242" s="298">
        <f>T$72*'6. INPUT PROJECT'!$H194*'6. INPUT PROJECT'!$K194*(1-'6. INPUT PROJECT'!$L194)</f>
        <v>0</v>
      </c>
      <c r="U242" s="298">
        <f>U$72*'6. INPUT PROJECT'!$H194*'6. INPUT PROJECT'!$K194*(1-'6. INPUT PROJECT'!$L194)</f>
        <v>0</v>
      </c>
      <c r="V242" s="298">
        <f>V$72*'6. INPUT PROJECT'!$H194*'6. INPUT PROJECT'!$K194*(1-'6. INPUT PROJECT'!$L194)</f>
        <v>0</v>
      </c>
      <c r="W242" s="298">
        <f>W$72*'6. INPUT PROJECT'!$H194*'6. INPUT PROJECT'!$K194*(1-'6. INPUT PROJECT'!$L194)</f>
        <v>0</v>
      </c>
      <c r="X242" s="298">
        <f>X$72*'6. INPUT PROJECT'!$H194*'6. INPUT PROJECT'!$K194*(1-'6. INPUT PROJECT'!$L194)</f>
        <v>0</v>
      </c>
      <c r="Y242" s="298">
        <f>Y$72*'6. INPUT PROJECT'!$H194*'6. INPUT PROJECT'!$K194*(1-'6. INPUT PROJECT'!$L194)</f>
        <v>0</v>
      </c>
      <c r="Z242" s="298">
        <f>Z$72*'6. INPUT PROJECT'!$H194*'6. INPUT PROJECT'!$K194*(1-'6. INPUT PROJECT'!$L194)</f>
        <v>0</v>
      </c>
      <c r="AA242" s="298">
        <f>AA$72*'6. INPUT PROJECT'!$H194*'6. INPUT PROJECT'!$K194*(1-'6. INPUT PROJECT'!$L194)</f>
        <v>0</v>
      </c>
      <c r="AB242" s="298">
        <f>AB$72*'6. INPUT PROJECT'!$H194*'6. INPUT PROJECT'!$K194*(1-'6. INPUT PROJECT'!$L194)</f>
        <v>0</v>
      </c>
      <c r="AC242" s="298">
        <f>AC$72*'6. INPUT PROJECT'!$H194*'6. INPUT PROJECT'!$K194*(1-'6. INPUT PROJECT'!$L194)</f>
        <v>0</v>
      </c>
      <c r="AD242" s="298">
        <f>AD$72*'6. INPUT PROJECT'!$H194*'6. INPUT PROJECT'!$K194*(1-'6. INPUT PROJECT'!$L194)</f>
        <v>0</v>
      </c>
      <c r="AE242" s="298">
        <f>AE$72*'6. INPUT PROJECT'!$H194*'6. INPUT PROJECT'!$K194*(1-'6. INPUT PROJECT'!$L194)</f>
        <v>0</v>
      </c>
      <c r="AF242" s="298">
        <f>AF$72*'6. INPUT PROJECT'!$H194*'6. INPUT PROJECT'!$K194*(1-'6. INPUT PROJECT'!$L194)</f>
        <v>0</v>
      </c>
      <c r="AG242" s="298">
        <f>AG$72*'6. INPUT PROJECT'!$H194*'6. INPUT PROJECT'!$K194*(1-'6. INPUT PROJECT'!$L194)</f>
        <v>0</v>
      </c>
      <c r="AH242" s="298">
        <f>AH$72*'6. INPUT PROJECT'!$H194*'6. INPUT PROJECT'!$K194*(1-'6. INPUT PROJECT'!$L194)</f>
        <v>0</v>
      </c>
      <c r="AI242" s="298">
        <f>AI$72*'6. INPUT PROJECT'!$H194*'6. INPUT PROJECT'!$K194*(1-'6. INPUT PROJECT'!$L194)</f>
        <v>0</v>
      </c>
      <c r="AJ242" s="298">
        <f>AJ$72*'6. INPUT PROJECT'!$H194*'6. INPUT PROJECT'!$K194*(1-'6. INPUT PROJECT'!$L194)</f>
        <v>0</v>
      </c>
      <c r="AK242" s="298">
        <f>AK$72*'6. INPUT PROJECT'!$H194*'6. INPUT PROJECT'!$K194*(1-'6. INPUT PROJECT'!$L194)</f>
        <v>0</v>
      </c>
      <c r="AL242" s="298">
        <f>AL$72*'6. INPUT PROJECT'!$H194*'6. INPUT PROJECT'!$K194*(1-'6. INPUT PROJECT'!$L194)</f>
        <v>0</v>
      </c>
      <c r="AM242" s="298">
        <f>AM$72*'6. INPUT PROJECT'!$H194*'6. INPUT PROJECT'!$K194*(1-'6. INPUT PROJECT'!$L194)</f>
        <v>0</v>
      </c>
      <c r="AN242" s="298">
        <f>AN$72*'6. INPUT PROJECT'!$H194*'6. INPUT PROJECT'!$K194*(1-'6. INPUT PROJECT'!$L194)</f>
        <v>0</v>
      </c>
      <c r="AO242" s="298">
        <f>AO$72*'6. INPUT PROJECT'!$H194*'6. INPUT PROJECT'!$K194*(1-'6. INPUT PROJECT'!$L194)</f>
        <v>0</v>
      </c>
      <c r="AP242" s="298">
        <f>AP$72*'6. INPUT PROJECT'!$H194*'6. INPUT PROJECT'!$K194*(1-'6. INPUT PROJECT'!$L194)</f>
        <v>0</v>
      </c>
      <c r="AQ242" s="298">
        <f>AQ$72*'6. INPUT PROJECT'!$H194*'6. INPUT PROJECT'!$K194*(1-'6. INPUT PROJECT'!$L194)</f>
        <v>0</v>
      </c>
      <c r="AR242" s="298">
        <f>AR$72*'6. INPUT PROJECT'!$H194*'6. INPUT PROJECT'!$K194*(1-'6. INPUT PROJECT'!$L194)</f>
        <v>0</v>
      </c>
      <c r="AS242" s="298">
        <f>AS$72*'6. INPUT PROJECT'!$H194*'6. INPUT PROJECT'!$K194*(1-'6. INPUT PROJECT'!$L194)</f>
        <v>0</v>
      </c>
      <c r="AT242" s="298">
        <f>AT$72*'6. INPUT PROJECT'!$H194*'6. INPUT PROJECT'!$K194*(1-'6. INPUT PROJECT'!$L194)</f>
        <v>0</v>
      </c>
      <c r="AU242" s="298">
        <f>AU$72*'6. INPUT PROJECT'!$H194*'6. INPUT PROJECT'!$K194*(1-'6. INPUT PROJECT'!$L194)</f>
        <v>0</v>
      </c>
      <c r="AV242" s="298">
        <f>AV$72*'6. INPUT PROJECT'!$H194*'6. INPUT PROJECT'!$K194*(1-'6. INPUT PROJECT'!$L194)</f>
        <v>0</v>
      </c>
      <c r="AW242" s="298">
        <f>AW$72*'6. INPUT PROJECT'!$H194*'6. INPUT PROJECT'!$K194*(1-'6. INPUT PROJECT'!$L194)</f>
        <v>0</v>
      </c>
      <c r="AX242" s="298">
        <f>AX$72*'6. INPUT PROJECT'!$H194*'6. INPUT PROJECT'!$K194*(1-'6. INPUT PROJECT'!$L194)</f>
        <v>0</v>
      </c>
      <c r="AY242" s="298">
        <f>AY$72*'6. INPUT PROJECT'!$H194*'6. INPUT PROJECT'!$K194*(1-'6. INPUT PROJECT'!$L194)</f>
        <v>0</v>
      </c>
      <c r="AZ242" s="298">
        <f>AZ$72*'6. INPUT PROJECT'!$H194*'6. INPUT PROJECT'!$K194*(1-'6. INPUT PROJECT'!$L194)</f>
        <v>0</v>
      </c>
      <c r="BA242" s="298">
        <f>BA$72*'6. INPUT PROJECT'!$H194*'6. INPUT PROJECT'!$K194*(1-'6. INPUT PROJECT'!$L194)</f>
        <v>0</v>
      </c>
      <c r="BB242" s="298">
        <f>BB$72*'6. INPUT PROJECT'!$H194*'6. INPUT PROJECT'!$K194*(1-'6. INPUT PROJECT'!$L194)</f>
        <v>0</v>
      </c>
      <c r="BC242" s="298">
        <f>BC$72*'6. INPUT PROJECT'!$H194*'6. INPUT PROJECT'!$K194*(1-'6. INPUT PROJECT'!$L194)</f>
        <v>0</v>
      </c>
      <c r="BD242" s="298">
        <f>BD$72*'6. INPUT PROJECT'!$H194*'6. INPUT PROJECT'!$K194*(1-'6. INPUT PROJECT'!$L194)</f>
        <v>0</v>
      </c>
      <c r="BE242" s="298">
        <f>BE$72*'6. INPUT PROJECT'!$H194*'6. INPUT PROJECT'!$K194*(1-'6. INPUT PROJECT'!$L194)</f>
        <v>0</v>
      </c>
      <c r="BF242" s="298">
        <f>BF$72*'6. INPUT PROJECT'!$H194*'6. INPUT PROJECT'!$K194*(1-'6. INPUT PROJECT'!$L194)</f>
        <v>0</v>
      </c>
      <c r="BG242" s="298">
        <f>BG$72*'6. INPUT PROJECT'!$H194*'6. INPUT PROJECT'!$K194*(1-'6. INPUT PROJECT'!$L194)</f>
        <v>0</v>
      </c>
      <c r="BH242" s="298">
        <f>BH$72*'6. INPUT PROJECT'!$H194*'6. INPUT PROJECT'!$K194*(1-'6. INPUT PROJECT'!$L194)</f>
        <v>0</v>
      </c>
      <c r="BI242" s="298">
        <f>BI$72*'6. INPUT PROJECT'!$H194*'6. INPUT PROJECT'!$K194*(1-'6. INPUT PROJECT'!$L194)</f>
        <v>0</v>
      </c>
      <c r="BJ242" s="298">
        <f>BJ$72*'6. INPUT PROJECT'!$H194*'6. INPUT PROJECT'!$K194*(1-'6. INPUT PROJECT'!$L194)</f>
        <v>0</v>
      </c>
      <c r="BK242" s="298">
        <f>BK$72*'6. INPUT PROJECT'!$H194*'6. INPUT PROJECT'!$K194*(1-'6. INPUT PROJECT'!$L194)</f>
        <v>0</v>
      </c>
      <c r="BL242" s="298">
        <f>BL$72*'6. INPUT PROJECT'!$H194*'6. INPUT PROJECT'!$K194*(1-'6. INPUT PROJECT'!$L194)</f>
        <v>0</v>
      </c>
      <c r="BM242" s="298">
        <f>BM$72*'6. INPUT PROJECT'!$H194*'6. INPUT PROJECT'!$K194*(1-'6. INPUT PROJECT'!$L194)</f>
        <v>0</v>
      </c>
      <c r="BN242" s="298">
        <f>BN$72*'6. INPUT PROJECT'!$H194*'6. INPUT PROJECT'!$K194*(1-'6. INPUT PROJECT'!$L194)</f>
        <v>0</v>
      </c>
      <c r="BO242" s="298">
        <f>BO$72*'6. INPUT PROJECT'!$H194*'6. INPUT PROJECT'!$K194*(1-'6. INPUT PROJECT'!$L194)</f>
        <v>0</v>
      </c>
      <c r="BP242" s="298">
        <f>BP$72*'6. INPUT PROJECT'!$H194*'6. INPUT PROJECT'!$K194*(1-'6. INPUT PROJECT'!$L194)</f>
        <v>0</v>
      </c>
      <c r="BQ242" s="298">
        <f>BQ$72*'6. INPUT PROJECT'!$H194*'6. INPUT PROJECT'!$K194*(1-'6. INPUT PROJECT'!$L194)</f>
        <v>0</v>
      </c>
      <c r="BR242" s="298">
        <f>BR$72*'6. INPUT PROJECT'!$H194*'6. INPUT PROJECT'!$K194*(1-'6. INPUT PROJECT'!$L194)</f>
        <v>0</v>
      </c>
      <c r="BS242" s="298">
        <f>BS$72*'6. INPUT PROJECT'!$H194*'6. INPUT PROJECT'!$K194*(1-'6. INPUT PROJECT'!$L194)</f>
        <v>0</v>
      </c>
    </row>
    <row r="243" spans="1:71" s="79" customFormat="1" ht="16" outlineLevel="1">
      <c r="A243" s="83"/>
      <c r="B243" s="133" t="str">
        <f>'6. INPUT PROJECT'!D196</f>
        <v>3.1.3</v>
      </c>
      <c r="C243" s="133" t="str">
        <f>'6. INPUT PROJECT'!E196</f>
        <v>Project Pull-through - NTT - Revenues - Operating services</v>
      </c>
      <c r="E243" s="296">
        <f t="shared" si="162"/>
        <v>0</v>
      </c>
      <c r="F243" s="296">
        <f t="shared" si="163"/>
        <v>0</v>
      </c>
      <c r="G243" s="296">
        <f t="shared" si="164"/>
        <v>0</v>
      </c>
      <c r="H243" s="296">
        <f t="shared" si="165"/>
        <v>0</v>
      </c>
      <c r="I243" s="296">
        <f t="shared" si="166"/>
        <v>0</v>
      </c>
      <c r="J243" s="296">
        <f t="shared" si="167"/>
        <v>0</v>
      </c>
      <c r="K243" s="291"/>
      <c r="L243" s="296">
        <f t="shared" ref="L243:AQ243" si="168">SUM(L244:L253)</f>
        <v>0</v>
      </c>
      <c r="M243" s="296">
        <f t="shared" si="168"/>
        <v>0</v>
      </c>
      <c r="N243" s="296">
        <f t="shared" si="168"/>
        <v>0</v>
      </c>
      <c r="O243" s="296">
        <f t="shared" si="168"/>
        <v>0</v>
      </c>
      <c r="P243" s="296">
        <f t="shared" si="168"/>
        <v>0</v>
      </c>
      <c r="Q243" s="296">
        <f t="shared" si="168"/>
        <v>0</v>
      </c>
      <c r="R243" s="296">
        <f t="shared" si="168"/>
        <v>0</v>
      </c>
      <c r="S243" s="296">
        <f t="shared" si="168"/>
        <v>0</v>
      </c>
      <c r="T243" s="296">
        <f t="shared" si="168"/>
        <v>0</v>
      </c>
      <c r="U243" s="296">
        <f t="shared" si="168"/>
        <v>0</v>
      </c>
      <c r="V243" s="296">
        <f t="shared" si="168"/>
        <v>0</v>
      </c>
      <c r="W243" s="296">
        <f t="shared" si="168"/>
        <v>0</v>
      </c>
      <c r="X243" s="296">
        <f t="shared" si="168"/>
        <v>0</v>
      </c>
      <c r="Y243" s="296">
        <f t="shared" si="168"/>
        <v>0</v>
      </c>
      <c r="Z243" s="296">
        <f t="shared" si="168"/>
        <v>0</v>
      </c>
      <c r="AA243" s="296">
        <f t="shared" si="168"/>
        <v>0</v>
      </c>
      <c r="AB243" s="296">
        <f t="shared" si="168"/>
        <v>0</v>
      </c>
      <c r="AC243" s="296">
        <f t="shared" si="168"/>
        <v>0</v>
      </c>
      <c r="AD243" s="296">
        <f t="shared" si="168"/>
        <v>0</v>
      </c>
      <c r="AE243" s="296">
        <f t="shared" si="168"/>
        <v>0</v>
      </c>
      <c r="AF243" s="296">
        <f t="shared" si="168"/>
        <v>0</v>
      </c>
      <c r="AG243" s="296">
        <f t="shared" si="168"/>
        <v>0</v>
      </c>
      <c r="AH243" s="296">
        <f t="shared" si="168"/>
        <v>0</v>
      </c>
      <c r="AI243" s="296">
        <f t="shared" si="168"/>
        <v>0</v>
      </c>
      <c r="AJ243" s="296">
        <f t="shared" si="168"/>
        <v>0</v>
      </c>
      <c r="AK243" s="296">
        <f t="shared" si="168"/>
        <v>0</v>
      </c>
      <c r="AL243" s="296">
        <f t="shared" si="168"/>
        <v>0</v>
      </c>
      <c r="AM243" s="296">
        <f t="shared" si="168"/>
        <v>0</v>
      </c>
      <c r="AN243" s="296">
        <f t="shared" si="168"/>
        <v>0</v>
      </c>
      <c r="AO243" s="296">
        <f t="shared" si="168"/>
        <v>0</v>
      </c>
      <c r="AP243" s="296">
        <f t="shared" si="168"/>
        <v>0</v>
      </c>
      <c r="AQ243" s="296">
        <f t="shared" si="168"/>
        <v>0</v>
      </c>
      <c r="AR243" s="296">
        <f t="shared" ref="AR243:BS243" si="169">SUM(AR244:AR253)</f>
        <v>0</v>
      </c>
      <c r="AS243" s="296">
        <f t="shared" si="169"/>
        <v>0</v>
      </c>
      <c r="AT243" s="296">
        <f t="shared" si="169"/>
        <v>0</v>
      </c>
      <c r="AU243" s="296">
        <f t="shared" si="169"/>
        <v>0</v>
      </c>
      <c r="AV243" s="296">
        <f t="shared" si="169"/>
        <v>0</v>
      </c>
      <c r="AW243" s="296">
        <f t="shared" si="169"/>
        <v>0</v>
      </c>
      <c r="AX243" s="296">
        <f t="shared" si="169"/>
        <v>0</v>
      </c>
      <c r="AY243" s="296">
        <f t="shared" si="169"/>
        <v>0</v>
      </c>
      <c r="AZ243" s="296">
        <f t="shared" si="169"/>
        <v>0</v>
      </c>
      <c r="BA243" s="296">
        <f t="shared" si="169"/>
        <v>0</v>
      </c>
      <c r="BB243" s="296">
        <f t="shared" si="169"/>
        <v>0</v>
      </c>
      <c r="BC243" s="296">
        <f t="shared" si="169"/>
        <v>0</v>
      </c>
      <c r="BD243" s="296">
        <f t="shared" si="169"/>
        <v>0</v>
      </c>
      <c r="BE243" s="296">
        <f t="shared" si="169"/>
        <v>0</v>
      </c>
      <c r="BF243" s="296">
        <f t="shared" si="169"/>
        <v>0</v>
      </c>
      <c r="BG243" s="296">
        <f t="shared" si="169"/>
        <v>0</v>
      </c>
      <c r="BH243" s="296">
        <f t="shared" si="169"/>
        <v>0</v>
      </c>
      <c r="BI243" s="296">
        <f t="shared" si="169"/>
        <v>0</v>
      </c>
      <c r="BJ243" s="296">
        <f t="shared" si="169"/>
        <v>0</v>
      </c>
      <c r="BK243" s="296">
        <f t="shared" si="169"/>
        <v>0</v>
      </c>
      <c r="BL243" s="296">
        <f t="shared" si="169"/>
        <v>0</v>
      </c>
      <c r="BM243" s="296">
        <f t="shared" si="169"/>
        <v>0</v>
      </c>
      <c r="BN243" s="296">
        <f t="shared" si="169"/>
        <v>0</v>
      </c>
      <c r="BO243" s="296">
        <f t="shared" si="169"/>
        <v>0</v>
      </c>
      <c r="BP243" s="296">
        <f t="shared" si="169"/>
        <v>0</v>
      </c>
      <c r="BQ243" s="296">
        <f t="shared" si="169"/>
        <v>0</v>
      </c>
      <c r="BR243" s="296">
        <f t="shared" si="169"/>
        <v>0</v>
      </c>
      <c r="BS243" s="296">
        <f t="shared" si="169"/>
        <v>0</v>
      </c>
    </row>
    <row r="244" spans="1:71" s="80" customFormat="1" ht="16" outlineLevel="2">
      <c r="A244" s="83"/>
      <c r="B244" s="129" t="str">
        <f>'6. INPUT PROJECT'!D200</f>
        <v>Project-3.1.3-Item #1</v>
      </c>
      <c r="C244" s="129" t="str">
        <f>'6. INPUT PROJECT'!F200</f>
        <v>HelpDesk (L1/L2)</v>
      </c>
      <c r="E244" s="297">
        <f t="shared" si="162"/>
        <v>0</v>
      </c>
      <c r="F244" s="297">
        <f t="shared" si="163"/>
        <v>0</v>
      </c>
      <c r="G244" s="297">
        <f t="shared" si="164"/>
        <v>0</v>
      </c>
      <c r="H244" s="297">
        <f t="shared" si="165"/>
        <v>0</v>
      </c>
      <c r="I244" s="297">
        <f t="shared" si="166"/>
        <v>0</v>
      </c>
      <c r="J244" s="297">
        <f t="shared" si="167"/>
        <v>0</v>
      </c>
      <c r="K244" s="291"/>
      <c r="L244" s="297">
        <f>L$73*'6. INPUT PROJECT'!$H200*'6. INPUT PROJECT'!$K200*(1-'6. INPUT PROJECT'!$L200)</f>
        <v>0</v>
      </c>
      <c r="M244" s="297">
        <f>M$73*'6. INPUT PROJECT'!$H200*'6. INPUT PROJECT'!$K200*(1-'6. INPUT PROJECT'!$L200)</f>
        <v>0</v>
      </c>
      <c r="N244" s="297">
        <f>N$73*'6. INPUT PROJECT'!$H200*'6. INPUT PROJECT'!$K200*(1-'6. INPUT PROJECT'!$L200)</f>
        <v>0</v>
      </c>
      <c r="O244" s="297">
        <f>O$73*'6. INPUT PROJECT'!$H200*'6. INPUT PROJECT'!$K200*(1-'6. INPUT PROJECT'!$L200)</f>
        <v>0</v>
      </c>
      <c r="P244" s="297">
        <f>P$73*'6. INPUT PROJECT'!$H200*'6. INPUT PROJECT'!$K200*(1-'6. INPUT PROJECT'!$L200)</f>
        <v>0</v>
      </c>
      <c r="Q244" s="297">
        <f>Q$73*'6. INPUT PROJECT'!$H200*'6. INPUT PROJECT'!$K200*(1-'6. INPUT PROJECT'!$L200)</f>
        <v>0</v>
      </c>
      <c r="R244" s="297">
        <f>R$73*'6. INPUT PROJECT'!$H200*'6. INPUT PROJECT'!$K200*(1-'6. INPUT PROJECT'!$L200)</f>
        <v>0</v>
      </c>
      <c r="S244" s="297">
        <f>S$73*'6. INPUT PROJECT'!$H200*'6. INPUT PROJECT'!$K200*(1-'6. INPUT PROJECT'!$L200)</f>
        <v>0</v>
      </c>
      <c r="T244" s="297">
        <f>T$73*'6. INPUT PROJECT'!$H200*'6. INPUT PROJECT'!$K200*(1-'6. INPUT PROJECT'!$L200)</f>
        <v>0</v>
      </c>
      <c r="U244" s="297">
        <f>U$73*'6. INPUT PROJECT'!$H200*'6. INPUT PROJECT'!$K200*(1-'6. INPUT PROJECT'!$L200)</f>
        <v>0</v>
      </c>
      <c r="V244" s="297">
        <f>V$73*'6. INPUT PROJECT'!$H200*'6. INPUT PROJECT'!$K200*(1-'6. INPUT PROJECT'!$L200)</f>
        <v>0</v>
      </c>
      <c r="W244" s="297">
        <f>W$73*'6. INPUT PROJECT'!$H200*'6. INPUT PROJECT'!$K200*(1-'6. INPUT PROJECT'!$L200)</f>
        <v>0</v>
      </c>
      <c r="X244" s="297">
        <f>X$73*'6. INPUT PROJECT'!$H200*'6. INPUT PROJECT'!$K200*(1-'6. INPUT PROJECT'!$L200)*(1+'6. INPUT PROJECT'!$M200)</f>
        <v>0</v>
      </c>
      <c r="Y244" s="297">
        <f>Y$73*'6. INPUT PROJECT'!$H200*'6. INPUT PROJECT'!$K200*(1-'6. INPUT PROJECT'!$L200)*(1+'6. INPUT PROJECT'!$M200)</f>
        <v>0</v>
      </c>
      <c r="Z244" s="297">
        <f>Z$73*'6. INPUT PROJECT'!$H200*'6. INPUT PROJECT'!$K200*(1-'6. INPUT PROJECT'!$L200)*(1+'6. INPUT PROJECT'!$M200)</f>
        <v>0</v>
      </c>
      <c r="AA244" s="297">
        <f>AA$73*'6. INPUT PROJECT'!$H200*'6. INPUT PROJECT'!$K200*(1-'6. INPUT PROJECT'!$L200)*(1+'6. INPUT PROJECT'!$M200)</f>
        <v>0</v>
      </c>
      <c r="AB244" s="297">
        <f>AB$73*'6. INPUT PROJECT'!$H200*'6. INPUT PROJECT'!$K200*(1-'6. INPUT PROJECT'!$L200)*(1+'6. INPUT PROJECT'!$M200)</f>
        <v>0</v>
      </c>
      <c r="AC244" s="297">
        <f>AC$73*'6. INPUT PROJECT'!$H200*'6. INPUT PROJECT'!$K200*(1-'6. INPUT PROJECT'!$L200)*(1+'6. INPUT PROJECT'!$M200)</f>
        <v>0</v>
      </c>
      <c r="AD244" s="297">
        <f>AD$73*'6. INPUT PROJECT'!$H200*'6. INPUT PROJECT'!$K200*(1-'6. INPUT PROJECT'!$L200)*(1+'6. INPUT PROJECT'!$M200)</f>
        <v>0</v>
      </c>
      <c r="AE244" s="297">
        <f>AE$73*'6. INPUT PROJECT'!$H200*'6. INPUT PROJECT'!$K200*(1-'6. INPUT PROJECT'!$L200)*(1+'6. INPUT PROJECT'!$M200)</f>
        <v>0</v>
      </c>
      <c r="AF244" s="297">
        <f>AF$73*'6. INPUT PROJECT'!$H200*'6. INPUT PROJECT'!$K200*(1-'6. INPUT PROJECT'!$L200)*(1+'6. INPUT PROJECT'!$M200)</f>
        <v>0</v>
      </c>
      <c r="AG244" s="297">
        <f>AG$73*'6. INPUT PROJECT'!$H200*'6. INPUT PROJECT'!$K200*(1-'6. INPUT PROJECT'!$L200)*(1+'6. INPUT PROJECT'!$M200)</f>
        <v>0</v>
      </c>
      <c r="AH244" s="297">
        <f>AH$73*'6. INPUT PROJECT'!$H200*'6. INPUT PROJECT'!$K200*(1-'6. INPUT PROJECT'!$L200)*(1+'6. INPUT PROJECT'!$M200)</f>
        <v>0</v>
      </c>
      <c r="AI244" s="297">
        <f>AI$73*'6. INPUT PROJECT'!$H200*'6. INPUT PROJECT'!$K200*(1-'6. INPUT PROJECT'!$L200)*(1+'6. INPUT PROJECT'!$M200)</f>
        <v>0</v>
      </c>
      <c r="AJ244" s="297">
        <f>AJ$73*'6. INPUT PROJECT'!$H200*'6. INPUT PROJECT'!$K200*(1-'6. INPUT PROJECT'!$L200)*(1+'6. INPUT PROJECT'!$M200)^2</f>
        <v>0</v>
      </c>
      <c r="AK244" s="297">
        <f>AK$73*'6. INPUT PROJECT'!$H200*'6. INPUT PROJECT'!$K200*(1-'6. INPUT PROJECT'!$L200)*(1+'6. INPUT PROJECT'!$M200)^2</f>
        <v>0</v>
      </c>
      <c r="AL244" s="297">
        <f>AL$73*'6. INPUT PROJECT'!$H200*'6. INPUT PROJECT'!$K200*(1-'6. INPUT PROJECT'!$L200)*(1+'6. INPUT PROJECT'!$M200)^2</f>
        <v>0</v>
      </c>
      <c r="AM244" s="297">
        <f>AM$73*'6. INPUT PROJECT'!$H200*'6. INPUT PROJECT'!$K200*(1-'6. INPUT PROJECT'!$L200)*(1+'6. INPUT PROJECT'!$M200)^2</f>
        <v>0</v>
      </c>
      <c r="AN244" s="297">
        <f>AN$73*'6. INPUT PROJECT'!$H200*'6. INPUT PROJECT'!$K200*(1-'6. INPUT PROJECT'!$L200)*(1+'6. INPUT PROJECT'!$M200)^2</f>
        <v>0</v>
      </c>
      <c r="AO244" s="297">
        <f>AO$73*'6. INPUT PROJECT'!$H200*'6. INPUT PROJECT'!$K200*(1-'6. INPUT PROJECT'!$L200)*(1+'6. INPUT PROJECT'!$M200)^2</f>
        <v>0</v>
      </c>
      <c r="AP244" s="297">
        <f>AP$73*'6. INPUT PROJECT'!$H200*'6. INPUT PROJECT'!$K200*(1-'6. INPUT PROJECT'!$L200)*(1+'6. INPUT PROJECT'!$M200)^2</f>
        <v>0</v>
      </c>
      <c r="AQ244" s="297">
        <f>AQ$73*'6. INPUT PROJECT'!$H200*'6. INPUT PROJECT'!$K200*(1-'6. INPUT PROJECT'!$L200)*(1+'6. INPUT PROJECT'!$M200)^2</f>
        <v>0</v>
      </c>
      <c r="AR244" s="297">
        <f>AR$73*'6. INPUT PROJECT'!$H200*'6. INPUT PROJECT'!$K200*(1-'6. INPUT PROJECT'!$L200)*(1+'6. INPUT PROJECT'!$M200)^2</f>
        <v>0</v>
      </c>
      <c r="AS244" s="297">
        <f>AS$73*'6. INPUT PROJECT'!$H200*'6. INPUT PROJECT'!$K200*(1-'6. INPUT PROJECT'!$L200)*(1+'6. INPUT PROJECT'!$M200)^2</f>
        <v>0</v>
      </c>
      <c r="AT244" s="297">
        <f>AT$73*'6. INPUT PROJECT'!$H200*'6. INPUT PROJECT'!$K200*(1-'6. INPUT PROJECT'!$L200)*(1+'6. INPUT PROJECT'!$M200)^2</f>
        <v>0</v>
      </c>
      <c r="AU244" s="297">
        <f>AU$73*'6. INPUT PROJECT'!$H200*'6. INPUT PROJECT'!$K200*(1-'6. INPUT PROJECT'!$L200)*(1+'6. INPUT PROJECT'!$M200)^2</f>
        <v>0</v>
      </c>
      <c r="AV244" s="297">
        <f>AV$73*'6. INPUT PROJECT'!$H200*'6. INPUT PROJECT'!$K200*(1-'6. INPUT PROJECT'!$L200)*(1+'6. INPUT PROJECT'!$M200)^3</f>
        <v>0</v>
      </c>
      <c r="AW244" s="297">
        <f>AW$73*'6. INPUT PROJECT'!$H200*'6. INPUT PROJECT'!$K200*(1-'6. INPUT PROJECT'!$L200)*(1+'6. INPUT PROJECT'!$M200)^3</f>
        <v>0</v>
      </c>
      <c r="AX244" s="297">
        <f>AX$73*'6. INPUT PROJECT'!$H200*'6. INPUT PROJECT'!$K200*(1-'6. INPUT PROJECT'!$L200)*(1+'6. INPUT PROJECT'!$M200)^3</f>
        <v>0</v>
      </c>
      <c r="AY244" s="297">
        <f>AY$73*'6. INPUT PROJECT'!$H200*'6. INPUT PROJECT'!$K200*(1-'6. INPUT PROJECT'!$L200)*(1+'6. INPUT PROJECT'!$M200)^3</f>
        <v>0</v>
      </c>
      <c r="AZ244" s="297">
        <f>AZ$73*'6. INPUT PROJECT'!$H200*'6. INPUT PROJECT'!$K200*(1-'6. INPUT PROJECT'!$L200)*(1+'6. INPUT PROJECT'!$M200)^3</f>
        <v>0</v>
      </c>
      <c r="BA244" s="297">
        <f>BA$73*'6. INPUT PROJECT'!$H200*'6. INPUT PROJECT'!$K200*(1-'6. INPUT PROJECT'!$L200)*(1+'6. INPUT PROJECT'!$M200)^3</f>
        <v>0</v>
      </c>
      <c r="BB244" s="297">
        <f>BB$73*'6. INPUT PROJECT'!$H200*'6. INPUT PROJECT'!$K200*(1-'6. INPUT PROJECT'!$L200)*(1+'6. INPUT PROJECT'!$M200)^3</f>
        <v>0</v>
      </c>
      <c r="BC244" s="297">
        <f>BC$73*'6. INPUT PROJECT'!$H200*'6. INPUT PROJECT'!$K200*(1-'6. INPUT PROJECT'!$L200)*(1+'6. INPUT PROJECT'!$M200)^3</f>
        <v>0</v>
      </c>
      <c r="BD244" s="297">
        <f>BD$73*'6. INPUT PROJECT'!$H200*'6. INPUT PROJECT'!$K200*(1-'6. INPUT PROJECT'!$L200)*(1+'6. INPUT PROJECT'!$M200)^3</f>
        <v>0</v>
      </c>
      <c r="BE244" s="297">
        <f>BE$73*'6. INPUT PROJECT'!$H200*'6. INPUT PROJECT'!$K200*(1-'6. INPUT PROJECT'!$L200)*(1+'6. INPUT PROJECT'!$M200)^3</f>
        <v>0</v>
      </c>
      <c r="BF244" s="297">
        <f>BF$73*'6. INPUT PROJECT'!$H200*'6. INPUT PROJECT'!$K200*(1-'6. INPUT PROJECT'!$L200)*(1+'6. INPUT PROJECT'!$M200)^3</f>
        <v>0</v>
      </c>
      <c r="BG244" s="297">
        <f>BG$73*'6. INPUT PROJECT'!$H200*'6. INPUT PROJECT'!$K200*(1-'6. INPUT PROJECT'!$L200)*(1+'6. INPUT PROJECT'!$M200)^3</f>
        <v>0</v>
      </c>
      <c r="BH244" s="297">
        <f>BH$73*'6. INPUT PROJECT'!$H200*'6. INPUT PROJECT'!$K200*(1-'6. INPUT PROJECT'!$L200)*(1+'6. INPUT PROJECT'!$M200)^4</f>
        <v>0</v>
      </c>
      <c r="BI244" s="297">
        <f>BI$73*'6. INPUT PROJECT'!$H200*'6. INPUT PROJECT'!$K200*(1-'6. INPUT PROJECT'!$L200)*(1+'6. INPUT PROJECT'!$M200)^4</f>
        <v>0</v>
      </c>
      <c r="BJ244" s="297">
        <f>BJ$73*'6. INPUT PROJECT'!$H200*'6. INPUT PROJECT'!$K200*(1-'6. INPUT PROJECT'!$L200)*(1+'6. INPUT PROJECT'!$M200)^4</f>
        <v>0</v>
      </c>
      <c r="BK244" s="297">
        <f>BK$73*'6. INPUT PROJECT'!$H200*'6. INPUT PROJECT'!$K200*(1-'6. INPUT PROJECT'!$L200)*(1+'6. INPUT PROJECT'!$M200)^4</f>
        <v>0</v>
      </c>
      <c r="BL244" s="297">
        <f>BL$73*'6. INPUT PROJECT'!$H200*'6. INPUT PROJECT'!$K200*(1-'6. INPUT PROJECT'!$L200)*(1+'6. INPUT PROJECT'!$M200)^4</f>
        <v>0</v>
      </c>
      <c r="BM244" s="297">
        <f>BM$73*'6. INPUT PROJECT'!$H200*'6. INPUT PROJECT'!$K200*(1-'6. INPUT PROJECT'!$L200)*(1+'6. INPUT PROJECT'!$M200)^4</f>
        <v>0</v>
      </c>
      <c r="BN244" s="297">
        <f>BN$73*'6. INPUT PROJECT'!$H200*'6. INPUT PROJECT'!$K200*(1-'6. INPUT PROJECT'!$L200)*(1+'6. INPUT PROJECT'!$M200)^4</f>
        <v>0</v>
      </c>
      <c r="BO244" s="297">
        <f>BO$73*'6. INPUT PROJECT'!$H200*'6. INPUT PROJECT'!$K200*(1-'6. INPUT PROJECT'!$L200)*(1+'6. INPUT PROJECT'!$M200)^4</f>
        <v>0</v>
      </c>
      <c r="BP244" s="297">
        <f>BP$73*'6. INPUT PROJECT'!$H200*'6. INPUT PROJECT'!$K200*(1-'6. INPUT PROJECT'!$L200)*(1+'6. INPUT PROJECT'!$M200)^4</f>
        <v>0</v>
      </c>
      <c r="BQ244" s="297">
        <f>BQ$73*'6. INPUT PROJECT'!$H200*'6. INPUT PROJECT'!$K200*(1-'6. INPUT PROJECT'!$L200)*(1+'6. INPUT PROJECT'!$M200)^4</f>
        <v>0</v>
      </c>
      <c r="BR244" s="297">
        <f>BR$73*'6. INPUT PROJECT'!$H200*'6. INPUT PROJECT'!$K200*(1-'6. INPUT PROJECT'!$L200)*(1+'6. INPUT PROJECT'!$M200)^4</f>
        <v>0</v>
      </c>
      <c r="BS244" s="297">
        <f>BS$73*'6. INPUT PROJECT'!$H200*'6. INPUT PROJECT'!$K200*(1-'6. INPUT PROJECT'!$L200)*(1+'6. INPUT PROJECT'!$M200)^4</f>
        <v>0</v>
      </c>
    </row>
    <row r="245" spans="1:71" s="80" customFormat="1" ht="16" outlineLevel="2">
      <c r="A245" s="83"/>
      <c r="B245" s="129" t="str">
        <f>'6. INPUT PROJECT'!D201</f>
        <v>Project-3.1.3-Item #2</v>
      </c>
      <c r="C245" s="129" t="str">
        <f>'6. INPUT PROJECT'!F201</f>
        <v>Maintenance of Edge equipment</v>
      </c>
      <c r="E245" s="297">
        <f t="shared" si="162"/>
        <v>0</v>
      </c>
      <c r="F245" s="297">
        <f t="shared" si="163"/>
        <v>0</v>
      </c>
      <c r="G245" s="297">
        <f t="shared" si="164"/>
        <v>0</v>
      </c>
      <c r="H245" s="297">
        <f t="shared" si="165"/>
        <v>0</v>
      </c>
      <c r="I245" s="297">
        <f t="shared" si="166"/>
        <v>0</v>
      </c>
      <c r="J245" s="297">
        <f t="shared" si="167"/>
        <v>0</v>
      </c>
      <c r="K245" s="291"/>
      <c r="L245" s="297">
        <f>L$73*'6. INPUT PROJECT'!$H201*'6. INPUT PROJECT'!$K201*(1-'6. INPUT PROJECT'!$L201)</f>
        <v>0</v>
      </c>
      <c r="M245" s="297">
        <f>M$73*'6. INPUT PROJECT'!$H201*'6. INPUT PROJECT'!$K201*(1-'6. INPUT PROJECT'!$L201)</f>
        <v>0</v>
      </c>
      <c r="N245" s="297">
        <f>N$73*'6. INPUT PROJECT'!$H201*'6. INPUT PROJECT'!$K201*(1-'6. INPUT PROJECT'!$L201)</f>
        <v>0</v>
      </c>
      <c r="O245" s="297">
        <f>O$73*'6. INPUT PROJECT'!$H201*'6. INPUT PROJECT'!$K201*(1-'6. INPUT PROJECT'!$L201)</f>
        <v>0</v>
      </c>
      <c r="P245" s="297">
        <f>P$73*'6. INPUT PROJECT'!$H201*'6. INPUT PROJECT'!$K201*(1-'6. INPUT PROJECT'!$L201)</f>
        <v>0</v>
      </c>
      <c r="Q245" s="297">
        <f>Q$73*'6. INPUT PROJECT'!$H201*'6. INPUT PROJECT'!$K201*(1-'6. INPUT PROJECT'!$L201)</f>
        <v>0</v>
      </c>
      <c r="R245" s="297">
        <f>R$73*'6. INPUT PROJECT'!$H201*'6. INPUT PROJECT'!$K201*(1-'6. INPUT PROJECT'!$L201)</f>
        <v>0</v>
      </c>
      <c r="S245" s="297">
        <f>S$73*'6. INPUT PROJECT'!$H201*'6. INPUT PROJECT'!$K201*(1-'6. INPUT PROJECT'!$L201)</f>
        <v>0</v>
      </c>
      <c r="T245" s="297">
        <f>T$73*'6. INPUT PROJECT'!$H201*'6. INPUT PROJECT'!$K201*(1-'6. INPUT PROJECT'!$L201)</f>
        <v>0</v>
      </c>
      <c r="U245" s="297">
        <f>U$73*'6. INPUT PROJECT'!$H201*'6. INPUT PROJECT'!$K201*(1-'6. INPUT PROJECT'!$L201)</f>
        <v>0</v>
      </c>
      <c r="V245" s="297">
        <f>V$73*'6. INPUT PROJECT'!$H201*'6. INPUT PROJECT'!$K201*(1-'6. INPUT PROJECT'!$L201)</f>
        <v>0</v>
      </c>
      <c r="W245" s="297">
        <f>W$73*'6. INPUT PROJECT'!$H201*'6. INPUT PROJECT'!$K201*(1-'6. INPUT PROJECT'!$L201)</f>
        <v>0</v>
      </c>
      <c r="X245" s="297">
        <f>X$73*'6. INPUT PROJECT'!$H201*'6. INPUT PROJECT'!$K201*(1-'6. INPUT PROJECT'!$L201)*(1+'6. INPUT PROJECT'!$M201)</f>
        <v>0</v>
      </c>
      <c r="Y245" s="297">
        <f>Y$73*'6. INPUT PROJECT'!$H201*'6. INPUT PROJECT'!$K201*(1-'6. INPUT PROJECT'!$L201)*(1+'6. INPUT PROJECT'!$M201)</f>
        <v>0</v>
      </c>
      <c r="Z245" s="297">
        <f>Z$73*'6. INPUT PROJECT'!$H201*'6. INPUT PROJECT'!$K201*(1-'6. INPUT PROJECT'!$L201)*(1+'6. INPUT PROJECT'!$M201)</f>
        <v>0</v>
      </c>
      <c r="AA245" s="297">
        <f>AA$73*'6. INPUT PROJECT'!$H201*'6. INPUT PROJECT'!$K201*(1-'6. INPUT PROJECT'!$L201)*(1+'6. INPUT PROJECT'!$M201)</f>
        <v>0</v>
      </c>
      <c r="AB245" s="297">
        <f>AB$73*'6. INPUT PROJECT'!$H201*'6. INPUT PROJECT'!$K201*(1-'6. INPUT PROJECT'!$L201)*(1+'6. INPUT PROJECT'!$M201)</f>
        <v>0</v>
      </c>
      <c r="AC245" s="297">
        <f>AC$73*'6. INPUT PROJECT'!$H201*'6. INPUT PROJECT'!$K201*(1-'6. INPUT PROJECT'!$L201)*(1+'6. INPUT PROJECT'!$M201)</f>
        <v>0</v>
      </c>
      <c r="AD245" s="297">
        <f>AD$73*'6. INPUT PROJECT'!$H201*'6. INPUT PROJECT'!$K201*(1-'6. INPUT PROJECT'!$L201)*(1+'6. INPUT PROJECT'!$M201)</f>
        <v>0</v>
      </c>
      <c r="AE245" s="297">
        <f>AE$73*'6. INPUT PROJECT'!$H201*'6. INPUT PROJECT'!$K201*(1-'6. INPUT PROJECT'!$L201)*(1+'6. INPUT PROJECT'!$M201)</f>
        <v>0</v>
      </c>
      <c r="AF245" s="297">
        <f>AF$73*'6. INPUT PROJECT'!$H201*'6. INPUT PROJECT'!$K201*(1-'6. INPUT PROJECT'!$L201)*(1+'6. INPUT PROJECT'!$M201)</f>
        <v>0</v>
      </c>
      <c r="AG245" s="297">
        <f>AG$73*'6. INPUT PROJECT'!$H201*'6. INPUT PROJECT'!$K201*(1-'6. INPUT PROJECT'!$L201)*(1+'6. INPUT PROJECT'!$M201)</f>
        <v>0</v>
      </c>
      <c r="AH245" s="297">
        <f>AH$73*'6. INPUT PROJECT'!$H201*'6. INPUT PROJECT'!$K201*(1-'6. INPUT PROJECT'!$L201)*(1+'6. INPUT PROJECT'!$M201)</f>
        <v>0</v>
      </c>
      <c r="AI245" s="297">
        <f>AI$73*'6. INPUT PROJECT'!$H201*'6. INPUT PROJECT'!$K201*(1-'6. INPUT PROJECT'!$L201)*(1+'6. INPUT PROJECT'!$M201)</f>
        <v>0</v>
      </c>
      <c r="AJ245" s="297">
        <f>AJ$73*'6. INPUT PROJECT'!$H201*'6. INPUT PROJECT'!$K201*(1-'6. INPUT PROJECT'!$L201)*(1+'6. INPUT PROJECT'!$M201)^2</f>
        <v>0</v>
      </c>
      <c r="AK245" s="297">
        <f>AK$73*'6. INPUT PROJECT'!$H201*'6. INPUT PROJECT'!$K201*(1-'6. INPUT PROJECT'!$L201)*(1+'6. INPUT PROJECT'!$M201)^2</f>
        <v>0</v>
      </c>
      <c r="AL245" s="297">
        <f>AL$73*'6. INPUT PROJECT'!$H201*'6. INPUT PROJECT'!$K201*(1-'6. INPUT PROJECT'!$L201)*(1+'6. INPUT PROJECT'!$M201)^2</f>
        <v>0</v>
      </c>
      <c r="AM245" s="297">
        <f>AM$73*'6. INPUT PROJECT'!$H201*'6. INPUT PROJECT'!$K201*(1-'6. INPUT PROJECT'!$L201)*(1+'6. INPUT PROJECT'!$M201)^2</f>
        <v>0</v>
      </c>
      <c r="AN245" s="297">
        <f>AN$73*'6. INPUT PROJECT'!$H201*'6. INPUT PROJECT'!$K201*(1-'6. INPUT PROJECT'!$L201)*(1+'6. INPUT PROJECT'!$M201)^2</f>
        <v>0</v>
      </c>
      <c r="AO245" s="297">
        <f>AO$73*'6. INPUT PROJECT'!$H201*'6. INPUT PROJECT'!$K201*(1-'6. INPUT PROJECT'!$L201)*(1+'6. INPUT PROJECT'!$M201)^2</f>
        <v>0</v>
      </c>
      <c r="AP245" s="297">
        <f>AP$73*'6. INPUT PROJECT'!$H201*'6. INPUT PROJECT'!$K201*(1-'6. INPUT PROJECT'!$L201)*(1+'6. INPUT PROJECT'!$M201)^2</f>
        <v>0</v>
      </c>
      <c r="AQ245" s="297">
        <f>AQ$73*'6. INPUT PROJECT'!$H201*'6. INPUT PROJECT'!$K201*(1-'6. INPUT PROJECT'!$L201)*(1+'6. INPUT PROJECT'!$M201)^2</f>
        <v>0</v>
      </c>
      <c r="AR245" s="297">
        <f>AR$73*'6. INPUT PROJECT'!$H201*'6. INPUT PROJECT'!$K201*(1-'6. INPUT PROJECT'!$L201)*(1+'6. INPUT PROJECT'!$M201)^2</f>
        <v>0</v>
      </c>
      <c r="AS245" s="297">
        <f>AS$73*'6. INPUT PROJECT'!$H201*'6. INPUT PROJECT'!$K201*(1-'6. INPUT PROJECT'!$L201)*(1+'6. INPUT PROJECT'!$M201)^2</f>
        <v>0</v>
      </c>
      <c r="AT245" s="297">
        <f>AT$73*'6. INPUT PROJECT'!$H201*'6. INPUT PROJECT'!$K201*(1-'6. INPUT PROJECT'!$L201)*(1+'6. INPUT PROJECT'!$M201)^2</f>
        <v>0</v>
      </c>
      <c r="AU245" s="297">
        <f>AU$73*'6. INPUT PROJECT'!$H201*'6. INPUT PROJECT'!$K201*(1-'6. INPUT PROJECT'!$L201)*(1+'6. INPUT PROJECT'!$M201)^2</f>
        <v>0</v>
      </c>
      <c r="AV245" s="297">
        <f>AV$73*'6. INPUT PROJECT'!$H201*'6. INPUT PROJECT'!$K201*(1-'6. INPUT PROJECT'!$L201)*(1+'6. INPUT PROJECT'!$M201)^3</f>
        <v>0</v>
      </c>
      <c r="AW245" s="297">
        <f>AW$73*'6. INPUT PROJECT'!$H201*'6. INPUT PROJECT'!$K201*(1-'6. INPUT PROJECT'!$L201)*(1+'6. INPUT PROJECT'!$M201)^3</f>
        <v>0</v>
      </c>
      <c r="AX245" s="297">
        <f>AX$73*'6. INPUT PROJECT'!$H201*'6. INPUT PROJECT'!$K201*(1-'6. INPUT PROJECT'!$L201)*(1+'6. INPUT PROJECT'!$M201)^3</f>
        <v>0</v>
      </c>
      <c r="AY245" s="297">
        <f>AY$73*'6. INPUT PROJECT'!$H201*'6. INPUT PROJECT'!$K201*(1-'6. INPUT PROJECT'!$L201)*(1+'6. INPUT PROJECT'!$M201)^3</f>
        <v>0</v>
      </c>
      <c r="AZ245" s="297">
        <f>AZ$73*'6. INPUT PROJECT'!$H201*'6. INPUT PROJECT'!$K201*(1-'6. INPUT PROJECT'!$L201)*(1+'6. INPUT PROJECT'!$M201)^3</f>
        <v>0</v>
      </c>
      <c r="BA245" s="297">
        <f>BA$73*'6. INPUT PROJECT'!$H201*'6. INPUT PROJECT'!$K201*(1-'6. INPUT PROJECT'!$L201)*(1+'6. INPUT PROJECT'!$M201)^3</f>
        <v>0</v>
      </c>
      <c r="BB245" s="297">
        <f>BB$73*'6. INPUT PROJECT'!$H201*'6. INPUT PROJECT'!$K201*(1-'6. INPUT PROJECT'!$L201)*(1+'6. INPUT PROJECT'!$M201)^3</f>
        <v>0</v>
      </c>
      <c r="BC245" s="297">
        <f>BC$73*'6. INPUT PROJECT'!$H201*'6. INPUT PROJECT'!$K201*(1-'6. INPUT PROJECT'!$L201)*(1+'6. INPUT PROJECT'!$M201)^3</f>
        <v>0</v>
      </c>
      <c r="BD245" s="297">
        <f>BD$73*'6. INPUT PROJECT'!$H201*'6. INPUT PROJECT'!$K201*(1-'6. INPUT PROJECT'!$L201)*(1+'6. INPUT PROJECT'!$M201)^3</f>
        <v>0</v>
      </c>
      <c r="BE245" s="297">
        <f>BE$73*'6. INPUT PROJECT'!$H201*'6. INPUT PROJECT'!$K201*(1-'6. INPUT PROJECT'!$L201)*(1+'6. INPUT PROJECT'!$M201)^3</f>
        <v>0</v>
      </c>
      <c r="BF245" s="297">
        <f>BF$73*'6. INPUT PROJECT'!$H201*'6. INPUT PROJECT'!$K201*(1-'6. INPUT PROJECT'!$L201)*(1+'6. INPUT PROJECT'!$M201)^3</f>
        <v>0</v>
      </c>
      <c r="BG245" s="297">
        <f>BG$73*'6. INPUT PROJECT'!$H201*'6. INPUT PROJECT'!$K201*(1-'6. INPUT PROJECT'!$L201)*(1+'6. INPUT PROJECT'!$M201)^3</f>
        <v>0</v>
      </c>
      <c r="BH245" s="297">
        <f>BH$73*'6. INPUT PROJECT'!$H201*'6. INPUT PROJECT'!$K201*(1-'6. INPUT PROJECT'!$L201)*(1+'6. INPUT PROJECT'!$M201)^4</f>
        <v>0</v>
      </c>
      <c r="BI245" s="297">
        <f>BI$73*'6. INPUT PROJECT'!$H201*'6. INPUT PROJECT'!$K201*(1-'6. INPUT PROJECT'!$L201)*(1+'6. INPUT PROJECT'!$M201)^4</f>
        <v>0</v>
      </c>
      <c r="BJ245" s="297">
        <f>BJ$73*'6. INPUT PROJECT'!$H201*'6. INPUT PROJECT'!$K201*(1-'6. INPUT PROJECT'!$L201)*(1+'6. INPUT PROJECT'!$M201)^4</f>
        <v>0</v>
      </c>
      <c r="BK245" s="297">
        <f>BK$73*'6. INPUT PROJECT'!$H201*'6. INPUT PROJECT'!$K201*(1-'6. INPUT PROJECT'!$L201)*(1+'6. INPUT PROJECT'!$M201)^4</f>
        <v>0</v>
      </c>
      <c r="BL245" s="297">
        <f>BL$73*'6. INPUT PROJECT'!$H201*'6. INPUT PROJECT'!$K201*(1-'6. INPUT PROJECT'!$L201)*(1+'6. INPUT PROJECT'!$M201)^4</f>
        <v>0</v>
      </c>
      <c r="BM245" s="297">
        <f>BM$73*'6. INPUT PROJECT'!$H201*'6. INPUT PROJECT'!$K201*(1-'6. INPUT PROJECT'!$L201)*(1+'6. INPUT PROJECT'!$M201)^4</f>
        <v>0</v>
      </c>
      <c r="BN245" s="297">
        <f>BN$73*'6. INPUT PROJECT'!$H201*'6. INPUT PROJECT'!$K201*(1-'6. INPUT PROJECT'!$L201)*(1+'6. INPUT PROJECT'!$M201)^4</f>
        <v>0</v>
      </c>
      <c r="BO245" s="297">
        <f>BO$73*'6. INPUT PROJECT'!$H201*'6. INPUT PROJECT'!$K201*(1-'6. INPUT PROJECT'!$L201)*(1+'6. INPUT PROJECT'!$M201)^4</f>
        <v>0</v>
      </c>
      <c r="BP245" s="297">
        <f>BP$73*'6. INPUT PROJECT'!$H201*'6. INPUT PROJECT'!$K201*(1-'6. INPUT PROJECT'!$L201)*(1+'6. INPUT PROJECT'!$M201)^4</f>
        <v>0</v>
      </c>
      <c r="BQ245" s="297">
        <f>BQ$73*'6. INPUT PROJECT'!$H201*'6. INPUT PROJECT'!$K201*(1-'6. INPUT PROJECT'!$L201)*(1+'6. INPUT PROJECT'!$M201)^4</f>
        <v>0</v>
      </c>
      <c r="BR245" s="297">
        <f>BR$73*'6. INPUT PROJECT'!$H201*'6. INPUT PROJECT'!$K201*(1-'6. INPUT PROJECT'!$L201)*(1+'6. INPUT PROJECT'!$M201)^4</f>
        <v>0</v>
      </c>
      <c r="BS245" s="297">
        <f>BS$73*'6. INPUT PROJECT'!$H201*'6. INPUT PROJECT'!$K201*(1-'6. INPUT PROJECT'!$L201)*(1+'6. INPUT PROJECT'!$M201)^4</f>
        <v>0</v>
      </c>
    </row>
    <row r="246" spans="1:71" s="80" customFormat="1" ht="16" outlineLevel="2">
      <c r="A246" s="83"/>
      <c r="B246" s="129" t="str">
        <f>'6. INPUT PROJECT'!D202</f>
        <v>Project-3.1.3-Item #3</v>
      </c>
      <c r="C246" s="129" t="str">
        <f>'6. INPUT PROJECT'!F202</f>
        <v>IT Support for Infra/Network</v>
      </c>
      <c r="E246" s="297">
        <f t="shared" si="162"/>
        <v>0</v>
      </c>
      <c r="F246" s="297">
        <f t="shared" si="163"/>
        <v>0</v>
      </c>
      <c r="G246" s="297">
        <f t="shared" si="164"/>
        <v>0</v>
      </c>
      <c r="H246" s="297">
        <f t="shared" si="165"/>
        <v>0</v>
      </c>
      <c r="I246" s="297">
        <f t="shared" si="166"/>
        <v>0</v>
      </c>
      <c r="J246" s="297">
        <f t="shared" si="167"/>
        <v>0</v>
      </c>
      <c r="K246" s="291"/>
      <c r="L246" s="297">
        <f>L$73*'6. INPUT PROJECT'!$H202*'6. INPUT PROJECT'!$K202*(1-'6. INPUT PROJECT'!$L202)</f>
        <v>0</v>
      </c>
      <c r="M246" s="297">
        <f>M$73*'6. INPUT PROJECT'!$H202*'6. INPUT PROJECT'!$K202*(1-'6. INPUT PROJECT'!$L202)</f>
        <v>0</v>
      </c>
      <c r="N246" s="297">
        <f>N$73*'6. INPUT PROJECT'!$H202*'6. INPUT PROJECT'!$K202*(1-'6. INPUT PROJECT'!$L202)</f>
        <v>0</v>
      </c>
      <c r="O246" s="297">
        <f>O$73*'6. INPUT PROJECT'!$H202*'6. INPUT PROJECT'!$K202*(1-'6. INPUT PROJECT'!$L202)</f>
        <v>0</v>
      </c>
      <c r="P246" s="297">
        <f>P$73*'6. INPUT PROJECT'!$H202*'6. INPUT PROJECT'!$K202*(1-'6. INPUT PROJECT'!$L202)</f>
        <v>0</v>
      </c>
      <c r="Q246" s="297">
        <f>Q$73*'6. INPUT PROJECT'!$H202*'6. INPUT PROJECT'!$K202*(1-'6. INPUT PROJECT'!$L202)</f>
        <v>0</v>
      </c>
      <c r="R246" s="297">
        <f>R$73*'6. INPUT PROJECT'!$H202*'6. INPUT PROJECT'!$K202*(1-'6. INPUT PROJECT'!$L202)</f>
        <v>0</v>
      </c>
      <c r="S246" s="297">
        <f>S$73*'6. INPUT PROJECT'!$H202*'6. INPUT PROJECT'!$K202*(1-'6. INPUT PROJECT'!$L202)</f>
        <v>0</v>
      </c>
      <c r="T246" s="297">
        <f>T$73*'6. INPUT PROJECT'!$H202*'6. INPUT PROJECT'!$K202*(1-'6. INPUT PROJECT'!$L202)</f>
        <v>0</v>
      </c>
      <c r="U246" s="297">
        <f>U$73*'6. INPUT PROJECT'!$H202*'6. INPUT PROJECT'!$K202*(1-'6. INPUT PROJECT'!$L202)</f>
        <v>0</v>
      </c>
      <c r="V246" s="297">
        <f>V$73*'6. INPUT PROJECT'!$H202*'6. INPUT PROJECT'!$K202*(1-'6. INPUT PROJECT'!$L202)</f>
        <v>0</v>
      </c>
      <c r="W246" s="297">
        <f>W$73*'6. INPUT PROJECT'!$H202*'6. INPUT PROJECT'!$K202*(1-'6. INPUT PROJECT'!$L202)</f>
        <v>0</v>
      </c>
      <c r="X246" s="297">
        <f>X$73*'6. INPUT PROJECT'!$H202*'6. INPUT PROJECT'!$K202*(1-'6. INPUT PROJECT'!$L202)*(1+'6. INPUT PROJECT'!$M202)</f>
        <v>0</v>
      </c>
      <c r="Y246" s="297">
        <f>Y$73*'6. INPUT PROJECT'!$H202*'6. INPUT PROJECT'!$K202*(1-'6. INPUT PROJECT'!$L202)*(1+'6. INPUT PROJECT'!$M202)</f>
        <v>0</v>
      </c>
      <c r="Z246" s="297">
        <f>Z$73*'6. INPUT PROJECT'!$H202*'6. INPUT PROJECT'!$K202*(1-'6. INPUT PROJECT'!$L202)*(1+'6. INPUT PROJECT'!$M202)</f>
        <v>0</v>
      </c>
      <c r="AA246" s="297">
        <f>AA$73*'6. INPUT PROJECT'!$H202*'6. INPUT PROJECT'!$K202*(1-'6. INPUT PROJECT'!$L202)*(1+'6. INPUT PROJECT'!$M202)</f>
        <v>0</v>
      </c>
      <c r="AB246" s="297">
        <f>AB$73*'6. INPUT PROJECT'!$H202*'6. INPUT PROJECT'!$K202*(1-'6. INPUT PROJECT'!$L202)*(1+'6. INPUT PROJECT'!$M202)</f>
        <v>0</v>
      </c>
      <c r="AC246" s="297">
        <f>AC$73*'6. INPUT PROJECT'!$H202*'6. INPUT PROJECT'!$K202*(1-'6. INPUT PROJECT'!$L202)*(1+'6. INPUT PROJECT'!$M202)</f>
        <v>0</v>
      </c>
      <c r="AD246" s="297">
        <f>AD$73*'6. INPUT PROJECT'!$H202*'6. INPUT PROJECT'!$K202*(1-'6. INPUT PROJECT'!$L202)*(1+'6. INPUT PROJECT'!$M202)</f>
        <v>0</v>
      </c>
      <c r="AE246" s="297">
        <f>AE$73*'6. INPUT PROJECT'!$H202*'6. INPUT PROJECT'!$K202*(1-'6. INPUT PROJECT'!$L202)*(1+'6. INPUT PROJECT'!$M202)</f>
        <v>0</v>
      </c>
      <c r="AF246" s="297">
        <f>AF$73*'6. INPUT PROJECT'!$H202*'6. INPUT PROJECT'!$K202*(1-'6. INPUT PROJECT'!$L202)*(1+'6. INPUT PROJECT'!$M202)</f>
        <v>0</v>
      </c>
      <c r="AG246" s="297">
        <f>AG$73*'6. INPUT PROJECT'!$H202*'6. INPUT PROJECT'!$K202*(1-'6. INPUT PROJECT'!$L202)*(1+'6. INPUT PROJECT'!$M202)</f>
        <v>0</v>
      </c>
      <c r="AH246" s="297">
        <f>AH$73*'6. INPUT PROJECT'!$H202*'6. INPUT PROJECT'!$K202*(1-'6. INPUT PROJECT'!$L202)*(1+'6. INPUT PROJECT'!$M202)</f>
        <v>0</v>
      </c>
      <c r="AI246" s="297">
        <f>AI$73*'6. INPUT PROJECT'!$H202*'6. INPUT PROJECT'!$K202*(1-'6. INPUT PROJECT'!$L202)*(1+'6. INPUT PROJECT'!$M202)</f>
        <v>0</v>
      </c>
      <c r="AJ246" s="297">
        <f>AJ$73*'6. INPUT PROJECT'!$H202*'6. INPUT PROJECT'!$K202*(1-'6. INPUT PROJECT'!$L202)*(1+'6. INPUT PROJECT'!$M202)^2</f>
        <v>0</v>
      </c>
      <c r="AK246" s="297">
        <f>AK$73*'6. INPUT PROJECT'!$H202*'6. INPUT PROJECT'!$K202*(1-'6. INPUT PROJECT'!$L202)*(1+'6. INPUT PROJECT'!$M202)^2</f>
        <v>0</v>
      </c>
      <c r="AL246" s="297">
        <f>AL$73*'6. INPUT PROJECT'!$H202*'6. INPUT PROJECT'!$K202*(1-'6. INPUT PROJECT'!$L202)*(1+'6. INPUT PROJECT'!$M202)^2</f>
        <v>0</v>
      </c>
      <c r="AM246" s="297">
        <f>AM$73*'6. INPUT PROJECT'!$H202*'6. INPUT PROJECT'!$K202*(1-'6. INPUT PROJECT'!$L202)*(1+'6. INPUT PROJECT'!$M202)^2</f>
        <v>0</v>
      </c>
      <c r="AN246" s="297">
        <f>AN$73*'6. INPUT PROJECT'!$H202*'6. INPUT PROJECT'!$K202*(1-'6. INPUT PROJECT'!$L202)*(1+'6. INPUT PROJECT'!$M202)^2</f>
        <v>0</v>
      </c>
      <c r="AO246" s="297">
        <f>AO$73*'6. INPUT PROJECT'!$H202*'6. INPUT PROJECT'!$K202*(1-'6. INPUT PROJECT'!$L202)*(1+'6. INPUT PROJECT'!$M202)^2</f>
        <v>0</v>
      </c>
      <c r="AP246" s="297">
        <f>AP$73*'6. INPUT PROJECT'!$H202*'6. INPUT PROJECT'!$K202*(1-'6. INPUT PROJECT'!$L202)*(1+'6. INPUT PROJECT'!$M202)^2</f>
        <v>0</v>
      </c>
      <c r="AQ246" s="297">
        <f>AQ$73*'6. INPUT PROJECT'!$H202*'6. INPUT PROJECT'!$K202*(1-'6. INPUT PROJECT'!$L202)*(1+'6. INPUT PROJECT'!$M202)^2</f>
        <v>0</v>
      </c>
      <c r="AR246" s="297">
        <f>AR$73*'6. INPUT PROJECT'!$H202*'6. INPUT PROJECT'!$K202*(1-'6. INPUT PROJECT'!$L202)*(1+'6. INPUT PROJECT'!$M202)^2</f>
        <v>0</v>
      </c>
      <c r="AS246" s="297">
        <f>AS$73*'6. INPUT PROJECT'!$H202*'6. INPUT PROJECT'!$K202*(1-'6. INPUT PROJECT'!$L202)*(1+'6. INPUT PROJECT'!$M202)^2</f>
        <v>0</v>
      </c>
      <c r="AT246" s="297">
        <f>AT$73*'6. INPUT PROJECT'!$H202*'6. INPUT PROJECT'!$K202*(1-'6. INPUT PROJECT'!$L202)*(1+'6. INPUT PROJECT'!$M202)^2</f>
        <v>0</v>
      </c>
      <c r="AU246" s="297">
        <f>AU$73*'6. INPUT PROJECT'!$H202*'6. INPUT PROJECT'!$K202*(1-'6. INPUT PROJECT'!$L202)*(1+'6. INPUT PROJECT'!$M202)^2</f>
        <v>0</v>
      </c>
      <c r="AV246" s="297">
        <f>AV$73*'6. INPUT PROJECT'!$H202*'6. INPUT PROJECT'!$K202*(1-'6. INPUT PROJECT'!$L202)*(1+'6. INPUT PROJECT'!$M202)^3</f>
        <v>0</v>
      </c>
      <c r="AW246" s="297">
        <f>AW$73*'6. INPUT PROJECT'!$H202*'6. INPUT PROJECT'!$K202*(1-'6. INPUT PROJECT'!$L202)*(1+'6. INPUT PROJECT'!$M202)^3</f>
        <v>0</v>
      </c>
      <c r="AX246" s="297">
        <f>AX$73*'6. INPUT PROJECT'!$H202*'6. INPUT PROJECT'!$K202*(1-'6. INPUT PROJECT'!$L202)*(1+'6. INPUT PROJECT'!$M202)^3</f>
        <v>0</v>
      </c>
      <c r="AY246" s="297">
        <f>AY$73*'6. INPUT PROJECT'!$H202*'6. INPUT PROJECT'!$K202*(1-'6. INPUT PROJECT'!$L202)*(1+'6. INPUT PROJECT'!$M202)^3</f>
        <v>0</v>
      </c>
      <c r="AZ246" s="297">
        <f>AZ$73*'6. INPUT PROJECT'!$H202*'6. INPUT PROJECT'!$K202*(1-'6. INPUT PROJECT'!$L202)*(1+'6. INPUT PROJECT'!$M202)^3</f>
        <v>0</v>
      </c>
      <c r="BA246" s="297">
        <f>BA$73*'6. INPUT PROJECT'!$H202*'6. INPUT PROJECT'!$K202*(1-'6. INPUT PROJECT'!$L202)*(1+'6. INPUT PROJECT'!$M202)^3</f>
        <v>0</v>
      </c>
      <c r="BB246" s="297">
        <f>BB$73*'6. INPUT PROJECT'!$H202*'6. INPUT PROJECT'!$K202*(1-'6. INPUT PROJECT'!$L202)*(1+'6. INPUT PROJECT'!$M202)^3</f>
        <v>0</v>
      </c>
      <c r="BC246" s="297">
        <f>BC$73*'6. INPUT PROJECT'!$H202*'6. INPUT PROJECT'!$K202*(1-'6. INPUT PROJECT'!$L202)*(1+'6. INPUT PROJECT'!$M202)^3</f>
        <v>0</v>
      </c>
      <c r="BD246" s="297">
        <f>BD$73*'6. INPUT PROJECT'!$H202*'6. INPUT PROJECT'!$K202*(1-'6. INPUT PROJECT'!$L202)*(1+'6. INPUT PROJECT'!$M202)^3</f>
        <v>0</v>
      </c>
      <c r="BE246" s="297">
        <f>BE$73*'6. INPUT PROJECT'!$H202*'6. INPUT PROJECT'!$K202*(1-'6. INPUT PROJECT'!$L202)*(1+'6. INPUT PROJECT'!$M202)^3</f>
        <v>0</v>
      </c>
      <c r="BF246" s="297">
        <f>BF$73*'6. INPUT PROJECT'!$H202*'6. INPUT PROJECT'!$K202*(1-'6. INPUT PROJECT'!$L202)*(1+'6. INPUT PROJECT'!$M202)^3</f>
        <v>0</v>
      </c>
      <c r="BG246" s="297">
        <f>BG$73*'6. INPUT PROJECT'!$H202*'6. INPUT PROJECT'!$K202*(1-'6. INPUT PROJECT'!$L202)*(1+'6. INPUT PROJECT'!$M202)^3</f>
        <v>0</v>
      </c>
      <c r="BH246" s="297">
        <f>BH$73*'6. INPUT PROJECT'!$H202*'6. INPUT PROJECT'!$K202*(1-'6. INPUT PROJECT'!$L202)*(1+'6. INPUT PROJECT'!$M202)^4</f>
        <v>0</v>
      </c>
      <c r="BI246" s="297">
        <f>BI$73*'6. INPUT PROJECT'!$H202*'6. INPUT PROJECT'!$K202*(1-'6. INPUT PROJECT'!$L202)*(1+'6. INPUT PROJECT'!$M202)^4</f>
        <v>0</v>
      </c>
      <c r="BJ246" s="297">
        <f>BJ$73*'6. INPUT PROJECT'!$H202*'6. INPUT PROJECT'!$K202*(1-'6. INPUT PROJECT'!$L202)*(1+'6. INPUT PROJECT'!$M202)^4</f>
        <v>0</v>
      </c>
      <c r="BK246" s="297">
        <f>BK$73*'6. INPUT PROJECT'!$H202*'6. INPUT PROJECT'!$K202*(1-'6. INPUT PROJECT'!$L202)*(1+'6. INPUT PROJECT'!$M202)^4</f>
        <v>0</v>
      </c>
      <c r="BL246" s="297">
        <f>BL$73*'6. INPUT PROJECT'!$H202*'6. INPUT PROJECT'!$K202*(1-'6. INPUT PROJECT'!$L202)*(1+'6. INPUT PROJECT'!$M202)^4</f>
        <v>0</v>
      </c>
      <c r="BM246" s="297">
        <f>BM$73*'6. INPUT PROJECT'!$H202*'6. INPUT PROJECT'!$K202*(1-'6. INPUT PROJECT'!$L202)*(1+'6. INPUT PROJECT'!$M202)^4</f>
        <v>0</v>
      </c>
      <c r="BN246" s="297">
        <f>BN$73*'6. INPUT PROJECT'!$H202*'6. INPUT PROJECT'!$K202*(1-'6. INPUT PROJECT'!$L202)*(1+'6. INPUT PROJECT'!$M202)^4</f>
        <v>0</v>
      </c>
      <c r="BO246" s="297">
        <f>BO$73*'6. INPUT PROJECT'!$H202*'6. INPUT PROJECT'!$K202*(1-'6. INPUT PROJECT'!$L202)*(1+'6. INPUT PROJECT'!$M202)^4</f>
        <v>0</v>
      </c>
      <c r="BP246" s="297">
        <f>BP$73*'6. INPUT PROJECT'!$H202*'6. INPUT PROJECT'!$K202*(1-'6. INPUT PROJECT'!$L202)*(1+'6. INPUT PROJECT'!$M202)^4</f>
        <v>0</v>
      </c>
      <c r="BQ246" s="297">
        <f>BQ$73*'6. INPUT PROJECT'!$H202*'6. INPUT PROJECT'!$K202*(1-'6. INPUT PROJECT'!$L202)*(1+'6. INPUT PROJECT'!$M202)^4</f>
        <v>0</v>
      </c>
      <c r="BR246" s="297">
        <f>BR$73*'6. INPUT PROJECT'!$H202*'6. INPUT PROJECT'!$K202*(1-'6. INPUT PROJECT'!$L202)*(1+'6. INPUT PROJECT'!$M202)^4</f>
        <v>0</v>
      </c>
      <c r="BS246" s="297">
        <f>BS$73*'6. INPUT PROJECT'!$H202*'6. INPUT PROJECT'!$K202*(1-'6. INPUT PROJECT'!$L202)*(1+'6. INPUT PROJECT'!$M202)^4</f>
        <v>0</v>
      </c>
    </row>
    <row r="247" spans="1:71" s="80" customFormat="1" ht="16" outlineLevel="2">
      <c r="A247" s="83"/>
      <c r="B247" s="129" t="str">
        <f>'6. INPUT PROJECT'!D203</f>
        <v>Project-3.1.3-Item #4</v>
      </c>
      <c r="C247" s="129" t="str">
        <f>'6. INPUT PROJECT'!F203</f>
        <v>Data Center</v>
      </c>
      <c r="E247" s="297">
        <f t="shared" si="162"/>
        <v>0</v>
      </c>
      <c r="F247" s="297">
        <f t="shared" si="163"/>
        <v>0</v>
      </c>
      <c r="G247" s="297">
        <f t="shared" si="164"/>
        <v>0</v>
      </c>
      <c r="H247" s="297">
        <f t="shared" si="165"/>
        <v>0</v>
      </c>
      <c r="I247" s="297">
        <f t="shared" si="166"/>
        <v>0</v>
      </c>
      <c r="J247" s="297">
        <f t="shared" si="167"/>
        <v>0</v>
      </c>
      <c r="K247" s="291"/>
      <c r="L247" s="297">
        <f>L$73*'6. INPUT PROJECT'!$H203*'6. INPUT PROJECT'!$K203*(1-'6. INPUT PROJECT'!$L203)</f>
        <v>0</v>
      </c>
      <c r="M247" s="297">
        <f>M$73*'6. INPUT PROJECT'!$H203*'6. INPUT PROJECT'!$K203*(1-'6. INPUT PROJECT'!$L203)</f>
        <v>0</v>
      </c>
      <c r="N247" s="297">
        <f>N$73*'6. INPUT PROJECT'!$H203*'6. INPUT PROJECT'!$K203*(1-'6. INPUT PROJECT'!$L203)</f>
        <v>0</v>
      </c>
      <c r="O247" s="297">
        <f>O$73*'6. INPUT PROJECT'!$H203*'6. INPUT PROJECT'!$K203*(1-'6. INPUT PROJECT'!$L203)</f>
        <v>0</v>
      </c>
      <c r="P247" s="297">
        <f>P$73*'6. INPUT PROJECT'!$H203*'6. INPUT PROJECT'!$K203*(1-'6. INPUT PROJECT'!$L203)</f>
        <v>0</v>
      </c>
      <c r="Q247" s="297">
        <f>Q$73*'6. INPUT PROJECT'!$H203*'6. INPUT PROJECT'!$K203*(1-'6. INPUT PROJECT'!$L203)</f>
        <v>0</v>
      </c>
      <c r="R247" s="297">
        <f>R$73*'6. INPUT PROJECT'!$H203*'6. INPUT PROJECT'!$K203*(1-'6. INPUT PROJECT'!$L203)</f>
        <v>0</v>
      </c>
      <c r="S247" s="297">
        <f>S$73*'6. INPUT PROJECT'!$H203*'6. INPUT PROJECT'!$K203*(1-'6. INPUT PROJECT'!$L203)</f>
        <v>0</v>
      </c>
      <c r="T247" s="297">
        <f>T$73*'6. INPUT PROJECT'!$H203*'6. INPUT PROJECT'!$K203*(1-'6. INPUT PROJECT'!$L203)</f>
        <v>0</v>
      </c>
      <c r="U247" s="297">
        <f>U$73*'6. INPUT PROJECT'!$H203*'6. INPUT PROJECT'!$K203*(1-'6. INPUT PROJECT'!$L203)</f>
        <v>0</v>
      </c>
      <c r="V247" s="297">
        <f>V$73*'6. INPUT PROJECT'!$H203*'6. INPUT PROJECT'!$K203*(1-'6. INPUT PROJECT'!$L203)</f>
        <v>0</v>
      </c>
      <c r="W247" s="297">
        <f>W$73*'6. INPUT PROJECT'!$H203*'6. INPUT PROJECT'!$K203*(1-'6. INPUT PROJECT'!$L203)</f>
        <v>0</v>
      </c>
      <c r="X247" s="297">
        <f>X$73*'6. INPUT PROJECT'!$H203*'6. INPUT PROJECT'!$K203*(1-'6. INPUT PROJECT'!$L203)*(1+'6. INPUT PROJECT'!$M203)</f>
        <v>0</v>
      </c>
      <c r="Y247" s="297">
        <f>Y$73*'6. INPUT PROJECT'!$H203*'6. INPUT PROJECT'!$K203*(1-'6. INPUT PROJECT'!$L203)*(1+'6. INPUT PROJECT'!$M203)</f>
        <v>0</v>
      </c>
      <c r="Z247" s="297">
        <f>Z$73*'6. INPUT PROJECT'!$H203*'6. INPUT PROJECT'!$K203*(1-'6. INPUT PROJECT'!$L203)*(1+'6. INPUT PROJECT'!$M203)</f>
        <v>0</v>
      </c>
      <c r="AA247" s="297">
        <f>AA$73*'6. INPUT PROJECT'!$H203*'6. INPUT PROJECT'!$K203*(1-'6. INPUT PROJECT'!$L203)*(1+'6. INPUT PROJECT'!$M203)</f>
        <v>0</v>
      </c>
      <c r="AB247" s="297">
        <f>AB$73*'6. INPUT PROJECT'!$H203*'6. INPUT PROJECT'!$K203*(1-'6. INPUT PROJECT'!$L203)*(1+'6. INPUT PROJECT'!$M203)</f>
        <v>0</v>
      </c>
      <c r="AC247" s="297">
        <f>AC$73*'6. INPUT PROJECT'!$H203*'6. INPUT PROJECT'!$K203*(1-'6. INPUT PROJECT'!$L203)*(1+'6. INPUT PROJECT'!$M203)</f>
        <v>0</v>
      </c>
      <c r="AD247" s="297">
        <f>AD$73*'6. INPUT PROJECT'!$H203*'6. INPUT PROJECT'!$K203*(1-'6. INPUT PROJECT'!$L203)*(1+'6. INPUT PROJECT'!$M203)</f>
        <v>0</v>
      </c>
      <c r="AE247" s="297">
        <f>AE$73*'6. INPUT PROJECT'!$H203*'6. INPUT PROJECT'!$K203*(1-'6. INPUT PROJECT'!$L203)*(1+'6. INPUT PROJECT'!$M203)</f>
        <v>0</v>
      </c>
      <c r="AF247" s="297">
        <f>AF$73*'6. INPUT PROJECT'!$H203*'6. INPUT PROJECT'!$K203*(1-'6. INPUT PROJECT'!$L203)*(1+'6. INPUT PROJECT'!$M203)</f>
        <v>0</v>
      </c>
      <c r="AG247" s="297">
        <f>AG$73*'6. INPUT PROJECT'!$H203*'6. INPUT PROJECT'!$K203*(1-'6. INPUT PROJECT'!$L203)*(1+'6. INPUT PROJECT'!$M203)</f>
        <v>0</v>
      </c>
      <c r="AH247" s="297">
        <f>AH$73*'6. INPUT PROJECT'!$H203*'6. INPUT PROJECT'!$K203*(1-'6. INPUT PROJECT'!$L203)*(1+'6. INPUT PROJECT'!$M203)</f>
        <v>0</v>
      </c>
      <c r="AI247" s="297">
        <f>AI$73*'6. INPUT PROJECT'!$H203*'6. INPUT PROJECT'!$K203*(1-'6. INPUT PROJECT'!$L203)*(1+'6. INPUT PROJECT'!$M203)</f>
        <v>0</v>
      </c>
      <c r="AJ247" s="297">
        <f>AJ$73*'6. INPUT PROJECT'!$H203*'6. INPUT PROJECT'!$K203*(1-'6. INPUT PROJECT'!$L203)*(1+'6. INPUT PROJECT'!$M203)^2</f>
        <v>0</v>
      </c>
      <c r="AK247" s="297">
        <f>AK$73*'6. INPUT PROJECT'!$H203*'6. INPUT PROJECT'!$K203*(1-'6. INPUT PROJECT'!$L203)*(1+'6. INPUT PROJECT'!$M203)^2</f>
        <v>0</v>
      </c>
      <c r="AL247" s="297">
        <f>AL$73*'6. INPUT PROJECT'!$H203*'6. INPUT PROJECT'!$K203*(1-'6. INPUT PROJECT'!$L203)*(1+'6. INPUT PROJECT'!$M203)^2</f>
        <v>0</v>
      </c>
      <c r="AM247" s="297">
        <f>AM$73*'6. INPUT PROJECT'!$H203*'6. INPUT PROJECT'!$K203*(1-'6. INPUT PROJECT'!$L203)*(1+'6. INPUT PROJECT'!$M203)^2</f>
        <v>0</v>
      </c>
      <c r="AN247" s="297">
        <f>AN$73*'6. INPUT PROJECT'!$H203*'6. INPUT PROJECT'!$K203*(1-'6. INPUT PROJECT'!$L203)*(1+'6. INPUT PROJECT'!$M203)^2</f>
        <v>0</v>
      </c>
      <c r="AO247" s="297">
        <f>AO$73*'6. INPUT PROJECT'!$H203*'6. INPUT PROJECT'!$K203*(1-'6. INPUT PROJECT'!$L203)*(1+'6. INPUT PROJECT'!$M203)^2</f>
        <v>0</v>
      </c>
      <c r="AP247" s="297">
        <f>AP$73*'6. INPUT PROJECT'!$H203*'6. INPUT PROJECT'!$K203*(1-'6. INPUT PROJECT'!$L203)*(1+'6. INPUT PROJECT'!$M203)^2</f>
        <v>0</v>
      </c>
      <c r="AQ247" s="297">
        <f>AQ$73*'6. INPUT PROJECT'!$H203*'6. INPUT PROJECT'!$K203*(1-'6. INPUT PROJECT'!$L203)*(1+'6. INPUT PROJECT'!$M203)^2</f>
        <v>0</v>
      </c>
      <c r="AR247" s="297">
        <f>AR$73*'6. INPUT PROJECT'!$H203*'6. INPUT PROJECT'!$K203*(1-'6. INPUT PROJECT'!$L203)*(1+'6. INPUT PROJECT'!$M203)^2</f>
        <v>0</v>
      </c>
      <c r="AS247" s="297">
        <f>AS$73*'6. INPUT PROJECT'!$H203*'6. INPUT PROJECT'!$K203*(1-'6. INPUT PROJECT'!$L203)*(1+'6. INPUT PROJECT'!$M203)^2</f>
        <v>0</v>
      </c>
      <c r="AT247" s="297">
        <f>AT$73*'6. INPUT PROJECT'!$H203*'6. INPUT PROJECT'!$K203*(1-'6. INPUT PROJECT'!$L203)*(1+'6. INPUT PROJECT'!$M203)^2</f>
        <v>0</v>
      </c>
      <c r="AU247" s="297">
        <f>AU$73*'6. INPUT PROJECT'!$H203*'6. INPUT PROJECT'!$K203*(1-'6. INPUT PROJECT'!$L203)*(1+'6. INPUT PROJECT'!$M203)^2</f>
        <v>0</v>
      </c>
      <c r="AV247" s="297">
        <f>AV$73*'6. INPUT PROJECT'!$H203*'6. INPUT PROJECT'!$K203*(1-'6. INPUT PROJECT'!$L203)*(1+'6. INPUT PROJECT'!$M203)^3</f>
        <v>0</v>
      </c>
      <c r="AW247" s="297">
        <f>AW$73*'6. INPUT PROJECT'!$H203*'6. INPUT PROJECT'!$K203*(1-'6. INPUT PROJECT'!$L203)*(1+'6. INPUT PROJECT'!$M203)^3</f>
        <v>0</v>
      </c>
      <c r="AX247" s="297">
        <f>AX$73*'6. INPUT PROJECT'!$H203*'6. INPUT PROJECT'!$K203*(1-'6. INPUT PROJECT'!$L203)*(1+'6. INPUT PROJECT'!$M203)^3</f>
        <v>0</v>
      </c>
      <c r="AY247" s="297">
        <f>AY$73*'6. INPUT PROJECT'!$H203*'6. INPUT PROJECT'!$K203*(1-'6. INPUT PROJECT'!$L203)*(1+'6. INPUT PROJECT'!$M203)^3</f>
        <v>0</v>
      </c>
      <c r="AZ247" s="297">
        <f>AZ$73*'6. INPUT PROJECT'!$H203*'6. INPUT PROJECT'!$K203*(1-'6. INPUT PROJECT'!$L203)*(1+'6. INPUT PROJECT'!$M203)^3</f>
        <v>0</v>
      </c>
      <c r="BA247" s="297">
        <f>BA$73*'6. INPUT PROJECT'!$H203*'6. INPUT PROJECT'!$K203*(1-'6. INPUT PROJECT'!$L203)*(1+'6. INPUT PROJECT'!$M203)^3</f>
        <v>0</v>
      </c>
      <c r="BB247" s="297">
        <f>BB$73*'6. INPUT PROJECT'!$H203*'6. INPUT PROJECT'!$K203*(1-'6. INPUT PROJECT'!$L203)*(1+'6. INPUT PROJECT'!$M203)^3</f>
        <v>0</v>
      </c>
      <c r="BC247" s="297">
        <f>BC$73*'6. INPUT PROJECT'!$H203*'6. INPUT PROJECT'!$K203*(1-'6. INPUT PROJECT'!$L203)*(1+'6. INPUT PROJECT'!$M203)^3</f>
        <v>0</v>
      </c>
      <c r="BD247" s="297">
        <f>BD$73*'6. INPUT PROJECT'!$H203*'6. INPUT PROJECT'!$K203*(1-'6. INPUT PROJECT'!$L203)*(1+'6. INPUT PROJECT'!$M203)^3</f>
        <v>0</v>
      </c>
      <c r="BE247" s="297">
        <f>BE$73*'6. INPUT PROJECT'!$H203*'6. INPUT PROJECT'!$K203*(1-'6. INPUT PROJECT'!$L203)*(1+'6. INPUT PROJECT'!$M203)^3</f>
        <v>0</v>
      </c>
      <c r="BF247" s="297">
        <f>BF$73*'6. INPUT PROJECT'!$H203*'6. INPUT PROJECT'!$K203*(1-'6. INPUT PROJECT'!$L203)*(1+'6. INPUT PROJECT'!$M203)^3</f>
        <v>0</v>
      </c>
      <c r="BG247" s="297">
        <f>BG$73*'6. INPUT PROJECT'!$H203*'6. INPUT PROJECT'!$K203*(1-'6. INPUT PROJECT'!$L203)*(1+'6. INPUT PROJECT'!$M203)^3</f>
        <v>0</v>
      </c>
      <c r="BH247" s="297">
        <f>BH$73*'6. INPUT PROJECT'!$H203*'6. INPUT PROJECT'!$K203*(1-'6. INPUT PROJECT'!$L203)*(1+'6. INPUT PROJECT'!$M203)^4</f>
        <v>0</v>
      </c>
      <c r="BI247" s="297">
        <f>BI$73*'6. INPUT PROJECT'!$H203*'6. INPUT PROJECT'!$K203*(1-'6. INPUT PROJECT'!$L203)*(1+'6. INPUT PROJECT'!$M203)^4</f>
        <v>0</v>
      </c>
      <c r="BJ247" s="297">
        <f>BJ$73*'6. INPUT PROJECT'!$H203*'6. INPUT PROJECT'!$K203*(1-'6. INPUT PROJECT'!$L203)*(1+'6. INPUT PROJECT'!$M203)^4</f>
        <v>0</v>
      </c>
      <c r="BK247" s="297">
        <f>BK$73*'6. INPUT PROJECT'!$H203*'6. INPUT PROJECT'!$K203*(1-'6. INPUT PROJECT'!$L203)*(1+'6. INPUT PROJECT'!$M203)^4</f>
        <v>0</v>
      </c>
      <c r="BL247" s="297">
        <f>BL$73*'6. INPUT PROJECT'!$H203*'6. INPUT PROJECT'!$K203*(1-'6. INPUT PROJECT'!$L203)*(1+'6. INPUT PROJECT'!$M203)^4</f>
        <v>0</v>
      </c>
      <c r="BM247" s="297">
        <f>BM$73*'6. INPUT PROJECT'!$H203*'6. INPUT PROJECT'!$K203*(1-'6. INPUT PROJECT'!$L203)*(1+'6. INPUT PROJECT'!$M203)^4</f>
        <v>0</v>
      </c>
      <c r="BN247" s="297">
        <f>BN$73*'6. INPUT PROJECT'!$H203*'6. INPUT PROJECT'!$K203*(1-'6. INPUT PROJECT'!$L203)*(1+'6. INPUT PROJECT'!$M203)^4</f>
        <v>0</v>
      </c>
      <c r="BO247" s="297">
        <f>BO$73*'6. INPUT PROJECT'!$H203*'6. INPUT PROJECT'!$K203*(1-'6. INPUT PROJECT'!$L203)*(1+'6. INPUT PROJECT'!$M203)^4</f>
        <v>0</v>
      </c>
      <c r="BP247" s="297">
        <f>BP$73*'6. INPUT PROJECT'!$H203*'6. INPUT PROJECT'!$K203*(1-'6. INPUT PROJECT'!$L203)*(1+'6. INPUT PROJECT'!$M203)^4</f>
        <v>0</v>
      </c>
      <c r="BQ247" s="297">
        <f>BQ$73*'6. INPUT PROJECT'!$H203*'6. INPUT PROJECT'!$K203*(1-'6. INPUT PROJECT'!$L203)*(1+'6. INPUT PROJECT'!$M203)^4</f>
        <v>0</v>
      </c>
      <c r="BR247" s="297">
        <f>BR$73*'6. INPUT PROJECT'!$H203*'6. INPUT PROJECT'!$K203*(1-'6. INPUT PROJECT'!$L203)*(1+'6. INPUT PROJECT'!$M203)^4</f>
        <v>0</v>
      </c>
      <c r="BS247" s="297">
        <f>BS$73*'6. INPUT PROJECT'!$H203*'6. INPUT PROJECT'!$K203*(1-'6. INPUT PROJECT'!$L203)*(1+'6. INPUT PROJECT'!$M203)^4</f>
        <v>0</v>
      </c>
    </row>
    <row r="248" spans="1:71" s="80" customFormat="1" ht="16" outlineLevel="2">
      <c r="A248" s="83"/>
      <c r="B248" s="129" t="str">
        <f>'6. INPUT PROJECT'!D204</f>
        <v>Project-3.1.3-Item #5</v>
      </c>
      <c r="C248" s="129">
        <f>'6. INPUT PROJECT'!F204</f>
        <v>0</v>
      </c>
      <c r="E248" s="297">
        <f t="shared" si="162"/>
        <v>0</v>
      </c>
      <c r="F248" s="297">
        <f t="shared" si="163"/>
        <v>0</v>
      </c>
      <c r="G248" s="297">
        <f t="shared" si="164"/>
        <v>0</v>
      </c>
      <c r="H248" s="297">
        <f t="shared" si="165"/>
        <v>0</v>
      </c>
      <c r="I248" s="297">
        <f t="shared" si="166"/>
        <v>0</v>
      </c>
      <c r="J248" s="297">
        <f t="shared" si="167"/>
        <v>0</v>
      </c>
      <c r="K248" s="291"/>
      <c r="L248" s="297">
        <f>L$73*'6. INPUT PROJECT'!$H204*'6. INPUT PROJECT'!$K204*(1-'6. INPUT PROJECT'!$L204)</f>
        <v>0</v>
      </c>
      <c r="M248" s="297">
        <f>M$73*'6. INPUT PROJECT'!$H204*'6. INPUT PROJECT'!$K204*(1-'6. INPUT PROJECT'!$L204)</f>
        <v>0</v>
      </c>
      <c r="N248" s="297">
        <f>N$73*'6. INPUT PROJECT'!$H204*'6. INPUT PROJECT'!$K204*(1-'6. INPUT PROJECT'!$L204)</f>
        <v>0</v>
      </c>
      <c r="O248" s="297">
        <f>O$73*'6. INPUT PROJECT'!$H204*'6. INPUT PROJECT'!$K204*(1-'6. INPUT PROJECT'!$L204)</f>
        <v>0</v>
      </c>
      <c r="P248" s="297">
        <f>P$73*'6. INPUT PROJECT'!$H204*'6. INPUT PROJECT'!$K204*(1-'6. INPUT PROJECT'!$L204)</f>
        <v>0</v>
      </c>
      <c r="Q248" s="297">
        <f>Q$73*'6. INPUT PROJECT'!$H204*'6. INPUT PROJECT'!$K204*(1-'6. INPUT PROJECT'!$L204)</f>
        <v>0</v>
      </c>
      <c r="R248" s="297">
        <f>R$73*'6. INPUT PROJECT'!$H204*'6. INPUT PROJECT'!$K204*(1-'6. INPUT PROJECT'!$L204)</f>
        <v>0</v>
      </c>
      <c r="S248" s="297">
        <f>S$73*'6. INPUT PROJECT'!$H204*'6. INPUT PROJECT'!$K204*(1-'6. INPUT PROJECT'!$L204)</f>
        <v>0</v>
      </c>
      <c r="T248" s="297">
        <f>T$73*'6. INPUT PROJECT'!$H204*'6. INPUT PROJECT'!$K204*(1-'6. INPUT PROJECT'!$L204)</f>
        <v>0</v>
      </c>
      <c r="U248" s="297">
        <f>U$73*'6. INPUT PROJECT'!$H204*'6. INPUT PROJECT'!$K204*(1-'6. INPUT PROJECT'!$L204)</f>
        <v>0</v>
      </c>
      <c r="V248" s="297">
        <f>V$73*'6. INPUT PROJECT'!$H204*'6. INPUT PROJECT'!$K204*(1-'6. INPUT PROJECT'!$L204)</f>
        <v>0</v>
      </c>
      <c r="W248" s="297">
        <f>W$73*'6. INPUT PROJECT'!$H204*'6. INPUT PROJECT'!$K204*(1-'6. INPUT PROJECT'!$L204)</f>
        <v>0</v>
      </c>
      <c r="X248" s="297">
        <f>X$73*'6. INPUT PROJECT'!$H204*'6. INPUT PROJECT'!$K204*(1-'6. INPUT PROJECT'!$L204)*(1+'6. INPUT PROJECT'!$M204)</f>
        <v>0</v>
      </c>
      <c r="Y248" s="297">
        <f>Y$73*'6. INPUT PROJECT'!$H204*'6. INPUT PROJECT'!$K204*(1-'6. INPUT PROJECT'!$L204)*(1+'6. INPUT PROJECT'!$M204)</f>
        <v>0</v>
      </c>
      <c r="Z248" s="297">
        <f>Z$73*'6. INPUT PROJECT'!$H204*'6. INPUT PROJECT'!$K204*(1-'6. INPUT PROJECT'!$L204)*(1+'6. INPUT PROJECT'!$M204)</f>
        <v>0</v>
      </c>
      <c r="AA248" s="297">
        <f>AA$73*'6. INPUT PROJECT'!$H204*'6. INPUT PROJECT'!$K204*(1-'6. INPUT PROJECT'!$L204)*(1+'6. INPUT PROJECT'!$M204)</f>
        <v>0</v>
      </c>
      <c r="AB248" s="297">
        <f>AB$73*'6. INPUT PROJECT'!$H204*'6. INPUT PROJECT'!$K204*(1-'6. INPUT PROJECT'!$L204)*(1+'6. INPUT PROJECT'!$M204)</f>
        <v>0</v>
      </c>
      <c r="AC248" s="297">
        <f>AC$73*'6. INPUT PROJECT'!$H204*'6. INPUT PROJECT'!$K204*(1-'6. INPUT PROJECT'!$L204)*(1+'6. INPUT PROJECT'!$M204)</f>
        <v>0</v>
      </c>
      <c r="AD248" s="297">
        <f>AD$73*'6. INPUT PROJECT'!$H204*'6. INPUT PROJECT'!$K204*(1-'6. INPUT PROJECT'!$L204)*(1+'6. INPUT PROJECT'!$M204)</f>
        <v>0</v>
      </c>
      <c r="AE248" s="297">
        <f>AE$73*'6. INPUT PROJECT'!$H204*'6. INPUT PROJECT'!$K204*(1-'6. INPUT PROJECT'!$L204)*(1+'6. INPUT PROJECT'!$M204)</f>
        <v>0</v>
      </c>
      <c r="AF248" s="297">
        <f>AF$73*'6. INPUT PROJECT'!$H204*'6. INPUT PROJECT'!$K204*(1-'6. INPUT PROJECT'!$L204)*(1+'6. INPUT PROJECT'!$M204)</f>
        <v>0</v>
      </c>
      <c r="AG248" s="297">
        <f>AG$73*'6. INPUT PROJECT'!$H204*'6. INPUT PROJECT'!$K204*(1-'6. INPUT PROJECT'!$L204)*(1+'6. INPUT PROJECT'!$M204)</f>
        <v>0</v>
      </c>
      <c r="AH248" s="297">
        <f>AH$73*'6. INPUT PROJECT'!$H204*'6. INPUT PROJECT'!$K204*(1-'6. INPUT PROJECT'!$L204)*(1+'6. INPUT PROJECT'!$M204)</f>
        <v>0</v>
      </c>
      <c r="AI248" s="297">
        <f>AI$73*'6. INPUT PROJECT'!$H204*'6. INPUT PROJECT'!$K204*(1-'6. INPUT PROJECT'!$L204)*(1+'6. INPUT PROJECT'!$M204)</f>
        <v>0</v>
      </c>
      <c r="AJ248" s="297">
        <f>AJ$73*'6. INPUT PROJECT'!$H204*'6. INPUT PROJECT'!$K204*(1-'6. INPUT PROJECT'!$L204)*(1+'6. INPUT PROJECT'!$M204)^2</f>
        <v>0</v>
      </c>
      <c r="AK248" s="297">
        <f>AK$73*'6. INPUT PROJECT'!$H204*'6. INPUT PROJECT'!$K204*(1-'6. INPUT PROJECT'!$L204)*(1+'6. INPUT PROJECT'!$M204)^2</f>
        <v>0</v>
      </c>
      <c r="AL248" s="297">
        <f>AL$73*'6. INPUT PROJECT'!$H204*'6. INPUT PROJECT'!$K204*(1-'6. INPUT PROJECT'!$L204)*(1+'6. INPUT PROJECT'!$M204)^2</f>
        <v>0</v>
      </c>
      <c r="AM248" s="297">
        <f>AM$73*'6. INPUT PROJECT'!$H204*'6. INPUT PROJECT'!$K204*(1-'6. INPUT PROJECT'!$L204)*(1+'6. INPUT PROJECT'!$M204)^2</f>
        <v>0</v>
      </c>
      <c r="AN248" s="297">
        <f>AN$73*'6. INPUT PROJECT'!$H204*'6. INPUT PROJECT'!$K204*(1-'6. INPUT PROJECT'!$L204)*(1+'6. INPUT PROJECT'!$M204)^2</f>
        <v>0</v>
      </c>
      <c r="AO248" s="297">
        <f>AO$73*'6. INPUT PROJECT'!$H204*'6. INPUT PROJECT'!$K204*(1-'6. INPUT PROJECT'!$L204)*(1+'6. INPUT PROJECT'!$M204)^2</f>
        <v>0</v>
      </c>
      <c r="AP248" s="297">
        <f>AP$73*'6. INPUT PROJECT'!$H204*'6. INPUT PROJECT'!$K204*(1-'6. INPUT PROJECT'!$L204)*(1+'6. INPUT PROJECT'!$M204)^2</f>
        <v>0</v>
      </c>
      <c r="AQ248" s="297">
        <f>AQ$73*'6. INPUT PROJECT'!$H204*'6. INPUT PROJECT'!$K204*(1-'6. INPUT PROJECT'!$L204)*(1+'6. INPUT PROJECT'!$M204)^2</f>
        <v>0</v>
      </c>
      <c r="AR248" s="297">
        <f>AR$73*'6. INPUT PROJECT'!$H204*'6. INPUT PROJECT'!$K204*(1-'6. INPUT PROJECT'!$L204)*(1+'6. INPUT PROJECT'!$M204)^2</f>
        <v>0</v>
      </c>
      <c r="AS248" s="297">
        <f>AS$73*'6. INPUT PROJECT'!$H204*'6. INPUT PROJECT'!$K204*(1-'6. INPUT PROJECT'!$L204)*(1+'6. INPUT PROJECT'!$M204)^2</f>
        <v>0</v>
      </c>
      <c r="AT248" s="297">
        <f>AT$73*'6. INPUT PROJECT'!$H204*'6. INPUT PROJECT'!$K204*(1-'6. INPUT PROJECT'!$L204)*(1+'6. INPUT PROJECT'!$M204)^2</f>
        <v>0</v>
      </c>
      <c r="AU248" s="297">
        <f>AU$73*'6. INPUT PROJECT'!$H204*'6. INPUT PROJECT'!$K204*(1-'6. INPUT PROJECT'!$L204)*(1+'6. INPUT PROJECT'!$M204)^2</f>
        <v>0</v>
      </c>
      <c r="AV248" s="297">
        <f>AV$73*'6. INPUT PROJECT'!$H204*'6. INPUT PROJECT'!$K204*(1-'6. INPUT PROJECT'!$L204)*(1+'6. INPUT PROJECT'!$M204)^3</f>
        <v>0</v>
      </c>
      <c r="AW248" s="297">
        <f>AW$73*'6. INPUT PROJECT'!$H204*'6. INPUT PROJECT'!$K204*(1-'6. INPUT PROJECT'!$L204)*(1+'6. INPUT PROJECT'!$M204)^3</f>
        <v>0</v>
      </c>
      <c r="AX248" s="297">
        <f>AX$73*'6. INPUT PROJECT'!$H204*'6. INPUT PROJECT'!$K204*(1-'6. INPUT PROJECT'!$L204)*(1+'6. INPUT PROJECT'!$M204)^3</f>
        <v>0</v>
      </c>
      <c r="AY248" s="297">
        <f>AY$73*'6. INPUT PROJECT'!$H204*'6. INPUT PROJECT'!$K204*(1-'6. INPUT PROJECT'!$L204)*(1+'6. INPUT PROJECT'!$M204)^3</f>
        <v>0</v>
      </c>
      <c r="AZ248" s="297">
        <f>AZ$73*'6. INPUT PROJECT'!$H204*'6. INPUT PROJECT'!$K204*(1-'6. INPUT PROJECT'!$L204)*(1+'6. INPUT PROJECT'!$M204)^3</f>
        <v>0</v>
      </c>
      <c r="BA248" s="297">
        <f>BA$73*'6. INPUT PROJECT'!$H204*'6. INPUT PROJECT'!$K204*(1-'6. INPUT PROJECT'!$L204)*(1+'6. INPUT PROJECT'!$M204)^3</f>
        <v>0</v>
      </c>
      <c r="BB248" s="297">
        <f>BB$73*'6. INPUT PROJECT'!$H204*'6. INPUT PROJECT'!$K204*(1-'6. INPUT PROJECT'!$L204)*(1+'6. INPUT PROJECT'!$M204)^3</f>
        <v>0</v>
      </c>
      <c r="BC248" s="297">
        <f>BC$73*'6. INPUT PROJECT'!$H204*'6. INPUT PROJECT'!$K204*(1-'6. INPUT PROJECT'!$L204)*(1+'6. INPUT PROJECT'!$M204)^3</f>
        <v>0</v>
      </c>
      <c r="BD248" s="297">
        <f>BD$73*'6. INPUT PROJECT'!$H204*'6. INPUT PROJECT'!$K204*(1-'6. INPUT PROJECT'!$L204)*(1+'6. INPUT PROJECT'!$M204)^3</f>
        <v>0</v>
      </c>
      <c r="BE248" s="297">
        <f>BE$73*'6. INPUT PROJECT'!$H204*'6. INPUT PROJECT'!$K204*(1-'6. INPUT PROJECT'!$L204)*(1+'6. INPUT PROJECT'!$M204)^3</f>
        <v>0</v>
      </c>
      <c r="BF248" s="297">
        <f>BF$73*'6. INPUT PROJECT'!$H204*'6. INPUT PROJECT'!$K204*(1-'6. INPUT PROJECT'!$L204)*(1+'6. INPUT PROJECT'!$M204)^3</f>
        <v>0</v>
      </c>
      <c r="BG248" s="297">
        <f>BG$73*'6. INPUT PROJECT'!$H204*'6. INPUT PROJECT'!$K204*(1-'6. INPUT PROJECT'!$L204)*(1+'6. INPUT PROJECT'!$M204)^3</f>
        <v>0</v>
      </c>
      <c r="BH248" s="297">
        <f>BH$73*'6. INPUT PROJECT'!$H204*'6. INPUT PROJECT'!$K204*(1-'6. INPUT PROJECT'!$L204)*(1+'6. INPUT PROJECT'!$M204)^4</f>
        <v>0</v>
      </c>
      <c r="BI248" s="297">
        <f>BI$73*'6. INPUT PROJECT'!$H204*'6. INPUT PROJECT'!$K204*(1-'6. INPUT PROJECT'!$L204)*(1+'6. INPUT PROJECT'!$M204)^4</f>
        <v>0</v>
      </c>
      <c r="BJ248" s="297">
        <f>BJ$73*'6. INPUT PROJECT'!$H204*'6. INPUT PROJECT'!$K204*(1-'6. INPUT PROJECT'!$L204)*(1+'6. INPUT PROJECT'!$M204)^4</f>
        <v>0</v>
      </c>
      <c r="BK248" s="297">
        <f>BK$73*'6. INPUT PROJECT'!$H204*'6. INPUT PROJECT'!$K204*(1-'6. INPUT PROJECT'!$L204)*(1+'6. INPUT PROJECT'!$M204)^4</f>
        <v>0</v>
      </c>
      <c r="BL248" s="297">
        <f>BL$73*'6. INPUT PROJECT'!$H204*'6. INPUT PROJECT'!$K204*(1-'6. INPUT PROJECT'!$L204)*(1+'6. INPUT PROJECT'!$M204)^4</f>
        <v>0</v>
      </c>
      <c r="BM248" s="297">
        <f>BM$73*'6. INPUT PROJECT'!$H204*'6. INPUT PROJECT'!$K204*(1-'6. INPUT PROJECT'!$L204)*(1+'6. INPUT PROJECT'!$M204)^4</f>
        <v>0</v>
      </c>
      <c r="BN248" s="297">
        <f>BN$73*'6. INPUT PROJECT'!$H204*'6. INPUT PROJECT'!$K204*(1-'6. INPUT PROJECT'!$L204)*(1+'6. INPUT PROJECT'!$M204)^4</f>
        <v>0</v>
      </c>
      <c r="BO248" s="297">
        <f>BO$73*'6. INPUT PROJECT'!$H204*'6. INPUT PROJECT'!$K204*(1-'6. INPUT PROJECT'!$L204)*(1+'6. INPUT PROJECT'!$M204)^4</f>
        <v>0</v>
      </c>
      <c r="BP248" s="297">
        <f>BP$73*'6. INPUT PROJECT'!$H204*'6. INPUT PROJECT'!$K204*(1-'6. INPUT PROJECT'!$L204)*(1+'6. INPUT PROJECT'!$M204)^4</f>
        <v>0</v>
      </c>
      <c r="BQ248" s="297">
        <f>BQ$73*'6. INPUT PROJECT'!$H204*'6. INPUT PROJECT'!$K204*(1-'6. INPUT PROJECT'!$L204)*(1+'6. INPUT PROJECT'!$M204)^4</f>
        <v>0</v>
      </c>
      <c r="BR248" s="297">
        <f>BR$73*'6. INPUT PROJECT'!$H204*'6. INPUT PROJECT'!$K204*(1-'6. INPUT PROJECT'!$L204)*(1+'6. INPUT PROJECT'!$M204)^4</f>
        <v>0</v>
      </c>
      <c r="BS248" s="297">
        <f>BS$73*'6. INPUT PROJECT'!$H204*'6. INPUT PROJECT'!$K204*(1-'6. INPUT PROJECT'!$L204)*(1+'6. INPUT PROJECT'!$M204)^4</f>
        <v>0</v>
      </c>
    </row>
    <row r="249" spans="1:71" s="80" customFormat="1" ht="16" outlineLevel="2">
      <c r="A249" s="83"/>
      <c r="B249" s="129" t="str">
        <f>'6. INPUT PROJECT'!D205</f>
        <v>Project-3.1.3-Item #6</v>
      </c>
      <c r="C249" s="129">
        <f>'6. INPUT PROJECT'!F205</f>
        <v>0</v>
      </c>
      <c r="E249" s="297">
        <f t="shared" si="162"/>
        <v>0</v>
      </c>
      <c r="F249" s="297">
        <f t="shared" si="163"/>
        <v>0</v>
      </c>
      <c r="G249" s="297">
        <f t="shared" si="164"/>
        <v>0</v>
      </c>
      <c r="H249" s="297">
        <f t="shared" si="165"/>
        <v>0</v>
      </c>
      <c r="I249" s="297">
        <f t="shared" si="166"/>
        <v>0</v>
      </c>
      <c r="J249" s="297">
        <f t="shared" si="167"/>
        <v>0</v>
      </c>
      <c r="K249" s="291"/>
      <c r="L249" s="297">
        <f>L$73*'6. INPUT PROJECT'!$H205*'6. INPUT PROJECT'!$K205*(1-'6. INPUT PROJECT'!$L205)</f>
        <v>0</v>
      </c>
      <c r="M249" s="297">
        <f>M$73*'6. INPUT PROJECT'!$H205*'6. INPUT PROJECT'!$K205*(1-'6. INPUT PROJECT'!$L205)</f>
        <v>0</v>
      </c>
      <c r="N249" s="297">
        <f>N$73*'6. INPUT PROJECT'!$H205*'6. INPUT PROJECT'!$K205*(1-'6. INPUT PROJECT'!$L205)</f>
        <v>0</v>
      </c>
      <c r="O249" s="297">
        <f>O$73*'6. INPUT PROJECT'!$H205*'6. INPUT PROJECT'!$K205*(1-'6. INPUT PROJECT'!$L205)</f>
        <v>0</v>
      </c>
      <c r="P249" s="297">
        <f>P$73*'6. INPUT PROJECT'!$H205*'6. INPUT PROJECT'!$K205*(1-'6. INPUT PROJECT'!$L205)</f>
        <v>0</v>
      </c>
      <c r="Q249" s="297">
        <f>Q$73*'6. INPUT PROJECT'!$H205*'6. INPUT PROJECT'!$K205*(1-'6. INPUT PROJECT'!$L205)</f>
        <v>0</v>
      </c>
      <c r="R249" s="297">
        <f>R$73*'6. INPUT PROJECT'!$H205*'6. INPUT PROJECT'!$K205*(1-'6. INPUT PROJECT'!$L205)</f>
        <v>0</v>
      </c>
      <c r="S249" s="297">
        <f>S$73*'6. INPUT PROJECT'!$H205*'6. INPUT PROJECT'!$K205*(1-'6. INPUT PROJECT'!$L205)</f>
        <v>0</v>
      </c>
      <c r="T249" s="297">
        <f>T$73*'6. INPUT PROJECT'!$H205*'6. INPUT PROJECT'!$K205*(1-'6. INPUT PROJECT'!$L205)</f>
        <v>0</v>
      </c>
      <c r="U249" s="297">
        <f>U$73*'6. INPUT PROJECT'!$H205*'6. INPUT PROJECT'!$K205*(1-'6. INPUT PROJECT'!$L205)</f>
        <v>0</v>
      </c>
      <c r="V249" s="297">
        <f>V$73*'6. INPUT PROJECT'!$H205*'6. INPUT PROJECT'!$K205*(1-'6. INPUT PROJECT'!$L205)</f>
        <v>0</v>
      </c>
      <c r="W249" s="297">
        <f>W$73*'6. INPUT PROJECT'!$H205*'6. INPUT PROJECT'!$K205*(1-'6. INPUT PROJECT'!$L205)</f>
        <v>0</v>
      </c>
      <c r="X249" s="297">
        <f>X$73*'6. INPUT PROJECT'!$H205*'6. INPUT PROJECT'!$K205*(1-'6. INPUT PROJECT'!$L205)*(1+'6. INPUT PROJECT'!$M205)</f>
        <v>0</v>
      </c>
      <c r="Y249" s="297">
        <f>Y$73*'6. INPUT PROJECT'!$H205*'6. INPUT PROJECT'!$K205*(1-'6. INPUT PROJECT'!$L205)*(1+'6. INPUT PROJECT'!$M205)</f>
        <v>0</v>
      </c>
      <c r="Z249" s="297">
        <f>Z$73*'6. INPUT PROJECT'!$H205*'6. INPUT PROJECT'!$K205*(1-'6. INPUT PROJECT'!$L205)*(1+'6. INPUT PROJECT'!$M205)</f>
        <v>0</v>
      </c>
      <c r="AA249" s="297">
        <f>AA$73*'6. INPUT PROJECT'!$H205*'6. INPUT PROJECT'!$K205*(1-'6. INPUT PROJECT'!$L205)*(1+'6. INPUT PROJECT'!$M205)</f>
        <v>0</v>
      </c>
      <c r="AB249" s="297">
        <f>AB$73*'6. INPUT PROJECT'!$H205*'6. INPUT PROJECT'!$K205*(1-'6. INPUT PROJECT'!$L205)*(1+'6. INPUT PROJECT'!$M205)</f>
        <v>0</v>
      </c>
      <c r="AC249" s="297">
        <f>AC$73*'6. INPUT PROJECT'!$H205*'6. INPUT PROJECT'!$K205*(1-'6. INPUT PROJECT'!$L205)*(1+'6. INPUT PROJECT'!$M205)</f>
        <v>0</v>
      </c>
      <c r="AD249" s="297">
        <f>AD$73*'6. INPUT PROJECT'!$H205*'6. INPUT PROJECT'!$K205*(1-'6. INPUT PROJECT'!$L205)*(1+'6. INPUT PROJECT'!$M205)</f>
        <v>0</v>
      </c>
      <c r="AE249" s="297">
        <f>AE$73*'6. INPUT PROJECT'!$H205*'6. INPUT PROJECT'!$K205*(1-'6. INPUT PROJECT'!$L205)*(1+'6. INPUT PROJECT'!$M205)</f>
        <v>0</v>
      </c>
      <c r="AF249" s="297">
        <f>AF$73*'6. INPUT PROJECT'!$H205*'6. INPUT PROJECT'!$K205*(1-'6. INPUT PROJECT'!$L205)*(1+'6. INPUT PROJECT'!$M205)</f>
        <v>0</v>
      </c>
      <c r="AG249" s="297">
        <f>AG$73*'6. INPUT PROJECT'!$H205*'6. INPUT PROJECT'!$K205*(1-'6. INPUT PROJECT'!$L205)*(1+'6. INPUT PROJECT'!$M205)</f>
        <v>0</v>
      </c>
      <c r="AH249" s="297">
        <f>AH$73*'6. INPUT PROJECT'!$H205*'6. INPUT PROJECT'!$K205*(1-'6. INPUT PROJECT'!$L205)*(1+'6. INPUT PROJECT'!$M205)</f>
        <v>0</v>
      </c>
      <c r="AI249" s="297">
        <f>AI$73*'6. INPUT PROJECT'!$H205*'6. INPUT PROJECT'!$K205*(1-'6. INPUT PROJECT'!$L205)*(1+'6. INPUT PROJECT'!$M205)</f>
        <v>0</v>
      </c>
      <c r="AJ249" s="297">
        <f>AJ$73*'6. INPUT PROJECT'!$H205*'6. INPUT PROJECT'!$K205*(1-'6. INPUT PROJECT'!$L205)*(1+'6. INPUT PROJECT'!$M205)^2</f>
        <v>0</v>
      </c>
      <c r="AK249" s="297">
        <f>AK$73*'6. INPUT PROJECT'!$H205*'6. INPUT PROJECT'!$K205*(1-'6. INPUT PROJECT'!$L205)*(1+'6. INPUT PROJECT'!$M205)^2</f>
        <v>0</v>
      </c>
      <c r="AL249" s="297">
        <f>AL$73*'6. INPUT PROJECT'!$H205*'6. INPUT PROJECT'!$K205*(1-'6. INPUT PROJECT'!$L205)*(1+'6. INPUT PROJECT'!$M205)^2</f>
        <v>0</v>
      </c>
      <c r="AM249" s="297">
        <f>AM$73*'6. INPUT PROJECT'!$H205*'6. INPUT PROJECT'!$K205*(1-'6. INPUT PROJECT'!$L205)*(1+'6. INPUT PROJECT'!$M205)^2</f>
        <v>0</v>
      </c>
      <c r="AN249" s="297">
        <f>AN$73*'6. INPUT PROJECT'!$H205*'6. INPUT PROJECT'!$K205*(1-'6. INPUT PROJECT'!$L205)*(1+'6. INPUT PROJECT'!$M205)^2</f>
        <v>0</v>
      </c>
      <c r="AO249" s="297">
        <f>AO$73*'6. INPUT PROJECT'!$H205*'6. INPUT PROJECT'!$K205*(1-'6. INPUT PROJECT'!$L205)*(1+'6. INPUT PROJECT'!$M205)^2</f>
        <v>0</v>
      </c>
      <c r="AP249" s="297">
        <f>AP$73*'6. INPUT PROJECT'!$H205*'6. INPUT PROJECT'!$K205*(1-'6. INPUT PROJECT'!$L205)*(1+'6. INPUT PROJECT'!$M205)^2</f>
        <v>0</v>
      </c>
      <c r="AQ249" s="297">
        <f>AQ$73*'6. INPUT PROJECT'!$H205*'6. INPUT PROJECT'!$K205*(1-'6. INPUT PROJECT'!$L205)*(1+'6. INPUT PROJECT'!$M205)^2</f>
        <v>0</v>
      </c>
      <c r="AR249" s="297">
        <f>AR$73*'6. INPUT PROJECT'!$H205*'6. INPUT PROJECT'!$K205*(1-'6. INPUT PROJECT'!$L205)*(1+'6. INPUT PROJECT'!$M205)^2</f>
        <v>0</v>
      </c>
      <c r="AS249" s="297">
        <f>AS$73*'6. INPUT PROJECT'!$H205*'6. INPUT PROJECT'!$K205*(1-'6. INPUT PROJECT'!$L205)*(1+'6. INPUT PROJECT'!$M205)^2</f>
        <v>0</v>
      </c>
      <c r="AT249" s="297">
        <f>AT$73*'6. INPUT PROJECT'!$H205*'6. INPUT PROJECT'!$K205*(1-'6. INPUT PROJECT'!$L205)*(1+'6. INPUT PROJECT'!$M205)^2</f>
        <v>0</v>
      </c>
      <c r="AU249" s="297">
        <f>AU$73*'6. INPUT PROJECT'!$H205*'6. INPUT PROJECT'!$K205*(1-'6. INPUT PROJECT'!$L205)*(1+'6. INPUT PROJECT'!$M205)^2</f>
        <v>0</v>
      </c>
      <c r="AV249" s="297">
        <f>AV$73*'6. INPUT PROJECT'!$H205*'6. INPUT PROJECT'!$K205*(1-'6. INPUT PROJECT'!$L205)*(1+'6. INPUT PROJECT'!$M205)^3</f>
        <v>0</v>
      </c>
      <c r="AW249" s="297">
        <f>AW$73*'6. INPUT PROJECT'!$H205*'6. INPUT PROJECT'!$K205*(1-'6. INPUT PROJECT'!$L205)*(1+'6. INPUT PROJECT'!$M205)^3</f>
        <v>0</v>
      </c>
      <c r="AX249" s="297">
        <f>AX$73*'6. INPUT PROJECT'!$H205*'6. INPUT PROJECT'!$K205*(1-'6. INPUT PROJECT'!$L205)*(1+'6. INPUT PROJECT'!$M205)^3</f>
        <v>0</v>
      </c>
      <c r="AY249" s="297">
        <f>AY$73*'6. INPUT PROJECT'!$H205*'6. INPUT PROJECT'!$K205*(1-'6. INPUT PROJECT'!$L205)*(1+'6. INPUT PROJECT'!$M205)^3</f>
        <v>0</v>
      </c>
      <c r="AZ249" s="297">
        <f>AZ$73*'6. INPUT PROJECT'!$H205*'6. INPUT PROJECT'!$K205*(1-'6. INPUT PROJECT'!$L205)*(1+'6. INPUT PROJECT'!$M205)^3</f>
        <v>0</v>
      </c>
      <c r="BA249" s="297">
        <f>BA$73*'6. INPUT PROJECT'!$H205*'6. INPUT PROJECT'!$K205*(1-'6. INPUT PROJECT'!$L205)*(1+'6. INPUT PROJECT'!$M205)^3</f>
        <v>0</v>
      </c>
      <c r="BB249" s="297">
        <f>BB$73*'6. INPUT PROJECT'!$H205*'6. INPUT PROJECT'!$K205*(1-'6. INPUT PROJECT'!$L205)*(1+'6. INPUT PROJECT'!$M205)^3</f>
        <v>0</v>
      </c>
      <c r="BC249" s="297">
        <f>BC$73*'6. INPUT PROJECT'!$H205*'6. INPUT PROJECT'!$K205*(1-'6. INPUT PROJECT'!$L205)*(1+'6. INPUT PROJECT'!$M205)^3</f>
        <v>0</v>
      </c>
      <c r="BD249" s="297">
        <f>BD$73*'6. INPUT PROJECT'!$H205*'6. INPUT PROJECT'!$K205*(1-'6. INPUT PROJECT'!$L205)*(1+'6. INPUT PROJECT'!$M205)^3</f>
        <v>0</v>
      </c>
      <c r="BE249" s="297">
        <f>BE$73*'6. INPUT PROJECT'!$H205*'6. INPUT PROJECT'!$K205*(1-'6. INPUT PROJECT'!$L205)*(1+'6. INPUT PROJECT'!$M205)^3</f>
        <v>0</v>
      </c>
      <c r="BF249" s="297">
        <f>BF$73*'6. INPUT PROJECT'!$H205*'6. INPUT PROJECT'!$K205*(1-'6. INPUT PROJECT'!$L205)*(1+'6. INPUT PROJECT'!$M205)^3</f>
        <v>0</v>
      </c>
      <c r="BG249" s="297">
        <f>BG$73*'6. INPUT PROJECT'!$H205*'6. INPUT PROJECT'!$K205*(1-'6. INPUT PROJECT'!$L205)*(1+'6. INPUT PROJECT'!$M205)^3</f>
        <v>0</v>
      </c>
      <c r="BH249" s="297">
        <f>BH$73*'6. INPUT PROJECT'!$H205*'6. INPUT PROJECT'!$K205*(1-'6. INPUT PROJECT'!$L205)*(1+'6. INPUT PROJECT'!$M205)^4</f>
        <v>0</v>
      </c>
      <c r="BI249" s="297">
        <f>BI$73*'6. INPUT PROJECT'!$H205*'6. INPUT PROJECT'!$K205*(1-'6. INPUT PROJECT'!$L205)*(1+'6. INPUT PROJECT'!$M205)^4</f>
        <v>0</v>
      </c>
      <c r="BJ249" s="297">
        <f>BJ$73*'6. INPUT PROJECT'!$H205*'6. INPUT PROJECT'!$K205*(1-'6. INPUT PROJECT'!$L205)*(1+'6. INPUT PROJECT'!$M205)^4</f>
        <v>0</v>
      </c>
      <c r="BK249" s="297">
        <f>BK$73*'6. INPUT PROJECT'!$H205*'6. INPUT PROJECT'!$K205*(1-'6. INPUT PROJECT'!$L205)*(1+'6. INPUT PROJECT'!$M205)^4</f>
        <v>0</v>
      </c>
      <c r="BL249" s="297">
        <f>BL$73*'6. INPUT PROJECT'!$H205*'6. INPUT PROJECT'!$K205*(1-'6. INPUT PROJECT'!$L205)*(1+'6. INPUT PROJECT'!$M205)^4</f>
        <v>0</v>
      </c>
      <c r="BM249" s="297">
        <f>BM$73*'6. INPUT PROJECT'!$H205*'6. INPUT PROJECT'!$K205*(1-'6. INPUT PROJECT'!$L205)*(1+'6. INPUT PROJECT'!$M205)^4</f>
        <v>0</v>
      </c>
      <c r="BN249" s="297">
        <f>BN$73*'6. INPUT PROJECT'!$H205*'6. INPUT PROJECT'!$K205*(1-'6. INPUT PROJECT'!$L205)*(1+'6. INPUT PROJECT'!$M205)^4</f>
        <v>0</v>
      </c>
      <c r="BO249" s="297">
        <f>BO$73*'6. INPUT PROJECT'!$H205*'6. INPUT PROJECT'!$K205*(1-'6. INPUT PROJECT'!$L205)*(1+'6. INPUT PROJECT'!$M205)^4</f>
        <v>0</v>
      </c>
      <c r="BP249" s="297">
        <f>BP$73*'6. INPUT PROJECT'!$H205*'6. INPUT PROJECT'!$K205*(1-'6. INPUT PROJECT'!$L205)*(1+'6. INPUT PROJECT'!$M205)^4</f>
        <v>0</v>
      </c>
      <c r="BQ249" s="297">
        <f>BQ$73*'6. INPUT PROJECT'!$H205*'6. INPUT PROJECT'!$K205*(1-'6. INPUT PROJECT'!$L205)*(1+'6. INPUT PROJECT'!$M205)^4</f>
        <v>0</v>
      </c>
      <c r="BR249" s="297">
        <f>BR$73*'6. INPUT PROJECT'!$H205*'6. INPUT PROJECT'!$K205*(1-'6. INPUT PROJECT'!$L205)*(1+'6. INPUT PROJECT'!$M205)^4</f>
        <v>0</v>
      </c>
      <c r="BS249" s="297">
        <f>BS$73*'6. INPUT PROJECT'!$H205*'6. INPUT PROJECT'!$K205*(1-'6. INPUT PROJECT'!$L205)*(1+'6. INPUT PROJECT'!$M205)^4</f>
        <v>0</v>
      </c>
    </row>
    <row r="250" spans="1:71" s="80" customFormat="1" ht="16" outlineLevel="2">
      <c r="A250" s="83"/>
      <c r="B250" s="129" t="str">
        <f>'6. INPUT PROJECT'!D206</f>
        <v>Project-3.1.3-Item #7</v>
      </c>
      <c r="C250" s="129">
        <f>'6. INPUT PROJECT'!F206</f>
        <v>0</v>
      </c>
      <c r="E250" s="297">
        <f t="shared" si="162"/>
        <v>0</v>
      </c>
      <c r="F250" s="297">
        <f t="shared" si="163"/>
        <v>0</v>
      </c>
      <c r="G250" s="297">
        <f t="shared" si="164"/>
        <v>0</v>
      </c>
      <c r="H250" s="297">
        <f t="shared" si="165"/>
        <v>0</v>
      </c>
      <c r="I250" s="297">
        <f t="shared" si="166"/>
        <v>0</v>
      </c>
      <c r="J250" s="297">
        <f t="shared" si="167"/>
        <v>0</v>
      </c>
      <c r="K250" s="291"/>
      <c r="L250" s="297">
        <f>L$73*'6. INPUT PROJECT'!$H206*'6. INPUT PROJECT'!$K206*(1-'6. INPUT PROJECT'!$L206)</f>
        <v>0</v>
      </c>
      <c r="M250" s="297">
        <f>M$73*'6. INPUT PROJECT'!$H206*'6. INPUT PROJECT'!$K206*(1-'6. INPUT PROJECT'!$L206)</f>
        <v>0</v>
      </c>
      <c r="N250" s="297">
        <f>N$73*'6. INPUT PROJECT'!$H206*'6. INPUT PROJECT'!$K206*(1-'6. INPUT PROJECT'!$L206)</f>
        <v>0</v>
      </c>
      <c r="O250" s="297">
        <f>O$73*'6. INPUT PROJECT'!$H206*'6. INPUT PROJECT'!$K206*(1-'6. INPUT PROJECT'!$L206)</f>
        <v>0</v>
      </c>
      <c r="P250" s="297">
        <f>P$73*'6. INPUT PROJECT'!$H206*'6. INPUT PROJECT'!$K206*(1-'6. INPUT PROJECT'!$L206)</f>
        <v>0</v>
      </c>
      <c r="Q250" s="297">
        <f>Q$73*'6. INPUT PROJECT'!$H206*'6. INPUT PROJECT'!$K206*(1-'6. INPUT PROJECT'!$L206)</f>
        <v>0</v>
      </c>
      <c r="R250" s="297">
        <f>R$73*'6. INPUT PROJECT'!$H206*'6. INPUT PROJECT'!$K206*(1-'6. INPUT PROJECT'!$L206)</f>
        <v>0</v>
      </c>
      <c r="S250" s="297">
        <f>S$73*'6. INPUT PROJECT'!$H206*'6. INPUT PROJECT'!$K206*(1-'6. INPUT PROJECT'!$L206)</f>
        <v>0</v>
      </c>
      <c r="T250" s="297">
        <f>T$73*'6. INPUT PROJECT'!$H206*'6. INPUT PROJECT'!$K206*(1-'6. INPUT PROJECT'!$L206)</f>
        <v>0</v>
      </c>
      <c r="U250" s="297">
        <f>U$73*'6. INPUT PROJECT'!$H206*'6. INPUT PROJECT'!$K206*(1-'6. INPUT PROJECT'!$L206)</f>
        <v>0</v>
      </c>
      <c r="V250" s="297">
        <f>V$73*'6. INPUT PROJECT'!$H206*'6. INPUT PROJECT'!$K206*(1-'6. INPUT PROJECT'!$L206)</f>
        <v>0</v>
      </c>
      <c r="W250" s="297">
        <f>W$73*'6. INPUT PROJECT'!$H206*'6. INPUT PROJECT'!$K206*(1-'6. INPUT PROJECT'!$L206)</f>
        <v>0</v>
      </c>
      <c r="X250" s="297">
        <f>X$73*'6. INPUT PROJECT'!$H206*'6. INPUT PROJECT'!$K206*(1-'6. INPUT PROJECT'!$L206)*(1+'6. INPUT PROJECT'!$M206)</f>
        <v>0</v>
      </c>
      <c r="Y250" s="297">
        <f>Y$73*'6. INPUT PROJECT'!$H206*'6. INPUT PROJECT'!$K206*(1-'6. INPUT PROJECT'!$L206)*(1+'6. INPUT PROJECT'!$M206)</f>
        <v>0</v>
      </c>
      <c r="Z250" s="297">
        <f>Z$73*'6. INPUT PROJECT'!$H206*'6. INPUT PROJECT'!$K206*(1-'6. INPUT PROJECT'!$L206)*(1+'6. INPUT PROJECT'!$M206)</f>
        <v>0</v>
      </c>
      <c r="AA250" s="297">
        <f>AA$73*'6. INPUT PROJECT'!$H206*'6. INPUT PROJECT'!$K206*(1-'6. INPUT PROJECT'!$L206)*(1+'6. INPUT PROJECT'!$M206)</f>
        <v>0</v>
      </c>
      <c r="AB250" s="297">
        <f>AB$73*'6. INPUT PROJECT'!$H206*'6. INPUT PROJECT'!$K206*(1-'6. INPUT PROJECT'!$L206)*(1+'6. INPUT PROJECT'!$M206)</f>
        <v>0</v>
      </c>
      <c r="AC250" s="297">
        <f>AC$73*'6. INPUT PROJECT'!$H206*'6. INPUT PROJECT'!$K206*(1-'6. INPUT PROJECT'!$L206)*(1+'6. INPUT PROJECT'!$M206)</f>
        <v>0</v>
      </c>
      <c r="AD250" s="297">
        <f>AD$73*'6. INPUT PROJECT'!$H206*'6. INPUT PROJECT'!$K206*(1-'6. INPUT PROJECT'!$L206)*(1+'6. INPUT PROJECT'!$M206)</f>
        <v>0</v>
      </c>
      <c r="AE250" s="297">
        <f>AE$73*'6. INPUT PROJECT'!$H206*'6. INPUT PROJECT'!$K206*(1-'6. INPUT PROJECT'!$L206)*(1+'6. INPUT PROJECT'!$M206)</f>
        <v>0</v>
      </c>
      <c r="AF250" s="297">
        <f>AF$73*'6. INPUT PROJECT'!$H206*'6. INPUT PROJECT'!$K206*(1-'6. INPUT PROJECT'!$L206)*(1+'6. INPUT PROJECT'!$M206)</f>
        <v>0</v>
      </c>
      <c r="AG250" s="297">
        <f>AG$73*'6. INPUT PROJECT'!$H206*'6. INPUT PROJECT'!$K206*(1-'6. INPUT PROJECT'!$L206)*(1+'6. INPUT PROJECT'!$M206)</f>
        <v>0</v>
      </c>
      <c r="AH250" s="297">
        <f>AH$73*'6. INPUT PROJECT'!$H206*'6. INPUT PROJECT'!$K206*(1-'6. INPUT PROJECT'!$L206)*(1+'6. INPUT PROJECT'!$M206)</f>
        <v>0</v>
      </c>
      <c r="AI250" s="297">
        <f>AI$73*'6. INPUT PROJECT'!$H206*'6. INPUT PROJECT'!$K206*(1-'6. INPUT PROJECT'!$L206)*(1+'6. INPUT PROJECT'!$M206)</f>
        <v>0</v>
      </c>
      <c r="AJ250" s="297">
        <f>AJ$73*'6. INPUT PROJECT'!$H206*'6. INPUT PROJECT'!$K206*(1-'6. INPUT PROJECT'!$L206)*(1+'6. INPUT PROJECT'!$M206)^2</f>
        <v>0</v>
      </c>
      <c r="AK250" s="297">
        <f>AK$73*'6. INPUT PROJECT'!$H206*'6. INPUT PROJECT'!$K206*(1-'6. INPUT PROJECT'!$L206)*(1+'6. INPUT PROJECT'!$M206)^2</f>
        <v>0</v>
      </c>
      <c r="AL250" s="297">
        <f>AL$73*'6. INPUT PROJECT'!$H206*'6. INPUT PROJECT'!$K206*(1-'6. INPUT PROJECT'!$L206)*(1+'6. INPUT PROJECT'!$M206)^2</f>
        <v>0</v>
      </c>
      <c r="AM250" s="297">
        <f>AM$73*'6. INPUT PROJECT'!$H206*'6. INPUT PROJECT'!$K206*(1-'6. INPUT PROJECT'!$L206)*(1+'6. INPUT PROJECT'!$M206)^2</f>
        <v>0</v>
      </c>
      <c r="AN250" s="297">
        <f>AN$73*'6. INPUT PROJECT'!$H206*'6. INPUT PROJECT'!$K206*(1-'6. INPUT PROJECT'!$L206)*(1+'6. INPUT PROJECT'!$M206)^2</f>
        <v>0</v>
      </c>
      <c r="AO250" s="297">
        <f>AO$73*'6. INPUT PROJECT'!$H206*'6. INPUT PROJECT'!$K206*(1-'6. INPUT PROJECT'!$L206)*(1+'6. INPUT PROJECT'!$M206)^2</f>
        <v>0</v>
      </c>
      <c r="AP250" s="297">
        <f>AP$73*'6. INPUT PROJECT'!$H206*'6. INPUT PROJECT'!$K206*(1-'6. INPUT PROJECT'!$L206)*(1+'6. INPUT PROJECT'!$M206)^2</f>
        <v>0</v>
      </c>
      <c r="AQ250" s="297">
        <f>AQ$73*'6. INPUT PROJECT'!$H206*'6. INPUT PROJECT'!$K206*(1-'6. INPUT PROJECT'!$L206)*(1+'6. INPUT PROJECT'!$M206)^2</f>
        <v>0</v>
      </c>
      <c r="AR250" s="297">
        <f>AR$73*'6. INPUT PROJECT'!$H206*'6. INPUT PROJECT'!$K206*(1-'6. INPUT PROJECT'!$L206)*(1+'6. INPUT PROJECT'!$M206)^2</f>
        <v>0</v>
      </c>
      <c r="AS250" s="297">
        <f>AS$73*'6. INPUT PROJECT'!$H206*'6. INPUT PROJECT'!$K206*(1-'6. INPUT PROJECT'!$L206)*(1+'6. INPUT PROJECT'!$M206)^2</f>
        <v>0</v>
      </c>
      <c r="AT250" s="297">
        <f>AT$73*'6. INPUT PROJECT'!$H206*'6. INPUT PROJECT'!$K206*(1-'6. INPUT PROJECT'!$L206)*(1+'6. INPUT PROJECT'!$M206)^2</f>
        <v>0</v>
      </c>
      <c r="AU250" s="297">
        <f>AU$73*'6. INPUT PROJECT'!$H206*'6. INPUT PROJECT'!$K206*(1-'6. INPUT PROJECT'!$L206)*(1+'6. INPUT PROJECT'!$M206)^2</f>
        <v>0</v>
      </c>
      <c r="AV250" s="297">
        <f>AV$73*'6. INPUT PROJECT'!$H206*'6. INPUT PROJECT'!$K206*(1-'6. INPUT PROJECT'!$L206)*(1+'6. INPUT PROJECT'!$M206)^3</f>
        <v>0</v>
      </c>
      <c r="AW250" s="297">
        <f>AW$73*'6. INPUT PROJECT'!$H206*'6. INPUT PROJECT'!$K206*(1-'6. INPUT PROJECT'!$L206)*(1+'6. INPUT PROJECT'!$M206)^3</f>
        <v>0</v>
      </c>
      <c r="AX250" s="297">
        <f>AX$73*'6. INPUT PROJECT'!$H206*'6. INPUT PROJECT'!$K206*(1-'6. INPUT PROJECT'!$L206)*(1+'6. INPUT PROJECT'!$M206)^3</f>
        <v>0</v>
      </c>
      <c r="AY250" s="297">
        <f>AY$73*'6. INPUT PROJECT'!$H206*'6. INPUT PROJECT'!$K206*(1-'6. INPUT PROJECT'!$L206)*(1+'6. INPUT PROJECT'!$M206)^3</f>
        <v>0</v>
      </c>
      <c r="AZ250" s="297">
        <f>AZ$73*'6. INPUT PROJECT'!$H206*'6. INPUT PROJECT'!$K206*(1-'6. INPUT PROJECT'!$L206)*(1+'6. INPUT PROJECT'!$M206)^3</f>
        <v>0</v>
      </c>
      <c r="BA250" s="297">
        <f>BA$73*'6. INPUT PROJECT'!$H206*'6. INPUT PROJECT'!$K206*(1-'6. INPUT PROJECT'!$L206)*(1+'6. INPUT PROJECT'!$M206)^3</f>
        <v>0</v>
      </c>
      <c r="BB250" s="297">
        <f>BB$73*'6. INPUT PROJECT'!$H206*'6. INPUT PROJECT'!$K206*(1-'6. INPUT PROJECT'!$L206)*(1+'6. INPUT PROJECT'!$M206)^3</f>
        <v>0</v>
      </c>
      <c r="BC250" s="297">
        <f>BC$73*'6. INPUT PROJECT'!$H206*'6. INPUT PROJECT'!$K206*(1-'6. INPUT PROJECT'!$L206)*(1+'6. INPUT PROJECT'!$M206)^3</f>
        <v>0</v>
      </c>
      <c r="BD250" s="297">
        <f>BD$73*'6. INPUT PROJECT'!$H206*'6. INPUT PROJECT'!$K206*(1-'6. INPUT PROJECT'!$L206)*(1+'6. INPUT PROJECT'!$M206)^3</f>
        <v>0</v>
      </c>
      <c r="BE250" s="297">
        <f>BE$73*'6. INPUT PROJECT'!$H206*'6. INPUT PROJECT'!$K206*(1-'6. INPUT PROJECT'!$L206)*(1+'6. INPUT PROJECT'!$M206)^3</f>
        <v>0</v>
      </c>
      <c r="BF250" s="297">
        <f>BF$73*'6. INPUT PROJECT'!$H206*'6. INPUT PROJECT'!$K206*(1-'6. INPUT PROJECT'!$L206)*(1+'6. INPUT PROJECT'!$M206)^3</f>
        <v>0</v>
      </c>
      <c r="BG250" s="297">
        <f>BG$73*'6. INPUT PROJECT'!$H206*'6. INPUT PROJECT'!$K206*(1-'6. INPUT PROJECT'!$L206)*(1+'6. INPUT PROJECT'!$M206)^3</f>
        <v>0</v>
      </c>
      <c r="BH250" s="297">
        <f>BH$73*'6. INPUT PROJECT'!$H206*'6. INPUT PROJECT'!$K206*(1-'6. INPUT PROJECT'!$L206)*(1+'6. INPUT PROJECT'!$M206)^4</f>
        <v>0</v>
      </c>
      <c r="BI250" s="297">
        <f>BI$73*'6. INPUT PROJECT'!$H206*'6. INPUT PROJECT'!$K206*(1-'6. INPUT PROJECT'!$L206)*(1+'6. INPUT PROJECT'!$M206)^4</f>
        <v>0</v>
      </c>
      <c r="BJ250" s="297">
        <f>BJ$73*'6. INPUT PROJECT'!$H206*'6. INPUT PROJECT'!$K206*(1-'6. INPUT PROJECT'!$L206)*(1+'6. INPUT PROJECT'!$M206)^4</f>
        <v>0</v>
      </c>
      <c r="BK250" s="297">
        <f>BK$73*'6. INPUT PROJECT'!$H206*'6. INPUT PROJECT'!$K206*(1-'6. INPUT PROJECT'!$L206)*(1+'6. INPUT PROJECT'!$M206)^4</f>
        <v>0</v>
      </c>
      <c r="BL250" s="297">
        <f>BL$73*'6. INPUT PROJECT'!$H206*'6. INPUT PROJECT'!$K206*(1-'6. INPUT PROJECT'!$L206)*(1+'6. INPUT PROJECT'!$M206)^4</f>
        <v>0</v>
      </c>
      <c r="BM250" s="297">
        <f>BM$73*'6. INPUT PROJECT'!$H206*'6. INPUT PROJECT'!$K206*(1-'6. INPUT PROJECT'!$L206)*(1+'6. INPUT PROJECT'!$M206)^4</f>
        <v>0</v>
      </c>
      <c r="BN250" s="297">
        <f>BN$73*'6. INPUT PROJECT'!$H206*'6. INPUT PROJECT'!$K206*(1-'6. INPUT PROJECT'!$L206)*(1+'6. INPUT PROJECT'!$M206)^4</f>
        <v>0</v>
      </c>
      <c r="BO250" s="297">
        <f>BO$73*'6. INPUT PROJECT'!$H206*'6. INPUT PROJECT'!$K206*(1-'6. INPUT PROJECT'!$L206)*(1+'6. INPUT PROJECT'!$M206)^4</f>
        <v>0</v>
      </c>
      <c r="BP250" s="297">
        <f>BP$73*'6. INPUT PROJECT'!$H206*'6. INPUT PROJECT'!$K206*(1-'6. INPUT PROJECT'!$L206)*(1+'6. INPUT PROJECT'!$M206)^4</f>
        <v>0</v>
      </c>
      <c r="BQ250" s="297">
        <f>BQ$73*'6. INPUT PROJECT'!$H206*'6. INPUT PROJECT'!$K206*(1-'6. INPUT PROJECT'!$L206)*(1+'6. INPUT PROJECT'!$M206)^4</f>
        <v>0</v>
      </c>
      <c r="BR250" s="297">
        <f>BR$73*'6. INPUT PROJECT'!$H206*'6. INPUT PROJECT'!$K206*(1-'6. INPUT PROJECT'!$L206)*(1+'6. INPUT PROJECT'!$M206)^4</f>
        <v>0</v>
      </c>
      <c r="BS250" s="297">
        <f>BS$73*'6. INPUT PROJECT'!$H206*'6. INPUT PROJECT'!$K206*(1-'6. INPUT PROJECT'!$L206)*(1+'6. INPUT PROJECT'!$M206)^4</f>
        <v>0</v>
      </c>
    </row>
    <row r="251" spans="1:71" s="80" customFormat="1" ht="16" outlineLevel="2">
      <c r="A251" s="83"/>
      <c r="B251" s="129" t="str">
        <f>'6. INPUT PROJECT'!D207</f>
        <v>Project-3.1.3-Item #8</v>
      </c>
      <c r="C251" s="129">
        <f>'6. INPUT PROJECT'!F207</f>
        <v>0</v>
      </c>
      <c r="E251" s="297">
        <f t="shared" si="162"/>
        <v>0</v>
      </c>
      <c r="F251" s="297">
        <f t="shared" si="163"/>
        <v>0</v>
      </c>
      <c r="G251" s="297">
        <f t="shared" si="164"/>
        <v>0</v>
      </c>
      <c r="H251" s="297">
        <f t="shared" si="165"/>
        <v>0</v>
      </c>
      <c r="I251" s="297">
        <f t="shared" si="166"/>
        <v>0</v>
      </c>
      <c r="J251" s="297">
        <f t="shared" si="167"/>
        <v>0</v>
      </c>
      <c r="K251" s="291"/>
      <c r="L251" s="297">
        <f>L$73*'6. INPUT PROJECT'!$H207*'6. INPUT PROJECT'!$K207*(1-'6. INPUT PROJECT'!$L207)</f>
        <v>0</v>
      </c>
      <c r="M251" s="297">
        <f>M$73*'6. INPUT PROJECT'!$H207*'6. INPUT PROJECT'!$K207*(1-'6. INPUT PROJECT'!$L207)</f>
        <v>0</v>
      </c>
      <c r="N251" s="297">
        <f>N$73*'6. INPUT PROJECT'!$H207*'6. INPUT PROJECT'!$K207*(1-'6. INPUT PROJECT'!$L207)</f>
        <v>0</v>
      </c>
      <c r="O251" s="297">
        <f>O$73*'6. INPUT PROJECT'!$H207*'6. INPUT PROJECT'!$K207*(1-'6. INPUT PROJECT'!$L207)</f>
        <v>0</v>
      </c>
      <c r="P251" s="297">
        <f>P$73*'6. INPUT PROJECT'!$H207*'6. INPUT PROJECT'!$K207*(1-'6. INPUT PROJECT'!$L207)</f>
        <v>0</v>
      </c>
      <c r="Q251" s="297">
        <f>Q$73*'6. INPUT PROJECT'!$H207*'6. INPUT PROJECT'!$K207*(1-'6. INPUT PROJECT'!$L207)</f>
        <v>0</v>
      </c>
      <c r="R251" s="297">
        <f>R$73*'6. INPUT PROJECT'!$H207*'6. INPUT PROJECT'!$K207*(1-'6. INPUT PROJECT'!$L207)</f>
        <v>0</v>
      </c>
      <c r="S251" s="297">
        <f>S$73*'6. INPUT PROJECT'!$H207*'6. INPUT PROJECT'!$K207*(1-'6. INPUT PROJECT'!$L207)</f>
        <v>0</v>
      </c>
      <c r="T251" s="297">
        <f>T$73*'6. INPUT PROJECT'!$H207*'6. INPUT PROJECT'!$K207*(1-'6. INPUT PROJECT'!$L207)</f>
        <v>0</v>
      </c>
      <c r="U251" s="297">
        <f>U$73*'6. INPUT PROJECT'!$H207*'6. INPUT PROJECT'!$K207*(1-'6. INPUT PROJECT'!$L207)</f>
        <v>0</v>
      </c>
      <c r="V251" s="297">
        <f>V$73*'6. INPUT PROJECT'!$H207*'6. INPUT PROJECT'!$K207*(1-'6. INPUT PROJECT'!$L207)</f>
        <v>0</v>
      </c>
      <c r="W251" s="297">
        <f>W$73*'6. INPUT PROJECT'!$H207*'6. INPUT PROJECT'!$K207*(1-'6. INPUT PROJECT'!$L207)</f>
        <v>0</v>
      </c>
      <c r="X251" s="297">
        <f>X$73*'6. INPUT PROJECT'!$H207*'6. INPUT PROJECT'!$K207*(1-'6. INPUT PROJECT'!$L207)*(1+'6. INPUT PROJECT'!$M207)</f>
        <v>0</v>
      </c>
      <c r="Y251" s="297">
        <f>Y$73*'6. INPUT PROJECT'!$H207*'6. INPUT PROJECT'!$K207*(1-'6. INPUT PROJECT'!$L207)*(1+'6. INPUT PROJECT'!$M207)</f>
        <v>0</v>
      </c>
      <c r="Z251" s="297">
        <f>Z$73*'6. INPUT PROJECT'!$H207*'6. INPUT PROJECT'!$K207*(1-'6. INPUT PROJECT'!$L207)*(1+'6. INPUT PROJECT'!$M207)</f>
        <v>0</v>
      </c>
      <c r="AA251" s="297">
        <f>AA$73*'6. INPUT PROJECT'!$H207*'6. INPUT PROJECT'!$K207*(1-'6. INPUT PROJECT'!$L207)*(1+'6. INPUT PROJECT'!$M207)</f>
        <v>0</v>
      </c>
      <c r="AB251" s="297">
        <f>AB$73*'6. INPUT PROJECT'!$H207*'6. INPUT PROJECT'!$K207*(1-'6. INPUT PROJECT'!$L207)*(1+'6. INPUT PROJECT'!$M207)</f>
        <v>0</v>
      </c>
      <c r="AC251" s="297">
        <f>AC$73*'6. INPUT PROJECT'!$H207*'6. INPUT PROJECT'!$K207*(1-'6. INPUT PROJECT'!$L207)*(1+'6. INPUT PROJECT'!$M207)</f>
        <v>0</v>
      </c>
      <c r="AD251" s="297">
        <f>AD$73*'6. INPUT PROJECT'!$H207*'6. INPUT PROJECT'!$K207*(1-'6. INPUT PROJECT'!$L207)*(1+'6. INPUT PROJECT'!$M207)</f>
        <v>0</v>
      </c>
      <c r="AE251" s="297">
        <f>AE$73*'6. INPUT PROJECT'!$H207*'6. INPUT PROJECT'!$K207*(1-'6. INPUT PROJECT'!$L207)*(1+'6. INPUT PROJECT'!$M207)</f>
        <v>0</v>
      </c>
      <c r="AF251" s="297">
        <f>AF$73*'6. INPUT PROJECT'!$H207*'6. INPUT PROJECT'!$K207*(1-'6. INPUT PROJECT'!$L207)*(1+'6. INPUT PROJECT'!$M207)</f>
        <v>0</v>
      </c>
      <c r="AG251" s="297">
        <f>AG$73*'6. INPUT PROJECT'!$H207*'6. INPUT PROJECT'!$K207*(1-'6. INPUT PROJECT'!$L207)*(1+'6. INPUT PROJECT'!$M207)</f>
        <v>0</v>
      </c>
      <c r="AH251" s="297">
        <f>AH$73*'6. INPUT PROJECT'!$H207*'6. INPUT PROJECT'!$K207*(1-'6. INPUT PROJECT'!$L207)*(1+'6. INPUT PROJECT'!$M207)</f>
        <v>0</v>
      </c>
      <c r="AI251" s="297">
        <f>AI$73*'6. INPUT PROJECT'!$H207*'6. INPUT PROJECT'!$K207*(1-'6. INPUT PROJECT'!$L207)*(1+'6. INPUT PROJECT'!$M207)</f>
        <v>0</v>
      </c>
      <c r="AJ251" s="297">
        <f>AJ$73*'6. INPUT PROJECT'!$H207*'6. INPUT PROJECT'!$K207*(1-'6. INPUT PROJECT'!$L207)*(1+'6. INPUT PROJECT'!$M207)^2</f>
        <v>0</v>
      </c>
      <c r="AK251" s="297">
        <f>AK$73*'6. INPUT PROJECT'!$H207*'6. INPUT PROJECT'!$K207*(1-'6. INPUT PROJECT'!$L207)*(1+'6. INPUT PROJECT'!$M207)^2</f>
        <v>0</v>
      </c>
      <c r="AL251" s="297">
        <f>AL$73*'6. INPUT PROJECT'!$H207*'6. INPUT PROJECT'!$K207*(1-'6. INPUT PROJECT'!$L207)*(1+'6. INPUT PROJECT'!$M207)^2</f>
        <v>0</v>
      </c>
      <c r="AM251" s="297">
        <f>AM$73*'6. INPUT PROJECT'!$H207*'6. INPUT PROJECT'!$K207*(1-'6. INPUT PROJECT'!$L207)*(1+'6. INPUT PROJECT'!$M207)^2</f>
        <v>0</v>
      </c>
      <c r="AN251" s="297">
        <f>AN$73*'6. INPUT PROJECT'!$H207*'6. INPUT PROJECT'!$K207*(1-'6. INPUT PROJECT'!$L207)*(1+'6. INPUT PROJECT'!$M207)^2</f>
        <v>0</v>
      </c>
      <c r="AO251" s="297">
        <f>AO$73*'6. INPUT PROJECT'!$H207*'6. INPUT PROJECT'!$K207*(1-'6. INPUT PROJECT'!$L207)*(1+'6. INPUT PROJECT'!$M207)^2</f>
        <v>0</v>
      </c>
      <c r="AP251" s="297">
        <f>AP$73*'6. INPUT PROJECT'!$H207*'6. INPUT PROJECT'!$K207*(1-'6. INPUT PROJECT'!$L207)*(1+'6. INPUT PROJECT'!$M207)^2</f>
        <v>0</v>
      </c>
      <c r="AQ251" s="297">
        <f>AQ$73*'6. INPUT PROJECT'!$H207*'6. INPUT PROJECT'!$K207*(1-'6. INPUT PROJECT'!$L207)*(1+'6. INPUT PROJECT'!$M207)^2</f>
        <v>0</v>
      </c>
      <c r="AR251" s="297">
        <f>AR$73*'6. INPUT PROJECT'!$H207*'6. INPUT PROJECT'!$K207*(1-'6. INPUT PROJECT'!$L207)*(1+'6. INPUT PROJECT'!$M207)^2</f>
        <v>0</v>
      </c>
      <c r="AS251" s="297">
        <f>AS$73*'6. INPUT PROJECT'!$H207*'6. INPUT PROJECT'!$K207*(1-'6. INPUT PROJECT'!$L207)*(1+'6. INPUT PROJECT'!$M207)^2</f>
        <v>0</v>
      </c>
      <c r="AT251" s="297">
        <f>AT$73*'6. INPUT PROJECT'!$H207*'6. INPUT PROJECT'!$K207*(1-'6. INPUT PROJECT'!$L207)*(1+'6. INPUT PROJECT'!$M207)^2</f>
        <v>0</v>
      </c>
      <c r="AU251" s="297">
        <f>AU$73*'6. INPUT PROJECT'!$H207*'6. INPUT PROJECT'!$K207*(1-'6. INPUT PROJECT'!$L207)*(1+'6. INPUT PROJECT'!$M207)^2</f>
        <v>0</v>
      </c>
      <c r="AV251" s="297">
        <f>AV$73*'6. INPUT PROJECT'!$H207*'6. INPUT PROJECT'!$K207*(1-'6. INPUT PROJECT'!$L207)*(1+'6. INPUT PROJECT'!$M207)^3</f>
        <v>0</v>
      </c>
      <c r="AW251" s="297">
        <f>AW$73*'6. INPUT PROJECT'!$H207*'6. INPUT PROJECT'!$K207*(1-'6. INPUT PROJECT'!$L207)*(1+'6. INPUT PROJECT'!$M207)^3</f>
        <v>0</v>
      </c>
      <c r="AX251" s="297">
        <f>AX$73*'6. INPUT PROJECT'!$H207*'6. INPUT PROJECT'!$K207*(1-'6. INPUT PROJECT'!$L207)*(1+'6. INPUT PROJECT'!$M207)^3</f>
        <v>0</v>
      </c>
      <c r="AY251" s="297">
        <f>AY$73*'6. INPUT PROJECT'!$H207*'6. INPUT PROJECT'!$K207*(1-'6. INPUT PROJECT'!$L207)*(1+'6. INPUT PROJECT'!$M207)^3</f>
        <v>0</v>
      </c>
      <c r="AZ251" s="297">
        <f>AZ$73*'6. INPUT PROJECT'!$H207*'6. INPUT PROJECT'!$K207*(1-'6. INPUT PROJECT'!$L207)*(1+'6. INPUT PROJECT'!$M207)^3</f>
        <v>0</v>
      </c>
      <c r="BA251" s="297">
        <f>BA$73*'6. INPUT PROJECT'!$H207*'6. INPUT PROJECT'!$K207*(1-'6. INPUT PROJECT'!$L207)*(1+'6. INPUT PROJECT'!$M207)^3</f>
        <v>0</v>
      </c>
      <c r="BB251" s="297">
        <f>BB$73*'6. INPUT PROJECT'!$H207*'6. INPUT PROJECT'!$K207*(1-'6. INPUT PROJECT'!$L207)*(1+'6. INPUT PROJECT'!$M207)^3</f>
        <v>0</v>
      </c>
      <c r="BC251" s="297">
        <f>BC$73*'6. INPUT PROJECT'!$H207*'6. INPUT PROJECT'!$K207*(1-'6. INPUT PROJECT'!$L207)*(1+'6. INPUT PROJECT'!$M207)^3</f>
        <v>0</v>
      </c>
      <c r="BD251" s="297">
        <f>BD$73*'6. INPUT PROJECT'!$H207*'6. INPUT PROJECT'!$K207*(1-'6. INPUT PROJECT'!$L207)*(1+'6. INPUT PROJECT'!$M207)^3</f>
        <v>0</v>
      </c>
      <c r="BE251" s="297">
        <f>BE$73*'6. INPUT PROJECT'!$H207*'6. INPUT PROJECT'!$K207*(1-'6. INPUT PROJECT'!$L207)*(1+'6. INPUT PROJECT'!$M207)^3</f>
        <v>0</v>
      </c>
      <c r="BF251" s="297">
        <f>BF$73*'6. INPUT PROJECT'!$H207*'6. INPUT PROJECT'!$K207*(1-'6. INPUT PROJECT'!$L207)*(1+'6. INPUT PROJECT'!$M207)^3</f>
        <v>0</v>
      </c>
      <c r="BG251" s="297">
        <f>BG$73*'6. INPUT PROJECT'!$H207*'6. INPUT PROJECT'!$K207*(1-'6. INPUT PROJECT'!$L207)*(1+'6. INPUT PROJECT'!$M207)^3</f>
        <v>0</v>
      </c>
      <c r="BH251" s="297">
        <f>BH$73*'6. INPUT PROJECT'!$H207*'6. INPUT PROJECT'!$K207*(1-'6. INPUT PROJECT'!$L207)*(1+'6. INPUT PROJECT'!$M207)^4</f>
        <v>0</v>
      </c>
      <c r="BI251" s="297">
        <f>BI$73*'6. INPUT PROJECT'!$H207*'6. INPUT PROJECT'!$K207*(1-'6. INPUT PROJECT'!$L207)*(1+'6. INPUT PROJECT'!$M207)^4</f>
        <v>0</v>
      </c>
      <c r="BJ251" s="297">
        <f>BJ$73*'6. INPUT PROJECT'!$H207*'6. INPUT PROJECT'!$K207*(1-'6. INPUT PROJECT'!$L207)*(1+'6. INPUT PROJECT'!$M207)^4</f>
        <v>0</v>
      </c>
      <c r="BK251" s="297">
        <f>BK$73*'6. INPUT PROJECT'!$H207*'6. INPUT PROJECT'!$K207*(1-'6. INPUT PROJECT'!$L207)*(1+'6. INPUT PROJECT'!$M207)^4</f>
        <v>0</v>
      </c>
      <c r="BL251" s="297">
        <f>BL$73*'6. INPUT PROJECT'!$H207*'6. INPUT PROJECT'!$K207*(1-'6. INPUT PROJECT'!$L207)*(1+'6. INPUT PROJECT'!$M207)^4</f>
        <v>0</v>
      </c>
      <c r="BM251" s="297">
        <f>BM$73*'6. INPUT PROJECT'!$H207*'6. INPUT PROJECT'!$K207*(1-'6. INPUT PROJECT'!$L207)*(1+'6. INPUT PROJECT'!$M207)^4</f>
        <v>0</v>
      </c>
      <c r="BN251" s="297">
        <f>BN$73*'6. INPUT PROJECT'!$H207*'6. INPUT PROJECT'!$K207*(1-'6. INPUT PROJECT'!$L207)*(1+'6. INPUT PROJECT'!$M207)^4</f>
        <v>0</v>
      </c>
      <c r="BO251" s="297">
        <f>BO$73*'6. INPUT PROJECT'!$H207*'6. INPUT PROJECT'!$K207*(1-'6. INPUT PROJECT'!$L207)*(1+'6. INPUT PROJECT'!$M207)^4</f>
        <v>0</v>
      </c>
      <c r="BP251" s="297">
        <f>BP$73*'6. INPUT PROJECT'!$H207*'6. INPUT PROJECT'!$K207*(1-'6. INPUT PROJECT'!$L207)*(1+'6. INPUT PROJECT'!$M207)^4</f>
        <v>0</v>
      </c>
      <c r="BQ251" s="297">
        <f>BQ$73*'6. INPUT PROJECT'!$H207*'6. INPUT PROJECT'!$K207*(1-'6. INPUT PROJECT'!$L207)*(1+'6. INPUT PROJECT'!$M207)^4</f>
        <v>0</v>
      </c>
      <c r="BR251" s="297">
        <f>BR$73*'6. INPUT PROJECT'!$H207*'6. INPUT PROJECT'!$K207*(1-'6. INPUT PROJECT'!$L207)*(1+'6. INPUT PROJECT'!$M207)^4</f>
        <v>0</v>
      </c>
      <c r="BS251" s="297">
        <f>BS$73*'6. INPUT PROJECT'!$H207*'6. INPUT PROJECT'!$K207*(1-'6. INPUT PROJECT'!$L207)*(1+'6. INPUT PROJECT'!$M207)^4</f>
        <v>0</v>
      </c>
    </row>
    <row r="252" spans="1:71" s="80" customFormat="1" ht="16" outlineLevel="2">
      <c r="A252" s="83"/>
      <c r="B252" s="129" t="str">
        <f>'6. INPUT PROJECT'!D208</f>
        <v>Project-3.1.3-Item #9</v>
      </c>
      <c r="C252" s="129">
        <f>'6. INPUT PROJECT'!F208</f>
        <v>0</v>
      </c>
      <c r="E252" s="297">
        <f t="shared" si="162"/>
        <v>0</v>
      </c>
      <c r="F252" s="297">
        <f t="shared" si="163"/>
        <v>0</v>
      </c>
      <c r="G252" s="297">
        <f t="shared" si="164"/>
        <v>0</v>
      </c>
      <c r="H252" s="297">
        <f t="shared" si="165"/>
        <v>0</v>
      </c>
      <c r="I252" s="297">
        <f t="shared" si="166"/>
        <v>0</v>
      </c>
      <c r="J252" s="297">
        <f t="shared" si="167"/>
        <v>0</v>
      </c>
      <c r="K252" s="291"/>
      <c r="L252" s="297">
        <f>L$73*'6. INPUT PROJECT'!$H208*'6. INPUT PROJECT'!$K208*(1-'6. INPUT PROJECT'!$L208)</f>
        <v>0</v>
      </c>
      <c r="M252" s="297">
        <f>M$73*'6. INPUT PROJECT'!$H208*'6. INPUT PROJECT'!$K208*(1-'6. INPUT PROJECT'!$L208)</f>
        <v>0</v>
      </c>
      <c r="N252" s="297">
        <f>N$73*'6. INPUT PROJECT'!$H208*'6. INPUT PROJECT'!$K208*(1-'6. INPUT PROJECT'!$L208)</f>
        <v>0</v>
      </c>
      <c r="O252" s="297">
        <f>O$73*'6. INPUT PROJECT'!$H208*'6. INPUT PROJECT'!$K208*(1-'6. INPUT PROJECT'!$L208)</f>
        <v>0</v>
      </c>
      <c r="P252" s="297">
        <f>P$73*'6. INPUT PROJECT'!$H208*'6. INPUT PROJECT'!$K208*(1-'6. INPUT PROJECT'!$L208)</f>
        <v>0</v>
      </c>
      <c r="Q252" s="297">
        <f>Q$73*'6. INPUT PROJECT'!$H208*'6. INPUT PROJECT'!$K208*(1-'6. INPUT PROJECT'!$L208)</f>
        <v>0</v>
      </c>
      <c r="R252" s="297">
        <f>R$73*'6. INPUT PROJECT'!$H208*'6. INPUT PROJECT'!$K208*(1-'6. INPUT PROJECT'!$L208)</f>
        <v>0</v>
      </c>
      <c r="S252" s="297">
        <f>S$73*'6. INPUT PROJECT'!$H208*'6. INPUT PROJECT'!$K208*(1-'6. INPUT PROJECT'!$L208)</f>
        <v>0</v>
      </c>
      <c r="T252" s="297">
        <f>T$73*'6. INPUT PROJECT'!$H208*'6. INPUT PROJECT'!$K208*(1-'6. INPUT PROJECT'!$L208)</f>
        <v>0</v>
      </c>
      <c r="U252" s="297">
        <f>U$73*'6. INPUT PROJECT'!$H208*'6. INPUT PROJECT'!$K208*(1-'6. INPUT PROJECT'!$L208)</f>
        <v>0</v>
      </c>
      <c r="V252" s="297">
        <f>V$73*'6. INPUT PROJECT'!$H208*'6. INPUT PROJECT'!$K208*(1-'6. INPUT PROJECT'!$L208)</f>
        <v>0</v>
      </c>
      <c r="W252" s="297">
        <f>W$73*'6. INPUT PROJECT'!$H208*'6. INPUT PROJECT'!$K208*(1-'6. INPUT PROJECT'!$L208)</f>
        <v>0</v>
      </c>
      <c r="X252" s="297">
        <f>X$73*'6. INPUT PROJECT'!$H208*'6. INPUT PROJECT'!$K208*(1-'6. INPUT PROJECT'!$L208)*(1+'6. INPUT PROJECT'!$M208)</f>
        <v>0</v>
      </c>
      <c r="Y252" s="297">
        <f>Y$73*'6. INPUT PROJECT'!$H208*'6. INPUT PROJECT'!$K208*(1-'6. INPUT PROJECT'!$L208)*(1+'6. INPUT PROJECT'!$M208)</f>
        <v>0</v>
      </c>
      <c r="Z252" s="297">
        <f>Z$73*'6. INPUT PROJECT'!$H208*'6. INPUT PROJECT'!$K208*(1-'6. INPUT PROJECT'!$L208)*(1+'6. INPUT PROJECT'!$M208)</f>
        <v>0</v>
      </c>
      <c r="AA252" s="297">
        <f>AA$73*'6. INPUT PROJECT'!$H208*'6. INPUT PROJECT'!$K208*(1-'6. INPUT PROJECT'!$L208)*(1+'6. INPUT PROJECT'!$M208)</f>
        <v>0</v>
      </c>
      <c r="AB252" s="297">
        <f>AB$73*'6. INPUT PROJECT'!$H208*'6. INPUT PROJECT'!$K208*(1-'6. INPUT PROJECT'!$L208)*(1+'6. INPUT PROJECT'!$M208)</f>
        <v>0</v>
      </c>
      <c r="AC252" s="297">
        <f>AC$73*'6. INPUT PROJECT'!$H208*'6. INPUT PROJECT'!$K208*(1-'6. INPUT PROJECT'!$L208)*(1+'6. INPUT PROJECT'!$M208)</f>
        <v>0</v>
      </c>
      <c r="AD252" s="297">
        <f>AD$73*'6. INPUT PROJECT'!$H208*'6. INPUT PROJECT'!$K208*(1-'6. INPUT PROJECT'!$L208)*(1+'6. INPUT PROJECT'!$M208)</f>
        <v>0</v>
      </c>
      <c r="AE252" s="297">
        <f>AE$73*'6. INPUT PROJECT'!$H208*'6. INPUT PROJECT'!$K208*(1-'6. INPUT PROJECT'!$L208)*(1+'6. INPUT PROJECT'!$M208)</f>
        <v>0</v>
      </c>
      <c r="AF252" s="297">
        <f>AF$73*'6. INPUT PROJECT'!$H208*'6. INPUT PROJECT'!$K208*(1-'6. INPUT PROJECT'!$L208)*(1+'6. INPUT PROJECT'!$M208)</f>
        <v>0</v>
      </c>
      <c r="AG252" s="297">
        <f>AG$73*'6. INPUT PROJECT'!$H208*'6. INPUT PROJECT'!$K208*(1-'6. INPUT PROJECT'!$L208)*(1+'6. INPUT PROJECT'!$M208)</f>
        <v>0</v>
      </c>
      <c r="AH252" s="297">
        <f>AH$73*'6. INPUT PROJECT'!$H208*'6. INPUT PROJECT'!$K208*(1-'6. INPUT PROJECT'!$L208)*(1+'6. INPUT PROJECT'!$M208)</f>
        <v>0</v>
      </c>
      <c r="AI252" s="297">
        <f>AI$73*'6. INPUT PROJECT'!$H208*'6. INPUT PROJECT'!$K208*(1-'6. INPUT PROJECT'!$L208)*(1+'6. INPUT PROJECT'!$M208)</f>
        <v>0</v>
      </c>
      <c r="AJ252" s="297">
        <f>AJ$73*'6. INPUT PROJECT'!$H208*'6. INPUT PROJECT'!$K208*(1-'6. INPUT PROJECT'!$L208)*(1+'6. INPUT PROJECT'!$M208)^2</f>
        <v>0</v>
      </c>
      <c r="AK252" s="297">
        <f>AK$73*'6. INPUT PROJECT'!$H208*'6. INPUT PROJECT'!$K208*(1-'6. INPUT PROJECT'!$L208)*(1+'6. INPUT PROJECT'!$M208)^2</f>
        <v>0</v>
      </c>
      <c r="AL252" s="297">
        <f>AL$73*'6. INPUT PROJECT'!$H208*'6. INPUT PROJECT'!$K208*(1-'6. INPUT PROJECT'!$L208)*(1+'6. INPUT PROJECT'!$M208)^2</f>
        <v>0</v>
      </c>
      <c r="AM252" s="297">
        <f>AM$73*'6. INPUT PROJECT'!$H208*'6. INPUT PROJECT'!$K208*(1-'6. INPUT PROJECT'!$L208)*(1+'6. INPUT PROJECT'!$M208)^2</f>
        <v>0</v>
      </c>
      <c r="AN252" s="297">
        <f>AN$73*'6. INPUT PROJECT'!$H208*'6. INPUT PROJECT'!$K208*(1-'6. INPUT PROJECT'!$L208)*(1+'6. INPUT PROJECT'!$M208)^2</f>
        <v>0</v>
      </c>
      <c r="AO252" s="297">
        <f>AO$73*'6. INPUT PROJECT'!$H208*'6. INPUT PROJECT'!$K208*(1-'6. INPUT PROJECT'!$L208)*(1+'6. INPUT PROJECT'!$M208)^2</f>
        <v>0</v>
      </c>
      <c r="AP252" s="297">
        <f>AP$73*'6. INPUT PROJECT'!$H208*'6. INPUT PROJECT'!$K208*(1-'6. INPUT PROJECT'!$L208)*(1+'6. INPUT PROJECT'!$M208)^2</f>
        <v>0</v>
      </c>
      <c r="AQ252" s="297">
        <f>AQ$73*'6. INPUT PROJECT'!$H208*'6. INPUT PROJECT'!$K208*(1-'6. INPUT PROJECT'!$L208)*(1+'6. INPUT PROJECT'!$M208)^2</f>
        <v>0</v>
      </c>
      <c r="AR252" s="297">
        <f>AR$73*'6. INPUT PROJECT'!$H208*'6. INPUT PROJECT'!$K208*(1-'6. INPUT PROJECT'!$L208)*(1+'6. INPUT PROJECT'!$M208)^2</f>
        <v>0</v>
      </c>
      <c r="AS252" s="297">
        <f>AS$73*'6. INPUT PROJECT'!$H208*'6. INPUT PROJECT'!$K208*(1-'6. INPUT PROJECT'!$L208)*(1+'6. INPUT PROJECT'!$M208)^2</f>
        <v>0</v>
      </c>
      <c r="AT252" s="297">
        <f>AT$73*'6. INPUT PROJECT'!$H208*'6. INPUT PROJECT'!$K208*(1-'6. INPUT PROJECT'!$L208)*(1+'6. INPUT PROJECT'!$M208)^2</f>
        <v>0</v>
      </c>
      <c r="AU252" s="297">
        <f>AU$73*'6. INPUT PROJECT'!$H208*'6. INPUT PROJECT'!$K208*(1-'6. INPUT PROJECT'!$L208)*(1+'6. INPUT PROJECT'!$M208)^2</f>
        <v>0</v>
      </c>
      <c r="AV252" s="297">
        <f>AV$73*'6. INPUT PROJECT'!$H208*'6. INPUT PROJECT'!$K208*(1-'6. INPUT PROJECT'!$L208)*(1+'6. INPUT PROJECT'!$M208)^3</f>
        <v>0</v>
      </c>
      <c r="AW252" s="297">
        <f>AW$73*'6. INPUT PROJECT'!$H208*'6. INPUT PROJECT'!$K208*(1-'6. INPUT PROJECT'!$L208)*(1+'6. INPUT PROJECT'!$M208)^3</f>
        <v>0</v>
      </c>
      <c r="AX252" s="297">
        <f>AX$73*'6. INPUT PROJECT'!$H208*'6. INPUT PROJECT'!$K208*(1-'6. INPUT PROJECT'!$L208)*(1+'6. INPUT PROJECT'!$M208)^3</f>
        <v>0</v>
      </c>
      <c r="AY252" s="297">
        <f>AY$73*'6. INPUT PROJECT'!$H208*'6. INPUT PROJECT'!$K208*(1-'6. INPUT PROJECT'!$L208)*(1+'6. INPUT PROJECT'!$M208)^3</f>
        <v>0</v>
      </c>
      <c r="AZ252" s="297">
        <f>AZ$73*'6. INPUT PROJECT'!$H208*'6. INPUT PROJECT'!$K208*(1-'6. INPUT PROJECT'!$L208)*(1+'6. INPUT PROJECT'!$M208)^3</f>
        <v>0</v>
      </c>
      <c r="BA252" s="297">
        <f>BA$73*'6. INPUT PROJECT'!$H208*'6. INPUT PROJECT'!$K208*(1-'6. INPUT PROJECT'!$L208)*(1+'6. INPUT PROJECT'!$M208)^3</f>
        <v>0</v>
      </c>
      <c r="BB252" s="297">
        <f>BB$73*'6. INPUT PROJECT'!$H208*'6. INPUT PROJECT'!$K208*(1-'6. INPUT PROJECT'!$L208)*(1+'6. INPUT PROJECT'!$M208)^3</f>
        <v>0</v>
      </c>
      <c r="BC252" s="297">
        <f>BC$73*'6. INPUT PROJECT'!$H208*'6. INPUT PROJECT'!$K208*(1-'6. INPUT PROJECT'!$L208)*(1+'6. INPUT PROJECT'!$M208)^3</f>
        <v>0</v>
      </c>
      <c r="BD252" s="297">
        <f>BD$73*'6. INPUT PROJECT'!$H208*'6. INPUT PROJECT'!$K208*(1-'6. INPUT PROJECT'!$L208)*(1+'6. INPUT PROJECT'!$M208)^3</f>
        <v>0</v>
      </c>
      <c r="BE252" s="297">
        <f>BE$73*'6. INPUT PROJECT'!$H208*'6. INPUT PROJECT'!$K208*(1-'6. INPUT PROJECT'!$L208)*(1+'6. INPUT PROJECT'!$M208)^3</f>
        <v>0</v>
      </c>
      <c r="BF252" s="297">
        <f>BF$73*'6. INPUT PROJECT'!$H208*'6. INPUT PROJECT'!$K208*(1-'6. INPUT PROJECT'!$L208)*(1+'6. INPUT PROJECT'!$M208)^3</f>
        <v>0</v>
      </c>
      <c r="BG252" s="297">
        <f>BG$73*'6. INPUT PROJECT'!$H208*'6. INPUT PROJECT'!$K208*(1-'6. INPUT PROJECT'!$L208)*(1+'6. INPUT PROJECT'!$M208)^3</f>
        <v>0</v>
      </c>
      <c r="BH252" s="297">
        <f>BH$73*'6. INPUT PROJECT'!$H208*'6. INPUT PROJECT'!$K208*(1-'6. INPUT PROJECT'!$L208)*(1+'6. INPUT PROJECT'!$M208)^4</f>
        <v>0</v>
      </c>
      <c r="BI252" s="297">
        <f>BI$73*'6. INPUT PROJECT'!$H208*'6. INPUT PROJECT'!$K208*(1-'6. INPUT PROJECT'!$L208)*(1+'6. INPUT PROJECT'!$M208)^4</f>
        <v>0</v>
      </c>
      <c r="BJ252" s="297">
        <f>BJ$73*'6. INPUT PROJECT'!$H208*'6. INPUT PROJECT'!$K208*(1-'6. INPUT PROJECT'!$L208)*(1+'6. INPUT PROJECT'!$M208)^4</f>
        <v>0</v>
      </c>
      <c r="BK252" s="297">
        <f>BK$73*'6. INPUT PROJECT'!$H208*'6. INPUT PROJECT'!$K208*(1-'6. INPUT PROJECT'!$L208)*(1+'6. INPUT PROJECT'!$M208)^4</f>
        <v>0</v>
      </c>
      <c r="BL252" s="297">
        <f>BL$73*'6. INPUT PROJECT'!$H208*'6. INPUT PROJECT'!$K208*(1-'6. INPUT PROJECT'!$L208)*(1+'6. INPUT PROJECT'!$M208)^4</f>
        <v>0</v>
      </c>
      <c r="BM252" s="297">
        <f>BM$73*'6. INPUT PROJECT'!$H208*'6. INPUT PROJECT'!$K208*(1-'6. INPUT PROJECT'!$L208)*(1+'6. INPUT PROJECT'!$M208)^4</f>
        <v>0</v>
      </c>
      <c r="BN252" s="297">
        <f>BN$73*'6. INPUT PROJECT'!$H208*'6. INPUT PROJECT'!$K208*(1-'6. INPUT PROJECT'!$L208)*(1+'6. INPUT PROJECT'!$M208)^4</f>
        <v>0</v>
      </c>
      <c r="BO252" s="297">
        <f>BO$73*'6. INPUT PROJECT'!$H208*'6. INPUT PROJECT'!$K208*(1-'6. INPUT PROJECT'!$L208)*(1+'6. INPUT PROJECT'!$M208)^4</f>
        <v>0</v>
      </c>
      <c r="BP252" s="297">
        <f>BP$73*'6. INPUT PROJECT'!$H208*'6. INPUT PROJECT'!$K208*(1-'6. INPUT PROJECT'!$L208)*(1+'6. INPUT PROJECT'!$M208)^4</f>
        <v>0</v>
      </c>
      <c r="BQ252" s="297">
        <f>BQ$73*'6. INPUT PROJECT'!$H208*'6. INPUT PROJECT'!$K208*(1-'6. INPUT PROJECT'!$L208)*(1+'6. INPUT PROJECT'!$M208)^4</f>
        <v>0</v>
      </c>
      <c r="BR252" s="297">
        <f>BR$73*'6. INPUT PROJECT'!$H208*'6. INPUT PROJECT'!$K208*(1-'6. INPUT PROJECT'!$L208)*(1+'6. INPUT PROJECT'!$M208)^4</f>
        <v>0</v>
      </c>
      <c r="BS252" s="297">
        <f>BS$73*'6. INPUT PROJECT'!$H208*'6. INPUT PROJECT'!$K208*(1-'6. INPUT PROJECT'!$L208)*(1+'6. INPUT PROJECT'!$M208)^4</f>
        <v>0</v>
      </c>
    </row>
    <row r="253" spans="1:71" s="80" customFormat="1" ht="16" outlineLevel="2">
      <c r="A253" s="83"/>
      <c r="B253" s="134" t="str">
        <f>'6. INPUT PROJECT'!D209</f>
        <v>Project-3.1.3-Item #10</v>
      </c>
      <c r="C253" s="134">
        <f>'6. INPUT PROJECT'!F209</f>
        <v>0</v>
      </c>
      <c r="E253" s="298">
        <f t="shared" si="162"/>
        <v>0</v>
      </c>
      <c r="F253" s="298">
        <f t="shared" si="163"/>
        <v>0</v>
      </c>
      <c r="G253" s="298">
        <f t="shared" si="164"/>
        <v>0</v>
      </c>
      <c r="H253" s="298">
        <f t="shared" si="165"/>
        <v>0</v>
      </c>
      <c r="I253" s="298">
        <f t="shared" si="166"/>
        <v>0</v>
      </c>
      <c r="J253" s="298">
        <f t="shared" si="167"/>
        <v>0</v>
      </c>
      <c r="K253" s="291"/>
      <c r="L253" s="298">
        <f>L$73*'6. INPUT PROJECT'!$H209*'6. INPUT PROJECT'!$K209*(1-'6. INPUT PROJECT'!$L209)</f>
        <v>0</v>
      </c>
      <c r="M253" s="298">
        <f>M$73*'6. INPUT PROJECT'!$H209*'6. INPUT PROJECT'!$K209*(1-'6. INPUT PROJECT'!$L209)</f>
        <v>0</v>
      </c>
      <c r="N253" s="298">
        <f>N$73*'6. INPUT PROJECT'!$H209*'6. INPUT PROJECT'!$K209*(1-'6. INPUT PROJECT'!$L209)</f>
        <v>0</v>
      </c>
      <c r="O253" s="298">
        <f>O$73*'6. INPUT PROJECT'!$H209*'6. INPUT PROJECT'!$K209*(1-'6. INPUT PROJECT'!$L209)</f>
        <v>0</v>
      </c>
      <c r="P253" s="298">
        <f>P$73*'6. INPUT PROJECT'!$H209*'6. INPUT PROJECT'!$K209*(1-'6. INPUT PROJECT'!$L209)</f>
        <v>0</v>
      </c>
      <c r="Q253" s="298">
        <f>Q$73*'6. INPUT PROJECT'!$H209*'6. INPUT PROJECT'!$K209*(1-'6. INPUT PROJECT'!$L209)</f>
        <v>0</v>
      </c>
      <c r="R253" s="298">
        <f>R$73*'6. INPUT PROJECT'!$H209*'6. INPUT PROJECT'!$K209*(1-'6. INPUT PROJECT'!$L209)</f>
        <v>0</v>
      </c>
      <c r="S253" s="298">
        <f>S$73*'6. INPUT PROJECT'!$H209*'6. INPUT PROJECT'!$K209*(1-'6. INPUT PROJECT'!$L209)</f>
        <v>0</v>
      </c>
      <c r="T253" s="298">
        <f>T$73*'6. INPUT PROJECT'!$H209*'6. INPUT PROJECT'!$K209*(1-'6. INPUT PROJECT'!$L209)</f>
        <v>0</v>
      </c>
      <c r="U253" s="298">
        <f>U$73*'6. INPUT PROJECT'!$H209*'6. INPUT PROJECT'!$K209*(1-'6. INPUT PROJECT'!$L209)</f>
        <v>0</v>
      </c>
      <c r="V253" s="298">
        <f>V$73*'6. INPUT PROJECT'!$H209*'6. INPUT PROJECT'!$K209*(1-'6. INPUT PROJECT'!$L209)</f>
        <v>0</v>
      </c>
      <c r="W253" s="298">
        <f>W$73*'6. INPUT PROJECT'!$H209*'6. INPUT PROJECT'!$K209*(1-'6. INPUT PROJECT'!$L209)</f>
        <v>0</v>
      </c>
      <c r="X253" s="298">
        <f>X$73*'6. INPUT PROJECT'!$H209*'6. INPUT PROJECT'!$K209*(1-'6. INPUT PROJECT'!$L209)*(1+'6. INPUT PROJECT'!$M209)</f>
        <v>0</v>
      </c>
      <c r="Y253" s="298">
        <f>Y$73*'6. INPUT PROJECT'!$H209*'6. INPUT PROJECT'!$K209*(1-'6. INPUT PROJECT'!$L209)*(1+'6. INPUT PROJECT'!$M209)</f>
        <v>0</v>
      </c>
      <c r="Z253" s="298">
        <f>Z$73*'6. INPUT PROJECT'!$H209*'6. INPUT PROJECT'!$K209*(1-'6. INPUT PROJECT'!$L209)*(1+'6. INPUT PROJECT'!$M209)</f>
        <v>0</v>
      </c>
      <c r="AA253" s="298">
        <f>AA$73*'6. INPUT PROJECT'!$H209*'6. INPUT PROJECT'!$K209*(1-'6. INPUT PROJECT'!$L209)*(1+'6. INPUT PROJECT'!$M209)</f>
        <v>0</v>
      </c>
      <c r="AB253" s="298">
        <f>AB$73*'6. INPUT PROJECT'!$H209*'6. INPUT PROJECT'!$K209*(1-'6. INPUT PROJECT'!$L209)*(1+'6. INPUT PROJECT'!$M209)</f>
        <v>0</v>
      </c>
      <c r="AC253" s="298">
        <f>AC$73*'6. INPUT PROJECT'!$H209*'6. INPUT PROJECT'!$K209*(1-'6. INPUT PROJECT'!$L209)*(1+'6. INPUT PROJECT'!$M209)</f>
        <v>0</v>
      </c>
      <c r="AD253" s="298">
        <f>AD$73*'6. INPUT PROJECT'!$H209*'6. INPUT PROJECT'!$K209*(1-'6. INPUT PROJECT'!$L209)*(1+'6. INPUT PROJECT'!$M209)</f>
        <v>0</v>
      </c>
      <c r="AE253" s="298">
        <f>AE$73*'6. INPUT PROJECT'!$H209*'6. INPUT PROJECT'!$K209*(1-'6. INPUT PROJECT'!$L209)*(1+'6. INPUT PROJECT'!$M209)</f>
        <v>0</v>
      </c>
      <c r="AF253" s="298">
        <f>AF$73*'6. INPUT PROJECT'!$H209*'6. INPUT PROJECT'!$K209*(1-'6. INPUT PROJECT'!$L209)*(1+'6. INPUT PROJECT'!$M209)</f>
        <v>0</v>
      </c>
      <c r="AG253" s="298">
        <f>AG$73*'6. INPUT PROJECT'!$H209*'6. INPUT PROJECT'!$K209*(1-'6. INPUT PROJECT'!$L209)*(1+'6. INPUT PROJECT'!$M209)</f>
        <v>0</v>
      </c>
      <c r="AH253" s="298">
        <f>AH$73*'6. INPUT PROJECT'!$H209*'6. INPUT PROJECT'!$K209*(1-'6. INPUT PROJECT'!$L209)*(1+'6. INPUT PROJECT'!$M209)</f>
        <v>0</v>
      </c>
      <c r="AI253" s="298">
        <f>AI$73*'6. INPUT PROJECT'!$H209*'6. INPUT PROJECT'!$K209*(1-'6. INPUT PROJECT'!$L209)*(1+'6. INPUT PROJECT'!$M209)</f>
        <v>0</v>
      </c>
      <c r="AJ253" s="298">
        <f>AJ$73*'6. INPUT PROJECT'!$H209*'6. INPUT PROJECT'!$K209*(1-'6. INPUT PROJECT'!$L209)*(1+'6. INPUT PROJECT'!$M209)^2</f>
        <v>0</v>
      </c>
      <c r="AK253" s="298">
        <f>AK$73*'6. INPUT PROJECT'!$H209*'6. INPUT PROJECT'!$K209*(1-'6. INPUT PROJECT'!$L209)*(1+'6. INPUT PROJECT'!$M209)^2</f>
        <v>0</v>
      </c>
      <c r="AL253" s="298">
        <f>AL$73*'6. INPUT PROJECT'!$H209*'6. INPUT PROJECT'!$K209*(1-'6. INPUT PROJECT'!$L209)*(1+'6. INPUT PROJECT'!$M209)^2</f>
        <v>0</v>
      </c>
      <c r="AM253" s="298">
        <f>AM$73*'6. INPUT PROJECT'!$H209*'6. INPUT PROJECT'!$K209*(1-'6. INPUT PROJECT'!$L209)*(1+'6. INPUT PROJECT'!$M209)^2</f>
        <v>0</v>
      </c>
      <c r="AN253" s="298">
        <f>AN$73*'6. INPUT PROJECT'!$H209*'6. INPUT PROJECT'!$K209*(1-'6. INPUT PROJECT'!$L209)*(1+'6. INPUT PROJECT'!$M209)^2</f>
        <v>0</v>
      </c>
      <c r="AO253" s="298">
        <f>AO$73*'6. INPUT PROJECT'!$H209*'6. INPUT PROJECT'!$K209*(1-'6. INPUT PROJECT'!$L209)*(1+'6. INPUT PROJECT'!$M209)^2</f>
        <v>0</v>
      </c>
      <c r="AP253" s="298">
        <f>AP$73*'6. INPUT PROJECT'!$H209*'6. INPUT PROJECT'!$K209*(1-'6. INPUT PROJECT'!$L209)*(1+'6. INPUT PROJECT'!$M209)^2</f>
        <v>0</v>
      </c>
      <c r="AQ253" s="298">
        <f>AQ$73*'6. INPUT PROJECT'!$H209*'6. INPUT PROJECT'!$K209*(1-'6. INPUT PROJECT'!$L209)*(1+'6. INPUT PROJECT'!$M209)^2</f>
        <v>0</v>
      </c>
      <c r="AR253" s="298">
        <f>AR$73*'6. INPUT PROJECT'!$H209*'6. INPUT PROJECT'!$K209*(1-'6. INPUT PROJECT'!$L209)*(1+'6. INPUT PROJECT'!$M209)^2</f>
        <v>0</v>
      </c>
      <c r="AS253" s="298">
        <f>AS$73*'6. INPUT PROJECT'!$H209*'6. INPUT PROJECT'!$K209*(1-'6. INPUT PROJECT'!$L209)*(1+'6. INPUT PROJECT'!$M209)^2</f>
        <v>0</v>
      </c>
      <c r="AT253" s="298">
        <f>AT$73*'6. INPUT PROJECT'!$H209*'6. INPUT PROJECT'!$K209*(1-'6. INPUT PROJECT'!$L209)*(1+'6. INPUT PROJECT'!$M209)^2</f>
        <v>0</v>
      </c>
      <c r="AU253" s="298">
        <f>AU$73*'6. INPUT PROJECT'!$H209*'6. INPUT PROJECT'!$K209*(1-'6. INPUT PROJECT'!$L209)*(1+'6. INPUT PROJECT'!$M209)^2</f>
        <v>0</v>
      </c>
      <c r="AV253" s="298">
        <f>AV$73*'6. INPUT PROJECT'!$H209*'6. INPUT PROJECT'!$K209*(1-'6. INPUT PROJECT'!$L209)*(1+'6. INPUT PROJECT'!$M209)^3</f>
        <v>0</v>
      </c>
      <c r="AW253" s="298">
        <f>AW$73*'6. INPUT PROJECT'!$H209*'6. INPUT PROJECT'!$K209*(1-'6. INPUT PROJECT'!$L209)*(1+'6. INPUT PROJECT'!$M209)^3</f>
        <v>0</v>
      </c>
      <c r="AX253" s="298">
        <f>AX$73*'6. INPUT PROJECT'!$H209*'6. INPUT PROJECT'!$K209*(1-'6. INPUT PROJECT'!$L209)*(1+'6. INPUT PROJECT'!$M209)^3</f>
        <v>0</v>
      </c>
      <c r="AY253" s="298">
        <f>AY$73*'6. INPUT PROJECT'!$H209*'6. INPUT PROJECT'!$K209*(1-'6. INPUT PROJECT'!$L209)*(1+'6. INPUT PROJECT'!$M209)^3</f>
        <v>0</v>
      </c>
      <c r="AZ253" s="298">
        <f>AZ$73*'6. INPUT PROJECT'!$H209*'6. INPUT PROJECT'!$K209*(1-'6. INPUT PROJECT'!$L209)*(1+'6. INPUT PROJECT'!$M209)^3</f>
        <v>0</v>
      </c>
      <c r="BA253" s="298">
        <f>BA$73*'6. INPUT PROJECT'!$H209*'6. INPUT PROJECT'!$K209*(1-'6. INPUT PROJECT'!$L209)*(1+'6. INPUT PROJECT'!$M209)^3</f>
        <v>0</v>
      </c>
      <c r="BB253" s="298">
        <f>BB$73*'6. INPUT PROJECT'!$H209*'6. INPUT PROJECT'!$K209*(1-'6. INPUT PROJECT'!$L209)*(1+'6. INPUT PROJECT'!$M209)^3</f>
        <v>0</v>
      </c>
      <c r="BC253" s="298">
        <f>BC$73*'6. INPUT PROJECT'!$H209*'6. INPUT PROJECT'!$K209*(1-'6. INPUT PROJECT'!$L209)*(1+'6. INPUT PROJECT'!$M209)^3</f>
        <v>0</v>
      </c>
      <c r="BD253" s="298">
        <f>BD$73*'6. INPUT PROJECT'!$H209*'6. INPUT PROJECT'!$K209*(1-'6. INPUT PROJECT'!$L209)*(1+'6. INPUT PROJECT'!$M209)^3</f>
        <v>0</v>
      </c>
      <c r="BE253" s="298">
        <f>BE$73*'6. INPUT PROJECT'!$H209*'6. INPUT PROJECT'!$K209*(1-'6. INPUT PROJECT'!$L209)*(1+'6. INPUT PROJECT'!$M209)^3</f>
        <v>0</v>
      </c>
      <c r="BF253" s="298">
        <f>BF$73*'6. INPUT PROJECT'!$H209*'6. INPUT PROJECT'!$K209*(1-'6. INPUT PROJECT'!$L209)*(1+'6. INPUT PROJECT'!$M209)^3</f>
        <v>0</v>
      </c>
      <c r="BG253" s="298">
        <f>BG$73*'6. INPUT PROJECT'!$H209*'6. INPUT PROJECT'!$K209*(1-'6. INPUT PROJECT'!$L209)*(1+'6. INPUT PROJECT'!$M209)^3</f>
        <v>0</v>
      </c>
      <c r="BH253" s="298">
        <f>BH$73*'6. INPUT PROJECT'!$H209*'6. INPUT PROJECT'!$K209*(1-'6. INPUT PROJECT'!$L209)*(1+'6. INPUT PROJECT'!$M209)^4</f>
        <v>0</v>
      </c>
      <c r="BI253" s="298">
        <f>BI$73*'6. INPUT PROJECT'!$H209*'6. INPUT PROJECT'!$K209*(1-'6. INPUT PROJECT'!$L209)*(1+'6. INPUT PROJECT'!$M209)^4</f>
        <v>0</v>
      </c>
      <c r="BJ253" s="298">
        <f>BJ$73*'6. INPUT PROJECT'!$H209*'6. INPUT PROJECT'!$K209*(1-'6. INPUT PROJECT'!$L209)*(1+'6. INPUT PROJECT'!$M209)^4</f>
        <v>0</v>
      </c>
      <c r="BK253" s="298">
        <f>BK$73*'6. INPUT PROJECT'!$H209*'6. INPUT PROJECT'!$K209*(1-'6. INPUT PROJECT'!$L209)*(1+'6. INPUT PROJECT'!$M209)^4</f>
        <v>0</v>
      </c>
      <c r="BL253" s="298">
        <f>BL$73*'6. INPUT PROJECT'!$H209*'6. INPUT PROJECT'!$K209*(1-'6. INPUT PROJECT'!$L209)*(1+'6. INPUT PROJECT'!$M209)^4</f>
        <v>0</v>
      </c>
      <c r="BM253" s="298">
        <f>BM$73*'6. INPUT PROJECT'!$H209*'6. INPUT PROJECT'!$K209*(1-'6. INPUT PROJECT'!$L209)*(1+'6. INPUT PROJECT'!$M209)^4</f>
        <v>0</v>
      </c>
      <c r="BN253" s="298">
        <f>BN$73*'6. INPUT PROJECT'!$H209*'6. INPUT PROJECT'!$K209*(1-'6. INPUT PROJECT'!$L209)*(1+'6. INPUT PROJECT'!$M209)^4</f>
        <v>0</v>
      </c>
      <c r="BO253" s="298">
        <f>BO$73*'6. INPUT PROJECT'!$H209*'6. INPUT PROJECT'!$K209*(1-'6. INPUT PROJECT'!$L209)*(1+'6. INPUT PROJECT'!$M209)^4</f>
        <v>0</v>
      </c>
      <c r="BP253" s="298">
        <f>BP$73*'6. INPUT PROJECT'!$H209*'6. INPUT PROJECT'!$K209*(1-'6. INPUT PROJECT'!$L209)*(1+'6. INPUT PROJECT'!$M209)^4</f>
        <v>0</v>
      </c>
      <c r="BQ253" s="298">
        <f>BQ$73*'6. INPUT PROJECT'!$H209*'6. INPUT PROJECT'!$K209*(1-'6. INPUT PROJECT'!$L209)*(1+'6. INPUT PROJECT'!$M209)^4</f>
        <v>0</v>
      </c>
      <c r="BR253" s="298">
        <f>BR$73*'6. INPUT PROJECT'!$H209*'6. INPUT PROJECT'!$K209*(1-'6. INPUT PROJECT'!$L209)*(1+'6. INPUT PROJECT'!$M209)^4</f>
        <v>0</v>
      </c>
      <c r="BS253" s="298">
        <f>BS$73*'6. INPUT PROJECT'!$H209*'6. INPUT PROJECT'!$K209*(1-'6. INPUT PROJECT'!$L209)*(1+'6. INPUT PROJECT'!$M209)^4</f>
        <v>0</v>
      </c>
    </row>
    <row r="254" spans="1:71" s="83" customFormat="1" ht="16">
      <c r="B254" s="135" t="str">
        <f>'6. INPUT PROJECT'!C211</f>
        <v>3.2</v>
      </c>
      <c r="C254" s="135" t="str">
        <f>'6. INPUT PROJECT'!D211</f>
        <v>Project Pull-through - NTT - Price Discounts</v>
      </c>
      <c r="E254" s="300">
        <f t="shared" ref="E254:E297" si="170">F254+G254+H254+I254+J254</f>
        <v>3076.9230769230771</v>
      </c>
      <c r="F254" s="300">
        <f t="shared" ref="F254:F297" si="171">SUM(L254:W254)</f>
        <v>3076.9230769230771</v>
      </c>
      <c r="G254" s="300">
        <f t="shared" ref="G254:G297" si="172">SUM(X254:AI254)</f>
        <v>0</v>
      </c>
      <c r="H254" s="300">
        <f t="shared" ref="H254:H297" si="173">SUM(AJ254:AU254)</f>
        <v>0</v>
      </c>
      <c r="I254" s="300">
        <f t="shared" ref="I254:I297" si="174">SUM(AV254:BG254)</f>
        <v>0</v>
      </c>
      <c r="J254" s="300">
        <f t="shared" ref="J254:J297" si="175">SUM(BH254:BS254)</f>
        <v>0</v>
      </c>
      <c r="K254" s="291"/>
      <c r="L254" s="301">
        <f>L255+L276+L287</f>
        <v>1025.6410256410256</v>
      </c>
      <c r="M254" s="301">
        <f t="shared" ref="M254:BS254" si="176">M255+M276+M287</f>
        <v>1025.6410256410256</v>
      </c>
      <c r="N254" s="301">
        <f t="shared" si="176"/>
        <v>1025.6410256410256</v>
      </c>
      <c r="O254" s="301">
        <f t="shared" si="176"/>
        <v>0</v>
      </c>
      <c r="P254" s="301">
        <f t="shared" si="176"/>
        <v>0</v>
      </c>
      <c r="Q254" s="301">
        <f t="shared" si="176"/>
        <v>0</v>
      </c>
      <c r="R254" s="301">
        <f t="shared" si="176"/>
        <v>0</v>
      </c>
      <c r="S254" s="301">
        <f t="shared" si="176"/>
        <v>0</v>
      </c>
      <c r="T254" s="301">
        <f t="shared" si="176"/>
        <v>0</v>
      </c>
      <c r="U254" s="301">
        <f t="shared" si="176"/>
        <v>0</v>
      </c>
      <c r="V254" s="301">
        <f t="shared" si="176"/>
        <v>0</v>
      </c>
      <c r="W254" s="301">
        <f t="shared" si="176"/>
        <v>0</v>
      </c>
      <c r="X254" s="301">
        <f t="shared" si="176"/>
        <v>0</v>
      </c>
      <c r="Y254" s="301">
        <f t="shared" si="176"/>
        <v>0</v>
      </c>
      <c r="Z254" s="301">
        <f t="shared" si="176"/>
        <v>0</v>
      </c>
      <c r="AA254" s="301">
        <f t="shared" si="176"/>
        <v>0</v>
      </c>
      <c r="AB254" s="301">
        <f t="shared" si="176"/>
        <v>0</v>
      </c>
      <c r="AC254" s="301">
        <f t="shared" si="176"/>
        <v>0</v>
      </c>
      <c r="AD254" s="301">
        <f t="shared" si="176"/>
        <v>0</v>
      </c>
      <c r="AE254" s="301">
        <f t="shared" si="176"/>
        <v>0</v>
      </c>
      <c r="AF254" s="301">
        <f t="shared" si="176"/>
        <v>0</v>
      </c>
      <c r="AG254" s="301">
        <f t="shared" si="176"/>
        <v>0</v>
      </c>
      <c r="AH254" s="301">
        <f t="shared" si="176"/>
        <v>0</v>
      </c>
      <c r="AI254" s="301">
        <f t="shared" si="176"/>
        <v>0</v>
      </c>
      <c r="AJ254" s="301">
        <f t="shared" si="176"/>
        <v>0</v>
      </c>
      <c r="AK254" s="301">
        <f t="shared" si="176"/>
        <v>0</v>
      </c>
      <c r="AL254" s="301">
        <f t="shared" si="176"/>
        <v>0</v>
      </c>
      <c r="AM254" s="301">
        <f t="shared" si="176"/>
        <v>0</v>
      </c>
      <c r="AN254" s="301">
        <f t="shared" si="176"/>
        <v>0</v>
      </c>
      <c r="AO254" s="301">
        <f t="shared" si="176"/>
        <v>0</v>
      </c>
      <c r="AP254" s="301">
        <f t="shared" si="176"/>
        <v>0</v>
      </c>
      <c r="AQ254" s="301">
        <f t="shared" si="176"/>
        <v>0</v>
      </c>
      <c r="AR254" s="301">
        <f t="shared" si="176"/>
        <v>0</v>
      </c>
      <c r="AS254" s="301">
        <f t="shared" si="176"/>
        <v>0</v>
      </c>
      <c r="AT254" s="301">
        <f t="shared" si="176"/>
        <v>0</v>
      </c>
      <c r="AU254" s="301">
        <f t="shared" si="176"/>
        <v>0</v>
      </c>
      <c r="AV254" s="301">
        <f t="shared" si="176"/>
        <v>0</v>
      </c>
      <c r="AW254" s="301">
        <f t="shared" si="176"/>
        <v>0</v>
      </c>
      <c r="AX254" s="301">
        <f t="shared" si="176"/>
        <v>0</v>
      </c>
      <c r="AY254" s="301">
        <f t="shared" si="176"/>
        <v>0</v>
      </c>
      <c r="AZ254" s="301">
        <f t="shared" si="176"/>
        <v>0</v>
      </c>
      <c r="BA254" s="301">
        <f t="shared" si="176"/>
        <v>0</v>
      </c>
      <c r="BB254" s="301">
        <f t="shared" si="176"/>
        <v>0</v>
      </c>
      <c r="BC254" s="301">
        <f t="shared" si="176"/>
        <v>0</v>
      </c>
      <c r="BD254" s="301">
        <f t="shared" si="176"/>
        <v>0</v>
      </c>
      <c r="BE254" s="301">
        <f t="shared" si="176"/>
        <v>0</v>
      </c>
      <c r="BF254" s="301">
        <f t="shared" si="176"/>
        <v>0</v>
      </c>
      <c r="BG254" s="301">
        <f t="shared" si="176"/>
        <v>0</v>
      </c>
      <c r="BH254" s="301">
        <f t="shared" si="176"/>
        <v>0</v>
      </c>
      <c r="BI254" s="301">
        <f t="shared" si="176"/>
        <v>0</v>
      </c>
      <c r="BJ254" s="301">
        <f t="shared" si="176"/>
        <v>0</v>
      </c>
      <c r="BK254" s="301">
        <f t="shared" si="176"/>
        <v>0</v>
      </c>
      <c r="BL254" s="301">
        <f t="shared" si="176"/>
        <v>0</v>
      </c>
      <c r="BM254" s="301">
        <f t="shared" si="176"/>
        <v>0</v>
      </c>
      <c r="BN254" s="301">
        <f t="shared" si="176"/>
        <v>0</v>
      </c>
      <c r="BO254" s="301">
        <f t="shared" si="176"/>
        <v>0</v>
      </c>
      <c r="BP254" s="301">
        <f t="shared" si="176"/>
        <v>0</v>
      </c>
      <c r="BQ254" s="301">
        <f t="shared" si="176"/>
        <v>0</v>
      </c>
      <c r="BR254" s="301">
        <f t="shared" si="176"/>
        <v>0</v>
      </c>
      <c r="BS254" s="301">
        <f t="shared" si="176"/>
        <v>0</v>
      </c>
    </row>
    <row r="255" spans="1:71" s="79" customFormat="1" ht="16" outlineLevel="1">
      <c r="A255" s="83"/>
      <c r="B255" s="133" t="str">
        <f>'6. INPUT PROJECT'!D214</f>
        <v>3.2.1</v>
      </c>
      <c r="C255" s="133" t="str">
        <f>'6. INPUT PROJECT'!E214</f>
        <v>Discount - Project Pull-through - NTT - Revenues - Equipment</v>
      </c>
      <c r="E255" s="296">
        <f t="shared" si="170"/>
        <v>0</v>
      </c>
      <c r="F255" s="296">
        <f t="shared" si="171"/>
        <v>0</v>
      </c>
      <c r="G255" s="296">
        <f t="shared" si="172"/>
        <v>0</v>
      </c>
      <c r="H255" s="296">
        <f t="shared" si="173"/>
        <v>0</v>
      </c>
      <c r="I255" s="296">
        <f t="shared" si="174"/>
        <v>0</v>
      </c>
      <c r="J255" s="296">
        <f t="shared" si="175"/>
        <v>0</v>
      </c>
      <c r="K255" s="291"/>
      <c r="L255" s="296">
        <f t="shared" ref="L255:AQ255" si="177">SUM(L256:L275)</f>
        <v>0</v>
      </c>
      <c r="M255" s="296">
        <f t="shared" si="177"/>
        <v>0</v>
      </c>
      <c r="N255" s="296">
        <f t="shared" si="177"/>
        <v>0</v>
      </c>
      <c r="O255" s="296">
        <f t="shared" si="177"/>
        <v>0</v>
      </c>
      <c r="P255" s="296">
        <f t="shared" si="177"/>
        <v>0</v>
      </c>
      <c r="Q255" s="296">
        <f t="shared" si="177"/>
        <v>0</v>
      </c>
      <c r="R255" s="296">
        <f t="shared" si="177"/>
        <v>0</v>
      </c>
      <c r="S255" s="296">
        <f t="shared" si="177"/>
        <v>0</v>
      </c>
      <c r="T255" s="296">
        <f t="shared" si="177"/>
        <v>0</v>
      </c>
      <c r="U255" s="296">
        <f t="shared" si="177"/>
        <v>0</v>
      </c>
      <c r="V255" s="296">
        <f t="shared" si="177"/>
        <v>0</v>
      </c>
      <c r="W255" s="296">
        <f t="shared" si="177"/>
        <v>0</v>
      </c>
      <c r="X255" s="296">
        <f t="shared" si="177"/>
        <v>0</v>
      </c>
      <c r="Y255" s="296">
        <f t="shared" si="177"/>
        <v>0</v>
      </c>
      <c r="Z255" s="296">
        <f t="shared" si="177"/>
        <v>0</v>
      </c>
      <c r="AA255" s="296">
        <f t="shared" si="177"/>
        <v>0</v>
      </c>
      <c r="AB255" s="296">
        <f t="shared" si="177"/>
        <v>0</v>
      </c>
      <c r="AC255" s="296">
        <f t="shared" si="177"/>
        <v>0</v>
      </c>
      <c r="AD255" s="296">
        <f t="shared" si="177"/>
        <v>0</v>
      </c>
      <c r="AE255" s="296">
        <f t="shared" si="177"/>
        <v>0</v>
      </c>
      <c r="AF255" s="296">
        <f t="shared" si="177"/>
        <v>0</v>
      </c>
      <c r="AG255" s="296">
        <f t="shared" si="177"/>
        <v>0</v>
      </c>
      <c r="AH255" s="296">
        <f t="shared" si="177"/>
        <v>0</v>
      </c>
      <c r="AI255" s="296">
        <f t="shared" si="177"/>
        <v>0</v>
      </c>
      <c r="AJ255" s="296">
        <f t="shared" si="177"/>
        <v>0</v>
      </c>
      <c r="AK255" s="296">
        <f t="shared" si="177"/>
        <v>0</v>
      </c>
      <c r="AL255" s="296">
        <f t="shared" si="177"/>
        <v>0</v>
      </c>
      <c r="AM255" s="296">
        <f t="shared" si="177"/>
        <v>0</v>
      </c>
      <c r="AN255" s="296">
        <f t="shared" si="177"/>
        <v>0</v>
      </c>
      <c r="AO255" s="296">
        <f t="shared" si="177"/>
        <v>0</v>
      </c>
      <c r="AP255" s="296">
        <f t="shared" si="177"/>
        <v>0</v>
      </c>
      <c r="AQ255" s="296">
        <f t="shared" si="177"/>
        <v>0</v>
      </c>
      <c r="AR255" s="296">
        <f t="shared" ref="AR255:BS255" si="178">SUM(AR256:AR275)</f>
        <v>0</v>
      </c>
      <c r="AS255" s="296">
        <f t="shared" si="178"/>
        <v>0</v>
      </c>
      <c r="AT255" s="296">
        <f t="shared" si="178"/>
        <v>0</v>
      </c>
      <c r="AU255" s="296">
        <f t="shared" si="178"/>
        <v>0</v>
      </c>
      <c r="AV255" s="296">
        <f t="shared" si="178"/>
        <v>0</v>
      </c>
      <c r="AW255" s="296">
        <f t="shared" si="178"/>
        <v>0</v>
      </c>
      <c r="AX255" s="296">
        <f t="shared" si="178"/>
        <v>0</v>
      </c>
      <c r="AY255" s="296">
        <f t="shared" si="178"/>
        <v>0</v>
      </c>
      <c r="AZ255" s="296">
        <f t="shared" si="178"/>
        <v>0</v>
      </c>
      <c r="BA255" s="296">
        <f t="shared" si="178"/>
        <v>0</v>
      </c>
      <c r="BB255" s="296">
        <f t="shared" si="178"/>
        <v>0</v>
      </c>
      <c r="BC255" s="296">
        <f t="shared" si="178"/>
        <v>0</v>
      </c>
      <c r="BD255" s="296">
        <f t="shared" si="178"/>
        <v>0</v>
      </c>
      <c r="BE255" s="296">
        <f t="shared" si="178"/>
        <v>0</v>
      </c>
      <c r="BF255" s="296">
        <f t="shared" si="178"/>
        <v>0</v>
      </c>
      <c r="BG255" s="296">
        <f t="shared" si="178"/>
        <v>0</v>
      </c>
      <c r="BH255" s="296">
        <f t="shared" si="178"/>
        <v>0</v>
      </c>
      <c r="BI255" s="296">
        <f t="shared" si="178"/>
        <v>0</v>
      </c>
      <c r="BJ255" s="296">
        <f t="shared" si="178"/>
        <v>0</v>
      </c>
      <c r="BK255" s="296">
        <f t="shared" si="178"/>
        <v>0</v>
      </c>
      <c r="BL255" s="296">
        <f t="shared" si="178"/>
        <v>0</v>
      </c>
      <c r="BM255" s="296">
        <f t="shared" si="178"/>
        <v>0</v>
      </c>
      <c r="BN255" s="296">
        <f t="shared" si="178"/>
        <v>0</v>
      </c>
      <c r="BO255" s="296">
        <f t="shared" si="178"/>
        <v>0</v>
      </c>
      <c r="BP255" s="296">
        <f t="shared" si="178"/>
        <v>0</v>
      </c>
      <c r="BQ255" s="296">
        <f t="shared" si="178"/>
        <v>0</v>
      </c>
      <c r="BR255" s="296">
        <f t="shared" si="178"/>
        <v>0</v>
      </c>
      <c r="BS255" s="296">
        <f t="shared" si="178"/>
        <v>0</v>
      </c>
    </row>
    <row r="256" spans="1:71" s="80" customFormat="1" ht="16" outlineLevel="2">
      <c r="A256" s="83"/>
      <c r="B256" s="129" t="str">
        <f t="shared" ref="B256:C275" si="179">B212</f>
        <v>Project-3.1.1-Item #1</v>
      </c>
      <c r="C256" s="129" t="str">
        <f t="shared" si="179"/>
        <v>Cameras</v>
      </c>
      <c r="E256" s="297">
        <f t="shared" si="170"/>
        <v>0</v>
      </c>
      <c r="F256" s="297">
        <f t="shared" si="171"/>
        <v>0</v>
      </c>
      <c r="G256" s="297">
        <f t="shared" si="172"/>
        <v>0</v>
      </c>
      <c r="H256" s="297">
        <f t="shared" si="173"/>
        <v>0</v>
      </c>
      <c r="I256" s="297">
        <f t="shared" si="174"/>
        <v>0</v>
      </c>
      <c r="J256" s="297">
        <f t="shared" si="175"/>
        <v>0</v>
      </c>
      <c r="K256" s="291"/>
      <c r="L256" s="297">
        <f>L212*'6. INPUT PROJECT'!$L160/(1-'6. INPUT PROJECT'!$L160)</f>
        <v>0</v>
      </c>
      <c r="M256" s="297">
        <f>M212*'6. INPUT PROJECT'!$L160/(1-'6. INPUT PROJECT'!$L160)</f>
        <v>0</v>
      </c>
      <c r="N256" s="297">
        <f>N212*'6. INPUT PROJECT'!$L160/(1-'6. INPUT PROJECT'!$L160)</f>
        <v>0</v>
      </c>
      <c r="O256" s="297">
        <f>O212*'6. INPUT PROJECT'!$L160/(1-'6. INPUT PROJECT'!$L160)</f>
        <v>0</v>
      </c>
      <c r="P256" s="297">
        <f>P212*'6. INPUT PROJECT'!$L160/(1-'6. INPUT PROJECT'!$L160)</f>
        <v>0</v>
      </c>
      <c r="Q256" s="297">
        <f>Q212*'6. INPUT PROJECT'!$L160/(1-'6. INPUT PROJECT'!$L160)</f>
        <v>0</v>
      </c>
      <c r="R256" s="297">
        <f>R212*'6. INPUT PROJECT'!$L160/(1-'6. INPUT PROJECT'!$L160)</f>
        <v>0</v>
      </c>
      <c r="S256" s="297">
        <f>S212*'6. INPUT PROJECT'!$L160/(1-'6. INPUT PROJECT'!$L160)</f>
        <v>0</v>
      </c>
      <c r="T256" s="297">
        <f>T212*'6. INPUT PROJECT'!$L160/(1-'6. INPUT PROJECT'!$L160)</f>
        <v>0</v>
      </c>
      <c r="U256" s="297">
        <f>U212*'6. INPUT PROJECT'!$L160/(1-'6. INPUT PROJECT'!$L160)</f>
        <v>0</v>
      </c>
      <c r="V256" s="297">
        <f>V212*'6. INPUT PROJECT'!$L160/(1-'6. INPUT PROJECT'!$L160)</f>
        <v>0</v>
      </c>
      <c r="W256" s="297">
        <f>W212*'6. INPUT PROJECT'!$L160/(1-'6. INPUT PROJECT'!$L160)</f>
        <v>0</v>
      </c>
      <c r="X256" s="297">
        <f>X212*'6. INPUT PROJECT'!$L160/(1-'6. INPUT PROJECT'!$L160)</f>
        <v>0</v>
      </c>
      <c r="Y256" s="297">
        <f>Y212*'6. INPUT PROJECT'!$L160/(1-'6. INPUT PROJECT'!$L160)</f>
        <v>0</v>
      </c>
      <c r="Z256" s="297">
        <f>Z212*'6. INPUT PROJECT'!$L160/(1-'6. INPUT PROJECT'!$L160)</f>
        <v>0</v>
      </c>
      <c r="AA256" s="297">
        <f>AA212*'6. INPUT PROJECT'!$L160/(1-'6. INPUT PROJECT'!$L160)</f>
        <v>0</v>
      </c>
      <c r="AB256" s="297">
        <f>AB212*'6. INPUT PROJECT'!$L160/(1-'6. INPUT PROJECT'!$L160)</f>
        <v>0</v>
      </c>
      <c r="AC256" s="297">
        <f>AC212*'6. INPUT PROJECT'!$L160/(1-'6. INPUT PROJECT'!$L160)</f>
        <v>0</v>
      </c>
      <c r="AD256" s="297">
        <f>AD212*'6. INPUT PROJECT'!$L160/(1-'6. INPUT PROJECT'!$L160)</f>
        <v>0</v>
      </c>
      <c r="AE256" s="297">
        <f>AE212*'6. INPUT PROJECT'!$L160/(1-'6. INPUT PROJECT'!$L160)</f>
        <v>0</v>
      </c>
      <c r="AF256" s="297">
        <f>AF212*'6. INPUT PROJECT'!$L160/(1-'6. INPUT PROJECT'!$L160)</f>
        <v>0</v>
      </c>
      <c r="AG256" s="297">
        <f>AG212*'6. INPUT PROJECT'!$L160/(1-'6. INPUT PROJECT'!$L160)</f>
        <v>0</v>
      </c>
      <c r="AH256" s="297">
        <f>AH212*'6. INPUT PROJECT'!$L160/(1-'6. INPUT PROJECT'!$L160)</f>
        <v>0</v>
      </c>
      <c r="AI256" s="297">
        <f>AI212*'6. INPUT PROJECT'!$L160/(1-'6. INPUT PROJECT'!$L160)</f>
        <v>0</v>
      </c>
      <c r="AJ256" s="297">
        <f>AJ212*'6. INPUT PROJECT'!$L160/(1-'6. INPUT PROJECT'!$L160)</f>
        <v>0</v>
      </c>
      <c r="AK256" s="297">
        <f>AK212*'6. INPUT PROJECT'!$L160/(1-'6. INPUT PROJECT'!$L160)</f>
        <v>0</v>
      </c>
      <c r="AL256" s="297">
        <f>AL212*'6. INPUT PROJECT'!$L160/(1-'6. INPUT PROJECT'!$L160)</f>
        <v>0</v>
      </c>
      <c r="AM256" s="297">
        <f>AM212*'6. INPUT PROJECT'!$L160/(1-'6. INPUT PROJECT'!$L160)</f>
        <v>0</v>
      </c>
      <c r="AN256" s="297">
        <f>AN212*'6. INPUT PROJECT'!$L160/(1-'6. INPUT PROJECT'!$L160)</f>
        <v>0</v>
      </c>
      <c r="AO256" s="297">
        <f>AO212*'6. INPUT PROJECT'!$L160/(1-'6. INPUT PROJECT'!$L160)</f>
        <v>0</v>
      </c>
      <c r="AP256" s="297">
        <f>AP212*'6. INPUT PROJECT'!$L160/(1-'6. INPUT PROJECT'!$L160)</f>
        <v>0</v>
      </c>
      <c r="AQ256" s="297">
        <f>AQ212*'6. INPUT PROJECT'!$L160/(1-'6. INPUT PROJECT'!$L160)</f>
        <v>0</v>
      </c>
      <c r="AR256" s="297">
        <f>AR212*'6. INPUT PROJECT'!$L160/(1-'6. INPUT PROJECT'!$L160)</f>
        <v>0</v>
      </c>
      <c r="AS256" s="297">
        <f>AS212*'6. INPUT PROJECT'!$L160/(1-'6. INPUT PROJECT'!$L160)</f>
        <v>0</v>
      </c>
      <c r="AT256" s="297">
        <f>AT212*'6. INPUT PROJECT'!$L160/(1-'6. INPUT PROJECT'!$L160)</f>
        <v>0</v>
      </c>
      <c r="AU256" s="297">
        <f>AU212*'6. INPUT PROJECT'!$L160/(1-'6. INPUT PROJECT'!$L160)</f>
        <v>0</v>
      </c>
      <c r="AV256" s="297">
        <f>AV212*'6. INPUT PROJECT'!$L160/(1-'6. INPUT PROJECT'!$L160)</f>
        <v>0</v>
      </c>
      <c r="AW256" s="297">
        <f>AW212*'6. INPUT PROJECT'!$L160/(1-'6. INPUT PROJECT'!$L160)</f>
        <v>0</v>
      </c>
      <c r="AX256" s="297">
        <f>AX212*'6. INPUT PROJECT'!$L160/(1-'6. INPUT PROJECT'!$L160)</f>
        <v>0</v>
      </c>
      <c r="AY256" s="297">
        <f>AY212*'6. INPUT PROJECT'!$L160/(1-'6. INPUT PROJECT'!$L160)</f>
        <v>0</v>
      </c>
      <c r="AZ256" s="297">
        <f>AZ212*'6. INPUT PROJECT'!$L160/(1-'6. INPUT PROJECT'!$L160)</f>
        <v>0</v>
      </c>
      <c r="BA256" s="297">
        <f>BA212*'6. INPUT PROJECT'!$L160/(1-'6. INPUT PROJECT'!$L160)</f>
        <v>0</v>
      </c>
      <c r="BB256" s="297">
        <f>BB212*'6. INPUT PROJECT'!$L160/(1-'6. INPUT PROJECT'!$L160)</f>
        <v>0</v>
      </c>
      <c r="BC256" s="297">
        <f>BC212*'6. INPUT PROJECT'!$L160/(1-'6. INPUT PROJECT'!$L160)</f>
        <v>0</v>
      </c>
      <c r="BD256" s="297">
        <f>BD212*'6. INPUT PROJECT'!$L160/(1-'6. INPUT PROJECT'!$L160)</f>
        <v>0</v>
      </c>
      <c r="BE256" s="297">
        <f>BE212*'6. INPUT PROJECT'!$L160/(1-'6. INPUT PROJECT'!$L160)</f>
        <v>0</v>
      </c>
      <c r="BF256" s="297">
        <f>BF212*'6. INPUT PROJECT'!$L160/(1-'6. INPUT PROJECT'!$L160)</f>
        <v>0</v>
      </c>
      <c r="BG256" s="297">
        <f>BG212*'6. INPUT PROJECT'!$L160/(1-'6. INPUT PROJECT'!$L160)</f>
        <v>0</v>
      </c>
      <c r="BH256" s="297">
        <f>BH212*'6. INPUT PROJECT'!$L160/(1-'6. INPUT PROJECT'!$L160)</f>
        <v>0</v>
      </c>
      <c r="BI256" s="297">
        <f>BI212*'6. INPUT PROJECT'!$L160/(1-'6. INPUT PROJECT'!$L160)</f>
        <v>0</v>
      </c>
      <c r="BJ256" s="297">
        <f>BJ212*'6. INPUT PROJECT'!$L160/(1-'6. INPUT PROJECT'!$L160)</f>
        <v>0</v>
      </c>
      <c r="BK256" s="297">
        <f>BK212*'6. INPUT PROJECT'!$L160/(1-'6. INPUT PROJECT'!$L160)</f>
        <v>0</v>
      </c>
      <c r="BL256" s="297">
        <f>BL212*'6. INPUT PROJECT'!$L160/(1-'6. INPUT PROJECT'!$L160)</f>
        <v>0</v>
      </c>
      <c r="BM256" s="297">
        <f>BM212*'6. INPUT PROJECT'!$L160/(1-'6. INPUT PROJECT'!$L160)</f>
        <v>0</v>
      </c>
      <c r="BN256" s="297">
        <f>BN212*'6. INPUT PROJECT'!$L160/(1-'6. INPUT PROJECT'!$L160)</f>
        <v>0</v>
      </c>
      <c r="BO256" s="297">
        <f>BO212*'6. INPUT PROJECT'!$L160/(1-'6. INPUT PROJECT'!$L160)</f>
        <v>0</v>
      </c>
      <c r="BP256" s="297">
        <f>BP212*'6. INPUT PROJECT'!$L160/(1-'6. INPUT PROJECT'!$L160)</f>
        <v>0</v>
      </c>
      <c r="BQ256" s="297">
        <f>BQ212*'6. INPUT PROJECT'!$L160/(1-'6. INPUT PROJECT'!$L160)</f>
        <v>0</v>
      </c>
      <c r="BR256" s="297">
        <f>BR212*'6. INPUT PROJECT'!$L160/(1-'6. INPUT PROJECT'!$L160)</f>
        <v>0</v>
      </c>
      <c r="BS256" s="297">
        <f>BS212*'6. INPUT PROJECT'!$L160/(1-'6. INPUT PROJECT'!$L160)</f>
        <v>0</v>
      </c>
    </row>
    <row r="257" spans="1:71" s="80" customFormat="1" ht="19" outlineLevel="2">
      <c r="A257" s="83"/>
      <c r="B257" s="129" t="str">
        <f t="shared" si="179"/>
        <v>Project-3.1.1-Item #2</v>
      </c>
      <c r="C257" s="129" t="str">
        <f t="shared" si="179"/>
        <v>LPR Camera</v>
      </c>
      <c r="E257" s="297">
        <f t="shared" si="170"/>
        <v>0</v>
      </c>
      <c r="F257" s="297">
        <f t="shared" si="171"/>
        <v>0</v>
      </c>
      <c r="G257" s="297">
        <f t="shared" si="172"/>
        <v>0</v>
      </c>
      <c r="H257" s="297">
        <f t="shared" si="173"/>
        <v>0</v>
      </c>
      <c r="I257" s="297">
        <f t="shared" si="174"/>
        <v>0</v>
      </c>
      <c r="J257" s="297">
        <f t="shared" si="175"/>
        <v>0</v>
      </c>
      <c r="K257" s="314"/>
      <c r="L257" s="297">
        <f>L213*'6. INPUT PROJECT'!$L161/(1-'6. INPUT PROJECT'!$L161)</f>
        <v>0</v>
      </c>
      <c r="M257" s="297">
        <f>M213*'6. INPUT PROJECT'!$L161/(1-'6. INPUT PROJECT'!$L161)</f>
        <v>0</v>
      </c>
      <c r="N257" s="297">
        <f>N213*'6. INPUT PROJECT'!$L161/(1-'6. INPUT PROJECT'!$L161)</f>
        <v>0</v>
      </c>
      <c r="O257" s="297">
        <f>O213*'6. INPUT PROJECT'!$L161/(1-'6. INPUT PROJECT'!$L161)</f>
        <v>0</v>
      </c>
      <c r="P257" s="297">
        <f>P213*'6. INPUT PROJECT'!$L161/(1-'6. INPUT PROJECT'!$L161)</f>
        <v>0</v>
      </c>
      <c r="Q257" s="297">
        <f>Q213*'6. INPUT PROJECT'!$L161/(1-'6. INPUT PROJECT'!$L161)</f>
        <v>0</v>
      </c>
      <c r="R257" s="297">
        <f>R213*'6. INPUT PROJECT'!$L161/(1-'6. INPUT PROJECT'!$L161)</f>
        <v>0</v>
      </c>
      <c r="S257" s="297">
        <f>S213*'6. INPUT PROJECT'!$L161/(1-'6. INPUT PROJECT'!$L161)</f>
        <v>0</v>
      </c>
      <c r="T257" s="297">
        <f>T213*'6. INPUT PROJECT'!$L161/(1-'6. INPUT PROJECT'!$L161)</f>
        <v>0</v>
      </c>
      <c r="U257" s="297">
        <f>U213*'6. INPUT PROJECT'!$L161/(1-'6. INPUT PROJECT'!$L161)</f>
        <v>0</v>
      </c>
      <c r="V257" s="297">
        <f>V213*'6. INPUT PROJECT'!$L161/(1-'6. INPUT PROJECT'!$L161)</f>
        <v>0</v>
      </c>
      <c r="W257" s="297">
        <f>W213*'6. INPUT PROJECT'!$L161/(1-'6. INPUT PROJECT'!$L161)</f>
        <v>0</v>
      </c>
      <c r="X257" s="297">
        <f>X213*'6. INPUT PROJECT'!$L161/(1-'6. INPUT PROJECT'!$L161)</f>
        <v>0</v>
      </c>
      <c r="Y257" s="297">
        <f>Y213*'6. INPUT PROJECT'!$L161/(1-'6. INPUT PROJECT'!$L161)</f>
        <v>0</v>
      </c>
      <c r="Z257" s="297">
        <f>Z213*'6. INPUT PROJECT'!$L161/(1-'6. INPUT PROJECT'!$L161)</f>
        <v>0</v>
      </c>
      <c r="AA257" s="297">
        <f>AA213*'6. INPUT PROJECT'!$L161/(1-'6. INPUT PROJECT'!$L161)</f>
        <v>0</v>
      </c>
      <c r="AB257" s="297">
        <f>AB213*'6. INPUT PROJECT'!$L161/(1-'6. INPUT PROJECT'!$L161)</f>
        <v>0</v>
      </c>
      <c r="AC257" s="297">
        <f>AC213*'6. INPUT PROJECT'!$L161/(1-'6. INPUT PROJECT'!$L161)</f>
        <v>0</v>
      </c>
      <c r="AD257" s="297">
        <f>AD213*'6. INPUT PROJECT'!$L161/(1-'6. INPUT PROJECT'!$L161)</f>
        <v>0</v>
      </c>
      <c r="AE257" s="297">
        <f>AE213*'6. INPUT PROJECT'!$L161/(1-'6. INPUT PROJECT'!$L161)</f>
        <v>0</v>
      </c>
      <c r="AF257" s="297">
        <f>AF213*'6. INPUT PROJECT'!$L161/(1-'6. INPUT PROJECT'!$L161)</f>
        <v>0</v>
      </c>
      <c r="AG257" s="297">
        <f>AG213*'6. INPUT PROJECT'!$L161/(1-'6. INPUT PROJECT'!$L161)</f>
        <v>0</v>
      </c>
      <c r="AH257" s="297">
        <f>AH213*'6. INPUT PROJECT'!$L161/(1-'6. INPUT PROJECT'!$L161)</f>
        <v>0</v>
      </c>
      <c r="AI257" s="297">
        <f>AI213*'6. INPUT PROJECT'!$L161/(1-'6. INPUT PROJECT'!$L161)</f>
        <v>0</v>
      </c>
      <c r="AJ257" s="297">
        <f>AJ213*'6. INPUT PROJECT'!$L161/(1-'6. INPUT PROJECT'!$L161)</f>
        <v>0</v>
      </c>
      <c r="AK257" s="297">
        <f>AK213*'6. INPUT PROJECT'!$L161/(1-'6. INPUT PROJECT'!$L161)</f>
        <v>0</v>
      </c>
      <c r="AL257" s="297">
        <f>AL213*'6. INPUT PROJECT'!$L161/(1-'6. INPUT PROJECT'!$L161)</f>
        <v>0</v>
      </c>
      <c r="AM257" s="297">
        <f>AM213*'6. INPUT PROJECT'!$L161/(1-'6. INPUT PROJECT'!$L161)</f>
        <v>0</v>
      </c>
      <c r="AN257" s="297">
        <f>AN213*'6. INPUT PROJECT'!$L161/(1-'6. INPUT PROJECT'!$L161)</f>
        <v>0</v>
      </c>
      <c r="AO257" s="297">
        <f>AO213*'6. INPUT PROJECT'!$L161/(1-'6. INPUT PROJECT'!$L161)</f>
        <v>0</v>
      </c>
      <c r="AP257" s="297">
        <f>AP213*'6. INPUT PROJECT'!$L161/(1-'6. INPUT PROJECT'!$L161)</f>
        <v>0</v>
      </c>
      <c r="AQ257" s="297">
        <f>AQ213*'6. INPUT PROJECT'!$L161/(1-'6. INPUT PROJECT'!$L161)</f>
        <v>0</v>
      </c>
      <c r="AR257" s="297">
        <f>AR213*'6. INPUT PROJECT'!$L161/(1-'6. INPUT PROJECT'!$L161)</f>
        <v>0</v>
      </c>
      <c r="AS257" s="297">
        <f>AS213*'6. INPUT PROJECT'!$L161/(1-'6. INPUT PROJECT'!$L161)</f>
        <v>0</v>
      </c>
      <c r="AT257" s="297">
        <f>AT213*'6. INPUT PROJECT'!$L161/(1-'6. INPUT PROJECT'!$L161)</f>
        <v>0</v>
      </c>
      <c r="AU257" s="297">
        <f>AU213*'6. INPUT PROJECT'!$L161/(1-'6. INPUT PROJECT'!$L161)</f>
        <v>0</v>
      </c>
      <c r="AV257" s="297">
        <f>AV213*'6. INPUT PROJECT'!$L161/(1-'6. INPUT PROJECT'!$L161)</f>
        <v>0</v>
      </c>
      <c r="AW257" s="297">
        <f>AW213*'6. INPUT PROJECT'!$L161/(1-'6. INPUT PROJECT'!$L161)</f>
        <v>0</v>
      </c>
      <c r="AX257" s="297">
        <f>AX213*'6. INPUT PROJECT'!$L161/(1-'6. INPUT PROJECT'!$L161)</f>
        <v>0</v>
      </c>
      <c r="AY257" s="297">
        <f>AY213*'6. INPUT PROJECT'!$L161/(1-'6. INPUT PROJECT'!$L161)</f>
        <v>0</v>
      </c>
      <c r="AZ257" s="297">
        <f>AZ213*'6. INPUT PROJECT'!$L161/(1-'6. INPUT PROJECT'!$L161)</f>
        <v>0</v>
      </c>
      <c r="BA257" s="297">
        <f>BA213*'6. INPUT PROJECT'!$L161/(1-'6. INPUT PROJECT'!$L161)</f>
        <v>0</v>
      </c>
      <c r="BB257" s="297">
        <f>BB213*'6. INPUT PROJECT'!$L161/(1-'6. INPUT PROJECT'!$L161)</f>
        <v>0</v>
      </c>
      <c r="BC257" s="297">
        <f>BC213*'6. INPUT PROJECT'!$L161/(1-'6. INPUT PROJECT'!$L161)</f>
        <v>0</v>
      </c>
      <c r="BD257" s="297">
        <f>BD213*'6. INPUT PROJECT'!$L161/(1-'6. INPUT PROJECT'!$L161)</f>
        <v>0</v>
      </c>
      <c r="BE257" s="297">
        <f>BE213*'6. INPUT PROJECT'!$L161/(1-'6. INPUT PROJECT'!$L161)</f>
        <v>0</v>
      </c>
      <c r="BF257" s="297">
        <f>BF213*'6. INPUT PROJECT'!$L161/(1-'6. INPUT PROJECT'!$L161)</f>
        <v>0</v>
      </c>
      <c r="BG257" s="297">
        <f>BG213*'6. INPUT PROJECT'!$L161/(1-'6. INPUT PROJECT'!$L161)</f>
        <v>0</v>
      </c>
      <c r="BH257" s="297">
        <f>BH213*'6. INPUT PROJECT'!$L161/(1-'6. INPUT PROJECT'!$L161)</f>
        <v>0</v>
      </c>
      <c r="BI257" s="297">
        <f>BI213*'6. INPUT PROJECT'!$L161/(1-'6. INPUT PROJECT'!$L161)</f>
        <v>0</v>
      </c>
      <c r="BJ257" s="297">
        <f>BJ213*'6. INPUT PROJECT'!$L161/(1-'6. INPUT PROJECT'!$L161)</f>
        <v>0</v>
      </c>
      <c r="BK257" s="297">
        <f>BK213*'6. INPUT PROJECT'!$L161/(1-'6. INPUT PROJECT'!$L161)</f>
        <v>0</v>
      </c>
      <c r="BL257" s="297">
        <f>BL213*'6. INPUT PROJECT'!$L161/(1-'6. INPUT PROJECT'!$L161)</f>
        <v>0</v>
      </c>
      <c r="BM257" s="297">
        <f>BM213*'6. INPUT PROJECT'!$L161/(1-'6. INPUT PROJECT'!$L161)</f>
        <v>0</v>
      </c>
      <c r="BN257" s="297">
        <f>BN213*'6. INPUT PROJECT'!$L161/(1-'6. INPUT PROJECT'!$L161)</f>
        <v>0</v>
      </c>
      <c r="BO257" s="297">
        <f>BO213*'6. INPUT PROJECT'!$L161/(1-'6. INPUT PROJECT'!$L161)</f>
        <v>0</v>
      </c>
      <c r="BP257" s="297">
        <f>BP213*'6. INPUT PROJECT'!$L161/(1-'6. INPUT PROJECT'!$L161)</f>
        <v>0</v>
      </c>
      <c r="BQ257" s="297">
        <f>BQ213*'6. INPUT PROJECT'!$L161/(1-'6. INPUT PROJECT'!$L161)</f>
        <v>0</v>
      </c>
      <c r="BR257" s="297">
        <f>BR213*'6. INPUT PROJECT'!$L161/(1-'6. INPUT PROJECT'!$L161)</f>
        <v>0</v>
      </c>
      <c r="BS257" s="297">
        <f>BS213*'6. INPUT PROJECT'!$L161/(1-'6. INPUT PROJECT'!$L161)</f>
        <v>0</v>
      </c>
    </row>
    <row r="258" spans="1:71" s="80" customFormat="1" ht="16" outlineLevel="2">
      <c r="A258" s="83"/>
      <c r="B258" s="129" t="str">
        <f t="shared" si="179"/>
        <v>Project-3.1.1-Item #3</v>
      </c>
      <c r="C258" s="129" t="str">
        <f t="shared" si="179"/>
        <v>PTZ Camera</v>
      </c>
      <c r="E258" s="297">
        <f t="shared" si="170"/>
        <v>0</v>
      </c>
      <c r="F258" s="297">
        <f t="shared" si="171"/>
        <v>0</v>
      </c>
      <c r="G258" s="297">
        <f t="shared" si="172"/>
        <v>0</v>
      </c>
      <c r="H258" s="297">
        <f t="shared" si="173"/>
        <v>0</v>
      </c>
      <c r="I258" s="297">
        <f t="shared" si="174"/>
        <v>0</v>
      </c>
      <c r="J258" s="297">
        <f t="shared" si="175"/>
        <v>0</v>
      </c>
      <c r="K258" s="307"/>
      <c r="L258" s="297">
        <f>L214*'6. INPUT PROJECT'!$L162/(1-'6. INPUT PROJECT'!$L162)</f>
        <v>0</v>
      </c>
      <c r="M258" s="297">
        <f>M214*'6. INPUT PROJECT'!$L162/(1-'6. INPUT PROJECT'!$L162)</f>
        <v>0</v>
      </c>
      <c r="N258" s="297">
        <f>N214*'6. INPUT PROJECT'!$L162/(1-'6. INPUT PROJECT'!$L162)</f>
        <v>0</v>
      </c>
      <c r="O258" s="297">
        <f>O214*'6. INPUT PROJECT'!$L162/(1-'6. INPUT PROJECT'!$L162)</f>
        <v>0</v>
      </c>
      <c r="P258" s="297">
        <f>P214*'6. INPUT PROJECT'!$L162/(1-'6. INPUT PROJECT'!$L162)</f>
        <v>0</v>
      </c>
      <c r="Q258" s="297">
        <f>Q214*'6. INPUT PROJECT'!$L162/(1-'6. INPUT PROJECT'!$L162)</f>
        <v>0</v>
      </c>
      <c r="R258" s="297">
        <f>R214*'6. INPUT PROJECT'!$L162/(1-'6. INPUT PROJECT'!$L162)</f>
        <v>0</v>
      </c>
      <c r="S258" s="297">
        <f>S214*'6. INPUT PROJECT'!$L162/(1-'6. INPUT PROJECT'!$L162)</f>
        <v>0</v>
      </c>
      <c r="T258" s="297">
        <f>T214*'6. INPUT PROJECT'!$L162/(1-'6. INPUT PROJECT'!$L162)</f>
        <v>0</v>
      </c>
      <c r="U258" s="297">
        <f>U214*'6. INPUT PROJECT'!$L162/(1-'6. INPUT PROJECT'!$L162)</f>
        <v>0</v>
      </c>
      <c r="V258" s="297">
        <f>V214*'6. INPUT PROJECT'!$L162/(1-'6. INPUT PROJECT'!$L162)</f>
        <v>0</v>
      </c>
      <c r="W258" s="297">
        <f>W214*'6. INPUT PROJECT'!$L162/(1-'6. INPUT PROJECT'!$L162)</f>
        <v>0</v>
      </c>
      <c r="X258" s="297">
        <f>X214*'6. INPUT PROJECT'!$L162/(1-'6. INPUT PROJECT'!$L162)</f>
        <v>0</v>
      </c>
      <c r="Y258" s="297">
        <f>Y214*'6. INPUT PROJECT'!$L162/(1-'6. INPUT PROJECT'!$L162)</f>
        <v>0</v>
      </c>
      <c r="Z258" s="297">
        <f>Z214*'6. INPUT PROJECT'!$L162/(1-'6. INPUT PROJECT'!$L162)</f>
        <v>0</v>
      </c>
      <c r="AA258" s="297">
        <f>AA214*'6. INPUT PROJECT'!$L162/(1-'6. INPUT PROJECT'!$L162)</f>
        <v>0</v>
      </c>
      <c r="AB258" s="297">
        <f>AB214*'6. INPUT PROJECT'!$L162/(1-'6. INPUT PROJECT'!$L162)</f>
        <v>0</v>
      </c>
      <c r="AC258" s="297">
        <f>AC214*'6. INPUT PROJECT'!$L162/(1-'6. INPUT PROJECT'!$L162)</f>
        <v>0</v>
      </c>
      <c r="AD258" s="297">
        <f>AD214*'6. INPUT PROJECT'!$L162/(1-'6. INPUT PROJECT'!$L162)</f>
        <v>0</v>
      </c>
      <c r="AE258" s="297">
        <f>AE214*'6. INPUT PROJECT'!$L162/(1-'6. INPUT PROJECT'!$L162)</f>
        <v>0</v>
      </c>
      <c r="AF258" s="297">
        <f>AF214*'6. INPUT PROJECT'!$L162/(1-'6. INPUT PROJECT'!$L162)</f>
        <v>0</v>
      </c>
      <c r="AG258" s="297">
        <f>AG214*'6. INPUT PROJECT'!$L162/(1-'6. INPUT PROJECT'!$L162)</f>
        <v>0</v>
      </c>
      <c r="AH258" s="297">
        <f>AH214*'6. INPUT PROJECT'!$L162/(1-'6. INPUT PROJECT'!$L162)</f>
        <v>0</v>
      </c>
      <c r="AI258" s="297">
        <f>AI214*'6. INPUT PROJECT'!$L162/(1-'6. INPUT PROJECT'!$L162)</f>
        <v>0</v>
      </c>
      <c r="AJ258" s="297">
        <f>AJ214*'6. INPUT PROJECT'!$L162/(1-'6. INPUT PROJECT'!$L162)</f>
        <v>0</v>
      </c>
      <c r="AK258" s="297">
        <f>AK214*'6. INPUT PROJECT'!$L162/(1-'6. INPUT PROJECT'!$L162)</f>
        <v>0</v>
      </c>
      <c r="AL258" s="297">
        <f>AL214*'6. INPUT PROJECT'!$L162/(1-'6. INPUT PROJECT'!$L162)</f>
        <v>0</v>
      </c>
      <c r="AM258" s="297">
        <f>AM214*'6. INPUT PROJECT'!$L162/(1-'6. INPUT PROJECT'!$L162)</f>
        <v>0</v>
      </c>
      <c r="AN258" s="297">
        <f>AN214*'6. INPUT PROJECT'!$L162/(1-'6. INPUT PROJECT'!$L162)</f>
        <v>0</v>
      </c>
      <c r="AO258" s="297">
        <f>AO214*'6. INPUT PROJECT'!$L162/(1-'6. INPUT PROJECT'!$L162)</f>
        <v>0</v>
      </c>
      <c r="AP258" s="297">
        <f>AP214*'6. INPUT PROJECT'!$L162/(1-'6. INPUT PROJECT'!$L162)</f>
        <v>0</v>
      </c>
      <c r="AQ258" s="297">
        <f>AQ214*'6. INPUT PROJECT'!$L162/(1-'6. INPUT PROJECT'!$L162)</f>
        <v>0</v>
      </c>
      <c r="AR258" s="297">
        <f>AR214*'6. INPUT PROJECT'!$L162/(1-'6. INPUT PROJECT'!$L162)</f>
        <v>0</v>
      </c>
      <c r="AS258" s="297">
        <f>AS214*'6. INPUT PROJECT'!$L162/(1-'6. INPUT PROJECT'!$L162)</f>
        <v>0</v>
      </c>
      <c r="AT258" s="297">
        <f>AT214*'6. INPUT PROJECT'!$L162/(1-'6. INPUT PROJECT'!$L162)</f>
        <v>0</v>
      </c>
      <c r="AU258" s="297">
        <f>AU214*'6. INPUT PROJECT'!$L162/(1-'6. INPUT PROJECT'!$L162)</f>
        <v>0</v>
      </c>
      <c r="AV258" s="297">
        <f>AV214*'6. INPUT PROJECT'!$L162/(1-'6. INPUT PROJECT'!$L162)</f>
        <v>0</v>
      </c>
      <c r="AW258" s="297">
        <f>AW214*'6. INPUT PROJECT'!$L162/(1-'6. INPUT PROJECT'!$L162)</f>
        <v>0</v>
      </c>
      <c r="AX258" s="297">
        <f>AX214*'6. INPUT PROJECT'!$L162/(1-'6. INPUT PROJECT'!$L162)</f>
        <v>0</v>
      </c>
      <c r="AY258" s="297">
        <f>AY214*'6. INPUT PROJECT'!$L162/(1-'6. INPUT PROJECT'!$L162)</f>
        <v>0</v>
      </c>
      <c r="AZ258" s="297">
        <f>AZ214*'6. INPUT PROJECT'!$L162/(1-'6. INPUT PROJECT'!$L162)</f>
        <v>0</v>
      </c>
      <c r="BA258" s="297">
        <f>BA214*'6. INPUT PROJECT'!$L162/(1-'6. INPUT PROJECT'!$L162)</f>
        <v>0</v>
      </c>
      <c r="BB258" s="297">
        <f>BB214*'6. INPUT PROJECT'!$L162/(1-'6. INPUT PROJECT'!$L162)</f>
        <v>0</v>
      </c>
      <c r="BC258" s="297">
        <f>BC214*'6. INPUT PROJECT'!$L162/(1-'6. INPUT PROJECT'!$L162)</f>
        <v>0</v>
      </c>
      <c r="BD258" s="297">
        <f>BD214*'6. INPUT PROJECT'!$L162/(1-'6. INPUT PROJECT'!$L162)</f>
        <v>0</v>
      </c>
      <c r="BE258" s="297">
        <f>BE214*'6. INPUT PROJECT'!$L162/(1-'6. INPUT PROJECT'!$L162)</f>
        <v>0</v>
      </c>
      <c r="BF258" s="297">
        <f>BF214*'6. INPUT PROJECT'!$L162/(1-'6. INPUT PROJECT'!$L162)</f>
        <v>0</v>
      </c>
      <c r="BG258" s="297">
        <f>BG214*'6. INPUT PROJECT'!$L162/(1-'6. INPUT PROJECT'!$L162)</f>
        <v>0</v>
      </c>
      <c r="BH258" s="297">
        <f>BH214*'6. INPUT PROJECT'!$L162/(1-'6. INPUT PROJECT'!$L162)</f>
        <v>0</v>
      </c>
      <c r="BI258" s="297">
        <f>BI214*'6. INPUT PROJECT'!$L162/(1-'6. INPUT PROJECT'!$L162)</f>
        <v>0</v>
      </c>
      <c r="BJ258" s="297">
        <f>BJ214*'6. INPUT PROJECT'!$L162/(1-'6. INPUT PROJECT'!$L162)</f>
        <v>0</v>
      </c>
      <c r="BK258" s="297">
        <f>BK214*'6. INPUT PROJECT'!$L162/(1-'6. INPUT PROJECT'!$L162)</f>
        <v>0</v>
      </c>
      <c r="BL258" s="297">
        <f>BL214*'6. INPUT PROJECT'!$L162/(1-'6. INPUT PROJECT'!$L162)</f>
        <v>0</v>
      </c>
      <c r="BM258" s="297">
        <f>BM214*'6. INPUT PROJECT'!$L162/(1-'6. INPUT PROJECT'!$L162)</f>
        <v>0</v>
      </c>
      <c r="BN258" s="297">
        <f>BN214*'6. INPUT PROJECT'!$L162/(1-'6. INPUT PROJECT'!$L162)</f>
        <v>0</v>
      </c>
      <c r="BO258" s="297">
        <f>BO214*'6. INPUT PROJECT'!$L162/(1-'6. INPUT PROJECT'!$L162)</f>
        <v>0</v>
      </c>
      <c r="BP258" s="297">
        <f>BP214*'6. INPUT PROJECT'!$L162/(1-'6. INPUT PROJECT'!$L162)</f>
        <v>0</v>
      </c>
      <c r="BQ258" s="297">
        <f>BQ214*'6. INPUT PROJECT'!$L162/(1-'6. INPUT PROJECT'!$L162)</f>
        <v>0</v>
      </c>
      <c r="BR258" s="297">
        <f>BR214*'6. INPUT PROJECT'!$L162/(1-'6. INPUT PROJECT'!$L162)</f>
        <v>0</v>
      </c>
      <c r="BS258" s="297">
        <f>BS214*'6. INPUT PROJECT'!$L162/(1-'6. INPUT PROJECT'!$L162)</f>
        <v>0</v>
      </c>
    </row>
    <row r="259" spans="1:71" s="80" customFormat="1" ht="16" outlineLevel="2">
      <c r="A259" s="83"/>
      <c r="B259" s="129" t="str">
        <f t="shared" si="179"/>
        <v>Project-3.1.1-Item #4</v>
      </c>
      <c r="C259" s="129" t="str">
        <f t="shared" si="179"/>
        <v>Speaker</v>
      </c>
      <c r="E259" s="297">
        <f t="shared" si="170"/>
        <v>0</v>
      </c>
      <c r="F259" s="297">
        <f t="shared" si="171"/>
        <v>0</v>
      </c>
      <c r="G259" s="297">
        <f t="shared" si="172"/>
        <v>0</v>
      </c>
      <c r="H259" s="297">
        <f t="shared" si="173"/>
        <v>0</v>
      </c>
      <c r="I259" s="297">
        <f t="shared" si="174"/>
        <v>0</v>
      </c>
      <c r="J259" s="297">
        <f t="shared" si="175"/>
        <v>0</v>
      </c>
      <c r="K259" s="309"/>
      <c r="L259" s="297">
        <f>L215*'6. INPUT PROJECT'!$L163/(1-'6. INPUT PROJECT'!$L163)</f>
        <v>0</v>
      </c>
      <c r="M259" s="297">
        <f>M215*'6. INPUT PROJECT'!$L163/(1-'6. INPUT PROJECT'!$L163)</f>
        <v>0</v>
      </c>
      <c r="N259" s="297">
        <f>N215*'6. INPUT PROJECT'!$L163/(1-'6. INPUT PROJECT'!$L163)</f>
        <v>0</v>
      </c>
      <c r="O259" s="297">
        <f>O215*'6. INPUT PROJECT'!$L163/(1-'6. INPUT PROJECT'!$L163)</f>
        <v>0</v>
      </c>
      <c r="P259" s="297">
        <f>P215*'6. INPUT PROJECT'!$L163/(1-'6. INPUT PROJECT'!$L163)</f>
        <v>0</v>
      </c>
      <c r="Q259" s="297">
        <f>Q215*'6. INPUT PROJECT'!$L163/(1-'6. INPUT PROJECT'!$L163)</f>
        <v>0</v>
      </c>
      <c r="R259" s="297">
        <f>R215*'6. INPUT PROJECT'!$L163/(1-'6. INPUT PROJECT'!$L163)</f>
        <v>0</v>
      </c>
      <c r="S259" s="297">
        <f>S215*'6. INPUT PROJECT'!$L163/(1-'6. INPUT PROJECT'!$L163)</f>
        <v>0</v>
      </c>
      <c r="T259" s="297">
        <f>T215*'6. INPUT PROJECT'!$L163/(1-'6. INPUT PROJECT'!$L163)</f>
        <v>0</v>
      </c>
      <c r="U259" s="297">
        <f>U215*'6. INPUT PROJECT'!$L163/(1-'6. INPUT PROJECT'!$L163)</f>
        <v>0</v>
      </c>
      <c r="V259" s="297">
        <f>V215*'6. INPUT PROJECT'!$L163/(1-'6. INPUT PROJECT'!$L163)</f>
        <v>0</v>
      </c>
      <c r="W259" s="297">
        <f>W215*'6. INPUT PROJECT'!$L163/(1-'6. INPUT PROJECT'!$L163)</f>
        <v>0</v>
      </c>
      <c r="X259" s="297">
        <f>X215*'6. INPUT PROJECT'!$L163/(1-'6. INPUT PROJECT'!$L163)</f>
        <v>0</v>
      </c>
      <c r="Y259" s="297">
        <f>Y215*'6. INPUT PROJECT'!$L163/(1-'6. INPUT PROJECT'!$L163)</f>
        <v>0</v>
      </c>
      <c r="Z259" s="297">
        <f>Z215*'6. INPUT PROJECT'!$L163/(1-'6. INPUT PROJECT'!$L163)</f>
        <v>0</v>
      </c>
      <c r="AA259" s="297">
        <f>AA215*'6. INPUT PROJECT'!$L163/(1-'6. INPUT PROJECT'!$L163)</f>
        <v>0</v>
      </c>
      <c r="AB259" s="297">
        <f>AB215*'6. INPUT PROJECT'!$L163/(1-'6. INPUT PROJECT'!$L163)</f>
        <v>0</v>
      </c>
      <c r="AC259" s="297">
        <f>AC215*'6. INPUT PROJECT'!$L163/(1-'6. INPUT PROJECT'!$L163)</f>
        <v>0</v>
      </c>
      <c r="AD259" s="297">
        <f>AD215*'6. INPUT PROJECT'!$L163/(1-'6. INPUT PROJECT'!$L163)</f>
        <v>0</v>
      </c>
      <c r="AE259" s="297">
        <f>AE215*'6. INPUT PROJECT'!$L163/(1-'6. INPUT PROJECT'!$L163)</f>
        <v>0</v>
      </c>
      <c r="AF259" s="297">
        <f>AF215*'6. INPUT PROJECT'!$L163/(1-'6. INPUT PROJECT'!$L163)</f>
        <v>0</v>
      </c>
      <c r="AG259" s="297">
        <f>AG215*'6. INPUT PROJECT'!$L163/(1-'6. INPUT PROJECT'!$L163)</f>
        <v>0</v>
      </c>
      <c r="AH259" s="297">
        <f>AH215*'6. INPUT PROJECT'!$L163/(1-'6. INPUT PROJECT'!$L163)</f>
        <v>0</v>
      </c>
      <c r="AI259" s="297">
        <f>AI215*'6. INPUT PROJECT'!$L163/(1-'6. INPUT PROJECT'!$L163)</f>
        <v>0</v>
      </c>
      <c r="AJ259" s="297">
        <f>AJ215*'6. INPUT PROJECT'!$L163/(1-'6. INPUT PROJECT'!$L163)</f>
        <v>0</v>
      </c>
      <c r="AK259" s="297">
        <f>AK215*'6. INPUT PROJECT'!$L163/(1-'6. INPUT PROJECT'!$L163)</f>
        <v>0</v>
      </c>
      <c r="AL259" s="297">
        <f>AL215*'6. INPUT PROJECT'!$L163/(1-'6. INPUT PROJECT'!$L163)</f>
        <v>0</v>
      </c>
      <c r="AM259" s="297">
        <f>AM215*'6. INPUT PROJECT'!$L163/(1-'6. INPUT PROJECT'!$L163)</f>
        <v>0</v>
      </c>
      <c r="AN259" s="297">
        <f>AN215*'6. INPUT PROJECT'!$L163/(1-'6. INPUT PROJECT'!$L163)</f>
        <v>0</v>
      </c>
      <c r="AO259" s="297">
        <f>AO215*'6. INPUT PROJECT'!$L163/(1-'6. INPUT PROJECT'!$L163)</f>
        <v>0</v>
      </c>
      <c r="AP259" s="297">
        <f>AP215*'6. INPUT PROJECT'!$L163/(1-'6. INPUT PROJECT'!$L163)</f>
        <v>0</v>
      </c>
      <c r="AQ259" s="297">
        <f>AQ215*'6. INPUT PROJECT'!$L163/(1-'6. INPUT PROJECT'!$L163)</f>
        <v>0</v>
      </c>
      <c r="AR259" s="297">
        <f>AR215*'6. INPUT PROJECT'!$L163/(1-'6. INPUT PROJECT'!$L163)</f>
        <v>0</v>
      </c>
      <c r="AS259" s="297">
        <f>AS215*'6. INPUT PROJECT'!$L163/(1-'6. INPUT PROJECT'!$L163)</f>
        <v>0</v>
      </c>
      <c r="AT259" s="297">
        <f>AT215*'6. INPUT PROJECT'!$L163/(1-'6. INPUT PROJECT'!$L163)</f>
        <v>0</v>
      </c>
      <c r="AU259" s="297">
        <f>AU215*'6. INPUT PROJECT'!$L163/(1-'6. INPUT PROJECT'!$L163)</f>
        <v>0</v>
      </c>
      <c r="AV259" s="297">
        <f>AV215*'6. INPUT PROJECT'!$L163/(1-'6. INPUT PROJECT'!$L163)</f>
        <v>0</v>
      </c>
      <c r="AW259" s="297">
        <f>AW215*'6. INPUT PROJECT'!$L163/(1-'6. INPUT PROJECT'!$L163)</f>
        <v>0</v>
      </c>
      <c r="AX259" s="297">
        <f>AX215*'6. INPUT PROJECT'!$L163/(1-'6. INPUT PROJECT'!$L163)</f>
        <v>0</v>
      </c>
      <c r="AY259" s="297">
        <f>AY215*'6. INPUT PROJECT'!$L163/(1-'6. INPUT PROJECT'!$L163)</f>
        <v>0</v>
      </c>
      <c r="AZ259" s="297">
        <f>AZ215*'6. INPUT PROJECT'!$L163/(1-'6. INPUT PROJECT'!$L163)</f>
        <v>0</v>
      </c>
      <c r="BA259" s="297">
        <f>BA215*'6. INPUT PROJECT'!$L163/(1-'6. INPUT PROJECT'!$L163)</f>
        <v>0</v>
      </c>
      <c r="BB259" s="297">
        <f>BB215*'6. INPUT PROJECT'!$L163/(1-'6. INPUT PROJECT'!$L163)</f>
        <v>0</v>
      </c>
      <c r="BC259" s="297">
        <f>BC215*'6. INPUT PROJECT'!$L163/(1-'6. INPUT PROJECT'!$L163)</f>
        <v>0</v>
      </c>
      <c r="BD259" s="297">
        <f>BD215*'6. INPUT PROJECT'!$L163/(1-'6. INPUT PROJECT'!$L163)</f>
        <v>0</v>
      </c>
      <c r="BE259" s="297">
        <f>BE215*'6. INPUT PROJECT'!$L163/(1-'6. INPUT PROJECT'!$L163)</f>
        <v>0</v>
      </c>
      <c r="BF259" s="297">
        <f>BF215*'6. INPUT PROJECT'!$L163/(1-'6. INPUT PROJECT'!$L163)</f>
        <v>0</v>
      </c>
      <c r="BG259" s="297">
        <f>BG215*'6. INPUT PROJECT'!$L163/(1-'6. INPUT PROJECT'!$L163)</f>
        <v>0</v>
      </c>
      <c r="BH259" s="297">
        <f>BH215*'6. INPUT PROJECT'!$L163/(1-'6. INPUT PROJECT'!$L163)</f>
        <v>0</v>
      </c>
      <c r="BI259" s="297">
        <f>BI215*'6. INPUT PROJECT'!$L163/(1-'6. INPUT PROJECT'!$L163)</f>
        <v>0</v>
      </c>
      <c r="BJ259" s="297">
        <f>BJ215*'6. INPUT PROJECT'!$L163/(1-'6. INPUT PROJECT'!$L163)</f>
        <v>0</v>
      </c>
      <c r="BK259" s="297">
        <f>BK215*'6. INPUT PROJECT'!$L163/(1-'6. INPUT PROJECT'!$L163)</f>
        <v>0</v>
      </c>
      <c r="BL259" s="297">
        <f>BL215*'6. INPUT PROJECT'!$L163/(1-'6. INPUT PROJECT'!$L163)</f>
        <v>0</v>
      </c>
      <c r="BM259" s="297">
        <f>BM215*'6. INPUT PROJECT'!$L163/(1-'6. INPUT PROJECT'!$L163)</f>
        <v>0</v>
      </c>
      <c r="BN259" s="297">
        <f>BN215*'6. INPUT PROJECT'!$L163/(1-'6. INPUT PROJECT'!$L163)</f>
        <v>0</v>
      </c>
      <c r="BO259" s="297">
        <f>BO215*'6. INPUT PROJECT'!$L163/(1-'6. INPUT PROJECT'!$L163)</f>
        <v>0</v>
      </c>
      <c r="BP259" s="297">
        <f>BP215*'6. INPUT PROJECT'!$L163/(1-'6. INPUT PROJECT'!$L163)</f>
        <v>0</v>
      </c>
      <c r="BQ259" s="297">
        <f>BQ215*'6. INPUT PROJECT'!$L163/(1-'6. INPUT PROJECT'!$L163)</f>
        <v>0</v>
      </c>
      <c r="BR259" s="297">
        <f>BR215*'6. INPUT PROJECT'!$L163/(1-'6. INPUT PROJECT'!$L163)</f>
        <v>0</v>
      </c>
      <c r="BS259" s="297">
        <f>BS215*'6. INPUT PROJECT'!$L163/(1-'6. INPUT PROJECT'!$L163)</f>
        <v>0</v>
      </c>
    </row>
    <row r="260" spans="1:71" s="80" customFormat="1" ht="16" outlineLevel="2">
      <c r="A260" s="83"/>
      <c r="B260" s="129" t="str">
        <f t="shared" si="179"/>
        <v>Project-3.1.1-Item #5</v>
      </c>
      <c r="C260" s="129" t="str">
        <f t="shared" si="179"/>
        <v>Micrphone</v>
      </c>
      <c r="E260" s="297">
        <f t="shared" si="170"/>
        <v>0</v>
      </c>
      <c r="F260" s="297">
        <f t="shared" si="171"/>
        <v>0</v>
      </c>
      <c r="G260" s="297">
        <f t="shared" si="172"/>
        <v>0</v>
      </c>
      <c r="H260" s="297">
        <f t="shared" si="173"/>
        <v>0</v>
      </c>
      <c r="I260" s="297">
        <f t="shared" si="174"/>
        <v>0</v>
      </c>
      <c r="J260" s="297">
        <f t="shared" si="175"/>
        <v>0</v>
      </c>
      <c r="K260" s="309"/>
      <c r="L260" s="297">
        <f>L216*'6. INPUT PROJECT'!$L164/(1-'6. INPUT PROJECT'!$L164)</f>
        <v>0</v>
      </c>
      <c r="M260" s="297">
        <f>M216*'6. INPUT PROJECT'!$L164/(1-'6. INPUT PROJECT'!$L164)</f>
        <v>0</v>
      </c>
      <c r="N260" s="297">
        <f>N216*'6. INPUT PROJECT'!$L164/(1-'6. INPUT PROJECT'!$L164)</f>
        <v>0</v>
      </c>
      <c r="O260" s="297">
        <f>O216*'6. INPUT PROJECT'!$L164/(1-'6. INPUT PROJECT'!$L164)</f>
        <v>0</v>
      </c>
      <c r="P260" s="297">
        <f>P216*'6. INPUT PROJECT'!$L164/(1-'6. INPUT PROJECT'!$L164)</f>
        <v>0</v>
      </c>
      <c r="Q260" s="297">
        <f>Q216*'6. INPUT PROJECT'!$L164/(1-'6. INPUT PROJECT'!$L164)</f>
        <v>0</v>
      </c>
      <c r="R260" s="297">
        <f>R216*'6. INPUT PROJECT'!$L164/(1-'6. INPUT PROJECT'!$L164)</f>
        <v>0</v>
      </c>
      <c r="S260" s="297">
        <f>S216*'6. INPUT PROJECT'!$L164/(1-'6. INPUT PROJECT'!$L164)</f>
        <v>0</v>
      </c>
      <c r="T260" s="297">
        <f>T216*'6. INPUT PROJECT'!$L164/(1-'6. INPUT PROJECT'!$L164)</f>
        <v>0</v>
      </c>
      <c r="U260" s="297">
        <f>U216*'6. INPUT PROJECT'!$L164/(1-'6. INPUT PROJECT'!$L164)</f>
        <v>0</v>
      </c>
      <c r="V260" s="297">
        <f>V216*'6. INPUT PROJECT'!$L164/(1-'6. INPUT PROJECT'!$L164)</f>
        <v>0</v>
      </c>
      <c r="W260" s="297">
        <f>W216*'6. INPUT PROJECT'!$L164/(1-'6. INPUT PROJECT'!$L164)</f>
        <v>0</v>
      </c>
      <c r="X260" s="297">
        <f>X216*'6. INPUT PROJECT'!$L164/(1-'6. INPUT PROJECT'!$L164)</f>
        <v>0</v>
      </c>
      <c r="Y260" s="297">
        <f>Y216*'6. INPUT PROJECT'!$L164/(1-'6. INPUT PROJECT'!$L164)</f>
        <v>0</v>
      </c>
      <c r="Z260" s="297">
        <f>Z216*'6. INPUT PROJECT'!$L164/(1-'6. INPUT PROJECT'!$L164)</f>
        <v>0</v>
      </c>
      <c r="AA260" s="297">
        <f>AA216*'6. INPUT PROJECT'!$L164/(1-'6. INPUT PROJECT'!$L164)</f>
        <v>0</v>
      </c>
      <c r="AB260" s="297">
        <f>AB216*'6. INPUT PROJECT'!$L164/(1-'6. INPUT PROJECT'!$L164)</f>
        <v>0</v>
      </c>
      <c r="AC260" s="297">
        <f>AC216*'6. INPUT PROJECT'!$L164/(1-'6. INPUT PROJECT'!$L164)</f>
        <v>0</v>
      </c>
      <c r="AD260" s="297">
        <f>AD216*'6. INPUT PROJECT'!$L164/(1-'6. INPUT PROJECT'!$L164)</f>
        <v>0</v>
      </c>
      <c r="AE260" s="297">
        <f>AE216*'6. INPUT PROJECT'!$L164/(1-'6. INPUT PROJECT'!$L164)</f>
        <v>0</v>
      </c>
      <c r="AF260" s="297">
        <f>AF216*'6. INPUT PROJECT'!$L164/(1-'6. INPUT PROJECT'!$L164)</f>
        <v>0</v>
      </c>
      <c r="AG260" s="297">
        <f>AG216*'6. INPUT PROJECT'!$L164/(1-'6. INPUT PROJECT'!$L164)</f>
        <v>0</v>
      </c>
      <c r="AH260" s="297">
        <f>AH216*'6. INPUT PROJECT'!$L164/(1-'6. INPUT PROJECT'!$L164)</f>
        <v>0</v>
      </c>
      <c r="AI260" s="297">
        <f>AI216*'6. INPUT PROJECT'!$L164/(1-'6. INPUT PROJECT'!$L164)</f>
        <v>0</v>
      </c>
      <c r="AJ260" s="297">
        <f>AJ216*'6. INPUT PROJECT'!$L164/(1-'6. INPUT PROJECT'!$L164)</f>
        <v>0</v>
      </c>
      <c r="AK260" s="297">
        <f>AK216*'6. INPUT PROJECT'!$L164/(1-'6. INPUT PROJECT'!$L164)</f>
        <v>0</v>
      </c>
      <c r="AL260" s="297">
        <f>AL216*'6. INPUT PROJECT'!$L164/(1-'6. INPUT PROJECT'!$L164)</f>
        <v>0</v>
      </c>
      <c r="AM260" s="297">
        <f>AM216*'6. INPUT PROJECT'!$L164/(1-'6. INPUT PROJECT'!$L164)</f>
        <v>0</v>
      </c>
      <c r="AN260" s="297">
        <f>AN216*'6. INPUT PROJECT'!$L164/(1-'6. INPUT PROJECT'!$L164)</f>
        <v>0</v>
      </c>
      <c r="AO260" s="297">
        <f>AO216*'6. INPUT PROJECT'!$L164/(1-'6. INPUT PROJECT'!$L164)</f>
        <v>0</v>
      </c>
      <c r="AP260" s="297">
        <f>AP216*'6. INPUT PROJECT'!$L164/(1-'6. INPUT PROJECT'!$L164)</f>
        <v>0</v>
      </c>
      <c r="AQ260" s="297">
        <f>AQ216*'6. INPUT PROJECT'!$L164/(1-'6. INPUT PROJECT'!$L164)</f>
        <v>0</v>
      </c>
      <c r="AR260" s="297">
        <f>AR216*'6. INPUT PROJECT'!$L164/(1-'6. INPUT PROJECT'!$L164)</f>
        <v>0</v>
      </c>
      <c r="AS260" s="297">
        <f>AS216*'6. INPUT PROJECT'!$L164/(1-'6. INPUT PROJECT'!$L164)</f>
        <v>0</v>
      </c>
      <c r="AT260" s="297">
        <f>AT216*'6. INPUT PROJECT'!$L164/(1-'6. INPUT PROJECT'!$L164)</f>
        <v>0</v>
      </c>
      <c r="AU260" s="297">
        <f>AU216*'6. INPUT PROJECT'!$L164/(1-'6. INPUT PROJECT'!$L164)</f>
        <v>0</v>
      </c>
      <c r="AV260" s="297">
        <f>AV216*'6. INPUT PROJECT'!$L164/(1-'6. INPUT PROJECT'!$L164)</f>
        <v>0</v>
      </c>
      <c r="AW260" s="297">
        <f>AW216*'6. INPUT PROJECT'!$L164/(1-'6. INPUT PROJECT'!$L164)</f>
        <v>0</v>
      </c>
      <c r="AX260" s="297">
        <f>AX216*'6. INPUT PROJECT'!$L164/(1-'6. INPUT PROJECT'!$L164)</f>
        <v>0</v>
      </c>
      <c r="AY260" s="297">
        <f>AY216*'6. INPUT PROJECT'!$L164/(1-'6. INPUT PROJECT'!$L164)</f>
        <v>0</v>
      </c>
      <c r="AZ260" s="297">
        <f>AZ216*'6. INPUT PROJECT'!$L164/(1-'6. INPUT PROJECT'!$L164)</f>
        <v>0</v>
      </c>
      <c r="BA260" s="297">
        <f>BA216*'6. INPUT PROJECT'!$L164/(1-'6. INPUT PROJECT'!$L164)</f>
        <v>0</v>
      </c>
      <c r="BB260" s="297">
        <f>BB216*'6. INPUT PROJECT'!$L164/(1-'6. INPUT PROJECT'!$L164)</f>
        <v>0</v>
      </c>
      <c r="BC260" s="297">
        <f>BC216*'6. INPUT PROJECT'!$L164/(1-'6. INPUT PROJECT'!$L164)</f>
        <v>0</v>
      </c>
      <c r="BD260" s="297">
        <f>BD216*'6. INPUT PROJECT'!$L164/(1-'6. INPUT PROJECT'!$L164)</f>
        <v>0</v>
      </c>
      <c r="BE260" s="297">
        <f>BE216*'6. INPUT PROJECT'!$L164/(1-'6. INPUT PROJECT'!$L164)</f>
        <v>0</v>
      </c>
      <c r="BF260" s="297">
        <f>BF216*'6. INPUT PROJECT'!$L164/(1-'6. INPUT PROJECT'!$L164)</f>
        <v>0</v>
      </c>
      <c r="BG260" s="297">
        <f>BG216*'6. INPUT PROJECT'!$L164/(1-'6. INPUT PROJECT'!$L164)</f>
        <v>0</v>
      </c>
      <c r="BH260" s="297">
        <f>BH216*'6. INPUT PROJECT'!$L164/(1-'6. INPUT PROJECT'!$L164)</f>
        <v>0</v>
      </c>
      <c r="BI260" s="297">
        <f>BI216*'6. INPUT PROJECT'!$L164/(1-'6. INPUT PROJECT'!$L164)</f>
        <v>0</v>
      </c>
      <c r="BJ260" s="297">
        <f>BJ216*'6. INPUT PROJECT'!$L164/(1-'6. INPUT PROJECT'!$L164)</f>
        <v>0</v>
      </c>
      <c r="BK260" s="297">
        <f>BK216*'6. INPUT PROJECT'!$L164/(1-'6. INPUT PROJECT'!$L164)</f>
        <v>0</v>
      </c>
      <c r="BL260" s="297">
        <f>BL216*'6. INPUT PROJECT'!$L164/(1-'6. INPUT PROJECT'!$L164)</f>
        <v>0</v>
      </c>
      <c r="BM260" s="297">
        <f>BM216*'6. INPUT PROJECT'!$L164/(1-'6. INPUT PROJECT'!$L164)</f>
        <v>0</v>
      </c>
      <c r="BN260" s="297">
        <f>BN216*'6. INPUT PROJECT'!$L164/(1-'6. INPUT PROJECT'!$L164)</f>
        <v>0</v>
      </c>
      <c r="BO260" s="297">
        <f>BO216*'6. INPUT PROJECT'!$L164/(1-'6. INPUT PROJECT'!$L164)</f>
        <v>0</v>
      </c>
      <c r="BP260" s="297">
        <f>BP216*'6. INPUT PROJECT'!$L164/(1-'6. INPUT PROJECT'!$L164)</f>
        <v>0</v>
      </c>
      <c r="BQ260" s="297">
        <f>BQ216*'6. INPUT PROJECT'!$L164/(1-'6. INPUT PROJECT'!$L164)</f>
        <v>0</v>
      </c>
      <c r="BR260" s="297">
        <f>BR216*'6. INPUT PROJECT'!$L164/(1-'6. INPUT PROJECT'!$L164)</f>
        <v>0</v>
      </c>
      <c r="BS260" s="297">
        <f>BS216*'6. INPUT PROJECT'!$L164/(1-'6. INPUT PROJECT'!$L164)</f>
        <v>0</v>
      </c>
    </row>
    <row r="261" spans="1:71" s="80" customFormat="1" ht="16" outlineLevel="2">
      <c r="A261" s="83"/>
      <c r="B261" s="129" t="str">
        <f t="shared" si="179"/>
        <v>Project-3.1.1-Item #6</v>
      </c>
      <c r="C261" s="129" t="str">
        <f t="shared" si="179"/>
        <v>Network infrastructure</v>
      </c>
      <c r="E261" s="297">
        <f t="shared" si="170"/>
        <v>0</v>
      </c>
      <c r="F261" s="297">
        <f t="shared" si="171"/>
        <v>0</v>
      </c>
      <c r="G261" s="297">
        <f t="shared" si="172"/>
        <v>0</v>
      </c>
      <c r="H261" s="297">
        <f t="shared" si="173"/>
        <v>0</v>
      </c>
      <c r="I261" s="297">
        <f t="shared" si="174"/>
        <v>0</v>
      </c>
      <c r="J261" s="297">
        <f t="shared" si="175"/>
        <v>0</v>
      </c>
      <c r="K261" s="307"/>
      <c r="L261" s="297">
        <f>L217*'6. INPUT PROJECT'!$L165/(1-'6. INPUT PROJECT'!$L165)</f>
        <v>0</v>
      </c>
      <c r="M261" s="297">
        <f>M217*'6. INPUT PROJECT'!$L165/(1-'6. INPUT PROJECT'!$L165)</f>
        <v>0</v>
      </c>
      <c r="N261" s="297">
        <f>N217*'6. INPUT PROJECT'!$L165/(1-'6. INPUT PROJECT'!$L165)</f>
        <v>0</v>
      </c>
      <c r="O261" s="297">
        <f>O217*'6. INPUT PROJECT'!$L165/(1-'6. INPUT PROJECT'!$L165)</f>
        <v>0</v>
      </c>
      <c r="P261" s="297">
        <f>P217*'6. INPUT PROJECT'!$L165/(1-'6. INPUT PROJECT'!$L165)</f>
        <v>0</v>
      </c>
      <c r="Q261" s="297">
        <f>Q217*'6. INPUT PROJECT'!$L165/(1-'6. INPUT PROJECT'!$L165)</f>
        <v>0</v>
      </c>
      <c r="R261" s="297">
        <f>R217*'6. INPUT PROJECT'!$L165/(1-'6. INPUT PROJECT'!$L165)</f>
        <v>0</v>
      </c>
      <c r="S261" s="297">
        <f>S217*'6. INPUT PROJECT'!$L165/(1-'6. INPUT PROJECT'!$L165)</f>
        <v>0</v>
      </c>
      <c r="T261" s="297">
        <f>T217*'6. INPUT PROJECT'!$L165/(1-'6. INPUT PROJECT'!$L165)</f>
        <v>0</v>
      </c>
      <c r="U261" s="297">
        <f>U217*'6. INPUT PROJECT'!$L165/(1-'6. INPUT PROJECT'!$L165)</f>
        <v>0</v>
      </c>
      <c r="V261" s="297">
        <f>V217*'6. INPUT PROJECT'!$L165/(1-'6. INPUT PROJECT'!$L165)</f>
        <v>0</v>
      </c>
      <c r="W261" s="297">
        <f>W217*'6. INPUT PROJECT'!$L165/(1-'6. INPUT PROJECT'!$L165)</f>
        <v>0</v>
      </c>
      <c r="X261" s="297">
        <f>X217*'6. INPUT PROJECT'!$L165/(1-'6. INPUT PROJECT'!$L165)</f>
        <v>0</v>
      </c>
      <c r="Y261" s="297">
        <f>Y217*'6. INPUT PROJECT'!$L165/(1-'6. INPUT PROJECT'!$L165)</f>
        <v>0</v>
      </c>
      <c r="Z261" s="297">
        <f>Z217*'6. INPUT PROJECT'!$L165/(1-'6. INPUT PROJECT'!$L165)</f>
        <v>0</v>
      </c>
      <c r="AA261" s="297">
        <f>AA217*'6. INPUT PROJECT'!$L165/(1-'6. INPUT PROJECT'!$L165)</f>
        <v>0</v>
      </c>
      <c r="AB261" s="297">
        <f>AB217*'6. INPUT PROJECT'!$L165/(1-'6. INPUT PROJECT'!$L165)</f>
        <v>0</v>
      </c>
      <c r="AC261" s="297">
        <f>AC217*'6. INPUT PROJECT'!$L165/(1-'6. INPUT PROJECT'!$L165)</f>
        <v>0</v>
      </c>
      <c r="AD261" s="297">
        <f>AD217*'6. INPUT PROJECT'!$L165/(1-'6. INPUT PROJECT'!$L165)</f>
        <v>0</v>
      </c>
      <c r="AE261" s="297">
        <f>AE217*'6. INPUT PROJECT'!$L165/(1-'6. INPUT PROJECT'!$L165)</f>
        <v>0</v>
      </c>
      <c r="AF261" s="297">
        <f>AF217*'6. INPUT PROJECT'!$L165/(1-'6. INPUT PROJECT'!$L165)</f>
        <v>0</v>
      </c>
      <c r="AG261" s="297">
        <f>AG217*'6. INPUT PROJECT'!$L165/(1-'6. INPUT PROJECT'!$L165)</f>
        <v>0</v>
      </c>
      <c r="AH261" s="297">
        <f>AH217*'6. INPUT PROJECT'!$L165/(1-'6. INPUT PROJECT'!$L165)</f>
        <v>0</v>
      </c>
      <c r="AI261" s="297">
        <f>AI217*'6. INPUT PROJECT'!$L165/(1-'6. INPUT PROJECT'!$L165)</f>
        <v>0</v>
      </c>
      <c r="AJ261" s="297">
        <f>AJ217*'6. INPUT PROJECT'!$L165/(1-'6. INPUT PROJECT'!$L165)</f>
        <v>0</v>
      </c>
      <c r="AK261" s="297">
        <f>AK217*'6. INPUT PROJECT'!$L165/(1-'6. INPUT PROJECT'!$L165)</f>
        <v>0</v>
      </c>
      <c r="AL261" s="297">
        <f>AL217*'6. INPUT PROJECT'!$L165/(1-'6. INPUT PROJECT'!$L165)</f>
        <v>0</v>
      </c>
      <c r="AM261" s="297">
        <f>AM217*'6. INPUT PROJECT'!$L165/(1-'6. INPUT PROJECT'!$L165)</f>
        <v>0</v>
      </c>
      <c r="AN261" s="297">
        <f>AN217*'6. INPUT PROJECT'!$L165/(1-'6. INPUT PROJECT'!$L165)</f>
        <v>0</v>
      </c>
      <c r="AO261" s="297">
        <f>AO217*'6. INPUT PROJECT'!$L165/(1-'6. INPUT PROJECT'!$L165)</f>
        <v>0</v>
      </c>
      <c r="AP261" s="297">
        <f>AP217*'6. INPUT PROJECT'!$L165/(1-'6. INPUT PROJECT'!$L165)</f>
        <v>0</v>
      </c>
      <c r="AQ261" s="297">
        <f>AQ217*'6. INPUT PROJECT'!$L165/(1-'6. INPUT PROJECT'!$L165)</f>
        <v>0</v>
      </c>
      <c r="AR261" s="297">
        <f>AR217*'6. INPUT PROJECT'!$L165/(1-'6. INPUT PROJECT'!$L165)</f>
        <v>0</v>
      </c>
      <c r="AS261" s="297">
        <f>AS217*'6. INPUT PROJECT'!$L165/(1-'6. INPUT PROJECT'!$L165)</f>
        <v>0</v>
      </c>
      <c r="AT261" s="297">
        <f>AT217*'6. INPUT PROJECT'!$L165/(1-'6. INPUT PROJECT'!$L165)</f>
        <v>0</v>
      </c>
      <c r="AU261" s="297">
        <f>AU217*'6. INPUT PROJECT'!$L165/(1-'6. INPUT PROJECT'!$L165)</f>
        <v>0</v>
      </c>
      <c r="AV261" s="297">
        <f>AV217*'6. INPUT PROJECT'!$L165/(1-'6. INPUT PROJECT'!$L165)</f>
        <v>0</v>
      </c>
      <c r="AW261" s="297">
        <f>AW217*'6. INPUT PROJECT'!$L165/(1-'6. INPUT PROJECT'!$L165)</f>
        <v>0</v>
      </c>
      <c r="AX261" s="297">
        <f>AX217*'6. INPUT PROJECT'!$L165/(1-'6. INPUT PROJECT'!$L165)</f>
        <v>0</v>
      </c>
      <c r="AY261" s="297">
        <f>AY217*'6. INPUT PROJECT'!$L165/(1-'6. INPUT PROJECT'!$L165)</f>
        <v>0</v>
      </c>
      <c r="AZ261" s="297">
        <f>AZ217*'6. INPUT PROJECT'!$L165/(1-'6. INPUT PROJECT'!$L165)</f>
        <v>0</v>
      </c>
      <c r="BA261" s="297">
        <f>BA217*'6. INPUT PROJECT'!$L165/(1-'6. INPUT PROJECT'!$L165)</f>
        <v>0</v>
      </c>
      <c r="BB261" s="297">
        <f>BB217*'6. INPUT PROJECT'!$L165/(1-'6. INPUT PROJECT'!$L165)</f>
        <v>0</v>
      </c>
      <c r="BC261" s="297">
        <f>BC217*'6. INPUT PROJECT'!$L165/(1-'6. INPUT PROJECT'!$L165)</f>
        <v>0</v>
      </c>
      <c r="BD261" s="297">
        <f>BD217*'6. INPUT PROJECT'!$L165/(1-'6. INPUT PROJECT'!$L165)</f>
        <v>0</v>
      </c>
      <c r="BE261" s="297">
        <f>BE217*'6. INPUT PROJECT'!$L165/(1-'6. INPUT PROJECT'!$L165)</f>
        <v>0</v>
      </c>
      <c r="BF261" s="297">
        <f>BF217*'6. INPUT PROJECT'!$L165/(1-'6. INPUT PROJECT'!$L165)</f>
        <v>0</v>
      </c>
      <c r="BG261" s="297">
        <f>BG217*'6. INPUT PROJECT'!$L165/(1-'6. INPUT PROJECT'!$L165)</f>
        <v>0</v>
      </c>
      <c r="BH261" s="297">
        <f>BH217*'6. INPUT PROJECT'!$L165/(1-'6. INPUT PROJECT'!$L165)</f>
        <v>0</v>
      </c>
      <c r="BI261" s="297">
        <f>BI217*'6. INPUT PROJECT'!$L165/(1-'6. INPUT PROJECT'!$L165)</f>
        <v>0</v>
      </c>
      <c r="BJ261" s="297">
        <f>BJ217*'6. INPUT PROJECT'!$L165/(1-'6. INPUT PROJECT'!$L165)</f>
        <v>0</v>
      </c>
      <c r="BK261" s="297">
        <f>BK217*'6. INPUT PROJECT'!$L165/(1-'6. INPUT PROJECT'!$L165)</f>
        <v>0</v>
      </c>
      <c r="BL261" s="297">
        <f>BL217*'6. INPUT PROJECT'!$L165/(1-'6. INPUT PROJECT'!$L165)</f>
        <v>0</v>
      </c>
      <c r="BM261" s="297">
        <f>BM217*'6. INPUT PROJECT'!$L165/(1-'6. INPUT PROJECT'!$L165)</f>
        <v>0</v>
      </c>
      <c r="BN261" s="297">
        <f>BN217*'6. INPUT PROJECT'!$L165/(1-'6. INPUT PROJECT'!$L165)</f>
        <v>0</v>
      </c>
      <c r="BO261" s="297">
        <f>BO217*'6. INPUT PROJECT'!$L165/(1-'6. INPUT PROJECT'!$L165)</f>
        <v>0</v>
      </c>
      <c r="BP261" s="297">
        <f>BP217*'6. INPUT PROJECT'!$L165/(1-'6. INPUT PROJECT'!$L165)</f>
        <v>0</v>
      </c>
      <c r="BQ261" s="297">
        <f>BQ217*'6. INPUT PROJECT'!$L165/(1-'6. INPUT PROJECT'!$L165)</f>
        <v>0</v>
      </c>
      <c r="BR261" s="297">
        <f>BR217*'6. INPUT PROJECT'!$L165/(1-'6. INPUT PROJECT'!$L165)</f>
        <v>0</v>
      </c>
      <c r="BS261" s="297">
        <f>BS217*'6. INPUT PROJECT'!$L165/(1-'6. INPUT PROJECT'!$L165)</f>
        <v>0</v>
      </c>
    </row>
    <row r="262" spans="1:71" s="80" customFormat="1" ht="16" outlineLevel="2">
      <c r="A262" s="83"/>
      <c r="B262" s="129" t="str">
        <f t="shared" si="179"/>
        <v>Project-3.1.1-Item #7</v>
      </c>
      <c r="C262" s="129" t="str">
        <f t="shared" si="179"/>
        <v>Power</v>
      </c>
      <c r="E262" s="297">
        <f t="shared" si="170"/>
        <v>0</v>
      </c>
      <c r="F262" s="297">
        <f t="shared" si="171"/>
        <v>0</v>
      </c>
      <c r="G262" s="297">
        <f t="shared" si="172"/>
        <v>0</v>
      </c>
      <c r="H262" s="297">
        <f t="shared" si="173"/>
        <v>0</v>
      </c>
      <c r="I262" s="297">
        <f t="shared" si="174"/>
        <v>0</v>
      </c>
      <c r="J262" s="297">
        <f t="shared" si="175"/>
        <v>0</v>
      </c>
      <c r="K262" s="316"/>
      <c r="L262" s="297">
        <f>L218*'6. INPUT PROJECT'!$L166/(1-'6. INPUT PROJECT'!$L166)</f>
        <v>0</v>
      </c>
      <c r="M262" s="297">
        <f>M218*'6. INPUT PROJECT'!$L166/(1-'6. INPUT PROJECT'!$L166)</f>
        <v>0</v>
      </c>
      <c r="N262" s="297">
        <f>N218*'6. INPUT PROJECT'!$L166/(1-'6. INPUT PROJECT'!$L166)</f>
        <v>0</v>
      </c>
      <c r="O262" s="297">
        <f>O218*'6. INPUT PROJECT'!$L166/(1-'6. INPUT PROJECT'!$L166)</f>
        <v>0</v>
      </c>
      <c r="P262" s="297">
        <f>P218*'6. INPUT PROJECT'!$L166/(1-'6. INPUT PROJECT'!$L166)</f>
        <v>0</v>
      </c>
      <c r="Q262" s="297">
        <f>Q218*'6. INPUT PROJECT'!$L166/(1-'6. INPUT PROJECT'!$L166)</f>
        <v>0</v>
      </c>
      <c r="R262" s="297">
        <f>R218*'6. INPUT PROJECT'!$L166/(1-'6. INPUT PROJECT'!$L166)</f>
        <v>0</v>
      </c>
      <c r="S262" s="297">
        <f>S218*'6. INPUT PROJECT'!$L166/(1-'6. INPUT PROJECT'!$L166)</f>
        <v>0</v>
      </c>
      <c r="T262" s="297">
        <f>T218*'6. INPUT PROJECT'!$L166/(1-'6. INPUT PROJECT'!$L166)</f>
        <v>0</v>
      </c>
      <c r="U262" s="297">
        <f>U218*'6. INPUT PROJECT'!$L166/(1-'6. INPUT PROJECT'!$L166)</f>
        <v>0</v>
      </c>
      <c r="V262" s="297">
        <f>V218*'6. INPUT PROJECT'!$L166/(1-'6. INPUT PROJECT'!$L166)</f>
        <v>0</v>
      </c>
      <c r="W262" s="297">
        <f>W218*'6. INPUT PROJECT'!$L166/(1-'6. INPUT PROJECT'!$L166)</f>
        <v>0</v>
      </c>
      <c r="X262" s="297">
        <f>X218*'6. INPUT PROJECT'!$L166/(1-'6. INPUT PROJECT'!$L166)</f>
        <v>0</v>
      </c>
      <c r="Y262" s="297">
        <f>Y218*'6. INPUT PROJECT'!$L166/(1-'6. INPUT PROJECT'!$L166)</f>
        <v>0</v>
      </c>
      <c r="Z262" s="297">
        <f>Z218*'6. INPUT PROJECT'!$L166/(1-'6. INPUT PROJECT'!$L166)</f>
        <v>0</v>
      </c>
      <c r="AA262" s="297">
        <f>AA218*'6. INPUT PROJECT'!$L166/(1-'6. INPUT PROJECT'!$L166)</f>
        <v>0</v>
      </c>
      <c r="AB262" s="297">
        <f>AB218*'6. INPUT PROJECT'!$L166/(1-'6. INPUT PROJECT'!$L166)</f>
        <v>0</v>
      </c>
      <c r="AC262" s="297">
        <f>AC218*'6. INPUT PROJECT'!$L166/(1-'6. INPUT PROJECT'!$L166)</f>
        <v>0</v>
      </c>
      <c r="AD262" s="297">
        <f>AD218*'6. INPUT PROJECT'!$L166/(1-'6. INPUT PROJECT'!$L166)</f>
        <v>0</v>
      </c>
      <c r="AE262" s="297">
        <f>AE218*'6. INPUT PROJECT'!$L166/(1-'6. INPUT PROJECT'!$L166)</f>
        <v>0</v>
      </c>
      <c r="AF262" s="297">
        <f>AF218*'6. INPUT PROJECT'!$L166/(1-'6. INPUT PROJECT'!$L166)</f>
        <v>0</v>
      </c>
      <c r="AG262" s="297">
        <f>AG218*'6. INPUT PROJECT'!$L166/(1-'6. INPUT PROJECT'!$L166)</f>
        <v>0</v>
      </c>
      <c r="AH262" s="297">
        <f>AH218*'6. INPUT PROJECT'!$L166/(1-'6. INPUT PROJECT'!$L166)</f>
        <v>0</v>
      </c>
      <c r="AI262" s="297">
        <f>AI218*'6. INPUT PROJECT'!$L166/(1-'6. INPUT PROJECT'!$L166)</f>
        <v>0</v>
      </c>
      <c r="AJ262" s="297">
        <f>AJ218*'6. INPUT PROJECT'!$L166/(1-'6. INPUT PROJECT'!$L166)</f>
        <v>0</v>
      </c>
      <c r="AK262" s="297">
        <f>AK218*'6. INPUT PROJECT'!$L166/(1-'6. INPUT PROJECT'!$L166)</f>
        <v>0</v>
      </c>
      <c r="AL262" s="297">
        <f>AL218*'6. INPUT PROJECT'!$L166/(1-'6. INPUT PROJECT'!$L166)</f>
        <v>0</v>
      </c>
      <c r="AM262" s="297">
        <f>AM218*'6. INPUT PROJECT'!$L166/(1-'6. INPUT PROJECT'!$L166)</f>
        <v>0</v>
      </c>
      <c r="AN262" s="297">
        <f>AN218*'6. INPUT PROJECT'!$L166/(1-'6. INPUT PROJECT'!$L166)</f>
        <v>0</v>
      </c>
      <c r="AO262" s="297">
        <f>AO218*'6. INPUT PROJECT'!$L166/(1-'6. INPUT PROJECT'!$L166)</f>
        <v>0</v>
      </c>
      <c r="AP262" s="297">
        <f>AP218*'6. INPUT PROJECT'!$L166/(1-'6. INPUT PROJECT'!$L166)</f>
        <v>0</v>
      </c>
      <c r="AQ262" s="297">
        <f>AQ218*'6. INPUT PROJECT'!$L166/(1-'6. INPUT PROJECT'!$L166)</f>
        <v>0</v>
      </c>
      <c r="AR262" s="297">
        <f>AR218*'6. INPUT PROJECT'!$L166/(1-'6. INPUT PROJECT'!$L166)</f>
        <v>0</v>
      </c>
      <c r="AS262" s="297">
        <f>AS218*'6. INPUT PROJECT'!$L166/(1-'6. INPUT PROJECT'!$L166)</f>
        <v>0</v>
      </c>
      <c r="AT262" s="297">
        <f>AT218*'6. INPUT PROJECT'!$L166/(1-'6. INPUT PROJECT'!$L166)</f>
        <v>0</v>
      </c>
      <c r="AU262" s="297">
        <f>AU218*'6. INPUT PROJECT'!$L166/(1-'6. INPUT PROJECT'!$L166)</f>
        <v>0</v>
      </c>
      <c r="AV262" s="297">
        <f>AV218*'6. INPUT PROJECT'!$L166/(1-'6. INPUT PROJECT'!$L166)</f>
        <v>0</v>
      </c>
      <c r="AW262" s="297">
        <f>AW218*'6. INPUT PROJECT'!$L166/(1-'6. INPUT PROJECT'!$L166)</f>
        <v>0</v>
      </c>
      <c r="AX262" s="297">
        <f>AX218*'6. INPUT PROJECT'!$L166/(1-'6. INPUT PROJECT'!$L166)</f>
        <v>0</v>
      </c>
      <c r="AY262" s="297">
        <f>AY218*'6. INPUT PROJECT'!$L166/(1-'6. INPUT PROJECT'!$L166)</f>
        <v>0</v>
      </c>
      <c r="AZ262" s="297">
        <f>AZ218*'6. INPUT PROJECT'!$L166/(1-'6. INPUT PROJECT'!$L166)</f>
        <v>0</v>
      </c>
      <c r="BA262" s="297">
        <f>BA218*'6. INPUT PROJECT'!$L166/(1-'6. INPUT PROJECT'!$L166)</f>
        <v>0</v>
      </c>
      <c r="BB262" s="297">
        <f>BB218*'6. INPUT PROJECT'!$L166/(1-'6. INPUT PROJECT'!$L166)</f>
        <v>0</v>
      </c>
      <c r="BC262" s="297">
        <f>BC218*'6. INPUT PROJECT'!$L166/(1-'6. INPUT PROJECT'!$L166)</f>
        <v>0</v>
      </c>
      <c r="BD262" s="297">
        <f>BD218*'6. INPUT PROJECT'!$L166/(1-'6. INPUT PROJECT'!$L166)</f>
        <v>0</v>
      </c>
      <c r="BE262" s="297">
        <f>BE218*'6. INPUT PROJECT'!$L166/(1-'6. INPUT PROJECT'!$L166)</f>
        <v>0</v>
      </c>
      <c r="BF262" s="297">
        <f>BF218*'6. INPUT PROJECT'!$L166/(1-'6. INPUT PROJECT'!$L166)</f>
        <v>0</v>
      </c>
      <c r="BG262" s="297">
        <f>BG218*'6. INPUT PROJECT'!$L166/(1-'6. INPUT PROJECT'!$L166)</f>
        <v>0</v>
      </c>
      <c r="BH262" s="297">
        <f>BH218*'6. INPUT PROJECT'!$L166/(1-'6. INPUT PROJECT'!$L166)</f>
        <v>0</v>
      </c>
      <c r="BI262" s="297">
        <f>BI218*'6. INPUT PROJECT'!$L166/(1-'6. INPUT PROJECT'!$L166)</f>
        <v>0</v>
      </c>
      <c r="BJ262" s="297">
        <f>BJ218*'6. INPUT PROJECT'!$L166/(1-'6. INPUT PROJECT'!$L166)</f>
        <v>0</v>
      </c>
      <c r="BK262" s="297">
        <f>BK218*'6. INPUT PROJECT'!$L166/(1-'6. INPUT PROJECT'!$L166)</f>
        <v>0</v>
      </c>
      <c r="BL262" s="297">
        <f>BL218*'6. INPUT PROJECT'!$L166/(1-'6. INPUT PROJECT'!$L166)</f>
        <v>0</v>
      </c>
      <c r="BM262" s="297">
        <f>BM218*'6. INPUT PROJECT'!$L166/(1-'6. INPUT PROJECT'!$L166)</f>
        <v>0</v>
      </c>
      <c r="BN262" s="297">
        <f>BN218*'6. INPUT PROJECT'!$L166/(1-'6. INPUT PROJECT'!$L166)</f>
        <v>0</v>
      </c>
      <c r="BO262" s="297">
        <f>BO218*'6. INPUT PROJECT'!$L166/(1-'6. INPUT PROJECT'!$L166)</f>
        <v>0</v>
      </c>
      <c r="BP262" s="297">
        <f>BP218*'6. INPUT PROJECT'!$L166/(1-'6. INPUT PROJECT'!$L166)</f>
        <v>0</v>
      </c>
      <c r="BQ262" s="297">
        <f>BQ218*'6. INPUT PROJECT'!$L166/(1-'6. INPUT PROJECT'!$L166)</f>
        <v>0</v>
      </c>
      <c r="BR262" s="297">
        <f>BR218*'6. INPUT PROJECT'!$L166/(1-'6. INPUT PROJECT'!$L166)</f>
        <v>0</v>
      </c>
      <c r="BS262" s="297">
        <f>BS218*'6. INPUT PROJECT'!$L166/(1-'6. INPUT PROJECT'!$L166)</f>
        <v>0</v>
      </c>
    </row>
    <row r="263" spans="1:71" s="80" customFormat="1" ht="16" outlineLevel="2">
      <c r="A263" s="83"/>
      <c r="B263" s="129" t="str">
        <f t="shared" si="179"/>
        <v>Project-3.1.1-Item #8</v>
      </c>
      <c r="C263" s="129" t="str">
        <f t="shared" si="179"/>
        <v>Micro Data Center (MDC)</v>
      </c>
      <c r="E263" s="297">
        <f t="shared" si="170"/>
        <v>0</v>
      </c>
      <c r="F263" s="297">
        <f t="shared" si="171"/>
        <v>0</v>
      </c>
      <c r="G263" s="297">
        <f t="shared" si="172"/>
        <v>0</v>
      </c>
      <c r="H263" s="297">
        <f t="shared" si="173"/>
        <v>0</v>
      </c>
      <c r="I263" s="297">
        <f t="shared" si="174"/>
        <v>0</v>
      </c>
      <c r="J263" s="297">
        <f t="shared" si="175"/>
        <v>0</v>
      </c>
      <c r="K263" s="316"/>
      <c r="L263" s="297">
        <f>L219*'6. INPUT PROJECT'!$L167/(1-'6. INPUT PROJECT'!$L167)</f>
        <v>0</v>
      </c>
      <c r="M263" s="297">
        <f>M219*'6. INPUT PROJECT'!$L167/(1-'6. INPUT PROJECT'!$L167)</f>
        <v>0</v>
      </c>
      <c r="N263" s="297">
        <f>N219*'6. INPUT PROJECT'!$L167/(1-'6. INPUT PROJECT'!$L167)</f>
        <v>0</v>
      </c>
      <c r="O263" s="297">
        <f>O219*'6. INPUT PROJECT'!$L167/(1-'6. INPUT PROJECT'!$L167)</f>
        <v>0</v>
      </c>
      <c r="P263" s="297">
        <f>P219*'6. INPUT PROJECT'!$L167/(1-'6. INPUT PROJECT'!$L167)</f>
        <v>0</v>
      </c>
      <c r="Q263" s="297">
        <f>Q219*'6. INPUT PROJECT'!$L167/(1-'6. INPUT PROJECT'!$L167)</f>
        <v>0</v>
      </c>
      <c r="R263" s="297">
        <f>R219*'6. INPUT PROJECT'!$L167/(1-'6. INPUT PROJECT'!$L167)</f>
        <v>0</v>
      </c>
      <c r="S263" s="297">
        <f>S219*'6. INPUT PROJECT'!$L167/(1-'6. INPUT PROJECT'!$L167)</f>
        <v>0</v>
      </c>
      <c r="T263" s="297">
        <f>T219*'6. INPUT PROJECT'!$L167/(1-'6. INPUT PROJECT'!$L167)</f>
        <v>0</v>
      </c>
      <c r="U263" s="297">
        <f>U219*'6. INPUT PROJECT'!$L167/(1-'6. INPUT PROJECT'!$L167)</f>
        <v>0</v>
      </c>
      <c r="V263" s="297">
        <f>V219*'6. INPUT PROJECT'!$L167/(1-'6. INPUT PROJECT'!$L167)</f>
        <v>0</v>
      </c>
      <c r="W263" s="297">
        <f>W219*'6. INPUT PROJECT'!$L167/(1-'6. INPUT PROJECT'!$L167)</f>
        <v>0</v>
      </c>
      <c r="X263" s="297">
        <f>X219*'6. INPUT PROJECT'!$L167/(1-'6. INPUT PROJECT'!$L167)</f>
        <v>0</v>
      </c>
      <c r="Y263" s="297">
        <f>Y219*'6. INPUT PROJECT'!$L167/(1-'6. INPUT PROJECT'!$L167)</f>
        <v>0</v>
      </c>
      <c r="Z263" s="297">
        <f>Z219*'6. INPUT PROJECT'!$L167/(1-'6. INPUT PROJECT'!$L167)</f>
        <v>0</v>
      </c>
      <c r="AA263" s="297">
        <f>AA219*'6. INPUT PROJECT'!$L167/(1-'6. INPUT PROJECT'!$L167)</f>
        <v>0</v>
      </c>
      <c r="AB263" s="297">
        <f>AB219*'6. INPUT PROJECT'!$L167/(1-'6. INPUT PROJECT'!$L167)</f>
        <v>0</v>
      </c>
      <c r="AC263" s="297">
        <f>AC219*'6. INPUT PROJECT'!$L167/(1-'6. INPUT PROJECT'!$L167)</f>
        <v>0</v>
      </c>
      <c r="AD263" s="297">
        <f>AD219*'6. INPUT PROJECT'!$L167/(1-'6. INPUT PROJECT'!$L167)</f>
        <v>0</v>
      </c>
      <c r="AE263" s="297">
        <f>AE219*'6. INPUT PROJECT'!$L167/(1-'6. INPUT PROJECT'!$L167)</f>
        <v>0</v>
      </c>
      <c r="AF263" s="297">
        <f>AF219*'6. INPUT PROJECT'!$L167/(1-'6. INPUT PROJECT'!$L167)</f>
        <v>0</v>
      </c>
      <c r="AG263" s="297">
        <f>AG219*'6. INPUT PROJECT'!$L167/(1-'6. INPUT PROJECT'!$L167)</f>
        <v>0</v>
      </c>
      <c r="AH263" s="297">
        <f>AH219*'6. INPUT PROJECT'!$L167/(1-'6. INPUT PROJECT'!$L167)</f>
        <v>0</v>
      </c>
      <c r="AI263" s="297">
        <f>AI219*'6. INPUT PROJECT'!$L167/(1-'6. INPUT PROJECT'!$L167)</f>
        <v>0</v>
      </c>
      <c r="AJ263" s="297">
        <f>AJ219*'6. INPUT PROJECT'!$L167/(1-'6. INPUT PROJECT'!$L167)</f>
        <v>0</v>
      </c>
      <c r="AK263" s="297">
        <f>AK219*'6. INPUT PROJECT'!$L167/(1-'6. INPUT PROJECT'!$L167)</f>
        <v>0</v>
      </c>
      <c r="AL263" s="297">
        <f>AL219*'6. INPUT PROJECT'!$L167/(1-'6. INPUT PROJECT'!$L167)</f>
        <v>0</v>
      </c>
      <c r="AM263" s="297">
        <f>AM219*'6. INPUT PROJECT'!$L167/(1-'6. INPUT PROJECT'!$L167)</f>
        <v>0</v>
      </c>
      <c r="AN263" s="297">
        <f>AN219*'6. INPUT PROJECT'!$L167/(1-'6. INPUT PROJECT'!$L167)</f>
        <v>0</v>
      </c>
      <c r="AO263" s="297">
        <f>AO219*'6. INPUT PROJECT'!$L167/(1-'6. INPUT PROJECT'!$L167)</f>
        <v>0</v>
      </c>
      <c r="AP263" s="297">
        <f>AP219*'6. INPUT PROJECT'!$L167/(1-'6. INPUT PROJECT'!$L167)</f>
        <v>0</v>
      </c>
      <c r="AQ263" s="297">
        <f>AQ219*'6. INPUT PROJECT'!$L167/(1-'6. INPUT PROJECT'!$L167)</f>
        <v>0</v>
      </c>
      <c r="AR263" s="297">
        <f>AR219*'6. INPUT PROJECT'!$L167/(1-'6. INPUT PROJECT'!$L167)</f>
        <v>0</v>
      </c>
      <c r="AS263" s="297">
        <f>AS219*'6. INPUT PROJECT'!$L167/(1-'6. INPUT PROJECT'!$L167)</f>
        <v>0</v>
      </c>
      <c r="AT263" s="297">
        <f>AT219*'6. INPUT PROJECT'!$L167/(1-'6. INPUT PROJECT'!$L167)</f>
        <v>0</v>
      </c>
      <c r="AU263" s="297">
        <f>AU219*'6. INPUT PROJECT'!$L167/(1-'6. INPUT PROJECT'!$L167)</f>
        <v>0</v>
      </c>
      <c r="AV263" s="297">
        <f>AV219*'6. INPUT PROJECT'!$L167/(1-'6. INPUT PROJECT'!$L167)</f>
        <v>0</v>
      </c>
      <c r="AW263" s="297">
        <f>AW219*'6. INPUT PROJECT'!$L167/(1-'6. INPUT PROJECT'!$L167)</f>
        <v>0</v>
      </c>
      <c r="AX263" s="297">
        <f>AX219*'6. INPUT PROJECT'!$L167/(1-'6. INPUT PROJECT'!$L167)</f>
        <v>0</v>
      </c>
      <c r="AY263" s="297">
        <f>AY219*'6. INPUT PROJECT'!$L167/(1-'6. INPUT PROJECT'!$L167)</f>
        <v>0</v>
      </c>
      <c r="AZ263" s="297">
        <f>AZ219*'6. INPUT PROJECT'!$L167/(1-'6. INPUT PROJECT'!$L167)</f>
        <v>0</v>
      </c>
      <c r="BA263" s="297">
        <f>BA219*'6. INPUT PROJECT'!$L167/(1-'6. INPUT PROJECT'!$L167)</f>
        <v>0</v>
      </c>
      <c r="BB263" s="297">
        <f>BB219*'6. INPUT PROJECT'!$L167/(1-'6. INPUT PROJECT'!$L167)</f>
        <v>0</v>
      </c>
      <c r="BC263" s="297">
        <f>BC219*'6. INPUT PROJECT'!$L167/(1-'6. INPUT PROJECT'!$L167)</f>
        <v>0</v>
      </c>
      <c r="BD263" s="297">
        <f>BD219*'6. INPUT PROJECT'!$L167/(1-'6. INPUT PROJECT'!$L167)</f>
        <v>0</v>
      </c>
      <c r="BE263" s="297">
        <f>BE219*'6. INPUT PROJECT'!$L167/(1-'6. INPUT PROJECT'!$L167)</f>
        <v>0</v>
      </c>
      <c r="BF263" s="297">
        <f>BF219*'6. INPUT PROJECT'!$L167/(1-'6. INPUT PROJECT'!$L167)</f>
        <v>0</v>
      </c>
      <c r="BG263" s="297">
        <f>BG219*'6. INPUT PROJECT'!$L167/(1-'6. INPUT PROJECT'!$L167)</f>
        <v>0</v>
      </c>
      <c r="BH263" s="297">
        <f>BH219*'6. INPUT PROJECT'!$L167/(1-'6. INPUT PROJECT'!$L167)</f>
        <v>0</v>
      </c>
      <c r="BI263" s="297">
        <f>BI219*'6. INPUT PROJECT'!$L167/(1-'6. INPUT PROJECT'!$L167)</f>
        <v>0</v>
      </c>
      <c r="BJ263" s="297">
        <f>BJ219*'6. INPUT PROJECT'!$L167/(1-'6. INPUT PROJECT'!$L167)</f>
        <v>0</v>
      </c>
      <c r="BK263" s="297">
        <f>BK219*'6. INPUT PROJECT'!$L167/(1-'6. INPUT PROJECT'!$L167)</f>
        <v>0</v>
      </c>
      <c r="BL263" s="297">
        <f>BL219*'6. INPUT PROJECT'!$L167/(1-'6. INPUT PROJECT'!$L167)</f>
        <v>0</v>
      </c>
      <c r="BM263" s="297">
        <f>BM219*'6. INPUT PROJECT'!$L167/(1-'6. INPUT PROJECT'!$L167)</f>
        <v>0</v>
      </c>
      <c r="BN263" s="297">
        <f>BN219*'6. INPUT PROJECT'!$L167/(1-'6. INPUT PROJECT'!$L167)</f>
        <v>0</v>
      </c>
      <c r="BO263" s="297">
        <f>BO219*'6. INPUT PROJECT'!$L167/(1-'6. INPUT PROJECT'!$L167)</f>
        <v>0</v>
      </c>
      <c r="BP263" s="297">
        <f>BP219*'6. INPUT PROJECT'!$L167/(1-'6. INPUT PROJECT'!$L167)</f>
        <v>0</v>
      </c>
      <c r="BQ263" s="297">
        <f>BQ219*'6. INPUT PROJECT'!$L167/(1-'6. INPUT PROJECT'!$L167)</f>
        <v>0</v>
      </c>
      <c r="BR263" s="297">
        <f>BR219*'6. INPUT PROJECT'!$L167/(1-'6. INPUT PROJECT'!$L167)</f>
        <v>0</v>
      </c>
      <c r="BS263" s="297">
        <f>BS219*'6. INPUT PROJECT'!$L167/(1-'6. INPUT PROJECT'!$L167)</f>
        <v>0</v>
      </c>
    </row>
    <row r="264" spans="1:71" s="80" customFormat="1" ht="16" outlineLevel="2">
      <c r="A264" s="83"/>
      <c r="B264" s="129" t="str">
        <f t="shared" si="179"/>
        <v>Project-3.1.1-Item #9</v>
      </c>
      <c r="C264" s="129" t="str">
        <f t="shared" si="179"/>
        <v>Core Infra (onprem or Cloud)</v>
      </c>
      <c r="E264" s="297">
        <f t="shared" si="170"/>
        <v>0</v>
      </c>
      <c r="F264" s="297">
        <f t="shared" si="171"/>
        <v>0</v>
      </c>
      <c r="G264" s="297">
        <f t="shared" si="172"/>
        <v>0</v>
      </c>
      <c r="H264" s="297">
        <f t="shared" si="173"/>
        <v>0</v>
      </c>
      <c r="I264" s="297">
        <f t="shared" si="174"/>
        <v>0</v>
      </c>
      <c r="J264" s="297">
        <f t="shared" si="175"/>
        <v>0</v>
      </c>
      <c r="K264" s="307"/>
      <c r="L264" s="297">
        <f>L220*'6. INPUT PROJECT'!$L168/(1-'6. INPUT PROJECT'!$L168)</f>
        <v>0</v>
      </c>
      <c r="M264" s="297">
        <f>M220*'6. INPUT PROJECT'!$L168/(1-'6. INPUT PROJECT'!$L168)</f>
        <v>0</v>
      </c>
      <c r="N264" s="297">
        <f>N220*'6. INPUT PROJECT'!$L168/(1-'6. INPUT PROJECT'!$L168)</f>
        <v>0</v>
      </c>
      <c r="O264" s="297">
        <f>O220*'6. INPUT PROJECT'!$L168/(1-'6. INPUT PROJECT'!$L168)</f>
        <v>0</v>
      </c>
      <c r="P264" s="297">
        <f>P220*'6. INPUT PROJECT'!$L168/(1-'6. INPUT PROJECT'!$L168)</f>
        <v>0</v>
      </c>
      <c r="Q264" s="297">
        <f>Q220*'6. INPUT PROJECT'!$L168/(1-'6. INPUT PROJECT'!$L168)</f>
        <v>0</v>
      </c>
      <c r="R264" s="297">
        <f>R220*'6. INPUT PROJECT'!$L168/(1-'6. INPUT PROJECT'!$L168)</f>
        <v>0</v>
      </c>
      <c r="S264" s="297">
        <f>S220*'6. INPUT PROJECT'!$L168/(1-'6. INPUT PROJECT'!$L168)</f>
        <v>0</v>
      </c>
      <c r="T264" s="297">
        <f>T220*'6. INPUT PROJECT'!$L168/(1-'6. INPUT PROJECT'!$L168)</f>
        <v>0</v>
      </c>
      <c r="U264" s="297">
        <f>U220*'6. INPUT PROJECT'!$L168/(1-'6. INPUT PROJECT'!$L168)</f>
        <v>0</v>
      </c>
      <c r="V264" s="297">
        <f>V220*'6. INPUT PROJECT'!$L168/(1-'6. INPUT PROJECT'!$L168)</f>
        <v>0</v>
      </c>
      <c r="W264" s="297">
        <f>W220*'6. INPUT PROJECT'!$L168/(1-'6. INPUT PROJECT'!$L168)</f>
        <v>0</v>
      </c>
      <c r="X264" s="297">
        <f>X220*'6. INPUT PROJECT'!$L168/(1-'6. INPUT PROJECT'!$L168)</f>
        <v>0</v>
      </c>
      <c r="Y264" s="297">
        <f>Y220*'6. INPUT PROJECT'!$L168/(1-'6. INPUT PROJECT'!$L168)</f>
        <v>0</v>
      </c>
      <c r="Z264" s="297">
        <f>Z220*'6. INPUT PROJECT'!$L168/(1-'6. INPUT PROJECT'!$L168)</f>
        <v>0</v>
      </c>
      <c r="AA264" s="297">
        <f>AA220*'6. INPUT PROJECT'!$L168/(1-'6. INPUT PROJECT'!$L168)</f>
        <v>0</v>
      </c>
      <c r="AB264" s="297">
        <f>AB220*'6. INPUT PROJECT'!$L168/(1-'6. INPUT PROJECT'!$L168)</f>
        <v>0</v>
      </c>
      <c r="AC264" s="297">
        <f>AC220*'6. INPUT PROJECT'!$L168/(1-'6. INPUT PROJECT'!$L168)</f>
        <v>0</v>
      </c>
      <c r="AD264" s="297">
        <f>AD220*'6. INPUT PROJECT'!$L168/(1-'6. INPUT PROJECT'!$L168)</f>
        <v>0</v>
      </c>
      <c r="AE264" s="297">
        <f>AE220*'6. INPUT PROJECT'!$L168/(1-'6. INPUT PROJECT'!$L168)</f>
        <v>0</v>
      </c>
      <c r="AF264" s="297">
        <f>AF220*'6. INPUT PROJECT'!$L168/(1-'6. INPUT PROJECT'!$L168)</f>
        <v>0</v>
      </c>
      <c r="AG264" s="297">
        <f>AG220*'6. INPUT PROJECT'!$L168/(1-'6. INPUT PROJECT'!$L168)</f>
        <v>0</v>
      </c>
      <c r="AH264" s="297">
        <f>AH220*'6. INPUT PROJECT'!$L168/(1-'6. INPUT PROJECT'!$L168)</f>
        <v>0</v>
      </c>
      <c r="AI264" s="297">
        <f>AI220*'6. INPUT PROJECT'!$L168/(1-'6. INPUT PROJECT'!$L168)</f>
        <v>0</v>
      </c>
      <c r="AJ264" s="297">
        <f>AJ220*'6. INPUT PROJECT'!$L168/(1-'6. INPUT PROJECT'!$L168)</f>
        <v>0</v>
      </c>
      <c r="AK264" s="297">
        <f>AK220*'6. INPUT PROJECT'!$L168/(1-'6. INPUT PROJECT'!$L168)</f>
        <v>0</v>
      </c>
      <c r="AL264" s="297">
        <f>AL220*'6. INPUT PROJECT'!$L168/(1-'6. INPUT PROJECT'!$L168)</f>
        <v>0</v>
      </c>
      <c r="AM264" s="297">
        <f>AM220*'6. INPUT PROJECT'!$L168/(1-'6. INPUT PROJECT'!$L168)</f>
        <v>0</v>
      </c>
      <c r="AN264" s="297">
        <f>AN220*'6. INPUT PROJECT'!$L168/(1-'6. INPUT PROJECT'!$L168)</f>
        <v>0</v>
      </c>
      <c r="AO264" s="297">
        <f>AO220*'6. INPUT PROJECT'!$L168/(1-'6. INPUT PROJECT'!$L168)</f>
        <v>0</v>
      </c>
      <c r="AP264" s="297">
        <f>AP220*'6. INPUT PROJECT'!$L168/(1-'6. INPUT PROJECT'!$L168)</f>
        <v>0</v>
      </c>
      <c r="AQ264" s="297">
        <f>AQ220*'6. INPUT PROJECT'!$L168/(1-'6. INPUT PROJECT'!$L168)</f>
        <v>0</v>
      </c>
      <c r="AR264" s="297">
        <f>AR220*'6. INPUT PROJECT'!$L168/(1-'6. INPUT PROJECT'!$L168)</f>
        <v>0</v>
      </c>
      <c r="AS264" s="297">
        <f>AS220*'6. INPUT PROJECT'!$L168/(1-'6. INPUT PROJECT'!$L168)</f>
        <v>0</v>
      </c>
      <c r="AT264" s="297">
        <f>AT220*'6. INPUT PROJECT'!$L168/(1-'6. INPUT PROJECT'!$L168)</f>
        <v>0</v>
      </c>
      <c r="AU264" s="297">
        <f>AU220*'6. INPUT PROJECT'!$L168/(1-'6. INPUT PROJECT'!$L168)</f>
        <v>0</v>
      </c>
      <c r="AV264" s="297">
        <f>AV220*'6. INPUT PROJECT'!$L168/(1-'6. INPUT PROJECT'!$L168)</f>
        <v>0</v>
      </c>
      <c r="AW264" s="297">
        <f>AW220*'6. INPUT PROJECT'!$L168/(1-'6. INPUT PROJECT'!$L168)</f>
        <v>0</v>
      </c>
      <c r="AX264" s="297">
        <f>AX220*'6. INPUT PROJECT'!$L168/(1-'6. INPUT PROJECT'!$L168)</f>
        <v>0</v>
      </c>
      <c r="AY264" s="297">
        <f>AY220*'6. INPUT PROJECT'!$L168/(1-'6. INPUT PROJECT'!$L168)</f>
        <v>0</v>
      </c>
      <c r="AZ264" s="297">
        <f>AZ220*'6. INPUT PROJECT'!$L168/(1-'6. INPUT PROJECT'!$L168)</f>
        <v>0</v>
      </c>
      <c r="BA264" s="297">
        <f>BA220*'6. INPUT PROJECT'!$L168/(1-'6. INPUT PROJECT'!$L168)</f>
        <v>0</v>
      </c>
      <c r="BB264" s="297">
        <f>BB220*'6. INPUT PROJECT'!$L168/(1-'6. INPUT PROJECT'!$L168)</f>
        <v>0</v>
      </c>
      <c r="BC264" s="297">
        <f>BC220*'6. INPUT PROJECT'!$L168/(1-'6. INPUT PROJECT'!$L168)</f>
        <v>0</v>
      </c>
      <c r="BD264" s="297">
        <f>BD220*'6. INPUT PROJECT'!$L168/(1-'6. INPUT PROJECT'!$L168)</f>
        <v>0</v>
      </c>
      <c r="BE264" s="297">
        <f>BE220*'6. INPUT PROJECT'!$L168/(1-'6. INPUT PROJECT'!$L168)</f>
        <v>0</v>
      </c>
      <c r="BF264" s="297">
        <f>BF220*'6. INPUT PROJECT'!$L168/(1-'6. INPUT PROJECT'!$L168)</f>
        <v>0</v>
      </c>
      <c r="BG264" s="297">
        <f>BG220*'6. INPUT PROJECT'!$L168/(1-'6. INPUT PROJECT'!$L168)</f>
        <v>0</v>
      </c>
      <c r="BH264" s="297">
        <f>BH220*'6. INPUT PROJECT'!$L168/(1-'6. INPUT PROJECT'!$L168)</f>
        <v>0</v>
      </c>
      <c r="BI264" s="297">
        <f>BI220*'6. INPUT PROJECT'!$L168/(1-'6. INPUT PROJECT'!$L168)</f>
        <v>0</v>
      </c>
      <c r="BJ264" s="297">
        <f>BJ220*'6. INPUT PROJECT'!$L168/(1-'6. INPUT PROJECT'!$L168)</f>
        <v>0</v>
      </c>
      <c r="BK264" s="297">
        <f>BK220*'6. INPUT PROJECT'!$L168/(1-'6. INPUT PROJECT'!$L168)</f>
        <v>0</v>
      </c>
      <c r="BL264" s="297">
        <f>BL220*'6. INPUT PROJECT'!$L168/(1-'6. INPUT PROJECT'!$L168)</f>
        <v>0</v>
      </c>
      <c r="BM264" s="297">
        <f>BM220*'6. INPUT PROJECT'!$L168/(1-'6. INPUT PROJECT'!$L168)</f>
        <v>0</v>
      </c>
      <c r="BN264" s="297">
        <f>BN220*'6. INPUT PROJECT'!$L168/(1-'6. INPUT PROJECT'!$L168)</f>
        <v>0</v>
      </c>
      <c r="BO264" s="297">
        <f>BO220*'6. INPUT PROJECT'!$L168/(1-'6. INPUT PROJECT'!$L168)</f>
        <v>0</v>
      </c>
      <c r="BP264" s="297">
        <f>BP220*'6. INPUT PROJECT'!$L168/(1-'6. INPUT PROJECT'!$L168)</f>
        <v>0</v>
      </c>
      <c r="BQ264" s="297">
        <f>BQ220*'6. INPUT PROJECT'!$L168/(1-'6. INPUT PROJECT'!$L168)</f>
        <v>0</v>
      </c>
      <c r="BR264" s="297">
        <f>BR220*'6. INPUT PROJECT'!$L168/(1-'6. INPUT PROJECT'!$L168)</f>
        <v>0</v>
      </c>
      <c r="BS264" s="297">
        <f>BS220*'6. INPUT PROJECT'!$L168/(1-'6. INPUT PROJECT'!$L168)</f>
        <v>0</v>
      </c>
    </row>
    <row r="265" spans="1:71" s="80" customFormat="1" ht="16" outlineLevel="2">
      <c r="A265" s="83"/>
      <c r="B265" s="129" t="str">
        <f t="shared" si="179"/>
        <v>Project-3.1.1-Item #10</v>
      </c>
      <c r="C265" s="129">
        <f t="shared" si="179"/>
        <v>0</v>
      </c>
      <c r="E265" s="297">
        <f t="shared" si="170"/>
        <v>0</v>
      </c>
      <c r="F265" s="297">
        <f t="shared" si="171"/>
        <v>0</v>
      </c>
      <c r="G265" s="297">
        <f t="shared" si="172"/>
        <v>0</v>
      </c>
      <c r="H265" s="297">
        <f t="shared" si="173"/>
        <v>0</v>
      </c>
      <c r="I265" s="297">
        <f t="shared" si="174"/>
        <v>0</v>
      </c>
      <c r="J265" s="297">
        <f t="shared" si="175"/>
        <v>0</v>
      </c>
      <c r="K265" s="307"/>
      <c r="L265" s="297">
        <f>L221*'6. INPUT PROJECT'!$L169/(1-'6. INPUT PROJECT'!$L169)</f>
        <v>0</v>
      </c>
      <c r="M265" s="297">
        <f>M221*'6. INPUT PROJECT'!$L169/(1-'6. INPUT PROJECT'!$L169)</f>
        <v>0</v>
      </c>
      <c r="N265" s="297">
        <f>N221*'6. INPUT PROJECT'!$L169/(1-'6. INPUT PROJECT'!$L169)</f>
        <v>0</v>
      </c>
      <c r="O265" s="297">
        <f>O221*'6. INPUT PROJECT'!$L169/(1-'6. INPUT PROJECT'!$L169)</f>
        <v>0</v>
      </c>
      <c r="P265" s="297">
        <f>P221*'6. INPUT PROJECT'!$L169/(1-'6. INPUT PROJECT'!$L169)</f>
        <v>0</v>
      </c>
      <c r="Q265" s="297">
        <f>Q221*'6. INPUT PROJECT'!$L169/(1-'6. INPUT PROJECT'!$L169)</f>
        <v>0</v>
      </c>
      <c r="R265" s="297">
        <f>R221*'6. INPUT PROJECT'!$L169/(1-'6. INPUT PROJECT'!$L169)</f>
        <v>0</v>
      </c>
      <c r="S265" s="297">
        <f>S221*'6. INPUT PROJECT'!$L169/(1-'6. INPUT PROJECT'!$L169)</f>
        <v>0</v>
      </c>
      <c r="T265" s="297">
        <f>T221*'6. INPUT PROJECT'!$L169/(1-'6. INPUT PROJECT'!$L169)</f>
        <v>0</v>
      </c>
      <c r="U265" s="297">
        <f>U221*'6. INPUT PROJECT'!$L169/(1-'6. INPUT PROJECT'!$L169)</f>
        <v>0</v>
      </c>
      <c r="V265" s="297">
        <f>V221*'6. INPUT PROJECT'!$L169/(1-'6. INPUT PROJECT'!$L169)</f>
        <v>0</v>
      </c>
      <c r="W265" s="297">
        <f>W221*'6. INPUT PROJECT'!$L169/(1-'6. INPUT PROJECT'!$L169)</f>
        <v>0</v>
      </c>
      <c r="X265" s="297">
        <f>X221*'6. INPUT PROJECT'!$L169/(1-'6. INPUT PROJECT'!$L169)</f>
        <v>0</v>
      </c>
      <c r="Y265" s="297">
        <f>Y221*'6. INPUT PROJECT'!$L169/(1-'6. INPUT PROJECT'!$L169)</f>
        <v>0</v>
      </c>
      <c r="Z265" s="297">
        <f>Z221*'6. INPUT PROJECT'!$L169/(1-'6. INPUT PROJECT'!$L169)</f>
        <v>0</v>
      </c>
      <c r="AA265" s="297">
        <f>AA221*'6. INPUT PROJECT'!$L169/(1-'6. INPUT PROJECT'!$L169)</f>
        <v>0</v>
      </c>
      <c r="AB265" s="297">
        <f>AB221*'6. INPUT PROJECT'!$L169/(1-'6. INPUT PROJECT'!$L169)</f>
        <v>0</v>
      </c>
      <c r="AC265" s="297">
        <f>AC221*'6. INPUT PROJECT'!$L169/(1-'6. INPUT PROJECT'!$L169)</f>
        <v>0</v>
      </c>
      <c r="AD265" s="297">
        <f>AD221*'6. INPUT PROJECT'!$L169/(1-'6. INPUT PROJECT'!$L169)</f>
        <v>0</v>
      </c>
      <c r="AE265" s="297">
        <f>AE221*'6. INPUT PROJECT'!$L169/(1-'6. INPUT PROJECT'!$L169)</f>
        <v>0</v>
      </c>
      <c r="AF265" s="297">
        <f>AF221*'6. INPUT PROJECT'!$L169/(1-'6. INPUT PROJECT'!$L169)</f>
        <v>0</v>
      </c>
      <c r="AG265" s="297">
        <f>AG221*'6. INPUT PROJECT'!$L169/(1-'6. INPUT PROJECT'!$L169)</f>
        <v>0</v>
      </c>
      <c r="AH265" s="297">
        <f>AH221*'6. INPUT PROJECT'!$L169/(1-'6. INPUT PROJECT'!$L169)</f>
        <v>0</v>
      </c>
      <c r="AI265" s="297">
        <f>AI221*'6. INPUT PROJECT'!$L169/(1-'6. INPUT PROJECT'!$L169)</f>
        <v>0</v>
      </c>
      <c r="AJ265" s="297">
        <f>AJ221*'6. INPUT PROJECT'!$L169/(1-'6. INPUT PROJECT'!$L169)</f>
        <v>0</v>
      </c>
      <c r="AK265" s="297">
        <f>AK221*'6. INPUT PROJECT'!$L169/(1-'6. INPUT PROJECT'!$L169)</f>
        <v>0</v>
      </c>
      <c r="AL265" s="297">
        <f>AL221*'6. INPUT PROJECT'!$L169/(1-'6. INPUT PROJECT'!$L169)</f>
        <v>0</v>
      </c>
      <c r="AM265" s="297">
        <f>AM221*'6. INPUT PROJECT'!$L169/(1-'6. INPUT PROJECT'!$L169)</f>
        <v>0</v>
      </c>
      <c r="AN265" s="297">
        <f>AN221*'6. INPUT PROJECT'!$L169/(1-'6. INPUT PROJECT'!$L169)</f>
        <v>0</v>
      </c>
      <c r="AO265" s="297">
        <f>AO221*'6. INPUT PROJECT'!$L169/(1-'6. INPUT PROJECT'!$L169)</f>
        <v>0</v>
      </c>
      <c r="AP265" s="297">
        <f>AP221*'6. INPUT PROJECT'!$L169/(1-'6. INPUT PROJECT'!$L169)</f>
        <v>0</v>
      </c>
      <c r="AQ265" s="297">
        <f>AQ221*'6. INPUT PROJECT'!$L169/(1-'6. INPUT PROJECT'!$L169)</f>
        <v>0</v>
      </c>
      <c r="AR265" s="297">
        <f>AR221*'6. INPUT PROJECT'!$L169/(1-'6. INPUT PROJECT'!$L169)</f>
        <v>0</v>
      </c>
      <c r="AS265" s="297">
        <f>AS221*'6. INPUT PROJECT'!$L169/(1-'6. INPUT PROJECT'!$L169)</f>
        <v>0</v>
      </c>
      <c r="AT265" s="297">
        <f>AT221*'6. INPUT PROJECT'!$L169/(1-'6. INPUT PROJECT'!$L169)</f>
        <v>0</v>
      </c>
      <c r="AU265" s="297">
        <f>AU221*'6. INPUT PROJECT'!$L169/(1-'6. INPUT PROJECT'!$L169)</f>
        <v>0</v>
      </c>
      <c r="AV265" s="297">
        <f>AV221*'6. INPUT PROJECT'!$L169/(1-'6. INPUT PROJECT'!$L169)</f>
        <v>0</v>
      </c>
      <c r="AW265" s="297">
        <f>AW221*'6. INPUT PROJECT'!$L169/(1-'6. INPUT PROJECT'!$L169)</f>
        <v>0</v>
      </c>
      <c r="AX265" s="297">
        <f>AX221*'6. INPUT PROJECT'!$L169/(1-'6. INPUT PROJECT'!$L169)</f>
        <v>0</v>
      </c>
      <c r="AY265" s="297">
        <f>AY221*'6. INPUT PROJECT'!$L169/(1-'6. INPUT PROJECT'!$L169)</f>
        <v>0</v>
      </c>
      <c r="AZ265" s="297">
        <f>AZ221*'6. INPUT PROJECT'!$L169/(1-'6. INPUT PROJECT'!$L169)</f>
        <v>0</v>
      </c>
      <c r="BA265" s="297">
        <f>BA221*'6. INPUT PROJECT'!$L169/(1-'6. INPUT PROJECT'!$L169)</f>
        <v>0</v>
      </c>
      <c r="BB265" s="297">
        <f>BB221*'6. INPUT PROJECT'!$L169/(1-'6. INPUT PROJECT'!$L169)</f>
        <v>0</v>
      </c>
      <c r="BC265" s="297">
        <f>BC221*'6. INPUT PROJECT'!$L169/(1-'6. INPUT PROJECT'!$L169)</f>
        <v>0</v>
      </c>
      <c r="BD265" s="297">
        <f>BD221*'6. INPUT PROJECT'!$L169/(1-'6. INPUT PROJECT'!$L169)</f>
        <v>0</v>
      </c>
      <c r="BE265" s="297">
        <f>BE221*'6. INPUT PROJECT'!$L169/(1-'6. INPUT PROJECT'!$L169)</f>
        <v>0</v>
      </c>
      <c r="BF265" s="297">
        <f>BF221*'6. INPUT PROJECT'!$L169/(1-'6. INPUT PROJECT'!$L169)</f>
        <v>0</v>
      </c>
      <c r="BG265" s="297">
        <f>BG221*'6. INPUT PROJECT'!$L169/(1-'6. INPUT PROJECT'!$L169)</f>
        <v>0</v>
      </c>
      <c r="BH265" s="297">
        <f>BH221*'6. INPUT PROJECT'!$L169/(1-'6. INPUT PROJECT'!$L169)</f>
        <v>0</v>
      </c>
      <c r="BI265" s="297">
        <f>BI221*'6. INPUT PROJECT'!$L169/(1-'6. INPUT PROJECT'!$L169)</f>
        <v>0</v>
      </c>
      <c r="BJ265" s="297">
        <f>BJ221*'6. INPUT PROJECT'!$L169/(1-'6. INPUT PROJECT'!$L169)</f>
        <v>0</v>
      </c>
      <c r="BK265" s="297">
        <f>BK221*'6. INPUT PROJECT'!$L169/(1-'6. INPUT PROJECT'!$L169)</f>
        <v>0</v>
      </c>
      <c r="BL265" s="297">
        <f>BL221*'6. INPUT PROJECT'!$L169/(1-'6. INPUT PROJECT'!$L169)</f>
        <v>0</v>
      </c>
      <c r="BM265" s="297">
        <f>BM221*'6. INPUT PROJECT'!$L169/(1-'6. INPUT PROJECT'!$L169)</f>
        <v>0</v>
      </c>
      <c r="BN265" s="297">
        <f>BN221*'6. INPUT PROJECT'!$L169/(1-'6. INPUT PROJECT'!$L169)</f>
        <v>0</v>
      </c>
      <c r="BO265" s="297">
        <f>BO221*'6. INPUT PROJECT'!$L169/(1-'6. INPUT PROJECT'!$L169)</f>
        <v>0</v>
      </c>
      <c r="BP265" s="297">
        <f>BP221*'6. INPUT PROJECT'!$L169/(1-'6. INPUT PROJECT'!$L169)</f>
        <v>0</v>
      </c>
      <c r="BQ265" s="297">
        <f>BQ221*'6. INPUT PROJECT'!$L169/(1-'6. INPUT PROJECT'!$L169)</f>
        <v>0</v>
      </c>
      <c r="BR265" s="297">
        <f>BR221*'6. INPUT PROJECT'!$L169/(1-'6. INPUT PROJECT'!$L169)</f>
        <v>0</v>
      </c>
      <c r="BS265" s="297">
        <f>BS221*'6. INPUT PROJECT'!$L169/(1-'6. INPUT PROJECT'!$L169)</f>
        <v>0</v>
      </c>
    </row>
    <row r="266" spans="1:71" s="80" customFormat="1" ht="16" outlineLevel="2">
      <c r="A266" s="83"/>
      <c r="B266" s="129" t="str">
        <f t="shared" si="179"/>
        <v>Project-3.1.1-Item #11</v>
      </c>
      <c r="C266" s="129">
        <f t="shared" si="179"/>
        <v>0</v>
      </c>
      <c r="E266" s="297">
        <f t="shared" si="170"/>
        <v>0</v>
      </c>
      <c r="F266" s="297">
        <f t="shared" si="171"/>
        <v>0</v>
      </c>
      <c r="G266" s="297">
        <f t="shared" si="172"/>
        <v>0</v>
      </c>
      <c r="H266" s="297">
        <f t="shared" si="173"/>
        <v>0</v>
      </c>
      <c r="I266" s="297">
        <f t="shared" si="174"/>
        <v>0</v>
      </c>
      <c r="J266" s="297">
        <f t="shared" si="175"/>
        <v>0</v>
      </c>
      <c r="K266" s="307"/>
      <c r="L266" s="297">
        <f>L222*'6. INPUT PROJECT'!$L170/(1-'6. INPUT PROJECT'!$L170)</f>
        <v>0</v>
      </c>
      <c r="M266" s="297">
        <f>M222*'6. INPUT PROJECT'!$L170/(1-'6. INPUT PROJECT'!$L170)</f>
        <v>0</v>
      </c>
      <c r="N266" s="297">
        <f>N222*'6. INPUT PROJECT'!$L170/(1-'6. INPUT PROJECT'!$L170)</f>
        <v>0</v>
      </c>
      <c r="O266" s="297">
        <f>O222*'6. INPUT PROJECT'!$L170/(1-'6. INPUT PROJECT'!$L170)</f>
        <v>0</v>
      </c>
      <c r="P266" s="297">
        <f>P222*'6. INPUT PROJECT'!$L170/(1-'6. INPUT PROJECT'!$L170)</f>
        <v>0</v>
      </c>
      <c r="Q266" s="297">
        <f>Q222*'6. INPUT PROJECT'!$L170/(1-'6. INPUT PROJECT'!$L170)</f>
        <v>0</v>
      </c>
      <c r="R266" s="297">
        <f>R222*'6. INPUT PROJECT'!$L170/(1-'6. INPUT PROJECT'!$L170)</f>
        <v>0</v>
      </c>
      <c r="S266" s="297">
        <f>S222*'6. INPUT PROJECT'!$L170/(1-'6. INPUT PROJECT'!$L170)</f>
        <v>0</v>
      </c>
      <c r="T266" s="297">
        <f>T222*'6. INPUT PROJECT'!$L170/(1-'6. INPUT PROJECT'!$L170)</f>
        <v>0</v>
      </c>
      <c r="U266" s="297">
        <f>U222*'6. INPUT PROJECT'!$L170/(1-'6. INPUT PROJECT'!$L170)</f>
        <v>0</v>
      </c>
      <c r="V266" s="297">
        <f>V222*'6. INPUT PROJECT'!$L170/(1-'6. INPUT PROJECT'!$L170)</f>
        <v>0</v>
      </c>
      <c r="W266" s="297">
        <f>W222*'6. INPUT PROJECT'!$L170/(1-'6. INPUT PROJECT'!$L170)</f>
        <v>0</v>
      </c>
      <c r="X266" s="297">
        <f>X222*'6. INPUT PROJECT'!$L170/(1-'6. INPUT PROJECT'!$L170)</f>
        <v>0</v>
      </c>
      <c r="Y266" s="297">
        <f>Y222*'6. INPUT PROJECT'!$L170/(1-'6. INPUT PROJECT'!$L170)</f>
        <v>0</v>
      </c>
      <c r="Z266" s="297">
        <f>Z222*'6. INPUT PROJECT'!$L170/(1-'6. INPUT PROJECT'!$L170)</f>
        <v>0</v>
      </c>
      <c r="AA266" s="297">
        <f>AA222*'6. INPUT PROJECT'!$L170/(1-'6. INPUT PROJECT'!$L170)</f>
        <v>0</v>
      </c>
      <c r="AB266" s="297">
        <f>AB222*'6. INPUT PROJECT'!$L170/(1-'6. INPUT PROJECT'!$L170)</f>
        <v>0</v>
      </c>
      <c r="AC266" s="297">
        <f>AC222*'6. INPUT PROJECT'!$L170/(1-'6. INPUT PROJECT'!$L170)</f>
        <v>0</v>
      </c>
      <c r="AD266" s="297">
        <f>AD222*'6. INPUT PROJECT'!$L170/(1-'6. INPUT PROJECT'!$L170)</f>
        <v>0</v>
      </c>
      <c r="AE266" s="297">
        <f>AE222*'6. INPUT PROJECT'!$L170/(1-'6. INPUT PROJECT'!$L170)</f>
        <v>0</v>
      </c>
      <c r="AF266" s="297">
        <f>AF222*'6. INPUT PROJECT'!$L170/(1-'6. INPUT PROJECT'!$L170)</f>
        <v>0</v>
      </c>
      <c r="AG266" s="297">
        <f>AG222*'6. INPUT PROJECT'!$L170/(1-'6. INPUT PROJECT'!$L170)</f>
        <v>0</v>
      </c>
      <c r="AH266" s="297">
        <f>AH222*'6. INPUT PROJECT'!$L170/(1-'6. INPUT PROJECT'!$L170)</f>
        <v>0</v>
      </c>
      <c r="AI266" s="297">
        <f>AI222*'6. INPUT PROJECT'!$L170/(1-'6. INPUT PROJECT'!$L170)</f>
        <v>0</v>
      </c>
      <c r="AJ266" s="297">
        <f>AJ222*'6. INPUT PROJECT'!$L170/(1-'6. INPUT PROJECT'!$L170)</f>
        <v>0</v>
      </c>
      <c r="AK266" s="297">
        <f>AK222*'6. INPUT PROJECT'!$L170/(1-'6. INPUT PROJECT'!$L170)</f>
        <v>0</v>
      </c>
      <c r="AL266" s="297">
        <f>AL222*'6. INPUT PROJECT'!$L170/(1-'6. INPUT PROJECT'!$L170)</f>
        <v>0</v>
      </c>
      <c r="AM266" s="297">
        <f>AM222*'6. INPUT PROJECT'!$L170/(1-'6. INPUT PROJECT'!$L170)</f>
        <v>0</v>
      </c>
      <c r="AN266" s="297">
        <f>AN222*'6. INPUT PROJECT'!$L170/(1-'6. INPUT PROJECT'!$L170)</f>
        <v>0</v>
      </c>
      <c r="AO266" s="297">
        <f>AO222*'6. INPUT PROJECT'!$L170/(1-'6. INPUT PROJECT'!$L170)</f>
        <v>0</v>
      </c>
      <c r="AP266" s="297">
        <f>AP222*'6. INPUT PROJECT'!$L170/(1-'6. INPUT PROJECT'!$L170)</f>
        <v>0</v>
      </c>
      <c r="AQ266" s="297">
        <f>AQ222*'6. INPUT PROJECT'!$L170/(1-'6. INPUT PROJECT'!$L170)</f>
        <v>0</v>
      </c>
      <c r="AR266" s="297">
        <f>AR222*'6. INPUT PROJECT'!$L170/(1-'6. INPUT PROJECT'!$L170)</f>
        <v>0</v>
      </c>
      <c r="AS266" s="297">
        <f>AS222*'6. INPUT PROJECT'!$L170/(1-'6. INPUT PROJECT'!$L170)</f>
        <v>0</v>
      </c>
      <c r="AT266" s="297">
        <f>AT222*'6. INPUT PROJECT'!$L170/(1-'6. INPUT PROJECT'!$L170)</f>
        <v>0</v>
      </c>
      <c r="AU266" s="297">
        <f>AU222*'6. INPUT PROJECT'!$L170/(1-'6. INPUT PROJECT'!$L170)</f>
        <v>0</v>
      </c>
      <c r="AV266" s="297">
        <f>AV222*'6. INPUT PROJECT'!$L170/(1-'6. INPUT PROJECT'!$L170)</f>
        <v>0</v>
      </c>
      <c r="AW266" s="297">
        <f>AW222*'6. INPUT PROJECT'!$L170/(1-'6. INPUT PROJECT'!$L170)</f>
        <v>0</v>
      </c>
      <c r="AX266" s="297">
        <f>AX222*'6. INPUT PROJECT'!$L170/(1-'6. INPUT PROJECT'!$L170)</f>
        <v>0</v>
      </c>
      <c r="AY266" s="297">
        <f>AY222*'6. INPUT PROJECT'!$L170/(1-'6. INPUT PROJECT'!$L170)</f>
        <v>0</v>
      </c>
      <c r="AZ266" s="297">
        <f>AZ222*'6. INPUT PROJECT'!$L170/(1-'6. INPUT PROJECT'!$L170)</f>
        <v>0</v>
      </c>
      <c r="BA266" s="297">
        <f>BA222*'6. INPUT PROJECT'!$L170/(1-'6. INPUT PROJECT'!$L170)</f>
        <v>0</v>
      </c>
      <c r="BB266" s="297">
        <f>BB222*'6. INPUT PROJECT'!$L170/(1-'6. INPUT PROJECT'!$L170)</f>
        <v>0</v>
      </c>
      <c r="BC266" s="297">
        <f>BC222*'6. INPUT PROJECT'!$L170/(1-'6. INPUT PROJECT'!$L170)</f>
        <v>0</v>
      </c>
      <c r="BD266" s="297">
        <f>BD222*'6. INPUT PROJECT'!$L170/(1-'6. INPUT PROJECT'!$L170)</f>
        <v>0</v>
      </c>
      <c r="BE266" s="297">
        <f>BE222*'6. INPUT PROJECT'!$L170/(1-'6. INPUT PROJECT'!$L170)</f>
        <v>0</v>
      </c>
      <c r="BF266" s="297">
        <f>BF222*'6. INPUT PROJECT'!$L170/(1-'6. INPUT PROJECT'!$L170)</f>
        <v>0</v>
      </c>
      <c r="BG266" s="297">
        <f>BG222*'6. INPUT PROJECT'!$L170/(1-'6. INPUT PROJECT'!$L170)</f>
        <v>0</v>
      </c>
      <c r="BH266" s="297">
        <f>BH222*'6. INPUT PROJECT'!$L170/(1-'6. INPUT PROJECT'!$L170)</f>
        <v>0</v>
      </c>
      <c r="BI266" s="297">
        <f>BI222*'6. INPUT PROJECT'!$L170/(1-'6. INPUT PROJECT'!$L170)</f>
        <v>0</v>
      </c>
      <c r="BJ266" s="297">
        <f>BJ222*'6. INPUT PROJECT'!$L170/(1-'6. INPUT PROJECT'!$L170)</f>
        <v>0</v>
      </c>
      <c r="BK266" s="297">
        <f>BK222*'6. INPUT PROJECT'!$L170/(1-'6. INPUT PROJECT'!$L170)</f>
        <v>0</v>
      </c>
      <c r="BL266" s="297">
        <f>BL222*'6. INPUT PROJECT'!$L170/(1-'6. INPUT PROJECT'!$L170)</f>
        <v>0</v>
      </c>
      <c r="BM266" s="297">
        <f>BM222*'6. INPUT PROJECT'!$L170/(1-'6. INPUT PROJECT'!$L170)</f>
        <v>0</v>
      </c>
      <c r="BN266" s="297">
        <f>BN222*'6. INPUT PROJECT'!$L170/(1-'6. INPUT PROJECT'!$L170)</f>
        <v>0</v>
      </c>
      <c r="BO266" s="297">
        <f>BO222*'6. INPUT PROJECT'!$L170/(1-'6. INPUT PROJECT'!$L170)</f>
        <v>0</v>
      </c>
      <c r="BP266" s="297">
        <f>BP222*'6. INPUT PROJECT'!$L170/(1-'6. INPUT PROJECT'!$L170)</f>
        <v>0</v>
      </c>
      <c r="BQ266" s="297">
        <f>BQ222*'6. INPUT PROJECT'!$L170/(1-'6. INPUT PROJECT'!$L170)</f>
        <v>0</v>
      </c>
      <c r="BR266" s="297">
        <f>BR222*'6. INPUT PROJECT'!$L170/(1-'6. INPUT PROJECT'!$L170)</f>
        <v>0</v>
      </c>
      <c r="BS266" s="297">
        <f>BS222*'6. INPUT PROJECT'!$L170/(1-'6. INPUT PROJECT'!$L170)</f>
        <v>0</v>
      </c>
    </row>
    <row r="267" spans="1:71" s="80" customFormat="1" ht="16" outlineLevel="2">
      <c r="A267" s="83"/>
      <c r="B267" s="129" t="str">
        <f t="shared" si="179"/>
        <v>Project-3.1.1-Item #12</v>
      </c>
      <c r="C267" s="129">
        <f t="shared" si="179"/>
        <v>0</v>
      </c>
      <c r="E267" s="297">
        <f t="shared" si="170"/>
        <v>0</v>
      </c>
      <c r="F267" s="297">
        <f t="shared" si="171"/>
        <v>0</v>
      </c>
      <c r="G267" s="297">
        <f t="shared" si="172"/>
        <v>0</v>
      </c>
      <c r="H267" s="297">
        <f t="shared" si="173"/>
        <v>0</v>
      </c>
      <c r="I267" s="297">
        <f t="shared" si="174"/>
        <v>0</v>
      </c>
      <c r="J267" s="297">
        <f t="shared" si="175"/>
        <v>0</v>
      </c>
      <c r="K267" s="307"/>
      <c r="L267" s="297">
        <f>L223*'6. INPUT PROJECT'!$L171/(1-'6. INPUT PROJECT'!$L171)</f>
        <v>0</v>
      </c>
      <c r="M267" s="297">
        <f>M223*'6. INPUT PROJECT'!$L171/(1-'6. INPUT PROJECT'!$L171)</f>
        <v>0</v>
      </c>
      <c r="N267" s="297">
        <f>N223*'6. INPUT PROJECT'!$L171/(1-'6. INPUT PROJECT'!$L171)</f>
        <v>0</v>
      </c>
      <c r="O267" s="297">
        <f>O223*'6. INPUT PROJECT'!$L171/(1-'6. INPUT PROJECT'!$L171)</f>
        <v>0</v>
      </c>
      <c r="P267" s="297">
        <f>P223*'6. INPUT PROJECT'!$L171/(1-'6. INPUT PROJECT'!$L171)</f>
        <v>0</v>
      </c>
      <c r="Q267" s="297">
        <f>Q223*'6. INPUT PROJECT'!$L171/(1-'6. INPUT PROJECT'!$L171)</f>
        <v>0</v>
      </c>
      <c r="R267" s="297">
        <f>R223*'6. INPUT PROJECT'!$L171/(1-'6. INPUT PROJECT'!$L171)</f>
        <v>0</v>
      </c>
      <c r="S267" s="297">
        <f>S223*'6. INPUT PROJECT'!$L171/(1-'6. INPUT PROJECT'!$L171)</f>
        <v>0</v>
      </c>
      <c r="T267" s="297">
        <f>T223*'6. INPUT PROJECT'!$L171/(1-'6. INPUT PROJECT'!$L171)</f>
        <v>0</v>
      </c>
      <c r="U267" s="297">
        <f>U223*'6. INPUT PROJECT'!$L171/(1-'6. INPUT PROJECT'!$L171)</f>
        <v>0</v>
      </c>
      <c r="V267" s="297">
        <f>V223*'6. INPUT PROJECT'!$L171/(1-'6. INPUT PROJECT'!$L171)</f>
        <v>0</v>
      </c>
      <c r="W267" s="297">
        <f>W223*'6. INPUT PROJECT'!$L171/(1-'6. INPUT PROJECT'!$L171)</f>
        <v>0</v>
      </c>
      <c r="X267" s="297">
        <f>X223*'6. INPUT PROJECT'!$L171/(1-'6. INPUT PROJECT'!$L171)</f>
        <v>0</v>
      </c>
      <c r="Y267" s="297">
        <f>Y223*'6. INPUT PROJECT'!$L171/(1-'6. INPUT PROJECT'!$L171)</f>
        <v>0</v>
      </c>
      <c r="Z267" s="297">
        <f>Z223*'6. INPUT PROJECT'!$L171/(1-'6. INPUT PROJECT'!$L171)</f>
        <v>0</v>
      </c>
      <c r="AA267" s="297">
        <f>AA223*'6. INPUT PROJECT'!$L171/(1-'6. INPUT PROJECT'!$L171)</f>
        <v>0</v>
      </c>
      <c r="AB267" s="297">
        <f>AB223*'6. INPUT PROJECT'!$L171/(1-'6. INPUT PROJECT'!$L171)</f>
        <v>0</v>
      </c>
      <c r="AC267" s="297">
        <f>AC223*'6. INPUT PROJECT'!$L171/(1-'6. INPUT PROJECT'!$L171)</f>
        <v>0</v>
      </c>
      <c r="AD267" s="297">
        <f>AD223*'6. INPUT PROJECT'!$L171/(1-'6. INPUT PROJECT'!$L171)</f>
        <v>0</v>
      </c>
      <c r="AE267" s="297">
        <f>AE223*'6. INPUT PROJECT'!$L171/(1-'6. INPUT PROJECT'!$L171)</f>
        <v>0</v>
      </c>
      <c r="AF267" s="297">
        <f>AF223*'6. INPUT PROJECT'!$L171/(1-'6. INPUT PROJECT'!$L171)</f>
        <v>0</v>
      </c>
      <c r="AG267" s="297">
        <f>AG223*'6. INPUT PROJECT'!$L171/(1-'6. INPUT PROJECT'!$L171)</f>
        <v>0</v>
      </c>
      <c r="AH267" s="297">
        <f>AH223*'6. INPUT PROJECT'!$L171/(1-'6. INPUT PROJECT'!$L171)</f>
        <v>0</v>
      </c>
      <c r="AI267" s="297">
        <f>AI223*'6. INPUT PROJECT'!$L171/(1-'6. INPUT PROJECT'!$L171)</f>
        <v>0</v>
      </c>
      <c r="AJ267" s="297">
        <f>AJ223*'6. INPUT PROJECT'!$L171/(1-'6. INPUT PROJECT'!$L171)</f>
        <v>0</v>
      </c>
      <c r="AK267" s="297">
        <f>AK223*'6. INPUT PROJECT'!$L171/(1-'6. INPUT PROJECT'!$L171)</f>
        <v>0</v>
      </c>
      <c r="AL267" s="297">
        <f>AL223*'6. INPUT PROJECT'!$L171/(1-'6. INPUT PROJECT'!$L171)</f>
        <v>0</v>
      </c>
      <c r="AM267" s="297">
        <f>AM223*'6. INPUT PROJECT'!$L171/(1-'6. INPUT PROJECT'!$L171)</f>
        <v>0</v>
      </c>
      <c r="AN267" s="297">
        <f>AN223*'6. INPUT PROJECT'!$L171/(1-'6. INPUT PROJECT'!$L171)</f>
        <v>0</v>
      </c>
      <c r="AO267" s="297">
        <f>AO223*'6. INPUT PROJECT'!$L171/(1-'6. INPUT PROJECT'!$L171)</f>
        <v>0</v>
      </c>
      <c r="AP267" s="297">
        <f>AP223*'6. INPUT PROJECT'!$L171/(1-'6. INPUT PROJECT'!$L171)</f>
        <v>0</v>
      </c>
      <c r="AQ267" s="297">
        <f>AQ223*'6. INPUT PROJECT'!$L171/(1-'6. INPUT PROJECT'!$L171)</f>
        <v>0</v>
      </c>
      <c r="AR267" s="297">
        <f>AR223*'6. INPUT PROJECT'!$L171/(1-'6. INPUT PROJECT'!$L171)</f>
        <v>0</v>
      </c>
      <c r="AS267" s="297">
        <f>AS223*'6. INPUT PROJECT'!$L171/(1-'6. INPUT PROJECT'!$L171)</f>
        <v>0</v>
      </c>
      <c r="AT267" s="297">
        <f>AT223*'6. INPUT PROJECT'!$L171/(1-'6. INPUT PROJECT'!$L171)</f>
        <v>0</v>
      </c>
      <c r="AU267" s="297">
        <f>AU223*'6. INPUT PROJECT'!$L171/(1-'6. INPUT PROJECT'!$L171)</f>
        <v>0</v>
      </c>
      <c r="AV267" s="297">
        <f>AV223*'6. INPUT PROJECT'!$L171/(1-'6. INPUT PROJECT'!$L171)</f>
        <v>0</v>
      </c>
      <c r="AW267" s="297">
        <f>AW223*'6. INPUT PROJECT'!$L171/(1-'6. INPUT PROJECT'!$L171)</f>
        <v>0</v>
      </c>
      <c r="AX267" s="297">
        <f>AX223*'6. INPUT PROJECT'!$L171/(1-'6. INPUT PROJECT'!$L171)</f>
        <v>0</v>
      </c>
      <c r="AY267" s="297">
        <f>AY223*'6. INPUT PROJECT'!$L171/(1-'6. INPUT PROJECT'!$L171)</f>
        <v>0</v>
      </c>
      <c r="AZ267" s="297">
        <f>AZ223*'6. INPUT PROJECT'!$L171/(1-'6. INPUT PROJECT'!$L171)</f>
        <v>0</v>
      </c>
      <c r="BA267" s="297">
        <f>BA223*'6. INPUT PROJECT'!$L171/(1-'6. INPUT PROJECT'!$L171)</f>
        <v>0</v>
      </c>
      <c r="BB267" s="297">
        <f>BB223*'6. INPUT PROJECT'!$L171/(1-'6. INPUT PROJECT'!$L171)</f>
        <v>0</v>
      </c>
      <c r="BC267" s="297">
        <f>BC223*'6. INPUT PROJECT'!$L171/(1-'6. INPUT PROJECT'!$L171)</f>
        <v>0</v>
      </c>
      <c r="BD267" s="297">
        <f>BD223*'6. INPUT PROJECT'!$L171/(1-'6. INPUT PROJECT'!$L171)</f>
        <v>0</v>
      </c>
      <c r="BE267" s="297">
        <f>BE223*'6. INPUT PROJECT'!$L171/(1-'6. INPUT PROJECT'!$L171)</f>
        <v>0</v>
      </c>
      <c r="BF267" s="297">
        <f>BF223*'6. INPUT PROJECT'!$L171/(1-'6. INPUT PROJECT'!$L171)</f>
        <v>0</v>
      </c>
      <c r="BG267" s="297">
        <f>BG223*'6. INPUT PROJECT'!$L171/(1-'6. INPUT PROJECT'!$L171)</f>
        <v>0</v>
      </c>
      <c r="BH267" s="297">
        <f>BH223*'6. INPUT PROJECT'!$L171/(1-'6. INPUT PROJECT'!$L171)</f>
        <v>0</v>
      </c>
      <c r="BI267" s="297">
        <f>BI223*'6. INPUT PROJECT'!$L171/(1-'6. INPUT PROJECT'!$L171)</f>
        <v>0</v>
      </c>
      <c r="BJ267" s="297">
        <f>BJ223*'6. INPUT PROJECT'!$L171/(1-'6. INPUT PROJECT'!$L171)</f>
        <v>0</v>
      </c>
      <c r="BK267" s="297">
        <f>BK223*'6. INPUT PROJECT'!$L171/(1-'6. INPUT PROJECT'!$L171)</f>
        <v>0</v>
      </c>
      <c r="BL267" s="297">
        <f>BL223*'6. INPUT PROJECT'!$L171/(1-'6. INPUT PROJECT'!$L171)</f>
        <v>0</v>
      </c>
      <c r="BM267" s="297">
        <f>BM223*'6. INPUT PROJECT'!$L171/(1-'6. INPUT PROJECT'!$L171)</f>
        <v>0</v>
      </c>
      <c r="BN267" s="297">
        <f>BN223*'6. INPUT PROJECT'!$L171/(1-'6. INPUT PROJECT'!$L171)</f>
        <v>0</v>
      </c>
      <c r="BO267" s="297">
        <f>BO223*'6. INPUT PROJECT'!$L171/(1-'6. INPUT PROJECT'!$L171)</f>
        <v>0</v>
      </c>
      <c r="BP267" s="297">
        <f>BP223*'6. INPUT PROJECT'!$L171/(1-'6. INPUT PROJECT'!$L171)</f>
        <v>0</v>
      </c>
      <c r="BQ267" s="297">
        <f>BQ223*'6. INPUT PROJECT'!$L171/(1-'6. INPUT PROJECT'!$L171)</f>
        <v>0</v>
      </c>
      <c r="BR267" s="297">
        <f>BR223*'6. INPUT PROJECT'!$L171/(1-'6. INPUT PROJECT'!$L171)</f>
        <v>0</v>
      </c>
      <c r="BS267" s="297">
        <f>BS223*'6. INPUT PROJECT'!$L171/(1-'6. INPUT PROJECT'!$L171)</f>
        <v>0</v>
      </c>
    </row>
    <row r="268" spans="1:71" s="80" customFormat="1" ht="16" outlineLevel="2">
      <c r="A268" s="83"/>
      <c r="B268" s="129" t="str">
        <f t="shared" si="179"/>
        <v>Project-3.1.1-Item #13</v>
      </c>
      <c r="C268" s="129">
        <f t="shared" si="179"/>
        <v>0</v>
      </c>
      <c r="E268" s="297">
        <f t="shared" si="170"/>
        <v>0</v>
      </c>
      <c r="F268" s="297">
        <f t="shared" si="171"/>
        <v>0</v>
      </c>
      <c r="G268" s="297">
        <f t="shared" si="172"/>
        <v>0</v>
      </c>
      <c r="H268" s="297">
        <f t="shared" si="173"/>
        <v>0</v>
      </c>
      <c r="I268" s="297">
        <f t="shared" si="174"/>
        <v>0</v>
      </c>
      <c r="J268" s="297">
        <f t="shared" si="175"/>
        <v>0</v>
      </c>
      <c r="K268" s="307"/>
      <c r="L268" s="297">
        <f>L224*'6. INPUT PROJECT'!$L172/(1-'6. INPUT PROJECT'!$L172)</f>
        <v>0</v>
      </c>
      <c r="M268" s="297">
        <f>M224*'6. INPUT PROJECT'!$L172/(1-'6. INPUT PROJECT'!$L172)</f>
        <v>0</v>
      </c>
      <c r="N268" s="297">
        <f>N224*'6. INPUT PROJECT'!$L172/(1-'6. INPUT PROJECT'!$L172)</f>
        <v>0</v>
      </c>
      <c r="O268" s="297">
        <f>O224*'6. INPUT PROJECT'!$L172/(1-'6. INPUT PROJECT'!$L172)</f>
        <v>0</v>
      </c>
      <c r="P268" s="297">
        <f>P224*'6. INPUT PROJECT'!$L172/(1-'6. INPUT PROJECT'!$L172)</f>
        <v>0</v>
      </c>
      <c r="Q268" s="297">
        <f>Q224*'6. INPUT PROJECT'!$L172/(1-'6. INPUT PROJECT'!$L172)</f>
        <v>0</v>
      </c>
      <c r="R268" s="297">
        <f>R224*'6. INPUT PROJECT'!$L172/(1-'6. INPUT PROJECT'!$L172)</f>
        <v>0</v>
      </c>
      <c r="S268" s="297">
        <f>S224*'6. INPUT PROJECT'!$L172/(1-'6. INPUT PROJECT'!$L172)</f>
        <v>0</v>
      </c>
      <c r="T268" s="297">
        <f>T224*'6. INPUT PROJECT'!$L172/(1-'6. INPUT PROJECT'!$L172)</f>
        <v>0</v>
      </c>
      <c r="U268" s="297">
        <f>U224*'6. INPUT PROJECT'!$L172/(1-'6. INPUT PROJECT'!$L172)</f>
        <v>0</v>
      </c>
      <c r="V268" s="297">
        <f>V224*'6. INPUT PROJECT'!$L172/(1-'6. INPUT PROJECT'!$L172)</f>
        <v>0</v>
      </c>
      <c r="W268" s="297">
        <f>W224*'6. INPUT PROJECT'!$L172/(1-'6. INPUT PROJECT'!$L172)</f>
        <v>0</v>
      </c>
      <c r="X268" s="297">
        <f>X224*'6. INPUT PROJECT'!$L172/(1-'6. INPUT PROJECT'!$L172)</f>
        <v>0</v>
      </c>
      <c r="Y268" s="297">
        <f>Y224*'6. INPUT PROJECT'!$L172/(1-'6. INPUT PROJECT'!$L172)</f>
        <v>0</v>
      </c>
      <c r="Z268" s="297">
        <f>Z224*'6. INPUT PROJECT'!$L172/(1-'6. INPUT PROJECT'!$L172)</f>
        <v>0</v>
      </c>
      <c r="AA268" s="297">
        <f>AA224*'6. INPUT PROJECT'!$L172/(1-'6. INPUT PROJECT'!$L172)</f>
        <v>0</v>
      </c>
      <c r="AB268" s="297">
        <f>AB224*'6. INPUT PROJECT'!$L172/(1-'6. INPUT PROJECT'!$L172)</f>
        <v>0</v>
      </c>
      <c r="AC268" s="297">
        <f>AC224*'6. INPUT PROJECT'!$L172/(1-'6. INPUT PROJECT'!$L172)</f>
        <v>0</v>
      </c>
      <c r="AD268" s="297">
        <f>AD224*'6. INPUT PROJECT'!$L172/(1-'6. INPUT PROJECT'!$L172)</f>
        <v>0</v>
      </c>
      <c r="AE268" s="297">
        <f>AE224*'6. INPUT PROJECT'!$L172/(1-'6. INPUT PROJECT'!$L172)</f>
        <v>0</v>
      </c>
      <c r="AF268" s="297">
        <f>AF224*'6. INPUT PROJECT'!$L172/(1-'6. INPUT PROJECT'!$L172)</f>
        <v>0</v>
      </c>
      <c r="AG268" s="297">
        <f>AG224*'6. INPUT PROJECT'!$L172/(1-'6. INPUT PROJECT'!$L172)</f>
        <v>0</v>
      </c>
      <c r="AH268" s="297">
        <f>AH224*'6. INPUT PROJECT'!$L172/(1-'6. INPUT PROJECT'!$L172)</f>
        <v>0</v>
      </c>
      <c r="AI268" s="297">
        <f>AI224*'6. INPUT PROJECT'!$L172/(1-'6. INPUT PROJECT'!$L172)</f>
        <v>0</v>
      </c>
      <c r="AJ268" s="297">
        <f>AJ224*'6. INPUT PROJECT'!$L172/(1-'6. INPUT PROJECT'!$L172)</f>
        <v>0</v>
      </c>
      <c r="AK268" s="297">
        <f>AK224*'6. INPUT PROJECT'!$L172/(1-'6. INPUT PROJECT'!$L172)</f>
        <v>0</v>
      </c>
      <c r="AL268" s="297">
        <f>AL224*'6. INPUT PROJECT'!$L172/(1-'6. INPUT PROJECT'!$L172)</f>
        <v>0</v>
      </c>
      <c r="AM268" s="297">
        <f>AM224*'6. INPUT PROJECT'!$L172/(1-'6. INPUT PROJECT'!$L172)</f>
        <v>0</v>
      </c>
      <c r="AN268" s="297">
        <f>AN224*'6. INPUT PROJECT'!$L172/(1-'6. INPUT PROJECT'!$L172)</f>
        <v>0</v>
      </c>
      <c r="AO268" s="297">
        <f>AO224*'6. INPUT PROJECT'!$L172/(1-'6. INPUT PROJECT'!$L172)</f>
        <v>0</v>
      </c>
      <c r="AP268" s="297">
        <f>AP224*'6. INPUT PROJECT'!$L172/(1-'6. INPUT PROJECT'!$L172)</f>
        <v>0</v>
      </c>
      <c r="AQ268" s="297">
        <f>AQ224*'6. INPUT PROJECT'!$L172/(1-'6. INPUT PROJECT'!$L172)</f>
        <v>0</v>
      </c>
      <c r="AR268" s="297">
        <f>AR224*'6. INPUT PROJECT'!$L172/(1-'6. INPUT PROJECT'!$L172)</f>
        <v>0</v>
      </c>
      <c r="AS268" s="297">
        <f>AS224*'6. INPUT PROJECT'!$L172/(1-'6. INPUT PROJECT'!$L172)</f>
        <v>0</v>
      </c>
      <c r="AT268" s="297">
        <f>AT224*'6. INPUT PROJECT'!$L172/(1-'6. INPUT PROJECT'!$L172)</f>
        <v>0</v>
      </c>
      <c r="AU268" s="297">
        <f>AU224*'6. INPUT PROJECT'!$L172/(1-'6. INPUT PROJECT'!$L172)</f>
        <v>0</v>
      </c>
      <c r="AV268" s="297">
        <f>AV224*'6. INPUT PROJECT'!$L172/(1-'6. INPUT PROJECT'!$L172)</f>
        <v>0</v>
      </c>
      <c r="AW268" s="297">
        <f>AW224*'6. INPUT PROJECT'!$L172/(1-'6. INPUT PROJECT'!$L172)</f>
        <v>0</v>
      </c>
      <c r="AX268" s="297">
        <f>AX224*'6. INPUT PROJECT'!$L172/(1-'6. INPUT PROJECT'!$L172)</f>
        <v>0</v>
      </c>
      <c r="AY268" s="297">
        <f>AY224*'6. INPUT PROJECT'!$L172/(1-'6. INPUT PROJECT'!$L172)</f>
        <v>0</v>
      </c>
      <c r="AZ268" s="297">
        <f>AZ224*'6. INPUT PROJECT'!$L172/(1-'6. INPUT PROJECT'!$L172)</f>
        <v>0</v>
      </c>
      <c r="BA268" s="297">
        <f>BA224*'6. INPUT PROJECT'!$L172/(1-'6. INPUT PROJECT'!$L172)</f>
        <v>0</v>
      </c>
      <c r="BB268" s="297">
        <f>BB224*'6. INPUT PROJECT'!$L172/(1-'6. INPUT PROJECT'!$L172)</f>
        <v>0</v>
      </c>
      <c r="BC268" s="297">
        <f>BC224*'6. INPUT PROJECT'!$L172/(1-'6. INPUT PROJECT'!$L172)</f>
        <v>0</v>
      </c>
      <c r="BD268" s="297">
        <f>BD224*'6. INPUT PROJECT'!$L172/(1-'6. INPUT PROJECT'!$L172)</f>
        <v>0</v>
      </c>
      <c r="BE268" s="297">
        <f>BE224*'6. INPUT PROJECT'!$L172/(1-'6. INPUT PROJECT'!$L172)</f>
        <v>0</v>
      </c>
      <c r="BF268" s="297">
        <f>BF224*'6. INPUT PROJECT'!$L172/(1-'6. INPUT PROJECT'!$L172)</f>
        <v>0</v>
      </c>
      <c r="BG268" s="297">
        <f>BG224*'6. INPUT PROJECT'!$L172/(1-'6. INPUT PROJECT'!$L172)</f>
        <v>0</v>
      </c>
      <c r="BH268" s="297">
        <f>BH224*'6. INPUT PROJECT'!$L172/(1-'6. INPUT PROJECT'!$L172)</f>
        <v>0</v>
      </c>
      <c r="BI268" s="297">
        <f>BI224*'6. INPUT PROJECT'!$L172/(1-'6. INPUT PROJECT'!$L172)</f>
        <v>0</v>
      </c>
      <c r="BJ268" s="297">
        <f>BJ224*'6. INPUT PROJECT'!$L172/(1-'6. INPUT PROJECT'!$L172)</f>
        <v>0</v>
      </c>
      <c r="BK268" s="297">
        <f>BK224*'6. INPUT PROJECT'!$L172/(1-'6. INPUT PROJECT'!$L172)</f>
        <v>0</v>
      </c>
      <c r="BL268" s="297">
        <f>BL224*'6. INPUT PROJECT'!$L172/(1-'6. INPUT PROJECT'!$L172)</f>
        <v>0</v>
      </c>
      <c r="BM268" s="297">
        <f>BM224*'6. INPUT PROJECT'!$L172/(1-'6. INPUT PROJECT'!$L172)</f>
        <v>0</v>
      </c>
      <c r="BN268" s="297">
        <f>BN224*'6. INPUT PROJECT'!$L172/(1-'6. INPUT PROJECT'!$L172)</f>
        <v>0</v>
      </c>
      <c r="BO268" s="297">
        <f>BO224*'6. INPUT PROJECT'!$L172/(1-'6. INPUT PROJECT'!$L172)</f>
        <v>0</v>
      </c>
      <c r="BP268" s="297">
        <f>BP224*'6. INPUT PROJECT'!$L172/(1-'6. INPUT PROJECT'!$L172)</f>
        <v>0</v>
      </c>
      <c r="BQ268" s="297">
        <f>BQ224*'6. INPUT PROJECT'!$L172/(1-'6. INPUT PROJECT'!$L172)</f>
        <v>0</v>
      </c>
      <c r="BR268" s="297">
        <f>BR224*'6. INPUT PROJECT'!$L172/(1-'6. INPUT PROJECT'!$L172)</f>
        <v>0</v>
      </c>
      <c r="BS268" s="297">
        <f>BS224*'6. INPUT PROJECT'!$L172/(1-'6. INPUT PROJECT'!$L172)</f>
        <v>0</v>
      </c>
    </row>
    <row r="269" spans="1:71" s="80" customFormat="1" ht="16" outlineLevel="2">
      <c r="A269" s="83"/>
      <c r="B269" s="129" t="str">
        <f t="shared" si="179"/>
        <v>Project-3.1.1-Item #14</v>
      </c>
      <c r="C269" s="129">
        <f t="shared" si="179"/>
        <v>0</v>
      </c>
      <c r="E269" s="297">
        <f t="shared" si="170"/>
        <v>0</v>
      </c>
      <c r="F269" s="297">
        <f t="shared" si="171"/>
        <v>0</v>
      </c>
      <c r="G269" s="297">
        <f t="shared" si="172"/>
        <v>0</v>
      </c>
      <c r="H269" s="297">
        <f t="shared" si="173"/>
        <v>0</v>
      </c>
      <c r="I269" s="297">
        <f t="shared" si="174"/>
        <v>0</v>
      </c>
      <c r="J269" s="297">
        <f t="shared" si="175"/>
        <v>0</v>
      </c>
      <c r="K269" s="307"/>
      <c r="L269" s="297">
        <f>L225*'6. INPUT PROJECT'!$L173/(1-'6. INPUT PROJECT'!$L173)</f>
        <v>0</v>
      </c>
      <c r="M269" s="297">
        <f>M225*'6. INPUT PROJECT'!$L173/(1-'6. INPUT PROJECT'!$L173)</f>
        <v>0</v>
      </c>
      <c r="N269" s="297">
        <f>N225*'6. INPUT PROJECT'!$L173/(1-'6. INPUT PROJECT'!$L173)</f>
        <v>0</v>
      </c>
      <c r="O269" s="297">
        <f>O225*'6. INPUT PROJECT'!$L173/(1-'6. INPUT PROJECT'!$L173)</f>
        <v>0</v>
      </c>
      <c r="P269" s="297">
        <f>P225*'6. INPUT PROJECT'!$L173/(1-'6. INPUT PROJECT'!$L173)</f>
        <v>0</v>
      </c>
      <c r="Q269" s="297">
        <f>Q225*'6. INPUT PROJECT'!$L173/(1-'6. INPUT PROJECT'!$L173)</f>
        <v>0</v>
      </c>
      <c r="R269" s="297">
        <f>R225*'6. INPUT PROJECT'!$L173/(1-'6. INPUT PROJECT'!$L173)</f>
        <v>0</v>
      </c>
      <c r="S269" s="297">
        <f>S225*'6. INPUT PROJECT'!$L173/(1-'6. INPUT PROJECT'!$L173)</f>
        <v>0</v>
      </c>
      <c r="T269" s="297">
        <f>T225*'6. INPUT PROJECT'!$L173/(1-'6. INPUT PROJECT'!$L173)</f>
        <v>0</v>
      </c>
      <c r="U269" s="297">
        <f>U225*'6. INPUT PROJECT'!$L173/(1-'6. INPUT PROJECT'!$L173)</f>
        <v>0</v>
      </c>
      <c r="V269" s="297">
        <f>V225*'6. INPUT PROJECT'!$L173/(1-'6. INPUT PROJECT'!$L173)</f>
        <v>0</v>
      </c>
      <c r="W269" s="297">
        <f>W225*'6. INPUT PROJECT'!$L173/(1-'6. INPUT PROJECT'!$L173)</f>
        <v>0</v>
      </c>
      <c r="X269" s="297">
        <f>X225*'6. INPUT PROJECT'!$L173/(1-'6. INPUT PROJECT'!$L173)</f>
        <v>0</v>
      </c>
      <c r="Y269" s="297">
        <f>Y225*'6. INPUT PROJECT'!$L173/(1-'6. INPUT PROJECT'!$L173)</f>
        <v>0</v>
      </c>
      <c r="Z269" s="297">
        <f>Z225*'6. INPUT PROJECT'!$L173/(1-'6. INPUT PROJECT'!$L173)</f>
        <v>0</v>
      </c>
      <c r="AA269" s="297">
        <f>AA225*'6. INPUT PROJECT'!$L173/(1-'6. INPUT PROJECT'!$L173)</f>
        <v>0</v>
      </c>
      <c r="AB269" s="297">
        <f>AB225*'6. INPUT PROJECT'!$L173/(1-'6. INPUT PROJECT'!$L173)</f>
        <v>0</v>
      </c>
      <c r="AC269" s="297">
        <f>AC225*'6. INPUT PROJECT'!$L173/(1-'6. INPUT PROJECT'!$L173)</f>
        <v>0</v>
      </c>
      <c r="AD269" s="297">
        <f>AD225*'6. INPUT PROJECT'!$L173/(1-'6. INPUT PROJECT'!$L173)</f>
        <v>0</v>
      </c>
      <c r="AE269" s="297">
        <f>AE225*'6. INPUT PROJECT'!$L173/(1-'6. INPUT PROJECT'!$L173)</f>
        <v>0</v>
      </c>
      <c r="AF269" s="297">
        <f>AF225*'6. INPUT PROJECT'!$L173/(1-'6. INPUT PROJECT'!$L173)</f>
        <v>0</v>
      </c>
      <c r="AG269" s="297">
        <f>AG225*'6. INPUT PROJECT'!$L173/(1-'6. INPUT PROJECT'!$L173)</f>
        <v>0</v>
      </c>
      <c r="AH269" s="297">
        <f>AH225*'6. INPUT PROJECT'!$L173/(1-'6. INPUT PROJECT'!$L173)</f>
        <v>0</v>
      </c>
      <c r="AI269" s="297">
        <f>AI225*'6. INPUT PROJECT'!$L173/(1-'6. INPUT PROJECT'!$L173)</f>
        <v>0</v>
      </c>
      <c r="AJ269" s="297">
        <f>AJ225*'6. INPUT PROJECT'!$L173/(1-'6. INPUT PROJECT'!$L173)</f>
        <v>0</v>
      </c>
      <c r="AK269" s="297">
        <f>AK225*'6. INPUT PROJECT'!$L173/(1-'6. INPUT PROJECT'!$L173)</f>
        <v>0</v>
      </c>
      <c r="AL269" s="297">
        <f>AL225*'6. INPUT PROJECT'!$L173/(1-'6. INPUT PROJECT'!$L173)</f>
        <v>0</v>
      </c>
      <c r="AM269" s="297">
        <f>AM225*'6. INPUT PROJECT'!$L173/(1-'6. INPUT PROJECT'!$L173)</f>
        <v>0</v>
      </c>
      <c r="AN269" s="297">
        <f>AN225*'6. INPUT PROJECT'!$L173/(1-'6. INPUT PROJECT'!$L173)</f>
        <v>0</v>
      </c>
      <c r="AO269" s="297">
        <f>AO225*'6. INPUT PROJECT'!$L173/(1-'6. INPUT PROJECT'!$L173)</f>
        <v>0</v>
      </c>
      <c r="AP269" s="297">
        <f>AP225*'6. INPUT PROJECT'!$L173/(1-'6. INPUT PROJECT'!$L173)</f>
        <v>0</v>
      </c>
      <c r="AQ269" s="297">
        <f>AQ225*'6. INPUT PROJECT'!$L173/(1-'6. INPUT PROJECT'!$L173)</f>
        <v>0</v>
      </c>
      <c r="AR269" s="297">
        <f>AR225*'6. INPUT PROJECT'!$L173/(1-'6. INPUT PROJECT'!$L173)</f>
        <v>0</v>
      </c>
      <c r="AS269" s="297">
        <f>AS225*'6. INPUT PROJECT'!$L173/(1-'6. INPUT PROJECT'!$L173)</f>
        <v>0</v>
      </c>
      <c r="AT269" s="297">
        <f>AT225*'6. INPUT PROJECT'!$L173/(1-'6. INPUT PROJECT'!$L173)</f>
        <v>0</v>
      </c>
      <c r="AU269" s="297">
        <f>AU225*'6. INPUT PROJECT'!$L173/(1-'6. INPUT PROJECT'!$L173)</f>
        <v>0</v>
      </c>
      <c r="AV269" s="297">
        <f>AV225*'6. INPUT PROJECT'!$L173/(1-'6. INPUT PROJECT'!$L173)</f>
        <v>0</v>
      </c>
      <c r="AW269" s="297">
        <f>AW225*'6. INPUT PROJECT'!$L173/(1-'6. INPUT PROJECT'!$L173)</f>
        <v>0</v>
      </c>
      <c r="AX269" s="297">
        <f>AX225*'6. INPUT PROJECT'!$L173/(1-'6. INPUT PROJECT'!$L173)</f>
        <v>0</v>
      </c>
      <c r="AY269" s="297">
        <f>AY225*'6. INPUT PROJECT'!$L173/(1-'6. INPUT PROJECT'!$L173)</f>
        <v>0</v>
      </c>
      <c r="AZ269" s="297">
        <f>AZ225*'6. INPUT PROJECT'!$L173/(1-'6. INPUT PROJECT'!$L173)</f>
        <v>0</v>
      </c>
      <c r="BA269" s="297">
        <f>BA225*'6. INPUT PROJECT'!$L173/(1-'6. INPUT PROJECT'!$L173)</f>
        <v>0</v>
      </c>
      <c r="BB269" s="297">
        <f>BB225*'6. INPUT PROJECT'!$L173/(1-'6. INPUT PROJECT'!$L173)</f>
        <v>0</v>
      </c>
      <c r="BC269" s="297">
        <f>BC225*'6. INPUT PROJECT'!$L173/(1-'6. INPUT PROJECT'!$L173)</f>
        <v>0</v>
      </c>
      <c r="BD269" s="297">
        <f>BD225*'6. INPUT PROJECT'!$L173/(1-'6. INPUT PROJECT'!$L173)</f>
        <v>0</v>
      </c>
      <c r="BE269" s="297">
        <f>BE225*'6. INPUT PROJECT'!$L173/(1-'6. INPUT PROJECT'!$L173)</f>
        <v>0</v>
      </c>
      <c r="BF269" s="297">
        <f>BF225*'6. INPUT PROJECT'!$L173/(1-'6. INPUT PROJECT'!$L173)</f>
        <v>0</v>
      </c>
      <c r="BG269" s="297">
        <f>BG225*'6. INPUT PROJECT'!$L173/(1-'6. INPUT PROJECT'!$L173)</f>
        <v>0</v>
      </c>
      <c r="BH269" s="297">
        <f>BH225*'6. INPUT PROJECT'!$L173/(1-'6. INPUT PROJECT'!$L173)</f>
        <v>0</v>
      </c>
      <c r="BI269" s="297">
        <f>BI225*'6. INPUT PROJECT'!$L173/(1-'6. INPUT PROJECT'!$L173)</f>
        <v>0</v>
      </c>
      <c r="BJ269" s="297">
        <f>BJ225*'6. INPUT PROJECT'!$L173/(1-'6. INPUT PROJECT'!$L173)</f>
        <v>0</v>
      </c>
      <c r="BK269" s="297">
        <f>BK225*'6. INPUT PROJECT'!$L173/(1-'6. INPUT PROJECT'!$L173)</f>
        <v>0</v>
      </c>
      <c r="BL269" s="297">
        <f>BL225*'6. INPUT PROJECT'!$L173/(1-'6. INPUT PROJECT'!$L173)</f>
        <v>0</v>
      </c>
      <c r="BM269" s="297">
        <f>BM225*'6. INPUT PROJECT'!$L173/(1-'6. INPUT PROJECT'!$L173)</f>
        <v>0</v>
      </c>
      <c r="BN269" s="297">
        <f>BN225*'6. INPUT PROJECT'!$L173/(1-'6. INPUT PROJECT'!$L173)</f>
        <v>0</v>
      </c>
      <c r="BO269" s="297">
        <f>BO225*'6. INPUT PROJECT'!$L173/(1-'6. INPUT PROJECT'!$L173)</f>
        <v>0</v>
      </c>
      <c r="BP269" s="297">
        <f>BP225*'6. INPUT PROJECT'!$L173/(1-'6. INPUT PROJECT'!$L173)</f>
        <v>0</v>
      </c>
      <c r="BQ269" s="297">
        <f>BQ225*'6. INPUT PROJECT'!$L173/(1-'6. INPUT PROJECT'!$L173)</f>
        <v>0</v>
      </c>
      <c r="BR269" s="297">
        <f>BR225*'6. INPUT PROJECT'!$L173/(1-'6. INPUT PROJECT'!$L173)</f>
        <v>0</v>
      </c>
      <c r="BS269" s="297">
        <f>BS225*'6. INPUT PROJECT'!$L173/(1-'6. INPUT PROJECT'!$L173)</f>
        <v>0</v>
      </c>
    </row>
    <row r="270" spans="1:71" s="80" customFormat="1" ht="16" outlineLevel="2">
      <c r="A270" s="83"/>
      <c r="B270" s="129" t="str">
        <f t="shared" si="179"/>
        <v>Project-3.1.1-Item #15</v>
      </c>
      <c r="C270" s="129">
        <f t="shared" si="179"/>
        <v>0</v>
      </c>
      <c r="E270" s="297">
        <f t="shared" si="170"/>
        <v>0</v>
      </c>
      <c r="F270" s="297">
        <f t="shared" si="171"/>
        <v>0</v>
      </c>
      <c r="G270" s="297">
        <f t="shared" si="172"/>
        <v>0</v>
      </c>
      <c r="H270" s="297">
        <f t="shared" si="173"/>
        <v>0</v>
      </c>
      <c r="I270" s="297">
        <f t="shared" si="174"/>
        <v>0</v>
      </c>
      <c r="J270" s="297">
        <f t="shared" si="175"/>
        <v>0</v>
      </c>
      <c r="K270" s="307"/>
      <c r="L270" s="297">
        <f>L226*'6. INPUT PROJECT'!$L174/(1-'6. INPUT PROJECT'!$L174)</f>
        <v>0</v>
      </c>
      <c r="M270" s="297">
        <f>M226*'6. INPUT PROJECT'!$L174/(1-'6. INPUT PROJECT'!$L174)</f>
        <v>0</v>
      </c>
      <c r="N270" s="297">
        <f>N226*'6. INPUT PROJECT'!$L174/(1-'6. INPUT PROJECT'!$L174)</f>
        <v>0</v>
      </c>
      <c r="O270" s="297">
        <f>O226*'6. INPUT PROJECT'!$L174/(1-'6. INPUT PROJECT'!$L174)</f>
        <v>0</v>
      </c>
      <c r="P270" s="297">
        <f>P226*'6. INPUT PROJECT'!$L174/(1-'6. INPUT PROJECT'!$L174)</f>
        <v>0</v>
      </c>
      <c r="Q270" s="297">
        <f>Q226*'6. INPUT PROJECT'!$L174/(1-'6. INPUT PROJECT'!$L174)</f>
        <v>0</v>
      </c>
      <c r="R270" s="297">
        <f>R226*'6. INPUT PROJECT'!$L174/(1-'6. INPUT PROJECT'!$L174)</f>
        <v>0</v>
      </c>
      <c r="S270" s="297">
        <f>S226*'6. INPUT PROJECT'!$L174/(1-'6. INPUT PROJECT'!$L174)</f>
        <v>0</v>
      </c>
      <c r="T270" s="297">
        <f>T226*'6. INPUT PROJECT'!$L174/(1-'6. INPUT PROJECT'!$L174)</f>
        <v>0</v>
      </c>
      <c r="U270" s="297">
        <f>U226*'6. INPUT PROJECT'!$L174/(1-'6. INPUT PROJECT'!$L174)</f>
        <v>0</v>
      </c>
      <c r="V270" s="297">
        <f>V226*'6. INPUT PROJECT'!$L174/(1-'6. INPUT PROJECT'!$L174)</f>
        <v>0</v>
      </c>
      <c r="W270" s="297">
        <f>W226*'6. INPUT PROJECT'!$L174/(1-'6. INPUT PROJECT'!$L174)</f>
        <v>0</v>
      </c>
      <c r="X270" s="297">
        <f>X226*'6. INPUT PROJECT'!$L174/(1-'6. INPUT PROJECT'!$L174)</f>
        <v>0</v>
      </c>
      <c r="Y270" s="297">
        <f>Y226*'6. INPUT PROJECT'!$L174/(1-'6. INPUT PROJECT'!$L174)</f>
        <v>0</v>
      </c>
      <c r="Z270" s="297">
        <f>Z226*'6. INPUT PROJECT'!$L174/(1-'6. INPUT PROJECT'!$L174)</f>
        <v>0</v>
      </c>
      <c r="AA270" s="297">
        <f>AA226*'6. INPUT PROJECT'!$L174/(1-'6. INPUT PROJECT'!$L174)</f>
        <v>0</v>
      </c>
      <c r="AB270" s="297">
        <f>AB226*'6. INPUT PROJECT'!$L174/(1-'6. INPUT PROJECT'!$L174)</f>
        <v>0</v>
      </c>
      <c r="AC270" s="297">
        <f>AC226*'6. INPUT PROJECT'!$L174/(1-'6. INPUT PROJECT'!$L174)</f>
        <v>0</v>
      </c>
      <c r="AD270" s="297">
        <f>AD226*'6. INPUT PROJECT'!$L174/(1-'6. INPUT PROJECT'!$L174)</f>
        <v>0</v>
      </c>
      <c r="AE270" s="297">
        <f>AE226*'6. INPUT PROJECT'!$L174/(1-'6. INPUT PROJECT'!$L174)</f>
        <v>0</v>
      </c>
      <c r="AF270" s="297">
        <f>AF226*'6. INPUT PROJECT'!$L174/(1-'6. INPUT PROJECT'!$L174)</f>
        <v>0</v>
      </c>
      <c r="AG270" s="297">
        <f>AG226*'6. INPUT PROJECT'!$L174/(1-'6. INPUT PROJECT'!$L174)</f>
        <v>0</v>
      </c>
      <c r="AH270" s="297">
        <f>AH226*'6. INPUT PROJECT'!$L174/(1-'6. INPUT PROJECT'!$L174)</f>
        <v>0</v>
      </c>
      <c r="AI270" s="297">
        <f>AI226*'6. INPUT PROJECT'!$L174/(1-'6. INPUT PROJECT'!$L174)</f>
        <v>0</v>
      </c>
      <c r="AJ270" s="297">
        <f>AJ226*'6. INPUT PROJECT'!$L174/(1-'6. INPUT PROJECT'!$L174)</f>
        <v>0</v>
      </c>
      <c r="AK270" s="297">
        <f>AK226*'6. INPUT PROJECT'!$L174/(1-'6. INPUT PROJECT'!$L174)</f>
        <v>0</v>
      </c>
      <c r="AL270" s="297">
        <f>AL226*'6. INPUT PROJECT'!$L174/(1-'6. INPUT PROJECT'!$L174)</f>
        <v>0</v>
      </c>
      <c r="AM270" s="297">
        <f>AM226*'6. INPUT PROJECT'!$L174/(1-'6. INPUT PROJECT'!$L174)</f>
        <v>0</v>
      </c>
      <c r="AN270" s="297">
        <f>AN226*'6. INPUT PROJECT'!$L174/(1-'6. INPUT PROJECT'!$L174)</f>
        <v>0</v>
      </c>
      <c r="AO270" s="297">
        <f>AO226*'6. INPUT PROJECT'!$L174/(1-'6. INPUT PROJECT'!$L174)</f>
        <v>0</v>
      </c>
      <c r="AP270" s="297">
        <f>AP226*'6. INPUT PROJECT'!$L174/(1-'6. INPUT PROJECT'!$L174)</f>
        <v>0</v>
      </c>
      <c r="AQ270" s="297">
        <f>AQ226*'6. INPUT PROJECT'!$L174/(1-'6. INPUT PROJECT'!$L174)</f>
        <v>0</v>
      </c>
      <c r="AR270" s="297">
        <f>AR226*'6. INPUT PROJECT'!$L174/(1-'6. INPUT PROJECT'!$L174)</f>
        <v>0</v>
      </c>
      <c r="AS270" s="297">
        <f>AS226*'6. INPUT PROJECT'!$L174/(1-'6. INPUT PROJECT'!$L174)</f>
        <v>0</v>
      </c>
      <c r="AT270" s="297">
        <f>AT226*'6. INPUT PROJECT'!$L174/(1-'6. INPUT PROJECT'!$L174)</f>
        <v>0</v>
      </c>
      <c r="AU270" s="297">
        <f>AU226*'6. INPUT PROJECT'!$L174/(1-'6. INPUT PROJECT'!$L174)</f>
        <v>0</v>
      </c>
      <c r="AV270" s="297">
        <f>AV226*'6. INPUT PROJECT'!$L174/(1-'6. INPUT PROJECT'!$L174)</f>
        <v>0</v>
      </c>
      <c r="AW270" s="297">
        <f>AW226*'6. INPUT PROJECT'!$L174/(1-'6. INPUT PROJECT'!$L174)</f>
        <v>0</v>
      </c>
      <c r="AX270" s="297">
        <f>AX226*'6. INPUT PROJECT'!$L174/(1-'6. INPUT PROJECT'!$L174)</f>
        <v>0</v>
      </c>
      <c r="AY270" s="297">
        <f>AY226*'6. INPUT PROJECT'!$L174/(1-'6. INPUT PROJECT'!$L174)</f>
        <v>0</v>
      </c>
      <c r="AZ270" s="297">
        <f>AZ226*'6. INPUT PROJECT'!$L174/(1-'6. INPUT PROJECT'!$L174)</f>
        <v>0</v>
      </c>
      <c r="BA270" s="297">
        <f>BA226*'6. INPUT PROJECT'!$L174/(1-'6. INPUT PROJECT'!$L174)</f>
        <v>0</v>
      </c>
      <c r="BB270" s="297">
        <f>BB226*'6. INPUT PROJECT'!$L174/(1-'6. INPUT PROJECT'!$L174)</f>
        <v>0</v>
      </c>
      <c r="BC270" s="297">
        <f>BC226*'6. INPUT PROJECT'!$L174/(1-'6. INPUT PROJECT'!$L174)</f>
        <v>0</v>
      </c>
      <c r="BD270" s="297">
        <f>BD226*'6. INPUT PROJECT'!$L174/(1-'6. INPUT PROJECT'!$L174)</f>
        <v>0</v>
      </c>
      <c r="BE270" s="297">
        <f>BE226*'6. INPUT PROJECT'!$L174/(1-'6. INPUT PROJECT'!$L174)</f>
        <v>0</v>
      </c>
      <c r="BF270" s="297">
        <f>BF226*'6. INPUT PROJECT'!$L174/(1-'6. INPUT PROJECT'!$L174)</f>
        <v>0</v>
      </c>
      <c r="BG270" s="297">
        <f>BG226*'6. INPUT PROJECT'!$L174/(1-'6. INPUT PROJECT'!$L174)</f>
        <v>0</v>
      </c>
      <c r="BH270" s="297">
        <f>BH226*'6. INPUT PROJECT'!$L174/(1-'6. INPUT PROJECT'!$L174)</f>
        <v>0</v>
      </c>
      <c r="BI270" s="297">
        <f>BI226*'6. INPUT PROJECT'!$L174/(1-'6. INPUT PROJECT'!$L174)</f>
        <v>0</v>
      </c>
      <c r="BJ270" s="297">
        <f>BJ226*'6. INPUT PROJECT'!$L174/(1-'6. INPUT PROJECT'!$L174)</f>
        <v>0</v>
      </c>
      <c r="BK270" s="297">
        <f>BK226*'6. INPUT PROJECT'!$L174/(1-'6. INPUT PROJECT'!$L174)</f>
        <v>0</v>
      </c>
      <c r="BL270" s="297">
        <f>BL226*'6. INPUT PROJECT'!$L174/(1-'6. INPUT PROJECT'!$L174)</f>
        <v>0</v>
      </c>
      <c r="BM270" s="297">
        <f>BM226*'6. INPUT PROJECT'!$L174/(1-'6. INPUT PROJECT'!$L174)</f>
        <v>0</v>
      </c>
      <c r="BN270" s="297">
        <f>BN226*'6. INPUT PROJECT'!$L174/(1-'6. INPUT PROJECT'!$L174)</f>
        <v>0</v>
      </c>
      <c r="BO270" s="297">
        <f>BO226*'6. INPUT PROJECT'!$L174/(1-'6. INPUT PROJECT'!$L174)</f>
        <v>0</v>
      </c>
      <c r="BP270" s="297">
        <f>BP226*'6. INPUT PROJECT'!$L174/(1-'6. INPUT PROJECT'!$L174)</f>
        <v>0</v>
      </c>
      <c r="BQ270" s="297">
        <f>BQ226*'6. INPUT PROJECT'!$L174/(1-'6. INPUT PROJECT'!$L174)</f>
        <v>0</v>
      </c>
      <c r="BR270" s="297">
        <f>BR226*'6. INPUT PROJECT'!$L174/(1-'6. INPUT PROJECT'!$L174)</f>
        <v>0</v>
      </c>
      <c r="BS270" s="297">
        <f>BS226*'6. INPUT PROJECT'!$L174/(1-'6. INPUT PROJECT'!$L174)</f>
        <v>0</v>
      </c>
    </row>
    <row r="271" spans="1:71" s="80" customFormat="1" ht="16" outlineLevel="2">
      <c r="A271" s="83"/>
      <c r="B271" s="129" t="str">
        <f t="shared" si="179"/>
        <v>Project-3.1.1-Item #16</v>
      </c>
      <c r="C271" s="129">
        <f t="shared" si="179"/>
        <v>0</v>
      </c>
      <c r="E271" s="297">
        <f t="shared" si="170"/>
        <v>0</v>
      </c>
      <c r="F271" s="297">
        <f t="shared" si="171"/>
        <v>0</v>
      </c>
      <c r="G271" s="297">
        <f t="shared" si="172"/>
        <v>0</v>
      </c>
      <c r="H271" s="297">
        <f t="shared" si="173"/>
        <v>0</v>
      </c>
      <c r="I271" s="297">
        <f t="shared" si="174"/>
        <v>0</v>
      </c>
      <c r="J271" s="297">
        <f t="shared" si="175"/>
        <v>0</v>
      </c>
      <c r="K271" s="307"/>
      <c r="L271" s="297">
        <f>L227*'6. INPUT PROJECT'!$L175/(1-'6. INPUT PROJECT'!$L175)</f>
        <v>0</v>
      </c>
      <c r="M271" s="297">
        <f>M227*'6. INPUT PROJECT'!$L175/(1-'6. INPUT PROJECT'!$L175)</f>
        <v>0</v>
      </c>
      <c r="N271" s="297">
        <f>N227*'6. INPUT PROJECT'!$L175/(1-'6. INPUT PROJECT'!$L175)</f>
        <v>0</v>
      </c>
      <c r="O271" s="297">
        <f>O227*'6. INPUT PROJECT'!$L175/(1-'6. INPUT PROJECT'!$L175)</f>
        <v>0</v>
      </c>
      <c r="P271" s="297">
        <f>P227*'6. INPUT PROJECT'!$L175/(1-'6. INPUT PROJECT'!$L175)</f>
        <v>0</v>
      </c>
      <c r="Q271" s="297">
        <f>Q227*'6. INPUT PROJECT'!$L175/(1-'6. INPUT PROJECT'!$L175)</f>
        <v>0</v>
      </c>
      <c r="R271" s="297">
        <f>R227*'6. INPUT PROJECT'!$L175/(1-'6. INPUT PROJECT'!$L175)</f>
        <v>0</v>
      </c>
      <c r="S271" s="297">
        <f>S227*'6. INPUT PROJECT'!$L175/(1-'6. INPUT PROJECT'!$L175)</f>
        <v>0</v>
      </c>
      <c r="T271" s="297">
        <f>T227*'6. INPUT PROJECT'!$L175/(1-'6. INPUT PROJECT'!$L175)</f>
        <v>0</v>
      </c>
      <c r="U271" s="297">
        <f>U227*'6. INPUT PROJECT'!$L175/(1-'6. INPUT PROJECT'!$L175)</f>
        <v>0</v>
      </c>
      <c r="V271" s="297">
        <f>V227*'6. INPUT PROJECT'!$L175/(1-'6. INPUT PROJECT'!$L175)</f>
        <v>0</v>
      </c>
      <c r="W271" s="297">
        <f>W227*'6. INPUT PROJECT'!$L175/(1-'6. INPUT PROJECT'!$L175)</f>
        <v>0</v>
      </c>
      <c r="X271" s="297">
        <f>X227*'6. INPUT PROJECT'!$L175/(1-'6. INPUT PROJECT'!$L175)</f>
        <v>0</v>
      </c>
      <c r="Y271" s="297">
        <f>Y227*'6. INPUT PROJECT'!$L175/(1-'6. INPUT PROJECT'!$L175)</f>
        <v>0</v>
      </c>
      <c r="Z271" s="297">
        <f>Z227*'6. INPUT PROJECT'!$L175/(1-'6. INPUT PROJECT'!$L175)</f>
        <v>0</v>
      </c>
      <c r="AA271" s="297">
        <f>AA227*'6. INPUT PROJECT'!$L175/(1-'6. INPUT PROJECT'!$L175)</f>
        <v>0</v>
      </c>
      <c r="AB271" s="297">
        <f>AB227*'6. INPUT PROJECT'!$L175/(1-'6. INPUT PROJECT'!$L175)</f>
        <v>0</v>
      </c>
      <c r="AC271" s="297">
        <f>AC227*'6. INPUT PROJECT'!$L175/(1-'6. INPUT PROJECT'!$L175)</f>
        <v>0</v>
      </c>
      <c r="AD271" s="297">
        <f>AD227*'6. INPUT PROJECT'!$L175/(1-'6. INPUT PROJECT'!$L175)</f>
        <v>0</v>
      </c>
      <c r="AE271" s="297">
        <f>AE227*'6. INPUT PROJECT'!$L175/(1-'6. INPUT PROJECT'!$L175)</f>
        <v>0</v>
      </c>
      <c r="AF271" s="297">
        <f>AF227*'6. INPUT PROJECT'!$L175/(1-'6. INPUT PROJECT'!$L175)</f>
        <v>0</v>
      </c>
      <c r="AG271" s="297">
        <f>AG227*'6. INPUT PROJECT'!$L175/(1-'6. INPUT PROJECT'!$L175)</f>
        <v>0</v>
      </c>
      <c r="AH271" s="297">
        <f>AH227*'6. INPUT PROJECT'!$L175/(1-'6. INPUT PROJECT'!$L175)</f>
        <v>0</v>
      </c>
      <c r="AI271" s="297">
        <f>AI227*'6. INPUT PROJECT'!$L175/(1-'6. INPUT PROJECT'!$L175)</f>
        <v>0</v>
      </c>
      <c r="AJ271" s="297">
        <f>AJ227*'6. INPUT PROJECT'!$L175/(1-'6. INPUT PROJECT'!$L175)</f>
        <v>0</v>
      </c>
      <c r="AK271" s="297">
        <f>AK227*'6. INPUT PROJECT'!$L175/(1-'6. INPUT PROJECT'!$L175)</f>
        <v>0</v>
      </c>
      <c r="AL271" s="297">
        <f>AL227*'6. INPUT PROJECT'!$L175/(1-'6. INPUT PROJECT'!$L175)</f>
        <v>0</v>
      </c>
      <c r="AM271" s="297">
        <f>AM227*'6. INPUT PROJECT'!$L175/(1-'6. INPUT PROJECT'!$L175)</f>
        <v>0</v>
      </c>
      <c r="AN271" s="297">
        <f>AN227*'6. INPUT PROJECT'!$L175/(1-'6. INPUT PROJECT'!$L175)</f>
        <v>0</v>
      </c>
      <c r="AO271" s="297">
        <f>AO227*'6. INPUT PROJECT'!$L175/(1-'6. INPUT PROJECT'!$L175)</f>
        <v>0</v>
      </c>
      <c r="AP271" s="297">
        <f>AP227*'6. INPUT PROJECT'!$L175/(1-'6. INPUT PROJECT'!$L175)</f>
        <v>0</v>
      </c>
      <c r="AQ271" s="297">
        <f>AQ227*'6. INPUT PROJECT'!$L175/(1-'6. INPUT PROJECT'!$L175)</f>
        <v>0</v>
      </c>
      <c r="AR271" s="297">
        <f>AR227*'6. INPUT PROJECT'!$L175/(1-'6. INPUT PROJECT'!$L175)</f>
        <v>0</v>
      </c>
      <c r="AS271" s="297">
        <f>AS227*'6. INPUT PROJECT'!$L175/(1-'6. INPUT PROJECT'!$L175)</f>
        <v>0</v>
      </c>
      <c r="AT271" s="297">
        <f>AT227*'6. INPUT PROJECT'!$L175/(1-'6. INPUT PROJECT'!$L175)</f>
        <v>0</v>
      </c>
      <c r="AU271" s="297">
        <f>AU227*'6. INPUT PROJECT'!$L175/(1-'6. INPUT PROJECT'!$L175)</f>
        <v>0</v>
      </c>
      <c r="AV271" s="297">
        <f>AV227*'6. INPUT PROJECT'!$L175/(1-'6. INPUT PROJECT'!$L175)</f>
        <v>0</v>
      </c>
      <c r="AW271" s="297">
        <f>AW227*'6. INPUT PROJECT'!$L175/(1-'6. INPUT PROJECT'!$L175)</f>
        <v>0</v>
      </c>
      <c r="AX271" s="297">
        <f>AX227*'6. INPUT PROJECT'!$L175/(1-'6. INPUT PROJECT'!$L175)</f>
        <v>0</v>
      </c>
      <c r="AY271" s="297">
        <f>AY227*'6. INPUT PROJECT'!$L175/(1-'6. INPUT PROJECT'!$L175)</f>
        <v>0</v>
      </c>
      <c r="AZ271" s="297">
        <f>AZ227*'6. INPUT PROJECT'!$L175/(1-'6. INPUT PROJECT'!$L175)</f>
        <v>0</v>
      </c>
      <c r="BA271" s="297">
        <f>BA227*'6. INPUT PROJECT'!$L175/(1-'6. INPUT PROJECT'!$L175)</f>
        <v>0</v>
      </c>
      <c r="BB271" s="297">
        <f>BB227*'6. INPUT PROJECT'!$L175/(1-'6. INPUT PROJECT'!$L175)</f>
        <v>0</v>
      </c>
      <c r="BC271" s="297">
        <f>BC227*'6. INPUT PROJECT'!$L175/(1-'6. INPUT PROJECT'!$L175)</f>
        <v>0</v>
      </c>
      <c r="BD271" s="297">
        <f>BD227*'6. INPUT PROJECT'!$L175/(1-'6. INPUT PROJECT'!$L175)</f>
        <v>0</v>
      </c>
      <c r="BE271" s="297">
        <f>BE227*'6. INPUT PROJECT'!$L175/(1-'6. INPUT PROJECT'!$L175)</f>
        <v>0</v>
      </c>
      <c r="BF271" s="297">
        <f>BF227*'6. INPUT PROJECT'!$L175/(1-'6. INPUT PROJECT'!$L175)</f>
        <v>0</v>
      </c>
      <c r="BG271" s="297">
        <f>BG227*'6. INPUT PROJECT'!$L175/(1-'6. INPUT PROJECT'!$L175)</f>
        <v>0</v>
      </c>
      <c r="BH271" s="297">
        <f>BH227*'6. INPUT PROJECT'!$L175/(1-'6. INPUT PROJECT'!$L175)</f>
        <v>0</v>
      </c>
      <c r="BI271" s="297">
        <f>BI227*'6. INPUT PROJECT'!$L175/(1-'6. INPUT PROJECT'!$L175)</f>
        <v>0</v>
      </c>
      <c r="BJ271" s="297">
        <f>BJ227*'6. INPUT PROJECT'!$L175/(1-'6. INPUT PROJECT'!$L175)</f>
        <v>0</v>
      </c>
      <c r="BK271" s="297">
        <f>BK227*'6. INPUT PROJECT'!$L175/(1-'6. INPUT PROJECT'!$L175)</f>
        <v>0</v>
      </c>
      <c r="BL271" s="297">
        <f>BL227*'6. INPUT PROJECT'!$L175/(1-'6. INPUT PROJECT'!$L175)</f>
        <v>0</v>
      </c>
      <c r="BM271" s="297">
        <f>BM227*'6. INPUT PROJECT'!$L175/(1-'6. INPUT PROJECT'!$L175)</f>
        <v>0</v>
      </c>
      <c r="BN271" s="297">
        <f>BN227*'6. INPUT PROJECT'!$L175/(1-'6. INPUT PROJECT'!$L175)</f>
        <v>0</v>
      </c>
      <c r="BO271" s="297">
        <f>BO227*'6. INPUT PROJECT'!$L175/(1-'6. INPUT PROJECT'!$L175)</f>
        <v>0</v>
      </c>
      <c r="BP271" s="297">
        <f>BP227*'6. INPUT PROJECT'!$L175/(1-'6. INPUT PROJECT'!$L175)</f>
        <v>0</v>
      </c>
      <c r="BQ271" s="297">
        <f>BQ227*'6. INPUT PROJECT'!$L175/(1-'6. INPUT PROJECT'!$L175)</f>
        <v>0</v>
      </c>
      <c r="BR271" s="297">
        <f>BR227*'6. INPUT PROJECT'!$L175/(1-'6. INPUT PROJECT'!$L175)</f>
        <v>0</v>
      </c>
      <c r="BS271" s="297">
        <f>BS227*'6. INPUT PROJECT'!$L175/(1-'6. INPUT PROJECT'!$L175)</f>
        <v>0</v>
      </c>
    </row>
    <row r="272" spans="1:71" s="80" customFormat="1" ht="16" outlineLevel="2">
      <c r="A272" s="83"/>
      <c r="B272" s="129" t="str">
        <f t="shared" si="179"/>
        <v>Project-3.1.1-Item #17</v>
      </c>
      <c r="C272" s="129">
        <f t="shared" si="179"/>
        <v>0</v>
      </c>
      <c r="E272" s="297">
        <f t="shared" si="170"/>
        <v>0</v>
      </c>
      <c r="F272" s="297">
        <f t="shared" si="171"/>
        <v>0</v>
      </c>
      <c r="G272" s="297">
        <f t="shared" si="172"/>
        <v>0</v>
      </c>
      <c r="H272" s="297">
        <f t="shared" si="173"/>
        <v>0</v>
      </c>
      <c r="I272" s="297">
        <f t="shared" si="174"/>
        <v>0</v>
      </c>
      <c r="J272" s="297">
        <f t="shared" si="175"/>
        <v>0</v>
      </c>
      <c r="K272" s="307"/>
      <c r="L272" s="297">
        <f>L228*'6. INPUT PROJECT'!$L176/(1-'6. INPUT PROJECT'!$L176)</f>
        <v>0</v>
      </c>
      <c r="M272" s="297">
        <f>M228*'6. INPUT PROJECT'!$L176/(1-'6. INPUT PROJECT'!$L176)</f>
        <v>0</v>
      </c>
      <c r="N272" s="297">
        <f>N228*'6. INPUT PROJECT'!$L176/(1-'6. INPUT PROJECT'!$L176)</f>
        <v>0</v>
      </c>
      <c r="O272" s="297">
        <f>O228*'6. INPUT PROJECT'!$L176/(1-'6. INPUT PROJECT'!$L176)</f>
        <v>0</v>
      </c>
      <c r="P272" s="297">
        <f>P228*'6. INPUT PROJECT'!$L176/(1-'6. INPUT PROJECT'!$L176)</f>
        <v>0</v>
      </c>
      <c r="Q272" s="297">
        <f>Q228*'6. INPUT PROJECT'!$L176/(1-'6. INPUT PROJECT'!$L176)</f>
        <v>0</v>
      </c>
      <c r="R272" s="297">
        <f>R228*'6. INPUT PROJECT'!$L176/(1-'6. INPUT PROJECT'!$L176)</f>
        <v>0</v>
      </c>
      <c r="S272" s="297">
        <f>S228*'6. INPUT PROJECT'!$L176/(1-'6. INPUT PROJECT'!$L176)</f>
        <v>0</v>
      </c>
      <c r="T272" s="297">
        <f>T228*'6. INPUT PROJECT'!$L176/(1-'6. INPUT PROJECT'!$L176)</f>
        <v>0</v>
      </c>
      <c r="U272" s="297">
        <f>U228*'6. INPUT PROJECT'!$L176/(1-'6. INPUT PROJECT'!$L176)</f>
        <v>0</v>
      </c>
      <c r="V272" s="297">
        <f>V228*'6. INPUT PROJECT'!$L176/(1-'6. INPUT PROJECT'!$L176)</f>
        <v>0</v>
      </c>
      <c r="W272" s="297">
        <f>W228*'6. INPUT PROJECT'!$L176/(1-'6. INPUT PROJECT'!$L176)</f>
        <v>0</v>
      </c>
      <c r="X272" s="297">
        <f>X228*'6. INPUT PROJECT'!$L176/(1-'6. INPUT PROJECT'!$L176)</f>
        <v>0</v>
      </c>
      <c r="Y272" s="297">
        <f>Y228*'6. INPUT PROJECT'!$L176/(1-'6. INPUT PROJECT'!$L176)</f>
        <v>0</v>
      </c>
      <c r="Z272" s="297">
        <f>Z228*'6. INPUT PROJECT'!$L176/(1-'6. INPUT PROJECT'!$L176)</f>
        <v>0</v>
      </c>
      <c r="AA272" s="297">
        <f>AA228*'6. INPUT PROJECT'!$L176/(1-'6. INPUT PROJECT'!$L176)</f>
        <v>0</v>
      </c>
      <c r="AB272" s="297">
        <f>AB228*'6. INPUT PROJECT'!$L176/(1-'6. INPUT PROJECT'!$L176)</f>
        <v>0</v>
      </c>
      <c r="AC272" s="297">
        <f>AC228*'6. INPUT PROJECT'!$L176/(1-'6. INPUT PROJECT'!$L176)</f>
        <v>0</v>
      </c>
      <c r="AD272" s="297">
        <f>AD228*'6. INPUT PROJECT'!$L176/(1-'6. INPUT PROJECT'!$L176)</f>
        <v>0</v>
      </c>
      <c r="AE272" s="297">
        <f>AE228*'6. INPUT PROJECT'!$L176/(1-'6. INPUT PROJECT'!$L176)</f>
        <v>0</v>
      </c>
      <c r="AF272" s="297">
        <f>AF228*'6. INPUT PROJECT'!$L176/(1-'6. INPUT PROJECT'!$L176)</f>
        <v>0</v>
      </c>
      <c r="AG272" s="297">
        <f>AG228*'6. INPUT PROJECT'!$L176/(1-'6. INPUT PROJECT'!$L176)</f>
        <v>0</v>
      </c>
      <c r="AH272" s="297">
        <f>AH228*'6. INPUT PROJECT'!$L176/(1-'6. INPUT PROJECT'!$L176)</f>
        <v>0</v>
      </c>
      <c r="AI272" s="297">
        <f>AI228*'6. INPUT PROJECT'!$L176/(1-'6. INPUT PROJECT'!$L176)</f>
        <v>0</v>
      </c>
      <c r="AJ272" s="297">
        <f>AJ228*'6. INPUT PROJECT'!$L176/(1-'6. INPUT PROJECT'!$L176)</f>
        <v>0</v>
      </c>
      <c r="AK272" s="297">
        <f>AK228*'6. INPUT PROJECT'!$L176/(1-'6. INPUT PROJECT'!$L176)</f>
        <v>0</v>
      </c>
      <c r="AL272" s="297">
        <f>AL228*'6. INPUT PROJECT'!$L176/(1-'6. INPUT PROJECT'!$L176)</f>
        <v>0</v>
      </c>
      <c r="AM272" s="297">
        <f>AM228*'6. INPUT PROJECT'!$L176/(1-'6. INPUT PROJECT'!$L176)</f>
        <v>0</v>
      </c>
      <c r="AN272" s="297">
        <f>AN228*'6. INPUT PROJECT'!$L176/(1-'6. INPUT PROJECT'!$L176)</f>
        <v>0</v>
      </c>
      <c r="AO272" s="297">
        <f>AO228*'6. INPUT PROJECT'!$L176/(1-'6. INPUT PROJECT'!$L176)</f>
        <v>0</v>
      </c>
      <c r="AP272" s="297">
        <f>AP228*'6. INPUT PROJECT'!$L176/(1-'6. INPUT PROJECT'!$L176)</f>
        <v>0</v>
      </c>
      <c r="AQ272" s="297">
        <f>AQ228*'6. INPUT PROJECT'!$L176/(1-'6. INPUT PROJECT'!$L176)</f>
        <v>0</v>
      </c>
      <c r="AR272" s="297">
        <f>AR228*'6. INPUT PROJECT'!$L176/(1-'6. INPUT PROJECT'!$L176)</f>
        <v>0</v>
      </c>
      <c r="AS272" s="297">
        <f>AS228*'6. INPUT PROJECT'!$L176/(1-'6. INPUT PROJECT'!$L176)</f>
        <v>0</v>
      </c>
      <c r="AT272" s="297">
        <f>AT228*'6. INPUT PROJECT'!$L176/(1-'6. INPUT PROJECT'!$L176)</f>
        <v>0</v>
      </c>
      <c r="AU272" s="297">
        <f>AU228*'6. INPUT PROJECT'!$L176/(1-'6. INPUT PROJECT'!$L176)</f>
        <v>0</v>
      </c>
      <c r="AV272" s="297">
        <f>AV228*'6. INPUT PROJECT'!$L176/(1-'6. INPUT PROJECT'!$L176)</f>
        <v>0</v>
      </c>
      <c r="AW272" s="297">
        <f>AW228*'6. INPUT PROJECT'!$L176/(1-'6. INPUT PROJECT'!$L176)</f>
        <v>0</v>
      </c>
      <c r="AX272" s="297">
        <f>AX228*'6. INPUT PROJECT'!$L176/(1-'6. INPUT PROJECT'!$L176)</f>
        <v>0</v>
      </c>
      <c r="AY272" s="297">
        <f>AY228*'6. INPUT PROJECT'!$L176/(1-'6. INPUT PROJECT'!$L176)</f>
        <v>0</v>
      </c>
      <c r="AZ272" s="297">
        <f>AZ228*'6. INPUT PROJECT'!$L176/(1-'6. INPUT PROJECT'!$L176)</f>
        <v>0</v>
      </c>
      <c r="BA272" s="297">
        <f>BA228*'6. INPUT PROJECT'!$L176/(1-'6. INPUT PROJECT'!$L176)</f>
        <v>0</v>
      </c>
      <c r="BB272" s="297">
        <f>BB228*'6. INPUT PROJECT'!$L176/(1-'6. INPUT PROJECT'!$L176)</f>
        <v>0</v>
      </c>
      <c r="BC272" s="297">
        <f>BC228*'6. INPUT PROJECT'!$L176/(1-'6. INPUT PROJECT'!$L176)</f>
        <v>0</v>
      </c>
      <c r="BD272" s="297">
        <f>BD228*'6. INPUT PROJECT'!$L176/(1-'6. INPUT PROJECT'!$L176)</f>
        <v>0</v>
      </c>
      <c r="BE272" s="297">
        <f>BE228*'6. INPUT PROJECT'!$L176/(1-'6. INPUT PROJECT'!$L176)</f>
        <v>0</v>
      </c>
      <c r="BF272" s="297">
        <f>BF228*'6. INPUT PROJECT'!$L176/(1-'6. INPUT PROJECT'!$L176)</f>
        <v>0</v>
      </c>
      <c r="BG272" s="297">
        <f>BG228*'6. INPUT PROJECT'!$L176/(1-'6. INPUT PROJECT'!$L176)</f>
        <v>0</v>
      </c>
      <c r="BH272" s="297">
        <f>BH228*'6. INPUT PROJECT'!$L176/(1-'6. INPUT PROJECT'!$L176)</f>
        <v>0</v>
      </c>
      <c r="BI272" s="297">
        <f>BI228*'6. INPUT PROJECT'!$L176/(1-'6. INPUT PROJECT'!$L176)</f>
        <v>0</v>
      </c>
      <c r="BJ272" s="297">
        <f>BJ228*'6. INPUT PROJECT'!$L176/(1-'6. INPUT PROJECT'!$L176)</f>
        <v>0</v>
      </c>
      <c r="BK272" s="297">
        <f>BK228*'6. INPUT PROJECT'!$L176/(1-'6. INPUT PROJECT'!$L176)</f>
        <v>0</v>
      </c>
      <c r="BL272" s="297">
        <f>BL228*'6. INPUT PROJECT'!$L176/(1-'6. INPUT PROJECT'!$L176)</f>
        <v>0</v>
      </c>
      <c r="BM272" s="297">
        <f>BM228*'6. INPUT PROJECT'!$L176/(1-'6. INPUT PROJECT'!$L176)</f>
        <v>0</v>
      </c>
      <c r="BN272" s="297">
        <f>BN228*'6. INPUT PROJECT'!$L176/(1-'6. INPUT PROJECT'!$L176)</f>
        <v>0</v>
      </c>
      <c r="BO272" s="297">
        <f>BO228*'6. INPUT PROJECT'!$L176/(1-'6. INPUT PROJECT'!$L176)</f>
        <v>0</v>
      </c>
      <c r="BP272" s="297">
        <f>BP228*'6. INPUT PROJECT'!$L176/(1-'6. INPUT PROJECT'!$L176)</f>
        <v>0</v>
      </c>
      <c r="BQ272" s="297">
        <f>BQ228*'6. INPUT PROJECT'!$L176/(1-'6. INPUT PROJECT'!$L176)</f>
        <v>0</v>
      </c>
      <c r="BR272" s="297">
        <f>BR228*'6. INPUT PROJECT'!$L176/(1-'6. INPUT PROJECT'!$L176)</f>
        <v>0</v>
      </c>
      <c r="BS272" s="297">
        <f>BS228*'6. INPUT PROJECT'!$L176/(1-'6. INPUT PROJECT'!$L176)</f>
        <v>0</v>
      </c>
    </row>
    <row r="273" spans="1:71" s="80" customFormat="1" ht="16" outlineLevel="2">
      <c r="A273" s="83"/>
      <c r="B273" s="129" t="str">
        <f t="shared" si="179"/>
        <v>Project-3.1.1-Item #18</v>
      </c>
      <c r="C273" s="129">
        <f t="shared" si="179"/>
        <v>0</v>
      </c>
      <c r="E273" s="297">
        <f t="shared" si="170"/>
        <v>0</v>
      </c>
      <c r="F273" s="297">
        <f t="shared" si="171"/>
        <v>0</v>
      </c>
      <c r="G273" s="297">
        <f t="shared" si="172"/>
        <v>0</v>
      </c>
      <c r="H273" s="297">
        <f t="shared" si="173"/>
        <v>0</v>
      </c>
      <c r="I273" s="297">
        <f t="shared" si="174"/>
        <v>0</v>
      </c>
      <c r="J273" s="297">
        <f t="shared" si="175"/>
        <v>0</v>
      </c>
      <c r="K273" s="307"/>
      <c r="L273" s="297">
        <f>L229*'6. INPUT PROJECT'!$L177/(1-'6. INPUT PROJECT'!$L177)</f>
        <v>0</v>
      </c>
      <c r="M273" s="297">
        <f>M229*'6. INPUT PROJECT'!$L177/(1-'6. INPUT PROJECT'!$L177)</f>
        <v>0</v>
      </c>
      <c r="N273" s="297">
        <f>N229*'6. INPUT PROJECT'!$L177/(1-'6. INPUT PROJECT'!$L177)</f>
        <v>0</v>
      </c>
      <c r="O273" s="297">
        <f>O229*'6. INPUT PROJECT'!$L177/(1-'6. INPUT PROJECT'!$L177)</f>
        <v>0</v>
      </c>
      <c r="P273" s="297">
        <f>P229*'6. INPUT PROJECT'!$L177/(1-'6. INPUT PROJECT'!$L177)</f>
        <v>0</v>
      </c>
      <c r="Q273" s="297">
        <f>Q229*'6. INPUT PROJECT'!$L177/(1-'6. INPUT PROJECT'!$L177)</f>
        <v>0</v>
      </c>
      <c r="R273" s="297">
        <f>R229*'6. INPUT PROJECT'!$L177/(1-'6. INPUT PROJECT'!$L177)</f>
        <v>0</v>
      </c>
      <c r="S273" s="297">
        <f>S229*'6. INPUT PROJECT'!$L177/(1-'6. INPUT PROJECT'!$L177)</f>
        <v>0</v>
      </c>
      <c r="T273" s="297">
        <f>T229*'6. INPUT PROJECT'!$L177/(1-'6. INPUT PROJECT'!$L177)</f>
        <v>0</v>
      </c>
      <c r="U273" s="297">
        <f>U229*'6. INPUT PROJECT'!$L177/(1-'6. INPUT PROJECT'!$L177)</f>
        <v>0</v>
      </c>
      <c r="V273" s="297">
        <f>V229*'6. INPUT PROJECT'!$L177/(1-'6. INPUT PROJECT'!$L177)</f>
        <v>0</v>
      </c>
      <c r="W273" s="297">
        <f>W229*'6. INPUT PROJECT'!$L177/(1-'6. INPUT PROJECT'!$L177)</f>
        <v>0</v>
      </c>
      <c r="X273" s="297">
        <f>X229*'6. INPUT PROJECT'!$L177/(1-'6. INPUT PROJECT'!$L177)</f>
        <v>0</v>
      </c>
      <c r="Y273" s="297">
        <f>Y229*'6. INPUT PROJECT'!$L177/(1-'6. INPUT PROJECT'!$L177)</f>
        <v>0</v>
      </c>
      <c r="Z273" s="297">
        <f>Z229*'6. INPUT PROJECT'!$L177/(1-'6. INPUT PROJECT'!$L177)</f>
        <v>0</v>
      </c>
      <c r="AA273" s="297">
        <f>AA229*'6. INPUT PROJECT'!$L177/(1-'6. INPUT PROJECT'!$L177)</f>
        <v>0</v>
      </c>
      <c r="AB273" s="297">
        <f>AB229*'6. INPUT PROJECT'!$L177/(1-'6. INPUT PROJECT'!$L177)</f>
        <v>0</v>
      </c>
      <c r="AC273" s="297">
        <f>AC229*'6. INPUT PROJECT'!$L177/(1-'6. INPUT PROJECT'!$L177)</f>
        <v>0</v>
      </c>
      <c r="AD273" s="297">
        <f>AD229*'6. INPUT PROJECT'!$L177/(1-'6. INPUT PROJECT'!$L177)</f>
        <v>0</v>
      </c>
      <c r="AE273" s="297">
        <f>AE229*'6. INPUT PROJECT'!$L177/(1-'6. INPUT PROJECT'!$L177)</f>
        <v>0</v>
      </c>
      <c r="AF273" s="297">
        <f>AF229*'6. INPUT PROJECT'!$L177/(1-'6. INPUT PROJECT'!$L177)</f>
        <v>0</v>
      </c>
      <c r="AG273" s="297">
        <f>AG229*'6. INPUT PROJECT'!$L177/(1-'6. INPUT PROJECT'!$L177)</f>
        <v>0</v>
      </c>
      <c r="AH273" s="297">
        <f>AH229*'6. INPUT PROJECT'!$L177/(1-'6. INPUT PROJECT'!$L177)</f>
        <v>0</v>
      </c>
      <c r="AI273" s="297">
        <f>AI229*'6. INPUT PROJECT'!$L177/(1-'6. INPUT PROJECT'!$L177)</f>
        <v>0</v>
      </c>
      <c r="AJ273" s="297">
        <f>AJ229*'6. INPUT PROJECT'!$L177/(1-'6. INPUT PROJECT'!$L177)</f>
        <v>0</v>
      </c>
      <c r="AK273" s="297">
        <f>AK229*'6. INPUT PROJECT'!$L177/(1-'6. INPUT PROJECT'!$L177)</f>
        <v>0</v>
      </c>
      <c r="AL273" s="297">
        <f>AL229*'6. INPUT PROJECT'!$L177/(1-'6. INPUT PROJECT'!$L177)</f>
        <v>0</v>
      </c>
      <c r="AM273" s="297">
        <f>AM229*'6. INPUT PROJECT'!$L177/(1-'6. INPUT PROJECT'!$L177)</f>
        <v>0</v>
      </c>
      <c r="AN273" s="297">
        <f>AN229*'6. INPUT PROJECT'!$L177/(1-'6. INPUT PROJECT'!$L177)</f>
        <v>0</v>
      </c>
      <c r="AO273" s="297">
        <f>AO229*'6. INPUT PROJECT'!$L177/(1-'6. INPUT PROJECT'!$L177)</f>
        <v>0</v>
      </c>
      <c r="AP273" s="297">
        <f>AP229*'6. INPUT PROJECT'!$L177/(1-'6. INPUT PROJECT'!$L177)</f>
        <v>0</v>
      </c>
      <c r="AQ273" s="297">
        <f>AQ229*'6. INPUT PROJECT'!$L177/(1-'6. INPUT PROJECT'!$L177)</f>
        <v>0</v>
      </c>
      <c r="AR273" s="297">
        <f>AR229*'6. INPUT PROJECT'!$L177/(1-'6. INPUT PROJECT'!$L177)</f>
        <v>0</v>
      </c>
      <c r="AS273" s="297">
        <f>AS229*'6. INPUT PROJECT'!$L177/(1-'6. INPUT PROJECT'!$L177)</f>
        <v>0</v>
      </c>
      <c r="AT273" s="297">
        <f>AT229*'6. INPUT PROJECT'!$L177/(1-'6. INPUT PROJECT'!$L177)</f>
        <v>0</v>
      </c>
      <c r="AU273" s="297">
        <f>AU229*'6. INPUT PROJECT'!$L177/(1-'6. INPUT PROJECT'!$L177)</f>
        <v>0</v>
      </c>
      <c r="AV273" s="297">
        <f>AV229*'6. INPUT PROJECT'!$L177/(1-'6. INPUT PROJECT'!$L177)</f>
        <v>0</v>
      </c>
      <c r="AW273" s="297">
        <f>AW229*'6. INPUT PROJECT'!$L177/(1-'6. INPUT PROJECT'!$L177)</f>
        <v>0</v>
      </c>
      <c r="AX273" s="297">
        <f>AX229*'6. INPUT PROJECT'!$L177/(1-'6. INPUT PROJECT'!$L177)</f>
        <v>0</v>
      </c>
      <c r="AY273" s="297">
        <f>AY229*'6. INPUT PROJECT'!$L177/(1-'6. INPUT PROJECT'!$L177)</f>
        <v>0</v>
      </c>
      <c r="AZ273" s="297">
        <f>AZ229*'6. INPUT PROJECT'!$L177/(1-'6. INPUT PROJECT'!$L177)</f>
        <v>0</v>
      </c>
      <c r="BA273" s="297">
        <f>BA229*'6. INPUT PROJECT'!$L177/(1-'6. INPUT PROJECT'!$L177)</f>
        <v>0</v>
      </c>
      <c r="BB273" s="297">
        <f>BB229*'6. INPUT PROJECT'!$L177/(1-'6. INPUT PROJECT'!$L177)</f>
        <v>0</v>
      </c>
      <c r="BC273" s="297">
        <f>BC229*'6. INPUT PROJECT'!$L177/(1-'6. INPUT PROJECT'!$L177)</f>
        <v>0</v>
      </c>
      <c r="BD273" s="297">
        <f>BD229*'6. INPUT PROJECT'!$L177/(1-'6. INPUT PROJECT'!$L177)</f>
        <v>0</v>
      </c>
      <c r="BE273" s="297">
        <f>BE229*'6. INPUT PROJECT'!$L177/(1-'6. INPUT PROJECT'!$L177)</f>
        <v>0</v>
      </c>
      <c r="BF273" s="297">
        <f>BF229*'6. INPUT PROJECT'!$L177/(1-'6. INPUT PROJECT'!$L177)</f>
        <v>0</v>
      </c>
      <c r="BG273" s="297">
        <f>BG229*'6. INPUT PROJECT'!$L177/(1-'6. INPUT PROJECT'!$L177)</f>
        <v>0</v>
      </c>
      <c r="BH273" s="297">
        <f>BH229*'6. INPUT PROJECT'!$L177/(1-'6. INPUT PROJECT'!$L177)</f>
        <v>0</v>
      </c>
      <c r="BI273" s="297">
        <f>BI229*'6. INPUT PROJECT'!$L177/(1-'6. INPUT PROJECT'!$L177)</f>
        <v>0</v>
      </c>
      <c r="BJ273" s="297">
        <f>BJ229*'6. INPUT PROJECT'!$L177/(1-'6. INPUT PROJECT'!$L177)</f>
        <v>0</v>
      </c>
      <c r="BK273" s="297">
        <f>BK229*'6. INPUT PROJECT'!$L177/(1-'6. INPUT PROJECT'!$L177)</f>
        <v>0</v>
      </c>
      <c r="BL273" s="297">
        <f>BL229*'6. INPUT PROJECT'!$L177/(1-'6. INPUT PROJECT'!$L177)</f>
        <v>0</v>
      </c>
      <c r="BM273" s="297">
        <f>BM229*'6. INPUT PROJECT'!$L177/(1-'6. INPUT PROJECT'!$L177)</f>
        <v>0</v>
      </c>
      <c r="BN273" s="297">
        <f>BN229*'6. INPUT PROJECT'!$L177/(1-'6. INPUT PROJECT'!$L177)</f>
        <v>0</v>
      </c>
      <c r="BO273" s="297">
        <f>BO229*'6. INPUT PROJECT'!$L177/(1-'6. INPUT PROJECT'!$L177)</f>
        <v>0</v>
      </c>
      <c r="BP273" s="297">
        <f>BP229*'6. INPUT PROJECT'!$L177/(1-'6. INPUT PROJECT'!$L177)</f>
        <v>0</v>
      </c>
      <c r="BQ273" s="297">
        <f>BQ229*'6. INPUT PROJECT'!$L177/(1-'6. INPUT PROJECT'!$L177)</f>
        <v>0</v>
      </c>
      <c r="BR273" s="297">
        <f>BR229*'6. INPUT PROJECT'!$L177/(1-'6. INPUT PROJECT'!$L177)</f>
        <v>0</v>
      </c>
      <c r="BS273" s="297">
        <f>BS229*'6. INPUT PROJECT'!$L177/(1-'6. INPUT PROJECT'!$L177)</f>
        <v>0</v>
      </c>
    </row>
    <row r="274" spans="1:71" s="80" customFormat="1" ht="16" outlineLevel="2">
      <c r="A274" s="83"/>
      <c r="B274" s="129" t="str">
        <f t="shared" si="179"/>
        <v>Project-3.1.1-Item #19</v>
      </c>
      <c r="C274" s="129">
        <f t="shared" si="179"/>
        <v>0</v>
      </c>
      <c r="E274" s="297">
        <f t="shared" si="170"/>
        <v>0</v>
      </c>
      <c r="F274" s="297">
        <f t="shared" si="171"/>
        <v>0</v>
      </c>
      <c r="G274" s="297">
        <f t="shared" si="172"/>
        <v>0</v>
      </c>
      <c r="H274" s="297">
        <f t="shared" si="173"/>
        <v>0</v>
      </c>
      <c r="I274" s="297">
        <f t="shared" si="174"/>
        <v>0</v>
      </c>
      <c r="J274" s="297">
        <f t="shared" si="175"/>
        <v>0</v>
      </c>
      <c r="K274" s="307"/>
      <c r="L274" s="297">
        <f>L230*'6. INPUT PROJECT'!$L178/(1-'6. INPUT PROJECT'!$L178)</f>
        <v>0</v>
      </c>
      <c r="M274" s="297">
        <f>M230*'6. INPUT PROJECT'!$L178/(1-'6. INPUT PROJECT'!$L178)</f>
        <v>0</v>
      </c>
      <c r="N274" s="297">
        <f>N230*'6. INPUT PROJECT'!$L178/(1-'6. INPUT PROJECT'!$L178)</f>
        <v>0</v>
      </c>
      <c r="O274" s="297">
        <f>O230*'6. INPUT PROJECT'!$L178/(1-'6. INPUT PROJECT'!$L178)</f>
        <v>0</v>
      </c>
      <c r="P274" s="297">
        <f>P230*'6. INPUT PROJECT'!$L178/(1-'6. INPUT PROJECT'!$L178)</f>
        <v>0</v>
      </c>
      <c r="Q274" s="297">
        <f>Q230*'6. INPUT PROJECT'!$L178/(1-'6. INPUT PROJECT'!$L178)</f>
        <v>0</v>
      </c>
      <c r="R274" s="297">
        <f>R230*'6. INPUT PROJECT'!$L178/(1-'6. INPUT PROJECT'!$L178)</f>
        <v>0</v>
      </c>
      <c r="S274" s="297">
        <f>S230*'6. INPUT PROJECT'!$L178/(1-'6. INPUT PROJECT'!$L178)</f>
        <v>0</v>
      </c>
      <c r="T274" s="297">
        <f>T230*'6. INPUT PROJECT'!$L178/(1-'6. INPUT PROJECT'!$L178)</f>
        <v>0</v>
      </c>
      <c r="U274" s="297">
        <f>U230*'6. INPUT PROJECT'!$L178/(1-'6. INPUT PROJECT'!$L178)</f>
        <v>0</v>
      </c>
      <c r="V274" s="297">
        <f>V230*'6. INPUT PROJECT'!$L178/(1-'6. INPUT PROJECT'!$L178)</f>
        <v>0</v>
      </c>
      <c r="W274" s="297">
        <f>W230*'6. INPUT PROJECT'!$L178/(1-'6. INPUT PROJECT'!$L178)</f>
        <v>0</v>
      </c>
      <c r="X274" s="297">
        <f>X230*'6. INPUT PROJECT'!$L178/(1-'6. INPUT PROJECT'!$L178)</f>
        <v>0</v>
      </c>
      <c r="Y274" s="297">
        <f>Y230*'6. INPUT PROJECT'!$L178/(1-'6. INPUT PROJECT'!$L178)</f>
        <v>0</v>
      </c>
      <c r="Z274" s="297">
        <f>Z230*'6. INPUT PROJECT'!$L178/(1-'6. INPUT PROJECT'!$L178)</f>
        <v>0</v>
      </c>
      <c r="AA274" s="297">
        <f>AA230*'6. INPUT PROJECT'!$L178/(1-'6. INPUT PROJECT'!$L178)</f>
        <v>0</v>
      </c>
      <c r="AB274" s="297">
        <f>AB230*'6. INPUT PROJECT'!$L178/(1-'6. INPUT PROJECT'!$L178)</f>
        <v>0</v>
      </c>
      <c r="AC274" s="297">
        <f>AC230*'6. INPUT PROJECT'!$L178/(1-'6. INPUT PROJECT'!$L178)</f>
        <v>0</v>
      </c>
      <c r="AD274" s="297">
        <f>AD230*'6. INPUT PROJECT'!$L178/(1-'6. INPUT PROJECT'!$L178)</f>
        <v>0</v>
      </c>
      <c r="AE274" s="297">
        <f>AE230*'6. INPUT PROJECT'!$L178/(1-'6. INPUT PROJECT'!$L178)</f>
        <v>0</v>
      </c>
      <c r="AF274" s="297">
        <f>AF230*'6. INPUT PROJECT'!$L178/(1-'6. INPUT PROJECT'!$L178)</f>
        <v>0</v>
      </c>
      <c r="AG274" s="297">
        <f>AG230*'6. INPUT PROJECT'!$L178/(1-'6. INPUT PROJECT'!$L178)</f>
        <v>0</v>
      </c>
      <c r="AH274" s="297">
        <f>AH230*'6. INPUT PROJECT'!$L178/(1-'6. INPUT PROJECT'!$L178)</f>
        <v>0</v>
      </c>
      <c r="AI274" s="297">
        <f>AI230*'6. INPUT PROJECT'!$L178/(1-'6. INPUT PROJECT'!$L178)</f>
        <v>0</v>
      </c>
      <c r="AJ274" s="297">
        <f>AJ230*'6. INPUT PROJECT'!$L178/(1-'6. INPUT PROJECT'!$L178)</f>
        <v>0</v>
      </c>
      <c r="AK274" s="297">
        <f>AK230*'6. INPUT PROJECT'!$L178/(1-'6. INPUT PROJECT'!$L178)</f>
        <v>0</v>
      </c>
      <c r="AL274" s="297">
        <f>AL230*'6. INPUT PROJECT'!$L178/(1-'6. INPUT PROJECT'!$L178)</f>
        <v>0</v>
      </c>
      <c r="AM274" s="297">
        <f>AM230*'6. INPUT PROJECT'!$L178/(1-'6. INPUT PROJECT'!$L178)</f>
        <v>0</v>
      </c>
      <c r="AN274" s="297">
        <f>AN230*'6. INPUT PROJECT'!$L178/(1-'6. INPUT PROJECT'!$L178)</f>
        <v>0</v>
      </c>
      <c r="AO274" s="297">
        <f>AO230*'6. INPUT PROJECT'!$L178/(1-'6. INPUT PROJECT'!$L178)</f>
        <v>0</v>
      </c>
      <c r="AP274" s="297">
        <f>AP230*'6. INPUT PROJECT'!$L178/(1-'6. INPUT PROJECT'!$L178)</f>
        <v>0</v>
      </c>
      <c r="AQ274" s="297">
        <f>AQ230*'6. INPUT PROJECT'!$L178/(1-'6. INPUT PROJECT'!$L178)</f>
        <v>0</v>
      </c>
      <c r="AR274" s="297">
        <f>AR230*'6. INPUT PROJECT'!$L178/(1-'6. INPUT PROJECT'!$L178)</f>
        <v>0</v>
      </c>
      <c r="AS274" s="297">
        <f>AS230*'6. INPUT PROJECT'!$L178/(1-'6. INPUT PROJECT'!$L178)</f>
        <v>0</v>
      </c>
      <c r="AT274" s="297">
        <f>AT230*'6. INPUT PROJECT'!$L178/(1-'6. INPUT PROJECT'!$L178)</f>
        <v>0</v>
      </c>
      <c r="AU274" s="297">
        <f>AU230*'6. INPUT PROJECT'!$L178/(1-'6. INPUT PROJECT'!$L178)</f>
        <v>0</v>
      </c>
      <c r="AV274" s="297">
        <f>AV230*'6. INPUT PROJECT'!$L178/(1-'6. INPUT PROJECT'!$L178)</f>
        <v>0</v>
      </c>
      <c r="AW274" s="297">
        <f>AW230*'6. INPUT PROJECT'!$L178/(1-'6. INPUT PROJECT'!$L178)</f>
        <v>0</v>
      </c>
      <c r="AX274" s="297">
        <f>AX230*'6. INPUT PROJECT'!$L178/(1-'6. INPUT PROJECT'!$L178)</f>
        <v>0</v>
      </c>
      <c r="AY274" s="297">
        <f>AY230*'6. INPUT PROJECT'!$L178/(1-'6. INPUT PROJECT'!$L178)</f>
        <v>0</v>
      </c>
      <c r="AZ274" s="297">
        <f>AZ230*'6. INPUT PROJECT'!$L178/(1-'6. INPUT PROJECT'!$L178)</f>
        <v>0</v>
      </c>
      <c r="BA274" s="297">
        <f>BA230*'6. INPUT PROJECT'!$L178/(1-'6. INPUT PROJECT'!$L178)</f>
        <v>0</v>
      </c>
      <c r="BB274" s="297">
        <f>BB230*'6. INPUT PROJECT'!$L178/(1-'6. INPUT PROJECT'!$L178)</f>
        <v>0</v>
      </c>
      <c r="BC274" s="297">
        <f>BC230*'6. INPUT PROJECT'!$L178/(1-'6. INPUT PROJECT'!$L178)</f>
        <v>0</v>
      </c>
      <c r="BD274" s="297">
        <f>BD230*'6. INPUT PROJECT'!$L178/(1-'6. INPUT PROJECT'!$L178)</f>
        <v>0</v>
      </c>
      <c r="BE274" s="297">
        <f>BE230*'6. INPUT PROJECT'!$L178/(1-'6. INPUT PROJECT'!$L178)</f>
        <v>0</v>
      </c>
      <c r="BF274" s="297">
        <f>BF230*'6. INPUT PROJECT'!$L178/(1-'6. INPUT PROJECT'!$L178)</f>
        <v>0</v>
      </c>
      <c r="BG274" s="297">
        <f>BG230*'6. INPUT PROJECT'!$L178/(1-'6. INPUT PROJECT'!$L178)</f>
        <v>0</v>
      </c>
      <c r="BH274" s="297">
        <f>BH230*'6. INPUT PROJECT'!$L178/(1-'6. INPUT PROJECT'!$L178)</f>
        <v>0</v>
      </c>
      <c r="BI274" s="297">
        <f>BI230*'6. INPUT PROJECT'!$L178/(1-'6. INPUT PROJECT'!$L178)</f>
        <v>0</v>
      </c>
      <c r="BJ274" s="297">
        <f>BJ230*'6. INPUT PROJECT'!$L178/(1-'6. INPUT PROJECT'!$L178)</f>
        <v>0</v>
      </c>
      <c r="BK274" s="297">
        <f>BK230*'6. INPUT PROJECT'!$L178/(1-'6. INPUT PROJECT'!$L178)</f>
        <v>0</v>
      </c>
      <c r="BL274" s="297">
        <f>BL230*'6. INPUT PROJECT'!$L178/(1-'6. INPUT PROJECT'!$L178)</f>
        <v>0</v>
      </c>
      <c r="BM274" s="297">
        <f>BM230*'6. INPUT PROJECT'!$L178/(1-'6. INPUT PROJECT'!$L178)</f>
        <v>0</v>
      </c>
      <c r="BN274" s="297">
        <f>BN230*'6. INPUT PROJECT'!$L178/(1-'6. INPUT PROJECT'!$L178)</f>
        <v>0</v>
      </c>
      <c r="BO274" s="297">
        <f>BO230*'6. INPUT PROJECT'!$L178/(1-'6. INPUT PROJECT'!$L178)</f>
        <v>0</v>
      </c>
      <c r="BP274" s="297">
        <f>BP230*'6. INPUT PROJECT'!$L178/(1-'6. INPUT PROJECT'!$L178)</f>
        <v>0</v>
      </c>
      <c r="BQ274" s="297">
        <f>BQ230*'6. INPUT PROJECT'!$L178/(1-'6. INPUT PROJECT'!$L178)</f>
        <v>0</v>
      </c>
      <c r="BR274" s="297">
        <f>BR230*'6. INPUT PROJECT'!$L178/(1-'6. INPUT PROJECT'!$L178)</f>
        <v>0</v>
      </c>
      <c r="BS274" s="297">
        <f>BS230*'6. INPUT PROJECT'!$L178/(1-'6. INPUT PROJECT'!$L178)</f>
        <v>0</v>
      </c>
    </row>
    <row r="275" spans="1:71" s="80" customFormat="1" ht="16" outlineLevel="2">
      <c r="A275" s="83"/>
      <c r="B275" s="129" t="str">
        <f t="shared" si="179"/>
        <v>Project-3.1.1-Item #20</v>
      </c>
      <c r="C275" s="129">
        <f t="shared" si="179"/>
        <v>0</v>
      </c>
      <c r="E275" s="297">
        <f t="shared" si="170"/>
        <v>0</v>
      </c>
      <c r="F275" s="297">
        <f t="shared" si="171"/>
        <v>0</v>
      </c>
      <c r="G275" s="297">
        <f t="shared" si="172"/>
        <v>0</v>
      </c>
      <c r="H275" s="297">
        <f t="shared" si="173"/>
        <v>0</v>
      </c>
      <c r="I275" s="297">
        <f t="shared" si="174"/>
        <v>0</v>
      </c>
      <c r="J275" s="297">
        <f t="shared" si="175"/>
        <v>0</v>
      </c>
      <c r="K275" s="307"/>
      <c r="L275" s="297">
        <f>L231*'6. INPUT PROJECT'!$L179/(1-'6. INPUT PROJECT'!$L179)</f>
        <v>0</v>
      </c>
      <c r="M275" s="297">
        <f>M231*'6. INPUT PROJECT'!$L179/(1-'6. INPUT PROJECT'!$L179)</f>
        <v>0</v>
      </c>
      <c r="N275" s="297">
        <f>N231*'6. INPUT PROJECT'!$L179/(1-'6. INPUT PROJECT'!$L179)</f>
        <v>0</v>
      </c>
      <c r="O275" s="297">
        <f>O231*'6. INPUT PROJECT'!$L179/(1-'6. INPUT PROJECT'!$L179)</f>
        <v>0</v>
      </c>
      <c r="P275" s="297">
        <f>P231*'6. INPUT PROJECT'!$L179/(1-'6. INPUT PROJECT'!$L179)</f>
        <v>0</v>
      </c>
      <c r="Q275" s="297">
        <f>Q231*'6. INPUT PROJECT'!$L179/(1-'6. INPUT PROJECT'!$L179)</f>
        <v>0</v>
      </c>
      <c r="R275" s="297">
        <f>R231*'6. INPUT PROJECT'!$L179/(1-'6. INPUT PROJECT'!$L179)</f>
        <v>0</v>
      </c>
      <c r="S275" s="297">
        <f>S231*'6. INPUT PROJECT'!$L179/(1-'6. INPUT PROJECT'!$L179)</f>
        <v>0</v>
      </c>
      <c r="T275" s="297">
        <f>T231*'6. INPUT PROJECT'!$L179/(1-'6. INPUT PROJECT'!$L179)</f>
        <v>0</v>
      </c>
      <c r="U275" s="297">
        <f>U231*'6. INPUT PROJECT'!$L179/(1-'6. INPUT PROJECT'!$L179)</f>
        <v>0</v>
      </c>
      <c r="V275" s="297">
        <f>V231*'6. INPUT PROJECT'!$L179/(1-'6. INPUT PROJECT'!$L179)</f>
        <v>0</v>
      </c>
      <c r="W275" s="297">
        <f>W231*'6. INPUT PROJECT'!$L179/(1-'6. INPUT PROJECT'!$L179)</f>
        <v>0</v>
      </c>
      <c r="X275" s="297">
        <f>X231*'6. INPUT PROJECT'!$L179/(1-'6. INPUT PROJECT'!$L179)</f>
        <v>0</v>
      </c>
      <c r="Y275" s="297">
        <f>Y231*'6. INPUT PROJECT'!$L179/(1-'6. INPUT PROJECT'!$L179)</f>
        <v>0</v>
      </c>
      <c r="Z275" s="297">
        <f>Z231*'6. INPUT PROJECT'!$L179/(1-'6. INPUT PROJECT'!$L179)</f>
        <v>0</v>
      </c>
      <c r="AA275" s="297">
        <f>AA231*'6. INPUT PROJECT'!$L179/(1-'6. INPUT PROJECT'!$L179)</f>
        <v>0</v>
      </c>
      <c r="AB275" s="297">
        <f>AB231*'6. INPUT PROJECT'!$L179/(1-'6. INPUT PROJECT'!$L179)</f>
        <v>0</v>
      </c>
      <c r="AC275" s="297">
        <f>AC231*'6. INPUT PROJECT'!$L179/(1-'6. INPUT PROJECT'!$L179)</f>
        <v>0</v>
      </c>
      <c r="AD275" s="297">
        <f>AD231*'6. INPUT PROJECT'!$L179/(1-'6. INPUT PROJECT'!$L179)</f>
        <v>0</v>
      </c>
      <c r="AE275" s="297">
        <f>AE231*'6. INPUT PROJECT'!$L179/(1-'6. INPUT PROJECT'!$L179)</f>
        <v>0</v>
      </c>
      <c r="AF275" s="297">
        <f>AF231*'6. INPUT PROJECT'!$L179/(1-'6. INPUT PROJECT'!$L179)</f>
        <v>0</v>
      </c>
      <c r="AG275" s="297">
        <f>AG231*'6. INPUT PROJECT'!$L179/(1-'6. INPUT PROJECT'!$L179)</f>
        <v>0</v>
      </c>
      <c r="AH275" s="297">
        <f>AH231*'6. INPUT PROJECT'!$L179/(1-'6. INPUT PROJECT'!$L179)</f>
        <v>0</v>
      </c>
      <c r="AI275" s="297">
        <f>AI231*'6. INPUT PROJECT'!$L179/(1-'6. INPUT PROJECT'!$L179)</f>
        <v>0</v>
      </c>
      <c r="AJ275" s="297">
        <f>AJ231*'6. INPUT PROJECT'!$L179/(1-'6. INPUT PROJECT'!$L179)</f>
        <v>0</v>
      </c>
      <c r="AK275" s="297">
        <f>AK231*'6. INPUT PROJECT'!$L179/(1-'6. INPUT PROJECT'!$L179)</f>
        <v>0</v>
      </c>
      <c r="AL275" s="297">
        <f>AL231*'6. INPUT PROJECT'!$L179/(1-'6. INPUT PROJECT'!$L179)</f>
        <v>0</v>
      </c>
      <c r="AM275" s="297">
        <f>AM231*'6. INPUT PROJECT'!$L179/(1-'6. INPUT PROJECT'!$L179)</f>
        <v>0</v>
      </c>
      <c r="AN275" s="297">
        <f>AN231*'6. INPUT PROJECT'!$L179/(1-'6. INPUT PROJECT'!$L179)</f>
        <v>0</v>
      </c>
      <c r="AO275" s="297">
        <f>AO231*'6. INPUT PROJECT'!$L179/(1-'6. INPUT PROJECT'!$L179)</f>
        <v>0</v>
      </c>
      <c r="AP275" s="297">
        <f>AP231*'6. INPUT PROJECT'!$L179/(1-'6. INPUT PROJECT'!$L179)</f>
        <v>0</v>
      </c>
      <c r="AQ275" s="297">
        <f>AQ231*'6. INPUT PROJECT'!$L179/(1-'6. INPUT PROJECT'!$L179)</f>
        <v>0</v>
      </c>
      <c r="AR275" s="297">
        <f>AR231*'6. INPUT PROJECT'!$L179/(1-'6. INPUT PROJECT'!$L179)</f>
        <v>0</v>
      </c>
      <c r="AS275" s="297">
        <f>AS231*'6. INPUT PROJECT'!$L179/(1-'6. INPUT PROJECT'!$L179)</f>
        <v>0</v>
      </c>
      <c r="AT275" s="297">
        <f>AT231*'6. INPUT PROJECT'!$L179/(1-'6. INPUT PROJECT'!$L179)</f>
        <v>0</v>
      </c>
      <c r="AU275" s="297">
        <f>AU231*'6. INPUT PROJECT'!$L179/(1-'6. INPUT PROJECT'!$L179)</f>
        <v>0</v>
      </c>
      <c r="AV275" s="297">
        <f>AV231*'6. INPUT PROJECT'!$L179/(1-'6. INPUT PROJECT'!$L179)</f>
        <v>0</v>
      </c>
      <c r="AW275" s="297">
        <f>AW231*'6. INPUT PROJECT'!$L179/(1-'6. INPUT PROJECT'!$L179)</f>
        <v>0</v>
      </c>
      <c r="AX275" s="297">
        <f>AX231*'6. INPUT PROJECT'!$L179/(1-'6. INPUT PROJECT'!$L179)</f>
        <v>0</v>
      </c>
      <c r="AY275" s="297">
        <f>AY231*'6. INPUT PROJECT'!$L179/(1-'6. INPUT PROJECT'!$L179)</f>
        <v>0</v>
      </c>
      <c r="AZ275" s="297">
        <f>AZ231*'6. INPUT PROJECT'!$L179/(1-'6. INPUT PROJECT'!$L179)</f>
        <v>0</v>
      </c>
      <c r="BA275" s="297">
        <f>BA231*'6. INPUT PROJECT'!$L179/(1-'6. INPUT PROJECT'!$L179)</f>
        <v>0</v>
      </c>
      <c r="BB275" s="297">
        <f>BB231*'6. INPUT PROJECT'!$L179/(1-'6. INPUT PROJECT'!$L179)</f>
        <v>0</v>
      </c>
      <c r="BC275" s="297">
        <f>BC231*'6. INPUT PROJECT'!$L179/(1-'6. INPUT PROJECT'!$L179)</f>
        <v>0</v>
      </c>
      <c r="BD275" s="297">
        <f>BD231*'6. INPUT PROJECT'!$L179/(1-'6. INPUT PROJECT'!$L179)</f>
        <v>0</v>
      </c>
      <c r="BE275" s="297">
        <f>BE231*'6. INPUT PROJECT'!$L179/(1-'6. INPUT PROJECT'!$L179)</f>
        <v>0</v>
      </c>
      <c r="BF275" s="297">
        <f>BF231*'6. INPUT PROJECT'!$L179/(1-'6. INPUT PROJECT'!$L179)</f>
        <v>0</v>
      </c>
      <c r="BG275" s="297">
        <f>BG231*'6. INPUT PROJECT'!$L179/(1-'6. INPUT PROJECT'!$L179)</f>
        <v>0</v>
      </c>
      <c r="BH275" s="297">
        <f>BH231*'6. INPUT PROJECT'!$L179/(1-'6. INPUT PROJECT'!$L179)</f>
        <v>0</v>
      </c>
      <c r="BI275" s="297">
        <f>BI231*'6. INPUT PROJECT'!$L179/(1-'6. INPUT PROJECT'!$L179)</f>
        <v>0</v>
      </c>
      <c r="BJ275" s="297">
        <f>BJ231*'6. INPUT PROJECT'!$L179/(1-'6. INPUT PROJECT'!$L179)</f>
        <v>0</v>
      </c>
      <c r="BK275" s="297">
        <f>BK231*'6. INPUT PROJECT'!$L179/(1-'6. INPUT PROJECT'!$L179)</f>
        <v>0</v>
      </c>
      <c r="BL275" s="297">
        <f>BL231*'6. INPUT PROJECT'!$L179/(1-'6. INPUT PROJECT'!$L179)</f>
        <v>0</v>
      </c>
      <c r="BM275" s="297">
        <f>BM231*'6. INPUT PROJECT'!$L179/(1-'6. INPUT PROJECT'!$L179)</f>
        <v>0</v>
      </c>
      <c r="BN275" s="297">
        <f>BN231*'6. INPUT PROJECT'!$L179/(1-'6. INPUT PROJECT'!$L179)</f>
        <v>0</v>
      </c>
      <c r="BO275" s="297">
        <f>BO231*'6. INPUT PROJECT'!$L179/(1-'6. INPUT PROJECT'!$L179)</f>
        <v>0</v>
      </c>
      <c r="BP275" s="297">
        <f>BP231*'6. INPUT PROJECT'!$L179/(1-'6. INPUT PROJECT'!$L179)</f>
        <v>0</v>
      </c>
      <c r="BQ275" s="297">
        <f>BQ231*'6. INPUT PROJECT'!$L179/(1-'6. INPUT PROJECT'!$L179)</f>
        <v>0</v>
      </c>
      <c r="BR275" s="297">
        <f>BR231*'6. INPUT PROJECT'!$L179/(1-'6. INPUT PROJECT'!$L179)</f>
        <v>0</v>
      </c>
      <c r="BS275" s="297">
        <f>BS231*'6. INPUT PROJECT'!$L179/(1-'6. INPUT PROJECT'!$L179)</f>
        <v>0</v>
      </c>
    </row>
    <row r="276" spans="1:71" s="79" customFormat="1" ht="16" outlineLevel="1">
      <c r="A276" s="83"/>
      <c r="B276" s="133" t="str">
        <f>'6. INPUT PROJECT'!D215</f>
        <v>3.2.2</v>
      </c>
      <c r="C276" s="133" t="str">
        <f>'6. INPUT PROJECT'!E215</f>
        <v>Discount - Project Pull-through - NTT - Revenues - Deployment &amp; set-up</v>
      </c>
      <c r="E276" s="296">
        <f t="shared" si="170"/>
        <v>3076.9230769230771</v>
      </c>
      <c r="F276" s="296">
        <f t="shared" si="171"/>
        <v>3076.9230769230771</v>
      </c>
      <c r="G276" s="296">
        <f t="shared" si="172"/>
        <v>0</v>
      </c>
      <c r="H276" s="296">
        <f t="shared" si="173"/>
        <v>0</v>
      </c>
      <c r="I276" s="296">
        <f t="shared" si="174"/>
        <v>0</v>
      </c>
      <c r="J276" s="296">
        <f t="shared" si="175"/>
        <v>0</v>
      </c>
      <c r="K276" s="291"/>
      <c r="L276" s="296">
        <f t="shared" ref="L276:AQ276" si="180">SUM(L277:L286)</f>
        <v>1025.6410256410256</v>
      </c>
      <c r="M276" s="296">
        <f t="shared" si="180"/>
        <v>1025.6410256410256</v>
      </c>
      <c r="N276" s="296">
        <f t="shared" si="180"/>
        <v>1025.6410256410256</v>
      </c>
      <c r="O276" s="296">
        <f t="shared" si="180"/>
        <v>0</v>
      </c>
      <c r="P276" s="296">
        <f t="shared" si="180"/>
        <v>0</v>
      </c>
      <c r="Q276" s="296">
        <f t="shared" si="180"/>
        <v>0</v>
      </c>
      <c r="R276" s="296">
        <f t="shared" si="180"/>
        <v>0</v>
      </c>
      <c r="S276" s="296">
        <f t="shared" si="180"/>
        <v>0</v>
      </c>
      <c r="T276" s="296">
        <f t="shared" si="180"/>
        <v>0</v>
      </c>
      <c r="U276" s="296">
        <f t="shared" si="180"/>
        <v>0</v>
      </c>
      <c r="V276" s="296">
        <f t="shared" si="180"/>
        <v>0</v>
      </c>
      <c r="W276" s="296">
        <f t="shared" si="180"/>
        <v>0</v>
      </c>
      <c r="X276" s="296">
        <f t="shared" si="180"/>
        <v>0</v>
      </c>
      <c r="Y276" s="296">
        <f t="shared" si="180"/>
        <v>0</v>
      </c>
      <c r="Z276" s="296">
        <f t="shared" si="180"/>
        <v>0</v>
      </c>
      <c r="AA276" s="296">
        <f t="shared" si="180"/>
        <v>0</v>
      </c>
      <c r="AB276" s="296">
        <f t="shared" si="180"/>
        <v>0</v>
      </c>
      <c r="AC276" s="296">
        <f t="shared" si="180"/>
        <v>0</v>
      </c>
      <c r="AD276" s="296">
        <f t="shared" si="180"/>
        <v>0</v>
      </c>
      <c r="AE276" s="296">
        <f t="shared" si="180"/>
        <v>0</v>
      </c>
      <c r="AF276" s="296">
        <f t="shared" si="180"/>
        <v>0</v>
      </c>
      <c r="AG276" s="296">
        <f t="shared" si="180"/>
        <v>0</v>
      </c>
      <c r="AH276" s="296">
        <f t="shared" si="180"/>
        <v>0</v>
      </c>
      <c r="AI276" s="296">
        <f t="shared" si="180"/>
        <v>0</v>
      </c>
      <c r="AJ276" s="296">
        <f t="shared" si="180"/>
        <v>0</v>
      </c>
      <c r="AK276" s="296">
        <f t="shared" si="180"/>
        <v>0</v>
      </c>
      <c r="AL276" s="296">
        <f t="shared" si="180"/>
        <v>0</v>
      </c>
      <c r="AM276" s="296">
        <f t="shared" si="180"/>
        <v>0</v>
      </c>
      <c r="AN276" s="296">
        <f t="shared" si="180"/>
        <v>0</v>
      </c>
      <c r="AO276" s="296">
        <f t="shared" si="180"/>
        <v>0</v>
      </c>
      <c r="AP276" s="296">
        <f t="shared" si="180"/>
        <v>0</v>
      </c>
      <c r="AQ276" s="296">
        <f t="shared" si="180"/>
        <v>0</v>
      </c>
      <c r="AR276" s="296">
        <f t="shared" ref="AR276:BS276" si="181">SUM(AR277:AR286)</f>
        <v>0</v>
      </c>
      <c r="AS276" s="296">
        <f t="shared" si="181"/>
        <v>0</v>
      </c>
      <c r="AT276" s="296">
        <f t="shared" si="181"/>
        <v>0</v>
      </c>
      <c r="AU276" s="296">
        <f t="shared" si="181"/>
        <v>0</v>
      </c>
      <c r="AV276" s="296">
        <f t="shared" si="181"/>
        <v>0</v>
      </c>
      <c r="AW276" s="296">
        <f t="shared" si="181"/>
        <v>0</v>
      </c>
      <c r="AX276" s="296">
        <f t="shared" si="181"/>
        <v>0</v>
      </c>
      <c r="AY276" s="296">
        <f t="shared" si="181"/>
        <v>0</v>
      </c>
      <c r="AZ276" s="296">
        <f t="shared" si="181"/>
        <v>0</v>
      </c>
      <c r="BA276" s="296">
        <f t="shared" si="181"/>
        <v>0</v>
      </c>
      <c r="BB276" s="296">
        <f t="shared" si="181"/>
        <v>0</v>
      </c>
      <c r="BC276" s="296">
        <f t="shared" si="181"/>
        <v>0</v>
      </c>
      <c r="BD276" s="296">
        <f t="shared" si="181"/>
        <v>0</v>
      </c>
      <c r="BE276" s="296">
        <f t="shared" si="181"/>
        <v>0</v>
      </c>
      <c r="BF276" s="296">
        <f t="shared" si="181"/>
        <v>0</v>
      </c>
      <c r="BG276" s="296">
        <f t="shared" si="181"/>
        <v>0</v>
      </c>
      <c r="BH276" s="296">
        <f t="shared" si="181"/>
        <v>0</v>
      </c>
      <c r="BI276" s="296">
        <f t="shared" si="181"/>
        <v>0</v>
      </c>
      <c r="BJ276" s="296">
        <f t="shared" si="181"/>
        <v>0</v>
      </c>
      <c r="BK276" s="296">
        <f t="shared" si="181"/>
        <v>0</v>
      </c>
      <c r="BL276" s="296">
        <f t="shared" si="181"/>
        <v>0</v>
      </c>
      <c r="BM276" s="296">
        <f t="shared" si="181"/>
        <v>0</v>
      </c>
      <c r="BN276" s="296">
        <f t="shared" si="181"/>
        <v>0</v>
      </c>
      <c r="BO276" s="296">
        <f t="shared" si="181"/>
        <v>0</v>
      </c>
      <c r="BP276" s="296">
        <f t="shared" si="181"/>
        <v>0</v>
      </c>
      <c r="BQ276" s="296">
        <f t="shared" si="181"/>
        <v>0</v>
      </c>
      <c r="BR276" s="296">
        <f t="shared" si="181"/>
        <v>0</v>
      </c>
      <c r="BS276" s="296">
        <f t="shared" si="181"/>
        <v>0</v>
      </c>
    </row>
    <row r="277" spans="1:71" s="80" customFormat="1" ht="16" outlineLevel="2">
      <c r="A277" s="83"/>
      <c r="B277" s="129" t="str">
        <f t="shared" ref="B277:C286" si="182">B233</f>
        <v>Project-3.1.2-Item #1</v>
      </c>
      <c r="C277" s="129" t="str">
        <f t="shared" si="182"/>
        <v>Engineering installation</v>
      </c>
      <c r="E277" s="297">
        <f t="shared" si="170"/>
        <v>3076.9230769230771</v>
      </c>
      <c r="F277" s="297">
        <f t="shared" si="171"/>
        <v>3076.9230769230771</v>
      </c>
      <c r="G277" s="297">
        <f t="shared" si="172"/>
        <v>0</v>
      </c>
      <c r="H277" s="297">
        <f t="shared" si="173"/>
        <v>0</v>
      </c>
      <c r="I277" s="297">
        <f t="shared" si="174"/>
        <v>0</v>
      </c>
      <c r="J277" s="297">
        <f t="shared" si="175"/>
        <v>0</v>
      </c>
      <c r="K277" s="291"/>
      <c r="L277" s="297">
        <f>L233*'6. INPUT PROJECT'!$L185/(1-'6. INPUT PROJECT'!$L185)</f>
        <v>1025.6410256410256</v>
      </c>
      <c r="M277" s="297">
        <f>M233*'6. INPUT PROJECT'!$L185/(1-'6. INPUT PROJECT'!$L185)</f>
        <v>1025.6410256410256</v>
      </c>
      <c r="N277" s="297">
        <f>N233*'6. INPUT PROJECT'!$L185/(1-'6. INPUT PROJECT'!$L185)</f>
        <v>1025.6410256410256</v>
      </c>
      <c r="O277" s="297">
        <f>O233*'6. INPUT PROJECT'!$L185/(1-'6. INPUT PROJECT'!$L185)</f>
        <v>0</v>
      </c>
      <c r="P277" s="297">
        <f>P233*'6. INPUT PROJECT'!$L185/(1-'6. INPUT PROJECT'!$L185)</f>
        <v>0</v>
      </c>
      <c r="Q277" s="297">
        <f>Q233*'6. INPUT PROJECT'!$L185/(1-'6. INPUT PROJECT'!$L185)</f>
        <v>0</v>
      </c>
      <c r="R277" s="297">
        <f>R233*'6. INPUT PROJECT'!$L185/(1-'6. INPUT PROJECT'!$L185)</f>
        <v>0</v>
      </c>
      <c r="S277" s="297">
        <f>S233*'6. INPUT PROJECT'!$L185/(1-'6. INPUT PROJECT'!$L185)</f>
        <v>0</v>
      </c>
      <c r="T277" s="297">
        <f>T233*'6. INPUT PROJECT'!$L185/(1-'6. INPUT PROJECT'!$L185)</f>
        <v>0</v>
      </c>
      <c r="U277" s="297">
        <f>U233*'6. INPUT PROJECT'!$L185/(1-'6. INPUT PROJECT'!$L185)</f>
        <v>0</v>
      </c>
      <c r="V277" s="297">
        <f>V233*'6. INPUT PROJECT'!$L185/(1-'6. INPUT PROJECT'!$L185)</f>
        <v>0</v>
      </c>
      <c r="W277" s="297">
        <f>W233*'6. INPUT PROJECT'!$L185/(1-'6. INPUT PROJECT'!$L185)</f>
        <v>0</v>
      </c>
      <c r="X277" s="297">
        <f>X233*'6. INPUT PROJECT'!$L185/(1-'6. INPUT PROJECT'!$L185)</f>
        <v>0</v>
      </c>
      <c r="Y277" s="297">
        <f>Y233*'6. INPUT PROJECT'!$L185/(1-'6. INPUT PROJECT'!$L185)</f>
        <v>0</v>
      </c>
      <c r="Z277" s="297">
        <f>Z233*'6. INPUT PROJECT'!$L185/(1-'6. INPUT PROJECT'!$L185)</f>
        <v>0</v>
      </c>
      <c r="AA277" s="297">
        <f>AA233*'6. INPUT PROJECT'!$L185/(1-'6. INPUT PROJECT'!$L185)</f>
        <v>0</v>
      </c>
      <c r="AB277" s="297">
        <f>AB233*'6. INPUT PROJECT'!$L185/(1-'6. INPUT PROJECT'!$L185)</f>
        <v>0</v>
      </c>
      <c r="AC277" s="297">
        <f>AC233*'6. INPUT PROJECT'!$L185/(1-'6. INPUT PROJECT'!$L185)</f>
        <v>0</v>
      </c>
      <c r="AD277" s="297">
        <f>AD233*'6. INPUT PROJECT'!$L185/(1-'6. INPUT PROJECT'!$L185)</f>
        <v>0</v>
      </c>
      <c r="AE277" s="297">
        <f>AE233*'6. INPUT PROJECT'!$L185/(1-'6. INPUT PROJECT'!$L185)</f>
        <v>0</v>
      </c>
      <c r="AF277" s="297">
        <f>AF233*'6. INPUT PROJECT'!$L185/(1-'6. INPUT PROJECT'!$L185)</f>
        <v>0</v>
      </c>
      <c r="AG277" s="297">
        <f>AG233*'6. INPUT PROJECT'!$L185/(1-'6. INPUT PROJECT'!$L185)</f>
        <v>0</v>
      </c>
      <c r="AH277" s="297">
        <f>AH233*'6. INPUT PROJECT'!$L185/(1-'6. INPUT PROJECT'!$L185)</f>
        <v>0</v>
      </c>
      <c r="AI277" s="297">
        <f>AI233*'6. INPUT PROJECT'!$L185/(1-'6. INPUT PROJECT'!$L185)</f>
        <v>0</v>
      </c>
      <c r="AJ277" s="297">
        <f>AJ233*'6. INPUT PROJECT'!$L185/(1-'6. INPUT PROJECT'!$L185)</f>
        <v>0</v>
      </c>
      <c r="AK277" s="297">
        <f>AK233*'6. INPUT PROJECT'!$L185/(1-'6. INPUT PROJECT'!$L185)</f>
        <v>0</v>
      </c>
      <c r="AL277" s="297">
        <f>AL233*'6. INPUT PROJECT'!$L185/(1-'6. INPUT PROJECT'!$L185)</f>
        <v>0</v>
      </c>
      <c r="AM277" s="297">
        <f>AM233*'6. INPUT PROJECT'!$L185/(1-'6. INPUT PROJECT'!$L185)</f>
        <v>0</v>
      </c>
      <c r="AN277" s="297">
        <f>AN233*'6. INPUT PROJECT'!$L185/(1-'6. INPUT PROJECT'!$L185)</f>
        <v>0</v>
      </c>
      <c r="AO277" s="297">
        <f>AO233*'6. INPUT PROJECT'!$L185/(1-'6. INPUT PROJECT'!$L185)</f>
        <v>0</v>
      </c>
      <c r="AP277" s="297">
        <f>AP233*'6. INPUT PROJECT'!$L185/(1-'6. INPUT PROJECT'!$L185)</f>
        <v>0</v>
      </c>
      <c r="AQ277" s="297">
        <f>AQ233*'6. INPUT PROJECT'!$L185/(1-'6. INPUT PROJECT'!$L185)</f>
        <v>0</v>
      </c>
      <c r="AR277" s="297">
        <f>AR233*'6. INPUT PROJECT'!$L185/(1-'6. INPUT PROJECT'!$L185)</f>
        <v>0</v>
      </c>
      <c r="AS277" s="297">
        <f>AS233*'6. INPUT PROJECT'!$L185/(1-'6. INPUT PROJECT'!$L185)</f>
        <v>0</v>
      </c>
      <c r="AT277" s="297">
        <f>AT233*'6. INPUT PROJECT'!$L185/(1-'6. INPUT PROJECT'!$L185)</f>
        <v>0</v>
      </c>
      <c r="AU277" s="297">
        <f>AU233*'6. INPUT PROJECT'!$L185/(1-'6. INPUT PROJECT'!$L185)</f>
        <v>0</v>
      </c>
      <c r="AV277" s="297">
        <f>AV233*'6. INPUT PROJECT'!$L185/(1-'6. INPUT PROJECT'!$L185)</f>
        <v>0</v>
      </c>
      <c r="AW277" s="297">
        <f>AW233*'6. INPUT PROJECT'!$L185/(1-'6. INPUT PROJECT'!$L185)</f>
        <v>0</v>
      </c>
      <c r="AX277" s="297">
        <f>AX233*'6. INPUT PROJECT'!$L185/(1-'6. INPUT PROJECT'!$L185)</f>
        <v>0</v>
      </c>
      <c r="AY277" s="297">
        <f>AY233*'6. INPUT PROJECT'!$L185/(1-'6. INPUT PROJECT'!$L185)</f>
        <v>0</v>
      </c>
      <c r="AZ277" s="297">
        <f>AZ233*'6. INPUT PROJECT'!$L185/(1-'6. INPUT PROJECT'!$L185)</f>
        <v>0</v>
      </c>
      <c r="BA277" s="297">
        <f>BA233*'6. INPUT PROJECT'!$L185/(1-'6. INPUT PROJECT'!$L185)</f>
        <v>0</v>
      </c>
      <c r="BB277" s="297">
        <f>BB233*'6. INPUT PROJECT'!$L185/(1-'6. INPUT PROJECT'!$L185)</f>
        <v>0</v>
      </c>
      <c r="BC277" s="297">
        <f>BC233*'6. INPUT PROJECT'!$L185/(1-'6. INPUT PROJECT'!$L185)</f>
        <v>0</v>
      </c>
      <c r="BD277" s="297">
        <f>BD233*'6. INPUT PROJECT'!$L185/(1-'6. INPUT PROJECT'!$L185)</f>
        <v>0</v>
      </c>
      <c r="BE277" s="297">
        <f>BE233*'6. INPUT PROJECT'!$L185/(1-'6. INPUT PROJECT'!$L185)</f>
        <v>0</v>
      </c>
      <c r="BF277" s="297">
        <f>BF233*'6. INPUT PROJECT'!$L185/(1-'6. INPUT PROJECT'!$L185)</f>
        <v>0</v>
      </c>
      <c r="BG277" s="297">
        <f>BG233*'6. INPUT PROJECT'!$L185/(1-'6. INPUT PROJECT'!$L185)</f>
        <v>0</v>
      </c>
      <c r="BH277" s="297">
        <f>BH233*'6. INPUT PROJECT'!$L185/(1-'6. INPUT PROJECT'!$L185)</f>
        <v>0</v>
      </c>
      <c r="BI277" s="297">
        <f>BI233*'6. INPUT PROJECT'!$L185/(1-'6. INPUT PROJECT'!$L185)</f>
        <v>0</v>
      </c>
      <c r="BJ277" s="297">
        <f>BJ233*'6. INPUT PROJECT'!$L185/(1-'6. INPUT PROJECT'!$L185)</f>
        <v>0</v>
      </c>
      <c r="BK277" s="297">
        <f>BK233*'6. INPUT PROJECT'!$L185/(1-'6. INPUT PROJECT'!$L185)</f>
        <v>0</v>
      </c>
      <c r="BL277" s="297">
        <f>BL233*'6. INPUT PROJECT'!$L185/(1-'6. INPUT PROJECT'!$L185)</f>
        <v>0</v>
      </c>
      <c r="BM277" s="297">
        <f>BM233*'6. INPUT PROJECT'!$L185/(1-'6. INPUT PROJECT'!$L185)</f>
        <v>0</v>
      </c>
      <c r="BN277" s="297">
        <f>BN233*'6. INPUT PROJECT'!$L185/(1-'6. INPUT PROJECT'!$L185)</f>
        <v>0</v>
      </c>
      <c r="BO277" s="297">
        <f>BO233*'6. INPUT PROJECT'!$L185/(1-'6. INPUT PROJECT'!$L185)</f>
        <v>0</v>
      </c>
      <c r="BP277" s="297">
        <f>BP233*'6. INPUT PROJECT'!$L185/(1-'6. INPUT PROJECT'!$L185)</f>
        <v>0</v>
      </c>
      <c r="BQ277" s="297">
        <f>BQ233*'6. INPUT PROJECT'!$L185/(1-'6. INPUT PROJECT'!$L185)</f>
        <v>0</v>
      </c>
      <c r="BR277" s="297">
        <f>BR233*'6. INPUT PROJECT'!$L185/(1-'6. INPUT PROJECT'!$L185)</f>
        <v>0</v>
      </c>
      <c r="BS277" s="297">
        <f>BS233*'6. INPUT PROJECT'!$L185/(1-'6. INPUT PROJECT'!$L185)</f>
        <v>0</v>
      </c>
    </row>
    <row r="278" spans="1:71" s="80" customFormat="1" ht="19" outlineLevel="2">
      <c r="A278" s="83"/>
      <c r="B278" s="129" t="str">
        <f t="shared" si="182"/>
        <v>Project-3.1.2-Item #2</v>
      </c>
      <c r="C278" s="129">
        <f t="shared" si="182"/>
        <v>0</v>
      </c>
      <c r="E278" s="297">
        <f t="shared" si="170"/>
        <v>0</v>
      </c>
      <c r="F278" s="297">
        <f t="shared" si="171"/>
        <v>0</v>
      </c>
      <c r="G278" s="297">
        <f t="shared" si="172"/>
        <v>0</v>
      </c>
      <c r="H278" s="297">
        <f t="shared" si="173"/>
        <v>0</v>
      </c>
      <c r="I278" s="297">
        <f t="shared" si="174"/>
        <v>0</v>
      </c>
      <c r="J278" s="297">
        <f t="shared" si="175"/>
        <v>0</v>
      </c>
      <c r="K278" s="314"/>
      <c r="L278" s="297">
        <f>L234*'6. INPUT PROJECT'!$L186/(1-'6. INPUT PROJECT'!$L186)</f>
        <v>0</v>
      </c>
      <c r="M278" s="297">
        <f>M234*'6. INPUT PROJECT'!$L186/(1-'6. INPUT PROJECT'!$L186)</f>
        <v>0</v>
      </c>
      <c r="N278" s="297">
        <f>N234*'6. INPUT PROJECT'!$L186/(1-'6. INPUT PROJECT'!$L186)</f>
        <v>0</v>
      </c>
      <c r="O278" s="297">
        <f>O234*'6. INPUT PROJECT'!$L186/(1-'6. INPUT PROJECT'!$L186)</f>
        <v>0</v>
      </c>
      <c r="P278" s="297">
        <f>P234*'6. INPUT PROJECT'!$L186/(1-'6. INPUT PROJECT'!$L186)</f>
        <v>0</v>
      </c>
      <c r="Q278" s="297">
        <f>Q234*'6. INPUT PROJECT'!$L186/(1-'6. INPUT PROJECT'!$L186)</f>
        <v>0</v>
      </c>
      <c r="R278" s="297">
        <f>R234*'6. INPUT PROJECT'!$L186/(1-'6. INPUT PROJECT'!$L186)</f>
        <v>0</v>
      </c>
      <c r="S278" s="297">
        <f>S234*'6. INPUT PROJECT'!$L186/(1-'6. INPUT PROJECT'!$L186)</f>
        <v>0</v>
      </c>
      <c r="T278" s="297">
        <f>T234*'6. INPUT PROJECT'!$L186/(1-'6. INPUT PROJECT'!$L186)</f>
        <v>0</v>
      </c>
      <c r="U278" s="297">
        <f>U234*'6. INPUT PROJECT'!$L186/(1-'6. INPUT PROJECT'!$L186)</f>
        <v>0</v>
      </c>
      <c r="V278" s="297">
        <f>V234*'6. INPUT PROJECT'!$L186/(1-'6. INPUT PROJECT'!$L186)</f>
        <v>0</v>
      </c>
      <c r="W278" s="297">
        <f>W234*'6. INPUT PROJECT'!$L186/(1-'6. INPUT PROJECT'!$L186)</f>
        <v>0</v>
      </c>
      <c r="X278" s="297">
        <f>X234*'6. INPUT PROJECT'!$L186/(1-'6. INPUT PROJECT'!$L186)</f>
        <v>0</v>
      </c>
      <c r="Y278" s="297">
        <f>Y234*'6. INPUT PROJECT'!$L186/(1-'6. INPUT PROJECT'!$L186)</f>
        <v>0</v>
      </c>
      <c r="Z278" s="297">
        <f>Z234*'6. INPUT PROJECT'!$L186/(1-'6. INPUT PROJECT'!$L186)</f>
        <v>0</v>
      </c>
      <c r="AA278" s="297">
        <f>AA234*'6. INPUT PROJECT'!$L186/(1-'6. INPUT PROJECT'!$L186)</f>
        <v>0</v>
      </c>
      <c r="AB278" s="297">
        <f>AB234*'6. INPUT PROJECT'!$L186/(1-'6. INPUT PROJECT'!$L186)</f>
        <v>0</v>
      </c>
      <c r="AC278" s="297">
        <f>AC234*'6. INPUT PROJECT'!$L186/(1-'6. INPUT PROJECT'!$L186)</f>
        <v>0</v>
      </c>
      <c r="AD278" s="297">
        <f>AD234*'6. INPUT PROJECT'!$L186/(1-'6. INPUT PROJECT'!$L186)</f>
        <v>0</v>
      </c>
      <c r="AE278" s="297">
        <f>AE234*'6. INPUT PROJECT'!$L186/(1-'6. INPUT PROJECT'!$L186)</f>
        <v>0</v>
      </c>
      <c r="AF278" s="297">
        <f>AF234*'6. INPUT PROJECT'!$L186/(1-'6. INPUT PROJECT'!$L186)</f>
        <v>0</v>
      </c>
      <c r="AG278" s="297">
        <f>AG234*'6. INPUT PROJECT'!$L186/(1-'6. INPUT PROJECT'!$L186)</f>
        <v>0</v>
      </c>
      <c r="AH278" s="297">
        <f>AH234*'6. INPUT PROJECT'!$L186/(1-'6. INPUT PROJECT'!$L186)</f>
        <v>0</v>
      </c>
      <c r="AI278" s="297">
        <f>AI234*'6. INPUT PROJECT'!$L186/(1-'6. INPUT PROJECT'!$L186)</f>
        <v>0</v>
      </c>
      <c r="AJ278" s="297">
        <f>AJ234*'6. INPUT PROJECT'!$L186/(1-'6. INPUT PROJECT'!$L186)</f>
        <v>0</v>
      </c>
      <c r="AK278" s="297">
        <f>AK234*'6. INPUT PROJECT'!$L186/(1-'6. INPUT PROJECT'!$L186)</f>
        <v>0</v>
      </c>
      <c r="AL278" s="297">
        <f>AL234*'6. INPUT PROJECT'!$L186/(1-'6. INPUT PROJECT'!$L186)</f>
        <v>0</v>
      </c>
      <c r="AM278" s="297">
        <f>AM234*'6. INPUT PROJECT'!$L186/(1-'6. INPUT PROJECT'!$L186)</f>
        <v>0</v>
      </c>
      <c r="AN278" s="297">
        <f>AN234*'6. INPUT PROJECT'!$L186/(1-'6. INPUT PROJECT'!$L186)</f>
        <v>0</v>
      </c>
      <c r="AO278" s="297">
        <f>AO234*'6. INPUT PROJECT'!$L186/(1-'6. INPUT PROJECT'!$L186)</f>
        <v>0</v>
      </c>
      <c r="AP278" s="297">
        <f>AP234*'6. INPUT PROJECT'!$L186/(1-'6. INPUT PROJECT'!$L186)</f>
        <v>0</v>
      </c>
      <c r="AQ278" s="297">
        <f>AQ234*'6. INPUT PROJECT'!$L186/(1-'6. INPUT PROJECT'!$L186)</f>
        <v>0</v>
      </c>
      <c r="AR278" s="297">
        <f>AR234*'6. INPUT PROJECT'!$L186/(1-'6. INPUT PROJECT'!$L186)</f>
        <v>0</v>
      </c>
      <c r="AS278" s="297">
        <f>AS234*'6. INPUT PROJECT'!$L186/(1-'6. INPUT PROJECT'!$L186)</f>
        <v>0</v>
      </c>
      <c r="AT278" s="297">
        <f>AT234*'6. INPUT PROJECT'!$L186/(1-'6. INPUT PROJECT'!$L186)</f>
        <v>0</v>
      </c>
      <c r="AU278" s="297">
        <f>AU234*'6. INPUT PROJECT'!$L186/(1-'6. INPUT PROJECT'!$L186)</f>
        <v>0</v>
      </c>
      <c r="AV278" s="297">
        <f>AV234*'6. INPUT PROJECT'!$L186/(1-'6. INPUT PROJECT'!$L186)</f>
        <v>0</v>
      </c>
      <c r="AW278" s="297">
        <f>AW234*'6. INPUT PROJECT'!$L186/(1-'6. INPUT PROJECT'!$L186)</f>
        <v>0</v>
      </c>
      <c r="AX278" s="297">
        <f>AX234*'6. INPUT PROJECT'!$L186/(1-'6. INPUT PROJECT'!$L186)</f>
        <v>0</v>
      </c>
      <c r="AY278" s="297">
        <f>AY234*'6. INPUT PROJECT'!$L186/(1-'6. INPUT PROJECT'!$L186)</f>
        <v>0</v>
      </c>
      <c r="AZ278" s="297">
        <f>AZ234*'6. INPUT PROJECT'!$L186/(1-'6. INPUT PROJECT'!$L186)</f>
        <v>0</v>
      </c>
      <c r="BA278" s="297">
        <f>BA234*'6. INPUT PROJECT'!$L186/(1-'6. INPUT PROJECT'!$L186)</f>
        <v>0</v>
      </c>
      <c r="BB278" s="297">
        <f>BB234*'6. INPUT PROJECT'!$L186/(1-'6. INPUT PROJECT'!$L186)</f>
        <v>0</v>
      </c>
      <c r="BC278" s="297">
        <f>BC234*'6. INPUT PROJECT'!$L186/(1-'6. INPUT PROJECT'!$L186)</f>
        <v>0</v>
      </c>
      <c r="BD278" s="297">
        <f>BD234*'6. INPUT PROJECT'!$L186/(1-'6. INPUT PROJECT'!$L186)</f>
        <v>0</v>
      </c>
      <c r="BE278" s="297">
        <f>BE234*'6. INPUT PROJECT'!$L186/(1-'6. INPUT PROJECT'!$L186)</f>
        <v>0</v>
      </c>
      <c r="BF278" s="297">
        <f>BF234*'6. INPUT PROJECT'!$L186/(1-'6. INPUT PROJECT'!$L186)</f>
        <v>0</v>
      </c>
      <c r="BG278" s="297">
        <f>BG234*'6. INPUT PROJECT'!$L186/(1-'6. INPUT PROJECT'!$L186)</f>
        <v>0</v>
      </c>
      <c r="BH278" s="297">
        <f>BH234*'6. INPUT PROJECT'!$L186/(1-'6. INPUT PROJECT'!$L186)</f>
        <v>0</v>
      </c>
      <c r="BI278" s="297">
        <f>BI234*'6. INPUT PROJECT'!$L186/(1-'6. INPUT PROJECT'!$L186)</f>
        <v>0</v>
      </c>
      <c r="BJ278" s="297">
        <f>BJ234*'6. INPUT PROJECT'!$L186/(1-'6. INPUT PROJECT'!$L186)</f>
        <v>0</v>
      </c>
      <c r="BK278" s="297">
        <f>BK234*'6. INPUT PROJECT'!$L186/(1-'6. INPUT PROJECT'!$L186)</f>
        <v>0</v>
      </c>
      <c r="BL278" s="297">
        <f>BL234*'6. INPUT PROJECT'!$L186/(1-'6. INPUT PROJECT'!$L186)</f>
        <v>0</v>
      </c>
      <c r="BM278" s="297">
        <f>BM234*'6. INPUT PROJECT'!$L186/(1-'6. INPUT PROJECT'!$L186)</f>
        <v>0</v>
      </c>
      <c r="BN278" s="297">
        <f>BN234*'6. INPUT PROJECT'!$L186/(1-'6. INPUT PROJECT'!$L186)</f>
        <v>0</v>
      </c>
      <c r="BO278" s="297">
        <f>BO234*'6. INPUT PROJECT'!$L186/(1-'6. INPUT PROJECT'!$L186)</f>
        <v>0</v>
      </c>
      <c r="BP278" s="297">
        <f>BP234*'6. INPUT PROJECT'!$L186/(1-'6. INPUT PROJECT'!$L186)</f>
        <v>0</v>
      </c>
      <c r="BQ278" s="297">
        <f>BQ234*'6. INPUT PROJECT'!$L186/(1-'6. INPUT PROJECT'!$L186)</f>
        <v>0</v>
      </c>
      <c r="BR278" s="297">
        <f>BR234*'6. INPUT PROJECT'!$L186/(1-'6. INPUT PROJECT'!$L186)</f>
        <v>0</v>
      </c>
      <c r="BS278" s="297">
        <f>BS234*'6. INPUT PROJECT'!$L186/(1-'6. INPUT PROJECT'!$L186)</f>
        <v>0</v>
      </c>
    </row>
    <row r="279" spans="1:71" s="80" customFormat="1" ht="16" outlineLevel="2">
      <c r="A279" s="83"/>
      <c r="B279" s="129" t="str">
        <f t="shared" si="182"/>
        <v>Project-3.1.2-Item #3</v>
      </c>
      <c r="C279" s="129">
        <f t="shared" si="182"/>
        <v>0</v>
      </c>
      <c r="E279" s="297">
        <f t="shared" si="170"/>
        <v>0</v>
      </c>
      <c r="F279" s="297">
        <f t="shared" si="171"/>
        <v>0</v>
      </c>
      <c r="G279" s="297">
        <f t="shared" si="172"/>
        <v>0</v>
      </c>
      <c r="H279" s="297">
        <f t="shared" si="173"/>
        <v>0</v>
      </c>
      <c r="I279" s="297">
        <f t="shared" si="174"/>
        <v>0</v>
      </c>
      <c r="J279" s="297">
        <f t="shared" si="175"/>
        <v>0</v>
      </c>
      <c r="K279" s="307"/>
      <c r="L279" s="297">
        <f>L235*'6. INPUT PROJECT'!$L187/(1-'6. INPUT PROJECT'!$L187)</f>
        <v>0</v>
      </c>
      <c r="M279" s="297">
        <f>M235*'6. INPUT PROJECT'!$L187/(1-'6. INPUT PROJECT'!$L187)</f>
        <v>0</v>
      </c>
      <c r="N279" s="297">
        <f>N235*'6. INPUT PROJECT'!$L187/(1-'6. INPUT PROJECT'!$L187)</f>
        <v>0</v>
      </c>
      <c r="O279" s="297">
        <f>O235*'6. INPUT PROJECT'!$L187/(1-'6. INPUT PROJECT'!$L187)</f>
        <v>0</v>
      </c>
      <c r="P279" s="297">
        <f>P235*'6. INPUT PROJECT'!$L187/(1-'6. INPUT PROJECT'!$L187)</f>
        <v>0</v>
      </c>
      <c r="Q279" s="297">
        <f>Q235*'6. INPUT PROJECT'!$L187/(1-'6. INPUT PROJECT'!$L187)</f>
        <v>0</v>
      </c>
      <c r="R279" s="297">
        <f>R235*'6. INPUT PROJECT'!$L187/(1-'6. INPUT PROJECT'!$L187)</f>
        <v>0</v>
      </c>
      <c r="S279" s="297">
        <f>S235*'6. INPUT PROJECT'!$L187/(1-'6. INPUT PROJECT'!$L187)</f>
        <v>0</v>
      </c>
      <c r="T279" s="297">
        <f>T235*'6. INPUT PROJECT'!$L187/(1-'6. INPUT PROJECT'!$L187)</f>
        <v>0</v>
      </c>
      <c r="U279" s="297">
        <f>U235*'6. INPUT PROJECT'!$L187/(1-'6. INPUT PROJECT'!$L187)</f>
        <v>0</v>
      </c>
      <c r="V279" s="297">
        <f>V235*'6. INPUT PROJECT'!$L187/(1-'6. INPUT PROJECT'!$L187)</f>
        <v>0</v>
      </c>
      <c r="W279" s="297">
        <f>W235*'6. INPUT PROJECT'!$L187/(1-'6. INPUT PROJECT'!$L187)</f>
        <v>0</v>
      </c>
      <c r="X279" s="297">
        <f>X235*'6. INPUT PROJECT'!$L187/(1-'6. INPUT PROJECT'!$L187)</f>
        <v>0</v>
      </c>
      <c r="Y279" s="297">
        <f>Y235*'6. INPUT PROJECT'!$L187/(1-'6. INPUT PROJECT'!$L187)</f>
        <v>0</v>
      </c>
      <c r="Z279" s="297">
        <f>Z235*'6. INPUT PROJECT'!$L187/(1-'6. INPUT PROJECT'!$L187)</f>
        <v>0</v>
      </c>
      <c r="AA279" s="297">
        <f>AA235*'6. INPUT PROJECT'!$L187/(1-'6. INPUT PROJECT'!$L187)</f>
        <v>0</v>
      </c>
      <c r="AB279" s="297">
        <f>AB235*'6. INPUT PROJECT'!$L187/(1-'6. INPUT PROJECT'!$L187)</f>
        <v>0</v>
      </c>
      <c r="AC279" s="297">
        <f>AC235*'6. INPUT PROJECT'!$L187/(1-'6. INPUT PROJECT'!$L187)</f>
        <v>0</v>
      </c>
      <c r="AD279" s="297">
        <f>AD235*'6. INPUT PROJECT'!$L187/(1-'6. INPUT PROJECT'!$L187)</f>
        <v>0</v>
      </c>
      <c r="AE279" s="297">
        <f>AE235*'6. INPUT PROJECT'!$L187/(1-'6. INPUT PROJECT'!$L187)</f>
        <v>0</v>
      </c>
      <c r="AF279" s="297">
        <f>AF235*'6. INPUT PROJECT'!$L187/(1-'6. INPUT PROJECT'!$L187)</f>
        <v>0</v>
      </c>
      <c r="AG279" s="297">
        <f>AG235*'6. INPUT PROJECT'!$L187/(1-'6. INPUT PROJECT'!$L187)</f>
        <v>0</v>
      </c>
      <c r="AH279" s="297">
        <f>AH235*'6. INPUT PROJECT'!$L187/(1-'6. INPUT PROJECT'!$L187)</f>
        <v>0</v>
      </c>
      <c r="AI279" s="297">
        <f>AI235*'6. INPUT PROJECT'!$L187/(1-'6. INPUT PROJECT'!$L187)</f>
        <v>0</v>
      </c>
      <c r="AJ279" s="297">
        <f>AJ235*'6. INPUT PROJECT'!$L187/(1-'6. INPUT PROJECT'!$L187)</f>
        <v>0</v>
      </c>
      <c r="AK279" s="297">
        <f>AK235*'6. INPUT PROJECT'!$L187/(1-'6. INPUT PROJECT'!$L187)</f>
        <v>0</v>
      </c>
      <c r="AL279" s="297">
        <f>AL235*'6. INPUT PROJECT'!$L187/(1-'6. INPUT PROJECT'!$L187)</f>
        <v>0</v>
      </c>
      <c r="AM279" s="297">
        <f>AM235*'6. INPUT PROJECT'!$L187/(1-'6. INPUT PROJECT'!$L187)</f>
        <v>0</v>
      </c>
      <c r="AN279" s="297">
        <f>AN235*'6. INPUT PROJECT'!$L187/(1-'6. INPUT PROJECT'!$L187)</f>
        <v>0</v>
      </c>
      <c r="AO279" s="297">
        <f>AO235*'6. INPUT PROJECT'!$L187/(1-'6. INPUT PROJECT'!$L187)</f>
        <v>0</v>
      </c>
      <c r="AP279" s="297">
        <f>AP235*'6. INPUT PROJECT'!$L187/(1-'6. INPUT PROJECT'!$L187)</f>
        <v>0</v>
      </c>
      <c r="AQ279" s="297">
        <f>AQ235*'6. INPUT PROJECT'!$L187/(1-'6. INPUT PROJECT'!$L187)</f>
        <v>0</v>
      </c>
      <c r="AR279" s="297">
        <f>AR235*'6. INPUT PROJECT'!$L187/(1-'6. INPUT PROJECT'!$L187)</f>
        <v>0</v>
      </c>
      <c r="AS279" s="297">
        <f>AS235*'6. INPUT PROJECT'!$L187/(1-'6. INPUT PROJECT'!$L187)</f>
        <v>0</v>
      </c>
      <c r="AT279" s="297">
        <f>AT235*'6. INPUT PROJECT'!$L187/(1-'6. INPUT PROJECT'!$L187)</f>
        <v>0</v>
      </c>
      <c r="AU279" s="297">
        <f>AU235*'6. INPUT PROJECT'!$L187/(1-'6. INPUT PROJECT'!$L187)</f>
        <v>0</v>
      </c>
      <c r="AV279" s="297">
        <f>AV235*'6. INPUT PROJECT'!$L187/(1-'6. INPUT PROJECT'!$L187)</f>
        <v>0</v>
      </c>
      <c r="AW279" s="297">
        <f>AW235*'6. INPUT PROJECT'!$L187/(1-'6. INPUT PROJECT'!$L187)</f>
        <v>0</v>
      </c>
      <c r="AX279" s="297">
        <f>AX235*'6. INPUT PROJECT'!$L187/(1-'6. INPUT PROJECT'!$L187)</f>
        <v>0</v>
      </c>
      <c r="AY279" s="297">
        <f>AY235*'6. INPUT PROJECT'!$L187/(1-'6. INPUT PROJECT'!$L187)</f>
        <v>0</v>
      </c>
      <c r="AZ279" s="297">
        <f>AZ235*'6. INPUT PROJECT'!$L187/(1-'6. INPUT PROJECT'!$L187)</f>
        <v>0</v>
      </c>
      <c r="BA279" s="297">
        <f>BA235*'6. INPUT PROJECT'!$L187/(1-'6. INPUT PROJECT'!$L187)</f>
        <v>0</v>
      </c>
      <c r="BB279" s="297">
        <f>BB235*'6. INPUT PROJECT'!$L187/(1-'6. INPUT PROJECT'!$L187)</f>
        <v>0</v>
      </c>
      <c r="BC279" s="297">
        <f>BC235*'6. INPUT PROJECT'!$L187/(1-'6. INPUT PROJECT'!$L187)</f>
        <v>0</v>
      </c>
      <c r="BD279" s="297">
        <f>BD235*'6. INPUT PROJECT'!$L187/(1-'6. INPUT PROJECT'!$L187)</f>
        <v>0</v>
      </c>
      <c r="BE279" s="297">
        <f>BE235*'6. INPUT PROJECT'!$L187/(1-'6. INPUT PROJECT'!$L187)</f>
        <v>0</v>
      </c>
      <c r="BF279" s="297">
        <f>BF235*'6. INPUT PROJECT'!$L187/(1-'6. INPUT PROJECT'!$L187)</f>
        <v>0</v>
      </c>
      <c r="BG279" s="297">
        <f>BG235*'6. INPUT PROJECT'!$L187/(1-'6. INPUT PROJECT'!$L187)</f>
        <v>0</v>
      </c>
      <c r="BH279" s="297">
        <f>BH235*'6. INPUT PROJECT'!$L187/(1-'6. INPUT PROJECT'!$L187)</f>
        <v>0</v>
      </c>
      <c r="BI279" s="297">
        <f>BI235*'6. INPUT PROJECT'!$L187/(1-'6. INPUT PROJECT'!$L187)</f>
        <v>0</v>
      </c>
      <c r="BJ279" s="297">
        <f>BJ235*'6. INPUT PROJECT'!$L187/(1-'6. INPUT PROJECT'!$L187)</f>
        <v>0</v>
      </c>
      <c r="BK279" s="297">
        <f>BK235*'6. INPUT PROJECT'!$L187/(1-'6. INPUT PROJECT'!$L187)</f>
        <v>0</v>
      </c>
      <c r="BL279" s="297">
        <f>BL235*'6. INPUT PROJECT'!$L187/(1-'6. INPUT PROJECT'!$L187)</f>
        <v>0</v>
      </c>
      <c r="BM279" s="297">
        <f>BM235*'6. INPUT PROJECT'!$L187/(1-'6. INPUT PROJECT'!$L187)</f>
        <v>0</v>
      </c>
      <c r="BN279" s="297">
        <f>BN235*'6. INPUT PROJECT'!$L187/(1-'6. INPUT PROJECT'!$L187)</f>
        <v>0</v>
      </c>
      <c r="BO279" s="297">
        <f>BO235*'6. INPUT PROJECT'!$L187/(1-'6. INPUT PROJECT'!$L187)</f>
        <v>0</v>
      </c>
      <c r="BP279" s="297">
        <f>BP235*'6. INPUT PROJECT'!$L187/(1-'6. INPUT PROJECT'!$L187)</f>
        <v>0</v>
      </c>
      <c r="BQ279" s="297">
        <f>BQ235*'6. INPUT PROJECT'!$L187/(1-'6. INPUT PROJECT'!$L187)</f>
        <v>0</v>
      </c>
      <c r="BR279" s="297">
        <f>BR235*'6. INPUT PROJECT'!$L187/(1-'6. INPUT PROJECT'!$L187)</f>
        <v>0</v>
      </c>
      <c r="BS279" s="297">
        <f>BS235*'6. INPUT PROJECT'!$L187/(1-'6. INPUT PROJECT'!$L187)</f>
        <v>0</v>
      </c>
    </row>
    <row r="280" spans="1:71" s="80" customFormat="1" ht="16" outlineLevel="2">
      <c r="A280" s="83"/>
      <c r="B280" s="129" t="str">
        <f t="shared" si="182"/>
        <v>Project-3.1.2-Item #4</v>
      </c>
      <c r="C280" s="129">
        <f t="shared" si="182"/>
        <v>0</v>
      </c>
      <c r="E280" s="297">
        <f t="shared" si="170"/>
        <v>0</v>
      </c>
      <c r="F280" s="297">
        <f t="shared" si="171"/>
        <v>0</v>
      </c>
      <c r="G280" s="297">
        <f t="shared" si="172"/>
        <v>0</v>
      </c>
      <c r="H280" s="297">
        <f t="shared" si="173"/>
        <v>0</v>
      </c>
      <c r="I280" s="297">
        <f t="shared" si="174"/>
        <v>0</v>
      </c>
      <c r="J280" s="297">
        <f t="shared" si="175"/>
        <v>0</v>
      </c>
      <c r="K280" s="309"/>
      <c r="L280" s="297">
        <f>L236*'6. INPUT PROJECT'!$L188/(1-'6. INPUT PROJECT'!$L188)</f>
        <v>0</v>
      </c>
      <c r="M280" s="297">
        <f>M236*'6. INPUT PROJECT'!$L188/(1-'6. INPUT PROJECT'!$L188)</f>
        <v>0</v>
      </c>
      <c r="N280" s="297">
        <f>N236*'6. INPUT PROJECT'!$L188/(1-'6. INPUT PROJECT'!$L188)</f>
        <v>0</v>
      </c>
      <c r="O280" s="297">
        <f>O236*'6. INPUT PROJECT'!$L188/(1-'6. INPUT PROJECT'!$L188)</f>
        <v>0</v>
      </c>
      <c r="P280" s="297">
        <f>P236*'6. INPUT PROJECT'!$L188/(1-'6. INPUT PROJECT'!$L188)</f>
        <v>0</v>
      </c>
      <c r="Q280" s="297">
        <f>Q236*'6. INPUT PROJECT'!$L188/(1-'6. INPUT PROJECT'!$L188)</f>
        <v>0</v>
      </c>
      <c r="R280" s="297">
        <f>R236*'6. INPUT PROJECT'!$L188/(1-'6. INPUT PROJECT'!$L188)</f>
        <v>0</v>
      </c>
      <c r="S280" s="297">
        <f>S236*'6. INPUT PROJECT'!$L188/(1-'6. INPUT PROJECT'!$L188)</f>
        <v>0</v>
      </c>
      <c r="T280" s="297">
        <f>T236*'6. INPUT PROJECT'!$L188/(1-'6. INPUT PROJECT'!$L188)</f>
        <v>0</v>
      </c>
      <c r="U280" s="297">
        <f>U236*'6. INPUT PROJECT'!$L188/(1-'6. INPUT PROJECT'!$L188)</f>
        <v>0</v>
      </c>
      <c r="V280" s="297">
        <f>V236*'6. INPUT PROJECT'!$L188/(1-'6. INPUT PROJECT'!$L188)</f>
        <v>0</v>
      </c>
      <c r="W280" s="297">
        <f>W236*'6. INPUT PROJECT'!$L188/(1-'6. INPUT PROJECT'!$L188)</f>
        <v>0</v>
      </c>
      <c r="X280" s="297">
        <f>X236*'6. INPUT PROJECT'!$L188/(1-'6. INPUT PROJECT'!$L188)</f>
        <v>0</v>
      </c>
      <c r="Y280" s="297">
        <f>Y236*'6. INPUT PROJECT'!$L188/(1-'6. INPUT PROJECT'!$L188)</f>
        <v>0</v>
      </c>
      <c r="Z280" s="297">
        <f>Z236*'6. INPUT PROJECT'!$L188/(1-'6. INPUT PROJECT'!$L188)</f>
        <v>0</v>
      </c>
      <c r="AA280" s="297">
        <f>AA236*'6. INPUT PROJECT'!$L188/(1-'6. INPUT PROJECT'!$L188)</f>
        <v>0</v>
      </c>
      <c r="AB280" s="297">
        <f>AB236*'6. INPUT PROJECT'!$L188/(1-'6. INPUT PROJECT'!$L188)</f>
        <v>0</v>
      </c>
      <c r="AC280" s="297">
        <f>AC236*'6. INPUT PROJECT'!$L188/(1-'6. INPUT PROJECT'!$L188)</f>
        <v>0</v>
      </c>
      <c r="AD280" s="297">
        <f>AD236*'6. INPUT PROJECT'!$L188/(1-'6. INPUT PROJECT'!$L188)</f>
        <v>0</v>
      </c>
      <c r="AE280" s="297">
        <f>AE236*'6. INPUT PROJECT'!$L188/(1-'6. INPUT PROJECT'!$L188)</f>
        <v>0</v>
      </c>
      <c r="AF280" s="297">
        <f>AF236*'6. INPUT PROJECT'!$L188/(1-'6. INPUT PROJECT'!$L188)</f>
        <v>0</v>
      </c>
      <c r="AG280" s="297">
        <f>AG236*'6. INPUT PROJECT'!$L188/(1-'6. INPUT PROJECT'!$L188)</f>
        <v>0</v>
      </c>
      <c r="AH280" s="297">
        <f>AH236*'6. INPUT PROJECT'!$L188/(1-'6. INPUT PROJECT'!$L188)</f>
        <v>0</v>
      </c>
      <c r="AI280" s="297">
        <f>AI236*'6. INPUT PROJECT'!$L188/(1-'6. INPUT PROJECT'!$L188)</f>
        <v>0</v>
      </c>
      <c r="AJ280" s="297">
        <f>AJ236*'6. INPUT PROJECT'!$L188/(1-'6. INPUT PROJECT'!$L188)</f>
        <v>0</v>
      </c>
      <c r="AK280" s="297">
        <f>AK236*'6. INPUT PROJECT'!$L188/(1-'6. INPUT PROJECT'!$L188)</f>
        <v>0</v>
      </c>
      <c r="AL280" s="297">
        <f>AL236*'6. INPUT PROJECT'!$L188/(1-'6. INPUT PROJECT'!$L188)</f>
        <v>0</v>
      </c>
      <c r="AM280" s="297">
        <f>AM236*'6. INPUT PROJECT'!$L188/(1-'6. INPUT PROJECT'!$L188)</f>
        <v>0</v>
      </c>
      <c r="AN280" s="297">
        <f>AN236*'6. INPUT PROJECT'!$L188/(1-'6. INPUT PROJECT'!$L188)</f>
        <v>0</v>
      </c>
      <c r="AO280" s="297">
        <f>AO236*'6. INPUT PROJECT'!$L188/(1-'6. INPUT PROJECT'!$L188)</f>
        <v>0</v>
      </c>
      <c r="AP280" s="297">
        <f>AP236*'6. INPUT PROJECT'!$L188/(1-'6. INPUT PROJECT'!$L188)</f>
        <v>0</v>
      </c>
      <c r="AQ280" s="297">
        <f>AQ236*'6. INPUT PROJECT'!$L188/(1-'6. INPUT PROJECT'!$L188)</f>
        <v>0</v>
      </c>
      <c r="AR280" s="297">
        <f>AR236*'6. INPUT PROJECT'!$L188/(1-'6. INPUT PROJECT'!$L188)</f>
        <v>0</v>
      </c>
      <c r="AS280" s="297">
        <f>AS236*'6. INPUT PROJECT'!$L188/(1-'6. INPUT PROJECT'!$L188)</f>
        <v>0</v>
      </c>
      <c r="AT280" s="297">
        <f>AT236*'6. INPUT PROJECT'!$L188/(1-'6. INPUT PROJECT'!$L188)</f>
        <v>0</v>
      </c>
      <c r="AU280" s="297">
        <f>AU236*'6. INPUT PROJECT'!$L188/(1-'6. INPUT PROJECT'!$L188)</f>
        <v>0</v>
      </c>
      <c r="AV280" s="297">
        <f>AV236*'6. INPUT PROJECT'!$L188/(1-'6. INPUT PROJECT'!$L188)</f>
        <v>0</v>
      </c>
      <c r="AW280" s="297">
        <f>AW236*'6. INPUT PROJECT'!$L188/(1-'6. INPUT PROJECT'!$L188)</f>
        <v>0</v>
      </c>
      <c r="AX280" s="297">
        <f>AX236*'6. INPUT PROJECT'!$L188/(1-'6. INPUT PROJECT'!$L188)</f>
        <v>0</v>
      </c>
      <c r="AY280" s="297">
        <f>AY236*'6. INPUT PROJECT'!$L188/(1-'6. INPUT PROJECT'!$L188)</f>
        <v>0</v>
      </c>
      <c r="AZ280" s="297">
        <f>AZ236*'6. INPUT PROJECT'!$L188/(1-'6. INPUT PROJECT'!$L188)</f>
        <v>0</v>
      </c>
      <c r="BA280" s="297">
        <f>BA236*'6. INPUT PROJECT'!$L188/(1-'6. INPUT PROJECT'!$L188)</f>
        <v>0</v>
      </c>
      <c r="BB280" s="297">
        <f>BB236*'6. INPUT PROJECT'!$L188/(1-'6. INPUT PROJECT'!$L188)</f>
        <v>0</v>
      </c>
      <c r="BC280" s="297">
        <f>BC236*'6. INPUT PROJECT'!$L188/(1-'6. INPUT PROJECT'!$L188)</f>
        <v>0</v>
      </c>
      <c r="BD280" s="297">
        <f>BD236*'6. INPUT PROJECT'!$L188/(1-'6. INPUT PROJECT'!$L188)</f>
        <v>0</v>
      </c>
      <c r="BE280" s="297">
        <f>BE236*'6. INPUT PROJECT'!$L188/(1-'6. INPUT PROJECT'!$L188)</f>
        <v>0</v>
      </c>
      <c r="BF280" s="297">
        <f>BF236*'6. INPUT PROJECT'!$L188/(1-'6. INPUT PROJECT'!$L188)</f>
        <v>0</v>
      </c>
      <c r="BG280" s="297">
        <f>BG236*'6. INPUT PROJECT'!$L188/(1-'6. INPUT PROJECT'!$L188)</f>
        <v>0</v>
      </c>
      <c r="BH280" s="297">
        <f>BH236*'6. INPUT PROJECT'!$L188/(1-'6. INPUT PROJECT'!$L188)</f>
        <v>0</v>
      </c>
      <c r="BI280" s="297">
        <f>BI236*'6. INPUT PROJECT'!$L188/(1-'6. INPUT PROJECT'!$L188)</f>
        <v>0</v>
      </c>
      <c r="BJ280" s="297">
        <f>BJ236*'6. INPUT PROJECT'!$L188/(1-'6. INPUT PROJECT'!$L188)</f>
        <v>0</v>
      </c>
      <c r="BK280" s="297">
        <f>BK236*'6. INPUT PROJECT'!$L188/(1-'6. INPUT PROJECT'!$L188)</f>
        <v>0</v>
      </c>
      <c r="BL280" s="297">
        <f>BL236*'6. INPUT PROJECT'!$L188/(1-'6. INPUT PROJECT'!$L188)</f>
        <v>0</v>
      </c>
      <c r="BM280" s="297">
        <f>BM236*'6. INPUT PROJECT'!$L188/(1-'6. INPUT PROJECT'!$L188)</f>
        <v>0</v>
      </c>
      <c r="BN280" s="297">
        <f>BN236*'6. INPUT PROJECT'!$L188/(1-'6. INPUT PROJECT'!$L188)</f>
        <v>0</v>
      </c>
      <c r="BO280" s="297">
        <f>BO236*'6. INPUT PROJECT'!$L188/(1-'6. INPUT PROJECT'!$L188)</f>
        <v>0</v>
      </c>
      <c r="BP280" s="297">
        <f>BP236*'6. INPUT PROJECT'!$L188/(1-'6. INPUT PROJECT'!$L188)</f>
        <v>0</v>
      </c>
      <c r="BQ280" s="297">
        <f>BQ236*'6. INPUT PROJECT'!$L188/(1-'6. INPUT PROJECT'!$L188)</f>
        <v>0</v>
      </c>
      <c r="BR280" s="297">
        <f>BR236*'6. INPUT PROJECT'!$L188/(1-'6. INPUT PROJECT'!$L188)</f>
        <v>0</v>
      </c>
      <c r="BS280" s="297">
        <f>BS236*'6. INPUT PROJECT'!$L188/(1-'6. INPUT PROJECT'!$L188)</f>
        <v>0</v>
      </c>
    </row>
    <row r="281" spans="1:71" s="80" customFormat="1" ht="16" outlineLevel="2">
      <c r="A281" s="83"/>
      <c r="B281" s="129" t="str">
        <f t="shared" si="182"/>
        <v>Project-3.1.2-Item #5</v>
      </c>
      <c r="C281" s="129">
        <f t="shared" si="182"/>
        <v>0</v>
      </c>
      <c r="E281" s="297">
        <f t="shared" si="170"/>
        <v>0</v>
      </c>
      <c r="F281" s="297">
        <f t="shared" si="171"/>
        <v>0</v>
      </c>
      <c r="G281" s="297">
        <f t="shared" si="172"/>
        <v>0</v>
      </c>
      <c r="H281" s="297">
        <f t="shared" si="173"/>
        <v>0</v>
      </c>
      <c r="I281" s="297">
        <f t="shared" si="174"/>
        <v>0</v>
      </c>
      <c r="J281" s="297">
        <f t="shared" si="175"/>
        <v>0</v>
      </c>
      <c r="K281" s="309"/>
      <c r="L281" s="297">
        <f>L237*'6. INPUT PROJECT'!$L189/(1-'6. INPUT PROJECT'!$L189)</f>
        <v>0</v>
      </c>
      <c r="M281" s="297">
        <f>M237*'6. INPUT PROJECT'!$L189/(1-'6. INPUT PROJECT'!$L189)</f>
        <v>0</v>
      </c>
      <c r="N281" s="297">
        <f>N237*'6. INPUT PROJECT'!$L189/(1-'6. INPUT PROJECT'!$L189)</f>
        <v>0</v>
      </c>
      <c r="O281" s="297">
        <f>O237*'6. INPUT PROJECT'!$L189/(1-'6. INPUT PROJECT'!$L189)</f>
        <v>0</v>
      </c>
      <c r="P281" s="297">
        <f>P237*'6. INPUT PROJECT'!$L189/(1-'6. INPUT PROJECT'!$L189)</f>
        <v>0</v>
      </c>
      <c r="Q281" s="297">
        <f>Q237*'6. INPUT PROJECT'!$L189/(1-'6. INPUT PROJECT'!$L189)</f>
        <v>0</v>
      </c>
      <c r="R281" s="297">
        <f>R237*'6. INPUT PROJECT'!$L189/(1-'6. INPUT PROJECT'!$L189)</f>
        <v>0</v>
      </c>
      <c r="S281" s="297">
        <f>S237*'6. INPUT PROJECT'!$L189/(1-'6. INPUT PROJECT'!$L189)</f>
        <v>0</v>
      </c>
      <c r="T281" s="297">
        <f>T237*'6. INPUT PROJECT'!$L189/(1-'6. INPUT PROJECT'!$L189)</f>
        <v>0</v>
      </c>
      <c r="U281" s="297">
        <f>U237*'6. INPUT PROJECT'!$L189/(1-'6. INPUT PROJECT'!$L189)</f>
        <v>0</v>
      </c>
      <c r="V281" s="297">
        <f>V237*'6. INPUT PROJECT'!$L189/(1-'6. INPUT PROJECT'!$L189)</f>
        <v>0</v>
      </c>
      <c r="W281" s="297">
        <f>W237*'6. INPUT PROJECT'!$L189/(1-'6. INPUT PROJECT'!$L189)</f>
        <v>0</v>
      </c>
      <c r="X281" s="297">
        <f>X237*'6. INPUT PROJECT'!$L189/(1-'6. INPUT PROJECT'!$L189)</f>
        <v>0</v>
      </c>
      <c r="Y281" s="297">
        <f>Y237*'6. INPUT PROJECT'!$L189/(1-'6. INPUT PROJECT'!$L189)</f>
        <v>0</v>
      </c>
      <c r="Z281" s="297">
        <f>Z237*'6. INPUT PROJECT'!$L189/(1-'6. INPUT PROJECT'!$L189)</f>
        <v>0</v>
      </c>
      <c r="AA281" s="297">
        <f>AA237*'6. INPUT PROJECT'!$L189/(1-'6. INPUT PROJECT'!$L189)</f>
        <v>0</v>
      </c>
      <c r="AB281" s="297">
        <f>AB237*'6. INPUT PROJECT'!$L189/(1-'6. INPUT PROJECT'!$L189)</f>
        <v>0</v>
      </c>
      <c r="AC281" s="297">
        <f>AC237*'6. INPUT PROJECT'!$L189/(1-'6. INPUT PROJECT'!$L189)</f>
        <v>0</v>
      </c>
      <c r="AD281" s="297">
        <f>AD237*'6. INPUT PROJECT'!$L189/(1-'6. INPUT PROJECT'!$L189)</f>
        <v>0</v>
      </c>
      <c r="AE281" s="297">
        <f>AE237*'6. INPUT PROJECT'!$L189/(1-'6. INPUT PROJECT'!$L189)</f>
        <v>0</v>
      </c>
      <c r="AF281" s="297">
        <f>AF237*'6. INPUT PROJECT'!$L189/(1-'6. INPUT PROJECT'!$L189)</f>
        <v>0</v>
      </c>
      <c r="AG281" s="297">
        <f>AG237*'6. INPUT PROJECT'!$L189/(1-'6. INPUT PROJECT'!$L189)</f>
        <v>0</v>
      </c>
      <c r="AH281" s="297">
        <f>AH237*'6. INPUT PROJECT'!$L189/(1-'6. INPUT PROJECT'!$L189)</f>
        <v>0</v>
      </c>
      <c r="AI281" s="297">
        <f>AI237*'6. INPUT PROJECT'!$L189/(1-'6. INPUT PROJECT'!$L189)</f>
        <v>0</v>
      </c>
      <c r="AJ281" s="297">
        <f>AJ237*'6. INPUT PROJECT'!$L189/(1-'6. INPUT PROJECT'!$L189)</f>
        <v>0</v>
      </c>
      <c r="AK281" s="297">
        <f>AK237*'6. INPUT PROJECT'!$L189/(1-'6. INPUT PROJECT'!$L189)</f>
        <v>0</v>
      </c>
      <c r="AL281" s="297">
        <f>AL237*'6. INPUT PROJECT'!$L189/(1-'6. INPUT PROJECT'!$L189)</f>
        <v>0</v>
      </c>
      <c r="AM281" s="297">
        <f>AM237*'6. INPUT PROJECT'!$L189/(1-'6. INPUT PROJECT'!$L189)</f>
        <v>0</v>
      </c>
      <c r="AN281" s="297">
        <f>AN237*'6. INPUT PROJECT'!$L189/(1-'6. INPUT PROJECT'!$L189)</f>
        <v>0</v>
      </c>
      <c r="AO281" s="297">
        <f>AO237*'6. INPUT PROJECT'!$L189/(1-'6. INPUT PROJECT'!$L189)</f>
        <v>0</v>
      </c>
      <c r="AP281" s="297">
        <f>AP237*'6. INPUT PROJECT'!$L189/(1-'6. INPUT PROJECT'!$L189)</f>
        <v>0</v>
      </c>
      <c r="AQ281" s="297">
        <f>AQ237*'6. INPUT PROJECT'!$L189/(1-'6. INPUT PROJECT'!$L189)</f>
        <v>0</v>
      </c>
      <c r="AR281" s="297">
        <f>AR237*'6. INPUT PROJECT'!$L189/(1-'6. INPUT PROJECT'!$L189)</f>
        <v>0</v>
      </c>
      <c r="AS281" s="297">
        <f>AS237*'6. INPUT PROJECT'!$L189/(1-'6. INPUT PROJECT'!$L189)</f>
        <v>0</v>
      </c>
      <c r="AT281" s="297">
        <f>AT237*'6. INPUT PROJECT'!$L189/(1-'6. INPUT PROJECT'!$L189)</f>
        <v>0</v>
      </c>
      <c r="AU281" s="297">
        <f>AU237*'6. INPUT PROJECT'!$L189/(1-'6. INPUT PROJECT'!$L189)</f>
        <v>0</v>
      </c>
      <c r="AV281" s="297">
        <f>AV237*'6. INPUT PROJECT'!$L189/(1-'6. INPUT PROJECT'!$L189)</f>
        <v>0</v>
      </c>
      <c r="AW281" s="297">
        <f>AW237*'6. INPUT PROJECT'!$L189/(1-'6. INPUT PROJECT'!$L189)</f>
        <v>0</v>
      </c>
      <c r="AX281" s="297">
        <f>AX237*'6. INPUT PROJECT'!$L189/(1-'6. INPUT PROJECT'!$L189)</f>
        <v>0</v>
      </c>
      <c r="AY281" s="297">
        <f>AY237*'6. INPUT PROJECT'!$L189/(1-'6. INPUT PROJECT'!$L189)</f>
        <v>0</v>
      </c>
      <c r="AZ281" s="297">
        <f>AZ237*'6. INPUT PROJECT'!$L189/(1-'6. INPUT PROJECT'!$L189)</f>
        <v>0</v>
      </c>
      <c r="BA281" s="297">
        <f>BA237*'6. INPUT PROJECT'!$L189/(1-'6. INPUT PROJECT'!$L189)</f>
        <v>0</v>
      </c>
      <c r="BB281" s="297">
        <f>BB237*'6. INPUT PROJECT'!$L189/(1-'6. INPUT PROJECT'!$L189)</f>
        <v>0</v>
      </c>
      <c r="BC281" s="297">
        <f>BC237*'6. INPUT PROJECT'!$L189/(1-'6. INPUT PROJECT'!$L189)</f>
        <v>0</v>
      </c>
      <c r="BD281" s="297">
        <f>BD237*'6. INPUT PROJECT'!$L189/(1-'6. INPUT PROJECT'!$L189)</f>
        <v>0</v>
      </c>
      <c r="BE281" s="297">
        <f>BE237*'6. INPUT PROJECT'!$L189/(1-'6. INPUT PROJECT'!$L189)</f>
        <v>0</v>
      </c>
      <c r="BF281" s="297">
        <f>BF237*'6. INPUT PROJECT'!$L189/(1-'6. INPUT PROJECT'!$L189)</f>
        <v>0</v>
      </c>
      <c r="BG281" s="297">
        <f>BG237*'6. INPUT PROJECT'!$L189/(1-'6. INPUT PROJECT'!$L189)</f>
        <v>0</v>
      </c>
      <c r="BH281" s="297">
        <f>BH237*'6. INPUT PROJECT'!$L189/(1-'6. INPUT PROJECT'!$L189)</f>
        <v>0</v>
      </c>
      <c r="BI281" s="297">
        <f>BI237*'6. INPUT PROJECT'!$L189/(1-'6. INPUT PROJECT'!$L189)</f>
        <v>0</v>
      </c>
      <c r="BJ281" s="297">
        <f>BJ237*'6. INPUT PROJECT'!$L189/(1-'6. INPUT PROJECT'!$L189)</f>
        <v>0</v>
      </c>
      <c r="BK281" s="297">
        <f>BK237*'6. INPUT PROJECT'!$L189/(1-'6. INPUT PROJECT'!$L189)</f>
        <v>0</v>
      </c>
      <c r="BL281" s="297">
        <f>BL237*'6. INPUT PROJECT'!$L189/(1-'6. INPUT PROJECT'!$L189)</f>
        <v>0</v>
      </c>
      <c r="BM281" s="297">
        <f>BM237*'6. INPUT PROJECT'!$L189/(1-'6. INPUT PROJECT'!$L189)</f>
        <v>0</v>
      </c>
      <c r="BN281" s="297">
        <f>BN237*'6. INPUT PROJECT'!$L189/(1-'6. INPUT PROJECT'!$L189)</f>
        <v>0</v>
      </c>
      <c r="BO281" s="297">
        <f>BO237*'6. INPUT PROJECT'!$L189/(1-'6. INPUT PROJECT'!$L189)</f>
        <v>0</v>
      </c>
      <c r="BP281" s="297">
        <f>BP237*'6. INPUT PROJECT'!$L189/(1-'6. INPUT PROJECT'!$L189)</f>
        <v>0</v>
      </c>
      <c r="BQ281" s="297">
        <f>BQ237*'6. INPUT PROJECT'!$L189/(1-'6. INPUT PROJECT'!$L189)</f>
        <v>0</v>
      </c>
      <c r="BR281" s="297">
        <f>BR237*'6. INPUT PROJECT'!$L189/(1-'6. INPUT PROJECT'!$L189)</f>
        <v>0</v>
      </c>
      <c r="BS281" s="297">
        <f>BS237*'6. INPUT PROJECT'!$L189/(1-'6. INPUT PROJECT'!$L189)</f>
        <v>0</v>
      </c>
    </row>
    <row r="282" spans="1:71" s="80" customFormat="1" ht="16" outlineLevel="2">
      <c r="A282" s="83"/>
      <c r="B282" s="129" t="str">
        <f t="shared" si="182"/>
        <v>Project-3.1.2-Item #6</v>
      </c>
      <c r="C282" s="129">
        <f t="shared" si="182"/>
        <v>0</v>
      </c>
      <c r="E282" s="297">
        <f t="shared" si="170"/>
        <v>0</v>
      </c>
      <c r="F282" s="297">
        <f t="shared" si="171"/>
        <v>0</v>
      </c>
      <c r="G282" s="297">
        <f t="shared" si="172"/>
        <v>0</v>
      </c>
      <c r="H282" s="297">
        <f t="shared" si="173"/>
        <v>0</v>
      </c>
      <c r="I282" s="297">
        <f t="shared" si="174"/>
        <v>0</v>
      </c>
      <c r="J282" s="297">
        <f t="shared" si="175"/>
        <v>0</v>
      </c>
      <c r="K282" s="307"/>
      <c r="L282" s="297">
        <f>L238*'6. INPUT PROJECT'!$L190/(1-'6. INPUT PROJECT'!$L190)</f>
        <v>0</v>
      </c>
      <c r="M282" s="297">
        <f>M238*'6. INPUT PROJECT'!$L190/(1-'6. INPUT PROJECT'!$L190)</f>
        <v>0</v>
      </c>
      <c r="N282" s="297">
        <f>N238*'6. INPUT PROJECT'!$L190/(1-'6. INPUT PROJECT'!$L190)</f>
        <v>0</v>
      </c>
      <c r="O282" s="297">
        <f>O238*'6. INPUT PROJECT'!$L190/(1-'6. INPUT PROJECT'!$L190)</f>
        <v>0</v>
      </c>
      <c r="P282" s="297">
        <f>P238*'6. INPUT PROJECT'!$L190/(1-'6. INPUT PROJECT'!$L190)</f>
        <v>0</v>
      </c>
      <c r="Q282" s="297">
        <f>Q238*'6. INPUT PROJECT'!$L190/(1-'6. INPUT PROJECT'!$L190)</f>
        <v>0</v>
      </c>
      <c r="R282" s="297">
        <f>R238*'6. INPUT PROJECT'!$L190/(1-'6. INPUT PROJECT'!$L190)</f>
        <v>0</v>
      </c>
      <c r="S282" s="297">
        <f>S238*'6. INPUT PROJECT'!$L190/(1-'6. INPUT PROJECT'!$L190)</f>
        <v>0</v>
      </c>
      <c r="T282" s="297">
        <f>T238*'6. INPUT PROJECT'!$L190/(1-'6. INPUT PROJECT'!$L190)</f>
        <v>0</v>
      </c>
      <c r="U282" s="297">
        <f>U238*'6. INPUT PROJECT'!$L190/(1-'6. INPUT PROJECT'!$L190)</f>
        <v>0</v>
      </c>
      <c r="V282" s="297">
        <f>V238*'6. INPUT PROJECT'!$L190/(1-'6. INPUT PROJECT'!$L190)</f>
        <v>0</v>
      </c>
      <c r="W282" s="297">
        <f>W238*'6. INPUT PROJECT'!$L190/(1-'6. INPUT PROJECT'!$L190)</f>
        <v>0</v>
      </c>
      <c r="X282" s="297">
        <f>X238*'6. INPUT PROJECT'!$L190/(1-'6. INPUT PROJECT'!$L190)</f>
        <v>0</v>
      </c>
      <c r="Y282" s="297">
        <f>Y238*'6. INPUT PROJECT'!$L190/(1-'6. INPUT PROJECT'!$L190)</f>
        <v>0</v>
      </c>
      <c r="Z282" s="297">
        <f>Z238*'6. INPUT PROJECT'!$L190/(1-'6. INPUT PROJECT'!$L190)</f>
        <v>0</v>
      </c>
      <c r="AA282" s="297">
        <f>AA238*'6. INPUT PROJECT'!$L190/(1-'6. INPUT PROJECT'!$L190)</f>
        <v>0</v>
      </c>
      <c r="AB282" s="297">
        <f>AB238*'6. INPUT PROJECT'!$L190/(1-'6. INPUT PROJECT'!$L190)</f>
        <v>0</v>
      </c>
      <c r="AC282" s="297">
        <f>AC238*'6. INPUT PROJECT'!$L190/(1-'6. INPUT PROJECT'!$L190)</f>
        <v>0</v>
      </c>
      <c r="AD282" s="297">
        <f>AD238*'6. INPUT PROJECT'!$L190/(1-'6. INPUT PROJECT'!$L190)</f>
        <v>0</v>
      </c>
      <c r="AE282" s="297">
        <f>AE238*'6. INPUT PROJECT'!$L190/(1-'6. INPUT PROJECT'!$L190)</f>
        <v>0</v>
      </c>
      <c r="AF282" s="297">
        <f>AF238*'6. INPUT PROJECT'!$L190/(1-'6. INPUT PROJECT'!$L190)</f>
        <v>0</v>
      </c>
      <c r="AG282" s="297">
        <f>AG238*'6. INPUT PROJECT'!$L190/(1-'6. INPUT PROJECT'!$L190)</f>
        <v>0</v>
      </c>
      <c r="AH282" s="297">
        <f>AH238*'6. INPUT PROJECT'!$L190/(1-'6. INPUT PROJECT'!$L190)</f>
        <v>0</v>
      </c>
      <c r="AI282" s="297">
        <f>AI238*'6. INPUT PROJECT'!$L190/(1-'6. INPUT PROJECT'!$L190)</f>
        <v>0</v>
      </c>
      <c r="AJ282" s="297">
        <f>AJ238*'6. INPUT PROJECT'!$L190/(1-'6. INPUT PROJECT'!$L190)</f>
        <v>0</v>
      </c>
      <c r="AK282" s="297">
        <f>AK238*'6. INPUT PROJECT'!$L190/(1-'6. INPUT PROJECT'!$L190)</f>
        <v>0</v>
      </c>
      <c r="AL282" s="297">
        <f>AL238*'6. INPUT PROJECT'!$L190/(1-'6. INPUT PROJECT'!$L190)</f>
        <v>0</v>
      </c>
      <c r="AM282" s="297">
        <f>AM238*'6. INPUT PROJECT'!$L190/(1-'6. INPUT PROJECT'!$L190)</f>
        <v>0</v>
      </c>
      <c r="AN282" s="297">
        <f>AN238*'6. INPUT PROJECT'!$L190/(1-'6. INPUT PROJECT'!$L190)</f>
        <v>0</v>
      </c>
      <c r="AO282" s="297">
        <f>AO238*'6. INPUT PROJECT'!$L190/(1-'6. INPUT PROJECT'!$L190)</f>
        <v>0</v>
      </c>
      <c r="AP282" s="297">
        <f>AP238*'6. INPUT PROJECT'!$L190/(1-'6. INPUT PROJECT'!$L190)</f>
        <v>0</v>
      </c>
      <c r="AQ282" s="297">
        <f>AQ238*'6. INPUT PROJECT'!$L190/(1-'6. INPUT PROJECT'!$L190)</f>
        <v>0</v>
      </c>
      <c r="AR282" s="297">
        <f>AR238*'6. INPUT PROJECT'!$L190/(1-'6. INPUT PROJECT'!$L190)</f>
        <v>0</v>
      </c>
      <c r="AS282" s="297">
        <f>AS238*'6. INPUT PROJECT'!$L190/(1-'6. INPUT PROJECT'!$L190)</f>
        <v>0</v>
      </c>
      <c r="AT282" s="297">
        <f>AT238*'6. INPUT PROJECT'!$L190/(1-'6. INPUT PROJECT'!$L190)</f>
        <v>0</v>
      </c>
      <c r="AU282" s="297">
        <f>AU238*'6. INPUT PROJECT'!$L190/(1-'6. INPUT PROJECT'!$L190)</f>
        <v>0</v>
      </c>
      <c r="AV282" s="297">
        <f>AV238*'6. INPUT PROJECT'!$L190/(1-'6. INPUT PROJECT'!$L190)</f>
        <v>0</v>
      </c>
      <c r="AW282" s="297">
        <f>AW238*'6. INPUT PROJECT'!$L190/(1-'6. INPUT PROJECT'!$L190)</f>
        <v>0</v>
      </c>
      <c r="AX282" s="297">
        <f>AX238*'6. INPUT PROJECT'!$L190/(1-'6. INPUT PROJECT'!$L190)</f>
        <v>0</v>
      </c>
      <c r="AY282" s="297">
        <f>AY238*'6. INPUT PROJECT'!$L190/(1-'6. INPUT PROJECT'!$L190)</f>
        <v>0</v>
      </c>
      <c r="AZ282" s="297">
        <f>AZ238*'6. INPUT PROJECT'!$L190/(1-'6. INPUT PROJECT'!$L190)</f>
        <v>0</v>
      </c>
      <c r="BA282" s="297">
        <f>BA238*'6. INPUT PROJECT'!$L190/(1-'6. INPUT PROJECT'!$L190)</f>
        <v>0</v>
      </c>
      <c r="BB282" s="297">
        <f>BB238*'6. INPUT PROJECT'!$L190/(1-'6. INPUT PROJECT'!$L190)</f>
        <v>0</v>
      </c>
      <c r="BC282" s="297">
        <f>BC238*'6. INPUT PROJECT'!$L190/(1-'6. INPUT PROJECT'!$L190)</f>
        <v>0</v>
      </c>
      <c r="BD282" s="297">
        <f>BD238*'6. INPUT PROJECT'!$L190/(1-'6. INPUT PROJECT'!$L190)</f>
        <v>0</v>
      </c>
      <c r="BE282" s="297">
        <f>BE238*'6. INPUT PROJECT'!$L190/(1-'6. INPUT PROJECT'!$L190)</f>
        <v>0</v>
      </c>
      <c r="BF282" s="297">
        <f>BF238*'6. INPUT PROJECT'!$L190/(1-'6. INPUT PROJECT'!$L190)</f>
        <v>0</v>
      </c>
      <c r="BG282" s="297">
        <f>BG238*'6. INPUT PROJECT'!$L190/(1-'6. INPUT PROJECT'!$L190)</f>
        <v>0</v>
      </c>
      <c r="BH282" s="297">
        <f>BH238*'6. INPUT PROJECT'!$L190/(1-'6. INPUT PROJECT'!$L190)</f>
        <v>0</v>
      </c>
      <c r="BI282" s="297">
        <f>BI238*'6. INPUT PROJECT'!$L190/(1-'6. INPUT PROJECT'!$L190)</f>
        <v>0</v>
      </c>
      <c r="BJ282" s="297">
        <f>BJ238*'6. INPUT PROJECT'!$L190/(1-'6. INPUT PROJECT'!$L190)</f>
        <v>0</v>
      </c>
      <c r="BK282" s="297">
        <f>BK238*'6. INPUT PROJECT'!$L190/(1-'6. INPUT PROJECT'!$L190)</f>
        <v>0</v>
      </c>
      <c r="BL282" s="297">
        <f>BL238*'6. INPUT PROJECT'!$L190/(1-'6. INPUT PROJECT'!$L190)</f>
        <v>0</v>
      </c>
      <c r="BM282" s="297">
        <f>BM238*'6. INPUT PROJECT'!$L190/(1-'6. INPUT PROJECT'!$L190)</f>
        <v>0</v>
      </c>
      <c r="BN282" s="297">
        <f>BN238*'6. INPUT PROJECT'!$L190/(1-'6. INPUT PROJECT'!$L190)</f>
        <v>0</v>
      </c>
      <c r="BO282" s="297">
        <f>BO238*'6. INPUT PROJECT'!$L190/(1-'6. INPUT PROJECT'!$L190)</f>
        <v>0</v>
      </c>
      <c r="BP282" s="297">
        <f>BP238*'6. INPUT PROJECT'!$L190/(1-'6. INPUT PROJECT'!$L190)</f>
        <v>0</v>
      </c>
      <c r="BQ282" s="297">
        <f>BQ238*'6. INPUT PROJECT'!$L190/(1-'6. INPUT PROJECT'!$L190)</f>
        <v>0</v>
      </c>
      <c r="BR282" s="297">
        <f>BR238*'6. INPUT PROJECT'!$L190/(1-'6. INPUT PROJECT'!$L190)</f>
        <v>0</v>
      </c>
      <c r="BS282" s="297">
        <f>BS238*'6. INPUT PROJECT'!$L190/(1-'6. INPUT PROJECT'!$L190)</f>
        <v>0</v>
      </c>
    </row>
    <row r="283" spans="1:71" s="80" customFormat="1" ht="16" outlineLevel="2">
      <c r="A283" s="83"/>
      <c r="B283" s="129" t="str">
        <f t="shared" si="182"/>
        <v>Project-3.1.2-Item #7</v>
      </c>
      <c r="C283" s="129">
        <f t="shared" si="182"/>
        <v>0</v>
      </c>
      <c r="E283" s="297">
        <f t="shared" si="170"/>
        <v>0</v>
      </c>
      <c r="F283" s="297">
        <f t="shared" si="171"/>
        <v>0</v>
      </c>
      <c r="G283" s="297">
        <f t="shared" si="172"/>
        <v>0</v>
      </c>
      <c r="H283" s="297">
        <f t="shared" si="173"/>
        <v>0</v>
      </c>
      <c r="I283" s="297">
        <f t="shared" si="174"/>
        <v>0</v>
      </c>
      <c r="J283" s="297">
        <f t="shared" si="175"/>
        <v>0</v>
      </c>
      <c r="K283" s="316"/>
      <c r="L283" s="297">
        <f>L239*'6. INPUT PROJECT'!$L191/(1-'6. INPUT PROJECT'!$L191)</f>
        <v>0</v>
      </c>
      <c r="M283" s="297">
        <f>M239*'6. INPUT PROJECT'!$L191/(1-'6. INPUT PROJECT'!$L191)</f>
        <v>0</v>
      </c>
      <c r="N283" s="297">
        <f>N239*'6. INPUT PROJECT'!$L191/(1-'6. INPUT PROJECT'!$L191)</f>
        <v>0</v>
      </c>
      <c r="O283" s="297">
        <f>O239*'6. INPUT PROJECT'!$L191/(1-'6. INPUT PROJECT'!$L191)</f>
        <v>0</v>
      </c>
      <c r="P283" s="297">
        <f>P239*'6. INPUT PROJECT'!$L191/(1-'6. INPUT PROJECT'!$L191)</f>
        <v>0</v>
      </c>
      <c r="Q283" s="297">
        <f>Q239*'6. INPUT PROJECT'!$L191/(1-'6. INPUT PROJECT'!$L191)</f>
        <v>0</v>
      </c>
      <c r="R283" s="297">
        <f>R239*'6. INPUT PROJECT'!$L191/(1-'6. INPUT PROJECT'!$L191)</f>
        <v>0</v>
      </c>
      <c r="S283" s="297">
        <f>S239*'6. INPUT PROJECT'!$L191/(1-'6. INPUT PROJECT'!$L191)</f>
        <v>0</v>
      </c>
      <c r="T283" s="297">
        <f>T239*'6. INPUT PROJECT'!$L191/(1-'6. INPUT PROJECT'!$L191)</f>
        <v>0</v>
      </c>
      <c r="U283" s="297">
        <f>U239*'6. INPUT PROJECT'!$L191/(1-'6. INPUT PROJECT'!$L191)</f>
        <v>0</v>
      </c>
      <c r="V283" s="297">
        <f>V239*'6. INPUT PROJECT'!$L191/(1-'6. INPUT PROJECT'!$L191)</f>
        <v>0</v>
      </c>
      <c r="W283" s="297">
        <f>W239*'6. INPUT PROJECT'!$L191/(1-'6. INPUT PROJECT'!$L191)</f>
        <v>0</v>
      </c>
      <c r="X283" s="297">
        <f>X239*'6. INPUT PROJECT'!$L191/(1-'6. INPUT PROJECT'!$L191)</f>
        <v>0</v>
      </c>
      <c r="Y283" s="297">
        <f>Y239*'6. INPUT PROJECT'!$L191/(1-'6. INPUT PROJECT'!$L191)</f>
        <v>0</v>
      </c>
      <c r="Z283" s="297">
        <f>Z239*'6. INPUT PROJECT'!$L191/(1-'6. INPUT PROJECT'!$L191)</f>
        <v>0</v>
      </c>
      <c r="AA283" s="297">
        <f>AA239*'6. INPUT PROJECT'!$L191/(1-'6. INPUT PROJECT'!$L191)</f>
        <v>0</v>
      </c>
      <c r="AB283" s="297">
        <f>AB239*'6. INPUT PROJECT'!$L191/(1-'6. INPUT PROJECT'!$L191)</f>
        <v>0</v>
      </c>
      <c r="AC283" s="297">
        <f>AC239*'6. INPUT PROJECT'!$L191/(1-'6. INPUT PROJECT'!$L191)</f>
        <v>0</v>
      </c>
      <c r="AD283" s="297">
        <f>AD239*'6. INPUT PROJECT'!$L191/(1-'6. INPUT PROJECT'!$L191)</f>
        <v>0</v>
      </c>
      <c r="AE283" s="297">
        <f>AE239*'6. INPUT PROJECT'!$L191/(1-'6. INPUT PROJECT'!$L191)</f>
        <v>0</v>
      </c>
      <c r="AF283" s="297">
        <f>AF239*'6. INPUT PROJECT'!$L191/(1-'6. INPUT PROJECT'!$L191)</f>
        <v>0</v>
      </c>
      <c r="AG283" s="297">
        <f>AG239*'6. INPUT PROJECT'!$L191/(1-'6. INPUT PROJECT'!$L191)</f>
        <v>0</v>
      </c>
      <c r="AH283" s="297">
        <f>AH239*'6. INPUT PROJECT'!$L191/(1-'6. INPUT PROJECT'!$L191)</f>
        <v>0</v>
      </c>
      <c r="AI283" s="297">
        <f>AI239*'6. INPUT PROJECT'!$L191/(1-'6. INPUT PROJECT'!$L191)</f>
        <v>0</v>
      </c>
      <c r="AJ283" s="297">
        <f>AJ239*'6. INPUT PROJECT'!$L191/(1-'6. INPUT PROJECT'!$L191)</f>
        <v>0</v>
      </c>
      <c r="AK283" s="297">
        <f>AK239*'6. INPUT PROJECT'!$L191/(1-'6. INPUT PROJECT'!$L191)</f>
        <v>0</v>
      </c>
      <c r="AL283" s="297">
        <f>AL239*'6. INPUT PROJECT'!$L191/(1-'6. INPUT PROJECT'!$L191)</f>
        <v>0</v>
      </c>
      <c r="AM283" s="297">
        <f>AM239*'6. INPUT PROJECT'!$L191/(1-'6. INPUT PROJECT'!$L191)</f>
        <v>0</v>
      </c>
      <c r="AN283" s="297">
        <f>AN239*'6. INPUT PROJECT'!$L191/(1-'6. INPUT PROJECT'!$L191)</f>
        <v>0</v>
      </c>
      <c r="AO283" s="297">
        <f>AO239*'6. INPUT PROJECT'!$L191/(1-'6. INPUT PROJECT'!$L191)</f>
        <v>0</v>
      </c>
      <c r="AP283" s="297">
        <f>AP239*'6. INPUT PROJECT'!$L191/(1-'6. INPUT PROJECT'!$L191)</f>
        <v>0</v>
      </c>
      <c r="AQ283" s="297">
        <f>AQ239*'6. INPUT PROJECT'!$L191/(1-'6. INPUT PROJECT'!$L191)</f>
        <v>0</v>
      </c>
      <c r="AR283" s="297">
        <f>AR239*'6. INPUT PROJECT'!$L191/(1-'6. INPUT PROJECT'!$L191)</f>
        <v>0</v>
      </c>
      <c r="AS283" s="297">
        <f>AS239*'6. INPUT PROJECT'!$L191/(1-'6. INPUT PROJECT'!$L191)</f>
        <v>0</v>
      </c>
      <c r="AT283" s="297">
        <f>AT239*'6. INPUT PROJECT'!$L191/(1-'6. INPUT PROJECT'!$L191)</f>
        <v>0</v>
      </c>
      <c r="AU283" s="297">
        <f>AU239*'6. INPUT PROJECT'!$L191/(1-'6. INPUT PROJECT'!$L191)</f>
        <v>0</v>
      </c>
      <c r="AV283" s="297">
        <f>AV239*'6. INPUT PROJECT'!$L191/(1-'6. INPUT PROJECT'!$L191)</f>
        <v>0</v>
      </c>
      <c r="AW283" s="297">
        <f>AW239*'6. INPUT PROJECT'!$L191/(1-'6. INPUT PROJECT'!$L191)</f>
        <v>0</v>
      </c>
      <c r="AX283" s="297">
        <f>AX239*'6. INPUT PROJECT'!$L191/(1-'6. INPUT PROJECT'!$L191)</f>
        <v>0</v>
      </c>
      <c r="AY283" s="297">
        <f>AY239*'6. INPUT PROJECT'!$L191/(1-'6. INPUT PROJECT'!$L191)</f>
        <v>0</v>
      </c>
      <c r="AZ283" s="297">
        <f>AZ239*'6. INPUT PROJECT'!$L191/(1-'6. INPUT PROJECT'!$L191)</f>
        <v>0</v>
      </c>
      <c r="BA283" s="297">
        <f>BA239*'6. INPUT PROJECT'!$L191/(1-'6. INPUT PROJECT'!$L191)</f>
        <v>0</v>
      </c>
      <c r="BB283" s="297">
        <f>BB239*'6. INPUT PROJECT'!$L191/(1-'6. INPUT PROJECT'!$L191)</f>
        <v>0</v>
      </c>
      <c r="BC283" s="297">
        <f>BC239*'6. INPUT PROJECT'!$L191/(1-'6. INPUT PROJECT'!$L191)</f>
        <v>0</v>
      </c>
      <c r="BD283" s="297">
        <f>BD239*'6. INPUT PROJECT'!$L191/(1-'6. INPUT PROJECT'!$L191)</f>
        <v>0</v>
      </c>
      <c r="BE283" s="297">
        <f>BE239*'6. INPUT PROJECT'!$L191/(1-'6. INPUT PROJECT'!$L191)</f>
        <v>0</v>
      </c>
      <c r="BF283" s="297">
        <f>BF239*'6. INPUT PROJECT'!$L191/(1-'6. INPUT PROJECT'!$L191)</f>
        <v>0</v>
      </c>
      <c r="BG283" s="297">
        <f>BG239*'6. INPUT PROJECT'!$L191/(1-'6. INPUT PROJECT'!$L191)</f>
        <v>0</v>
      </c>
      <c r="BH283" s="297">
        <f>BH239*'6. INPUT PROJECT'!$L191/(1-'6. INPUT PROJECT'!$L191)</f>
        <v>0</v>
      </c>
      <c r="BI283" s="297">
        <f>BI239*'6. INPUT PROJECT'!$L191/(1-'6. INPUT PROJECT'!$L191)</f>
        <v>0</v>
      </c>
      <c r="BJ283" s="297">
        <f>BJ239*'6. INPUT PROJECT'!$L191/(1-'6. INPUT PROJECT'!$L191)</f>
        <v>0</v>
      </c>
      <c r="BK283" s="297">
        <f>BK239*'6. INPUT PROJECT'!$L191/(1-'6. INPUT PROJECT'!$L191)</f>
        <v>0</v>
      </c>
      <c r="BL283" s="297">
        <f>BL239*'6. INPUT PROJECT'!$L191/(1-'6. INPUT PROJECT'!$L191)</f>
        <v>0</v>
      </c>
      <c r="BM283" s="297">
        <f>BM239*'6. INPUT PROJECT'!$L191/(1-'6. INPUT PROJECT'!$L191)</f>
        <v>0</v>
      </c>
      <c r="BN283" s="297">
        <f>BN239*'6. INPUT PROJECT'!$L191/(1-'6. INPUT PROJECT'!$L191)</f>
        <v>0</v>
      </c>
      <c r="BO283" s="297">
        <f>BO239*'6. INPUT PROJECT'!$L191/(1-'6. INPUT PROJECT'!$L191)</f>
        <v>0</v>
      </c>
      <c r="BP283" s="297">
        <f>BP239*'6. INPUT PROJECT'!$L191/(1-'6. INPUT PROJECT'!$L191)</f>
        <v>0</v>
      </c>
      <c r="BQ283" s="297">
        <f>BQ239*'6. INPUT PROJECT'!$L191/(1-'6. INPUT PROJECT'!$L191)</f>
        <v>0</v>
      </c>
      <c r="BR283" s="297">
        <f>BR239*'6. INPUT PROJECT'!$L191/(1-'6. INPUT PROJECT'!$L191)</f>
        <v>0</v>
      </c>
      <c r="BS283" s="297">
        <f>BS239*'6. INPUT PROJECT'!$L191/(1-'6. INPUT PROJECT'!$L191)</f>
        <v>0</v>
      </c>
    </row>
    <row r="284" spans="1:71" s="80" customFormat="1" ht="16" outlineLevel="2">
      <c r="A284" s="83"/>
      <c r="B284" s="129" t="str">
        <f t="shared" si="182"/>
        <v>Project-3.1.2-Item #8</v>
      </c>
      <c r="C284" s="129">
        <f t="shared" si="182"/>
        <v>0</v>
      </c>
      <c r="E284" s="297">
        <f t="shared" si="170"/>
        <v>0</v>
      </c>
      <c r="F284" s="297">
        <f t="shared" si="171"/>
        <v>0</v>
      </c>
      <c r="G284" s="297">
        <f t="shared" si="172"/>
        <v>0</v>
      </c>
      <c r="H284" s="297">
        <f t="shared" si="173"/>
        <v>0</v>
      </c>
      <c r="I284" s="297">
        <f t="shared" si="174"/>
        <v>0</v>
      </c>
      <c r="J284" s="297">
        <f t="shared" si="175"/>
        <v>0</v>
      </c>
      <c r="K284" s="316"/>
      <c r="L284" s="297">
        <f>L240*'6. INPUT PROJECT'!$L192/(1-'6. INPUT PROJECT'!$L192)</f>
        <v>0</v>
      </c>
      <c r="M284" s="297">
        <f>M240*'6. INPUT PROJECT'!$L192/(1-'6. INPUT PROJECT'!$L192)</f>
        <v>0</v>
      </c>
      <c r="N284" s="297">
        <f>N240*'6. INPUT PROJECT'!$L192/(1-'6. INPUT PROJECT'!$L192)</f>
        <v>0</v>
      </c>
      <c r="O284" s="297">
        <f>O240*'6. INPUT PROJECT'!$L192/(1-'6. INPUT PROJECT'!$L192)</f>
        <v>0</v>
      </c>
      <c r="P284" s="297">
        <f>P240*'6. INPUT PROJECT'!$L192/(1-'6. INPUT PROJECT'!$L192)</f>
        <v>0</v>
      </c>
      <c r="Q284" s="297">
        <f>Q240*'6. INPUT PROJECT'!$L192/(1-'6. INPUT PROJECT'!$L192)</f>
        <v>0</v>
      </c>
      <c r="R284" s="297">
        <f>R240*'6. INPUT PROJECT'!$L192/(1-'6. INPUT PROJECT'!$L192)</f>
        <v>0</v>
      </c>
      <c r="S284" s="297">
        <f>S240*'6. INPUT PROJECT'!$L192/(1-'6. INPUT PROJECT'!$L192)</f>
        <v>0</v>
      </c>
      <c r="T284" s="297">
        <f>T240*'6. INPUT PROJECT'!$L192/(1-'6. INPUT PROJECT'!$L192)</f>
        <v>0</v>
      </c>
      <c r="U284" s="297">
        <f>U240*'6. INPUT PROJECT'!$L192/(1-'6. INPUT PROJECT'!$L192)</f>
        <v>0</v>
      </c>
      <c r="V284" s="297">
        <f>V240*'6. INPUT PROJECT'!$L192/(1-'6. INPUT PROJECT'!$L192)</f>
        <v>0</v>
      </c>
      <c r="W284" s="297">
        <f>W240*'6. INPUT PROJECT'!$L192/(1-'6. INPUT PROJECT'!$L192)</f>
        <v>0</v>
      </c>
      <c r="X284" s="297">
        <f>X240*'6. INPUT PROJECT'!$L192/(1-'6. INPUT PROJECT'!$L192)</f>
        <v>0</v>
      </c>
      <c r="Y284" s="297">
        <f>Y240*'6. INPUT PROJECT'!$L192/(1-'6. INPUT PROJECT'!$L192)</f>
        <v>0</v>
      </c>
      <c r="Z284" s="297">
        <f>Z240*'6. INPUT PROJECT'!$L192/(1-'6. INPUT PROJECT'!$L192)</f>
        <v>0</v>
      </c>
      <c r="AA284" s="297">
        <f>AA240*'6. INPUT PROJECT'!$L192/(1-'6. INPUT PROJECT'!$L192)</f>
        <v>0</v>
      </c>
      <c r="AB284" s="297">
        <f>AB240*'6. INPUT PROJECT'!$L192/(1-'6. INPUT PROJECT'!$L192)</f>
        <v>0</v>
      </c>
      <c r="AC284" s="297">
        <f>AC240*'6. INPUT PROJECT'!$L192/(1-'6. INPUT PROJECT'!$L192)</f>
        <v>0</v>
      </c>
      <c r="AD284" s="297">
        <f>AD240*'6. INPUT PROJECT'!$L192/(1-'6. INPUT PROJECT'!$L192)</f>
        <v>0</v>
      </c>
      <c r="AE284" s="297">
        <f>AE240*'6. INPUT PROJECT'!$L192/(1-'6. INPUT PROJECT'!$L192)</f>
        <v>0</v>
      </c>
      <c r="AF284" s="297">
        <f>AF240*'6. INPUT PROJECT'!$L192/(1-'6. INPUT PROJECT'!$L192)</f>
        <v>0</v>
      </c>
      <c r="AG284" s="297">
        <f>AG240*'6. INPUT PROJECT'!$L192/(1-'6. INPUT PROJECT'!$L192)</f>
        <v>0</v>
      </c>
      <c r="AH284" s="297">
        <f>AH240*'6. INPUT PROJECT'!$L192/(1-'6. INPUT PROJECT'!$L192)</f>
        <v>0</v>
      </c>
      <c r="AI284" s="297">
        <f>AI240*'6. INPUT PROJECT'!$L192/(1-'6. INPUT PROJECT'!$L192)</f>
        <v>0</v>
      </c>
      <c r="AJ284" s="297">
        <f>AJ240*'6. INPUT PROJECT'!$L192/(1-'6. INPUT PROJECT'!$L192)</f>
        <v>0</v>
      </c>
      <c r="AK284" s="297">
        <f>AK240*'6. INPUT PROJECT'!$L192/(1-'6. INPUT PROJECT'!$L192)</f>
        <v>0</v>
      </c>
      <c r="AL284" s="297">
        <f>AL240*'6. INPUT PROJECT'!$L192/(1-'6. INPUT PROJECT'!$L192)</f>
        <v>0</v>
      </c>
      <c r="AM284" s="297">
        <f>AM240*'6. INPUT PROJECT'!$L192/(1-'6. INPUT PROJECT'!$L192)</f>
        <v>0</v>
      </c>
      <c r="AN284" s="297">
        <f>AN240*'6. INPUT PROJECT'!$L192/(1-'6. INPUT PROJECT'!$L192)</f>
        <v>0</v>
      </c>
      <c r="AO284" s="297">
        <f>AO240*'6. INPUT PROJECT'!$L192/(1-'6. INPUT PROJECT'!$L192)</f>
        <v>0</v>
      </c>
      <c r="AP284" s="297">
        <f>AP240*'6. INPUT PROJECT'!$L192/(1-'6. INPUT PROJECT'!$L192)</f>
        <v>0</v>
      </c>
      <c r="AQ284" s="297">
        <f>AQ240*'6. INPUT PROJECT'!$L192/(1-'6. INPUT PROJECT'!$L192)</f>
        <v>0</v>
      </c>
      <c r="AR284" s="297">
        <f>AR240*'6. INPUT PROJECT'!$L192/(1-'6. INPUT PROJECT'!$L192)</f>
        <v>0</v>
      </c>
      <c r="AS284" s="297">
        <f>AS240*'6. INPUT PROJECT'!$L192/(1-'6. INPUT PROJECT'!$L192)</f>
        <v>0</v>
      </c>
      <c r="AT284" s="297">
        <f>AT240*'6. INPUT PROJECT'!$L192/(1-'6. INPUT PROJECT'!$L192)</f>
        <v>0</v>
      </c>
      <c r="AU284" s="297">
        <f>AU240*'6. INPUT PROJECT'!$L192/(1-'6. INPUT PROJECT'!$L192)</f>
        <v>0</v>
      </c>
      <c r="AV284" s="297">
        <f>AV240*'6. INPUT PROJECT'!$L192/(1-'6. INPUT PROJECT'!$L192)</f>
        <v>0</v>
      </c>
      <c r="AW284" s="297">
        <f>AW240*'6. INPUT PROJECT'!$L192/(1-'6. INPUT PROJECT'!$L192)</f>
        <v>0</v>
      </c>
      <c r="AX284" s="297">
        <f>AX240*'6. INPUT PROJECT'!$L192/(1-'6. INPUT PROJECT'!$L192)</f>
        <v>0</v>
      </c>
      <c r="AY284" s="297">
        <f>AY240*'6. INPUT PROJECT'!$L192/(1-'6. INPUT PROJECT'!$L192)</f>
        <v>0</v>
      </c>
      <c r="AZ284" s="297">
        <f>AZ240*'6. INPUT PROJECT'!$L192/(1-'6. INPUT PROJECT'!$L192)</f>
        <v>0</v>
      </c>
      <c r="BA284" s="297">
        <f>BA240*'6. INPUT PROJECT'!$L192/(1-'6. INPUT PROJECT'!$L192)</f>
        <v>0</v>
      </c>
      <c r="BB284" s="297">
        <f>BB240*'6. INPUT PROJECT'!$L192/(1-'6. INPUT PROJECT'!$L192)</f>
        <v>0</v>
      </c>
      <c r="BC284" s="297">
        <f>BC240*'6. INPUT PROJECT'!$L192/(1-'6. INPUT PROJECT'!$L192)</f>
        <v>0</v>
      </c>
      <c r="BD284" s="297">
        <f>BD240*'6. INPUT PROJECT'!$L192/(1-'6. INPUT PROJECT'!$L192)</f>
        <v>0</v>
      </c>
      <c r="BE284" s="297">
        <f>BE240*'6. INPUT PROJECT'!$L192/(1-'6. INPUT PROJECT'!$L192)</f>
        <v>0</v>
      </c>
      <c r="BF284" s="297">
        <f>BF240*'6. INPUT PROJECT'!$L192/(1-'6. INPUT PROJECT'!$L192)</f>
        <v>0</v>
      </c>
      <c r="BG284" s="297">
        <f>BG240*'6. INPUT PROJECT'!$L192/(1-'6. INPUT PROJECT'!$L192)</f>
        <v>0</v>
      </c>
      <c r="BH284" s="297">
        <f>BH240*'6. INPUT PROJECT'!$L192/(1-'6. INPUT PROJECT'!$L192)</f>
        <v>0</v>
      </c>
      <c r="BI284" s="297">
        <f>BI240*'6. INPUT PROJECT'!$L192/(1-'6. INPUT PROJECT'!$L192)</f>
        <v>0</v>
      </c>
      <c r="BJ284" s="297">
        <f>BJ240*'6. INPUT PROJECT'!$L192/(1-'6. INPUT PROJECT'!$L192)</f>
        <v>0</v>
      </c>
      <c r="BK284" s="297">
        <f>BK240*'6. INPUT PROJECT'!$L192/(1-'6. INPUT PROJECT'!$L192)</f>
        <v>0</v>
      </c>
      <c r="BL284" s="297">
        <f>BL240*'6. INPUT PROJECT'!$L192/(1-'6. INPUT PROJECT'!$L192)</f>
        <v>0</v>
      </c>
      <c r="BM284" s="297">
        <f>BM240*'6. INPUT PROJECT'!$L192/(1-'6. INPUT PROJECT'!$L192)</f>
        <v>0</v>
      </c>
      <c r="BN284" s="297">
        <f>BN240*'6. INPUT PROJECT'!$L192/(1-'6. INPUT PROJECT'!$L192)</f>
        <v>0</v>
      </c>
      <c r="BO284" s="297">
        <f>BO240*'6. INPUT PROJECT'!$L192/(1-'6. INPUT PROJECT'!$L192)</f>
        <v>0</v>
      </c>
      <c r="BP284" s="297">
        <f>BP240*'6. INPUT PROJECT'!$L192/(1-'6. INPUT PROJECT'!$L192)</f>
        <v>0</v>
      </c>
      <c r="BQ284" s="297">
        <f>BQ240*'6. INPUT PROJECT'!$L192/(1-'6. INPUT PROJECT'!$L192)</f>
        <v>0</v>
      </c>
      <c r="BR284" s="297">
        <f>BR240*'6. INPUT PROJECT'!$L192/(1-'6. INPUT PROJECT'!$L192)</f>
        <v>0</v>
      </c>
      <c r="BS284" s="297">
        <f>BS240*'6. INPUT PROJECT'!$L192/(1-'6. INPUT PROJECT'!$L192)</f>
        <v>0</v>
      </c>
    </row>
    <row r="285" spans="1:71" s="80" customFormat="1" ht="16" outlineLevel="2">
      <c r="A285" s="83"/>
      <c r="B285" s="129" t="str">
        <f t="shared" si="182"/>
        <v>Project-3.1.2-Item #9</v>
      </c>
      <c r="C285" s="129">
        <f t="shared" si="182"/>
        <v>0</v>
      </c>
      <c r="E285" s="297">
        <f t="shared" si="170"/>
        <v>0</v>
      </c>
      <c r="F285" s="297">
        <f t="shared" si="171"/>
        <v>0</v>
      </c>
      <c r="G285" s="297">
        <f t="shared" si="172"/>
        <v>0</v>
      </c>
      <c r="H285" s="297">
        <f t="shared" si="173"/>
        <v>0</v>
      </c>
      <c r="I285" s="297">
        <f t="shared" si="174"/>
        <v>0</v>
      </c>
      <c r="J285" s="297">
        <f t="shared" si="175"/>
        <v>0</v>
      </c>
      <c r="K285" s="307"/>
      <c r="L285" s="297">
        <f>L241*'6. INPUT PROJECT'!$L193/(1-'6. INPUT PROJECT'!$L193)</f>
        <v>0</v>
      </c>
      <c r="M285" s="297">
        <f>M241*'6. INPUT PROJECT'!$L193/(1-'6. INPUT PROJECT'!$L193)</f>
        <v>0</v>
      </c>
      <c r="N285" s="297">
        <f>N241*'6. INPUT PROJECT'!$L193/(1-'6. INPUT PROJECT'!$L193)</f>
        <v>0</v>
      </c>
      <c r="O285" s="297">
        <f>O241*'6. INPUT PROJECT'!$L193/(1-'6. INPUT PROJECT'!$L193)</f>
        <v>0</v>
      </c>
      <c r="P285" s="297">
        <f>P241*'6. INPUT PROJECT'!$L193/(1-'6. INPUT PROJECT'!$L193)</f>
        <v>0</v>
      </c>
      <c r="Q285" s="297">
        <f>Q241*'6. INPUT PROJECT'!$L193/(1-'6. INPUT PROJECT'!$L193)</f>
        <v>0</v>
      </c>
      <c r="R285" s="297">
        <f>R241*'6. INPUT PROJECT'!$L193/(1-'6. INPUT PROJECT'!$L193)</f>
        <v>0</v>
      </c>
      <c r="S285" s="297">
        <f>S241*'6. INPUT PROJECT'!$L193/(1-'6. INPUT PROJECT'!$L193)</f>
        <v>0</v>
      </c>
      <c r="T285" s="297">
        <f>T241*'6. INPUT PROJECT'!$L193/(1-'6. INPUT PROJECT'!$L193)</f>
        <v>0</v>
      </c>
      <c r="U285" s="297">
        <f>U241*'6. INPUT PROJECT'!$L193/(1-'6. INPUT PROJECT'!$L193)</f>
        <v>0</v>
      </c>
      <c r="V285" s="297">
        <f>V241*'6. INPUT PROJECT'!$L193/(1-'6. INPUT PROJECT'!$L193)</f>
        <v>0</v>
      </c>
      <c r="W285" s="297">
        <f>W241*'6. INPUT PROJECT'!$L193/(1-'6. INPUT PROJECT'!$L193)</f>
        <v>0</v>
      </c>
      <c r="X285" s="297">
        <f>X241*'6. INPUT PROJECT'!$L193/(1-'6. INPUT PROJECT'!$L193)</f>
        <v>0</v>
      </c>
      <c r="Y285" s="297">
        <f>Y241*'6. INPUT PROJECT'!$L193/(1-'6. INPUT PROJECT'!$L193)</f>
        <v>0</v>
      </c>
      <c r="Z285" s="297">
        <f>Z241*'6. INPUT PROJECT'!$L193/(1-'6. INPUT PROJECT'!$L193)</f>
        <v>0</v>
      </c>
      <c r="AA285" s="297">
        <f>AA241*'6. INPUT PROJECT'!$L193/(1-'6. INPUT PROJECT'!$L193)</f>
        <v>0</v>
      </c>
      <c r="AB285" s="297">
        <f>AB241*'6. INPUT PROJECT'!$L193/(1-'6. INPUT PROJECT'!$L193)</f>
        <v>0</v>
      </c>
      <c r="AC285" s="297">
        <f>AC241*'6. INPUT PROJECT'!$L193/(1-'6. INPUT PROJECT'!$L193)</f>
        <v>0</v>
      </c>
      <c r="AD285" s="297">
        <f>AD241*'6. INPUT PROJECT'!$L193/(1-'6. INPUT PROJECT'!$L193)</f>
        <v>0</v>
      </c>
      <c r="AE285" s="297">
        <f>AE241*'6. INPUT PROJECT'!$L193/(1-'6. INPUT PROJECT'!$L193)</f>
        <v>0</v>
      </c>
      <c r="AF285" s="297">
        <f>AF241*'6. INPUT PROJECT'!$L193/(1-'6. INPUT PROJECT'!$L193)</f>
        <v>0</v>
      </c>
      <c r="AG285" s="297">
        <f>AG241*'6. INPUT PROJECT'!$L193/(1-'6. INPUT PROJECT'!$L193)</f>
        <v>0</v>
      </c>
      <c r="AH285" s="297">
        <f>AH241*'6. INPUT PROJECT'!$L193/(1-'6. INPUT PROJECT'!$L193)</f>
        <v>0</v>
      </c>
      <c r="AI285" s="297">
        <f>AI241*'6. INPUT PROJECT'!$L193/(1-'6. INPUT PROJECT'!$L193)</f>
        <v>0</v>
      </c>
      <c r="AJ285" s="297">
        <f>AJ241*'6. INPUT PROJECT'!$L193/(1-'6. INPUT PROJECT'!$L193)</f>
        <v>0</v>
      </c>
      <c r="AK285" s="297">
        <f>AK241*'6. INPUT PROJECT'!$L193/(1-'6. INPUT PROJECT'!$L193)</f>
        <v>0</v>
      </c>
      <c r="AL285" s="297">
        <f>AL241*'6. INPUT PROJECT'!$L193/(1-'6. INPUT PROJECT'!$L193)</f>
        <v>0</v>
      </c>
      <c r="AM285" s="297">
        <f>AM241*'6. INPUT PROJECT'!$L193/(1-'6. INPUT PROJECT'!$L193)</f>
        <v>0</v>
      </c>
      <c r="AN285" s="297">
        <f>AN241*'6. INPUT PROJECT'!$L193/(1-'6. INPUT PROJECT'!$L193)</f>
        <v>0</v>
      </c>
      <c r="AO285" s="297">
        <f>AO241*'6. INPUT PROJECT'!$L193/(1-'6. INPUT PROJECT'!$L193)</f>
        <v>0</v>
      </c>
      <c r="AP285" s="297">
        <f>AP241*'6. INPUT PROJECT'!$L193/(1-'6. INPUT PROJECT'!$L193)</f>
        <v>0</v>
      </c>
      <c r="AQ285" s="297">
        <f>AQ241*'6. INPUT PROJECT'!$L193/(1-'6. INPUT PROJECT'!$L193)</f>
        <v>0</v>
      </c>
      <c r="AR285" s="297">
        <f>AR241*'6. INPUT PROJECT'!$L193/(1-'6. INPUT PROJECT'!$L193)</f>
        <v>0</v>
      </c>
      <c r="AS285" s="297">
        <f>AS241*'6. INPUT PROJECT'!$L193/(1-'6. INPUT PROJECT'!$L193)</f>
        <v>0</v>
      </c>
      <c r="AT285" s="297">
        <f>AT241*'6. INPUT PROJECT'!$L193/(1-'6. INPUT PROJECT'!$L193)</f>
        <v>0</v>
      </c>
      <c r="AU285" s="297">
        <f>AU241*'6. INPUT PROJECT'!$L193/(1-'6. INPUT PROJECT'!$L193)</f>
        <v>0</v>
      </c>
      <c r="AV285" s="297">
        <f>AV241*'6. INPUT PROJECT'!$L193/(1-'6. INPUT PROJECT'!$L193)</f>
        <v>0</v>
      </c>
      <c r="AW285" s="297">
        <f>AW241*'6. INPUT PROJECT'!$L193/(1-'6. INPUT PROJECT'!$L193)</f>
        <v>0</v>
      </c>
      <c r="AX285" s="297">
        <f>AX241*'6. INPUT PROJECT'!$L193/(1-'6. INPUT PROJECT'!$L193)</f>
        <v>0</v>
      </c>
      <c r="AY285" s="297">
        <f>AY241*'6. INPUT PROJECT'!$L193/(1-'6. INPUT PROJECT'!$L193)</f>
        <v>0</v>
      </c>
      <c r="AZ285" s="297">
        <f>AZ241*'6. INPUT PROJECT'!$L193/(1-'6. INPUT PROJECT'!$L193)</f>
        <v>0</v>
      </c>
      <c r="BA285" s="297">
        <f>BA241*'6. INPUT PROJECT'!$L193/(1-'6. INPUT PROJECT'!$L193)</f>
        <v>0</v>
      </c>
      <c r="BB285" s="297">
        <f>BB241*'6. INPUT PROJECT'!$L193/(1-'6. INPUT PROJECT'!$L193)</f>
        <v>0</v>
      </c>
      <c r="BC285" s="297">
        <f>BC241*'6. INPUT PROJECT'!$L193/(1-'6. INPUT PROJECT'!$L193)</f>
        <v>0</v>
      </c>
      <c r="BD285" s="297">
        <f>BD241*'6. INPUT PROJECT'!$L193/(1-'6. INPUT PROJECT'!$L193)</f>
        <v>0</v>
      </c>
      <c r="BE285" s="297">
        <f>BE241*'6. INPUT PROJECT'!$L193/(1-'6. INPUT PROJECT'!$L193)</f>
        <v>0</v>
      </c>
      <c r="BF285" s="297">
        <f>BF241*'6. INPUT PROJECT'!$L193/(1-'6. INPUT PROJECT'!$L193)</f>
        <v>0</v>
      </c>
      <c r="BG285" s="297">
        <f>BG241*'6. INPUT PROJECT'!$L193/(1-'6. INPUT PROJECT'!$L193)</f>
        <v>0</v>
      </c>
      <c r="BH285" s="297">
        <f>BH241*'6. INPUT PROJECT'!$L193/(1-'6. INPUT PROJECT'!$L193)</f>
        <v>0</v>
      </c>
      <c r="BI285" s="297">
        <f>BI241*'6. INPUT PROJECT'!$L193/(1-'6. INPUT PROJECT'!$L193)</f>
        <v>0</v>
      </c>
      <c r="BJ285" s="297">
        <f>BJ241*'6. INPUT PROJECT'!$L193/(1-'6. INPUT PROJECT'!$L193)</f>
        <v>0</v>
      </c>
      <c r="BK285" s="297">
        <f>BK241*'6. INPUT PROJECT'!$L193/(1-'6. INPUT PROJECT'!$L193)</f>
        <v>0</v>
      </c>
      <c r="BL285" s="297">
        <f>BL241*'6. INPUT PROJECT'!$L193/(1-'6. INPUT PROJECT'!$L193)</f>
        <v>0</v>
      </c>
      <c r="BM285" s="297">
        <f>BM241*'6. INPUT PROJECT'!$L193/(1-'6. INPUT PROJECT'!$L193)</f>
        <v>0</v>
      </c>
      <c r="BN285" s="297">
        <f>BN241*'6. INPUT PROJECT'!$L193/(1-'6. INPUT PROJECT'!$L193)</f>
        <v>0</v>
      </c>
      <c r="BO285" s="297">
        <f>BO241*'6. INPUT PROJECT'!$L193/(1-'6. INPUT PROJECT'!$L193)</f>
        <v>0</v>
      </c>
      <c r="BP285" s="297">
        <f>BP241*'6. INPUT PROJECT'!$L193/(1-'6. INPUT PROJECT'!$L193)</f>
        <v>0</v>
      </c>
      <c r="BQ285" s="297">
        <f>BQ241*'6. INPUT PROJECT'!$L193/(1-'6. INPUT PROJECT'!$L193)</f>
        <v>0</v>
      </c>
      <c r="BR285" s="297">
        <f>BR241*'6. INPUT PROJECT'!$L193/(1-'6. INPUT PROJECT'!$L193)</f>
        <v>0</v>
      </c>
      <c r="BS285" s="297">
        <f>BS241*'6. INPUT PROJECT'!$L193/(1-'6. INPUT PROJECT'!$L193)</f>
        <v>0</v>
      </c>
    </row>
    <row r="286" spans="1:71" s="80" customFormat="1" ht="16" outlineLevel="2">
      <c r="A286" s="83"/>
      <c r="B286" s="134" t="str">
        <f t="shared" si="182"/>
        <v>Project-3.1.2-Item #10</v>
      </c>
      <c r="C286" s="134">
        <f t="shared" si="182"/>
        <v>0</v>
      </c>
      <c r="E286" s="298">
        <f t="shared" si="170"/>
        <v>0</v>
      </c>
      <c r="F286" s="298">
        <f t="shared" si="171"/>
        <v>0</v>
      </c>
      <c r="G286" s="298">
        <f t="shared" si="172"/>
        <v>0</v>
      </c>
      <c r="H286" s="298">
        <f t="shared" si="173"/>
        <v>0</v>
      </c>
      <c r="I286" s="298">
        <f t="shared" si="174"/>
        <v>0</v>
      </c>
      <c r="J286" s="298">
        <f t="shared" si="175"/>
        <v>0</v>
      </c>
      <c r="K286" s="309"/>
      <c r="L286" s="298">
        <f>L242*'6. INPUT PROJECT'!$L194/(1-'6. INPUT PROJECT'!$L194)</f>
        <v>0</v>
      </c>
      <c r="M286" s="298">
        <f>M242*'6. INPUT PROJECT'!$L194/(1-'6. INPUT PROJECT'!$L194)</f>
        <v>0</v>
      </c>
      <c r="N286" s="298">
        <f>N242*'6. INPUT PROJECT'!$L194/(1-'6. INPUT PROJECT'!$L194)</f>
        <v>0</v>
      </c>
      <c r="O286" s="298">
        <f>O242*'6. INPUT PROJECT'!$L194/(1-'6. INPUT PROJECT'!$L194)</f>
        <v>0</v>
      </c>
      <c r="P286" s="298">
        <f>P242*'6. INPUT PROJECT'!$L194/(1-'6. INPUT PROJECT'!$L194)</f>
        <v>0</v>
      </c>
      <c r="Q286" s="298">
        <f>Q242*'6. INPUT PROJECT'!$L194/(1-'6. INPUT PROJECT'!$L194)</f>
        <v>0</v>
      </c>
      <c r="R286" s="298">
        <f>R242*'6. INPUT PROJECT'!$L194/(1-'6. INPUT PROJECT'!$L194)</f>
        <v>0</v>
      </c>
      <c r="S286" s="298">
        <f>S242*'6. INPUT PROJECT'!$L194/(1-'6. INPUT PROJECT'!$L194)</f>
        <v>0</v>
      </c>
      <c r="T286" s="298">
        <f>T242*'6. INPUT PROJECT'!$L194/(1-'6. INPUT PROJECT'!$L194)</f>
        <v>0</v>
      </c>
      <c r="U286" s="298">
        <f>U242*'6. INPUT PROJECT'!$L194/(1-'6. INPUT PROJECT'!$L194)</f>
        <v>0</v>
      </c>
      <c r="V286" s="298">
        <f>V242*'6. INPUT PROJECT'!$L194/(1-'6. INPUT PROJECT'!$L194)</f>
        <v>0</v>
      </c>
      <c r="W286" s="298">
        <f>W242*'6. INPUT PROJECT'!$L194/(1-'6. INPUT PROJECT'!$L194)</f>
        <v>0</v>
      </c>
      <c r="X286" s="298">
        <f>X242*'6. INPUT PROJECT'!$L194/(1-'6. INPUT PROJECT'!$L194)</f>
        <v>0</v>
      </c>
      <c r="Y286" s="298">
        <f>Y242*'6. INPUT PROJECT'!$L194/(1-'6. INPUT PROJECT'!$L194)</f>
        <v>0</v>
      </c>
      <c r="Z286" s="298">
        <f>Z242*'6. INPUT PROJECT'!$L194/(1-'6. INPUT PROJECT'!$L194)</f>
        <v>0</v>
      </c>
      <c r="AA286" s="298">
        <f>AA242*'6. INPUT PROJECT'!$L194/(1-'6. INPUT PROJECT'!$L194)</f>
        <v>0</v>
      </c>
      <c r="AB286" s="298">
        <f>AB242*'6. INPUT PROJECT'!$L194/(1-'6. INPUT PROJECT'!$L194)</f>
        <v>0</v>
      </c>
      <c r="AC286" s="298">
        <f>AC242*'6. INPUT PROJECT'!$L194/(1-'6. INPUT PROJECT'!$L194)</f>
        <v>0</v>
      </c>
      <c r="AD286" s="298">
        <f>AD242*'6. INPUT PROJECT'!$L194/(1-'6. INPUT PROJECT'!$L194)</f>
        <v>0</v>
      </c>
      <c r="AE286" s="298">
        <f>AE242*'6. INPUT PROJECT'!$L194/(1-'6. INPUT PROJECT'!$L194)</f>
        <v>0</v>
      </c>
      <c r="AF286" s="298">
        <f>AF242*'6. INPUT PROJECT'!$L194/(1-'6. INPUT PROJECT'!$L194)</f>
        <v>0</v>
      </c>
      <c r="AG286" s="298">
        <f>AG242*'6. INPUT PROJECT'!$L194/(1-'6. INPUT PROJECT'!$L194)</f>
        <v>0</v>
      </c>
      <c r="AH286" s="298">
        <f>AH242*'6. INPUT PROJECT'!$L194/(1-'6. INPUT PROJECT'!$L194)</f>
        <v>0</v>
      </c>
      <c r="AI286" s="298">
        <f>AI242*'6. INPUT PROJECT'!$L194/(1-'6. INPUT PROJECT'!$L194)</f>
        <v>0</v>
      </c>
      <c r="AJ286" s="298">
        <f>AJ242*'6. INPUT PROJECT'!$L194/(1-'6. INPUT PROJECT'!$L194)</f>
        <v>0</v>
      </c>
      <c r="AK286" s="298">
        <f>AK242*'6. INPUT PROJECT'!$L194/(1-'6. INPUT PROJECT'!$L194)</f>
        <v>0</v>
      </c>
      <c r="AL286" s="298">
        <f>AL242*'6. INPUT PROJECT'!$L194/(1-'6. INPUT PROJECT'!$L194)</f>
        <v>0</v>
      </c>
      <c r="AM286" s="298">
        <f>AM242*'6. INPUT PROJECT'!$L194/(1-'6. INPUT PROJECT'!$L194)</f>
        <v>0</v>
      </c>
      <c r="AN286" s="298">
        <f>AN242*'6. INPUT PROJECT'!$L194/(1-'6. INPUT PROJECT'!$L194)</f>
        <v>0</v>
      </c>
      <c r="AO286" s="298">
        <f>AO242*'6. INPUT PROJECT'!$L194/(1-'6. INPUT PROJECT'!$L194)</f>
        <v>0</v>
      </c>
      <c r="AP286" s="298">
        <f>AP242*'6. INPUT PROJECT'!$L194/(1-'6. INPUT PROJECT'!$L194)</f>
        <v>0</v>
      </c>
      <c r="AQ286" s="298">
        <f>AQ242*'6. INPUT PROJECT'!$L194/(1-'6. INPUT PROJECT'!$L194)</f>
        <v>0</v>
      </c>
      <c r="AR286" s="298">
        <f>AR242*'6. INPUT PROJECT'!$L194/(1-'6. INPUT PROJECT'!$L194)</f>
        <v>0</v>
      </c>
      <c r="AS286" s="298">
        <f>AS242*'6. INPUT PROJECT'!$L194/(1-'6. INPUT PROJECT'!$L194)</f>
        <v>0</v>
      </c>
      <c r="AT286" s="298">
        <f>AT242*'6. INPUT PROJECT'!$L194/(1-'6. INPUT PROJECT'!$L194)</f>
        <v>0</v>
      </c>
      <c r="AU286" s="298">
        <f>AU242*'6. INPUT PROJECT'!$L194/(1-'6. INPUT PROJECT'!$L194)</f>
        <v>0</v>
      </c>
      <c r="AV286" s="298">
        <f>AV242*'6. INPUT PROJECT'!$L194/(1-'6. INPUT PROJECT'!$L194)</f>
        <v>0</v>
      </c>
      <c r="AW286" s="298">
        <f>AW242*'6. INPUT PROJECT'!$L194/(1-'6. INPUT PROJECT'!$L194)</f>
        <v>0</v>
      </c>
      <c r="AX286" s="298">
        <f>AX242*'6. INPUT PROJECT'!$L194/(1-'6. INPUT PROJECT'!$L194)</f>
        <v>0</v>
      </c>
      <c r="AY286" s="298">
        <f>AY242*'6. INPUT PROJECT'!$L194/(1-'6. INPUT PROJECT'!$L194)</f>
        <v>0</v>
      </c>
      <c r="AZ286" s="298">
        <f>AZ242*'6. INPUT PROJECT'!$L194/(1-'6. INPUT PROJECT'!$L194)</f>
        <v>0</v>
      </c>
      <c r="BA286" s="298">
        <f>BA242*'6. INPUT PROJECT'!$L194/(1-'6. INPUT PROJECT'!$L194)</f>
        <v>0</v>
      </c>
      <c r="BB286" s="298">
        <f>BB242*'6. INPUT PROJECT'!$L194/(1-'6. INPUT PROJECT'!$L194)</f>
        <v>0</v>
      </c>
      <c r="BC286" s="298">
        <f>BC242*'6. INPUT PROJECT'!$L194/(1-'6. INPUT PROJECT'!$L194)</f>
        <v>0</v>
      </c>
      <c r="BD286" s="298">
        <f>BD242*'6. INPUT PROJECT'!$L194/(1-'6. INPUT PROJECT'!$L194)</f>
        <v>0</v>
      </c>
      <c r="BE286" s="298">
        <f>BE242*'6. INPUT PROJECT'!$L194/(1-'6. INPUT PROJECT'!$L194)</f>
        <v>0</v>
      </c>
      <c r="BF286" s="298">
        <f>BF242*'6. INPUT PROJECT'!$L194/(1-'6. INPUT PROJECT'!$L194)</f>
        <v>0</v>
      </c>
      <c r="BG286" s="298">
        <f>BG242*'6. INPUT PROJECT'!$L194/(1-'6. INPUT PROJECT'!$L194)</f>
        <v>0</v>
      </c>
      <c r="BH286" s="298">
        <f>BH242*'6. INPUT PROJECT'!$L194/(1-'6. INPUT PROJECT'!$L194)</f>
        <v>0</v>
      </c>
      <c r="BI286" s="298">
        <f>BI242*'6. INPUT PROJECT'!$L194/(1-'6. INPUT PROJECT'!$L194)</f>
        <v>0</v>
      </c>
      <c r="BJ286" s="298">
        <f>BJ242*'6. INPUT PROJECT'!$L194/(1-'6. INPUT PROJECT'!$L194)</f>
        <v>0</v>
      </c>
      <c r="BK286" s="298">
        <f>BK242*'6. INPUT PROJECT'!$L194/(1-'6. INPUT PROJECT'!$L194)</f>
        <v>0</v>
      </c>
      <c r="BL286" s="298">
        <f>BL242*'6. INPUT PROJECT'!$L194/(1-'6. INPUT PROJECT'!$L194)</f>
        <v>0</v>
      </c>
      <c r="BM286" s="298">
        <f>BM242*'6. INPUT PROJECT'!$L194/(1-'6. INPUT PROJECT'!$L194)</f>
        <v>0</v>
      </c>
      <c r="BN286" s="298">
        <f>BN242*'6. INPUT PROJECT'!$L194/(1-'6. INPUT PROJECT'!$L194)</f>
        <v>0</v>
      </c>
      <c r="BO286" s="298">
        <f>BO242*'6. INPUT PROJECT'!$L194/(1-'6. INPUT PROJECT'!$L194)</f>
        <v>0</v>
      </c>
      <c r="BP286" s="298">
        <f>BP242*'6. INPUT PROJECT'!$L194/(1-'6. INPUT PROJECT'!$L194)</f>
        <v>0</v>
      </c>
      <c r="BQ286" s="298">
        <f>BQ242*'6. INPUT PROJECT'!$L194/(1-'6. INPUT PROJECT'!$L194)</f>
        <v>0</v>
      </c>
      <c r="BR286" s="298">
        <f>BR242*'6. INPUT PROJECT'!$L194/(1-'6. INPUT PROJECT'!$L194)</f>
        <v>0</v>
      </c>
      <c r="BS286" s="298">
        <f>BS242*'6. INPUT PROJECT'!$L194/(1-'6. INPUT PROJECT'!$L194)</f>
        <v>0</v>
      </c>
    </row>
    <row r="287" spans="1:71" s="79" customFormat="1" ht="16" outlineLevel="1">
      <c r="A287" s="83"/>
      <c r="B287" s="133" t="str">
        <f>'6. INPUT PROJECT'!D216</f>
        <v>3.2.3</v>
      </c>
      <c r="C287" s="133" t="str">
        <f>'6. INPUT PROJECT'!E216</f>
        <v>Discount - Project Pull-through - NTT - Revenues - Operating services</v>
      </c>
      <c r="E287" s="296">
        <f t="shared" si="170"/>
        <v>0</v>
      </c>
      <c r="F287" s="296">
        <f t="shared" si="171"/>
        <v>0</v>
      </c>
      <c r="G287" s="296">
        <f t="shared" si="172"/>
        <v>0</v>
      </c>
      <c r="H287" s="296">
        <f t="shared" si="173"/>
        <v>0</v>
      </c>
      <c r="I287" s="296">
        <f t="shared" si="174"/>
        <v>0</v>
      </c>
      <c r="J287" s="296">
        <f t="shared" si="175"/>
        <v>0</v>
      </c>
      <c r="K287" s="291"/>
      <c r="L287" s="296">
        <f t="shared" ref="L287:AQ287" si="183">SUM(L288:L297)</f>
        <v>0</v>
      </c>
      <c r="M287" s="296">
        <f t="shared" si="183"/>
        <v>0</v>
      </c>
      <c r="N287" s="296">
        <f t="shared" si="183"/>
        <v>0</v>
      </c>
      <c r="O287" s="296">
        <f t="shared" si="183"/>
        <v>0</v>
      </c>
      <c r="P287" s="296">
        <f t="shared" si="183"/>
        <v>0</v>
      </c>
      <c r="Q287" s="296">
        <f t="shared" si="183"/>
        <v>0</v>
      </c>
      <c r="R287" s="296">
        <f t="shared" si="183"/>
        <v>0</v>
      </c>
      <c r="S287" s="296">
        <f t="shared" si="183"/>
        <v>0</v>
      </c>
      <c r="T287" s="296">
        <f t="shared" si="183"/>
        <v>0</v>
      </c>
      <c r="U287" s="296">
        <f t="shared" si="183"/>
        <v>0</v>
      </c>
      <c r="V287" s="296">
        <f t="shared" si="183"/>
        <v>0</v>
      </c>
      <c r="W287" s="296">
        <f t="shared" si="183"/>
        <v>0</v>
      </c>
      <c r="X287" s="296">
        <f t="shared" si="183"/>
        <v>0</v>
      </c>
      <c r="Y287" s="296">
        <f t="shared" si="183"/>
        <v>0</v>
      </c>
      <c r="Z287" s="296">
        <f t="shared" si="183"/>
        <v>0</v>
      </c>
      <c r="AA287" s="296">
        <f t="shared" si="183"/>
        <v>0</v>
      </c>
      <c r="AB287" s="296">
        <f t="shared" si="183"/>
        <v>0</v>
      </c>
      <c r="AC287" s="296">
        <f t="shared" si="183"/>
        <v>0</v>
      </c>
      <c r="AD287" s="296">
        <f t="shared" si="183"/>
        <v>0</v>
      </c>
      <c r="AE287" s="296">
        <f t="shared" si="183"/>
        <v>0</v>
      </c>
      <c r="AF287" s="296">
        <f t="shared" si="183"/>
        <v>0</v>
      </c>
      <c r="AG287" s="296">
        <f t="shared" si="183"/>
        <v>0</v>
      </c>
      <c r="AH287" s="296">
        <f t="shared" si="183"/>
        <v>0</v>
      </c>
      <c r="AI287" s="296">
        <f t="shared" si="183"/>
        <v>0</v>
      </c>
      <c r="AJ287" s="296">
        <f t="shared" si="183"/>
        <v>0</v>
      </c>
      <c r="AK287" s="296">
        <f t="shared" si="183"/>
        <v>0</v>
      </c>
      <c r="AL287" s="296">
        <f t="shared" si="183"/>
        <v>0</v>
      </c>
      <c r="AM287" s="296">
        <f t="shared" si="183"/>
        <v>0</v>
      </c>
      <c r="AN287" s="296">
        <f t="shared" si="183"/>
        <v>0</v>
      </c>
      <c r="AO287" s="296">
        <f t="shared" si="183"/>
        <v>0</v>
      </c>
      <c r="AP287" s="296">
        <f t="shared" si="183"/>
        <v>0</v>
      </c>
      <c r="AQ287" s="296">
        <f t="shared" si="183"/>
        <v>0</v>
      </c>
      <c r="AR287" s="296">
        <f t="shared" ref="AR287:BS287" si="184">SUM(AR288:AR297)</f>
        <v>0</v>
      </c>
      <c r="AS287" s="296">
        <f t="shared" si="184"/>
        <v>0</v>
      </c>
      <c r="AT287" s="296">
        <f t="shared" si="184"/>
        <v>0</v>
      </c>
      <c r="AU287" s="296">
        <f t="shared" si="184"/>
        <v>0</v>
      </c>
      <c r="AV287" s="296">
        <f t="shared" si="184"/>
        <v>0</v>
      </c>
      <c r="AW287" s="296">
        <f t="shared" si="184"/>
        <v>0</v>
      </c>
      <c r="AX287" s="296">
        <f t="shared" si="184"/>
        <v>0</v>
      </c>
      <c r="AY287" s="296">
        <f t="shared" si="184"/>
        <v>0</v>
      </c>
      <c r="AZ287" s="296">
        <f t="shared" si="184"/>
        <v>0</v>
      </c>
      <c r="BA287" s="296">
        <f t="shared" si="184"/>
        <v>0</v>
      </c>
      <c r="BB287" s="296">
        <f t="shared" si="184"/>
        <v>0</v>
      </c>
      <c r="BC287" s="296">
        <f t="shared" si="184"/>
        <v>0</v>
      </c>
      <c r="BD287" s="296">
        <f t="shared" si="184"/>
        <v>0</v>
      </c>
      <c r="BE287" s="296">
        <f t="shared" si="184"/>
        <v>0</v>
      </c>
      <c r="BF287" s="296">
        <f t="shared" si="184"/>
        <v>0</v>
      </c>
      <c r="BG287" s="296">
        <f t="shared" si="184"/>
        <v>0</v>
      </c>
      <c r="BH287" s="296">
        <f t="shared" si="184"/>
        <v>0</v>
      </c>
      <c r="BI287" s="296">
        <f t="shared" si="184"/>
        <v>0</v>
      </c>
      <c r="BJ287" s="296">
        <f t="shared" si="184"/>
        <v>0</v>
      </c>
      <c r="BK287" s="296">
        <f t="shared" si="184"/>
        <v>0</v>
      </c>
      <c r="BL287" s="296">
        <f t="shared" si="184"/>
        <v>0</v>
      </c>
      <c r="BM287" s="296">
        <f t="shared" si="184"/>
        <v>0</v>
      </c>
      <c r="BN287" s="296">
        <f t="shared" si="184"/>
        <v>0</v>
      </c>
      <c r="BO287" s="296">
        <f t="shared" si="184"/>
        <v>0</v>
      </c>
      <c r="BP287" s="296">
        <f t="shared" si="184"/>
        <v>0</v>
      </c>
      <c r="BQ287" s="296">
        <f t="shared" si="184"/>
        <v>0</v>
      </c>
      <c r="BR287" s="296">
        <f t="shared" si="184"/>
        <v>0</v>
      </c>
      <c r="BS287" s="296">
        <f t="shared" si="184"/>
        <v>0</v>
      </c>
    </row>
    <row r="288" spans="1:71" s="80" customFormat="1" ht="16" outlineLevel="2">
      <c r="A288" s="83"/>
      <c r="B288" s="129" t="str">
        <f t="shared" ref="B288:C297" si="185">B244</f>
        <v>Project-3.1.3-Item #1</v>
      </c>
      <c r="C288" s="129" t="str">
        <f t="shared" si="185"/>
        <v>HelpDesk (L1/L2)</v>
      </c>
      <c r="E288" s="297">
        <f t="shared" si="170"/>
        <v>0</v>
      </c>
      <c r="F288" s="297">
        <f t="shared" si="171"/>
        <v>0</v>
      </c>
      <c r="G288" s="297">
        <f t="shared" si="172"/>
        <v>0</v>
      </c>
      <c r="H288" s="297">
        <f t="shared" si="173"/>
        <v>0</v>
      </c>
      <c r="I288" s="297">
        <f t="shared" si="174"/>
        <v>0</v>
      </c>
      <c r="J288" s="297">
        <f t="shared" si="175"/>
        <v>0</v>
      </c>
      <c r="K288" s="291"/>
      <c r="L288" s="297">
        <f>L244*'6. INPUT PROJECT'!$L200/(1-'6. INPUT PROJECT'!$L200)</f>
        <v>0</v>
      </c>
      <c r="M288" s="297">
        <f>M244*'6. INPUT PROJECT'!$L200/(1-'6. INPUT PROJECT'!$L200)</f>
        <v>0</v>
      </c>
      <c r="N288" s="297">
        <f>N244*'6. INPUT PROJECT'!$L200/(1-'6. INPUT PROJECT'!$L200)</f>
        <v>0</v>
      </c>
      <c r="O288" s="297">
        <f>O244*'6. INPUT PROJECT'!$L200/(1-'6. INPUT PROJECT'!$L200)</f>
        <v>0</v>
      </c>
      <c r="P288" s="297">
        <f>P244*'6. INPUT PROJECT'!$L200/(1-'6. INPUT PROJECT'!$L200)</f>
        <v>0</v>
      </c>
      <c r="Q288" s="297">
        <f>Q244*'6. INPUT PROJECT'!$L200/(1-'6. INPUT PROJECT'!$L200)</f>
        <v>0</v>
      </c>
      <c r="R288" s="297">
        <f>R244*'6. INPUT PROJECT'!$L200/(1-'6. INPUT PROJECT'!$L200)</f>
        <v>0</v>
      </c>
      <c r="S288" s="297">
        <f>S244*'6. INPUT PROJECT'!$L200/(1-'6. INPUT PROJECT'!$L200)</f>
        <v>0</v>
      </c>
      <c r="T288" s="297">
        <f>T244*'6. INPUT PROJECT'!$L200/(1-'6. INPUT PROJECT'!$L200)</f>
        <v>0</v>
      </c>
      <c r="U288" s="297">
        <f>U244*'6. INPUT PROJECT'!$L200/(1-'6. INPUT PROJECT'!$L200)</f>
        <v>0</v>
      </c>
      <c r="V288" s="297">
        <f>V244*'6. INPUT PROJECT'!$L200/(1-'6. INPUT PROJECT'!$L200)</f>
        <v>0</v>
      </c>
      <c r="W288" s="297">
        <f>W244*'6. INPUT PROJECT'!$L200/(1-'6. INPUT PROJECT'!$L200)</f>
        <v>0</v>
      </c>
      <c r="X288" s="297">
        <f>X244*'6. INPUT PROJECT'!$L200/(1-'6. INPUT PROJECT'!$L200)</f>
        <v>0</v>
      </c>
      <c r="Y288" s="297">
        <f>Y244*'6. INPUT PROJECT'!$L200/(1-'6. INPUT PROJECT'!$L200)</f>
        <v>0</v>
      </c>
      <c r="Z288" s="297">
        <f>Z244*'6. INPUT PROJECT'!$L200/(1-'6. INPUT PROJECT'!$L200)</f>
        <v>0</v>
      </c>
      <c r="AA288" s="297">
        <f>AA244*'6. INPUT PROJECT'!$L200/(1-'6. INPUT PROJECT'!$L200)</f>
        <v>0</v>
      </c>
      <c r="AB288" s="297">
        <f>AB244*'6. INPUT PROJECT'!$L200/(1-'6. INPUT PROJECT'!$L200)</f>
        <v>0</v>
      </c>
      <c r="AC288" s="297">
        <f>AC244*'6. INPUT PROJECT'!$L200/(1-'6. INPUT PROJECT'!$L200)</f>
        <v>0</v>
      </c>
      <c r="AD288" s="297">
        <f>AD244*'6. INPUT PROJECT'!$L200/(1-'6. INPUT PROJECT'!$L200)</f>
        <v>0</v>
      </c>
      <c r="AE288" s="297">
        <f>AE244*'6. INPUT PROJECT'!$L200/(1-'6. INPUT PROJECT'!$L200)</f>
        <v>0</v>
      </c>
      <c r="AF288" s="297">
        <f>AF244*'6. INPUT PROJECT'!$L200/(1-'6. INPUT PROJECT'!$L200)</f>
        <v>0</v>
      </c>
      <c r="AG288" s="297">
        <f>AG244*'6. INPUT PROJECT'!$L200/(1-'6. INPUT PROJECT'!$L200)</f>
        <v>0</v>
      </c>
      <c r="AH288" s="297">
        <f>AH244*'6. INPUT PROJECT'!$L200/(1-'6. INPUT PROJECT'!$L200)</f>
        <v>0</v>
      </c>
      <c r="AI288" s="297">
        <f>AI244*'6. INPUT PROJECT'!$L200/(1-'6. INPUT PROJECT'!$L200)</f>
        <v>0</v>
      </c>
      <c r="AJ288" s="297">
        <f>AJ244*'6. INPUT PROJECT'!$L200/(1-'6. INPUT PROJECT'!$L200)</f>
        <v>0</v>
      </c>
      <c r="AK288" s="297">
        <f>AK244*'6. INPUT PROJECT'!$L200/(1-'6. INPUT PROJECT'!$L200)</f>
        <v>0</v>
      </c>
      <c r="AL288" s="297">
        <f>AL244*'6. INPUT PROJECT'!$L200/(1-'6. INPUT PROJECT'!$L200)</f>
        <v>0</v>
      </c>
      <c r="AM288" s="297">
        <f>AM244*'6. INPUT PROJECT'!$L200/(1-'6. INPUT PROJECT'!$L200)</f>
        <v>0</v>
      </c>
      <c r="AN288" s="297">
        <f>AN244*'6. INPUT PROJECT'!$L200/(1-'6. INPUT PROJECT'!$L200)</f>
        <v>0</v>
      </c>
      <c r="AO288" s="297">
        <f>AO244*'6. INPUT PROJECT'!$L200/(1-'6. INPUT PROJECT'!$L200)</f>
        <v>0</v>
      </c>
      <c r="AP288" s="297">
        <f>AP244*'6. INPUT PROJECT'!$L200/(1-'6. INPUT PROJECT'!$L200)</f>
        <v>0</v>
      </c>
      <c r="AQ288" s="297">
        <f>AQ244*'6. INPUT PROJECT'!$L200/(1-'6. INPUT PROJECT'!$L200)</f>
        <v>0</v>
      </c>
      <c r="AR288" s="297">
        <f>AR244*'6. INPUT PROJECT'!$L200/(1-'6. INPUT PROJECT'!$L200)</f>
        <v>0</v>
      </c>
      <c r="AS288" s="297">
        <f>AS244*'6. INPUT PROJECT'!$L200/(1-'6. INPUT PROJECT'!$L200)</f>
        <v>0</v>
      </c>
      <c r="AT288" s="297">
        <f>AT244*'6. INPUT PROJECT'!$L200/(1-'6. INPUT PROJECT'!$L200)</f>
        <v>0</v>
      </c>
      <c r="AU288" s="297">
        <f>AU244*'6. INPUT PROJECT'!$L200/(1-'6. INPUT PROJECT'!$L200)</f>
        <v>0</v>
      </c>
      <c r="AV288" s="297">
        <f>AV244*'6. INPUT PROJECT'!$L200/(1-'6. INPUT PROJECT'!$L200)</f>
        <v>0</v>
      </c>
      <c r="AW288" s="297">
        <f>AW244*'6. INPUT PROJECT'!$L200/(1-'6. INPUT PROJECT'!$L200)</f>
        <v>0</v>
      </c>
      <c r="AX288" s="297">
        <f>AX244*'6. INPUT PROJECT'!$L200/(1-'6. INPUT PROJECT'!$L200)</f>
        <v>0</v>
      </c>
      <c r="AY288" s="297">
        <f>AY244*'6. INPUT PROJECT'!$L200/(1-'6. INPUT PROJECT'!$L200)</f>
        <v>0</v>
      </c>
      <c r="AZ288" s="297">
        <f>AZ244*'6. INPUT PROJECT'!$L200/(1-'6. INPUT PROJECT'!$L200)</f>
        <v>0</v>
      </c>
      <c r="BA288" s="297">
        <f>BA244*'6. INPUT PROJECT'!$L200/(1-'6. INPUT PROJECT'!$L200)</f>
        <v>0</v>
      </c>
      <c r="BB288" s="297">
        <f>BB244*'6. INPUT PROJECT'!$L200/(1-'6. INPUT PROJECT'!$L200)</f>
        <v>0</v>
      </c>
      <c r="BC288" s="297">
        <f>BC244*'6. INPUT PROJECT'!$L200/(1-'6. INPUT PROJECT'!$L200)</f>
        <v>0</v>
      </c>
      <c r="BD288" s="297">
        <f>BD244*'6. INPUT PROJECT'!$L200/(1-'6. INPUT PROJECT'!$L200)</f>
        <v>0</v>
      </c>
      <c r="BE288" s="297">
        <f>BE244*'6. INPUT PROJECT'!$L200/(1-'6. INPUT PROJECT'!$L200)</f>
        <v>0</v>
      </c>
      <c r="BF288" s="297">
        <f>BF244*'6. INPUT PROJECT'!$L200/(1-'6. INPUT PROJECT'!$L200)</f>
        <v>0</v>
      </c>
      <c r="BG288" s="297">
        <f>BG244*'6. INPUT PROJECT'!$L200/(1-'6. INPUT PROJECT'!$L200)</f>
        <v>0</v>
      </c>
      <c r="BH288" s="297">
        <f>BH244*'6. INPUT PROJECT'!$L200/(1-'6. INPUT PROJECT'!$L200)</f>
        <v>0</v>
      </c>
      <c r="BI288" s="297">
        <f>BI244*'6. INPUT PROJECT'!$L200/(1-'6. INPUT PROJECT'!$L200)</f>
        <v>0</v>
      </c>
      <c r="BJ288" s="297">
        <f>BJ244*'6. INPUT PROJECT'!$L200/(1-'6. INPUT PROJECT'!$L200)</f>
        <v>0</v>
      </c>
      <c r="BK288" s="297">
        <f>BK244*'6. INPUT PROJECT'!$L200/(1-'6. INPUT PROJECT'!$L200)</f>
        <v>0</v>
      </c>
      <c r="BL288" s="297">
        <f>BL244*'6. INPUT PROJECT'!$L200/(1-'6. INPUT PROJECT'!$L200)</f>
        <v>0</v>
      </c>
      <c r="BM288" s="297">
        <f>BM244*'6. INPUT PROJECT'!$L200/(1-'6. INPUT PROJECT'!$L200)</f>
        <v>0</v>
      </c>
      <c r="BN288" s="297">
        <f>BN244*'6. INPUT PROJECT'!$L200/(1-'6. INPUT PROJECT'!$L200)</f>
        <v>0</v>
      </c>
      <c r="BO288" s="297">
        <f>BO244*'6. INPUT PROJECT'!$L200/(1-'6. INPUT PROJECT'!$L200)</f>
        <v>0</v>
      </c>
      <c r="BP288" s="297">
        <f>BP244*'6. INPUT PROJECT'!$L200/(1-'6. INPUT PROJECT'!$L200)</f>
        <v>0</v>
      </c>
      <c r="BQ288" s="297">
        <f>BQ244*'6. INPUT PROJECT'!$L200/(1-'6. INPUT PROJECT'!$L200)</f>
        <v>0</v>
      </c>
      <c r="BR288" s="297">
        <f>BR244*'6. INPUT PROJECT'!$L200/(1-'6. INPUT PROJECT'!$L200)</f>
        <v>0</v>
      </c>
      <c r="BS288" s="297">
        <f>BS244*'6. INPUT PROJECT'!$L200/(1-'6. INPUT PROJECT'!$L200)</f>
        <v>0</v>
      </c>
    </row>
    <row r="289" spans="1:71" s="80" customFormat="1" ht="19" outlineLevel="2">
      <c r="A289" s="83"/>
      <c r="B289" s="129" t="str">
        <f t="shared" si="185"/>
        <v>Project-3.1.3-Item #2</v>
      </c>
      <c r="C289" s="129" t="str">
        <f t="shared" si="185"/>
        <v>Maintenance of Edge equipment</v>
      </c>
      <c r="E289" s="297">
        <f t="shared" si="170"/>
        <v>0</v>
      </c>
      <c r="F289" s="297">
        <f t="shared" si="171"/>
        <v>0</v>
      </c>
      <c r="G289" s="297">
        <f t="shared" si="172"/>
        <v>0</v>
      </c>
      <c r="H289" s="297">
        <f t="shared" si="173"/>
        <v>0</v>
      </c>
      <c r="I289" s="297">
        <f t="shared" si="174"/>
        <v>0</v>
      </c>
      <c r="J289" s="297">
        <f t="shared" si="175"/>
        <v>0</v>
      </c>
      <c r="K289" s="314"/>
      <c r="L289" s="297">
        <f>L245*'6. INPUT PROJECT'!$L201/(1-'6. INPUT PROJECT'!$L201)</f>
        <v>0</v>
      </c>
      <c r="M289" s="297">
        <f>M245*'6. INPUT PROJECT'!$L201/(1-'6. INPUT PROJECT'!$L201)</f>
        <v>0</v>
      </c>
      <c r="N289" s="297">
        <f>N245*'6. INPUT PROJECT'!$L201/(1-'6. INPUT PROJECT'!$L201)</f>
        <v>0</v>
      </c>
      <c r="O289" s="297">
        <f>O245*'6. INPUT PROJECT'!$L201/(1-'6. INPUT PROJECT'!$L201)</f>
        <v>0</v>
      </c>
      <c r="P289" s="297">
        <f>P245*'6. INPUT PROJECT'!$L201/(1-'6. INPUT PROJECT'!$L201)</f>
        <v>0</v>
      </c>
      <c r="Q289" s="297">
        <f>Q245*'6. INPUT PROJECT'!$L201/(1-'6. INPUT PROJECT'!$L201)</f>
        <v>0</v>
      </c>
      <c r="R289" s="297">
        <f>R245*'6. INPUT PROJECT'!$L201/(1-'6. INPUT PROJECT'!$L201)</f>
        <v>0</v>
      </c>
      <c r="S289" s="297">
        <f>S245*'6. INPUT PROJECT'!$L201/(1-'6. INPUT PROJECT'!$L201)</f>
        <v>0</v>
      </c>
      <c r="T289" s="297">
        <f>T245*'6. INPUT PROJECT'!$L201/(1-'6. INPUT PROJECT'!$L201)</f>
        <v>0</v>
      </c>
      <c r="U289" s="297">
        <f>U245*'6. INPUT PROJECT'!$L201/(1-'6. INPUT PROJECT'!$L201)</f>
        <v>0</v>
      </c>
      <c r="V289" s="297">
        <f>V245*'6. INPUT PROJECT'!$L201/(1-'6. INPUT PROJECT'!$L201)</f>
        <v>0</v>
      </c>
      <c r="W289" s="297">
        <f>W245*'6. INPUT PROJECT'!$L201/(1-'6. INPUT PROJECT'!$L201)</f>
        <v>0</v>
      </c>
      <c r="X289" s="297">
        <f>X245*'6. INPUT PROJECT'!$L201/(1-'6. INPUT PROJECT'!$L201)</f>
        <v>0</v>
      </c>
      <c r="Y289" s="297">
        <f>Y245*'6. INPUT PROJECT'!$L201/(1-'6. INPUT PROJECT'!$L201)</f>
        <v>0</v>
      </c>
      <c r="Z289" s="297">
        <f>Z245*'6. INPUT PROJECT'!$L201/(1-'6. INPUT PROJECT'!$L201)</f>
        <v>0</v>
      </c>
      <c r="AA289" s="297">
        <f>AA245*'6. INPUT PROJECT'!$L201/(1-'6. INPUT PROJECT'!$L201)</f>
        <v>0</v>
      </c>
      <c r="AB289" s="297">
        <f>AB245*'6. INPUT PROJECT'!$L201/(1-'6. INPUT PROJECT'!$L201)</f>
        <v>0</v>
      </c>
      <c r="AC289" s="297">
        <f>AC245*'6. INPUT PROJECT'!$L201/(1-'6. INPUT PROJECT'!$L201)</f>
        <v>0</v>
      </c>
      <c r="AD289" s="297">
        <f>AD245*'6. INPUT PROJECT'!$L201/(1-'6. INPUT PROJECT'!$L201)</f>
        <v>0</v>
      </c>
      <c r="AE289" s="297">
        <f>AE245*'6. INPUT PROJECT'!$L201/(1-'6. INPUT PROJECT'!$L201)</f>
        <v>0</v>
      </c>
      <c r="AF289" s="297">
        <f>AF245*'6. INPUT PROJECT'!$L201/(1-'6. INPUT PROJECT'!$L201)</f>
        <v>0</v>
      </c>
      <c r="AG289" s="297">
        <f>AG245*'6. INPUT PROJECT'!$L201/(1-'6. INPUT PROJECT'!$L201)</f>
        <v>0</v>
      </c>
      <c r="AH289" s="297">
        <f>AH245*'6. INPUT PROJECT'!$L201/(1-'6. INPUT PROJECT'!$L201)</f>
        <v>0</v>
      </c>
      <c r="AI289" s="297">
        <f>AI245*'6. INPUT PROJECT'!$L201/(1-'6. INPUT PROJECT'!$L201)</f>
        <v>0</v>
      </c>
      <c r="AJ289" s="297">
        <f>AJ245*'6. INPUT PROJECT'!$L201/(1-'6. INPUT PROJECT'!$L201)</f>
        <v>0</v>
      </c>
      <c r="AK289" s="297">
        <f>AK245*'6. INPUT PROJECT'!$L201/(1-'6. INPUT PROJECT'!$L201)</f>
        <v>0</v>
      </c>
      <c r="AL289" s="297">
        <f>AL245*'6. INPUT PROJECT'!$L201/(1-'6. INPUT PROJECT'!$L201)</f>
        <v>0</v>
      </c>
      <c r="AM289" s="297">
        <f>AM245*'6. INPUT PROJECT'!$L201/(1-'6. INPUT PROJECT'!$L201)</f>
        <v>0</v>
      </c>
      <c r="AN289" s="297">
        <f>AN245*'6. INPUT PROJECT'!$L201/(1-'6. INPUT PROJECT'!$L201)</f>
        <v>0</v>
      </c>
      <c r="AO289" s="297">
        <f>AO245*'6. INPUT PROJECT'!$L201/(1-'6. INPUT PROJECT'!$L201)</f>
        <v>0</v>
      </c>
      <c r="AP289" s="297">
        <f>AP245*'6. INPUT PROJECT'!$L201/(1-'6. INPUT PROJECT'!$L201)</f>
        <v>0</v>
      </c>
      <c r="AQ289" s="297">
        <f>AQ245*'6. INPUT PROJECT'!$L201/(1-'6. INPUT PROJECT'!$L201)</f>
        <v>0</v>
      </c>
      <c r="AR289" s="297">
        <f>AR245*'6. INPUT PROJECT'!$L201/(1-'6. INPUT PROJECT'!$L201)</f>
        <v>0</v>
      </c>
      <c r="AS289" s="297">
        <f>AS245*'6. INPUT PROJECT'!$L201/(1-'6. INPUT PROJECT'!$L201)</f>
        <v>0</v>
      </c>
      <c r="AT289" s="297">
        <f>AT245*'6. INPUT PROJECT'!$L201/(1-'6. INPUT PROJECT'!$L201)</f>
        <v>0</v>
      </c>
      <c r="AU289" s="297">
        <f>AU245*'6. INPUT PROJECT'!$L201/(1-'6. INPUT PROJECT'!$L201)</f>
        <v>0</v>
      </c>
      <c r="AV289" s="297">
        <f>AV245*'6. INPUT PROJECT'!$L201/(1-'6. INPUT PROJECT'!$L201)</f>
        <v>0</v>
      </c>
      <c r="AW289" s="297">
        <f>AW245*'6. INPUT PROJECT'!$L201/(1-'6. INPUT PROJECT'!$L201)</f>
        <v>0</v>
      </c>
      <c r="AX289" s="297">
        <f>AX245*'6. INPUT PROJECT'!$L201/(1-'6. INPUT PROJECT'!$L201)</f>
        <v>0</v>
      </c>
      <c r="AY289" s="297">
        <f>AY245*'6. INPUT PROJECT'!$L201/(1-'6. INPUT PROJECT'!$L201)</f>
        <v>0</v>
      </c>
      <c r="AZ289" s="297">
        <f>AZ245*'6. INPUT PROJECT'!$L201/(1-'6. INPUT PROJECT'!$L201)</f>
        <v>0</v>
      </c>
      <c r="BA289" s="297">
        <f>BA245*'6. INPUT PROJECT'!$L201/(1-'6. INPUT PROJECT'!$L201)</f>
        <v>0</v>
      </c>
      <c r="BB289" s="297">
        <f>BB245*'6. INPUT PROJECT'!$L201/(1-'6. INPUT PROJECT'!$L201)</f>
        <v>0</v>
      </c>
      <c r="BC289" s="297">
        <f>BC245*'6. INPUT PROJECT'!$L201/(1-'6. INPUT PROJECT'!$L201)</f>
        <v>0</v>
      </c>
      <c r="BD289" s="297">
        <f>BD245*'6. INPUT PROJECT'!$L201/(1-'6. INPUT PROJECT'!$L201)</f>
        <v>0</v>
      </c>
      <c r="BE289" s="297">
        <f>BE245*'6. INPUT PROJECT'!$L201/(1-'6. INPUT PROJECT'!$L201)</f>
        <v>0</v>
      </c>
      <c r="BF289" s="297">
        <f>BF245*'6. INPUT PROJECT'!$L201/(1-'6. INPUT PROJECT'!$L201)</f>
        <v>0</v>
      </c>
      <c r="BG289" s="297">
        <f>BG245*'6. INPUT PROJECT'!$L201/(1-'6. INPUT PROJECT'!$L201)</f>
        <v>0</v>
      </c>
      <c r="BH289" s="297">
        <f>BH245*'6. INPUT PROJECT'!$L201/(1-'6. INPUT PROJECT'!$L201)</f>
        <v>0</v>
      </c>
      <c r="BI289" s="297">
        <f>BI245*'6. INPUT PROJECT'!$L201/(1-'6. INPUT PROJECT'!$L201)</f>
        <v>0</v>
      </c>
      <c r="BJ289" s="297">
        <f>BJ245*'6. INPUT PROJECT'!$L201/(1-'6. INPUT PROJECT'!$L201)</f>
        <v>0</v>
      </c>
      <c r="BK289" s="297">
        <f>BK245*'6. INPUT PROJECT'!$L201/(1-'6. INPUT PROJECT'!$L201)</f>
        <v>0</v>
      </c>
      <c r="BL289" s="297">
        <f>BL245*'6. INPUT PROJECT'!$L201/(1-'6. INPUT PROJECT'!$L201)</f>
        <v>0</v>
      </c>
      <c r="BM289" s="297">
        <f>BM245*'6. INPUT PROJECT'!$L201/(1-'6. INPUT PROJECT'!$L201)</f>
        <v>0</v>
      </c>
      <c r="BN289" s="297">
        <f>BN245*'6. INPUT PROJECT'!$L201/(1-'6. INPUT PROJECT'!$L201)</f>
        <v>0</v>
      </c>
      <c r="BO289" s="297">
        <f>BO245*'6. INPUT PROJECT'!$L201/(1-'6. INPUT PROJECT'!$L201)</f>
        <v>0</v>
      </c>
      <c r="BP289" s="297">
        <f>BP245*'6. INPUT PROJECT'!$L201/(1-'6. INPUT PROJECT'!$L201)</f>
        <v>0</v>
      </c>
      <c r="BQ289" s="297">
        <f>BQ245*'6. INPUT PROJECT'!$L201/(1-'6. INPUT PROJECT'!$L201)</f>
        <v>0</v>
      </c>
      <c r="BR289" s="297">
        <f>BR245*'6. INPUT PROJECT'!$L201/(1-'6. INPUT PROJECT'!$L201)</f>
        <v>0</v>
      </c>
      <c r="BS289" s="297">
        <f>BS245*'6. INPUT PROJECT'!$L201/(1-'6. INPUT PROJECT'!$L201)</f>
        <v>0</v>
      </c>
    </row>
    <row r="290" spans="1:71" s="80" customFormat="1" ht="16" outlineLevel="2">
      <c r="A290" s="83"/>
      <c r="B290" s="129" t="str">
        <f t="shared" si="185"/>
        <v>Project-3.1.3-Item #3</v>
      </c>
      <c r="C290" s="129" t="str">
        <f t="shared" si="185"/>
        <v>IT Support for Infra/Network</v>
      </c>
      <c r="E290" s="297">
        <f t="shared" si="170"/>
        <v>0</v>
      </c>
      <c r="F290" s="297">
        <f t="shared" si="171"/>
        <v>0</v>
      </c>
      <c r="G290" s="297">
        <f t="shared" si="172"/>
        <v>0</v>
      </c>
      <c r="H290" s="297">
        <f t="shared" si="173"/>
        <v>0</v>
      </c>
      <c r="I290" s="297">
        <f t="shared" si="174"/>
        <v>0</v>
      </c>
      <c r="J290" s="297">
        <f t="shared" si="175"/>
        <v>0</v>
      </c>
      <c r="K290" s="307"/>
      <c r="L290" s="297">
        <f>L246*'6. INPUT PROJECT'!$L202/(1-'6. INPUT PROJECT'!$L202)</f>
        <v>0</v>
      </c>
      <c r="M290" s="297">
        <f>M246*'6. INPUT PROJECT'!$L202/(1-'6. INPUT PROJECT'!$L202)</f>
        <v>0</v>
      </c>
      <c r="N290" s="297">
        <f>N246*'6. INPUT PROJECT'!$L202/(1-'6. INPUT PROJECT'!$L202)</f>
        <v>0</v>
      </c>
      <c r="O290" s="297">
        <f>O246*'6. INPUT PROJECT'!$L202/(1-'6. INPUT PROJECT'!$L202)</f>
        <v>0</v>
      </c>
      <c r="P290" s="297">
        <f>P246*'6. INPUT PROJECT'!$L202/(1-'6. INPUT PROJECT'!$L202)</f>
        <v>0</v>
      </c>
      <c r="Q290" s="297">
        <f>Q246*'6. INPUT PROJECT'!$L202/(1-'6. INPUT PROJECT'!$L202)</f>
        <v>0</v>
      </c>
      <c r="R290" s="297">
        <f>R246*'6. INPUT PROJECT'!$L202/(1-'6. INPUT PROJECT'!$L202)</f>
        <v>0</v>
      </c>
      <c r="S290" s="297">
        <f>S246*'6. INPUT PROJECT'!$L202/(1-'6. INPUT PROJECT'!$L202)</f>
        <v>0</v>
      </c>
      <c r="T290" s="297">
        <f>T246*'6. INPUT PROJECT'!$L202/(1-'6. INPUT PROJECT'!$L202)</f>
        <v>0</v>
      </c>
      <c r="U290" s="297">
        <f>U246*'6. INPUT PROJECT'!$L202/(1-'6. INPUT PROJECT'!$L202)</f>
        <v>0</v>
      </c>
      <c r="V290" s="297">
        <f>V246*'6. INPUT PROJECT'!$L202/(1-'6. INPUT PROJECT'!$L202)</f>
        <v>0</v>
      </c>
      <c r="W290" s="297">
        <f>W246*'6. INPUT PROJECT'!$L202/(1-'6. INPUT PROJECT'!$L202)</f>
        <v>0</v>
      </c>
      <c r="X290" s="297">
        <f>X246*'6. INPUT PROJECT'!$L202/(1-'6. INPUT PROJECT'!$L202)</f>
        <v>0</v>
      </c>
      <c r="Y290" s="297">
        <f>Y246*'6. INPUT PROJECT'!$L202/(1-'6. INPUT PROJECT'!$L202)</f>
        <v>0</v>
      </c>
      <c r="Z290" s="297">
        <f>Z246*'6. INPUT PROJECT'!$L202/(1-'6. INPUT PROJECT'!$L202)</f>
        <v>0</v>
      </c>
      <c r="AA290" s="297">
        <f>AA246*'6. INPUT PROJECT'!$L202/(1-'6. INPUT PROJECT'!$L202)</f>
        <v>0</v>
      </c>
      <c r="AB290" s="297">
        <f>AB246*'6. INPUT PROJECT'!$L202/(1-'6. INPUT PROJECT'!$L202)</f>
        <v>0</v>
      </c>
      <c r="AC290" s="297">
        <f>AC246*'6. INPUT PROJECT'!$L202/(1-'6. INPUT PROJECT'!$L202)</f>
        <v>0</v>
      </c>
      <c r="AD290" s="297">
        <f>AD246*'6. INPUT PROJECT'!$L202/(1-'6. INPUT PROJECT'!$L202)</f>
        <v>0</v>
      </c>
      <c r="AE290" s="297">
        <f>AE246*'6. INPUT PROJECT'!$L202/(1-'6. INPUT PROJECT'!$L202)</f>
        <v>0</v>
      </c>
      <c r="AF290" s="297">
        <f>AF246*'6. INPUT PROJECT'!$L202/(1-'6. INPUT PROJECT'!$L202)</f>
        <v>0</v>
      </c>
      <c r="AG290" s="297">
        <f>AG246*'6. INPUT PROJECT'!$L202/(1-'6. INPUT PROJECT'!$L202)</f>
        <v>0</v>
      </c>
      <c r="AH290" s="297">
        <f>AH246*'6. INPUT PROJECT'!$L202/(1-'6. INPUT PROJECT'!$L202)</f>
        <v>0</v>
      </c>
      <c r="AI290" s="297">
        <f>AI246*'6. INPUT PROJECT'!$L202/(1-'6. INPUT PROJECT'!$L202)</f>
        <v>0</v>
      </c>
      <c r="AJ290" s="297">
        <f>AJ246*'6. INPUT PROJECT'!$L202/(1-'6. INPUT PROJECT'!$L202)</f>
        <v>0</v>
      </c>
      <c r="AK290" s="297">
        <f>AK246*'6. INPUT PROJECT'!$L202/(1-'6. INPUT PROJECT'!$L202)</f>
        <v>0</v>
      </c>
      <c r="AL290" s="297">
        <f>AL246*'6. INPUT PROJECT'!$L202/(1-'6. INPUT PROJECT'!$L202)</f>
        <v>0</v>
      </c>
      <c r="AM290" s="297">
        <f>AM246*'6. INPUT PROJECT'!$L202/(1-'6. INPUT PROJECT'!$L202)</f>
        <v>0</v>
      </c>
      <c r="AN290" s="297">
        <f>AN246*'6. INPUT PROJECT'!$L202/(1-'6. INPUT PROJECT'!$L202)</f>
        <v>0</v>
      </c>
      <c r="AO290" s="297">
        <f>AO246*'6. INPUT PROJECT'!$L202/(1-'6. INPUT PROJECT'!$L202)</f>
        <v>0</v>
      </c>
      <c r="AP290" s="297">
        <f>AP246*'6. INPUT PROJECT'!$L202/(1-'6. INPUT PROJECT'!$L202)</f>
        <v>0</v>
      </c>
      <c r="AQ290" s="297">
        <f>AQ246*'6. INPUT PROJECT'!$L202/(1-'6. INPUT PROJECT'!$L202)</f>
        <v>0</v>
      </c>
      <c r="AR290" s="297">
        <f>AR246*'6. INPUT PROJECT'!$L202/(1-'6. INPUT PROJECT'!$L202)</f>
        <v>0</v>
      </c>
      <c r="AS290" s="297">
        <f>AS246*'6. INPUT PROJECT'!$L202/(1-'6. INPUT PROJECT'!$L202)</f>
        <v>0</v>
      </c>
      <c r="AT290" s="297">
        <f>AT246*'6. INPUT PROJECT'!$L202/(1-'6. INPUT PROJECT'!$L202)</f>
        <v>0</v>
      </c>
      <c r="AU290" s="297">
        <f>AU246*'6. INPUT PROJECT'!$L202/(1-'6. INPUT PROJECT'!$L202)</f>
        <v>0</v>
      </c>
      <c r="AV290" s="297">
        <f>AV246*'6. INPUT PROJECT'!$L202/(1-'6. INPUT PROJECT'!$L202)</f>
        <v>0</v>
      </c>
      <c r="AW290" s="297">
        <f>AW246*'6. INPUT PROJECT'!$L202/(1-'6. INPUT PROJECT'!$L202)</f>
        <v>0</v>
      </c>
      <c r="AX290" s="297">
        <f>AX246*'6. INPUT PROJECT'!$L202/(1-'6. INPUT PROJECT'!$L202)</f>
        <v>0</v>
      </c>
      <c r="AY290" s="297">
        <f>AY246*'6. INPUT PROJECT'!$L202/(1-'6. INPUT PROJECT'!$L202)</f>
        <v>0</v>
      </c>
      <c r="AZ290" s="297">
        <f>AZ246*'6. INPUT PROJECT'!$L202/(1-'6. INPUT PROJECT'!$L202)</f>
        <v>0</v>
      </c>
      <c r="BA290" s="297">
        <f>BA246*'6. INPUT PROJECT'!$L202/(1-'6. INPUT PROJECT'!$L202)</f>
        <v>0</v>
      </c>
      <c r="BB290" s="297">
        <f>BB246*'6. INPUT PROJECT'!$L202/(1-'6. INPUT PROJECT'!$L202)</f>
        <v>0</v>
      </c>
      <c r="BC290" s="297">
        <f>BC246*'6. INPUT PROJECT'!$L202/(1-'6. INPUT PROJECT'!$L202)</f>
        <v>0</v>
      </c>
      <c r="BD290" s="297">
        <f>BD246*'6. INPUT PROJECT'!$L202/(1-'6. INPUT PROJECT'!$L202)</f>
        <v>0</v>
      </c>
      <c r="BE290" s="297">
        <f>BE246*'6. INPUT PROJECT'!$L202/(1-'6. INPUT PROJECT'!$L202)</f>
        <v>0</v>
      </c>
      <c r="BF290" s="297">
        <f>BF246*'6. INPUT PROJECT'!$L202/(1-'6. INPUT PROJECT'!$L202)</f>
        <v>0</v>
      </c>
      <c r="BG290" s="297">
        <f>BG246*'6. INPUT PROJECT'!$L202/(1-'6. INPUT PROJECT'!$L202)</f>
        <v>0</v>
      </c>
      <c r="BH290" s="297">
        <f>BH246*'6. INPUT PROJECT'!$L202/(1-'6. INPUT PROJECT'!$L202)</f>
        <v>0</v>
      </c>
      <c r="BI290" s="297">
        <f>BI246*'6. INPUT PROJECT'!$L202/(1-'6. INPUT PROJECT'!$L202)</f>
        <v>0</v>
      </c>
      <c r="BJ290" s="297">
        <f>BJ246*'6. INPUT PROJECT'!$L202/(1-'6. INPUT PROJECT'!$L202)</f>
        <v>0</v>
      </c>
      <c r="BK290" s="297">
        <f>BK246*'6. INPUT PROJECT'!$L202/(1-'6. INPUT PROJECT'!$L202)</f>
        <v>0</v>
      </c>
      <c r="BL290" s="297">
        <f>BL246*'6. INPUT PROJECT'!$L202/(1-'6. INPUT PROJECT'!$L202)</f>
        <v>0</v>
      </c>
      <c r="BM290" s="297">
        <f>BM246*'6. INPUT PROJECT'!$L202/(1-'6. INPUT PROJECT'!$L202)</f>
        <v>0</v>
      </c>
      <c r="BN290" s="297">
        <f>BN246*'6. INPUT PROJECT'!$L202/(1-'6. INPUT PROJECT'!$L202)</f>
        <v>0</v>
      </c>
      <c r="BO290" s="297">
        <f>BO246*'6. INPUT PROJECT'!$L202/(1-'6. INPUT PROJECT'!$L202)</f>
        <v>0</v>
      </c>
      <c r="BP290" s="297">
        <f>BP246*'6. INPUT PROJECT'!$L202/(1-'6. INPUT PROJECT'!$L202)</f>
        <v>0</v>
      </c>
      <c r="BQ290" s="297">
        <f>BQ246*'6. INPUT PROJECT'!$L202/(1-'6. INPUT PROJECT'!$L202)</f>
        <v>0</v>
      </c>
      <c r="BR290" s="297">
        <f>BR246*'6. INPUT PROJECT'!$L202/(1-'6. INPUT PROJECT'!$L202)</f>
        <v>0</v>
      </c>
      <c r="BS290" s="297">
        <f>BS246*'6. INPUT PROJECT'!$L202/(1-'6. INPUT PROJECT'!$L202)</f>
        <v>0</v>
      </c>
    </row>
    <row r="291" spans="1:71" s="80" customFormat="1" ht="16" outlineLevel="2">
      <c r="A291" s="83"/>
      <c r="B291" s="129" t="str">
        <f t="shared" si="185"/>
        <v>Project-3.1.3-Item #4</v>
      </c>
      <c r="C291" s="129" t="str">
        <f t="shared" si="185"/>
        <v>Data Center</v>
      </c>
      <c r="E291" s="297">
        <f t="shared" si="170"/>
        <v>0</v>
      </c>
      <c r="F291" s="297">
        <f t="shared" si="171"/>
        <v>0</v>
      </c>
      <c r="G291" s="297">
        <f t="shared" si="172"/>
        <v>0</v>
      </c>
      <c r="H291" s="297">
        <f t="shared" si="173"/>
        <v>0</v>
      </c>
      <c r="I291" s="297">
        <f t="shared" si="174"/>
        <v>0</v>
      </c>
      <c r="J291" s="297">
        <f t="shared" si="175"/>
        <v>0</v>
      </c>
      <c r="K291" s="309"/>
      <c r="L291" s="297">
        <f>L247*'6. INPUT PROJECT'!$L203/(1-'6. INPUT PROJECT'!$L203)</f>
        <v>0</v>
      </c>
      <c r="M291" s="297">
        <f>M247*'6. INPUT PROJECT'!$L203/(1-'6. INPUT PROJECT'!$L203)</f>
        <v>0</v>
      </c>
      <c r="N291" s="297">
        <f>N247*'6. INPUT PROJECT'!$L203/(1-'6. INPUT PROJECT'!$L203)</f>
        <v>0</v>
      </c>
      <c r="O291" s="297">
        <f>O247*'6. INPUT PROJECT'!$L203/(1-'6. INPUT PROJECT'!$L203)</f>
        <v>0</v>
      </c>
      <c r="P291" s="297">
        <f>P247*'6. INPUT PROJECT'!$L203/(1-'6. INPUT PROJECT'!$L203)</f>
        <v>0</v>
      </c>
      <c r="Q291" s="297">
        <f>Q247*'6. INPUT PROJECT'!$L203/(1-'6. INPUT PROJECT'!$L203)</f>
        <v>0</v>
      </c>
      <c r="R291" s="297">
        <f>R247*'6. INPUT PROJECT'!$L203/(1-'6. INPUT PROJECT'!$L203)</f>
        <v>0</v>
      </c>
      <c r="S291" s="297">
        <f>S247*'6. INPUT PROJECT'!$L203/(1-'6. INPUT PROJECT'!$L203)</f>
        <v>0</v>
      </c>
      <c r="T291" s="297">
        <f>T247*'6. INPUT PROJECT'!$L203/(1-'6. INPUT PROJECT'!$L203)</f>
        <v>0</v>
      </c>
      <c r="U291" s="297">
        <f>U247*'6. INPUT PROJECT'!$L203/(1-'6. INPUT PROJECT'!$L203)</f>
        <v>0</v>
      </c>
      <c r="V291" s="297">
        <f>V247*'6. INPUT PROJECT'!$L203/(1-'6. INPUT PROJECT'!$L203)</f>
        <v>0</v>
      </c>
      <c r="W291" s="297">
        <f>W247*'6. INPUT PROJECT'!$L203/(1-'6. INPUT PROJECT'!$L203)</f>
        <v>0</v>
      </c>
      <c r="X291" s="297">
        <f>X247*'6. INPUT PROJECT'!$L203/(1-'6. INPUT PROJECT'!$L203)</f>
        <v>0</v>
      </c>
      <c r="Y291" s="297">
        <f>Y247*'6. INPUT PROJECT'!$L203/(1-'6. INPUT PROJECT'!$L203)</f>
        <v>0</v>
      </c>
      <c r="Z291" s="297">
        <f>Z247*'6. INPUT PROJECT'!$L203/(1-'6. INPUT PROJECT'!$L203)</f>
        <v>0</v>
      </c>
      <c r="AA291" s="297">
        <f>AA247*'6. INPUT PROJECT'!$L203/(1-'6. INPUT PROJECT'!$L203)</f>
        <v>0</v>
      </c>
      <c r="AB291" s="297">
        <f>AB247*'6. INPUT PROJECT'!$L203/(1-'6. INPUT PROJECT'!$L203)</f>
        <v>0</v>
      </c>
      <c r="AC291" s="297">
        <f>AC247*'6. INPUT PROJECT'!$L203/(1-'6. INPUT PROJECT'!$L203)</f>
        <v>0</v>
      </c>
      <c r="AD291" s="297">
        <f>AD247*'6. INPUT PROJECT'!$L203/(1-'6. INPUT PROJECT'!$L203)</f>
        <v>0</v>
      </c>
      <c r="AE291" s="297">
        <f>AE247*'6. INPUT PROJECT'!$L203/(1-'6. INPUT PROJECT'!$L203)</f>
        <v>0</v>
      </c>
      <c r="AF291" s="297">
        <f>AF247*'6. INPUT PROJECT'!$L203/(1-'6. INPUT PROJECT'!$L203)</f>
        <v>0</v>
      </c>
      <c r="AG291" s="297">
        <f>AG247*'6. INPUT PROJECT'!$L203/(1-'6. INPUT PROJECT'!$L203)</f>
        <v>0</v>
      </c>
      <c r="AH291" s="297">
        <f>AH247*'6. INPUT PROJECT'!$L203/(1-'6. INPUT PROJECT'!$L203)</f>
        <v>0</v>
      </c>
      <c r="AI291" s="297">
        <f>AI247*'6. INPUT PROJECT'!$L203/(1-'6. INPUT PROJECT'!$L203)</f>
        <v>0</v>
      </c>
      <c r="AJ291" s="297">
        <f>AJ247*'6. INPUT PROJECT'!$L203/(1-'6. INPUT PROJECT'!$L203)</f>
        <v>0</v>
      </c>
      <c r="AK291" s="297">
        <f>AK247*'6. INPUT PROJECT'!$L203/(1-'6. INPUT PROJECT'!$L203)</f>
        <v>0</v>
      </c>
      <c r="AL291" s="297">
        <f>AL247*'6. INPUT PROJECT'!$L203/(1-'6. INPUT PROJECT'!$L203)</f>
        <v>0</v>
      </c>
      <c r="AM291" s="297">
        <f>AM247*'6. INPUT PROJECT'!$L203/(1-'6. INPUT PROJECT'!$L203)</f>
        <v>0</v>
      </c>
      <c r="AN291" s="297">
        <f>AN247*'6. INPUT PROJECT'!$L203/(1-'6. INPUT PROJECT'!$L203)</f>
        <v>0</v>
      </c>
      <c r="AO291" s="297">
        <f>AO247*'6. INPUT PROJECT'!$L203/(1-'6. INPUT PROJECT'!$L203)</f>
        <v>0</v>
      </c>
      <c r="AP291" s="297">
        <f>AP247*'6. INPUT PROJECT'!$L203/(1-'6. INPUT PROJECT'!$L203)</f>
        <v>0</v>
      </c>
      <c r="AQ291" s="297">
        <f>AQ247*'6. INPUT PROJECT'!$L203/(1-'6. INPUT PROJECT'!$L203)</f>
        <v>0</v>
      </c>
      <c r="AR291" s="297">
        <f>AR247*'6. INPUT PROJECT'!$L203/(1-'6. INPUT PROJECT'!$L203)</f>
        <v>0</v>
      </c>
      <c r="AS291" s="297">
        <f>AS247*'6. INPUT PROJECT'!$L203/(1-'6. INPUT PROJECT'!$L203)</f>
        <v>0</v>
      </c>
      <c r="AT291" s="297">
        <f>AT247*'6. INPUT PROJECT'!$L203/(1-'6. INPUT PROJECT'!$L203)</f>
        <v>0</v>
      </c>
      <c r="AU291" s="297">
        <f>AU247*'6. INPUT PROJECT'!$L203/(1-'6. INPUT PROJECT'!$L203)</f>
        <v>0</v>
      </c>
      <c r="AV291" s="297">
        <f>AV247*'6. INPUT PROJECT'!$L203/(1-'6. INPUT PROJECT'!$L203)</f>
        <v>0</v>
      </c>
      <c r="AW291" s="297">
        <f>AW247*'6. INPUT PROJECT'!$L203/(1-'6. INPUT PROJECT'!$L203)</f>
        <v>0</v>
      </c>
      <c r="AX291" s="297">
        <f>AX247*'6. INPUT PROJECT'!$L203/(1-'6. INPUT PROJECT'!$L203)</f>
        <v>0</v>
      </c>
      <c r="AY291" s="297">
        <f>AY247*'6. INPUT PROJECT'!$L203/(1-'6. INPUT PROJECT'!$L203)</f>
        <v>0</v>
      </c>
      <c r="AZ291" s="297">
        <f>AZ247*'6. INPUT PROJECT'!$L203/(1-'6. INPUT PROJECT'!$L203)</f>
        <v>0</v>
      </c>
      <c r="BA291" s="297">
        <f>BA247*'6. INPUT PROJECT'!$L203/(1-'6. INPUT PROJECT'!$L203)</f>
        <v>0</v>
      </c>
      <c r="BB291" s="297">
        <f>BB247*'6. INPUT PROJECT'!$L203/(1-'6. INPUT PROJECT'!$L203)</f>
        <v>0</v>
      </c>
      <c r="BC291" s="297">
        <f>BC247*'6. INPUT PROJECT'!$L203/(1-'6. INPUT PROJECT'!$L203)</f>
        <v>0</v>
      </c>
      <c r="BD291" s="297">
        <f>BD247*'6. INPUT PROJECT'!$L203/(1-'6. INPUT PROJECT'!$L203)</f>
        <v>0</v>
      </c>
      <c r="BE291" s="297">
        <f>BE247*'6. INPUT PROJECT'!$L203/(1-'6. INPUT PROJECT'!$L203)</f>
        <v>0</v>
      </c>
      <c r="BF291" s="297">
        <f>BF247*'6. INPUT PROJECT'!$L203/(1-'6. INPUT PROJECT'!$L203)</f>
        <v>0</v>
      </c>
      <c r="BG291" s="297">
        <f>BG247*'6. INPUT PROJECT'!$L203/(1-'6. INPUT PROJECT'!$L203)</f>
        <v>0</v>
      </c>
      <c r="BH291" s="297">
        <f>BH247*'6. INPUT PROJECT'!$L203/(1-'6. INPUT PROJECT'!$L203)</f>
        <v>0</v>
      </c>
      <c r="BI291" s="297">
        <f>BI247*'6. INPUT PROJECT'!$L203/(1-'6. INPUT PROJECT'!$L203)</f>
        <v>0</v>
      </c>
      <c r="BJ291" s="297">
        <f>BJ247*'6. INPUT PROJECT'!$L203/(1-'6. INPUT PROJECT'!$L203)</f>
        <v>0</v>
      </c>
      <c r="BK291" s="297">
        <f>BK247*'6. INPUT PROJECT'!$L203/(1-'6. INPUT PROJECT'!$L203)</f>
        <v>0</v>
      </c>
      <c r="BL291" s="297">
        <f>BL247*'6. INPUT PROJECT'!$L203/(1-'6. INPUT PROJECT'!$L203)</f>
        <v>0</v>
      </c>
      <c r="BM291" s="297">
        <f>BM247*'6. INPUT PROJECT'!$L203/(1-'6. INPUT PROJECT'!$L203)</f>
        <v>0</v>
      </c>
      <c r="BN291" s="297">
        <f>BN247*'6. INPUT PROJECT'!$L203/(1-'6. INPUT PROJECT'!$L203)</f>
        <v>0</v>
      </c>
      <c r="BO291" s="297">
        <f>BO247*'6. INPUT PROJECT'!$L203/(1-'6. INPUT PROJECT'!$L203)</f>
        <v>0</v>
      </c>
      <c r="BP291" s="297">
        <f>BP247*'6. INPUT PROJECT'!$L203/(1-'6. INPUT PROJECT'!$L203)</f>
        <v>0</v>
      </c>
      <c r="BQ291" s="297">
        <f>BQ247*'6. INPUT PROJECT'!$L203/(1-'6. INPUT PROJECT'!$L203)</f>
        <v>0</v>
      </c>
      <c r="BR291" s="297">
        <f>BR247*'6. INPUT PROJECT'!$L203/(1-'6. INPUT PROJECT'!$L203)</f>
        <v>0</v>
      </c>
      <c r="BS291" s="297">
        <f>BS247*'6. INPUT PROJECT'!$L203/(1-'6. INPUT PROJECT'!$L203)</f>
        <v>0</v>
      </c>
    </row>
    <row r="292" spans="1:71" s="80" customFormat="1" ht="16" outlineLevel="2">
      <c r="A292" s="83"/>
      <c r="B292" s="129" t="str">
        <f t="shared" si="185"/>
        <v>Project-3.1.3-Item #5</v>
      </c>
      <c r="C292" s="129">
        <f t="shared" si="185"/>
        <v>0</v>
      </c>
      <c r="E292" s="297">
        <f t="shared" si="170"/>
        <v>0</v>
      </c>
      <c r="F292" s="297">
        <f t="shared" si="171"/>
        <v>0</v>
      </c>
      <c r="G292" s="297">
        <f t="shared" si="172"/>
        <v>0</v>
      </c>
      <c r="H292" s="297">
        <f t="shared" si="173"/>
        <v>0</v>
      </c>
      <c r="I292" s="297">
        <f t="shared" si="174"/>
        <v>0</v>
      </c>
      <c r="J292" s="297">
        <f t="shared" si="175"/>
        <v>0</v>
      </c>
      <c r="K292" s="309"/>
      <c r="L292" s="297">
        <f>L248*'6. INPUT PROJECT'!$L204/(1-'6. INPUT PROJECT'!$L204)</f>
        <v>0</v>
      </c>
      <c r="M292" s="297">
        <f>M248*'6. INPUT PROJECT'!$L204/(1-'6. INPUT PROJECT'!$L204)</f>
        <v>0</v>
      </c>
      <c r="N292" s="297">
        <f>N248*'6. INPUT PROJECT'!$L204/(1-'6. INPUT PROJECT'!$L204)</f>
        <v>0</v>
      </c>
      <c r="O292" s="297">
        <f>O248*'6. INPUT PROJECT'!$L204/(1-'6. INPUT PROJECT'!$L204)</f>
        <v>0</v>
      </c>
      <c r="P292" s="297">
        <f>P248*'6. INPUT PROJECT'!$L204/(1-'6. INPUT PROJECT'!$L204)</f>
        <v>0</v>
      </c>
      <c r="Q292" s="297">
        <f>Q248*'6. INPUT PROJECT'!$L204/(1-'6. INPUT PROJECT'!$L204)</f>
        <v>0</v>
      </c>
      <c r="R292" s="297">
        <f>R248*'6. INPUT PROJECT'!$L204/(1-'6. INPUT PROJECT'!$L204)</f>
        <v>0</v>
      </c>
      <c r="S292" s="297">
        <f>S248*'6. INPUT PROJECT'!$L204/(1-'6. INPUT PROJECT'!$L204)</f>
        <v>0</v>
      </c>
      <c r="T292" s="297">
        <f>T248*'6. INPUT PROJECT'!$L204/(1-'6. INPUT PROJECT'!$L204)</f>
        <v>0</v>
      </c>
      <c r="U292" s="297">
        <f>U248*'6. INPUT PROJECT'!$L204/(1-'6. INPUT PROJECT'!$L204)</f>
        <v>0</v>
      </c>
      <c r="V292" s="297">
        <f>V248*'6. INPUT PROJECT'!$L204/(1-'6. INPUT PROJECT'!$L204)</f>
        <v>0</v>
      </c>
      <c r="W292" s="297">
        <f>W248*'6. INPUT PROJECT'!$L204/(1-'6. INPUT PROJECT'!$L204)</f>
        <v>0</v>
      </c>
      <c r="X292" s="297">
        <f>X248*'6. INPUT PROJECT'!$L204/(1-'6. INPUT PROJECT'!$L204)</f>
        <v>0</v>
      </c>
      <c r="Y292" s="297">
        <f>Y248*'6. INPUT PROJECT'!$L204/(1-'6. INPUT PROJECT'!$L204)</f>
        <v>0</v>
      </c>
      <c r="Z292" s="297">
        <f>Z248*'6. INPUT PROJECT'!$L204/(1-'6. INPUT PROJECT'!$L204)</f>
        <v>0</v>
      </c>
      <c r="AA292" s="297">
        <f>AA248*'6. INPUT PROJECT'!$L204/(1-'6. INPUT PROJECT'!$L204)</f>
        <v>0</v>
      </c>
      <c r="AB292" s="297">
        <f>AB248*'6. INPUT PROJECT'!$L204/(1-'6. INPUT PROJECT'!$L204)</f>
        <v>0</v>
      </c>
      <c r="AC292" s="297">
        <f>AC248*'6. INPUT PROJECT'!$L204/(1-'6. INPUT PROJECT'!$L204)</f>
        <v>0</v>
      </c>
      <c r="AD292" s="297">
        <f>AD248*'6. INPUT PROJECT'!$L204/(1-'6. INPUT PROJECT'!$L204)</f>
        <v>0</v>
      </c>
      <c r="AE292" s="297">
        <f>AE248*'6. INPUT PROJECT'!$L204/(1-'6. INPUT PROJECT'!$L204)</f>
        <v>0</v>
      </c>
      <c r="AF292" s="297">
        <f>AF248*'6. INPUT PROJECT'!$L204/(1-'6. INPUT PROJECT'!$L204)</f>
        <v>0</v>
      </c>
      <c r="AG292" s="297">
        <f>AG248*'6. INPUT PROJECT'!$L204/(1-'6. INPUT PROJECT'!$L204)</f>
        <v>0</v>
      </c>
      <c r="AH292" s="297">
        <f>AH248*'6. INPUT PROJECT'!$L204/(1-'6. INPUT PROJECT'!$L204)</f>
        <v>0</v>
      </c>
      <c r="AI292" s="297">
        <f>AI248*'6. INPUT PROJECT'!$L204/(1-'6. INPUT PROJECT'!$L204)</f>
        <v>0</v>
      </c>
      <c r="AJ292" s="297">
        <f>AJ248*'6. INPUT PROJECT'!$L204/(1-'6. INPUT PROJECT'!$L204)</f>
        <v>0</v>
      </c>
      <c r="AK292" s="297">
        <f>AK248*'6. INPUT PROJECT'!$L204/(1-'6. INPUT PROJECT'!$L204)</f>
        <v>0</v>
      </c>
      <c r="AL292" s="297">
        <f>AL248*'6. INPUT PROJECT'!$L204/(1-'6. INPUT PROJECT'!$L204)</f>
        <v>0</v>
      </c>
      <c r="AM292" s="297">
        <f>AM248*'6. INPUT PROJECT'!$L204/(1-'6. INPUT PROJECT'!$L204)</f>
        <v>0</v>
      </c>
      <c r="AN292" s="297">
        <f>AN248*'6. INPUT PROJECT'!$L204/(1-'6. INPUT PROJECT'!$L204)</f>
        <v>0</v>
      </c>
      <c r="AO292" s="297">
        <f>AO248*'6. INPUT PROJECT'!$L204/(1-'6. INPUT PROJECT'!$L204)</f>
        <v>0</v>
      </c>
      <c r="AP292" s="297">
        <f>AP248*'6. INPUT PROJECT'!$L204/(1-'6. INPUT PROJECT'!$L204)</f>
        <v>0</v>
      </c>
      <c r="AQ292" s="297">
        <f>AQ248*'6. INPUT PROJECT'!$L204/(1-'6. INPUT PROJECT'!$L204)</f>
        <v>0</v>
      </c>
      <c r="AR292" s="297">
        <f>AR248*'6. INPUT PROJECT'!$L204/(1-'6. INPUT PROJECT'!$L204)</f>
        <v>0</v>
      </c>
      <c r="AS292" s="297">
        <f>AS248*'6. INPUT PROJECT'!$L204/(1-'6. INPUT PROJECT'!$L204)</f>
        <v>0</v>
      </c>
      <c r="AT292" s="297">
        <f>AT248*'6. INPUT PROJECT'!$L204/(1-'6. INPUT PROJECT'!$L204)</f>
        <v>0</v>
      </c>
      <c r="AU292" s="297">
        <f>AU248*'6. INPUT PROJECT'!$L204/(1-'6. INPUT PROJECT'!$L204)</f>
        <v>0</v>
      </c>
      <c r="AV292" s="297">
        <f>AV248*'6. INPUT PROJECT'!$L204/(1-'6. INPUT PROJECT'!$L204)</f>
        <v>0</v>
      </c>
      <c r="AW292" s="297">
        <f>AW248*'6. INPUT PROJECT'!$L204/(1-'6. INPUT PROJECT'!$L204)</f>
        <v>0</v>
      </c>
      <c r="AX292" s="297">
        <f>AX248*'6. INPUT PROJECT'!$L204/(1-'6. INPUT PROJECT'!$L204)</f>
        <v>0</v>
      </c>
      <c r="AY292" s="297">
        <f>AY248*'6. INPUT PROJECT'!$L204/(1-'6. INPUT PROJECT'!$L204)</f>
        <v>0</v>
      </c>
      <c r="AZ292" s="297">
        <f>AZ248*'6. INPUT PROJECT'!$L204/(1-'6. INPUT PROJECT'!$L204)</f>
        <v>0</v>
      </c>
      <c r="BA292" s="297">
        <f>BA248*'6. INPUT PROJECT'!$L204/(1-'6. INPUT PROJECT'!$L204)</f>
        <v>0</v>
      </c>
      <c r="BB292" s="297">
        <f>BB248*'6. INPUT PROJECT'!$L204/(1-'6. INPUT PROJECT'!$L204)</f>
        <v>0</v>
      </c>
      <c r="BC292" s="297">
        <f>BC248*'6. INPUT PROJECT'!$L204/(1-'6. INPUT PROJECT'!$L204)</f>
        <v>0</v>
      </c>
      <c r="BD292" s="297">
        <f>BD248*'6. INPUT PROJECT'!$L204/(1-'6. INPUT PROJECT'!$L204)</f>
        <v>0</v>
      </c>
      <c r="BE292" s="297">
        <f>BE248*'6. INPUT PROJECT'!$L204/(1-'6. INPUT PROJECT'!$L204)</f>
        <v>0</v>
      </c>
      <c r="BF292" s="297">
        <f>BF248*'6. INPUT PROJECT'!$L204/(1-'6. INPUT PROJECT'!$L204)</f>
        <v>0</v>
      </c>
      <c r="BG292" s="297">
        <f>BG248*'6. INPUT PROJECT'!$L204/(1-'6. INPUT PROJECT'!$L204)</f>
        <v>0</v>
      </c>
      <c r="BH292" s="297">
        <f>BH248*'6. INPUT PROJECT'!$L204/(1-'6. INPUT PROJECT'!$L204)</f>
        <v>0</v>
      </c>
      <c r="BI292" s="297">
        <f>BI248*'6. INPUT PROJECT'!$L204/(1-'6. INPUT PROJECT'!$L204)</f>
        <v>0</v>
      </c>
      <c r="BJ292" s="297">
        <f>BJ248*'6. INPUT PROJECT'!$L204/(1-'6. INPUT PROJECT'!$L204)</f>
        <v>0</v>
      </c>
      <c r="BK292" s="297">
        <f>BK248*'6. INPUT PROJECT'!$L204/(1-'6. INPUT PROJECT'!$L204)</f>
        <v>0</v>
      </c>
      <c r="BL292" s="297">
        <f>BL248*'6. INPUT PROJECT'!$L204/(1-'6. INPUT PROJECT'!$L204)</f>
        <v>0</v>
      </c>
      <c r="BM292" s="297">
        <f>BM248*'6. INPUT PROJECT'!$L204/(1-'6. INPUT PROJECT'!$L204)</f>
        <v>0</v>
      </c>
      <c r="BN292" s="297">
        <f>BN248*'6. INPUT PROJECT'!$L204/(1-'6. INPUT PROJECT'!$L204)</f>
        <v>0</v>
      </c>
      <c r="BO292" s="297">
        <f>BO248*'6. INPUT PROJECT'!$L204/(1-'6. INPUT PROJECT'!$L204)</f>
        <v>0</v>
      </c>
      <c r="BP292" s="297">
        <f>BP248*'6. INPUT PROJECT'!$L204/(1-'6. INPUT PROJECT'!$L204)</f>
        <v>0</v>
      </c>
      <c r="BQ292" s="297">
        <f>BQ248*'6. INPUT PROJECT'!$L204/(1-'6. INPUT PROJECT'!$L204)</f>
        <v>0</v>
      </c>
      <c r="BR292" s="297">
        <f>BR248*'6. INPUT PROJECT'!$L204/(1-'6. INPUT PROJECT'!$L204)</f>
        <v>0</v>
      </c>
      <c r="BS292" s="297">
        <f>BS248*'6. INPUT PROJECT'!$L204/(1-'6. INPUT PROJECT'!$L204)</f>
        <v>0</v>
      </c>
    </row>
    <row r="293" spans="1:71" s="80" customFormat="1" ht="16" outlineLevel="2">
      <c r="A293" s="83"/>
      <c r="B293" s="129" t="str">
        <f t="shared" si="185"/>
        <v>Project-3.1.3-Item #6</v>
      </c>
      <c r="C293" s="129">
        <f t="shared" si="185"/>
        <v>0</v>
      </c>
      <c r="E293" s="297">
        <f t="shared" si="170"/>
        <v>0</v>
      </c>
      <c r="F293" s="297">
        <f t="shared" si="171"/>
        <v>0</v>
      </c>
      <c r="G293" s="297">
        <f t="shared" si="172"/>
        <v>0</v>
      </c>
      <c r="H293" s="297">
        <f t="shared" si="173"/>
        <v>0</v>
      </c>
      <c r="I293" s="297">
        <f t="shared" si="174"/>
        <v>0</v>
      </c>
      <c r="J293" s="297">
        <f t="shared" si="175"/>
        <v>0</v>
      </c>
      <c r="K293" s="307"/>
      <c r="L293" s="297">
        <f>L249*'6. INPUT PROJECT'!$L205/(1-'6. INPUT PROJECT'!$L205)</f>
        <v>0</v>
      </c>
      <c r="M293" s="297">
        <f>M249*'6. INPUT PROJECT'!$L205/(1-'6. INPUT PROJECT'!$L205)</f>
        <v>0</v>
      </c>
      <c r="N293" s="297">
        <f>N249*'6. INPUT PROJECT'!$L205/(1-'6. INPUT PROJECT'!$L205)</f>
        <v>0</v>
      </c>
      <c r="O293" s="297">
        <f>O249*'6. INPUT PROJECT'!$L205/(1-'6. INPUT PROJECT'!$L205)</f>
        <v>0</v>
      </c>
      <c r="P293" s="297">
        <f>P249*'6. INPUT PROJECT'!$L205/(1-'6. INPUT PROJECT'!$L205)</f>
        <v>0</v>
      </c>
      <c r="Q293" s="297">
        <f>Q249*'6. INPUT PROJECT'!$L205/(1-'6. INPUT PROJECT'!$L205)</f>
        <v>0</v>
      </c>
      <c r="R293" s="297">
        <f>R249*'6. INPUT PROJECT'!$L205/(1-'6. INPUT PROJECT'!$L205)</f>
        <v>0</v>
      </c>
      <c r="S293" s="297">
        <f>S249*'6. INPUT PROJECT'!$L205/(1-'6. INPUT PROJECT'!$L205)</f>
        <v>0</v>
      </c>
      <c r="T293" s="297">
        <f>T249*'6. INPUT PROJECT'!$L205/(1-'6. INPUT PROJECT'!$L205)</f>
        <v>0</v>
      </c>
      <c r="U293" s="297">
        <f>U249*'6. INPUT PROJECT'!$L205/(1-'6. INPUT PROJECT'!$L205)</f>
        <v>0</v>
      </c>
      <c r="V293" s="297">
        <f>V249*'6. INPUT PROJECT'!$L205/(1-'6. INPUT PROJECT'!$L205)</f>
        <v>0</v>
      </c>
      <c r="W293" s="297">
        <f>W249*'6. INPUT PROJECT'!$L205/(1-'6. INPUT PROJECT'!$L205)</f>
        <v>0</v>
      </c>
      <c r="X293" s="297">
        <f>X249*'6. INPUT PROJECT'!$L205/(1-'6. INPUT PROJECT'!$L205)</f>
        <v>0</v>
      </c>
      <c r="Y293" s="297">
        <f>Y249*'6. INPUT PROJECT'!$L205/(1-'6. INPUT PROJECT'!$L205)</f>
        <v>0</v>
      </c>
      <c r="Z293" s="297">
        <f>Z249*'6. INPUT PROJECT'!$L205/(1-'6. INPUT PROJECT'!$L205)</f>
        <v>0</v>
      </c>
      <c r="AA293" s="297">
        <f>AA249*'6. INPUT PROJECT'!$L205/(1-'6. INPUT PROJECT'!$L205)</f>
        <v>0</v>
      </c>
      <c r="AB293" s="297">
        <f>AB249*'6. INPUT PROJECT'!$L205/(1-'6. INPUT PROJECT'!$L205)</f>
        <v>0</v>
      </c>
      <c r="AC293" s="297">
        <f>AC249*'6. INPUT PROJECT'!$L205/(1-'6. INPUT PROJECT'!$L205)</f>
        <v>0</v>
      </c>
      <c r="AD293" s="297">
        <f>AD249*'6. INPUT PROJECT'!$L205/(1-'6. INPUT PROJECT'!$L205)</f>
        <v>0</v>
      </c>
      <c r="AE293" s="297">
        <f>AE249*'6. INPUT PROJECT'!$L205/(1-'6. INPUT PROJECT'!$L205)</f>
        <v>0</v>
      </c>
      <c r="AF293" s="297">
        <f>AF249*'6. INPUT PROJECT'!$L205/(1-'6. INPUT PROJECT'!$L205)</f>
        <v>0</v>
      </c>
      <c r="AG293" s="297">
        <f>AG249*'6. INPUT PROJECT'!$L205/(1-'6. INPUT PROJECT'!$L205)</f>
        <v>0</v>
      </c>
      <c r="AH293" s="297">
        <f>AH249*'6. INPUT PROJECT'!$L205/(1-'6. INPUT PROJECT'!$L205)</f>
        <v>0</v>
      </c>
      <c r="AI293" s="297">
        <f>AI249*'6. INPUT PROJECT'!$L205/(1-'6. INPUT PROJECT'!$L205)</f>
        <v>0</v>
      </c>
      <c r="AJ293" s="297">
        <f>AJ249*'6. INPUT PROJECT'!$L205/(1-'6. INPUT PROJECT'!$L205)</f>
        <v>0</v>
      </c>
      <c r="AK293" s="297">
        <f>AK249*'6. INPUT PROJECT'!$L205/(1-'6. INPUT PROJECT'!$L205)</f>
        <v>0</v>
      </c>
      <c r="AL293" s="297">
        <f>AL249*'6. INPUT PROJECT'!$L205/(1-'6. INPUT PROJECT'!$L205)</f>
        <v>0</v>
      </c>
      <c r="AM293" s="297">
        <f>AM249*'6. INPUT PROJECT'!$L205/(1-'6. INPUT PROJECT'!$L205)</f>
        <v>0</v>
      </c>
      <c r="AN293" s="297">
        <f>AN249*'6. INPUT PROJECT'!$L205/(1-'6. INPUT PROJECT'!$L205)</f>
        <v>0</v>
      </c>
      <c r="AO293" s="297">
        <f>AO249*'6. INPUT PROJECT'!$L205/(1-'6. INPUT PROJECT'!$L205)</f>
        <v>0</v>
      </c>
      <c r="AP293" s="297">
        <f>AP249*'6. INPUT PROJECT'!$L205/(1-'6. INPUT PROJECT'!$L205)</f>
        <v>0</v>
      </c>
      <c r="AQ293" s="297">
        <f>AQ249*'6. INPUT PROJECT'!$L205/(1-'6. INPUT PROJECT'!$L205)</f>
        <v>0</v>
      </c>
      <c r="AR293" s="297">
        <f>AR249*'6. INPUT PROJECT'!$L205/(1-'6. INPUT PROJECT'!$L205)</f>
        <v>0</v>
      </c>
      <c r="AS293" s="297">
        <f>AS249*'6. INPUT PROJECT'!$L205/(1-'6. INPUT PROJECT'!$L205)</f>
        <v>0</v>
      </c>
      <c r="AT293" s="297">
        <f>AT249*'6. INPUT PROJECT'!$L205/(1-'6. INPUT PROJECT'!$L205)</f>
        <v>0</v>
      </c>
      <c r="AU293" s="297">
        <f>AU249*'6. INPUT PROJECT'!$L205/(1-'6. INPUT PROJECT'!$L205)</f>
        <v>0</v>
      </c>
      <c r="AV293" s="297">
        <f>AV249*'6. INPUT PROJECT'!$L205/(1-'6. INPUT PROJECT'!$L205)</f>
        <v>0</v>
      </c>
      <c r="AW293" s="297">
        <f>AW249*'6. INPUT PROJECT'!$L205/(1-'6. INPUT PROJECT'!$L205)</f>
        <v>0</v>
      </c>
      <c r="AX293" s="297">
        <f>AX249*'6. INPUT PROJECT'!$L205/(1-'6. INPUT PROJECT'!$L205)</f>
        <v>0</v>
      </c>
      <c r="AY293" s="297">
        <f>AY249*'6. INPUT PROJECT'!$L205/(1-'6. INPUT PROJECT'!$L205)</f>
        <v>0</v>
      </c>
      <c r="AZ293" s="297">
        <f>AZ249*'6. INPUT PROJECT'!$L205/(1-'6. INPUT PROJECT'!$L205)</f>
        <v>0</v>
      </c>
      <c r="BA293" s="297">
        <f>BA249*'6. INPUT PROJECT'!$L205/(1-'6. INPUT PROJECT'!$L205)</f>
        <v>0</v>
      </c>
      <c r="BB293" s="297">
        <f>BB249*'6. INPUT PROJECT'!$L205/(1-'6. INPUT PROJECT'!$L205)</f>
        <v>0</v>
      </c>
      <c r="BC293" s="297">
        <f>BC249*'6. INPUT PROJECT'!$L205/(1-'6. INPUT PROJECT'!$L205)</f>
        <v>0</v>
      </c>
      <c r="BD293" s="297">
        <f>BD249*'6. INPUT PROJECT'!$L205/(1-'6. INPUT PROJECT'!$L205)</f>
        <v>0</v>
      </c>
      <c r="BE293" s="297">
        <f>BE249*'6. INPUT PROJECT'!$L205/(1-'6. INPUT PROJECT'!$L205)</f>
        <v>0</v>
      </c>
      <c r="BF293" s="297">
        <f>BF249*'6. INPUT PROJECT'!$L205/(1-'6. INPUT PROJECT'!$L205)</f>
        <v>0</v>
      </c>
      <c r="BG293" s="297">
        <f>BG249*'6. INPUT PROJECT'!$L205/(1-'6. INPUT PROJECT'!$L205)</f>
        <v>0</v>
      </c>
      <c r="BH293" s="297">
        <f>BH249*'6. INPUT PROJECT'!$L205/(1-'6. INPUT PROJECT'!$L205)</f>
        <v>0</v>
      </c>
      <c r="BI293" s="297">
        <f>BI249*'6. INPUT PROJECT'!$L205/(1-'6. INPUT PROJECT'!$L205)</f>
        <v>0</v>
      </c>
      <c r="BJ293" s="297">
        <f>BJ249*'6. INPUT PROJECT'!$L205/(1-'6. INPUT PROJECT'!$L205)</f>
        <v>0</v>
      </c>
      <c r="BK293" s="297">
        <f>BK249*'6. INPUT PROJECT'!$L205/(1-'6. INPUT PROJECT'!$L205)</f>
        <v>0</v>
      </c>
      <c r="BL293" s="297">
        <f>BL249*'6. INPUT PROJECT'!$L205/(1-'6. INPUT PROJECT'!$L205)</f>
        <v>0</v>
      </c>
      <c r="BM293" s="297">
        <f>BM249*'6. INPUT PROJECT'!$L205/(1-'6. INPUT PROJECT'!$L205)</f>
        <v>0</v>
      </c>
      <c r="BN293" s="297">
        <f>BN249*'6. INPUT PROJECT'!$L205/(1-'6. INPUT PROJECT'!$L205)</f>
        <v>0</v>
      </c>
      <c r="BO293" s="297">
        <f>BO249*'6. INPUT PROJECT'!$L205/(1-'6. INPUT PROJECT'!$L205)</f>
        <v>0</v>
      </c>
      <c r="BP293" s="297">
        <f>BP249*'6. INPUT PROJECT'!$L205/(1-'6. INPUT PROJECT'!$L205)</f>
        <v>0</v>
      </c>
      <c r="BQ293" s="297">
        <f>BQ249*'6. INPUT PROJECT'!$L205/(1-'6. INPUT PROJECT'!$L205)</f>
        <v>0</v>
      </c>
      <c r="BR293" s="297">
        <f>BR249*'6. INPUT PROJECT'!$L205/(1-'6. INPUT PROJECT'!$L205)</f>
        <v>0</v>
      </c>
      <c r="BS293" s="297">
        <f>BS249*'6. INPUT PROJECT'!$L205/(1-'6. INPUT PROJECT'!$L205)</f>
        <v>0</v>
      </c>
    </row>
    <row r="294" spans="1:71" s="80" customFormat="1" ht="16" outlineLevel="2">
      <c r="A294" s="83"/>
      <c r="B294" s="129" t="str">
        <f t="shared" si="185"/>
        <v>Project-3.1.3-Item #7</v>
      </c>
      <c r="C294" s="129">
        <f t="shared" si="185"/>
        <v>0</v>
      </c>
      <c r="E294" s="297">
        <f t="shared" si="170"/>
        <v>0</v>
      </c>
      <c r="F294" s="297">
        <f t="shared" si="171"/>
        <v>0</v>
      </c>
      <c r="G294" s="297">
        <f t="shared" si="172"/>
        <v>0</v>
      </c>
      <c r="H294" s="297">
        <f t="shared" si="173"/>
        <v>0</v>
      </c>
      <c r="I294" s="297">
        <f t="shared" si="174"/>
        <v>0</v>
      </c>
      <c r="J294" s="297">
        <f t="shared" si="175"/>
        <v>0</v>
      </c>
      <c r="K294" s="316"/>
      <c r="L294" s="297">
        <f>L250*'6. INPUT PROJECT'!$L206/(1-'6. INPUT PROJECT'!$L206)</f>
        <v>0</v>
      </c>
      <c r="M294" s="297">
        <f>M250*'6. INPUT PROJECT'!$L206/(1-'6. INPUT PROJECT'!$L206)</f>
        <v>0</v>
      </c>
      <c r="N294" s="297">
        <f>N250*'6. INPUT PROJECT'!$L206/(1-'6. INPUT PROJECT'!$L206)</f>
        <v>0</v>
      </c>
      <c r="O294" s="297">
        <f>O250*'6. INPUT PROJECT'!$L206/(1-'6. INPUT PROJECT'!$L206)</f>
        <v>0</v>
      </c>
      <c r="P294" s="297">
        <f>P250*'6. INPUT PROJECT'!$L206/(1-'6. INPUT PROJECT'!$L206)</f>
        <v>0</v>
      </c>
      <c r="Q294" s="297">
        <f>Q250*'6. INPUT PROJECT'!$L206/(1-'6. INPUT PROJECT'!$L206)</f>
        <v>0</v>
      </c>
      <c r="R294" s="297">
        <f>R250*'6. INPUT PROJECT'!$L206/(1-'6. INPUT PROJECT'!$L206)</f>
        <v>0</v>
      </c>
      <c r="S294" s="297">
        <f>S250*'6. INPUT PROJECT'!$L206/(1-'6. INPUT PROJECT'!$L206)</f>
        <v>0</v>
      </c>
      <c r="T294" s="297">
        <f>T250*'6. INPUT PROJECT'!$L206/(1-'6. INPUT PROJECT'!$L206)</f>
        <v>0</v>
      </c>
      <c r="U294" s="297">
        <f>U250*'6. INPUT PROJECT'!$L206/(1-'6. INPUT PROJECT'!$L206)</f>
        <v>0</v>
      </c>
      <c r="V294" s="297">
        <f>V250*'6. INPUT PROJECT'!$L206/(1-'6. INPUT PROJECT'!$L206)</f>
        <v>0</v>
      </c>
      <c r="W294" s="297">
        <f>W250*'6. INPUT PROJECT'!$L206/(1-'6. INPUT PROJECT'!$L206)</f>
        <v>0</v>
      </c>
      <c r="X294" s="297">
        <f>X250*'6. INPUT PROJECT'!$L206/(1-'6. INPUT PROJECT'!$L206)</f>
        <v>0</v>
      </c>
      <c r="Y294" s="297">
        <f>Y250*'6. INPUT PROJECT'!$L206/(1-'6. INPUT PROJECT'!$L206)</f>
        <v>0</v>
      </c>
      <c r="Z294" s="297">
        <f>Z250*'6. INPUT PROJECT'!$L206/(1-'6. INPUT PROJECT'!$L206)</f>
        <v>0</v>
      </c>
      <c r="AA294" s="297">
        <f>AA250*'6. INPUT PROJECT'!$L206/(1-'6. INPUT PROJECT'!$L206)</f>
        <v>0</v>
      </c>
      <c r="AB294" s="297">
        <f>AB250*'6. INPUT PROJECT'!$L206/(1-'6. INPUT PROJECT'!$L206)</f>
        <v>0</v>
      </c>
      <c r="AC294" s="297">
        <f>AC250*'6. INPUT PROJECT'!$L206/(1-'6. INPUT PROJECT'!$L206)</f>
        <v>0</v>
      </c>
      <c r="AD294" s="297">
        <f>AD250*'6. INPUT PROJECT'!$L206/(1-'6. INPUT PROJECT'!$L206)</f>
        <v>0</v>
      </c>
      <c r="AE294" s="297">
        <f>AE250*'6. INPUT PROJECT'!$L206/(1-'6. INPUT PROJECT'!$L206)</f>
        <v>0</v>
      </c>
      <c r="AF294" s="297">
        <f>AF250*'6. INPUT PROJECT'!$L206/(1-'6. INPUT PROJECT'!$L206)</f>
        <v>0</v>
      </c>
      <c r="AG294" s="297">
        <f>AG250*'6. INPUT PROJECT'!$L206/(1-'6. INPUT PROJECT'!$L206)</f>
        <v>0</v>
      </c>
      <c r="AH294" s="297">
        <f>AH250*'6. INPUT PROJECT'!$L206/(1-'6. INPUT PROJECT'!$L206)</f>
        <v>0</v>
      </c>
      <c r="AI294" s="297">
        <f>AI250*'6. INPUT PROJECT'!$L206/(1-'6. INPUT PROJECT'!$L206)</f>
        <v>0</v>
      </c>
      <c r="AJ294" s="297">
        <f>AJ250*'6. INPUT PROJECT'!$L206/(1-'6. INPUT PROJECT'!$L206)</f>
        <v>0</v>
      </c>
      <c r="AK294" s="297">
        <f>AK250*'6. INPUT PROJECT'!$L206/(1-'6. INPUT PROJECT'!$L206)</f>
        <v>0</v>
      </c>
      <c r="AL294" s="297">
        <f>AL250*'6. INPUT PROJECT'!$L206/(1-'6. INPUT PROJECT'!$L206)</f>
        <v>0</v>
      </c>
      <c r="AM294" s="297">
        <f>AM250*'6. INPUT PROJECT'!$L206/(1-'6. INPUT PROJECT'!$L206)</f>
        <v>0</v>
      </c>
      <c r="AN294" s="297">
        <f>AN250*'6. INPUT PROJECT'!$L206/(1-'6. INPUT PROJECT'!$L206)</f>
        <v>0</v>
      </c>
      <c r="AO294" s="297">
        <f>AO250*'6. INPUT PROJECT'!$L206/(1-'6. INPUT PROJECT'!$L206)</f>
        <v>0</v>
      </c>
      <c r="AP294" s="297">
        <f>AP250*'6. INPUT PROJECT'!$L206/(1-'6. INPUT PROJECT'!$L206)</f>
        <v>0</v>
      </c>
      <c r="AQ294" s="297">
        <f>AQ250*'6. INPUT PROJECT'!$L206/(1-'6. INPUT PROJECT'!$L206)</f>
        <v>0</v>
      </c>
      <c r="AR294" s="297">
        <f>AR250*'6. INPUT PROJECT'!$L206/(1-'6. INPUT PROJECT'!$L206)</f>
        <v>0</v>
      </c>
      <c r="AS294" s="297">
        <f>AS250*'6. INPUT PROJECT'!$L206/(1-'6. INPUT PROJECT'!$L206)</f>
        <v>0</v>
      </c>
      <c r="AT294" s="297">
        <f>AT250*'6. INPUT PROJECT'!$L206/(1-'6. INPUT PROJECT'!$L206)</f>
        <v>0</v>
      </c>
      <c r="AU294" s="297">
        <f>AU250*'6. INPUT PROJECT'!$L206/(1-'6. INPUT PROJECT'!$L206)</f>
        <v>0</v>
      </c>
      <c r="AV294" s="297">
        <f>AV250*'6. INPUT PROJECT'!$L206/(1-'6. INPUT PROJECT'!$L206)</f>
        <v>0</v>
      </c>
      <c r="AW294" s="297">
        <f>AW250*'6. INPUT PROJECT'!$L206/(1-'6. INPUT PROJECT'!$L206)</f>
        <v>0</v>
      </c>
      <c r="AX294" s="297">
        <f>AX250*'6. INPUT PROJECT'!$L206/(1-'6. INPUT PROJECT'!$L206)</f>
        <v>0</v>
      </c>
      <c r="AY294" s="297">
        <f>AY250*'6. INPUT PROJECT'!$L206/(1-'6. INPUT PROJECT'!$L206)</f>
        <v>0</v>
      </c>
      <c r="AZ294" s="297">
        <f>AZ250*'6. INPUT PROJECT'!$L206/(1-'6. INPUT PROJECT'!$L206)</f>
        <v>0</v>
      </c>
      <c r="BA294" s="297">
        <f>BA250*'6. INPUT PROJECT'!$L206/(1-'6. INPUT PROJECT'!$L206)</f>
        <v>0</v>
      </c>
      <c r="BB294" s="297">
        <f>BB250*'6. INPUT PROJECT'!$L206/(1-'6. INPUT PROJECT'!$L206)</f>
        <v>0</v>
      </c>
      <c r="BC294" s="297">
        <f>BC250*'6. INPUT PROJECT'!$L206/(1-'6. INPUT PROJECT'!$L206)</f>
        <v>0</v>
      </c>
      <c r="BD294" s="297">
        <f>BD250*'6. INPUT PROJECT'!$L206/(1-'6. INPUT PROJECT'!$L206)</f>
        <v>0</v>
      </c>
      <c r="BE294" s="297">
        <f>BE250*'6. INPUT PROJECT'!$L206/(1-'6. INPUT PROJECT'!$L206)</f>
        <v>0</v>
      </c>
      <c r="BF294" s="297">
        <f>BF250*'6. INPUT PROJECT'!$L206/(1-'6. INPUT PROJECT'!$L206)</f>
        <v>0</v>
      </c>
      <c r="BG294" s="297">
        <f>BG250*'6. INPUT PROJECT'!$L206/(1-'6. INPUT PROJECT'!$L206)</f>
        <v>0</v>
      </c>
      <c r="BH294" s="297">
        <f>BH250*'6. INPUT PROJECT'!$L206/(1-'6. INPUT PROJECT'!$L206)</f>
        <v>0</v>
      </c>
      <c r="BI294" s="297">
        <f>BI250*'6. INPUT PROJECT'!$L206/(1-'6. INPUT PROJECT'!$L206)</f>
        <v>0</v>
      </c>
      <c r="BJ294" s="297">
        <f>BJ250*'6. INPUT PROJECT'!$L206/(1-'6. INPUT PROJECT'!$L206)</f>
        <v>0</v>
      </c>
      <c r="BK294" s="297">
        <f>BK250*'6. INPUT PROJECT'!$L206/(1-'6. INPUT PROJECT'!$L206)</f>
        <v>0</v>
      </c>
      <c r="BL294" s="297">
        <f>BL250*'6. INPUT PROJECT'!$L206/(1-'6. INPUT PROJECT'!$L206)</f>
        <v>0</v>
      </c>
      <c r="BM294" s="297">
        <f>BM250*'6. INPUT PROJECT'!$L206/(1-'6. INPUT PROJECT'!$L206)</f>
        <v>0</v>
      </c>
      <c r="BN294" s="297">
        <f>BN250*'6. INPUT PROJECT'!$L206/(1-'6. INPUT PROJECT'!$L206)</f>
        <v>0</v>
      </c>
      <c r="BO294" s="297">
        <f>BO250*'6. INPUT PROJECT'!$L206/(1-'6. INPUT PROJECT'!$L206)</f>
        <v>0</v>
      </c>
      <c r="BP294" s="297">
        <f>BP250*'6. INPUT PROJECT'!$L206/(1-'6. INPUT PROJECT'!$L206)</f>
        <v>0</v>
      </c>
      <c r="BQ294" s="297">
        <f>BQ250*'6. INPUT PROJECT'!$L206/(1-'6. INPUT PROJECT'!$L206)</f>
        <v>0</v>
      </c>
      <c r="BR294" s="297">
        <f>BR250*'6. INPUT PROJECT'!$L206/(1-'6. INPUT PROJECT'!$L206)</f>
        <v>0</v>
      </c>
      <c r="BS294" s="297">
        <f>BS250*'6. INPUT PROJECT'!$L206/(1-'6. INPUT PROJECT'!$L206)</f>
        <v>0</v>
      </c>
    </row>
    <row r="295" spans="1:71" s="80" customFormat="1" ht="16" outlineLevel="2">
      <c r="A295" s="83"/>
      <c r="B295" s="129" t="str">
        <f t="shared" si="185"/>
        <v>Project-3.1.3-Item #8</v>
      </c>
      <c r="C295" s="129">
        <f t="shared" si="185"/>
        <v>0</v>
      </c>
      <c r="E295" s="297">
        <f t="shared" si="170"/>
        <v>0</v>
      </c>
      <c r="F295" s="297">
        <f t="shared" si="171"/>
        <v>0</v>
      </c>
      <c r="G295" s="297">
        <f t="shared" si="172"/>
        <v>0</v>
      </c>
      <c r="H295" s="297">
        <f t="shared" si="173"/>
        <v>0</v>
      </c>
      <c r="I295" s="297">
        <f t="shared" si="174"/>
        <v>0</v>
      </c>
      <c r="J295" s="297">
        <f t="shared" si="175"/>
        <v>0</v>
      </c>
      <c r="K295" s="316"/>
      <c r="L295" s="297">
        <f>L251*'6. INPUT PROJECT'!$L207/(1-'6. INPUT PROJECT'!$L207)</f>
        <v>0</v>
      </c>
      <c r="M295" s="297">
        <f>M251*'6. INPUT PROJECT'!$L207/(1-'6. INPUT PROJECT'!$L207)</f>
        <v>0</v>
      </c>
      <c r="N295" s="297">
        <f>N251*'6. INPUT PROJECT'!$L207/(1-'6. INPUT PROJECT'!$L207)</f>
        <v>0</v>
      </c>
      <c r="O295" s="297">
        <f>O251*'6. INPUT PROJECT'!$L207/(1-'6. INPUT PROJECT'!$L207)</f>
        <v>0</v>
      </c>
      <c r="P295" s="297">
        <f>P251*'6. INPUT PROJECT'!$L207/(1-'6. INPUT PROJECT'!$L207)</f>
        <v>0</v>
      </c>
      <c r="Q295" s="297">
        <f>Q251*'6. INPUT PROJECT'!$L207/(1-'6. INPUT PROJECT'!$L207)</f>
        <v>0</v>
      </c>
      <c r="R295" s="297">
        <f>R251*'6. INPUT PROJECT'!$L207/(1-'6. INPUT PROJECT'!$L207)</f>
        <v>0</v>
      </c>
      <c r="S295" s="297">
        <f>S251*'6. INPUT PROJECT'!$L207/(1-'6. INPUT PROJECT'!$L207)</f>
        <v>0</v>
      </c>
      <c r="T295" s="297">
        <f>T251*'6. INPUT PROJECT'!$L207/(1-'6. INPUT PROJECT'!$L207)</f>
        <v>0</v>
      </c>
      <c r="U295" s="297">
        <f>U251*'6. INPUT PROJECT'!$L207/(1-'6. INPUT PROJECT'!$L207)</f>
        <v>0</v>
      </c>
      <c r="V295" s="297">
        <f>V251*'6. INPUT PROJECT'!$L207/(1-'6. INPUT PROJECT'!$L207)</f>
        <v>0</v>
      </c>
      <c r="W295" s="297">
        <f>W251*'6. INPUT PROJECT'!$L207/(1-'6. INPUT PROJECT'!$L207)</f>
        <v>0</v>
      </c>
      <c r="X295" s="297">
        <f>X251*'6. INPUT PROJECT'!$L207/(1-'6. INPUT PROJECT'!$L207)</f>
        <v>0</v>
      </c>
      <c r="Y295" s="297">
        <f>Y251*'6. INPUT PROJECT'!$L207/(1-'6. INPUT PROJECT'!$L207)</f>
        <v>0</v>
      </c>
      <c r="Z295" s="297">
        <f>Z251*'6. INPUT PROJECT'!$L207/(1-'6. INPUT PROJECT'!$L207)</f>
        <v>0</v>
      </c>
      <c r="AA295" s="297">
        <f>AA251*'6. INPUT PROJECT'!$L207/(1-'6. INPUT PROJECT'!$L207)</f>
        <v>0</v>
      </c>
      <c r="AB295" s="297">
        <f>AB251*'6. INPUT PROJECT'!$L207/(1-'6. INPUT PROJECT'!$L207)</f>
        <v>0</v>
      </c>
      <c r="AC295" s="297">
        <f>AC251*'6. INPUT PROJECT'!$L207/(1-'6. INPUT PROJECT'!$L207)</f>
        <v>0</v>
      </c>
      <c r="AD295" s="297">
        <f>AD251*'6. INPUT PROJECT'!$L207/(1-'6. INPUT PROJECT'!$L207)</f>
        <v>0</v>
      </c>
      <c r="AE295" s="297">
        <f>AE251*'6. INPUT PROJECT'!$L207/(1-'6. INPUT PROJECT'!$L207)</f>
        <v>0</v>
      </c>
      <c r="AF295" s="297">
        <f>AF251*'6. INPUT PROJECT'!$L207/(1-'6. INPUT PROJECT'!$L207)</f>
        <v>0</v>
      </c>
      <c r="AG295" s="297">
        <f>AG251*'6. INPUT PROJECT'!$L207/(1-'6. INPUT PROJECT'!$L207)</f>
        <v>0</v>
      </c>
      <c r="AH295" s="297">
        <f>AH251*'6. INPUT PROJECT'!$L207/(1-'6. INPUT PROJECT'!$L207)</f>
        <v>0</v>
      </c>
      <c r="AI295" s="297">
        <f>AI251*'6. INPUT PROJECT'!$L207/(1-'6. INPUT PROJECT'!$L207)</f>
        <v>0</v>
      </c>
      <c r="AJ295" s="297">
        <f>AJ251*'6. INPUT PROJECT'!$L207/(1-'6. INPUT PROJECT'!$L207)</f>
        <v>0</v>
      </c>
      <c r="AK295" s="297">
        <f>AK251*'6. INPUT PROJECT'!$L207/(1-'6. INPUT PROJECT'!$L207)</f>
        <v>0</v>
      </c>
      <c r="AL295" s="297">
        <f>AL251*'6. INPUT PROJECT'!$L207/(1-'6. INPUT PROJECT'!$L207)</f>
        <v>0</v>
      </c>
      <c r="AM295" s="297">
        <f>AM251*'6. INPUT PROJECT'!$L207/(1-'6. INPUT PROJECT'!$L207)</f>
        <v>0</v>
      </c>
      <c r="AN295" s="297">
        <f>AN251*'6. INPUT PROJECT'!$L207/(1-'6. INPUT PROJECT'!$L207)</f>
        <v>0</v>
      </c>
      <c r="AO295" s="297">
        <f>AO251*'6. INPUT PROJECT'!$L207/(1-'6. INPUT PROJECT'!$L207)</f>
        <v>0</v>
      </c>
      <c r="AP295" s="297">
        <f>AP251*'6. INPUT PROJECT'!$L207/(1-'6. INPUT PROJECT'!$L207)</f>
        <v>0</v>
      </c>
      <c r="AQ295" s="297">
        <f>AQ251*'6. INPUT PROJECT'!$L207/(1-'6. INPUT PROJECT'!$L207)</f>
        <v>0</v>
      </c>
      <c r="AR295" s="297">
        <f>AR251*'6. INPUT PROJECT'!$L207/(1-'6. INPUT PROJECT'!$L207)</f>
        <v>0</v>
      </c>
      <c r="AS295" s="297">
        <f>AS251*'6. INPUT PROJECT'!$L207/(1-'6. INPUT PROJECT'!$L207)</f>
        <v>0</v>
      </c>
      <c r="AT295" s="297">
        <f>AT251*'6. INPUT PROJECT'!$L207/(1-'6. INPUT PROJECT'!$L207)</f>
        <v>0</v>
      </c>
      <c r="AU295" s="297">
        <f>AU251*'6. INPUT PROJECT'!$L207/(1-'6. INPUT PROJECT'!$L207)</f>
        <v>0</v>
      </c>
      <c r="AV295" s="297">
        <f>AV251*'6. INPUT PROJECT'!$L207/(1-'6. INPUT PROJECT'!$L207)</f>
        <v>0</v>
      </c>
      <c r="AW295" s="297">
        <f>AW251*'6. INPUT PROJECT'!$L207/(1-'6. INPUT PROJECT'!$L207)</f>
        <v>0</v>
      </c>
      <c r="AX295" s="297">
        <f>AX251*'6. INPUT PROJECT'!$L207/(1-'6. INPUT PROJECT'!$L207)</f>
        <v>0</v>
      </c>
      <c r="AY295" s="297">
        <f>AY251*'6. INPUT PROJECT'!$L207/(1-'6. INPUT PROJECT'!$L207)</f>
        <v>0</v>
      </c>
      <c r="AZ295" s="297">
        <f>AZ251*'6. INPUT PROJECT'!$L207/(1-'6. INPUT PROJECT'!$L207)</f>
        <v>0</v>
      </c>
      <c r="BA295" s="297">
        <f>BA251*'6. INPUT PROJECT'!$L207/(1-'6. INPUT PROJECT'!$L207)</f>
        <v>0</v>
      </c>
      <c r="BB295" s="297">
        <f>BB251*'6. INPUT PROJECT'!$L207/(1-'6. INPUT PROJECT'!$L207)</f>
        <v>0</v>
      </c>
      <c r="BC295" s="297">
        <f>BC251*'6. INPUT PROJECT'!$L207/(1-'6. INPUT PROJECT'!$L207)</f>
        <v>0</v>
      </c>
      <c r="BD295" s="297">
        <f>BD251*'6. INPUT PROJECT'!$L207/(1-'6. INPUT PROJECT'!$L207)</f>
        <v>0</v>
      </c>
      <c r="BE295" s="297">
        <f>BE251*'6. INPUT PROJECT'!$L207/(1-'6. INPUT PROJECT'!$L207)</f>
        <v>0</v>
      </c>
      <c r="BF295" s="297">
        <f>BF251*'6. INPUT PROJECT'!$L207/(1-'6. INPUT PROJECT'!$L207)</f>
        <v>0</v>
      </c>
      <c r="BG295" s="297">
        <f>BG251*'6. INPUT PROJECT'!$L207/(1-'6. INPUT PROJECT'!$L207)</f>
        <v>0</v>
      </c>
      <c r="BH295" s="297">
        <f>BH251*'6. INPUT PROJECT'!$L207/(1-'6. INPUT PROJECT'!$L207)</f>
        <v>0</v>
      </c>
      <c r="BI295" s="297">
        <f>BI251*'6. INPUT PROJECT'!$L207/(1-'6. INPUT PROJECT'!$L207)</f>
        <v>0</v>
      </c>
      <c r="BJ295" s="297">
        <f>BJ251*'6. INPUT PROJECT'!$L207/(1-'6. INPUT PROJECT'!$L207)</f>
        <v>0</v>
      </c>
      <c r="BK295" s="297">
        <f>BK251*'6. INPUT PROJECT'!$L207/(1-'6. INPUT PROJECT'!$L207)</f>
        <v>0</v>
      </c>
      <c r="BL295" s="297">
        <f>BL251*'6. INPUT PROJECT'!$L207/(1-'6. INPUT PROJECT'!$L207)</f>
        <v>0</v>
      </c>
      <c r="BM295" s="297">
        <f>BM251*'6. INPUT PROJECT'!$L207/(1-'6. INPUT PROJECT'!$L207)</f>
        <v>0</v>
      </c>
      <c r="BN295" s="297">
        <f>BN251*'6. INPUT PROJECT'!$L207/(1-'6. INPUT PROJECT'!$L207)</f>
        <v>0</v>
      </c>
      <c r="BO295" s="297">
        <f>BO251*'6. INPUT PROJECT'!$L207/(1-'6. INPUT PROJECT'!$L207)</f>
        <v>0</v>
      </c>
      <c r="BP295" s="297">
        <f>BP251*'6. INPUT PROJECT'!$L207/(1-'6. INPUT PROJECT'!$L207)</f>
        <v>0</v>
      </c>
      <c r="BQ295" s="297">
        <f>BQ251*'6. INPUT PROJECT'!$L207/(1-'6. INPUT PROJECT'!$L207)</f>
        <v>0</v>
      </c>
      <c r="BR295" s="297">
        <f>BR251*'6. INPUT PROJECT'!$L207/(1-'6. INPUT PROJECT'!$L207)</f>
        <v>0</v>
      </c>
      <c r="BS295" s="297">
        <f>BS251*'6. INPUT PROJECT'!$L207/(1-'6. INPUT PROJECT'!$L207)</f>
        <v>0</v>
      </c>
    </row>
    <row r="296" spans="1:71" s="80" customFormat="1" ht="16" outlineLevel="2">
      <c r="A296" s="83"/>
      <c r="B296" s="129" t="str">
        <f t="shared" si="185"/>
        <v>Project-3.1.3-Item #9</v>
      </c>
      <c r="C296" s="129">
        <f t="shared" si="185"/>
        <v>0</v>
      </c>
      <c r="E296" s="297">
        <f t="shared" si="170"/>
        <v>0</v>
      </c>
      <c r="F296" s="297">
        <f t="shared" si="171"/>
        <v>0</v>
      </c>
      <c r="G296" s="297">
        <f t="shared" si="172"/>
        <v>0</v>
      </c>
      <c r="H296" s="297">
        <f t="shared" si="173"/>
        <v>0</v>
      </c>
      <c r="I296" s="297">
        <f t="shared" si="174"/>
        <v>0</v>
      </c>
      <c r="J296" s="297">
        <f t="shared" si="175"/>
        <v>0</v>
      </c>
      <c r="K296" s="307"/>
      <c r="L296" s="297">
        <f>L252*'6. INPUT PROJECT'!$L208/(1-'6. INPUT PROJECT'!$L208)</f>
        <v>0</v>
      </c>
      <c r="M296" s="297">
        <f>M252*'6. INPUT PROJECT'!$L208/(1-'6. INPUT PROJECT'!$L208)</f>
        <v>0</v>
      </c>
      <c r="N296" s="297">
        <f>N252*'6. INPUT PROJECT'!$L208/(1-'6. INPUT PROJECT'!$L208)</f>
        <v>0</v>
      </c>
      <c r="O296" s="297">
        <f>O252*'6. INPUT PROJECT'!$L208/(1-'6. INPUT PROJECT'!$L208)</f>
        <v>0</v>
      </c>
      <c r="P296" s="297">
        <f>P252*'6. INPUT PROJECT'!$L208/(1-'6. INPUT PROJECT'!$L208)</f>
        <v>0</v>
      </c>
      <c r="Q296" s="297">
        <f>Q252*'6. INPUT PROJECT'!$L208/(1-'6. INPUT PROJECT'!$L208)</f>
        <v>0</v>
      </c>
      <c r="R296" s="297">
        <f>R252*'6. INPUT PROJECT'!$L208/(1-'6. INPUT PROJECT'!$L208)</f>
        <v>0</v>
      </c>
      <c r="S296" s="297">
        <f>S252*'6. INPUT PROJECT'!$L208/(1-'6. INPUT PROJECT'!$L208)</f>
        <v>0</v>
      </c>
      <c r="T296" s="297">
        <f>T252*'6. INPUT PROJECT'!$L208/(1-'6. INPUT PROJECT'!$L208)</f>
        <v>0</v>
      </c>
      <c r="U296" s="297">
        <f>U252*'6. INPUT PROJECT'!$L208/(1-'6. INPUT PROJECT'!$L208)</f>
        <v>0</v>
      </c>
      <c r="V296" s="297">
        <f>V252*'6. INPUT PROJECT'!$L208/(1-'6. INPUT PROJECT'!$L208)</f>
        <v>0</v>
      </c>
      <c r="W296" s="297">
        <f>W252*'6. INPUT PROJECT'!$L208/(1-'6. INPUT PROJECT'!$L208)</f>
        <v>0</v>
      </c>
      <c r="X296" s="297">
        <f>X252*'6. INPUT PROJECT'!$L208/(1-'6. INPUT PROJECT'!$L208)</f>
        <v>0</v>
      </c>
      <c r="Y296" s="297">
        <f>Y252*'6. INPUT PROJECT'!$L208/(1-'6. INPUT PROJECT'!$L208)</f>
        <v>0</v>
      </c>
      <c r="Z296" s="297">
        <f>Z252*'6. INPUT PROJECT'!$L208/(1-'6. INPUT PROJECT'!$L208)</f>
        <v>0</v>
      </c>
      <c r="AA296" s="297">
        <f>AA252*'6. INPUT PROJECT'!$L208/(1-'6. INPUT PROJECT'!$L208)</f>
        <v>0</v>
      </c>
      <c r="AB296" s="297">
        <f>AB252*'6. INPUT PROJECT'!$L208/(1-'6. INPUT PROJECT'!$L208)</f>
        <v>0</v>
      </c>
      <c r="AC296" s="297">
        <f>AC252*'6. INPUT PROJECT'!$L208/(1-'6. INPUT PROJECT'!$L208)</f>
        <v>0</v>
      </c>
      <c r="AD296" s="297">
        <f>AD252*'6. INPUT PROJECT'!$L208/(1-'6. INPUT PROJECT'!$L208)</f>
        <v>0</v>
      </c>
      <c r="AE296" s="297">
        <f>AE252*'6. INPUT PROJECT'!$L208/(1-'6. INPUT PROJECT'!$L208)</f>
        <v>0</v>
      </c>
      <c r="AF296" s="297">
        <f>AF252*'6. INPUT PROJECT'!$L208/(1-'6. INPUT PROJECT'!$L208)</f>
        <v>0</v>
      </c>
      <c r="AG296" s="297">
        <f>AG252*'6. INPUT PROJECT'!$L208/(1-'6. INPUT PROJECT'!$L208)</f>
        <v>0</v>
      </c>
      <c r="AH296" s="297">
        <f>AH252*'6. INPUT PROJECT'!$L208/(1-'6. INPUT PROJECT'!$L208)</f>
        <v>0</v>
      </c>
      <c r="AI296" s="297">
        <f>AI252*'6. INPUT PROJECT'!$L208/(1-'6. INPUT PROJECT'!$L208)</f>
        <v>0</v>
      </c>
      <c r="AJ296" s="297">
        <f>AJ252*'6. INPUT PROJECT'!$L208/(1-'6. INPUT PROJECT'!$L208)</f>
        <v>0</v>
      </c>
      <c r="AK296" s="297">
        <f>AK252*'6. INPUT PROJECT'!$L208/(1-'6. INPUT PROJECT'!$L208)</f>
        <v>0</v>
      </c>
      <c r="AL296" s="297">
        <f>AL252*'6. INPUT PROJECT'!$L208/(1-'6. INPUT PROJECT'!$L208)</f>
        <v>0</v>
      </c>
      <c r="AM296" s="297">
        <f>AM252*'6. INPUT PROJECT'!$L208/(1-'6. INPUT PROJECT'!$L208)</f>
        <v>0</v>
      </c>
      <c r="AN296" s="297">
        <f>AN252*'6. INPUT PROJECT'!$L208/(1-'6. INPUT PROJECT'!$L208)</f>
        <v>0</v>
      </c>
      <c r="AO296" s="297">
        <f>AO252*'6. INPUT PROJECT'!$L208/(1-'6. INPUT PROJECT'!$L208)</f>
        <v>0</v>
      </c>
      <c r="AP296" s="297">
        <f>AP252*'6. INPUT PROJECT'!$L208/(1-'6. INPUT PROJECT'!$L208)</f>
        <v>0</v>
      </c>
      <c r="AQ296" s="297">
        <f>AQ252*'6. INPUT PROJECT'!$L208/(1-'6. INPUT PROJECT'!$L208)</f>
        <v>0</v>
      </c>
      <c r="AR296" s="297">
        <f>AR252*'6. INPUT PROJECT'!$L208/(1-'6. INPUT PROJECT'!$L208)</f>
        <v>0</v>
      </c>
      <c r="AS296" s="297">
        <f>AS252*'6. INPUT PROJECT'!$L208/(1-'6. INPUT PROJECT'!$L208)</f>
        <v>0</v>
      </c>
      <c r="AT296" s="297">
        <f>AT252*'6. INPUT PROJECT'!$L208/(1-'6. INPUT PROJECT'!$L208)</f>
        <v>0</v>
      </c>
      <c r="AU296" s="297">
        <f>AU252*'6. INPUT PROJECT'!$L208/(1-'6. INPUT PROJECT'!$L208)</f>
        <v>0</v>
      </c>
      <c r="AV296" s="297">
        <f>AV252*'6. INPUT PROJECT'!$L208/(1-'6. INPUT PROJECT'!$L208)</f>
        <v>0</v>
      </c>
      <c r="AW296" s="297">
        <f>AW252*'6. INPUT PROJECT'!$L208/(1-'6. INPUT PROJECT'!$L208)</f>
        <v>0</v>
      </c>
      <c r="AX296" s="297">
        <f>AX252*'6. INPUT PROJECT'!$L208/(1-'6. INPUT PROJECT'!$L208)</f>
        <v>0</v>
      </c>
      <c r="AY296" s="297">
        <f>AY252*'6. INPUT PROJECT'!$L208/(1-'6. INPUT PROJECT'!$L208)</f>
        <v>0</v>
      </c>
      <c r="AZ296" s="297">
        <f>AZ252*'6. INPUT PROJECT'!$L208/(1-'6. INPUT PROJECT'!$L208)</f>
        <v>0</v>
      </c>
      <c r="BA296" s="297">
        <f>BA252*'6. INPUT PROJECT'!$L208/(1-'6. INPUT PROJECT'!$L208)</f>
        <v>0</v>
      </c>
      <c r="BB296" s="297">
        <f>BB252*'6. INPUT PROJECT'!$L208/(1-'6. INPUT PROJECT'!$L208)</f>
        <v>0</v>
      </c>
      <c r="BC296" s="297">
        <f>BC252*'6. INPUT PROJECT'!$L208/(1-'6. INPUT PROJECT'!$L208)</f>
        <v>0</v>
      </c>
      <c r="BD296" s="297">
        <f>BD252*'6. INPUT PROJECT'!$L208/(1-'6. INPUT PROJECT'!$L208)</f>
        <v>0</v>
      </c>
      <c r="BE296" s="297">
        <f>BE252*'6. INPUT PROJECT'!$L208/(1-'6. INPUT PROJECT'!$L208)</f>
        <v>0</v>
      </c>
      <c r="BF296" s="297">
        <f>BF252*'6. INPUT PROJECT'!$L208/(1-'6. INPUT PROJECT'!$L208)</f>
        <v>0</v>
      </c>
      <c r="BG296" s="297">
        <f>BG252*'6. INPUT PROJECT'!$L208/(1-'6. INPUT PROJECT'!$L208)</f>
        <v>0</v>
      </c>
      <c r="BH296" s="297">
        <f>BH252*'6. INPUT PROJECT'!$L208/(1-'6. INPUT PROJECT'!$L208)</f>
        <v>0</v>
      </c>
      <c r="BI296" s="297">
        <f>BI252*'6. INPUT PROJECT'!$L208/(1-'6. INPUT PROJECT'!$L208)</f>
        <v>0</v>
      </c>
      <c r="BJ296" s="297">
        <f>BJ252*'6. INPUT PROJECT'!$L208/(1-'6. INPUT PROJECT'!$L208)</f>
        <v>0</v>
      </c>
      <c r="BK296" s="297">
        <f>BK252*'6. INPUT PROJECT'!$L208/(1-'6. INPUT PROJECT'!$L208)</f>
        <v>0</v>
      </c>
      <c r="BL296" s="297">
        <f>BL252*'6. INPUT PROJECT'!$L208/(1-'6. INPUT PROJECT'!$L208)</f>
        <v>0</v>
      </c>
      <c r="BM296" s="297">
        <f>BM252*'6. INPUT PROJECT'!$L208/(1-'6. INPUT PROJECT'!$L208)</f>
        <v>0</v>
      </c>
      <c r="BN296" s="297">
        <f>BN252*'6. INPUT PROJECT'!$L208/(1-'6. INPUT PROJECT'!$L208)</f>
        <v>0</v>
      </c>
      <c r="BO296" s="297">
        <f>BO252*'6. INPUT PROJECT'!$L208/(1-'6. INPUT PROJECT'!$L208)</f>
        <v>0</v>
      </c>
      <c r="BP296" s="297">
        <f>BP252*'6. INPUT PROJECT'!$L208/(1-'6. INPUT PROJECT'!$L208)</f>
        <v>0</v>
      </c>
      <c r="BQ296" s="297">
        <f>BQ252*'6. INPUT PROJECT'!$L208/(1-'6. INPUT PROJECT'!$L208)</f>
        <v>0</v>
      </c>
      <c r="BR296" s="297">
        <f>BR252*'6. INPUT PROJECT'!$L208/(1-'6. INPUT PROJECT'!$L208)</f>
        <v>0</v>
      </c>
      <c r="BS296" s="297">
        <f>BS252*'6. INPUT PROJECT'!$L208/(1-'6. INPUT PROJECT'!$L208)</f>
        <v>0</v>
      </c>
    </row>
    <row r="297" spans="1:71" s="80" customFormat="1" ht="16" outlineLevel="2">
      <c r="A297" s="83"/>
      <c r="B297" s="134" t="str">
        <f t="shared" si="185"/>
        <v>Project-3.1.3-Item #10</v>
      </c>
      <c r="C297" s="134">
        <f t="shared" si="185"/>
        <v>0</v>
      </c>
      <c r="E297" s="298">
        <f t="shared" si="170"/>
        <v>0</v>
      </c>
      <c r="F297" s="298">
        <f t="shared" si="171"/>
        <v>0</v>
      </c>
      <c r="G297" s="298">
        <f t="shared" si="172"/>
        <v>0</v>
      </c>
      <c r="H297" s="298">
        <f t="shared" si="173"/>
        <v>0</v>
      </c>
      <c r="I297" s="298">
        <f t="shared" si="174"/>
        <v>0</v>
      </c>
      <c r="J297" s="298">
        <f t="shared" si="175"/>
        <v>0</v>
      </c>
      <c r="K297" s="309"/>
      <c r="L297" s="298">
        <f>L253*'6. INPUT PROJECT'!$L209/(1-'6. INPUT PROJECT'!$L209)</f>
        <v>0</v>
      </c>
      <c r="M297" s="298">
        <f>M253*'6. INPUT PROJECT'!$L209/(1-'6. INPUT PROJECT'!$L209)</f>
        <v>0</v>
      </c>
      <c r="N297" s="298">
        <f>N253*'6. INPUT PROJECT'!$L209/(1-'6. INPUT PROJECT'!$L209)</f>
        <v>0</v>
      </c>
      <c r="O297" s="298">
        <f>O253*'6. INPUT PROJECT'!$L209/(1-'6. INPUT PROJECT'!$L209)</f>
        <v>0</v>
      </c>
      <c r="P297" s="298">
        <f>P253*'6. INPUT PROJECT'!$L209/(1-'6. INPUT PROJECT'!$L209)</f>
        <v>0</v>
      </c>
      <c r="Q297" s="298">
        <f>Q253*'6. INPUT PROJECT'!$L209/(1-'6. INPUT PROJECT'!$L209)</f>
        <v>0</v>
      </c>
      <c r="R297" s="298">
        <f>R253*'6. INPUT PROJECT'!$L209/(1-'6. INPUT PROJECT'!$L209)</f>
        <v>0</v>
      </c>
      <c r="S297" s="298">
        <f>S253*'6. INPUT PROJECT'!$L209/(1-'6. INPUT PROJECT'!$L209)</f>
        <v>0</v>
      </c>
      <c r="T297" s="298">
        <f>T253*'6. INPUT PROJECT'!$L209/(1-'6. INPUT PROJECT'!$L209)</f>
        <v>0</v>
      </c>
      <c r="U297" s="298">
        <f>U253*'6. INPUT PROJECT'!$L209/(1-'6. INPUT PROJECT'!$L209)</f>
        <v>0</v>
      </c>
      <c r="V297" s="298">
        <f>V253*'6. INPUT PROJECT'!$L209/(1-'6. INPUT PROJECT'!$L209)</f>
        <v>0</v>
      </c>
      <c r="W297" s="298">
        <f>W253*'6. INPUT PROJECT'!$L209/(1-'6. INPUT PROJECT'!$L209)</f>
        <v>0</v>
      </c>
      <c r="X297" s="298">
        <f>X253*'6. INPUT PROJECT'!$L209/(1-'6. INPUT PROJECT'!$L209)</f>
        <v>0</v>
      </c>
      <c r="Y297" s="298">
        <f>Y253*'6. INPUT PROJECT'!$L209/(1-'6. INPUT PROJECT'!$L209)</f>
        <v>0</v>
      </c>
      <c r="Z297" s="298">
        <f>Z253*'6. INPUT PROJECT'!$L209/(1-'6. INPUT PROJECT'!$L209)</f>
        <v>0</v>
      </c>
      <c r="AA297" s="298">
        <f>AA253*'6. INPUT PROJECT'!$L209/(1-'6. INPUT PROJECT'!$L209)</f>
        <v>0</v>
      </c>
      <c r="AB297" s="298">
        <f>AB253*'6. INPUT PROJECT'!$L209/(1-'6. INPUT PROJECT'!$L209)</f>
        <v>0</v>
      </c>
      <c r="AC297" s="298">
        <f>AC253*'6. INPUT PROJECT'!$L209/(1-'6. INPUT PROJECT'!$L209)</f>
        <v>0</v>
      </c>
      <c r="AD297" s="298">
        <f>AD253*'6. INPUT PROJECT'!$L209/(1-'6. INPUT PROJECT'!$L209)</f>
        <v>0</v>
      </c>
      <c r="AE297" s="298">
        <f>AE253*'6. INPUT PROJECT'!$L209/(1-'6. INPUT PROJECT'!$L209)</f>
        <v>0</v>
      </c>
      <c r="AF297" s="298">
        <f>AF253*'6. INPUT PROJECT'!$L209/(1-'6. INPUT PROJECT'!$L209)</f>
        <v>0</v>
      </c>
      <c r="AG297" s="298">
        <f>AG253*'6. INPUT PROJECT'!$L209/(1-'6. INPUT PROJECT'!$L209)</f>
        <v>0</v>
      </c>
      <c r="AH297" s="298">
        <f>AH253*'6. INPUT PROJECT'!$L209/(1-'6. INPUT PROJECT'!$L209)</f>
        <v>0</v>
      </c>
      <c r="AI297" s="298">
        <f>AI253*'6. INPUT PROJECT'!$L209/(1-'6. INPUT PROJECT'!$L209)</f>
        <v>0</v>
      </c>
      <c r="AJ297" s="298">
        <f>AJ253*'6. INPUT PROJECT'!$L209/(1-'6. INPUT PROJECT'!$L209)</f>
        <v>0</v>
      </c>
      <c r="AK297" s="298">
        <f>AK253*'6. INPUT PROJECT'!$L209/(1-'6. INPUT PROJECT'!$L209)</f>
        <v>0</v>
      </c>
      <c r="AL297" s="298">
        <f>AL253*'6. INPUT PROJECT'!$L209/(1-'6. INPUT PROJECT'!$L209)</f>
        <v>0</v>
      </c>
      <c r="AM297" s="298">
        <f>AM253*'6. INPUT PROJECT'!$L209/(1-'6. INPUT PROJECT'!$L209)</f>
        <v>0</v>
      </c>
      <c r="AN297" s="298">
        <f>AN253*'6. INPUT PROJECT'!$L209/(1-'6. INPUT PROJECT'!$L209)</f>
        <v>0</v>
      </c>
      <c r="AO297" s="298">
        <f>AO253*'6. INPUT PROJECT'!$L209/(1-'6. INPUT PROJECT'!$L209)</f>
        <v>0</v>
      </c>
      <c r="AP297" s="298">
        <f>AP253*'6. INPUT PROJECT'!$L209/(1-'6. INPUT PROJECT'!$L209)</f>
        <v>0</v>
      </c>
      <c r="AQ297" s="298">
        <f>AQ253*'6. INPUT PROJECT'!$L209/(1-'6. INPUT PROJECT'!$L209)</f>
        <v>0</v>
      </c>
      <c r="AR297" s="298">
        <f>AR253*'6. INPUT PROJECT'!$L209/(1-'6. INPUT PROJECT'!$L209)</f>
        <v>0</v>
      </c>
      <c r="AS297" s="298">
        <f>AS253*'6. INPUT PROJECT'!$L209/(1-'6. INPUT PROJECT'!$L209)</f>
        <v>0</v>
      </c>
      <c r="AT297" s="298">
        <f>AT253*'6. INPUT PROJECT'!$L209/(1-'6. INPUT PROJECT'!$L209)</f>
        <v>0</v>
      </c>
      <c r="AU297" s="298">
        <f>AU253*'6. INPUT PROJECT'!$L209/(1-'6. INPUT PROJECT'!$L209)</f>
        <v>0</v>
      </c>
      <c r="AV297" s="298">
        <f>AV253*'6. INPUT PROJECT'!$L209/(1-'6. INPUT PROJECT'!$L209)</f>
        <v>0</v>
      </c>
      <c r="AW297" s="298">
        <f>AW253*'6. INPUT PROJECT'!$L209/(1-'6. INPUT PROJECT'!$L209)</f>
        <v>0</v>
      </c>
      <c r="AX297" s="298">
        <f>AX253*'6. INPUT PROJECT'!$L209/(1-'6. INPUT PROJECT'!$L209)</f>
        <v>0</v>
      </c>
      <c r="AY297" s="298">
        <f>AY253*'6. INPUT PROJECT'!$L209/(1-'6. INPUT PROJECT'!$L209)</f>
        <v>0</v>
      </c>
      <c r="AZ297" s="298">
        <f>AZ253*'6. INPUT PROJECT'!$L209/(1-'6. INPUT PROJECT'!$L209)</f>
        <v>0</v>
      </c>
      <c r="BA297" s="298">
        <f>BA253*'6. INPUT PROJECT'!$L209/(1-'6. INPUT PROJECT'!$L209)</f>
        <v>0</v>
      </c>
      <c r="BB297" s="298">
        <f>BB253*'6. INPUT PROJECT'!$L209/(1-'6. INPUT PROJECT'!$L209)</f>
        <v>0</v>
      </c>
      <c r="BC297" s="298">
        <f>BC253*'6. INPUT PROJECT'!$L209/(1-'6. INPUT PROJECT'!$L209)</f>
        <v>0</v>
      </c>
      <c r="BD297" s="298">
        <f>BD253*'6. INPUT PROJECT'!$L209/(1-'6. INPUT PROJECT'!$L209)</f>
        <v>0</v>
      </c>
      <c r="BE297" s="298">
        <f>BE253*'6. INPUT PROJECT'!$L209/(1-'6. INPUT PROJECT'!$L209)</f>
        <v>0</v>
      </c>
      <c r="BF297" s="298">
        <f>BF253*'6. INPUT PROJECT'!$L209/(1-'6. INPUT PROJECT'!$L209)</f>
        <v>0</v>
      </c>
      <c r="BG297" s="298">
        <f>BG253*'6. INPUT PROJECT'!$L209/(1-'6. INPUT PROJECT'!$L209)</f>
        <v>0</v>
      </c>
      <c r="BH297" s="298">
        <f>BH253*'6. INPUT PROJECT'!$L209/(1-'6. INPUT PROJECT'!$L209)</f>
        <v>0</v>
      </c>
      <c r="BI297" s="298">
        <f>BI253*'6. INPUT PROJECT'!$L209/(1-'6. INPUT PROJECT'!$L209)</f>
        <v>0</v>
      </c>
      <c r="BJ297" s="298">
        <f>BJ253*'6. INPUT PROJECT'!$L209/(1-'6. INPUT PROJECT'!$L209)</f>
        <v>0</v>
      </c>
      <c r="BK297" s="298">
        <f>BK253*'6. INPUT PROJECT'!$L209/(1-'6. INPUT PROJECT'!$L209)</f>
        <v>0</v>
      </c>
      <c r="BL297" s="298">
        <f>BL253*'6. INPUT PROJECT'!$L209/(1-'6. INPUT PROJECT'!$L209)</f>
        <v>0</v>
      </c>
      <c r="BM297" s="298">
        <f>BM253*'6. INPUT PROJECT'!$L209/(1-'6. INPUT PROJECT'!$L209)</f>
        <v>0</v>
      </c>
      <c r="BN297" s="298">
        <f>BN253*'6. INPUT PROJECT'!$L209/(1-'6. INPUT PROJECT'!$L209)</f>
        <v>0</v>
      </c>
      <c r="BO297" s="298">
        <f>BO253*'6. INPUT PROJECT'!$L209/(1-'6. INPUT PROJECT'!$L209)</f>
        <v>0</v>
      </c>
      <c r="BP297" s="298">
        <f>BP253*'6. INPUT PROJECT'!$L209/(1-'6. INPUT PROJECT'!$L209)</f>
        <v>0</v>
      </c>
      <c r="BQ297" s="298">
        <f>BQ253*'6. INPUT PROJECT'!$L209/(1-'6. INPUT PROJECT'!$L209)</f>
        <v>0</v>
      </c>
      <c r="BR297" s="298">
        <f>BR253*'6. INPUT PROJECT'!$L209/(1-'6. INPUT PROJECT'!$L209)</f>
        <v>0</v>
      </c>
      <c r="BS297" s="298">
        <f>BS253*'6. INPUT PROJECT'!$L209/(1-'6. INPUT PROJECT'!$L209)</f>
        <v>0</v>
      </c>
    </row>
    <row r="298" spans="1:71" s="83" customFormat="1" ht="16">
      <c r="B298" s="135" t="str">
        <f>'6. INPUT PROJECT'!C218</f>
        <v>3.3</v>
      </c>
      <c r="C298" s="135" t="str">
        <f>'6. INPUT PROJECT'!D218</f>
        <v>Project Pull-through - NTT - Capex</v>
      </c>
      <c r="E298" s="300">
        <f t="shared" ref="E298:E317" si="186">F298+G298+H298+I298+J298</f>
        <v>0</v>
      </c>
      <c r="F298" s="300">
        <f t="shared" ref="F298:F317" si="187">SUM(L298:W298)</f>
        <v>0</v>
      </c>
      <c r="G298" s="300">
        <f t="shared" ref="G298:G317" si="188">SUM(X298:AI298)</f>
        <v>0</v>
      </c>
      <c r="H298" s="300">
        <f t="shared" ref="H298:H317" si="189">SUM(AJ298:AU298)</f>
        <v>0</v>
      </c>
      <c r="I298" s="300">
        <f t="shared" ref="I298:I317" si="190">SUM(AV298:BG298)</f>
        <v>0</v>
      </c>
      <c r="J298" s="300">
        <f t="shared" ref="J298:J317" si="191">SUM(BH298:BS298)</f>
        <v>0</v>
      </c>
      <c r="K298" s="291"/>
      <c r="L298" s="301">
        <f t="shared" ref="L298:AQ298" si="192">SUM(L299:L308)</f>
        <v>0</v>
      </c>
      <c r="M298" s="301">
        <f t="shared" si="192"/>
        <v>0</v>
      </c>
      <c r="N298" s="301">
        <f t="shared" si="192"/>
        <v>0</v>
      </c>
      <c r="O298" s="301">
        <f t="shared" si="192"/>
        <v>0</v>
      </c>
      <c r="P298" s="301">
        <f t="shared" si="192"/>
        <v>0</v>
      </c>
      <c r="Q298" s="301">
        <f t="shared" si="192"/>
        <v>0</v>
      </c>
      <c r="R298" s="301">
        <f t="shared" si="192"/>
        <v>0</v>
      </c>
      <c r="S298" s="301">
        <f t="shared" si="192"/>
        <v>0</v>
      </c>
      <c r="T298" s="301">
        <f t="shared" si="192"/>
        <v>0</v>
      </c>
      <c r="U298" s="301">
        <f t="shared" si="192"/>
        <v>0</v>
      </c>
      <c r="V298" s="301">
        <f t="shared" si="192"/>
        <v>0</v>
      </c>
      <c r="W298" s="301">
        <f t="shared" si="192"/>
        <v>0</v>
      </c>
      <c r="X298" s="301">
        <f t="shared" si="192"/>
        <v>0</v>
      </c>
      <c r="Y298" s="301">
        <f t="shared" si="192"/>
        <v>0</v>
      </c>
      <c r="Z298" s="301">
        <f t="shared" si="192"/>
        <v>0</v>
      </c>
      <c r="AA298" s="301">
        <f t="shared" si="192"/>
        <v>0</v>
      </c>
      <c r="AB298" s="301">
        <f t="shared" si="192"/>
        <v>0</v>
      </c>
      <c r="AC298" s="301">
        <f t="shared" si="192"/>
        <v>0</v>
      </c>
      <c r="AD298" s="301">
        <f t="shared" si="192"/>
        <v>0</v>
      </c>
      <c r="AE298" s="301">
        <f t="shared" si="192"/>
        <v>0</v>
      </c>
      <c r="AF298" s="301">
        <f t="shared" si="192"/>
        <v>0</v>
      </c>
      <c r="AG298" s="301">
        <f t="shared" si="192"/>
        <v>0</v>
      </c>
      <c r="AH298" s="301">
        <f t="shared" si="192"/>
        <v>0</v>
      </c>
      <c r="AI298" s="301">
        <f t="shared" si="192"/>
        <v>0</v>
      </c>
      <c r="AJ298" s="301">
        <f t="shared" si="192"/>
        <v>0</v>
      </c>
      <c r="AK298" s="301">
        <f t="shared" si="192"/>
        <v>0</v>
      </c>
      <c r="AL298" s="301">
        <f t="shared" si="192"/>
        <v>0</v>
      </c>
      <c r="AM298" s="301">
        <f t="shared" si="192"/>
        <v>0</v>
      </c>
      <c r="AN298" s="301">
        <f t="shared" si="192"/>
        <v>0</v>
      </c>
      <c r="AO298" s="301">
        <f t="shared" si="192"/>
        <v>0</v>
      </c>
      <c r="AP298" s="301">
        <f t="shared" si="192"/>
        <v>0</v>
      </c>
      <c r="AQ298" s="301">
        <f t="shared" si="192"/>
        <v>0</v>
      </c>
      <c r="AR298" s="301">
        <f t="shared" ref="AR298:BS298" si="193">SUM(AR299:AR308)</f>
        <v>0</v>
      </c>
      <c r="AS298" s="301">
        <f t="shared" si="193"/>
        <v>0</v>
      </c>
      <c r="AT298" s="301">
        <f t="shared" si="193"/>
        <v>0</v>
      </c>
      <c r="AU298" s="301">
        <f t="shared" si="193"/>
        <v>0</v>
      </c>
      <c r="AV298" s="301">
        <f t="shared" si="193"/>
        <v>0</v>
      </c>
      <c r="AW298" s="301">
        <f t="shared" si="193"/>
        <v>0</v>
      </c>
      <c r="AX298" s="301">
        <f t="shared" si="193"/>
        <v>0</v>
      </c>
      <c r="AY298" s="301">
        <f t="shared" si="193"/>
        <v>0</v>
      </c>
      <c r="AZ298" s="301">
        <f t="shared" si="193"/>
        <v>0</v>
      </c>
      <c r="BA298" s="301">
        <f t="shared" si="193"/>
        <v>0</v>
      </c>
      <c r="BB298" s="301">
        <f t="shared" si="193"/>
        <v>0</v>
      </c>
      <c r="BC298" s="301">
        <f t="shared" si="193"/>
        <v>0</v>
      </c>
      <c r="BD298" s="301">
        <f t="shared" si="193"/>
        <v>0</v>
      </c>
      <c r="BE298" s="301">
        <f t="shared" si="193"/>
        <v>0</v>
      </c>
      <c r="BF298" s="301">
        <f t="shared" si="193"/>
        <v>0</v>
      </c>
      <c r="BG298" s="301">
        <f t="shared" si="193"/>
        <v>0</v>
      </c>
      <c r="BH298" s="301">
        <f t="shared" si="193"/>
        <v>0</v>
      </c>
      <c r="BI298" s="301">
        <f t="shared" si="193"/>
        <v>0</v>
      </c>
      <c r="BJ298" s="301">
        <f t="shared" si="193"/>
        <v>0</v>
      </c>
      <c r="BK298" s="301">
        <f t="shared" si="193"/>
        <v>0</v>
      </c>
      <c r="BL298" s="301">
        <f t="shared" si="193"/>
        <v>0</v>
      </c>
      <c r="BM298" s="301">
        <f t="shared" si="193"/>
        <v>0</v>
      </c>
      <c r="BN298" s="301">
        <f t="shared" si="193"/>
        <v>0</v>
      </c>
      <c r="BO298" s="301">
        <f t="shared" si="193"/>
        <v>0</v>
      </c>
      <c r="BP298" s="301">
        <f t="shared" si="193"/>
        <v>0</v>
      </c>
      <c r="BQ298" s="301">
        <f t="shared" si="193"/>
        <v>0</v>
      </c>
      <c r="BR298" s="301">
        <f t="shared" si="193"/>
        <v>0</v>
      </c>
      <c r="BS298" s="301">
        <f t="shared" si="193"/>
        <v>0</v>
      </c>
    </row>
    <row r="299" spans="1:71" s="80" customFormat="1" ht="16" outlineLevel="2">
      <c r="A299" s="83"/>
      <c r="B299" s="130" t="str">
        <f>'6. INPUT PROJECT'!D223</f>
        <v>Project-3.3-Item #2</v>
      </c>
      <c r="C299" s="130">
        <f>'6. INPUT PROJECT'!F223</f>
        <v>0</v>
      </c>
      <c r="E299" s="297">
        <f t="shared" si="186"/>
        <v>0</v>
      </c>
      <c r="F299" s="297">
        <f t="shared" si="187"/>
        <v>0</v>
      </c>
      <c r="G299" s="297">
        <f t="shared" si="188"/>
        <v>0</v>
      </c>
      <c r="H299" s="297">
        <f t="shared" si="189"/>
        <v>0</v>
      </c>
      <c r="I299" s="297">
        <f t="shared" si="190"/>
        <v>0</v>
      </c>
      <c r="J299" s="297">
        <f t="shared" si="191"/>
        <v>0</v>
      </c>
      <c r="K299" s="291"/>
      <c r="L299" s="320">
        <f>L$72*'6. INPUT PROJECT'!$K222*'6. INPUT PROJECT'!$L222</f>
        <v>0</v>
      </c>
      <c r="M299" s="320">
        <f>M$72*'6. INPUT PROJECT'!$K222*'6. INPUT PROJECT'!$L222</f>
        <v>0</v>
      </c>
      <c r="N299" s="320">
        <f>N$72*'6. INPUT PROJECT'!$K222*'6. INPUT PROJECT'!$L222</f>
        <v>0</v>
      </c>
      <c r="O299" s="320">
        <f>O$72*'6. INPUT PROJECT'!$K222*'6. INPUT PROJECT'!$L222</f>
        <v>0</v>
      </c>
      <c r="P299" s="320">
        <f>P$72*'6. INPUT PROJECT'!$K222*'6. INPUT PROJECT'!$L222</f>
        <v>0</v>
      </c>
      <c r="Q299" s="320">
        <f>Q$72*'6. INPUT PROJECT'!$K222*'6. INPUT PROJECT'!$L222</f>
        <v>0</v>
      </c>
      <c r="R299" s="320">
        <f>R$72*'6. INPUT PROJECT'!$K222*'6. INPUT PROJECT'!$L222</f>
        <v>0</v>
      </c>
      <c r="S299" s="320">
        <f>S$72*'6. INPUT PROJECT'!$K222*'6. INPUT PROJECT'!$L222</f>
        <v>0</v>
      </c>
      <c r="T299" s="320">
        <f>T$72*'6. INPUT PROJECT'!$K222*'6. INPUT PROJECT'!$L222</f>
        <v>0</v>
      </c>
      <c r="U299" s="320">
        <f>U$72*'6. INPUT PROJECT'!$K222*'6. INPUT PROJECT'!$L222</f>
        <v>0</v>
      </c>
      <c r="V299" s="320">
        <f>V$72*'6. INPUT PROJECT'!$K222*'6. INPUT PROJECT'!$L222</f>
        <v>0</v>
      </c>
      <c r="W299" s="320">
        <f>W$72*'6. INPUT PROJECT'!$K222*'6. INPUT PROJECT'!$L222</f>
        <v>0</v>
      </c>
      <c r="X299" s="320">
        <f>X$72*'6. INPUT PROJECT'!$K222*'6. INPUT PROJECT'!$L222</f>
        <v>0</v>
      </c>
      <c r="Y299" s="320">
        <f>Y$72*'6. INPUT PROJECT'!$K222*'6. INPUT PROJECT'!$L222</f>
        <v>0</v>
      </c>
      <c r="Z299" s="320">
        <f>Z$72*'6. INPUT PROJECT'!$K222*'6. INPUT PROJECT'!$L222</f>
        <v>0</v>
      </c>
      <c r="AA299" s="320">
        <f>AA$72*'6. INPUT PROJECT'!$K222*'6. INPUT PROJECT'!$L222</f>
        <v>0</v>
      </c>
      <c r="AB299" s="320">
        <f>AB$72*'6. INPUT PROJECT'!$K222*'6. INPUT PROJECT'!$L222</f>
        <v>0</v>
      </c>
      <c r="AC299" s="320">
        <f>AC$72*'6. INPUT PROJECT'!$K222*'6. INPUT PROJECT'!$L222</f>
        <v>0</v>
      </c>
      <c r="AD299" s="320">
        <f>AD$72*'6. INPUT PROJECT'!$K222*'6. INPUT PROJECT'!$L222</f>
        <v>0</v>
      </c>
      <c r="AE299" s="320">
        <f>AE$72*'6. INPUT PROJECT'!$K222*'6. INPUT PROJECT'!$L222</f>
        <v>0</v>
      </c>
      <c r="AF299" s="320">
        <f>AF$72*'6. INPUT PROJECT'!$K222*'6. INPUT PROJECT'!$L222</f>
        <v>0</v>
      </c>
      <c r="AG299" s="320">
        <f>AG$72*'6. INPUT PROJECT'!$K222*'6. INPUT PROJECT'!$L222</f>
        <v>0</v>
      </c>
      <c r="AH299" s="320">
        <f>AH$72*'6. INPUT PROJECT'!$K222*'6. INPUT PROJECT'!$L222</f>
        <v>0</v>
      </c>
      <c r="AI299" s="320">
        <f>AI$72*'6. INPUT PROJECT'!$K222*'6. INPUT PROJECT'!$L222</f>
        <v>0</v>
      </c>
      <c r="AJ299" s="320">
        <f>AJ$72*'6. INPUT PROJECT'!$K222*'6. INPUT PROJECT'!$L222</f>
        <v>0</v>
      </c>
      <c r="AK299" s="320">
        <f>AK$72*'6. INPUT PROJECT'!$K222*'6. INPUT PROJECT'!$L222</f>
        <v>0</v>
      </c>
      <c r="AL299" s="320">
        <f>AL$72*'6. INPUT PROJECT'!$K222*'6. INPUT PROJECT'!$L222</f>
        <v>0</v>
      </c>
      <c r="AM299" s="320">
        <f>AM$72*'6. INPUT PROJECT'!$K222*'6. INPUT PROJECT'!$L222</f>
        <v>0</v>
      </c>
      <c r="AN299" s="320">
        <f>AN$72*'6. INPUT PROJECT'!$K222*'6. INPUT PROJECT'!$L222</f>
        <v>0</v>
      </c>
      <c r="AO299" s="320">
        <f>AO$72*'6. INPUT PROJECT'!$K222*'6. INPUT PROJECT'!$L222</f>
        <v>0</v>
      </c>
      <c r="AP299" s="320">
        <f>AP$72*'6. INPUT PROJECT'!$K222*'6. INPUT PROJECT'!$L222</f>
        <v>0</v>
      </c>
      <c r="AQ299" s="320">
        <f>AQ$72*'6. INPUT PROJECT'!$K222*'6. INPUT PROJECT'!$L222</f>
        <v>0</v>
      </c>
      <c r="AR299" s="320">
        <f>AR$72*'6. INPUT PROJECT'!$K222*'6. INPUT PROJECT'!$L222</f>
        <v>0</v>
      </c>
      <c r="AS299" s="320">
        <f>AS$72*'6. INPUT PROJECT'!$K222*'6. INPUT PROJECT'!$L222</f>
        <v>0</v>
      </c>
      <c r="AT299" s="320">
        <f>AT$72*'6. INPUT PROJECT'!$K222*'6. INPUT PROJECT'!$L222</f>
        <v>0</v>
      </c>
      <c r="AU299" s="320">
        <f>AU$72*'6. INPUT PROJECT'!$K222*'6. INPUT PROJECT'!$L222</f>
        <v>0</v>
      </c>
      <c r="AV299" s="320">
        <f>AV$72*'6. INPUT PROJECT'!$K222*'6. INPUT PROJECT'!$L222</f>
        <v>0</v>
      </c>
      <c r="AW299" s="320">
        <f>AW$72*'6. INPUT PROJECT'!$K222*'6. INPUT PROJECT'!$L222</f>
        <v>0</v>
      </c>
      <c r="AX299" s="320">
        <f>AX$72*'6. INPUT PROJECT'!$K222*'6. INPUT PROJECT'!$L222</f>
        <v>0</v>
      </c>
      <c r="AY299" s="320">
        <f>AY$72*'6. INPUT PROJECT'!$K222*'6. INPUT PROJECT'!$L222</f>
        <v>0</v>
      </c>
      <c r="AZ299" s="320">
        <f>AZ$72*'6. INPUT PROJECT'!$K222*'6. INPUT PROJECT'!$L222</f>
        <v>0</v>
      </c>
      <c r="BA299" s="320">
        <f>BA$72*'6. INPUT PROJECT'!$K222*'6. INPUT PROJECT'!$L222</f>
        <v>0</v>
      </c>
      <c r="BB299" s="320">
        <f>BB$72*'6. INPUT PROJECT'!$K222*'6. INPUT PROJECT'!$L222</f>
        <v>0</v>
      </c>
      <c r="BC299" s="320">
        <f>BC$72*'6. INPUT PROJECT'!$K222*'6. INPUT PROJECT'!$L222</f>
        <v>0</v>
      </c>
      <c r="BD299" s="320">
        <f>BD$72*'6. INPUT PROJECT'!$K222*'6. INPUT PROJECT'!$L222</f>
        <v>0</v>
      </c>
      <c r="BE299" s="320">
        <f>BE$72*'6. INPUT PROJECT'!$K222*'6. INPUT PROJECT'!$L222</f>
        <v>0</v>
      </c>
      <c r="BF299" s="320">
        <f>BF$72*'6. INPUT PROJECT'!$K222*'6. INPUT PROJECT'!$L222</f>
        <v>0</v>
      </c>
      <c r="BG299" s="320">
        <f>BG$72*'6. INPUT PROJECT'!$K222*'6. INPUT PROJECT'!$L222</f>
        <v>0</v>
      </c>
      <c r="BH299" s="320">
        <f>BH$72*'6. INPUT PROJECT'!$K222*'6. INPUT PROJECT'!$L222</f>
        <v>0</v>
      </c>
      <c r="BI299" s="320">
        <f>BI$72*'6. INPUT PROJECT'!$K222*'6. INPUT PROJECT'!$L222</f>
        <v>0</v>
      </c>
      <c r="BJ299" s="320">
        <f>BJ$72*'6. INPUT PROJECT'!$K222*'6. INPUT PROJECT'!$L222</f>
        <v>0</v>
      </c>
      <c r="BK299" s="320">
        <f>BK$72*'6. INPUT PROJECT'!$K222*'6. INPUT PROJECT'!$L222</f>
        <v>0</v>
      </c>
      <c r="BL299" s="320">
        <f>BL$72*'6. INPUT PROJECT'!$K222*'6. INPUT PROJECT'!$L222</f>
        <v>0</v>
      </c>
      <c r="BM299" s="320">
        <f>BM$72*'6. INPUT PROJECT'!$K222*'6. INPUT PROJECT'!$L222</f>
        <v>0</v>
      </c>
      <c r="BN299" s="320">
        <f>BN$72*'6. INPUT PROJECT'!$K222*'6. INPUT PROJECT'!$L222</f>
        <v>0</v>
      </c>
      <c r="BO299" s="320">
        <f>BO$72*'6. INPUT PROJECT'!$K222*'6. INPUT PROJECT'!$L222</f>
        <v>0</v>
      </c>
      <c r="BP299" s="320">
        <f>BP$72*'6. INPUT PROJECT'!$K222*'6. INPUT PROJECT'!$L222</f>
        <v>0</v>
      </c>
      <c r="BQ299" s="320">
        <f>BQ$72*'6. INPUT PROJECT'!$K222*'6. INPUT PROJECT'!$L222</f>
        <v>0</v>
      </c>
      <c r="BR299" s="320">
        <f>BR$72*'6. INPUT PROJECT'!$K222*'6. INPUT PROJECT'!$L222</f>
        <v>0</v>
      </c>
      <c r="BS299" s="320">
        <f>BS$72*'6. INPUT PROJECT'!$K222*'6. INPUT PROJECT'!$L222</f>
        <v>0</v>
      </c>
    </row>
    <row r="300" spans="1:71" s="80" customFormat="1" ht="16" outlineLevel="2">
      <c r="A300" s="83"/>
      <c r="B300" s="130" t="str">
        <f>'6. INPUT PROJECT'!D224</f>
        <v>Project-3.3-Item #3</v>
      </c>
      <c r="C300" s="130">
        <f>'6. INPUT PROJECT'!F224</f>
        <v>0</v>
      </c>
      <c r="E300" s="297">
        <f t="shared" si="186"/>
        <v>0</v>
      </c>
      <c r="F300" s="297">
        <f t="shared" si="187"/>
        <v>0</v>
      </c>
      <c r="G300" s="297">
        <f t="shared" si="188"/>
        <v>0</v>
      </c>
      <c r="H300" s="297">
        <f t="shared" si="189"/>
        <v>0</v>
      </c>
      <c r="I300" s="297">
        <f t="shared" si="190"/>
        <v>0</v>
      </c>
      <c r="J300" s="297">
        <f t="shared" si="191"/>
        <v>0</v>
      </c>
      <c r="K300" s="291"/>
      <c r="L300" s="320">
        <f>L$72*'6. INPUT PROJECT'!$K223*'6. INPUT PROJECT'!$L223</f>
        <v>0</v>
      </c>
      <c r="M300" s="320">
        <f>M$72*'6. INPUT PROJECT'!$K223*'6. INPUT PROJECT'!$L223</f>
        <v>0</v>
      </c>
      <c r="N300" s="320">
        <f>N$72*'6. INPUT PROJECT'!$K223*'6. INPUT PROJECT'!$L223</f>
        <v>0</v>
      </c>
      <c r="O300" s="320">
        <f>O$72*'6. INPUT PROJECT'!$K223*'6. INPUT PROJECT'!$L223</f>
        <v>0</v>
      </c>
      <c r="P300" s="320">
        <f>P$72*'6. INPUT PROJECT'!$K223*'6. INPUT PROJECT'!$L223</f>
        <v>0</v>
      </c>
      <c r="Q300" s="320">
        <f>Q$72*'6. INPUT PROJECT'!$K223*'6. INPUT PROJECT'!$L223</f>
        <v>0</v>
      </c>
      <c r="R300" s="320">
        <f>R$72*'6. INPUT PROJECT'!$K223*'6. INPUT PROJECT'!$L223</f>
        <v>0</v>
      </c>
      <c r="S300" s="320">
        <f>S$72*'6. INPUT PROJECT'!$K223*'6. INPUT PROJECT'!$L223</f>
        <v>0</v>
      </c>
      <c r="T300" s="320">
        <f>T$72*'6. INPUT PROJECT'!$K223*'6. INPUT PROJECT'!$L223</f>
        <v>0</v>
      </c>
      <c r="U300" s="320">
        <f>U$72*'6. INPUT PROJECT'!$K223*'6. INPUT PROJECT'!$L223</f>
        <v>0</v>
      </c>
      <c r="V300" s="320">
        <f>V$72*'6. INPUT PROJECT'!$K223*'6. INPUT PROJECT'!$L223</f>
        <v>0</v>
      </c>
      <c r="W300" s="320">
        <f>W$72*'6. INPUT PROJECT'!$K223*'6. INPUT PROJECT'!$L223</f>
        <v>0</v>
      </c>
      <c r="X300" s="320">
        <f>X$72*'6. INPUT PROJECT'!$K223*'6. INPUT PROJECT'!$L223</f>
        <v>0</v>
      </c>
      <c r="Y300" s="320">
        <f>Y$72*'6. INPUT PROJECT'!$K223*'6. INPUT PROJECT'!$L223</f>
        <v>0</v>
      </c>
      <c r="Z300" s="320">
        <f>Z$72*'6. INPUT PROJECT'!$K223*'6. INPUT PROJECT'!$L223</f>
        <v>0</v>
      </c>
      <c r="AA300" s="320">
        <f>AA$72*'6. INPUT PROJECT'!$K223*'6. INPUT PROJECT'!$L223</f>
        <v>0</v>
      </c>
      <c r="AB300" s="320">
        <f>AB$72*'6. INPUT PROJECT'!$K223*'6. INPUT PROJECT'!$L223</f>
        <v>0</v>
      </c>
      <c r="AC300" s="320">
        <f>AC$72*'6. INPUT PROJECT'!$K223*'6. INPUT PROJECT'!$L223</f>
        <v>0</v>
      </c>
      <c r="AD300" s="320">
        <f>AD$72*'6. INPUT PROJECT'!$K223*'6. INPUT PROJECT'!$L223</f>
        <v>0</v>
      </c>
      <c r="AE300" s="320">
        <f>AE$72*'6. INPUT PROJECT'!$K223*'6. INPUT PROJECT'!$L223</f>
        <v>0</v>
      </c>
      <c r="AF300" s="320">
        <f>AF$72*'6. INPUT PROJECT'!$K223*'6. INPUT PROJECT'!$L223</f>
        <v>0</v>
      </c>
      <c r="AG300" s="320">
        <f>AG$72*'6. INPUT PROJECT'!$K223*'6. INPUT PROJECT'!$L223</f>
        <v>0</v>
      </c>
      <c r="AH300" s="320">
        <f>AH$72*'6. INPUT PROJECT'!$K223*'6. INPUT PROJECT'!$L223</f>
        <v>0</v>
      </c>
      <c r="AI300" s="320">
        <f>AI$72*'6. INPUT PROJECT'!$K223*'6. INPUT PROJECT'!$L223</f>
        <v>0</v>
      </c>
      <c r="AJ300" s="320">
        <f>AJ$72*'6. INPUT PROJECT'!$K223*'6. INPUT PROJECT'!$L223</f>
        <v>0</v>
      </c>
      <c r="AK300" s="320">
        <f>AK$72*'6. INPUT PROJECT'!$K223*'6. INPUT PROJECT'!$L223</f>
        <v>0</v>
      </c>
      <c r="AL300" s="320">
        <f>AL$72*'6. INPUT PROJECT'!$K223*'6. INPUT PROJECT'!$L223</f>
        <v>0</v>
      </c>
      <c r="AM300" s="320">
        <f>AM$72*'6. INPUT PROJECT'!$K223*'6. INPUT PROJECT'!$L223</f>
        <v>0</v>
      </c>
      <c r="AN300" s="320">
        <f>AN$72*'6. INPUT PROJECT'!$K223*'6. INPUT PROJECT'!$L223</f>
        <v>0</v>
      </c>
      <c r="AO300" s="320">
        <f>AO$72*'6. INPUT PROJECT'!$K223*'6. INPUT PROJECT'!$L223</f>
        <v>0</v>
      </c>
      <c r="AP300" s="320">
        <f>AP$72*'6. INPUT PROJECT'!$K223*'6. INPUT PROJECT'!$L223</f>
        <v>0</v>
      </c>
      <c r="AQ300" s="320">
        <f>AQ$72*'6. INPUT PROJECT'!$K223*'6. INPUT PROJECT'!$L223</f>
        <v>0</v>
      </c>
      <c r="AR300" s="320">
        <f>AR$72*'6. INPUT PROJECT'!$K223*'6. INPUT PROJECT'!$L223</f>
        <v>0</v>
      </c>
      <c r="AS300" s="320">
        <f>AS$72*'6. INPUT PROJECT'!$K223*'6. INPUT PROJECT'!$L223</f>
        <v>0</v>
      </c>
      <c r="AT300" s="320">
        <f>AT$72*'6. INPUT PROJECT'!$K223*'6. INPUT PROJECT'!$L223</f>
        <v>0</v>
      </c>
      <c r="AU300" s="320">
        <f>AU$72*'6. INPUT PROJECT'!$K223*'6. INPUT PROJECT'!$L223</f>
        <v>0</v>
      </c>
      <c r="AV300" s="320">
        <f>AV$72*'6. INPUT PROJECT'!$K223*'6. INPUT PROJECT'!$L223</f>
        <v>0</v>
      </c>
      <c r="AW300" s="320">
        <f>AW$72*'6. INPUT PROJECT'!$K223*'6. INPUT PROJECT'!$L223</f>
        <v>0</v>
      </c>
      <c r="AX300" s="320">
        <f>AX$72*'6. INPUT PROJECT'!$K223*'6. INPUT PROJECT'!$L223</f>
        <v>0</v>
      </c>
      <c r="AY300" s="320">
        <f>AY$72*'6. INPUT PROJECT'!$K223*'6. INPUT PROJECT'!$L223</f>
        <v>0</v>
      </c>
      <c r="AZ300" s="320">
        <f>AZ$72*'6. INPUT PROJECT'!$K223*'6. INPUT PROJECT'!$L223</f>
        <v>0</v>
      </c>
      <c r="BA300" s="320">
        <f>BA$72*'6. INPUT PROJECT'!$K223*'6. INPUT PROJECT'!$L223</f>
        <v>0</v>
      </c>
      <c r="BB300" s="320">
        <f>BB$72*'6. INPUT PROJECT'!$K223*'6. INPUT PROJECT'!$L223</f>
        <v>0</v>
      </c>
      <c r="BC300" s="320">
        <f>BC$72*'6. INPUT PROJECT'!$K223*'6. INPUT PROJECT'!$L223</f>
        <v>0</v>
      </c>
      <c r="BD300" s="320">
        <f>BD$72*'6. INPUT PROJECT'!$K223*'6. INPUT PROJECT'!$L223</f>
        <v>0</v>
      </c>
      <c r="BE300" s="320">
        <f>BE$72*'6. INPUT PROJECT'!$K223*'6. INPUT PROJECT'!$L223</f>
        <v>0</v>
      </c>
      <c r="BF300" s="320">
        <f>BF$72*'6. INPUT PROJECT'!$K223*'6. INPUT PROJECT'!$L223</f>
        <v>0</v>
      </c>
      <c r="BG300" s="320">
        <f>BG$72*'6. INPUT PROJECT'!$K223*'6. INPUT PROJECT'!$L223</f>
        <v>0</v>
      </c>
      <c r="BH300" s="320">
        <f>BH$72*'6. INPUT PROJECT'!$K223*'6. INPUT PROJECT'!$L223</f>
        <v>0</v>
      </c>
      <c r="BI300" s="320">
        <f>BI$72*'6. INPUT PROJECT'!$K223*'6. INPUT PROJECT'!$L223</f>
        <v>0</v>
      </c>
      <c r="BJ300" s="320">
        <f>BJ$72*'6. INPUT PROJECT'!$K223*'6. INPUT PROJECT'!$L223</f>
        <v>0</v>
      </c>
      <c r="BK300" s="320">
        <f>BK$72*'6. INPUT PROJECT'!$K223*'6. INPUT PROJECT'!$L223</f>
        <v>0</v>
      </c>
      <c r="BL300" s="320">
        <f>BL$72*'6. INPUT PROJECT'!$K223*'6. INPUT PROJECT'!$L223</f>
        <v>0</v>
      </c>
      <c r="BM300" s="320">
        <f>BM$72*'6. INPUT PROJECT'!$K223*'6. INPUT PROJECT'!$L223</f>
        <v>0</v>
      </c>
      <c r="BN300" s="320">
        <f>BN$72*'6. INPUT PROJECT'!$K223*'6. INPUT PROJECT'!$L223</f>
        <v>0</v>
      </c>
      <c r="BO300" s="320">
        <f>BO$72*'6. INPUT PROJECT'!$K223*'6. INPUT PROJECT'!$L223</f>
        <v>0</v>
      </c>
      <c r="BP300" s="320">
        <f>BP$72*'6. INPUT PROJECT'!$K223*'6. INPUT PROJECT'!$L223</f>
        <v>0</v>
      </c>
      <c r="BQ300" s="320">
        <f>BQ$72*'6. INPUT PROJECT'!$K223*'6. INPUT PROJECT'!$L223</f>
        <v>0</v>
      </c>
      <c r="BR300" s="320">
        <f>BR$72*'6. INPUT PROJECT'!$K223*'6. INPUT PROJECT'!$L223</f>
        <v>0</v>
      </c>
      <c r="BS300" s="320">
        <f>BS$72*'6. INPUT PROJECT'!$K223*'6. INPUT PROJECT'!$L223</f>
        <v>0</v>
      </c>
    </row>
    <row r="301" spans="1:71" s="80" customFormat="1" ht="16" outlineLevel="2">
      <c r="A301" s="83"/>
      <c r="B301" s="130" t="str">
        <f>'6. INPUT PROJECT'!D225</f>
        <v>Project-3.3-Item #4</v>
      </c>
      <c r="C301" s="130">
        <f>'6. INPUT PROJECT'!F225</f>
        <v>0</v>
      </c>
      <c r="E301" s="297">
        <f t="shared" si="186"/>
        <v>0</v>
      </c>
      <c r="F301" s="297">
        <f t="shared" si="187"/>
        <v>0</v>
      </c>
      <c r="G301" s="297">
        <f t="shared" si="188"/>
        <v>0</v>
      </c>
      <c r="H301" s="297">
        <f t="shared" si="189"/>
        <v>0</v>
      </c>
      <c r="I301" s="297">
        <f t="shared" si="190"/>
        <v>0</v>
      </c>
      <c r="J301" s="297">
        <f t="shared" si="191"/>
        <v>0</v>
      </c>
      <c r="K301" s="291"/>
      <c r="L301" s="320">
        <f>L$72*'6. INPUT PROJECT'!$K224*'6. INPUT PROJECT'!$L224</f>
        <v>0</v>
      </c>
      <c r="M301" s="320">
        <f>M$72*'6. INPUT PROJECT'!$K224*'6. INPUT PROJECT'!$L224</f>
        <v>0</v>
      </c>
      <c r="N301" s="320">
        <f>N$72*'6. INPUT PROJECT'!$K224*'6. INPUT PROJECT'!$L224</f>
        <v>0</v>
      </c>
      <c r="O301" s="320">
        <f>O$72*'6. INPUT PROJECT'!$K224*'6. INPUT PROJECT'!$L224</f>
        <v>0</v>
      </c>
      <c r="P301" s="320">
        <f>P$72*'6. INPUT PROJECT'!$K224*'6. INPUT PROJECT'!$L224</f>
        <v>0</v>
      </c>
      <c r="Q301" s="320">
        <f>Q$72*'6. INPUT PROJECT'!$K224*'6. INPUT PROJECT'!$L224</f>
        <v>0</v>
      </c>
      <c r="R301" s="320">
        <f>R$72*'6. INPUT PROJECT'!$K224*'6. INPUT PROJECT'!$L224</f>
        <v>0</v>
      </c>
      <c r="S301" s="320">
        <f>S$72*'6. INPUT PROJECT'!$K224*'6. INPUT PROJECT'!$L224</f>
        <v>0</v>
      </c>
      <c r="T301" s="320">
        <f>T$72*'6. INPUT PROJECT'!$K224*'6. INPUT PROJECT'!$L224</f>
        <v>0</v>
      </c>
      <c r="U301" s="320">
        <f>U$72*'6. INPUT PROJECT'!$K224*'6. INPUT PROJECT'!$L224</f>
        <v>0</v>
      </c>
      <c r="V301" s="320">
        <f>V$72*'6. INPUT PROJECT'!$K224*'6. INPUT PROJECT'!$L224</f>
        <v>0</v>
      </c>
      <c r="W301" s="320">
        <f>W$72*'6. INPUT PROJECT'!$K224*'6. INPUT PROJECT'!$L224</f>
        <v>0</v>
      </c>
      <c r="X301" s="320">
        <f>X$72*'6. INPUT PROJECT'!$K224*'6. INPUT PROJECT'!$L224</f>
        <v>0</v>
      </c>
      <c r="Y301" s="320">
        <f>Y$72*'6. INPUT PROJECT'!$K224*'6. INPUT PROJECT'!$L224</f>
        <v>0</v>
      </c>
      <c r="Z301" s="320">
        <f>Z$72*'6. INPUT PROJECT'!$K224*'6. INPUT PROJECT'!$L224</f>
        <v>0</v>
      </c>
      <c r="AA301" s="320">
        <f>AA$72*'6. INPUT PROJECT'!$K224*'6. INPUT PROJECT'!$L224</f>
        <v>0</v>
      </c>
      <c r="AB301" s="320">
        <f>AB$72*'6. INPUT PROJECT'!$K224*'6. INPUT PROJECT'!$L224</f>
        <v>0</v>
      </c>
      <c r="AC301" s="320">
        <f>AC$72*'6. INPUT PROJECT'!$K224*'6. INPUT PROJECT'!$L224</f>
        <v>0</v>
      </c>
      <c r="AD301" s="320">
        <f>AD$72*'6. INPUT PROJECT'!$K224*'6. INPUT PROJECT'!$L224</f>
        <v>0</v>
      </c>
      <c r="AE301" s="320">
        <f>AE$72*'6. INPUT PROJECT'!$K224*'6. INPUT PROJECT'!$L224</f>
        <v>0</v>
      </c>
      <c r="AF301" s="320">
        <f>AF$72*'6. INPUT PROJECT'!$K224*'6. INPUT PROJECT'!$L224</f>
        <v>0</v>
      </c>
      <c r="AG301" s="320">
        <f>AG$72*'6. INPUT PROJECT'!$K224*'6. INPUT PROJECT'!$L224</f>
        <v>0</v>
      </c>
      <c r="AH301" s="320">
        <f>AH$72*'6. INPUT PROJECT'!$K224*'6. INPUT PROJECT'!$L224</f>
        <v>0</v>
      </c>
      <c r="AI301" s="320">
        <f>AI$72*'6. INPUT PROJECT'!$K224*'6. INPUT PROJECT'!$L224</f>
        <v>0</v>
      </c>
      <c r="AJ301" s="320">
        <f>AJ$72*'6. INPUT PROJECT'!$K224*'6. INPUT PROJECT'!$L224</f>
        <v>0</v>
      </c>
      <c r="AK301" s="320">
        <f>AK$72*'6. INPUT PROJECT'!$K224*'6. INPUT PROJECT'!$L224</f>
        <v>0</v>
      </c>
      <c r="AL301" s="320">
        <f>AL$72*'6. INPUT PROJECT'!$K224*'6. INPUT PROJECT'!$L224</f>
        <v>0</v>
      </c>
      <c r="AM301" s="320">
        <f>AM$72*'6. INPUT PROJECT'!$K224*'6. INPUT PROJECT'!$L224</f>
        <v>0</v>
      </c>
      <c r="AN301" s="320">
        <f>AN$72*'6. INPUT PROJECT'!$K224*'6. INPUT PROJECT'!$L224</f>
        <v>0</v>
      </c>
      <c r="AO301" s="320">
        <f>AO$72*'6. INPUT PROJECT'!$K224*'6. INPUT PROJECT'!$L224</f>
        <v>0</v>
      </c>
      <c r="AP301" s="320">
        <f>AP$72*'6. INPUT PROJECT'!$K224*'6. INPUT PROJECT'!$L224</f>
        <v>0</v>
      </c>
      <c r="AQ301" s="320">
        <f>AQ$72*'6. INPUT PROJECT'!$K224*'6. INPUT PROJECT'!$L224</f>
        <v>0</v>
      </c>
      <c r="AR301" s="320">
        <f>AR$72*'6. INPUT PROJECT'!$K224*'6. INPUT PROJECT'!$L224</f>
        <v>0</v>
      </c>
      <c r="AS301" s="320">
        <f>AS$72*'6. INPUT PROJECT'!$K224*'6. INPUT PROJECT'!$L224</f>
        <v>0</v>
      </c>
      <c r="AT301" s="320">
        <f>AT$72*'6. INPUT PROJECT'!$K224*'6. INPUT PROJECT'!$L224</f>
        <v>0</v>
      </c>
      <c r="AU301" s="320">
        <f>AU$72*'6. INPUT PROJECT'!$K224*'6. INPUT PROJECT'!$L224</f>
        <v>0</v>
      </c>
      <c r="AV301" s="320">
        <f>AV$72*'6. INPUT PROJECT'!$K224*'6. INPUT PROJECT'!$L224</f>
        <v>0</v>
      </c>
      <c r="AW301" s="320">
        <f>AW$72*'6. INPUT PROJECT'!$K224*'6. INPUT PROJECT'!$L224</f>
        <v>0</v>
      </c>
      <c r="AX301" s="320">
        <f>AX$72*'6. INPUT PROJECT'!$K224*'6. INPUT PROJECT'!$L224</f>
        <v>0</v>
      </c>
      <c r="AY301" s="320">
        <f>AY$72*'6. INPUT PROJECT'!$K224*'6. INPUT PROJECT'!$L224</f>
        <v>0</v>
      </c>
      <c r="AZ301" s="320">
        <f>AZ$72*'6. INPUT PROJECT'!$K224*'6. INPUT PROJECT'!$L224</f>
        <v>0</v>
      </c>
      <c r="BA301" s="320">
        <f>BA$72*'6. INPUT PROJECT'!$K224*'6. INPUT PROJECT'!$L224</f>
        <v>0</v>
      </c>
      <c r="BB301" s="320">
        <f>BB$72*'6. INPUT PROJECT'!$K224*'6. INPUT PROJECT'!$L224</f>
        <v>0</v>
      </c>
      <c r="BC301" s="320">
        <f>BC$72*'6. INPUT PROJECT'!$K224*'6. INPUT PROJECT'!$L224</f>
        <v>0</v>
      </c>
      <c r="BD301" s="320">
        <f>BD$72*'6. INPUT PROJECT'!$K224*'6. INPUT PROJECT'!$L224</f>
        <v>0</v>
      </c>
      <c r="BE301" s="320">
        <f>BE$72*'6. INPUT PROJECT'!$K224*'6. INPUT PROJECT'!$L224</f>
        <v>0</v>
      </c>
      <c r="BF301" s="320">
        <f>BF$72*'6. INPUT PROJECT'!$K224*'6. INPUT PROJECT'!$L224</f>
        <v>0</v>
      </c>
      <c r="BG301" s="320">
        <f>BG$72*'6. INPUT PROJECT'!$K224*'6. INPUT PROJECT'!$L224</f>
        <v>0</v>
      </c>
      <c r="BH301" s="320">
        <f>BH$72*'6. INPUT PROJECT'!$K224*'6. INPUT PROJECT'!$L224</f>
        <v>0</v>
      </c>
      <c r="BI301" s="320">
        <f>BI$72*'6. INPUT PROJECT'!$K224*'6. INPUT PROJECT'!$L224</f>
        <v>0</v>
      </c>
      <c r="BJ301" s="320">
        <f>BJ$72*'6. INPUT PROJECT'!$K224*'6. INPUT PROJECT'!$L224</f>
        <v>0</v>
      </c>
      <c r="BK301" s="320">
        <f>BK$72*'6. INPUT PROJECT'!$K224*'6. INPUT PROJECT'!$L224</f>
        <v>0</v>
      </c>
      <c r="BL301" s="320">
        <f>BL$72*'6. INPUT PROJECT'!$K224*'6. INPUT PROJECT'!$L224</f>
        <v>0</v>
      </c>
      <c r="BM301" s="320">
        <f>BM$72*'6. INPUT PROJECT'!$K224*'6. INPUT PROJECT'!$L224</f>
        <v>0</v>
      </c>
      <c r="BN301" s="320">
        <f>BN$72*'6. INPUT PROJECT'!$K224*'6. INPUT PROJECT'!$L224</f>
        <v>0</v>
      </c>
      <c r="BO301" s="320">
        <f>BO$72*'6. INPUT PROJECT'!$K224*'6. INPUT PROJECT'!$L224</f>
        <v>0</v>
      </c>
      <c r="BP301" s="320">
        <f>BP$72*'6. INPUT PROJECT'!$K224*'6. INPUT PROJECT'!$L224</f>
        <v>0</v>
      </c>
      <c r="BQ301" s="320">
        <f>BQ$72*'6. INPUT PROJECT'!$K224*'6. INPUT PROJECT'!$L224</f>
        <v>0</v>
      </c>
      <c r="BR301" s="320">
        <f>BR$72*'6. INPUT PROJECT'!$K224*'6. INPUT PROJECT'!$L224</f>
        <v>0</v>
      </c>
      <c r="BS301" s="320">
        <f>BS$72*'6. INPUT PROJECT'!$K224*'6. INPUT PROJECT'!$L224</f>
        <v>0</v>
      </c>
    </row>
    <row r="302" spans="1:71" s="80" customFormat="1" ht="16" outlineLevel="2">
      <c r="A302" s="83"/>
      <c r="B302" s="130" t="str">
        <f>'6. INPUT PROJECT'!D222</f>
        <v>Project-3.3-Item #1</v>
      </c>
      <c r="C302" s="130" t="str">
        <f>'6. INPUT PROJECT'!F222</f>
        <v>None</v>
      </c>
      <c r="E302" s="297">
        <f t="shared" si="186"/>
        <v>0</v>
      </c>
      <c r="F302" s="297">
        <f t="shared" si="187"/>
        <v>0</v>
      </c>
      <c r="G302" s="297">
        <f t="shared" si="188"/>
        <v>0</v>
      </c>
      <c r="H302" s="297">
        <f t="shared" si="189"/>
        <v>0</v>
      </c>
      <c r="I302" s="297">
        <f t="shared" si="190"/>
        <v>0</v>
      </c>
      <c r="J302" s="297">
        <f t="shared" si="191"/>
        <v>0</v>
      </c>
      <c r="K302" s="291"/>
      <c r="L302" s="320">
        <f>L$72*'6. INPUT PROJECT'!$K225*'6. INPUT PROJECT'!$L225</f>
        <v>0</v>
      </c>
      <c r="M302" s="320">
        <f>M$72*'6. INPUT PROJECT'!$K225*'6. INPUT PROJECT'!$L225</f>
        <v>0</v>
      </c>
      <c r="N302" s="320">
        <f>N$72*'6. INPUT PROJECT'!$K225*'6. INPUT PROJECT'!$L225</f>
        <v>0</v>
      </c>
      <c r="O302" s="320">
        <f>O$72*'6. INPUT PROJECT'!$K225*'6. INPUT PROJECT'!$L225</f>
        <v>0</v>
      </c>
      <c r="P302" s="320">
        <f>P$72*'6. INPUT PROJECT'!$K225*'6. INPUT PROJECT'!$L225</f>
        <v>0</v>
      </c>
      <c r="Q302" s="320">
        <f>Q$72*'6. INPUT PROJECT'!$K225*'6. INPUT PROJECT'!$L225</f>
        <v>0</v>
      </c>
      <c r="R302" s="320">
        <f>R$72*'6. INPUT PROJECT'!$K225*'6. INPUT PROJECT'!$L225</f>
        <v>0</v>
      </c>
      <c r="S302" s="320">
        <f>S$72*'6. INPUT PROJECT'!$K225*'6. INPUT PROJECT'!$L225</f>
        <v>0</v>
      </c>
      <c r="T302" s="320">
        <f>T$72*'6. INPUT PROJECT'!$K225*'6. INPUT PROJECT'!$L225</f>
        <v>0</v>
      </c>
      <c r="U302" s="320">
        <f>U$72*'6. INPUT PROJECT'!$K225*'6. INPUT PROJECT'!$L225</f>
        <v>0</v>
      </c>
      <c r="V302" s="320">
        <f>V$72*'6. INPUT PROJECT'!$K225*'6. INPUT PROJECT'!$L225</f>
        <v>0</v>
      </c>
      <c r="W302" s="320">
        <f>W$72*'6. INPUT PROJECT'!$K225*'6. INPUT PROJECT'!$L225</f>
        <v>0</v>
      </c>
      <c r="X302" s="320">
        <f>X$72*'6. INPUT PROJECT'!$K225*'6. INPUT PROJECT'!$L225</f>
        <v>0</v>
      </c>
      <c r="Y302" s="320">
        <f>Y$72*'6. INPUT PROJECT'!$K225*'6. INPUT PROJECT'!$L225</f>
        <v>0</v>
      </c>
      <c r="Z302" s="320">
        <f>Z$72*'6. INPUT PROJECT'!$K225*'6. INPUT PROJECT'!$L225</f>
        <v>0</v>
      </c>
      <c r="AA302" s="320">
        <f>AA$72*'6. INPUT PROJECT'!$K225*'6. INPUT PROJECT'!$L225</f>
        <v>0</v>
      </c>
      <c r="AB302" s="320">
        <f>AB$72*'6. INPUT PROJECT'!$K225*'6. INPUT PROJECT'!$L225</f>
        <v>0</v>
      </c>
      <c r="AC302" s="320">
        <f>AC$72*'6. INPUT PROJECT'!$K225*'6. INPUT PROJECT'!$L225</f>
        <v>0</v>
      </c>
      <c r="AD302" s="320">
        <f>AD$72*'6. INPUT PROJECT'!$K225*'6. INPUT PROJECT'!$L225</f>
        <v>0</v>
      </c>
      <c r="AE302" s="320">
        <f>AE$72*'6. INPUT PROJECT'!$K225*'6. INPUT PROJECT'!$L225</f>
        <v>0</v>
      </c>
      <c r="AF302" s="320">
        <f>AF$72*'6. INPUT PROJECT'!$K225*'6. INPUT PROJECT'!$L225</f>
        <v>0</v>
      </c>
      <c r="AG302" s="320">
        <f>AG$72*'6. INPUT PROJECT'!$K225*'6. INPUT PROJECT'!$L225</f>
        <v>0</v>
      </c>
      <c r="AH302" s="320">
        <f>AH$72*'6. INPUT PROJECT'!$K225*'6. INPUT PROJECT'!$L225</f>
        <v>0</v>
      </c>
      <c r="AI302" s="320">
        <f>AI$72*'6. INPUT PROJECT'!$K225*'6. INPUT PROJECT'!$L225</f>
        <v>0</v>
      </c>
      <c r="AJ302" s="320">
        <f>AJ$72*'6. INPUT PROJECT'!$K225*'6. INPUT PROJECT'!$L225</f>
        <v>0</v>
      </c>
      <c r="AK302" s="320">
        <f>AK$72*'6. INPUT PROJECT'!$K225*'6. INPUT PROJECT'!$L225</f>
        <v>0</v>
      </c>
      <c r="AL302" s="320">
        <f>AL$72*'6. INPUT PROJECT'!$K225*'6. INPUT PROJECT'!$L225</f>
        <v>0</v>
      </c>
      <c r="AM302" s="320">
        <f>AM$72*'6. INPUT PROJECT'!$K225*'6. INPUT PROJECT'!$L225</f>
        <v>0</v>
      </c>
      <c r="AN302" s="320">
        <f>AN$72*'6. INPUT PROJECT'!$K225*'6. INPUT PROJECT'!$L225</f>
        <v>0</v>
      </c>
      <c r="AO302" s="320">
        <f>AO$72*'6. INPUT PROJECT'!$K225*'6. INPUT PROJECT'!$L225</f>
        <v>0</v>
      </c>
      <c r="AP302" s="320">
        <f>AP$72*'6. INPUT PROJECT'!$K225*'6. INPUT PROJECT'!$L225</f>
        <v>0</v>
      </c>
      <c r="AQ302" s="320">
        <f>AQ$72*'6. INPUT PROJECT'!$K225*'6. INPUT PROJECT'!$L225</f>
        <v>0</v>
      </c>
      <c r="AR302" s="320">
        <f>AR$72*'6. INPUT PROJECT'!$K225*'6. INPUT PROJECT'!$L225</f>
        <v>0</v>
      </c>
      <c r="AS302" s="320">
        <f>AS$72*'6. INPUT PROJECT'!$K225*'6. INPUT PROJECT'!$L225</f>
        <v>0</v>
      </c>
      <c r="AT302" s="320">
        <f>AT$72*'6. INPUT PROJECT'!$K225*'6. INPUT PROJECT'!$L225</f>
        <v>0</v>
      </c>
      <c r="AU302" s="320">
        <f>AU$72*'6. INPUT PROJECT'!$K225*'6. INPUT PROJECT'!$L225</f>
        <v>0</v>
      </c>
      <c r="AV302" s="320">
        <f>AV$72*'6. INPUT PROJECT'!$K225*'6. INPUT PROJECT'!$L225</f>
        <v>0</v>
      </c>
      <c r="AW302" s="320">
        <f>AW$72*'6. INPUT PROJECT'!$K225*'6. INPUT PROJECT'!$L225</f>
        <v>0</v>
      </c>
      <c r="AX302" s="320">
        <f>AX$72*'6. INPUT PROJECT'!$K225*'6. INPUT PROJECT'!$L225</f>
        <v>0</v>
      </c>
      <c r="AY302" s="320">
        <f>AY$72*'6. INPUT PROJECT'!$K225*'6. INPUT PROJECT'!$L225</f>
        <v>0</v>
      </c>
      <c r="AZ302" s="320">
        <f>AZ$72*'6. INPUT PROJECT'!$K225*'6. INPUT PROJECT'!$L225</f>
        <v>0</v>
      </c>
      <c r="BA302" s="320">
        <f>BA$72*'6. INPUT PROJECT'!$K225*'6. INPUT PROJECT'!$L225</f>
        <v>0</v>
      </c>
      <c r="BB302" s="320">
        <f>BB$72*'6. INPUT PROJECT'!$K225*'6. INPUT PROJECT'!$L225</f>
        <v>0</v>
      </c>
      <c r="BC302" s="320">
        <f>BC$72*'6. INPUT PROJECT'!$K225*'6. INPUT PROJECT'!$L225</f>
        <v>0</v>
      </c>
      <c r="BD302" s="320">
        <f>BD$72*'6. INPUT PROJECT'!$K225*'6. INPUT PROJECT'!$L225</f>
        <v>0</v>
      </c>
      <c r="BE302" s="320">
        <f>BE$72*'6. INPUT PROJECT'!$K225*'6. INPUT PROJECT'!$L225</f>
        <v>0</v>
      </c>
      <c r="BF302" s="320">
        <f>BF$72*'6. INPUT PROJECT'!$K225*'6. INPUT PROJECT'!$L225</f>
        <v>0</v>
      </c>
      <c r="BG302" s="320">
        <f>BG$72*'6. INPUT PROJECT'!$K225*'6. INPUT PROJECT'!$L225</f>
        <v>0</v>
      </c>
      <c r="BH302" s="320">
        <f>BH$72*'6. INPUT PROJECT'!$K225*'6. INPUT PROJECT'!$L225</f>
        <v>0</v>
      </c>
      <c r="BI302" s="320">
        <f>BI$72*'6. INPUT PROJECT'!$K225*'6. INPUT PROJECT'!$L225</f>
        <v>0</v>
      </c>
      <c r="BJ302" s="320">
        <f>BJ$72*'6. INPUT PROJECT'!$K225*'6. INPUT PROJECT'!$L225</f>
        <v>0</v>
      </c>
      <c r="BK302" s="320">
        <f>BK$72*'6. INPUT PROJECT'!$K225*'6. INPUT PROJECT'!$L225</f>
        <v>0</v>
      </c>
      <c r="BL302" s="320">
        <f>BL$72*'6. INPUT PROJECT'!$K225*'6. INPUT PROJECT'!$L225</f>
        <v>0</v>
      </c>
      <c r="BM302" s="320">
        <f>BM$72*'6. INPUT PROJECT'!$K225*'6. INPUT PROJECT'!$L225</f>
        <v>0</v>
      </c>
      <c r="BN302" s="320">
        <f>BN$72*'6. INPUT PROJECT'!$K225*'6. INPUT PROJECT'!$L225</f>
        <v>0</v>
      </c>
      <c r="BO302" s="320">
        <f>BO$72*'6. INPUT PROJECT'!$K225*'6. INPUT PROJECT'!$L225</f>
        <v>0</v>
      </c>
      <c r="BP302" s="320">
        <f>BP$72*'6. INPUT PROJECT'!$K225*'6. INPUT PROJECT'!$L225</f>
        <v>0</v>
      </c>
      <c r="BQ302" s="320">
        <f>BQ$72*'6. INPUT PROJECT'!$K225*'6. INPUT PROJECT'!$L225</f>
        <v>0</v>
      </c>
      <c r="BR302" s="320">
        <f>BR$72*'6. INPUT PROJECT'!$K225*'6. INPUT PROJECT'!$L225</f>
        <v>0</v>
      </c>
      <c r="BS302" s="320">
        <f>BS$72*'6. INPUT PROJECT'!$K225*'6. INPUT PROJECT'!$L225</f>
        <v>0</v>
      </c>
    </row>
    <row r="303" spans="1:71" s="80" customFormat="1" ht="16" outlineLevel="2">
      <c r="A303" s="83"/>
      <c r="B303" s="130" t="str">
        <f>'6. INPUT PROJECT'!D226</f>
        <v>Project-3.3-Item #5</v>
      </c>
      <c r="C303" s="130">
        <f>'6. INPUT PROJECT'!F226</f>
        <v>0</v>
      </c>
      <c r="E303" s="297">
        <f t="shared" si="186"/>
        <v>0</v>
      </c>
      <c r="F303" s="297">
        <f t="shared" si="187"/>
        <v>0</v>
      </c>
      <c r="G303" s="297">
        <f t="shared" si="188"/>
        <v>0</v>
      </c>
      <c r="H303" s="297">
        <f t="shared" si="189"/>
        <v>0</v>
      </c>
      <c r="I303" s="297">
        <f t="shared" si="190"/>
        <v>0</v>
      </c>
      <c r="J303" s="297">
        <f t="shared" si="191"/>
        <v>0</v>
      </c>
      <c r="K303" s="291"/>
      <c r="L303" s="320">
        <f>L$72*'6. INPUT PROJECT'!$K226*'6. INPUT PROJECT'!$L226</f>
        <v>0</v>
      </c>
      <c r="M303" s="320">
        <f>M$72*'6. INPUT PROJECT'!$K226*'6. INPUT PROJECT'!$L226</f>
        <v>0</v>
      </c>
      <c r="N303" s="320">
        <f>N$72*'6. INPUT PROJECT'!$K226*'6. INPUT PROJECT'!$L226</f>
        <v>0</v>
      </c>
      <c r="O303" s="320">
        <f>O$72*'6. INPUT PROJECT'!$K226*'6. INPUT PROJECT'!$L226</f>
        <v>0</v>
      </c>
      <c r="P303" s="320">
        <f>P$72*'6. INPUT PROJECT'!$K226*'6. INPUT PROJECT'!$L226</f>
        <v>0</v>
      </c>
      <c r="Q303" s="320">
        <f>Q$72*'6. INPUT PROJECT'!$K226*'6. INPUT PROJECT'!$L226</f>
        <v>0</v>
      </c>
      <c r="R303" s="320">
        <f>R$72*'6. INPUT PROJECT'!$K226*'6. INPUT PROJECT'!$L226</f>
        <v>0</v>
      </c>
      <c r="S303" s="320">
        <f>S$72*'6. INPUT PROJECT'!$K226*'6. INPUT PROJECT'!$L226</f>
        <v>0</v>
      </c>
      <c r="T303" s="320">
        <f>T$72*'6. INPUT PROJECT'!$K226*'6. INPUT PROJECT'!$L226</f>
        <v>0</v>
      </c>
      <c r="U303" s="320">
        <f>U$72*'6. INPUT PROJECT'!$K226*'6. INPUT PROJECT'!$L226</f>
        <v>0</v>
      </c>
      <c r="V303" s="320">
        <f>V$72*'6. INPUT PROJECT'!$K226*'6. INPUT PROJECT'!$L226</f>
        <v>0</v>
      </c>
      <c r="W303" s="320">
        <f>W$72*'6. INPUT PROJECT'!$K226*'6. INPUT PROJECT'!$L226</f>
        <v>0</v>
      </c>
      <c r="X303" s="320">
        <f>X$72*'6. INPUT PROJECT'!$K226*'6. INPUT PROJECT'!$L226</f>
        <v>0</v>
      </c>
      <c r="Y303" s="320">
        <f>Y$72*'6. INPUT PROJECT'!$K226*'6. INPUT PROJECT'!$L226</f>
        <v>0</v>
      </c>
      <c r="Z303" s="320">
        <f>Z$72*'6. INPUT PROJECT'!$K226*'6. INPUT PROJECT'!$L226</f>
        <v>0</v>
      </c>
      <c r="AA303" s="320">
        <f>AA$72*'6. INPUT PROJECT'!$K226*'6. INPUT PROJECT'!$L226</f>
        <v>0</v>
      </c>
      <c r="AB303" s="320">
        <f>AB$72*'6. INPUT PROJECT'!$K226*'6. INPUT PROJECT'!$L226</f>
        <v>0</v>
      </c>
      <c r="AC303" s="320">
        <f>AC$72*'6. INPUT PROJECT'!$K226*'6. INPUT PROJECT'!$L226</f>
        <v>0</v>
      </c>
      <c r="AD303" s="320">
        <f>AD$72*'6. INPUT PROJECT'!$K226*'6. INPUT PROJECT'!$L226</f>
        <v>0</v>
      </c>
      <c r="AE303" s="320">
        <f>AE$72*'6. INPUT PROJECT'!$K226*'6. INPUT PROJECT'!$L226</f>
        <v>0</v>
      </c>
      <c r="AF303" s="320">
        <f>AF$72*'6. INPUT PROJECT'!$K226*'6. INPUT PROJECT'!$L226</f>
        <v>0</v>
      </c>
      <c r="AG303" s="320">
        <f>AG$72*'6. INPUT PROJECT'!$K226*'6. INPUT PROJECT'!$L226</f>
        <v>0</v>
      </c>
      <c r="AH303" s="320">
        <f>AH$72*'6. INPUT PROJECT'!$K226*'6. INPUT PROJECT'!$L226</f>
        <v>0</v>
      </c>
      <c r="AI303" s="320">
        <f>AI$72*'6. INPUT PROJECT'!$K226*'6. INPUT PROJECT'!$L226</f>
        <v>0</v>
      </c>
      <c r="AJ303" s="320">
        <f>AJ$72*'6. INPUT PROJECT'!$K226*'6. INPUT PROJECT'!$L226</f>
        <v>0</v>
      </c>
      <c r="AK303" s="320">
        <f>AK$72*'6. INPUT PROJECT'!$K226*'6. INPUT PROJECT'!$L226</f>
        <v>0</v>
      </c>
      <c r="AL303" s="320">
        <f>AL$72*'6. INPUT PROJECT'!$K226*'6. INPUT PROJECT'!$L226</f>
        <v>0</v>
      </c>
      <c r="AM303" s="320">
        <f>AM$72*'6. INPUT PROJECT'!$K226*'6. INPUT PROJECT'!$L226</f>
        <v>0</v>
      </c>
      <c r="AN303" s="320">
        <f>AN$72*'6. INPUT PROJECT'!$K226*'6. INPUT PROJECT'!$L226</f>
        <v>0</v>
      </c>
      <c r="AO303" s="320">
        <f>AO$72*'6. INPUT PROJECT'!$K226*'6. INPUT PROJECT'!$L226</f>
        <v>0</v>
      </c>
      <c r="AP303" s="320">
        <f>AP$72*'6. INPUT PROJECT'!$K226*'6. INPUT PROJECT'!$L226</f>
        <v>0</v>
      </c>
      <c r="AQ303" s="320">
        <f>AQ$72*'6. INPUT PROJECT'!$K226*'6. INPUT PROJECT'!$L226</f>
        <v>0</v>
      </c>
      <c r="AR303" s="320">
        <f>AR$72*'6. INPUT PROJECT'!$K226*'6. INPUT PROJECT'!$L226</f>
        <v>0</v>
      </c>
      <c r="AS303" s="320">
        <f>AS$72*'6. INPUT PROJECT'!$K226*'6. INPUT PROJECT'!$L226</f>
        <v>0</v>
      </c>
      <c r="AT303" s="320">
        <f>AT$72*'6. INPUT PROJECT'!$K226*'6. INPUT PROJECT'!$L226</f>
        <v>0</v>
      </c>
      <c r="AU303" s="320">
        <f>AU$72*'6. INPUT PROJECT'!$K226*'6. INPUT PROJECT'!$L226</f>
        <v>0</v>
      </c>
      <c r="AV303" s="320">
        <f>AV$72*'6. INPUT PROJECT'!$K226*'6. INPUT PROJECT'!$L226</f>
        <v>0</v>
      </c>
      <c r="AW303" s="320">
        <f>AW$72*'6. INPUT PROJECT'!$K226*'6. INPUT PROJECT'!$L226</f>
        <v>0</v>
      </c>
      <c r="AX303" s="320">
        <f>AX$72*'6. INPUT PROJECT'!$K226*'6. INPUT PROJECT'!$L226</f>
        <v>0</v>
      </c>
      <c r="AY303" s="320">
        <f>AY$72*'6. INPUT PROJECT'!$K226*'6. INPUT PROJECT'!$L226</f>
        <v>0</v>
      </c>
      <c r="AZ303" s="320">
        <f>AZ$72*'6. INPUT PROJECT'!$K226*'6. INPUT PROJECT'!$L226</f>
        <v>0</v>
      </c>
      <c r="BA303" s="320">
        <f>BA$72*'6. INPUT PROJECT'!$K226*'6. INPUT PROJECT'!$L226</f>
        <v>0</v>
      </c>
      <c r="BB303" s="320">
        <f>BB$72*'6. INPUT PROJECT'!$K226*'6. INPUT PROJECT'!$L226</f>
        <v>0</v>
      </c>
      <c r="BC303" s="320">
        <f>BC$72*'6. INPUT PROJECT'!$K226*'6. INPUT PROJECT'!$L226</f>
        <v>0</v>
      </c>
      <c r="BD303" s="320">
        <f>BD$72*'6. INPUT PROJECT'!$K226*'6. INPUT PROJECT'!$L226</f>
        <v>0</v>
      </c>
      <c r="BE303" s="320">
        <f>BE$72*'6. INPUT PROJECT'!$K226*'6. INPUT PROJECT'!$L226</f>
        <v>0</v>
      </c>
      <c r="BF303" s="320">
        <f>BF$72*'6. INPUT PROJECT'!$K226*'6. INPUT PROJECT'!$L226</f>
        <v>0</v>
      </c>
      <c r="BG303" s="320">
        <f>BG$72*'6. INPUT PROJECT'!$K226*'6. INPUT PROJECT'!$L226</f>
        <v>0</v>
      </c>
      <c r="BH303" s="320">
        <f>BH$72*'6. INPUT PROJECT'!$K226*'6. INPUT PROJECT'!$L226</f>
        <v>0</v>
      </c>
      <c r="BI303" s="320">
        <f>BI$72*'6. INPUT PROJECT'!$K226*'6. INPUT PROJECT'!$L226</f>
        <v>0</v>
      </c>
      <c r="BJ303" s="320">
        <f>BJ$72*'6. INPUT PROJECT'!$K226*'6. INPUT PROJECT'!$L226</f>
        <v>0</v>
      </c>
      <c r="BK303" s="320">
        <f>BK$72*'6. INPUT PROJECT'!$K226*'6. INPUT PROJECT'!$L226</f>
        <v>0</v>
      </c>
      <c r="BL303" s="320">
        <f>BL$72*'6. INPUT PROJECT'!$K226*'6. INPUT PROJECT'!$L226</f>
        <v>0</v>
      </c>
      <c r="BM303" s="320">
        <f>BM$72*'6. INPUT PROJECT'!$K226*'6. INPUT PROJECT'!$L226</f>
        <v>0</v>
      </c>
      <c r="BN303" s="320">
        <f>BN$72*'6. INPUT PROJECT'!$K226*'6. INPUT PROJECT'!$L226</f>
        <v>0</v>
      </c>
      <c r="BO303" s="320">
        <f>BO$72*'6. INPUT PROJECT'!$K226*'6. INPUT PROJECT'!$L226</f>
        <v>0</v>
      </c>
      <c r="BP303" s="320">
        <f>BP$72*'6. INPUT PROJECT'!$K226*'6. INPUT PROJECT'!$L226</f>
        <v>0</v>
      </c>
      <c r="BQ303" s="320">
        <f>BQ$72*'6. INPUT PROJECT'!$K226*'6. INPUT PROJECT'!$L226</f>
        <v>0</v>
      </c>
      <c r="BR303" s="320">
        <f>BR$72*'6. INPUT PROJECT'!$K226*'6. INPUT PROJECT'!$L226</f>
        <v>0</v>
      </c>
      <c r="BS303" s="320">
        <f>BS$72*'6. INPUT PROJECT'!$K226*'6. INPUT PROJECT'!$L226</f>
        <v>0</v>
      </c>
    </row>
    <row r="304" spans="1:71" s="80" customFormat="1" ht="16" outlineLevel="2">
      <c r="A304" s="83"/>
      <c r="B304" s="130" t="str">
        <f>'6. INPUT PROJECT'!D227</f>
        <v>Project-3.3-Item #6</v>
      </c>
      <c r="C304" s="130">
        <f>'6. INPUT PROJECT'!F227</f>
        <v>0</v>
      </c>
      <c r="E304" s="297">
        <f t="shared" si="186"/>
        <v>0</v>
      </c>
      <c r="F304" s="297">
        <f t="shared" si="187"/>
        <v>0</v>
      </c>
      <c r="G304" s="297">
        <f t="shared" si="188"/>
        <v>0</v>
      </c>
      <c r="H304" s="297">
        <f t="shared" si="189"/>
        <v>0</v>
      </c>
      <c r="I304" s="297">
        <f t="shared" si="190"/>
        <v>0</v>
      </c>
      <c r="J304" s="297">
        <f t="shared" si="191"/>
        <v>0</v>
      </c>
      <c r="K304" s="291"/>
      <c r="L304" s="320">
        <f>L$72*'6. INPUT PROJECT'!$K227*'6. INPUT PROJECT'!$L227</f>
        <v>0</v>
      </c>
      <c r="M304" s="320">
        <f>M$72*'6. INPUT PROJECT'!$K227*'6. INPUT PROJECT'!$L227</f>
        <v>0</v>
      </c>
      <c r="N304" s="320">
        <f>N$72*'6. INPUT PROJECT'!$K227*'6. INPUT PROJECT'!$L227</f>
        <v>0</v>
      </c>
      <c r="O304" s="320">
        <f>O$72*'6. INPUT PROJECT'!$K227*'6. INPUT PROJECT'!$L227</f>
        <v>0</v>
      </c>
      <c r="P304" s="320">
        <f>P$72*'6. INPUT PROJECT'!$K227*'6. INPUT PROJECT'!$L227</f>
        <v>0</v>
      </c>
      <c r="Q304" s="320">
        <f>Q$72*'6. INPUT PROJECT'!$K227*'6. INPUT PROJECT'!$L227</f>
        <v>0</v>
      </c>
      <c r="R304" s="320">
        <f>R$72*'6. INPUT PROJECT'!$K227*'6. INPUT PROJECT'!$L227</f>
        <v>0</v>
      </c>
      <c r="S304" s="320">
        <f>S$72*'6. INPUT PROJECT'!$K227*'6. INPUT PROJECT'!$L227</f>
        <v>0</v>
      </c>
      <c r="T304" s="320">
        <f>T$72*'6. INPUT PROJECT'!$K227*'6. INPUT PROJECT'!$L227</f>
        <v>0</v>
      </c>
      <c r="U304" s="320">
        <f>U$72*'6. INPUT PROJECT'!$K227*'6. INPUT PROJECT'!$L227</f>
        <v>0</v>
      </c>
      <c r="V304" s="320">
        <f>V$72*'6. INPUT PROJECT'!$K227*'6. INPUT PROJECT'!$L227</f>
        <v>0</v>
      </c>
      <c r="W304" s="320">
        <f>W$72*'6. INPUT PROJECT'!$K227*'6. INPUT PROJECT'!$L227</f>
        <v>0</v>
      </c>
      <c r="X304" s="320">
        <f>X$72*'6. INPUT PROJECT'!$K227*'6. INPUT PROJECT'!$L227</f>
        <v>0</v>
      </c>
      <c r="Y304" s="320">
        <f>Y$72*'6. INPUT PROJECT'!$K227*'6. INPUT PROJECT'!$L227</f>
        <v>0</v>
      </c>
      <c r="Z304" s="320">
        <f>Z$72*'6. INPUT PROJECT'!$K227*'6. INPUT PROJECT'!$L227</f>
        <v>0</v>
      </c>
      <c r="AA304" s="320">
        <f>AA$72*'6. INPUT PROJECT'!$K227*'6. INPUT PROJECT'!$L227</f>
        <v>0</v>
      </c>
      <c r="AB304" s="320">
        <f>AB$72*'6. INPUT PROJECT'!$K227*'6. INPUT PROJECT'!$L227</f>
        <v>0</v>
      </c>
      <c r="AC304" s="320">
        <f>AC$72*'6. INPUT PROJECT'!$K227*'6. INPUT PROJECT'!$L227</f>
        <v>0</v>
      </c>
      <c r="AD304" s="320">
        <f>AD$72*'6. INPUT PROJECT'!$K227*'6. INPUT PROJECT'!$L227</f>
        <v>0</v>
      </c>
      <c r="AE304" s="320">
        <f>AE$72*'6. INPUT PROJECT'!$K227*'6. INPUT PROJECT'!$L227</f>
        <v>0</v>
      </c>
      <c r="AF304" s="320">
        <f>AF$72*'6. INPUT PROJECT'!$K227*'6. INPUT PROJECT'!$L227</f>
        <v>0</v>
      </c>
      <c r="AG304" s="320">
        <f>AG$72*'6. INPUT PROJECT'!$K227*'6. INPUT PROJECT'!$L227</f>
        <v>0</v>
      </c>
      <c r="AH304" s="320">
        <f>AH$72*'6. INPUT PROJECT'!$K227*'6. INPUT PROJECT'!$L227</f>
        <v>0</v>
      </c>
      <c r="AI304" s="320">
        <f>AI$72*'6. INPUT PROJECT'!$K227*'6. INPUT PROJECT'!$L227</f>
        <v>0</v>
      </c>
      <c r="AJ304" s="320">
        <f>AJ$72*'6. INPUT PROJECT'!$K227*'6. INPUT PROJECT'!$L227</f>
        <v>0</v>
      </c>
      <c r="AK304" s="320">
        <f>AK$72*'6. INPUT PROJECT'!$K227*'6. INPUT PROJECT'!$L227</f>
        <v>0</v>
      </c>
      <c r="AL304" s="320">
        <f>AL$72*'6. INPUT PROJECT'!$K227*'6. INPUT PROJECT'!$L227</f>
        <v>0</v>
      </c>
      <c r="AM304" s="320">
        <f>AM$72*'6. INPUT PROJECT'!$K227*'6. INPUT PROJECT'!$L227</f>
        <v>0</v>
      </c>
      <c r="AN304" s="320">
        <f>AN$72*'6. INPUT PROJECT'!$K227*'6. INPUT PROJECT'!$L227</f>
        <v>0</v>
      </c>
      <c r="AO304" s="320">
        <f>AO$72*'6. INPUT PROJECT'!$K227*'6. INPUT PROJECT'!$L227</f>
        <v>0</v>
      </c>
      <c r="AP304" s="320">
        <f>AP$72*'6. INPUT PROJECT'!$K227*'6. INPUT PROJECT'!$L227</f>
        <v>0</v>
      </c>
      <c r="AQ304" s="320">
        <f>AQ$72*'6. INPUT PROJECT'!$K227*'6. INPUT PROJECT'!$L227</f>
        <v>0</v>
      </c>
      <c r="AR304" s="320">
        <f>AR$72*'6. INPUT PROJECT'!$K227*'6. INPUT PROJECT'!$L227</f>
        <v>0</v>
      </c>
      <c r="AS304" s="320">
        <f>AS$72*'6. INPUT PROJECT'!$K227*'6. INPUT PROJECT'!$L227</f>
        <v>0</v>
      </c>
      <c r="AT304" s="320">
        <f>AT$72*'6. INPUT PROJECT'!$K227*'6. INPUT PROJECT'!$L227</f>
        <v>0</v>
      </c>
      <c r="AU304" s="320">
        <f>AU$72*'6. INPUT PROJECT'!$K227*'6. INPUT PROJECT'!$L227</f>
        <v>0</v>
      </c>
      <c r="AV304" s="320">
        <f>AV$72*'6. INPUT PROJECT'!$K227*'6. INPUT PROJECT'!$L227</f>
        <v>0</v>
      </c>
      <c r="AW304" s="320">
        <f>AW$72*'6. INPUT PROJECT'!$K227*'6. INPUT PROJECT'!$L227</f>
        <v>0</v>
      </c>
      <c r="AX304" s="320">
        <f>AX$72*'6. INPUT PROJECT'!$K227*'6. INPUT PROJECT'!$L227</f>
        <v>0</v>
      </c>
      <c r="AY304" s="320">
        <f>AY$72*'6. INPUT PROJECT'!$K227*'6. INPUT PROJECT'!$L227</f>
        <v>0</v>
      </c>
      <c r="AZ304" s="320">
        <f>AZ$72*'6. INPUT PROJECT'!$K227*'6. INPUT PROJECT'!$L227</f>
        <v>0</v>
      </c>
      <c r="BA304" s="320">
        <f>BA$72*'6. INPUT PROJECT'!$K227*'6. INPUT PROJECT'!$L227</f>
        <v>0</v>
      </c>
      <c r="BB304" s="320">
        <f>BB$72*'6. INPUT PROJECT'!$K227*'6. INPUT PROJECT'!$L227</f>
        <v>0</v>
      </c>
      <c r="BC304" s="320">
        <f>BC$72*'6. INPUT PROJECT'!$K227*'6. INPUT PROJECT'!$L227</f>
        <v>0</v>
      </c>
      <c r="BD304" s="320">
        <f>BD$72*'6. INPUT PROJECT'!$K227*'6. INPUT PROJECT'!$L227</f>
        <v>0</v>
      </c>
      <c r="BE304" s="320">
        <f>BE$72*'6. INPUT PROJECT'!$K227*'6. INPUT PROJECT'!$L227</f>
        <v>0</v>
      </c>
      <c r="BF304" s="320">
        <f>BF$72*'6. INPUT PROJECT'!$K227*'6. INPUT PROJECT'!$L227</f>
        <v>0</v>
      </c>
      <c r="BG304" s="320">
        <f>BG$72*'6. INPUT PROJECT'!$K227*'6. INPUT PROJECT'!$L227</f>
        <v>0</v>
      </c>
      <c r="BH304" s="320">
        <f>BH$72*'6. INPUT PROJECT'!$K227*'6. INPUT PROJECT'!$L227</f>
        <v>0</v>
      </c>
      <c r="BI304" s="320">
        <f>BI$72*'6. INPUT PROJECT'!$K227*'6. INPUT PROJECT'!$L227</f>
        <v>0</v>
      </c>
      <c r="BJ304" s="320">
        <f>BJ$72*'6. INPUT PROJECT'!$K227*'6. INPUT PROJECT'!$L227</f>
        <v>0</v>
      </c>
      <c r="BK304" s="320">
        <f>BK$72*'6. INPUT PROJECT'!$K227*'6. INPUT PROJECT'!$L227</f>
        <v>0</v>
      </c>
      <c r="BL304" s="320">
        <f>BL$72*'6. INPUT PROJECT'!$K227*'6. INPUT PROJECT'!$L227</f>
        <v>0</v>
      </c>
      <c r="BM304" s="320">
        <f>BM$72*'6. INPUT PROJECT'!$K227*'6. INPUT PROJECT'!$L227</f>
        <v>0</v>
      </c>
      <c r="BN304" s="320">
        <f>BN$72*'6. INPUT PROJECT'!$K227*'6. INPUT PROJECT'!$L227</f>
        <v>0</v>
      </c>
      <c r="BO304" s="320">
        <f>BO$72*'6. INPUT PROJECT'!$K227*'6. INPUT PROJECT'!$L227</f>
        <v>0</v>
      </c>
      <c r="BP304" s="320">
        <f>BP$72*'6. INPUT PROJECT'!$K227*'6. INPUT PROJECT'!$L227</f>
        <v>0</v>
      </c>
      <c r="BQ304" s="320">
        <f>BQ$72*'6. INPUT PROJECT'!$K227*'6. INPUT PROJECT'!$L227</f>
        <v>0</v>
      </c>
      <c r="BR304" s="320">
        <f>BR$72*'6. INPUT PROJECT'!$K227*'6. INPUT PROJECT'!$L227</f>
        <v>0</v>
      </c>
      <c r="BS304" s="320">
        <f>BS$72*'6. INPUT PROJECT'!$K227*'6. INPUT PROJECT'!$L227</f>
        <v>0</v>
      </c>
    </row>
    <row r="305" spans="1:71" s="80" customFormat="1" ht="16" outlineLevel="2">
      <c r="A305" s="83"/>
      <c r="B305" s="130" t="str">
        <f>'6. INPUT PROJECT'!D228</f>
        <v>Project-3.3-Item #7</v>
      </c>
      <c r="C305" s="130">
        <f>'6. INPUT PROJECT'!F228</f>
        <v>0</v>
      </c>
      <c r="E305" s="297">
        <f t="shared" si="186"/>
        <v>0</v>
      </c>
      <c r="F305" s="297">
        <f t="shared" si="187"/>
        <v>0</v>
      </c>
      <c r="G305" s="297">
        <f t="shared" si="188"/>
        <v>0</v>
      </c>
      <c r="H305" s="297">
        <f t="shared" si="189"/>
        <v>0</v>
      </c>
      <c r="I305" s="297">
        <f t="shared" si="190"/>
        <v>0</v>
      </c>
      <c r="J305" s="297">
        <f t="shared" si="191"/>
        <v>0</v>
      </c>
      <c r="K305" s="291"/>
      <c r="L305" s="320">
        <f>L$72*'6. INPUT PROJECT'!$K228*'6. INPUT PROJECT'!$L228</f>
        <v>0</v>
      </c>
      <c r="M305" s="320">
        <f>M$72*'6. INPUT PROJECT'!$K228*'6. INPUT PROJECT'!$L228</f>
        <v>0</v>
      </c>
      <c r="N305" s="320">
        <f>N$72*'6. INPUT PROJECT'!$K228*'6. INPUT PROJECT'!$L228</f>
        <v>0</v>
      </c>
      <c r="O305" s="320">
        <f>O$72*'6. INPUT PROJECT'!$K228*'6. INPUT PROJECT'!$L228</f>
        <v>0</v>
      </c>
      <c r="P305" s="320">
        <f>P$72*'6. INPUT PROJECT'!$K228*'6. INPUT PROJECT'!$L228</f>
        <v>0</v>
      </c>
      <c r="Q305" s="320">
        <f>Q$72*'6. INPUT PROJECT'!$K228*'6. INPUT PROJECT'!$L228</f>
        <v>0</v>
      </c>
      <c r="R305" s="320">
        <f>R$72*'6. INPUT PROJECT'!$K228*'6. INPUT PROJECT'!$L228</f>
        <v>0</v>
      </c>
      <c r="S305" s="320">
        <f>S$72*'6. INPUT PROJECT'!$K228*'6. INPUT PROJECT'!$L228</f>
        <v>0</v>
      </c>
      <c r="T305" s="320">
        <f>T$72*'6. INPUT PROJECT'!$K228*'6. INPUT PROJECT'!$L228</f>
        <v>0</v>
      </c>
      <c r="U305" s="320">
        <f>U$72*'6. INPUT PROJECT'!$K228*'6. INPUT PROJECT'!$L228</f>
        <v>0</v>
      </c>
      <c r="V305" s="320">
        <f>V$72*'6. INPUT PROJECT'!$K228*'6. INPUT PROJECT'!$L228</f>
        <v>0</v>
      </c>
      <c r="W305" s="320">
        <f>W$72*'6. INPUT PROJECT'!$K228*'6. INPUT PROJECT'!$L228</f>
        <v>0</v>
      </c>
      <c r="X305" s="320">
        <f>X$72*'6. INPUT PROJECT'!$K228*'6. INPUT PROJECT'!$L228</f>
        <v>0</v>
      </c>
      <c r="Y305" s="320">
        <f>Y$72*'6. INPUT PROJECT'!$K228*'6. INPUT PROJECT'!$L228</f>
        <v>0</v>
      </c>
      <c r="Z305" s="320">
        <f>Z$72*'6. INPUT PROJECT'!$K228*'6. INPUT PROJECT'!$L228</f>
        <v>0</v>
      </c>
      <c r="AA305" s="320">
        <f>AA$72*'6. INPUT PROJECT'!$K228*'6. INPUT PROJECT'!$L228</f>
        <v>0</v>
      </c>
      <c r="AB305" s="320">
        <f>AB$72*'6. INPUT PROJECT'!$K228*'6. INPUT PROJECT'!$L228</f>
        <v>0</v>
      </c>
      <c r="AC305" s="320">
        <f>AC$72*'6. INPUT PROJECT'!$K228*'6. INPUT PROJECT'!$L228</f>
        <v>0</v>
      </c>
      <c r="AD305" s="320">
        <f>AD$72*'6. INPUT PROJECT'!$K228*'6. INPUT PROJECT'!$L228</f>
        <v>0</v>
      </c>
      <c r="AE305" s="320">
        <f>AE$72*'6. INPUT PROJECT'!$K228*'6. INPUT PROJECT'!$L228</f>
        <v>0</v>
      </c>
      <c r="AF305" s="320">
        <f>AF$72*'6. INPUT PROJECT'!$K228*'6. INPUT PROJECT'!$L228</f>
        <v>0</v>
      </c>
      <c r="AG305" s="320">
        <f>AG$72*'6. INPUT PROJECT'!$K228*'6. INPUT PROJECT'!$L228</f>
        <v>0</v>
      </c>
      <c r="AH305" s="320">
        <f>AH$72*'6. INPUT PROJECT'!$K228*'6. INPUT PROJECT'!$L228</f>
        <v>0</v>
      </c>
      <c r="AI305" s="320">
        <f>AI$72*'6. INPUT PROJECT'!$K228*'6. INPUT PROJECT'!$L228</f>
        <v>0</v>
      </c>
      <c r="AJ305" s="320">
        <f>AJ$72*'6. INPUT PROJECT'!$K228*'6. INPUT PROJECT'!$L228</f>
        <v>0</v>
      </c>
      <c r="AK305" s="320">
        <f>AK$72*'6. INPUT PROJECT'!$K228*'6. INPUT PROJECT'!$L228</f>
        <v>0</v>
      </c>
      <c r="AL305" s="320">
        <f>AL$72*'6. INPUT PROJECT'!$K228*'6. INPUT PROJECT'!$L228</f>
        <v>0</v>
      </c>
      <c r="AM305" s="320">
        <f>AM$72*'6. INPUT PROJECT'!$K228*'6. INPUT PROJECT'!$L228</f>
        <v>0</v>
      </c>
      <c r="AN305" s="320">
        <f>AN$72*'6. INPUT PROJECT'!$K228*'6. INPUT PROJECT'!$L228</f>
        <v>0</v>
      </c>
      <c r="AO305" s="320">
        <f>AO$72*'6. INPUT PROJECT'!$K228*'6. INPUT PROJECT'!$L228</f>
        <v>0</v>
      </c>
      <c r="AP305" s="320">
        <f>AP$72*'6. INPUT PROJECT'!$K228*'6. INPUT PROJECT'!$L228</f>
        <v>0</v>
      </c>
      <c r="AQ305" s="320">
        <f>AQ$72*'6. INPUT PROJECT'!$K228*'6. INPUT PROJECT'!$L228</f>
        <v>0</v>
      </c>
      <c r="AR305" s="320">
        <f>AR$72*'6. INPUT PROJECT'!$K228*'6. INPUT PROJECT'!$L228</f>
        <v>0</v>
      </c>
      <c r="AS305" s="320">
        <f>AS$72*'6. INPUT PROJECT'!$K228*'6. INPUT PROJECT'!$L228</f>
        <v>0</v>
      </c>
      <c r="AT305" s="320">
        <f>AT$72*'6. INPUT PROJECT'!$K228*'6. INPUT PROJECT'!$L228</f>
        <v>0</v>
      </c>
      <c r="AU305" s="320">
        <f>AU$72*'6. INPUT PROJECT'!$K228*'6. INPUT PROJECT'!$L228</f>
        <v>0</v>
      </c>
      <c r="AV305" s="320">
        <f>AV$72*'6. INPUT PROJECT'!$K228*'6. INPUT PROJECT'!$L228</f>
        <v>0</v>
      </c>
      <c r="AW305" s="320">
        <f>AW$72*'6. INPUT PROJECT'!$K228*'6. INPUT PROJECT'!$L228</f>
        <v>0</v>
      </c>
      <c r="AX305" s="320">
        <f>AX$72*'6. INPUT PROJECT'!$K228*'6. INPUT PROJECT'!$L228</f>
        <v>0</v>
      </c>
      <c r="AY305" s="320">
        <f>AY$72*'6. INPUT PROJECT'!$K228*'6. INPUT PROJECT'!$L228</f>
        <v>0</v>
      </c>
      <c r="AZ305" s="320">
        <f>AZ$72*'6. INPUT PROJECT'!$K228*'6. INPUT PROJECT'!$L228</f>
        <v>0</v>
      </c>
      <c r="BA305" s="320">
        <f>BA$72*'6. INPUT PROJECT'!$K228*'6. INPUT PROJECT'!$L228</f>
        <v>0</v>
      </c>
      <c r="BB305" s="320">
        <f>BB$72*'6. INPUT PROJECT'!$K228*'6. INPUT PROJECT'!$L228</f>
        <v>0</v>
      </c>
      <c r="BC305" s="320">
        <f>BC$72*'6. INPUT PROJECT'!$K228*'6. INPUT PROJECT'!$L228</f>
        <v>0</v>
      </c>
      <c r="BD305" s="320">
        <f>BD$72*'6. INPUT PROJECT'!$K228*'6. INPUT PROJECT'!$L228</f>
        <v>0</v>
      </c>
      <c r="BE305" s="320">
        <f>BE$72*'6. INPUT PROJECT'!$K228*'6. INPUT PROJECT'!$L228</f>
        <v>0</v>
      </c>
      <c r="BF305" s="320">
        <f>BF$72*'6. INPUT PROJECT'!$K228*'6. INPUT PROJECT'!$L228</f>
        <v>0</v>
      </c>
      <c r="BG305" s="320">
        <f>BG$72*'6. INPUT PROJECT'!$K228*'6. INPUT PROJECT'!$L228</f>
        <v>0</v>
      </c>
      <c r="BH305" s="320">
        <f>BH$72*'6. INPUT PROJECT'!$K228*'6. INPUT PROJECT'!$L228</f>
        <v>0</v>
      </c>
      <c r="BI305" s="320">
        <f>BI$72*'6. INPUT PROJECT'!$K228*'6. INPUT PROJECT'!$L228</f>
        <v>0</v>
      </c>
      <c r="BJ305" s="320">
        <f>BJ$72*'6. INPUT PROJECT'!$K228*'6. INPUT PROJECT'!$L228</f>
        <v>0</v>
      </c>
      <c r="BK305" s="320">
        <f>BK$72*'6. INPUT PROJECT'!$K228*'6. INPUT PROJECT'!$L228</f>
        <v>0</v>
      </c>
      <c r="BL305" s="320">
        <f>BL$72*'6. INPUT PROJECT'!$K228*'6. INPUT PROJECT'!$L228</f>
        <v>0</v>
      </c>
      <c r="BM305" s="320">
        <f>BM$72*'6. INPUT PROJECT'!$K228*'6. INPUT PROJECT'!$L228</f>
        <v>0</v>
      </c>
      <c r="BN305" s="320">
        <f>BN$72*'6. INPUT PROJECT'!$K228*'6. INPUT PROJECT'!$L228</f>
        <v>0</v>
      </c>
      <c r="BO305" s="320">
        <f>BO$72*'6. INPUT PROJECT'!$K228*'6. INPUT PROJECT'!$L228</f>
        <v>0</v>
      </c>
      <c r="BP305" s="320">
        <f>BP$72*'6. INPUT PROJECT'!$K228*'6. INPUT PROJECT'!$L228</f>
        <v>0</v>
      </c>
      <c r="BQ305" s="320">
        <f>BQ$72*'6. INPUT PROJECT'!$K228*'6. INPUT PROJECT'!$L228</f>
        <v>0</v>
      </c>
      <c r="BR305" s="320">
        <f>BR$72*'6. INPUT PROJECT'!$K228*'6. INPUT PROJECT'!$L228</f>
        <v>0</v>
      </c>
      <c r="BS305" s="320">
        <f>BS$72*'6. INPUT PROJECT'!$K228*'6. INPUT PROJECT'!$L228</f>
        <v>0</v>
      </c>
    </row>
    <row r="306" spans="1:71" s="80" customFormat="1" ht="16" outlineLevel="2">
      <c r="A306" s="83"/>
      <c r="B306" s="130" t="str">
        <f>'6. INPUT PROJECT'!D229</f>
        <v>Project-3.3-Item #8</v>
      </c>
      <c r="C306" s="130">
        <f>'6. INPUT PROJECT'!F229</f>
        <v>0</v>
      </c>
      <c r="E306" s="297">
        <f t="shared" si="186"/>
        <v>0</v>
      </c>
      <c r="F306" s="297">
        <f t="shared" si="187"/>
        <v>0</v>
      </c>
      <c r="G306" s="297">
        <f t="shared" si="188"/>
        <v>0</v>
      </c>
      <c r="H306" s="297">
        <f t="shared" si="189"/>
        <v>0</v>
      </c>
      <c r="I306" s="297">
        <f t="shared" si="190"/>
        <v>0</v>
      </c>
      <c r="J306" s="297">
        <f t="shared" si="191"/>
        <v>0</v>
      </c>
      <c r="K306" s="291"/>
      <c r="L306" s="320">
        <f>L$72*'6. INPUT PROJECT'!$K229*'6. INPUT PROJECT'!$L229</f>
        <v>0</v>
      </c>
      <c r="M306" s="320">
        <f>M$72*'6. INPUT PROJECT'!$K229*'6. INPUT PROJECT'!$L229</f>
        <v>0</v>
      </c>
      <c r="N306" s="320">
        <f>N$72*'6. INPUT PROJECT'!$K229*'6. INPUT PROJECT'!$L229</f>
        <v>0</v>
      </c>
      <c r="O306" s="320">
        <f>O$72*'6. INPUT PROJECT'!$K229*'6. INPUT PROJECT'!$L229</f>
        <v>0</v>
      </c>
      <c r="P306" s="320">
        <f>P$72*'6. INPUT PROJECT'!$K229*'6. INPUT PROJECT'!$L229</f>
        <v>0</v>
      </c>
      <c r="Q306" s="320">
        <f>Q$72*'6. INPUT PROJECT'!$K229*'6. INPUT PROJECT'!$L229</f>
        <v>0</v>
      </c>
      <c r="R306" s="320">
        <f>R$72*'6. INPUT PROJECT'!$K229*'6. INPUT PROJECT'!$L229</f>
        <v>0</v>
      </c>
      <c r="S306" s="320">
        <f>S$72*'6. INPUT PROJECT'!$K229*'6. INPUT PROJECT'!$L229</f>
        <v>0</v>
      </c>
      <c r="T306" s="320">
        <f>T$72*'6. INPUT PROJECT'!$K229*'6. INPUT PROJECT'!$L229</f>
        <v>0</v>
      </c>
      <c r="U306" s="320">
        <f>U$72*'6. INPUT PROJECT'!$K229*'6. INPUT PROJECT'!$L229</f>
        <v>0</v>
      </c>
      <c r="V306" s="320">
        <f>V$72*'6. INPUT PROJECT'!$K229*'6. INPUT PROJECT'!$L229</f>
        <v>0</v>
      </c>
      <c r="W306" s="320">
        <f>W$72*'6. INPUT PROJECT'!$K229*'6. INPUT PROJECT'!$L229</f>
        <v>0</v>
      </c>
      <c r="X306" s="320">
        <f>X$72*'6. INPUT PROJECT'!$K229*'6. INPUT PROJECT'!$L229</f>
        <v>0</v>
      </c>
      <c r="Y306" s="320">
        <f>Y$72*'6. INPUT PROJECT'!$K229*'6. INPUT PROJECT'!$L229</f>
        <v>0</v>
      </c>
      <c r="Z306" s="320">
        <f>Z$72*'6. INPUT PROJECT'!$K229*'6. INPUT PROJECT'!$L229</f>
        <v>0</v>
      </c>
      <c r="AA306" s="320">
        <f>AA$72*'6. INPUT PROJECT'!$K229*'6. INPUT PROJECT'!$L229</f>
        <v>0</v>
      </c>
      <c r="AB306" s="320">
        <f>AB$72*'6. INPUT PROJECT'!$K229*'6. INPUT PROJECT'!$L229</f>
        <v>0</v>
      </c>
      <c r="AC306" s="320">
        <f>AC$72*'6. INPUT PROJECT'!$K229*'6. INPUT PROJECT'!$L229</f>
        <v>0</v>
      </c>
      <c r="AD306" s="320">
        <f>AD$72*'6. INPUT PROJECT'!$K229*'6. INPUT PROJECT'!$L229</f>
        <v>0</v>
      </c>
      <c r="AE306" s="320">
        <f>AE$72*'6. INPUT PROJECT'!$K229*'6. INPUT PROJECT'!$L229</f>
        <v>0</v>
      </c>
      <c r="AF306" s="320">
        <f>AF$72*'6. INPUT PROJECT'!$K229*'6. INPUT PROJECT'!$L229</f>
        <v>0</v>
      </c>
      <c r="AG306" s="320">
        <f>AG$72*'6. INPUT PROJECT'!$K229*'6. INPUT PROJECT'!$L229</f>
        <v>0</v>
      </c>
      <c r="AH306" s="320">
        <f>AH$72*'6. INPUT PROJECT'!$K229*'6. INPUT PROJECT'!$L229</f>
        <v>0</v>
      </c>
      <c r="AI306" s="320">
        <f>AI$72*'6. INPUT PROJECT'!$K229*'6. INPUT PROJECT'!$L229</f>
        <v>0</v>
      </c>
      <c r="AJ306" s="320">
        <f>AJ$72*'6. INPUT PROJECT'!$K229*'6. INPUT PROJECT'!$L229</f>
        <v>0</v>
      </c>
      <c r="AK306" s="320">
        <f>AK$72*'6. INPUT PROJECT'!$K229*'6. INPUT PROJECT'!$L229</f>
        <v>0</v>
      </c>
      <c r="AL306" s="320">
        <f>AL$72*'6. INPUT PROJECT'!$K229*'6. INPUT PROJECT'!$L229</f>
        <v>0</v>
      </c>
      <c r="AM306" s="320">
        <f>AM$72*'6. INPUT PROJECT'!$K229*'6. INPUT PROJECT'!$L229</f>
        <v>0</v>
      </c>
      <c r="AN306" s="320">
        <f>AN$72*'6. INPUT PROJECT'!$K229*'6. INPUT PROJECT'!$L229</f>
        <v>0</v>
      </c>
      <c r="AO306" s="320">
        <f>AO$72*'6. INPUT PROJECT'!$K229*'6. INPUT PROJECT'!$L229</f>
        <v>0</v>
      </c>
      <c r="AP306" s="320">
        <f>AP$72*'6. INPUT PROJECT'!$K229*'6. INPUT PROJECT'!$L229</f>
        <v>0</v>
      </c>
      <c r="AQ306" s="320">
        <f>AQ$72*'6. INPUT PROJECT'!$K229*'6. INPUT PROJECT'!$L229</f>
        <v>0</v>
      </c>
      <c r="AR306" s="320">
        <f>AR$72*'6. INPUT PROJECT'!$K229*'6. INPUT PROJECT'!$L229</f>
        <v>0</v>
      </c>
      <c r="AS306" s="320">
        <f>AS$72*'6. INPUT PROJECT'!$K229*'6. INPUT PROJECT'!$L229</f>
        <v>0</v>
      </c>
      <c r="AT306" s="320">
        <f>AT$72*'6. INPUT PROJECT'!$K229*'6. INPUT PROJECT'!$L229</f>
        <v>0</v>
      </c>
      <c r="AU306" s="320">
        <f>AU$72*'6. INPUT PROJECT'!$K229*'6. INPUT PROJECT'!$L229</f>
        <v>0</v>
      </c>
      <c r="AV306" s="320">
        <f>AV$72*'6. INPUT PROJECT'!$K229*'6. INPUT PROJECT'!$L229</f>
        <v>0</v>
      </c>
      <c r="AW306" s="320">
        <f>AW$72*'6. INPUT PROJECT'!$K229*'6. INPUT PROJECT'!$L229</f>
        <v>0</v>
      </c>
      <c r="AX306" s="320">
        <f>AX$72*'6. INPUT PROJECT'!$K229*'6. INPUT PROJECT'!$L229</f>
        <v>0</v>
      </c>
      <c r="AY306" s="320">
        <f>AY$72*'6. INPUT PROJECT'!$K229*'6. INPUT PROJECT'!$L229</f>
        <v>0</v>
      </c>
      <c r="AZ306" s="320">
        <f>AZ$72*'6. INPUT PROJECT'!$K229*'6. INPUT PROJECT'!$L229</f>
        <v>0</v>
      </c>
      <c r="BA306" s="320">
        <f>BA$72*'6. INPUT PROJECT'!$K229*'6. INPUT PROJECT'!$L229</f>
        <v>0</v>
      </c>
      <c r="BB306" s="320">
        <f>BB$72*'6. INPUT PROJECT'!$K229*'6. INPUT PROJECT'!$L229</f>
        <v>0</v>
      </c>
      <c r="BC306" s="320">
        <f>BC$72*'6. INPUT PROJECT'!$K229*'6. INPUT PROJECT'!$L229</f>
        <v>0</v>
      </c>
      <c r="BD306" s="320">
        <f>BD$72*'6. INPUT PROJECT'!$K229*'6. INPUT PROJECT'!$L229</f>
        <v>0</v>
      </c>
      <c r="BE306" s="320">
        <f>BE$72*'6. INPUT PROJECT'!$K229*'6. INPUT PROJECT'!$L229</f>
        <v>0</v>
      </c>
      <c r="BF306" s="320">
        <f>BF$72*'6. INPUT PROJECT'!$K229*'6. INPUT PROJECT'!$L229</f>
        <v>0</v>
      </c>
      <c r="BG306" s="320">
        <f>BG$72*'6. INPUT PROJECT'!$K229*'6. INPUT PROJECT'!$L229</f>
        <v>0</v>
      </c>
      <c r="BH306" s="320">
        <f>BH$72*'6. INPUT PROJECT'!$K229*'6. INPUT PROJECT'!$L229</f>
        <v>0</v>
      </c>
      <c r="BI306" s="320">
        <f>BI$72*'6. INPUT PROJECT'!$K229*'6. INPUT PROJECT'!$L229</f>
        <v>0</v>
      </c>
      <c r="BJ306" s="320">
        <f>BJ$72*'6. INPUT PROJECT'!$K229*'6. INPUT PROJECT'!$L229</f>
        <v>0</v>
      </c>
      <c r="BK306" s="320">
        <f>BK$72*'6. INPUT PROJECT'!$K229*'6. INPUT PROJECT'!$L229</f>
        <v>0</v>
      </c>
      <c r="BL306" s="320">
        <f>BL$72*'6. INPUT PROJECT'!$K229*'6. INPUT PROJECT'!$L229</f>
        <v>0</v>
      </c>
      <c r="BM306" s="320">
        <f>BM$72*'6. INPUT PROJECT'!$K229*'6. INPUT PROJECT'!$L229</f>
        <v>0</v>
      </c>
      <c r="BN306" s="320">
        <f>BN$72*'6. INPUT PROJECT'!$K229*'6. INPUT PROJECT'!$L229</f>
        <v>0</v>
      </c>
      <c r="BO306" s="320">
        <f>BO$72*'6. INPUT PROJECT'!$K229*'6. INPUT PROJECT'!$L229</f>
        <v>0</v>
      </c>
      <c r="BP306" s="320">
        <f>BP$72*'6. INPUT PROJECT'!$K229*'6. INPUT PROJECT'!$L229</f>
        <v>0</v>
      </c>
      <c r="BQ306" s="320">
        <f>BQ$72*'6. INPUT PROJECT'!$K229*'6. INPUT PROJECT'!$L229</f>
        <v>0</v>
      </c>
      <c r="BR306" s="320">
        <f>BR$72*'6. INPUT PROJECT'!$K229*'6. INPUT PROJECT'!$L229</f>
        <v>0</v>
      </c>
      <c r="BS306" s="320">
        <f>BS$72*'6. INPUT PROJECT'!$K229*'6. INPUT PROJECT'!$L229</f>
        <v>0</v>
      </c>
    </row>
    <row r="307" spans="1:71" s="80" customFormat="1" ht="16" outlineLevel="2">
      <c r="A307" s="83"/>
      <c r="B307" s="130" t="str">
        <f>'6. INPUT PROJECT'!D230</f>
        <v>Project-3.3-Item #9</v>
      </c>
      <c r="C307" s="130">
        <f>'6. INPUT PROJECT'!F230</f>
        <v>0</v>
      </c>
      <c r="E307" s="297">
        <f t="shared" si="186"/>
        <v>0</v>
      </c>
      <c r="F307" s="297">
        <f t="shared" si="187"/>
        <v>0</v>
      </c>
      <c r="G307" s="297">
        <f t="shared" si="188"/>
        <v>0</v>
      </c>
      <c r="H307" s="297">
        <f t="shared" si="189"/>
        <v>0</v>
      </c>
      <c r="I307" s="297">
        <f t="shared" si="190"/>
        <v>0</v>
      </c>
      <c r="J307" s="297">
        <f t="shared" si="191"/>
        <v>0</v>
      </c>
      <c r="K307" s="291"/>
      <c r="L307" s="320">
        <f>L$72*'6. INPUT PROJECT'!$K230*'6. INPUT PROJECT'!$L230</f>
        <v>0</v>
      </c>
      <c r="M307" s="320">
        <f>M$72*'6. INPUT PROJECT'!$K230*'6. INPUT PROJECT'!$L230</f>
        <v>0</v>
      </c>
      <c r="N307" s="320">
        <f>N$72*'6. INPUT PROJECT'!$K230*'6. INPUT PROJECT'!$L230</f>
        <v>0</v>
      </c>
      <c r="O307" s="320">
        <f>O$72*'6. INPUT PROJECT'!$K230*'6. INPUT PROJECT'!$L230</f>
        <v>0</v>
      </c>
      <c r="P307" s="320">
        <f>P$72*'6. INPUT PROJECT'!$K230*'6. INPUT PROJECT'!$L230</f>
        <v>0</v>
      </c>
      <c r="Q307" s="320">
        <f>Q$72*'6. INPUT PROJECT'!$K230*'6. INPUT PROJECT'!$L230</f>
        <v>0</v>
      </c>
      <c r="R307" s="320">
        <f>R$72*'6. INPUT PROJECT'!$K230*'6. INPUT PROJECT'!$L230</f>
        <v>0</v>
      </c>
      <c r="S307" s="320">
        <f>S$72*'6. INPUT PROJECT'!$K230*'6. INPUT PROJECT'!$L230</f>
        <v>0</v>
      </c>
      <c r="T307" s="320">
        <f>T$72*'6. INPUT PROJECT'!$K230*'6. INPUT PROJECT'!$L230</f>
        <v>0</v>
      </c>
      <c r="U307" s="320">
        <f>U$72*'6. INPUT PROJECT'!$K230*'6. INPUT PROJECT'!$L230</f>
        <v>0</v>
      </c>
      <c r="V307" s="320">
        <f>V$72*'6. INPUT PROJECT'!$K230*'6. INPUT PROJECT'!$L230</f>
        <v>0</v>
      </c>
      <c r="W307" s="320">
        <f>W$72*'6. INPUT PROJECT'!$K230*'6. INPUT PROJECT'!$L230</f>
        <v>0</v>
      </c>
      <c r="X307" s="320">
        <f>X$72*'6. INPUT PROJECT'!$K230*'6. INPUT PROJECT'!$L230</f>
        <v>0</v>
      </c>
      <c r="Y307" s="320">
        <f>Y$72*'6. INPUT PROJECT'!$K230*'6. INPUT PROJECT'!$L230</f>
        <v>0</v>
      </c>
      <c r="Z307" s="320">
        <f>Z$72*'6. INPUT PROJECT'!$K230*'6. INPUT PROJECT'!$L230</f>
        <v>0</v>
      </c>
      <c r="AA307" s="320">
        <f>AA$72*'6. INPUT PROJECT'!$K230*'6. INPUT PROJECT'!$L230</f>
        <v>0</v>
      </c>
      <c r="AB307" s="320">
        <f>AB$72*'6. INPUT PROJECT'!$K230*'6. INPUT PROJECT'!$L230</f>
        <v>0</v>
      </c>
      <c r="AC307" s="320">
        <f>AC$72*'6. INPUT PROJECT'!$K230*'6. INPUT PROJECT'!$L230</f>
        <v>0</v>
      </c>
      <c r="AD307" s="320">
        <f>AD$72*'6. INPUT PROJECT'!$K230*'6. INPUT PROJECT'!$L230</f>
        <v>0</v>
      </c>
      <c r="AE307" s="320">
        <f>AE$72*'6. INPUT PROJECT'!$K230*'6. INPUT PROJECT'!$L230</f>
        <v>0</v>
      </c>
      <c r="AF307" s="320">
        <f>AF$72*'6. INPUT PROJECT'!$K230*'6. INPUT PROJECT'!$L230</f>
        <v>0</v>
      </c>
      <c r="AG307" s="320">
        <f>AG$72*'6. INPUT PROJECT'!$K230*'6. INPUT PROJECT'!$L230</f>
        <v>0</v>
      </c>
      <c r="AH307" s="320">
        <f>AH$72*'6. INPUT PROJECT'!$K230*'6. INPUT PROJECT'!$L230</f>
        <v>0</v>
      </c>
      <c r="AI307" s="320">
        <f>AI$72*'6. INPUT PROJECT'!$K230*'6. INPUT PROJECT'!$L230</f>
        <v>0</v>
      </c>
      <c r="AJ307" s="320">
        <f>AJ$72*'6. INPUT PROJECT'!$K230*'6. INPUT PROJECT'!$L230</f>
        <v>0</v>
      </c>
      <c r="AK307" s="320">
        <f>AK$72*'6. INPUT PROJECT'!$K230*'6. INPUT PROJECT'!$L230</f>
        <v>0</v>
      </c>
      <c r="AL307" s="320">
        <f>AL$72*'6. INPUT PROJECT'!$K230*'6. INPUT PROJECT'!$L230</f>
        <v>0</v>
      </c>
      <c r="AM307" s="320">
        <f>AM$72*'6. INPUT PROJECT'!$K230*'6. INPUT PROJECT'!$L230</f>
        <v>0</v>
      </c>
      <c r="AN307" s="320">
        <f>AN$72*'6. INPUT PROJECT'!$K230*'6. INPUT PROJECT'!$L230</f>
        <v>0</v>
      </c>
      <c r="AO307" s="320">
        <f>AO$72*'6. INPUT PROJECT'!$K230*'6. INPUT PROJECT'!$L230</f>
        <v>0</v>
      </c>
      <c r="AP307" s="320">
        <f>AP$72*'6. INPUT PROJECT'!$K230*'6. INPUT PROJECT'!$L230</f>
        <v>0</v>
      </c>
      <c r="AQ307" s="320">
        <f>AQ$72*'6. INPUT PROJECT'!$K230*'6. INPUT PROJECT'!$L230</f>
        <v>0</v>
      </c>
      <c r="AR307" s="320">
        <f>AR$72*'6. INPUT PROJECT'!$K230*'6. INPUT PROJECT'!$L230</f>
        <v>0</v>
      </c>
      <c r="AS307" s="320">
        <f>AS$72*'6. INPUT PROJECT'!$K230*'6. INPUT PROJECT'!$L230</f>
        <v>0</v>
      </c>
      <c r="AT307" s="320">
        <f>AT$72*'6. INPUT PROJECT'!$K230*'6. INPUT PROJECT'!$L230</f>
        <v>0</v>
      </c>
      <c r="AU307" s="320">
        <f>AU$72*'6. INPUT PROJECT'!$K230*'6. INPUT PROJECT'!$L230</f>
        <v>0</v>
      </c>
      <c r="AV307" s="320">
        <f>AV$72*'6. INPUT PROJECT'!$K230*'6. INPUT PROJECT'!$L230</f>
        <v>0</v>
      </c>
      <c r="AW307" s="320">
        <f>AW$72*'6. INPUT PROJECT'!$K230*'6. INPUT PROJECT'!$L230</f>
        <v>0</v>
      </c>
      <c r="AX307" s="320">
        <f>AX$72*'6. INPUT PROJECT'!$K230*'6. INPUT PROJECT'!$L230</f>
        <v>0</v>
      </c>
      <c r="AY307" s="320">
        <f>AY$72*'6. INPUT PROJECT'!$K230*'6. INPUT PROJECT'!$L230</f>
        <v>0</v>
      </c>
      <c r="AZ307" s="320">
        <f>AZ$72*'6. INPUT PROJECT'!$K230*'6. INPUT PROJECT'!$L230</f>
        <v>0</v>
      </c>
      <c r="BA307" s="320">
        <f>BA$72*'6. INPUT PROJECT'!$K230*'6. INPUT PROJECT'!$L230</f>
        <v>0</v>
      </c>
      <c r="BB307" s="320">
        <f>BB$72*'6. INPUT PROJECT'!$K230*'6. INPUT PROJECT'!$L230</f>
        <v>0</v>
      </c>
      <c r="BC307" s="320">
        <f>BC$72*'6. INPUT PROJECT'!$K230*'6. INPUT PROJECT'!$L230</f>
        <v>0</v>
      </c>
      <c r="BD307" s="320">
        <f>BD$72*'6. INPUT PROJECT'!$K230*'6. INPUT PROJECT'!$L230</f>
        <v>0</v>
      </c>
      <c r="BE307" s="320">
        <f>BE$72*'6. INPUT PROJECT'!$K230*'6. INPUT PROJECT'!$L230</f>
        <v>0</v>
      </c>
      <c r="BF307" s="320">
        <f>BF$72*'6. INPUT PROJECT'!$K230*'6. INPUT PROJECT'!$L230</f>
        <v>0</v>
      </c>
      <c r="BG307" s="320">
        <f>BG$72*'6. INPUT PROJECT'!$K230*'6. INPUT PROJECT'!$L230</f>
        <v>0</v>
      </c>
      <c r="BH307" s="320">
        <f>BH$72*'6. INPUT PROJECT'!$K230*'6. INPUT PROJECT'!$L230</f>
        <v>0</v>
      </c>
      <c r="BI307" s="320">
        <f>BI$72*'6. INPUT PROJECT'!$K230*'6. INPUT PROJECT'!$L230</f>
        <v>0</v>
      </c>
      <c r="BJ307" s="320">
        <f>BJ$72*'6. INPUT PROJECT'!$K230*'6. INPUT PROJECT'!$L230</f>
        <v>0</v>
      </c>
      <c r="BK307" s="320">
        <f>BK$72*'6. INPUT PROJECT'!$K230*'6. INPUT PROJECT'!$L230</f>
        <v>0</v>
      </c>
      <c r="BL307" s="320">
        <f>BL$72*'6. INPUT PROJECT'!$K230*'6. INPUT PROJECT'!$L230</f>
        <v>0</v>
      </c>
      <c r="BM307" s="320">
        <f>BM$72*'6. INPUT PROJECT'!$K230*'6. INPUT PROJECT'!$L230</f>
        <v>0</v>
      </c>
      <c r="BN307" s="320">
        <f>BN$72*'6. INPUT PROJECT'!$K230*'6. INPUT PROJECT'!$L230</f>
        <v>0</v>
      </c>
      <c r="BO307" s="320">
        <f>BO$72*'6. INPUT PROJECT'!$K230*'6. INPUT PROJECT'!$L230</f>
        <v>0</v>
      </c>
      <c r="BP307" s="320">
        <f>BP$72*'6. INPUT PROJECT'!$K230*'6. INPUT PROJECT'!$L230</f>
        <v>0</v>
      </c>
      <c r="BQ307" s="320">
        <f>BQ$72*'6. INPUT PROJECT'!$K230*'6. INPUT PROJECT'!$L230</f>
        <v>0</v>
      </c>
      <c r="BR307" s="320">
        <f>BR$72*'6. INPUT PROJECT'!$K230*'6. INPUT PROJECT'!$L230</f>
        <v>0</v>
      </c>
      <c r="BS307" s="320">
        <f>BS$72*'6. INPUT PROJECT'!$K230*'6. INPUT PROJECT'!$L230</f>
        <v>0</v>
      </c>
    </row>
    <row r="308" spans="1:71" s="80" customFormat="1" ht="16" outlineLevel="2">
      <c r="A308" s="83"/>
      <c r="B308" s="131" t="str">
        <f>'6. INPUT PROJECT'!D231</f>
        <v>Project-3.3-Item #10</v>
      </c>
      <c r="C308" s="131">
        <f>'6. INPUT PROJECT'!F231</f>
        <v>0</v>
      </c>
      <c r="E308" s="298">
        <f t="shared" si="186"/>
        <v>0</v>
      </c>
      <c r="F308" s="298">
        <f t="shared" si="187"/>
        <v>0</v>
      </c>
      <c r="G308" s="298">
        <f t="shared" si="188"/>
        <v>0</v>
      </c>
      <c r="H308" s="298">
        <f t="shared" si="189"/>
        <v>0</v>
      </c>
      <c r="I308" s="298">
        <f t="shared" si="190"/>
        <v>0</v>
      </c>
      <c r="J308" s="298">
        <f t="shared" si="191"/>
        <v>0</v>
      </c>
      <c r="K308" s="291"/>
      <c r="L308" s="321">
        <f>L$72*'6. INPUT PROJECT'!$K231*'6. INPUT PROJECT'!$L231</f>
        <v>0</v>
      </c>
      <c r="M308" s="321">
        <f>M$72*'6. INPUT PROJECT'!$K231*'6. INPUT PROJECT'!$L231</f>
        <v>0</v>
      </c>
      <c r="N308" s="321">
        <f>N$72*'6. INPUT PROJECT'!$K231*'6. INPUT PROJECT'!$L231</f>
        <v>0</v>
      </c>
      <c r="O308" s="321">
        <f>O$72*'6. INPUT PROJECT'!$K231*'6. INPUT PROJECT'!$L231</f>
        <v>0</v>
      </c>
      <c r="P308" s="321">
        <f>P$72*'6. INPUT PROJECT'!$K231*'6. INPUT PROJECT'!$L231</f>
        <v>0</v>
      </c>
      <c r="Q308" s="321">
        <f>Q$72*'6. INPUT PROJECT'!$K231*'6. INPUT PROJECT'!$L231</f>
        <v>0</v>
      </c>
      <c r="R308" s="321">
        <f>R$72*'6. INPUT PROJECT'!$K231*'6. INPUT PROJECT'!$L231</f>
        <v>0</v>
      </c>
      <c r="S308" s="321">
        <f>S$72*'6. INPUT PROJECT'!$K231*'6. INPUT PROJECT'!$L231</f>
        <v>0</v>
      </c>
      <c r="T308" s="321">
        <f>T$72*'6. INPUT PROJECT'!$K231*'6. INPUT PROJECT'!$L231</f>
        <v>0</v>
      </c>
      <c r="U308" s="321">
        <f>U$72*'6. INPUT PROJECT'!$K231*'6. INPUT PROJECT'!$L231</f>
        <v>0</v>
      </c>
      <c r="V308" s="321">
        <f>V$72*'6. INPUT PROJECT'!$K231*'6. INPUT PROJECT'!$L231</f>
        <v>0</v>
      </c>
      <c r="W308" s="321">
        <f>W$72*'6. INPUT PROJECT'!$K231*'6. INPUT PROJECT'!$L231</f>
        <v>0</v>
      </c>
      <c r="X308" s="321">
        <f>X$72*'6. INPUT PROJECT'!$K231*'6. INPUT PROJECT'!$L231</f>
        <v>0</v>
      </c>
      <c r="Y308" s="321">
        <f>Y$72*'6. INPUT PROJECT'!$K231*'6. INPUT PROJECT'!$L231</f>
        <v>0</v>
      </c>
      <c r="Z308" s="321">
        <f>Z$72*'6. INPUT PROJECT'!$K231*'6. INPUT PROJECT'!$L231</f>
        <v>0</v>
      </c>
      <c r="AA308" s="321">
        <f>AA$72*'6. INPUT PROJECT'!$K231*'6. INPUT PROJECT'!$L231</f>
        <v>0</v>
      </c>
      <c r="AB308" s="321">
        <f>AB$72*'6. INPUT PROJECT'!$K231*'6. INPUT PROJECT'!$L231</f>
        <v>0</v>
      </c>
      <c r="AC308" s="321">
        <f>AC$72*'6. INPUT PROJECT'!$K231*'6. INPUT PROJECT'!$L231</f>
        <v>0</v>
      </c>
      <c r="AD308" s="321">
        <f>AD$72*'6. INPUT PROJECT'!$K231*'6. INPUT PROJECT'!$L231</f>
        <v>0</v>
      </c>
      <c r="AE308" s="321">
        <f>AE$72*'6. INPUT PROJECT'!$K231*'6. INPUT PROJECT'!$L231</f>
        <v>0</v>
      </c>
      <c r="AF308" s="321">
        <f>AF$72*'6. INPUT PROJECT'!$K231*'6. INPUT PROJECT'!$L231</f>
        <v>0</v>
      </c>
      <c r="AG308" s="321">
        <f>AG$72*'6. INPUT PROJECT'!$K231*'6. INPUT PROJECT'!$L231</f>
        <v>0</v>
      </c>
      <c r="AH308" s="321">
        <f>AH$72*'6. INPUT PROJECT'!$K231*'6. INPUT PROJECT'!$L231</f>
        <v>0</v>
      </c>
      <c r="AI308" s="321">
        <f>AI$72*'6. INPUT PROJECT'!$K231*'6. INPUT PROJECT'!$L231</f>
        <v>0</v>
      </c>
      <c r="AJ308" s="321">
        <f>AJ$72*'6. INPUT PROJECT'!$K231*'6. INPUT PROJECT'!$L231</f>
        <v>0</v>
      </c>
      <c r="AK308" s="321">
        <f>AK$72*'6. INPUT PROJECT'!$K231*'6. INPUT PROJECT'!$L231</f>
        <v>0</v>
      </c>
      <c r="AL308" s="321">
        <f>AL$72*'6. INPUT PROJECT'!$K231*'6. INPUT PROJECT'!$L231</f>
        <v>0</v>
      </c>
      <c r="AM308" s="321">
        <f>AM$72*'6. INPUT PROJECT'!$K231*'6. INPUT PROJECT'!$L231</f>
        <v>0</v>
      </c>
      <c r="AN308" s="321">
        <f>AN$72*'6. INPUT PROJECT'!$K231*'6. INPUT PROJECT'!$L231</f>
        <v>0</v>
      </c>
      <c r="AO308" s="321">
        <f>AO$72*'6. INPUT PROJECT'!$K231*'6. INPUT PROJECT'!$L231</f>
        <v>0</v>
      </c>
      <c r="AP308" s="321">
        <f>AP$72*'6. INPUT PROJECT'!$K231*'6. INPUT PROJECT'!$L231</f>
        <v>0</v>
      </c>
      <c r="AQ308" s="321">
        <f>AQ$72*'6. INPUT PROJECT'!$K231*'6. INPUT PROJECT'!$L231</f>
        <v>0</v>
      </c>
      <c r="AR308" s="321">
        <f>AR$72*'6. INPUT PROJECT'!$K231*'6. INPUT PROJECT'!$L231</f>
        <v>0</v>
      </c>
      <c r="AS308" s="321">
        <f>AS$72*'6. INPUT PROJECT'!$K231*'6. INPUT PROJECT'!$L231</f>
        <v>0</v>
      </c>
      <c r="AT308" s="321">
        <f>AT$72*'6. INPUT PROJECT'!$K231*'6. INPUT PROJECT'!$L231</f>
        <v>0</v>
      </c>
      <c r="AU308" s="321">
        <f>AU$72*'6. INPUT PROJECT'!$K231*'6. INPUT PROJECT'!$L231</f>
        <v>0</v>
      </c>
      <c r="AV308" s="321">
        <f>AV$72*'6. INPUT PROJECT'!$K231*'6. INPUT PROJECT'!$L231</f>
        <v>0</v>
      </c>
      <c r="AW308" s="321">
        <f>AW$72*'6. INPUT PROJECT'!$K231*'6. INPUT PROJECT'!$L231</f>
        <v>0</v>
      </c>
      <c r="AX308" s="321">
        <f>AX$72*'6. INPUT PROJECT'!$K231*'6. INPUT PROJECT'!$L231</f>
        <v>0</v>
      </c>
      <c r="AY308" s="321">
        <f>AY$72*'6. INPUT PROJECT'!$K231*'6. INPUT PROJECT'!$L231</f>
        <v>0</v>
      </c>
      <c r="AZ308" s="321">
        <f>AZ$72*'6. INPUT PROJECT'!$K231*'6. INPUT PROJECT'!$L231</f>
        <v>0</v>
      </c>
      <c r="BA308" s="321">
        <f>BA$72*'6. INPUT PROJECT'!$K231*'6. INPUT PROJECT'!$L231</f>
        <v>0</v>
      </c>
      <c r="BB308" s="321">
        <f>BB$72*'6. INPUT PROJECT'!$K231*'6. INPUT PROJECT'!$L231</f>
        <v>0</v>
      </c>
      <c r="BC308" s="321">
        <f>BC$72*'6. INPUT PROJECT'!$K231*'6. INPUT PROJECT'!$L231</f>
        <v>0</v>
      </c>
      <c r="BD308" s="321">
        <f>BD$72*'6. INPUT PROJECT'!$K231*'6. INPUT PROJECT'!$L231</f>
        <v>0</v>
      </c>
      <c r="BE308" s="321">
        <f>BE$72*'6. INPUT PROJECT'!$K231*'6. INPUT PROJECT'!$L231</f>
        <v>0</v>
      </c>
      <c r="BF308" s="321">
        <f>BF$72*'6. INPUT PROJECT'!$K231*'6. INPUT PROJECT'!$L231</f>
        <v>0</v>
      </c>
      <c r="BG308" s="321">
        <f>BG$72*'6. INPUT PROJECT'!$K231*'6. INPUT PROJECT'!$L231</f>
        <v>0</v>
      </c>
      <c r="BH308" s="321">
        <f>BH$72*'6. INPUT PROJECT'!$K231*'6. INPUT PROJECT'!$L231</f>
        <v>0</v>
      </c>
      <c r="BI308" s="321">
        <f>BI$72*'6. INPUT PROJECT'!$K231*'6. INPUT PROJECT'!$L231</f>
        <v>0</v>
      </c>
      <c r="BJ308" s="321">
        <f>BJ$72*'6. INPUT PROJECT'!$K231*'6. INPUT PROJECT'!$L231</f>
        <v>0</v>
      </c>
      <c r="BK308" s="321">
        <f>BK$72*'6. INPUT PROJECT'!$K231*'6. INPUT PROJECT'!$L231</f>
        <v>0</v>
      </c>
      <c r="BL308" s="321">
        <f>BL$72*'6. INPUT PROJECT'!$K231*'6. INPUT PROJECT'!$L231</f>
        <v>0</v>
      </c>
      <c r="BM308" s="321">
        <f>BM$72*'6. INPUT PROJECT'!$K231*'6. INPUT PROJECT'!$L231</f>
        <v>0</v>
      </c>
      <c r="BN308" s="321">
        <f>BN$72*'6. INPUT PROJECT'!$K231*'6. INPUT PROJECT'!$L231</f>
        <v>0</v>
      </c>
      <c r="BO308" s="321">
        <f>BO$72*'6. INPUT PROJECT'!$K231*'6. INPUT PROJECT'!$L231</f>
        <v>0</v>
      </c>
      <c r="BP308" s="321">
        <f>BP$72*'6. INPUT PROJECT'!$K231*'6. INPUT PROJECT'!$L231</f>
        <v>0</v>
      </c>
      <c r="BQ308" s="321">
        <f>BQ$72*'6. INPUT PROJECT'!$K231*'6. INPUT PROJECT'!$L231</f>
        <v>0</v>
      </c>
      <c r="BR308" s="321">
        <f>BR$72*'6. INPUT PROJECT'!$K231*'6. INPUT PROJECT'!$L231</f>
        <v>0</v>
      </c>
      <c r="BS308" s="321">
        <f>BS$72*'6. INPUT PROJECT'!$K231*'6. INPUT PROJECT'!$L231</f>
        <v>0</v>
      </c>
    </row>
    <row r="309" spans="1:71" s="83" customFormat="1" ht="16">
      <c r="B309" s="135" t="str">
        <f>'6. INPUT PROJECT'!C233</f>
        <v>3.4</v>
      </c>
      <c r="C309" s="135" t="str">
        <f>'6. INPUT PROJECT'!D233</f>
        <v>Project Pull-through - NTT - Deployment &amp; set-up</v>
      </c>
      <c r="E309" s="300">
        <f t="shared" si="186"/>
        <v>20000</v>
      </c>
      <c r="F309" s="300">
        <f t="shared" si="187"/>
        <v>20000</v>
      </c>
      <c r="G309" s="300">
        <f t="shared" si="188"/>
        <v>0</v>
      </c>
      <c r="H309" s="300">
        <f t="shared" si="189"/>
        <v>0</v>
      </c>
      <c r="I309" s="300">
        <f t="shared" si="190"/>
        <v>0</v>
      </c>
      <c r="J309" s="300">
        <f t="shared" si="191"/>
        <v>0</v>
      </c>
      <c r="K309" s="291"/>
      <c r="L309" s="301">
        <f t="shared" ref="L309:AQ309" si="194">SUM(L310:L319)</f>
        <v>6666.6666666666661</v>
      </c>
      <c r="M309" s="301">
        <f t="shared" si="194"/>
        <v>6666.6666666666661</v>
      </c>
      <c r="N309" s="301">
        <f t="shared" si="194"/>
        <v>6666.6666666666661</v>
      </c>
      <c r="O309" s="301">
        <f t="shared" si="194"/>
        <v>0</v>
      </c>
      <c r="P309" s="301">
        <f t="shared" si="194"/>
        <v>0</v>
      </c>
      <c r="Q309" s="301">
        <f t="shared" si="194"/>
        <v>0</v>
      </c>
      <c r="R309" s="301">
        <f t="shared" si="194"/>
        <v>0</v>
      </c>
      <c r="S309" s="301">
        <f t="shared" si="194"/>
        <v>0</v>
      </c>
      <c r="T309" s="301">
        <f t="shared" si="194"/>
        <v>0</v>
      </c>
      <c r="U309" s="301">
        <f t="shared" si="194"/>
        <v>0</v>
      </c>
      <c r="V309" s="301">
        <f t="shared" si="194"/>
        <v>0</v>
      </c>
      <c r="W309" s="301">
        <f t="shared" si="194"/>
        <v>0</v>
      </c>
      <c r="X309" s="301">
        <f t="shared" si="194"/>
        <v>0</v>
      </c>
      <c r="Y309" s="301">
        <f t="shared" si="194"/>
        <v>0</v>
      </c>
      <c r="Z309" s="301">
        <f t="shared" si="194"/>
        <v>0</v>
      </c>
      <c r="AA309" s="301">
        <f t="shared" si="194"/>
        <v>0</v>
      </c>
      <c r="AB309" s="301">
        <f t="shared" si="194"/>
        <v>0</v>
      </c>
      <c r="AC309" s="301">
        <f t="shared" si="194"/>
        <v>0</v>
      </c>
      <c r="AD309" s="301">
        <f t="shared" si="194"/>
        <v>0</v>
      </c>
      <c r="AE309" s="301">
        <f t="shared" si="194"/>
        <v>0</v>
      </c>
      <c r="AF309" s="301">
        <f t="shared" si="194"/>
        <v>0</v>
      </c>
      <c r="AG309" s="301">
        <f t="shared" si="194"/>
        <v>0</v>
      </c>
      <c r="AH309" s="301">
        <f t="shared" si="194"/>
        <v>0</v>
      </c>
      <c r="AI309" s="301">
        <f t="shared" si="194"/>
        <v>0</v>
      </c>
      <c r="AJ309" s="301">
        <f t="shared" si="194"/>
        <v>0</v>
      </c>
      <c r="AK309" s="301">
        <f t="shared" si="194"/>
        <v>0</v>
      </c>
      <c r="AL309" s="301">
        <f t="shared" si="194"/>
        <v>0</v>
      </c>
      <c r="AM309" s="301">
        <f t="shared" si="194"/>
        <v>0</v>
      </c>
      <c r="AN309" s="301">
        <f t="shared" si="194"/>
        <v>0</v>
      </c>
      <c r="AO309" s="301">
        <f t="shared" si="194"/>
        <v>0</v>
      </c>
      <c r="AP309" s="301">
        <f t="shared" si="194"/>
        <v>0</v>
      </c>
      <c r="AQ309" s="301">
        <f t="shared" si="194"/>
        <v>0</v>
      </c>
      <c r="AR309" s="301">
        <f t="shared" ref="AR309:BS309" si="195">SUM(AR310:AR319)</f>
        <v>0</v>
      </c>
      <c r="AS309" s="301">
        <f t="shared" si="195"/>
        <v>0</v>
      </c>
      <c r="AT309" s="301">
        <f t="shared" si="195"/>
        <v>0</v>
      </c>
      <c r="AU309" s="301">
        <f t="shared" si="195"/>
        <v>0</v>
      </c>
      <c r="AV309" s="301">
        <f t="shared" si="195"/>
        <v>0</v>
      </c>
      <c r="AW309" s="301">
        <f t="shared" si="195"/>
        <v>0</v>
      </c>
      <c r="AX309" s="301">
        <f t="shared" si="195"/>
        <v>0</v>
      </c>
      <c r="AY309" s="301">
        <f t="shared" si="195"/>
        <v>0</v>
      </c>
      <c r="AZ309" s="301">
        <f t="shared" si="195"/>
        <v>0</v>
      </c>
      <c r="BA309" s="301">
        <f t="shared" si="195"/>
        <v>0</v>
      </c>
      <c r="BB309" s="301">
        <f t="shared" si="195"/>
        <v>0</v>
      </c>
      <c r="BC309" s="301">
        <f t="shared" si="195"/>
        <v>0</v>
      </c>
      <c r="BD309" s="301">
        <f t="shared" si="195"/>
        <v>0</v>
      </c>
      <c r="BE309" s="301">
        <f t="shared" si="195"/>
        <v>0</v>
      </c>
      <c r="BF309" s="301">
        <f t="shared" si="195"/>
        <v>0</v>
      </c>
      <c r="BG309" s="301">
        <f t="shared" si="195"/>
        <v>0</v>
      </c>
      <c r="BH309" s="301">
        <f t="shared" si="195"/>
        <v>0</v>
      </c>
      <c r="BI309" s="301">
        <f t="shared" si="195"/>
        <v>0</v>
      </c>
      <c r="BJ309" s="301">
        <f t="shared" si="195"/>
        <v>0</v>
      </c>
      <c r="BK309" s="301">
        <f t="shared" si="195"/>
        <v>0</v>
      </c>
      <c r="BL309" s="301">
        <f t="shared" si="195"/>
        <v>0</v>
      </c>
      <c r="BM309" s="301">
        <f t="shared" si="195"/>
        <v>0</v>
      </c>
      <c r="BN309" s="301">
        <f t="shared" si="195"/>
        <v>0</v>
      </c>
      <c r="BO309" s="301">
        <f t="shared" si="195"/>
        <v>0</v>
      </c>
      <c r="BP309" s="301">
        <f t="shared" si="195"/>
        <v>0</v>
      </c>
      <c r="BQ309" s="301">
        <f t="shared" si="195"/>
        <v>0</v>
      </c>
      <c r="BR309" s="301">
        <f t="shared" si="195"/>
        <v>0</v>
      </c>
      <c r="BS309" s="301">
        <f t="shared" si="195"/>
        <v>0</v>
      </c>
    </row>
    <row r="310" spans="1:71" s="80" customFormat="1" ht="16" outlineLevel="2">
      <c r="A310" s="83"/>
      <c r="B310" s="130" t="str">
        <f>'6. INPUT PROJECT'!D237</f>
        <v>Project-3.4-Item #1</v>
      </c>
      <c r="C310" s="130" t="str">
        <f>'6. INPUT PROJECT'!F237</f>
        <v>Engineering installation</v>
      </c>
      <c r="E310" s="297">
        <f t="shared" si="186"/>
        <v>20000</v>
      </c>
      <c r="F310" s="297">
        <f t="shared" si="187"/>
        <v>20000</v>
      </c>
      <c r="G310" s="297">
        <f t="shared" si="188"/>
        <v>0</v>
      </c>
      <c r="H310" s="297">
        <f t="shared" si="189"/>
        <v>0</v>
      </c>
      <c r="I310" s="297">
        <f t="shared" si="190"/>
        <v>0</v>
      </c>
      <c r="J310" s="297">
        <f t="shared" si="191"/>
        <v>0</v>
      </c>
      <c r="K310" s="291"/>
      <c r="L310" s="320">
        <f>L$72*'6. INPUT PROJECT'!$K237*'6. INPUT PROJECT'!$L237</f>
        <v>6666.6666666666661</v>
      </c>
      <c r="M310" s="320">
        <f>M$72*'6. INPUT PROJECT'!$K237*'6. INPUT PROJECT'!$L237</f>
        <v>6666.6666666666661</v>
      </c>
      <c r="N310" s="320">
        <f>N$72*'6. INPUT PROJECT'!$K237*'6. INPUT PROJECT'!$L237</f>
        <v>6666.6666666666661</v>
      </c>
      <c r="O310" s="320">
        <f>O$72*'6. INPUT PROJECT'!$K237*'6. INPUT PROJECT'!$L237</f>
        <v>0</v>
      </c>
      <c r="P310" s="320">
        <f>P$72*'6. INPUT PROJECT'!$K237*'6. INPUT PROJECT'!$L237</f>
        <v>0</v>
      </c>
      <c r="Q310" s="320">
        <f>Q$72*'6. INPUT PROJECT'!$K237*'6. INPUT PROJECT'!$L237</f>
        <v>0</v>
      </c>
      <c r="R310" s="320">
        <f>R$72*'6. INPUT PROJECT'!$K237*'6. INPUT PROJECT'!$L237</f>
        <v>0</v>
      </c>
      <c r="S310" s="320">
        <f>S$72*'6. INPUT PROJECT'!$K237*'6. INPUT PROJECT'!$L237</f>
        <v>0</v>
      </c>
      <c r="T310" s="320">
        <f>T$72*'6. INPUT PROJECT'!$K237*'6. INPUT PROJECT'!$L237</f>
        <v>0</v>
      </c>
      <c r="U310" s="320">
        <f>U$72*'6. INPUT PROJECT'!$K237*'6. INPUT PROJECT'!$L237</f>
        <v>0</v>
      </c>
      <c r="V310" s="320">
        <f>V$72*'6. INPUT PROJECT'!$K237*'6. INPUT PROJECT'!$L237</f>
        <v>0</v>
      </c>
      <c r="W310" s="320">
        <f>W$72*'6. INPUT PROJECT'!$K237*'6. INPUT PROJECT'!$L237</f>
        <v>0</v>
      </c>
      <c r="X310" s="320">
        <f>X$72*'6. INPUT PROJECT'!$K237*'6. INPUT PROJECT'!$L237</f>
        <v>0</v>
      </c>
      <c r="Y310" s="320">
        <f>Y$72*'6. INPUT PROJECT'!$K237*'6. INPUT PROJECT'!$L237</f>
        <v>0</v>
      </c>
      <c r="Z310" s="320">
        <f>Z$72*'6. INPUT PROJECT'!$K237*'6. INPUT PROJECT'!$L237</f>
        <v>0</v>
      </c>
      <c r="AA310" s="320">
        <f>AA$72*'6. INPUT PROJECT'!$K237*'6. INPUT PROJECT'!$L237</f>
        <v>0</v>
      </c>
      <c r="AB310" s="320">
        <f>AB$72*'6. INPUT PROJECT'!$K237*'6. INPUT PROJECT'!$L237</f>
        <v>0</v>
      </c>
      <c r="AC310" s="320">
        <f>AC$72*'6. INPUT PROJECT'!$K237*'6. INPUT PROJECT'!$L237</f>
        <v>0</v>
      </c>
      <c r="AD310" s="320">
        <f>AD$72*'6. INPUT PROJECT'!$K237*'6. INPUT PROJECT'!$L237</f>
        <v>0</v>
      </c>
      <c r="AE310" s="320">
        <f>AE$72*'6. INPUT PROJECT'!$K237*'6. INPUT PROJECT'!$L237</f>
        <v>0</v>
      </c>
      <c r="AF310" s="320">
        <f>AF$72*'6. INPUT PROJECT'!$K237*'6. INPUT PROJECT'!$L237</f>
        <v>0</v>
      </c>
      <c r="AG310" s="320">
        <f>AG$72*'6. INPUT PROJECT'!$K237*'6. INPUT PROJECT'!$L237</f>
        <v>0</v>
      </c>
      <c r="AH310" s="320">
        <f>AH$72*'6. INPUT PROJECT'!$K237*'6. INPUT PROJECT'!$L237</f>
        <v>0</v>
      </c>
      <c r="AI310" s="320">
        <f>AI$72*'6. INPUT PROJECT'!$K237*'6. INPUT PROJECT'!$L237</f>
        <v>0</v>
      </c>
      <c r="AJ310" s="320">
        <f>AJ$72*'6. INPUT PROJECT'!$K237*'6. INPUT PROJECT'!$L237</f>
        <v>0</v>
      </c>
      <c r="AK310" s="320">
        <f>AK$72*'6. INPUT PROJECT'!$K237*'6. INPUT PROJECT'!$L237</f>
        <v>0</v>
      </c>
      <c r="AL310" s="320">
        <f>AL$72*'6. INPUT PROJECT'!$K237*'6. INPUT PROJECT'!$L237</f>
        <v>0</v>
      </c>
      <c r="AM310" s="320">
        <f>AM$72*'6. INPUT PROJECT'!$K237*'6. INPUT PROJECT'!$L237</f>
        <v>0</v>
      </c>
      <c r="AN310" s="320">
        <f>AN$72*'6. INPUT PROJECT'!$K237*'6. INPUT PROJECT'!$L237</f>
        <v>0</v>
      </c>
      <c r="AO310" s="320">
        <f>AO$72*'6. INPUT PROJECT'!$K237*'6. INPUT PROJECT'!$L237</f>
        <v>0</v>
      </c>
      <c r="AP310" s="320">
        <f>AP$72*'6. INPUT PROJECT'!$K237*'6. INPUT PROJECT'!$L237</f>
        <v>0</v>
      </c>
      <c r="AQ310" s="320">
        <f>AQ$72*'6. INPUT PROJECT'!$K237*'6. INPUT PROJECT'!$L237</f>
        <v>0</v>
      </c>
      <c r="AR310" s="320">
        <f>AR$72*'6. INPUT PROJECT'!$K237*'6. INPUT PROJECT'!$L237</f>
        <v>0</v>
      </c>
      <c r="AS310" s="320">
        <f>AS$72*'6. INPUT PROJECT'!$K237*'6. INPUT PROJECT'!$L237</f>
        <v>0</v>
      </c>
      <c r="AT310" s="320">
        <f>AT$72*'6. INPUT PROJECT'!$K237*'6. INPUT PROJECT'!$L237</f>
        <v>0</v>
      </c>
      <c r="AU310" s="320">
        <f>AU$72*'6. INPUT PROJECT'!$K237*'6. INPUT PROJECT'!$L237</f>
        <v>0</v>
      </c>
      <c r="AV310" s="320">
        <f>AV$72*'6. INPUT PROJECT'!$K237*'6. INPUT PROJECT'!$L237</f>
        <v>0</v>
      </c>
      <c r="AW310" s="320">
        <f>AW$72*'6. INPUT PROJECT'!$K237*'6. INPUT PROJECT'!$L237</f>
        <v>0</v>
      </c>
      <c r="AX310" s="320">
        <f>AX$72*'6. INPUT PROJECT'!$K237*'6. INPUT PROJECT'!$L237</f>
        <v>0</v>
      </c>
      <c r="AY310" s="320">
        <f>AY$72*'6. INPUT PROJECT'!$K237*'6. INPUT PROJECT'!$L237</f>
        <v>0</v>
      </c>
      <c r="AZ310" s="320">
        <f>AZ$72*'6. INPUT PROJECT'!$K237*'6. INPUT PROJECT'!$L237</f>
        <v>0</v>
      </c>
      <c r="BA310" s="320">
        <f>BA$72*'6. INPUT PROJECT'!$K237*'6. INPUT PROJECT'!$L237</f>
        <v>0</v>
      </c>
      <c r="BB310" s="320">
        <f>BB$72*'6. INPUT PROJECT'!$K237*'6. INPUT PROJECT'!$L237</f>
        <v>0</v>
      </c>
      <c r="BC310" s="320">
        <f>BC$72*'6. INPUT PROJECT'!$K237*'6. INPUT PROJECT'!$L237</f>
        <v>0</v>
      </c>
      <c r="BD310" s="320">
        <f>BD$72*'6. INPUT PROJECT'!$K237*'6. INPUT PROJECT'!$L237</f>
        <v>0</v>
      </c>
      <c r="BE310" s="320">
        <f>BE$72*'6. INPUT PROJECT'!$K237*'6. INPUT PROJECT'!$L237</f>
        <v>0</v>
      </c>
      <c r="BF310" s="320">
        <f>BF$72*'6. INPUT PROJECT'!$K237*'6. INPUT PROJECT'!$L237</f>
        <v>0</v>
      </c>
      <c r="BG310" s="320">
        <f>BG$72*'6. INPUT PROJECT'!$K237*'6. INPUT PROJECT'!$L237</f>
        <v>0</v>
      </c>
      <c r="BH310" s="320">
        <f>BH$72*'6. INPUT PROJECT'!$K237*'6. INPUT PROJECT'!$L237</f>
        <v>0</v>
      </c>
      <c r="BI310" s="320">
        <f>BI$72*'6. INPUT PROJECT'!$K237*'6. INPUT PROJECT'!$L237</f>
        <v>0</v>
      </c>
      <c r="BJ310" s="320">
        <f>BJ$72*'6. INPUT PROJECT'!$K237*'6. INPUT PROJECT'!$L237</f>
        <v>0</v>
      </c>
      <c r="BK310" s="320">
        <f>BK$72*'6. INPUT PROJECT'!$K237*'6. INPUT PROJECT'!$L237</f>
        <v>0</v>
      </c>
      <c r="BL310" s="320">
        <f>BL$72*'6. INPUT PROJECT'!$K237*'6. INPUT PROJECT'!$L237</f>
        <v>0</v>
      </c>
      <c r="BM310" s="320">
        <f>BM$72*'6. INPUT PROJECT'!$K237*'6. INPUT PROJECT'!$L237</f>
        <v>0</v>
      </c>
      <c r="BN310" s="320">
        <f>BN$72*'6. INPUT PROJECT'!$K237*'6. INPUT PROJECT'!$L237</f>
        <v>0</v>
      </c>
      <c r="BO310" s="320">
        <f>BO$72*'6. INPUT PROJECT'!$K237*'6. INPUT PROJECT'!$L237</f>
        <v>0</v>
      </c>
      <c r="BP310" s="320">
        <f>BP$72*'6. INPUT PROJECT'!$K237*'6. INPUT PROJECT'!$L237</f>
        <v>0</v>
      </c>
      <c r="BQ310" s="320">
        <f>BQ$72*'6. INPUT PROJECT'!$K237*'6. INPUT PROJECT'!$L237</f>
        <v>0</v>
      </c>
      <c r="BR310" s="320">
        <f>BR$72*'6. INPUT PROJECT'!$K237*'6. INPUT PROJECT'!$L237</f>
        <v>0</v>
      </c>
      <c r="BS310" s="320">
        <f>BS$72*'6. INPUT PROJECT'!$K237*'6. INPUT PROJECT'!$L237</f>
        <v>0</v>
      </c>
    </row>
    <row r="311" spans="1:71" s="80" customFormat="1" ht="16" outlineLevel="2">
      <c r="A311" s="83"/>
      <c r="B311" s="130" t="str">
        <f>'6. INPUT PROJECT'!D238</f>
        <v>Project-3.4-Item #2</v>
      </c>
      <c r="C311" s="130">
        <f>'6. INPUT PROJECT'!F238</f>
        <v>0</v>
      </c>
      <c r="E311" s="297">
        <f t="shared" si="186"/>
        <v>0</v>
      </c>
      <c r="F311" s="297">
        <f t="shared" si="187"/>
        <v>0</v>
      </c>
      <c r="G311" s="297">
        <f t="shared" si="188"/>
        <v>0</v>
      </c>
      <c r="H311" s="297">
        <f t="shared" si="189"/>
        <v>0</v>
      </c>
      <c r="I311" s="297">
        <f t="shared" si="190"/>
        <v>0</v>
      </c>
      <c r="J311" s="297">
        <f t="shared" si="191"/>
        <v>0</v>
      </c>
      <c r="K311" s="291"/>
      <c r="L311" s="320">
        <f>L$72*'6. INPUT PROJECT'!$K238*'6. INPUT PROJECT'!$L238</f>
        <v>0</v>
      </c>
      <c r="M311" s="320">
        <f>M$72*'6. INPUT PROJECT'!$K238*'6. INPUT PROJECT'!$L238</f>
        <v>0</v>
      </c>
      <c r="N311" s="320">
        <f>N$72*'6. INPUT PROJECT'!$K238*'6. INPUT PROJECT'!$L238</f>
        <v>0</v>
      </c>
      <c r="O311" s="320">
        <f>O$72*'6. INPUT PROJECT'!$K238*'6. INPUT PROJECT'!$L238</f>
        <v>0</v>
      </c>
      <c r="P311" s="320">
        <f>P$72*'6. INPUT PROJECT'!$K238*'6. INPUT PROJECT'!$L238</f>
        <v>0</v>
      </c>
      <c r="Q311" s="320">
        <f>Q$72*'6. INPUT PROJECT'!$K238*'6. INPUT PROJECT'!$L238</f>
        <v>0</v>
      </c>
      <c r="R311" s="320">
        <f>R$72*'6. INPUT PROJECT'!$K238*'6. INPUT PROJECT'!$L238</f>
        <v>0</v>
      </c>
      <c r="S311" s="320">
        <f>S$72*'6. INPUT PROJECT'!$K238*'6. INPUT PROJECT'!$L238</f>
        <v>0</v>
      </c>
      <c r="T311" s="320">
        <f>T$72*'6. INPUT PROJECT'!$K238*'6. INPUT PROJECT'!$L238</f>
        <v>0</v>
      </c>
      <c r="U311" s="320">
        <f>U$72*'6. INPUT PROJECT'!$K238*'6. INPUT PROJECT'!$L238</f>
        <v>0</v>
      </c>
      <c r="V311" s="320">
        <f>V$72*'6. INPUT PROJECT'!$K238*'6. INPUT PROJECT'!$L238</f>
        <v>0</v>
      </c>
      <c r="W311" s="320">
        <f>W$72*'6. INPUT PROJECT'!$K238*'6. INPUT PROJECT'!$L238</f>
        <v>0</v>
      </c>
      <c r="X311" s="320">
        <f>X$72*'6. INPUT PROJECT'!$K238*'6. INPUT PROJECT'!$L238</f>
        <v>0</v>
      </c>
      <c r="Y311" s="320">
        <f>Y$72*'6. INPUT PROJECT'!$K238*'6. INPUT PROJECT'!$L238</f>
        <v>0</v>
      </c>
      <c r="Z311" s="320">
        <f>Z$72*'6. INPUT PROJECT'!$K238*'6. INPUT PROJECT'!$L238</f>
        <v>0</v>
      </c>
      <c r="AA311" s="320">
        <f>AA$72*'6. INPUT PROJECT'!$K238*'6. INPUT PROJECT'!$L238</f>
        <v>0</v>
      </c>
      <c r="AB311" s="320">
        <f>AB$72*'6. INPUT PROJECT'!$K238*'6. INPUT PROJECT'!$L238</f>
        <v>0</v>
      </c>
      <c r="AC311" s="320">
        <f>AC$72*'6. INPUT PROJECT'!$K238*'6. INPUT PROJECT'!$L238</f>
        <v>0</v>
      </c>
      <c r="AD311" s="320">
        <f>AD$72*'6. INPUT PROJECT'!$K238*'6. INPUT PROJECT'!$L238</f>
        <v>0</v>
      </c>
      <c r="AE311" s="320">
        <f>AE$72*'6. INPUT PROJECT'!$K238*'6. INPUT PROJECT'!$L238</f>
        <v>0</v>
      </c>
      <c r="AF311" s="320">
        <f>AF$72*'6. INPUT PROJECT'!$K238*'6. INPUT PROJECT'!$L238</f>
        <v>0</v>
      </c>
      <c r="AG311" s="320">
        <f>AG$72*'6. INPUT PROJECT'!$K238*'6. INPUT PROJECT'!$L238</f>
        <v>0</v>
      </c>
      <c r="AH311" s="320">
        <f>AH$72*'6. INPUT PROJECT'!$K238*'6. INPUT PROJECT'!$L238</f>
        <v>0</v>
      </c>
      <c r="AI311" s="320">
        <f>AI$72*'6. INPUT PROJECT'!$K238*'6. INPUT PROJECT'!$L238</f>
        <v>0</v>
      </c>
      <c r="AJ311" s="320">
        <f>AJ$72*'6. INPUT PROJECT'!$K238*'6. INPUT PROJECT'!$L238</f>
        <v>0</v>
      </c>
      <c r="AK311" s="320">
        <f>AK$72*'6. INPUT PROJECT'!$K238*'6. INPUT PROJECT'!$L238</f>
        <v>0</v>
      </c>
      <c r="AL311" s="320">
        <f>AL$72*'6. INPUT PROJECT'!$K238*'6. INPUT PROJECT'!$L238</f>
        <v>0</v>
      </c>
      <c r="AM311" s="320">
        <f>AM$72*'6. INPUT PROJECT'!$K238*'6. INPUT PROJECT'!$L238</f>
        <v>0</v>
      </c>
      <c r="AN311" s="320">
        <f>AN$72*'6. INPUT PROJECT'!$K238*'6. INPUT PROJECT'!$L238</f>
        <v>0</v>
      </c>
      <c r="AO311" s="320">
        <f>AO$72*'6. INPUT PROJECT'!$K238*'6. INPUT PROJECT'!$L238</f>
        <v>0</v>
      </c>
      <c r="AP311" s="320">
        <f>AP$72*'6. INPUT PROJECT'!$K238*'6. INPUT PROJECT'!$L238</f>
        <v>0</v>
      </c>
      <c r="AQ311" s="320">
        <f>AQ$72*'6. INPUT PROJECT'!$K238*'6. INPUT PROJECT'!$L238</f>
        <v>0</v>
      </c>
      <c r="AR311" s="320">
        <f>AR$72*'6. INPUT PROJECT'!$K238*'6. INPUT PROJECT'!$L238</f>
        <v>0</v>
      </c>
      <c r="AS311" s="320">
        <f>AS$72*'6. INPUT PROJECT'!$K238*'6. INPUT PROJECT'!$L238</f>
        <v>0</v>
      </c>
      <c r="AT311" s="320">
        <f>AT$72*'6. INPUT PROJECT'!$K238*'6. INPUT PROJECT'!$L238</f>
        <v>0</v>
      </c>
      <c r="AU311" s="320">
        <f>AU$72*'6. INPUT PROJECT'!$K238*'6. INPUT PROJECT'!$L238</f>
        <v>0</v>
      </c>
      <c r="AV311" s="320">
        <f>AV$72*'6. INPUT PROJECT'!$K238*'6. INPUT PROJECT'!$L238</f>
        <v>0</v>
      </c>
      <c r="AW311" s="320">
        <f>AW$72*'6. INPUT PROJECT'!$K238*'6. INPUT PROJECT'!$L238</f>
        <v>0</v>
      </c>
      <c r="AX311" s="320">
        <f>AX$72*'6. INPUT PROJECT'!$K238*'6. INPUT PROJECT'!$L238</f>
        <v>0</v>
      </c>
      <c r="AY311" s="320">
        <f>AY$72*'6. INPUT PROJECT'!$K238*'6. INPUT PROJECT'!$L238</f>
        <v>0</v>
      </c>
      <c r="AZ311" s="320">
        <f>AZ$72*'6. INPUT PROJECT'!$K238*'6. INPUT PROJECT'!$L238</f>
        <v>0</v>
      </c>
      <c r="BA311" s="320">
        <f>BA$72*'6. INPUT PROJECT'!$K238*'6. INPUT PROJECT'!$L238</f>
        <v>0</v>
      </c>
      <c r="BB311" s="320">
        <f>BB$72*'6. INPUT PROJECT'!$K238*'6. INPUT PROJECT'!$L238</f>
        <v>0</v>
      </c>
      <c r="BC311" s="320">
        <f>BC$72*'6. INPUT PROJECT'!$K238*'6. INPUT PROJECT'!$L238</f>
        <v>0</v>
      </c>
      <c r="BD311" s="320">
        <f>BD$72*'6. INPUT PROJECT'!$K238*'6. INPUT PROJECT'!$L238</f>
        <v>0</v>
      </c>
      <c r="BE311" s="320">
        <f>BE$72*'6. INPUT PROJECT'!$K238*'6. INPUT PROJECT'!$L238</f>
        <v>0</v>
      </c>
      <c r="BF311" s="320">
        <f>BF$72*'6. INPUT PROJECT'!$K238*'6. INPUT PROJECT'!$L238</f>
        <v>0</v>
      </c>
      <c r="BG311" s="320">
        <f>BG$72*'6. INPUT PROJECT'!$K238*'6. INPUT PROJECT'!$L238</f>
        <v>0</v>
      </c>
      <c r="BH311" s="320">
        <f>BH$72*'6. INPUT PROJECT'!$K238*'6. INPUT PROJECT'!$L238</f>
        <v>0</v>
      </c>
      <c r="BI311" s="320">
        <f>BI$72*'6. INPUT PROJECT'!$K238*'6. INPUT PROJECT'!$L238</f>
        <v>0</v>
      </c>
      <c r="BJ311" s="320">
        <f>BJ$72*'6. INPUT PROJECT'!$K238*'6. INPUT PROJECT'!$L238</f>
        <v>0</v>
      </c>
      <c r="BK311" s="320">
        <f>BK$72*'6. INPUT PROJECT'!$K238*'6. INPUT PROJECT'!$L238</f>
        <v>0</v>
      </c>
      <c r="BL311" s="320">
        <f>BL$72*'6. INPUT PROJECT'!$K238*'6. INPUT PROJECT'!$L238</f>
        <v>0</v>
      </c>
      <c r="BM311" s="320">
        <f>BM$72*'6. INPUT PROJECT'!$K238*'6. INPUT PROJECT'!$L238</f>
        <v>0</v>
      </c>
      <c r="BN311" s="320">
        <f>BN$72*'6. INPUT PROJECT'!$K238*'6. INPUT PROJECT'!$L238</f>
        <v>0</v>
      </c>
      <c r="BO311" s="320">
        <f>BO$72*'6. INPUT PROJECT'!$K238*'6. INPUT PROJECT'!$L238</f>
        <v>0</v>
      </c>
      <c r="BP311" s="320">
        <f>BP$72*'6. INPUT PROJECT'!$K238*'6. INPUT PROJECT'!$L238</f>
        <v>0</v>
      </c>
      <c r="BQ311" s="320">
        <f>BQ$72*'6. INPUT PROJECT'!$K238*'6. INPUT PROJECT'!$L238</f>
        <v>0</v>
      </c>
      <c r="BR311" s="320">
        <f>BR$72*'6. INPUT PROJECT'!$K238*'6. INPUT PROJECT'!$L238</f>
        <v>0</v>
      </c>
      <c r="BS311" s="320">
        <f>BS$72*'6. INPUT PROJECT'!$K238*'6. INPUT PROJECT'!$L238</f>
        <v>0</v>
      </c>
    </row>
    <row r="312" spans="1:71" s="80" customFormat="1" ht="16" outlineLevel="2">
      <c r="A312" s="83"/>
      <c r="B312" s="130" t="str">
        <f>'6. INPUT PROJECT'!D239</f>
        <v>Project-3.4-Item #3</v>
      </c>
      <c r="C312" s="130">
        <f>'6. INPUT PROJECT'!F239</f>
        <v>0</v>
      </c>
      <c r="E312" s="297">
        <f t="shared" si="186"/>
        <v>0</v>
      </c>
      <c r="F312" s="297">
        <f t="shared" si="187"/>
        <v>0</v>
      </c>
      <c r="G312" s="297">
        <f t="shared" si="188"/>
        <v>0</v>
      </c>
      <c r="H312" s="297">
        <f t="shared" si="189"/>
        <v>0</v>
      </c>
      <c r="I312" s="297">
        <f t="shared" si="190"/>
        <v>0</v>
      </c>
      <c r="J312" s="297">
        <f t="shared" si="191"/>
        <v>0</v>
      </c>
      <c r="K312" s="291"/>
      <c r="L312" s="320">
        <f>L$72*'6. INPUT PROJECT'!$K239*'6. INPUT PROJECT'!$L239</f>
        <v>0</v>
      </c>
      <c r="M312" s="320">
        <f>M$72*'6. INPUT PROJECT'!$K239*'6. INPUT PROJECT'!$L239</f>
        <v>0</v>
      </c>
      <c r="N312" s="320">
        <f>N$72*'6. INPUT PROJECT'!$K239*'6. INPUT PROJECT'!$L239</f>
        <v>0</v>
      </c>
      <c r="O312" s="320">
        <f>O$72*'6. INPUT PROJECT'!$K239*'6. INPUT PROJECT'!$L239</f>
        <v>0</v>
      </c>
      <c r="P312" s="320">
        <f>P$72*'6. INPUT PROJECT'!$K239*'6. INPUT PROJECT'!$L239</f>
        <v>0</v>
      </c>
      <c r="Q312" s="320">
        <f>Q$72*'6. INPUT PROJECT'!$K239*'6. INPUT PROJECT'!$L239</f>
        <v>0</v>
      </c>
      <c r="R312" s="320">
        <f>R$72*'6. INPUT PROJECT'!$K239*'6. INPUT PROJECT'!$L239</f>
        <v>0</v>
      </c>
      <c r="S312" s="320">
        <f>S$72*'6. INPUT PROJECT'!$K239*'6. INPUT PROJECT'!$L239</f>
        <v>0</v>
      </c>
      <c r="T312" s="320">
        <f>T$72*'6. INPUT PROJECT'!$K239*'6. INPUT PROJECT'!$L239</f>
        <v>0</v>
      </c>
      <c r="U312" s="320">
        <f>U$72*'6. INPUT PROJECT'!$K239*'6. INPUT PROJECT'!$L239</f>
        <v>0</v>
      </c>
      <c r="V312" s="320">
        <f>V$72*'6. INPUT PROJECT'!$K239*'6. INPUT PROJECT'!$L239</f>
        <v>0</v>
      </c>
      <c r="W312" s="320">
        <f>W$72*'6. INPUT PROJECT'!$K239*'6. INPUT PROJECT'!$L239</f>
        <v>0</v>
      </c>
      <c r="X312" s="320">
        <f>X$72*'6. INPUT PROJECT'!$K239*'6. INPUT PROJECT'!$L239</f>
        <v>0</v>
      </c>
      <c r="Y312" s="320">
        <f>Y$72*'6. INPUT PROJECT'!$K239*'6. INPUT PROJECT'!$L239</f>
        <v>0</v>
      </c>
      <c r="Z312" s="320">
        <f>Z$72*'6. INPUT PROJECT'!$K239*'6. INPUT PROJECT'!$L239</f>
        <v>0</v>
      </c>
      <c r="AA312" s="320">
        <f>AA$72*'6. INPUT PROJECT'!$K239*'6. INPUT PROJECT'!$L239</f>
        <v>0</v>
      </c>
      <c r="AB312" s="320">
        <f>AB$72*'6. INPUT PROJECT'!$K239*'6. INPUT PROJECT'!$L239</f>
        <v>0</v>
      </c>
      <c r="AC312" s="320">
        <f>AC$72*'6. INPUT PROJECT'!$K239*'6. INPUT PROJECT'!$L239</f>
        <v>0</v>
      </c>
      <c r="AD312" s="320">
        <f>AD$72*'6. INPUT PROJECT'!$K239*'6. INPUT PROJECT'!$L239</f>
        <v>0</v>
      </c>
      <c r="AE312" s="320">
        <f>AE$72*'6. INPUT PROJECT'!$K239*'6. INPUT PROJECT'!$L239</f>
        <v>0</v>
      </c>
      <c r="AF312" s="320">
        <f>AF$72*'6. INPUT PROJECT'!$K239*'6. INPUT PROJECT'!$L239</f>
        <v>0</v>
      </c>
      <c r="AG312" s="320">
        <f>AG$72*'6. INPUT PROJECT'!$K239*'6. INPUT PROJECT'!$L239</f>
        <v>0</v>
      </c>
      <c r="AH312" s="320">
        <f>AH$72*'6. INPUT PROJECT'!$K239*'6. INPUT PROJECT'!$L239</f>
        <v>0</v>
      </c>
      <c r="AI312" s="320">
        <f>AI$72*'6. INPUT PROJECT'!$K239*'6. INPUT PROJECT'!$L239</f>
        <v>0</v>
      </c>
      <c r="AJ312" s="320">
        <f>AJ$72*'6. INPUT PROJECT'!$K239*'6. INPUT PROJECT'!$L239</f>
        <v>0</v>
      </c>
      <c r="AK312" s="320">
        <f>AK$72*'6. INPUT PROJECT'!$K239*'6. INPUT PROJECT'!$L239</f>
        <v>0</v>
      </c>
      <c r="AL312" s="320">
        <f>AL$72*'6. INPUT PROJECT'!$K239*'6. INPUT PROJECT'!$L239</f>
        <v>0</v>
      </c>
      <c r="AM312" s="320">
        <f>AM$72*'6. INPUT PROJECT'!$K239*'6. INPUT PROJECT'!$L239</f>
        <v>0</v>
      </c>
      <c r="AN312" s="320">
        <f>AN$72*'6. INPUT PROJECT'!$K239*'6. INPUT PROJECT'!$L239</f>
        <v>0</v>
      </c>
      <c r="AO312" s="320">
        <f>AO$72*'6. INPUT PROJECT'!$K239*'6. INPUT PROJECT'!$L239</f>
        <v>0</v>
      </c>
      <c r="AP312" s="320">
        <f>AP$72*'6. INPUT PROJECT'!$K239*'6. INPUT PROJECT'!$L239</f>
        <v>0</v>
      </c>
      <c r="AQ312" s="320">
        <f>AQ$72*'6. INPUT PROJECT'!$K239*'6. INPUT PROJECT'!$L239</f>
        <v>0</v>
      </c>
      <c r="AR312" s="320">
        <f>AR$72*'6. INPUT PROJECT'!$K239*'6. INPUT PROJECT'!$L239</f>
        <v>0</v>
      </c>
      <c r="AS312" s="320">
        <f>AS$72*'6. INPUT PROJECT'!$K239*'6. INPUT PROJECT'!$L239</f>
        <v>0</v>
      </c>
      <c r="AT312" s="320">
        <f>AT$72*'6. INPUT PROJECT'!$K239*'6. INPUT PROJECT'!$L239</f>
        <v>0</v>
      </c>
      <c r="AU312" s="320">
        <f>AU$72*'6. INPUT PROJECT'!$K239*'6. INPUT PROJECT'!$L239</f>
        <v>0</v>
      </c>
      <c r="AV312" s="320">
        <f>AV$72*'6. INPUT PROJECT'!$K239*'6. INPUT PROJECT'!$L239</f>
        <v>0</v>
      </c>
      <c r="AW312" s="320">
        <f>AW$72*'6. INPUT PROJECT'!$K239*'6. INPUT PROJECT'!$L239</f>
        <v>0</v>
      </c>
      <c r="AX312" s="320">
        <f>AX$72*'6. INPUT PROJECT'!$K239*'6. INPUT PROJECT'!$L239</f>
        <v>0</v>
      </c>
      <c r="AY312" s="320">
        <f>AY$72*'6. INPUT PROJECT'!$K239*'6. INPUT PROJECT'!$L239</f>
        <v>0</v>
      </c>
      <c r="AZ312" s="320">
        <f>AZ$72*'6. INPUT PROJECT'!$K239*'6. INPUT PROJECT'!$L239</f>
        <v>0</v>
      </c>
      <c r="BA312" s="320">
        <f>BA$72*'6. INPUT PROJECT'!$K239*'6. INPUT PROJECT'!$L239</f>
        <v>0</v>
      </c>
      <c r="BB312" s="320">
        <f>BB$72*'6. INPUT PROJECT'!$K239*'6. INPUT PROJECT'!$L239</f>
        <v>0</v>
      </c>
      <c r="BC312" s="320">
        <f>BC$72*'6. INPUT PROJECT'!$K239*'6. INPUT PROJECT'!$L239</f>
        <v>0</v>
      </c>
      <c r="BD312" s="320">
        <f>BD$72*'6. INPUT PROJECT'!$K239*'6. INPUT PROJECT'!$L239</f>
        <v>0</v>
      </c>
      <c r="BE312" s="320">
        <f>BE$72*'6. INPUT PROJECT'!$K239*'6. INPUT PROJECT'!$L239</f>
        <v>0</v>
      </c>
      <c r="BF312" s="320">
        <f>BF$72*'6. INPUT PROJECT'!$K239*'6. INPUT PROJECT'!$L239</f>
        <v>0</v>
      </c>
      <c r="BG312" s="320">
        <f>BG$72*'6. INPUT PROJECT'!$K239*'6. INPUT PROJECT'!$L239</f>
        <v>0</v>
      </c>
      <c r="BH312" s="320">
        <f>BH$72*'6. INPUT PROJECT'!$K239*'6. INPUT PROJECT'!$L239</f>
        <v>0</v>
      </c>
      <c r="BI312" s="320">
        <f>BI$72*'6. INPUT PROJECT'!$K239*'6. INPUT PROJECT'!$L239</f>
        <v>0</v>
      </c>
      <c r="BJ312" s="320">
        <f>BJ$72*'6. INPUT PROJECT'!$K239*'6. INPUT PROJECT'!$L239</f>
        <v>0</v>
      </c>
      <c r="BK312" s="320">
        <f>BK$72*'6. INPUT PROJECT'!$K239*'6. INPUT PROJECT'!$L239</f>
        <v>0</v>
      </c>
      <c r="BL312" s="320">
        <f>BL$72*'6. INPUT PROJECT'!$K239*'6. INPUT PROJECT'!$L239</f>
        <v>0</v>
      </c>
      <c r="BM312" s="320">
        <f>BM$72*'6. INPUT PROJECT'!$K239*'6. INPUT PROJECT'!$L239</f>
        <v>0</v>
      </c>
      <c r="BN312" s="320">
        <f>BN$72*'6. INPUT PROJECT'!$K239*'6. INPUT PROJECT'!$L239</f>
        <v>0</v>
      </c>
      <c r="BO312" s="320">
        <f>BO$72*'6. INPUT PROJECT'!$K239*'6. INPUT PROJECT'!$L239</f>
        <v>0</v>
      </c>
      <c r="BP312" s="320">
        <f>BP$72*'6. INPUT PROJECT'!$K239*'6. INPUT PROJECT'!$L239</f>
        <v>0</v>
      </c>
      <c r="BQ312" s="320">
        <f>BQ$72*'6. INPUT PROJECT'!$K239*'6. INPUT PROJECT'!$L239</f>
        <v>0</v>
      </c>
      <c r="BR312" s="320">
        <f>BR$72*'6. INPUT PROJECT'!$K239*'6. INPUT PROJECT'!$L239</f>
        <v>0</v>
      </c>
      <c r="BS312" s="320">
        <f>BS$72*'6. INPUT PROJECT'!$K239*'6. INPUT PROJECT'!$L239</f>
        <v>0</v>
      </c>
    </row>
    <row r="313" spans="1:71" s="80" customFormat="1" ht="16" outlineLevel="2">
      <c r="A313" s="83"/>
      <c r="B313" s="130" t="str">
        <f>'6. INPUT PROJECT'!D240</f>
        <v>Project-3.4-Item #4</v>
      </c>
      <c r="C313" s="130">
        <f>'6. INPUT PROJECT'!F240</f>
        <v>0</v>
      </c>
      <c r="E313" s="297">
        <f t="shared" si="186"/>
        <v>0</v>
      </c>
      <c r="F313" s="297">
        <f t="shared" si="187"/>
        <v>0</v>
      </c>
      <c r="G313" s="297">
        <f t="shared" si="188"/>
        <v>0</v>
      </c>
      <c r="H313" s="297">
        <f t="shared" si="189"/>
        <v>0</v>
      </c>
      <c r="I313" s="297">
        <f t="shared" si="190"/>
        <v>0</v>
      </c>
      <c r="J313" s="297">
        <f t="shared" si="191"/>
        <v>0</v>
      </c>
      <c r="K313" s="291"/>
      <c r="L313" s="320">
        <f>L$72*'6. INPUT PROJECT'!$K240*'6. INPUT PROJECT'!$L240</f>
        <v>0</v>
      </c>
      <c r="M313" s="320">
        <f>M$72*'6. INPUT PROJECT'!$K240*'6. INPUT PROJECT'!$L240</f>
        <v>0</v>
      </c>
      <c r="N313" s="320">
        <f>N$72*'6. INPUT PROJECT'!$K240*'6. INPUT PROJECT'!$L240</f>
        <v>0</v>
      </c>
      <c r="O313" s="320">
        <f>O$72*'6. INPUT PROJECT'!$K240*'6. INPUT PROJECT'!$L240</f>
        <v>0</v>
      </c>
      <c r="P313" s="320">
        <f>P$72*'6. INPUT PROJECT'!$K240*'6. INPUT PROJECT'!$L240</f>
        <v>0</v>
      </c>
      <c r="Q313" s="320">
        <f>Q$72*'6. INPUT PROJECT'!$K240*'6. INPUT PROJECT'!$L240</f>
        <v>0</v>
      </c>
      <c r="R313" s="320">
        <f>R$72*'6. INPUT PROJECT'!$K240*'6. INPUT PROJECT'!$L240</f>
        <v>0</v>
      </c>
      <c r="S313" s="320">
        <f>S$72*'6. INPUT PROJECT'!$K240*'6. INPUT PROJECT'!$L240</f>
        <v>0</v>
      </c>
      <c r="T313" s="320">
        <f>T$72*'6. INPUT PROJECT'!$K240*'6. INPUT PROJECT'!$L240</f>
        <v>0</v>
      </c>
      <c r="U313" s="320">
        <f>U$72*'6. INPUT PROJECT'!$K240*'6. INPUT PROJECT'!$L240</f>
        <v>0</v>
      </c>
      <c r="V313" s="320">
        <f>V$72*'6. INPUT PROJECT'!$K240*'6. INPUT PROJECT'!$L240</f>
        <v>0</v>
      </c>
      <c r="W313" s="320">
        <f>W$72*'6. INPUT PROJECT'!$K240*'6. INPUT PROJECT'!$L240</f>
        <v>0</v>
      </c>
      <c r="X313" s="320">
        <f>X$72*'6. INPUT PROJECT'!$K240*'6. INPUT PROJECT'!$L240</f>
        <v>0</v>
      </c>
      <c r="Y313" s="320">
        <f>Y$72*'6. INPUT PROJECT'!$K240*'6. INPUT PROJECT'!$L240</f>
        <v>0</v>
      </c>
      <c r="Z313" s="320">
        <f>Z$72*'6. INPUT PROJECT'!$K240*'6. INPUT PROJECT'!$L240</f>
        <v>0</v>
      </c>
      <c r="AA313" s="320">
        <f>AA$72*'6. INPUT PROJECT'!$K240*'6. INPUT PROJECT'!$L240</f>
        <v>0</v>
      </c>
      <c r="AB313" s="320">
        <f>AB$72*'6. INPUT PROJECT'!$K240*'6. INPUT PROJECT'!$L240</f>
        <v>0</v>
      </c>
      <c r="AC313" s="320">
        <f>AC$72*'6. INPUT PROJECT'!$K240*'6. INPUT PROJECT'!$L240</f>
        <v>0</v>
      </c>
      <c r="AD313" s="320">
        <f>AD$72*'6. INPUT PROJECT'!$K240*'6. INPUT PROJECT'!$L240</f>
        <v>0</v>
      </c>
      <c r="AE313" s="320">
        <f>AE$72*'6. INPUT PROJECT'!$K240*'6. INPUT PROJECT'!$L240</f>
        <v>0</v>
      </c>
      <c r="AF313" s="320">
        <f>AF$72*'6. INPUT PROJECT'!$K240*'6. INPUT PROJECT'!$L240</f>
        <v>0</v>
      </c>
      <c r="AG313" s="320">
        <f>AG$72*'6. INPUT PROJECT'!$K240*'6. INPUT PROJECT'!$L240</f>
        <v>0</v>
      </c>
      <c r="AH313" s="320">
        <f>AH$72*'6. INPUT PROJECT'!$K240*'6. INPUT PROJECT'!$L240</f>
        <v>0</v>
      </c>
      <c r="AI313" s="320">
        <f>AI$72*'6. INPUT PROJECT'!$K240*'6. INPUT PROJECT'!$L240</f>
        <v>0</v>
      </c>
      <c r="AJ313" s="320">
        <f>AJ$72*'6. INPUT PROJECT'!$K240*'6. INPUT PROJECT'!$L240</f>
        <v>0</v>
      </c>
      <c r="AK313" s="320">
        <f>AK$72*'6. INPUT PROJECT'!$K240*'6. INPUT PROJECT'!$L240</f>
        <v>0</v>
      </c>
      <c r="AL313" s="320">
        <f>AL$72*'6. INPUT PROJECT'!$K240*'6. INPUT PROJECT'!$L240</f>
        <v>0</v>
      </c>
      <c r="AM313" s="320">
        <f>AM$72*'6. INPUT PROJECT'!$K240*'6. INPUT PROJECT'!$L240</f>
        <v>0</v>
      </c>
      <c r="AN313" s="320">
        <f>AN$72*'6. INPUT PROJECT'!$K240*'6. INPUT PROJECT'!$L240</f>
        <v>0</v>
      </c>
      <c r="AO313" s="320">
        <f>AO$72*'6. INPUT PROJECT'!$K240*'6. INPUT PROJECT'!$L240</f>
        <v>0</v>
      </c>
      <c r="AP313" s="320">
        <f>AP$72*'6. INPUT PROJECT'!$K240*'6. INPUT PROJECT'!$L240</f>
        <v>0</v>
      </c>
      <c r="AQ313" s="320">
        <f>AQ$72*'6. INPUT PROJECT'!$K240*'6. INPUT PROJECT'!$L240</f>
        <v>0</v>
      </c>
      <c r="AR313" s="320">
        <f>AR$72*'6. INPUT PROJECT'!$K240*'6. INPUT PROJECT'!$L240</f>
        <v>0</v>
      </c>
      <c r="AS313" s="320">
        <f>AS$72*'6. INPUT PROJECT'!$K240*'6. INPUT PROJECT'!$L240</f>
        <v>0</v>
      </c>
      <c r="AT313" s="320">
        <f>AT$72*'6. INPUT PROJECT'!$K240*'6. INPUT PROJECT'!$L240</f>
        <v>0</v>
      </c>
      <c r="AU313" s="320">
        <f>AU$72*'6. INPUT PROJECT'!$K240*'6. INPUT PROJECT'!$L240</f>
        <v>0</v>
      </c>
      <c r="AV313" s="320">
        <f>AV$72*'6. INPUT PROJECT'!$K240*'6. INPUT PROJECT'!$L240</f>
        <v>0</v>
      </c>
      <c r="AW313" s="320">
        <f>AW$72*'6. INPUT PROJECT'!$K240*'6. INPUT PROJECT'!$L240</f>
        <v>0</v>
      </c>
      <c r="AX313" s="320">
        <f>AX$72*'6. INPUT PROJECT'!$K240*'6. INPUT PROJECT'!$L240</f>
        <v>0</v>
      </c>
      <c r="AY313" s="320">
        <f>AY$72*'6. INPUT PROJECT'!$K240*'6. INPUT PROJECT'!$L240</f>
        <v>0</v>
      </c>
      <c r="AZ313" s="320">
        <f>AZ$72*'6. INPUT PROJECT'!$K240*'6. INPUT PROJECT'!$L240</f>
        <v>0</v>
      </c>
      <c r="BA313" s="320">
        <f>BA$72*'6. INPUT PROJECT'!$K240*'6. INPUT PROJECT'!$L240</f>
        <v>0</v>
      </c>
      <c r="BB313" s="320">
        <f>BB$72*'6. INPUT PROJECT'!$K240*'6. INPUT PROJECT'!$L240</f>
        <v>0</v>
      </c>
      <c r="BC313" s="320">
        <f>BC$72*'6. INPUT PROJECT'!$K240*'6. INPUT PROJECT'!$L240</f>
        <v>0</v>
      </c>
      <c r="BD313" s="320">
        <f>BD$72*'6. INPUT PROJECT'!$K240*'6. INPUT PROJECT'!$L240</f>
        <v>0</v>
      </c>
      <c r="BE313" s="320">
        <f>BE$72*'6. INPUT PROJECT'!$K240*'6. INPUT PROJECT'!$L240</f>
        <v>0</v>
      </c>
      <c r="BF313" s="320">
        <f>BF$72*'6. INPUT PROJECT'!$K240*'6. INPUT PROJECT'!$L240</f>
        <v>0</v>
      </c>
      <c r="BG313" s="320">
        <f>BG$72*'6. INPUT PROJECT'!$K240*'6. INPUT PROJECT'!$L240</f>
        <v>0</v>
      </c>
      <c r="BH313" s="320">
        <f>BH$72*'6. INPUT PROJECT'!$K240*'6. INPUT PROJECT'!$L240</f>
        <v>0</v>
      </c>
      <c r="BI313" s="320">
        <f>BI$72*'6. INPUT PROJECT'!$K240*'6. INPUT PROJECT'!$L240</f>
        <v>0</v>
      </c>
      <c r="BJ313" s="320">
        <f>BJ$72*'6. INPUT PROJECT'!$K240*'6. INPUT PROJECT'!$L240</f>
        <v>0</v>
      </c>
      <c r="BK313" s="320">
        <f>BK$72*'6. INPUT PROJECT'!$K240*'6. INPUT PROJECT'!$L240</f>
        <v>0</v>
      </c>
      <c r="BL313" s="320">
        <f>BL$72*'6. INPUT PROJECT'!$K240*'6. INPUT PROJECT'!$L240</f>
        <v>0</v>
      </c>
      <c r="BM313" s="320">
        <f>BM$72*'6. INPUT PROJECT'!$K240*'6. INPUT PROJECT'!$L240</f>
        <v>0</v>
      </c>
      <c r="BN313" s="320">
        <f>BN$72*'6. INPUT PROJECT'!$K240*'6. INPUT PROJECT'!$L240</f>
        <v>0</v>
      </c>
      <c r="BO313" s="320">
        <f>BO$72*'6. INPUT PROJECT'!$K240*'6. INPUT PROJECT'!$L240</f>
        <v>0</v>
      </c>
      <c r="BP313" s="320">
        <f>BP$72*'6. INPUT PROJECT'!$K240*'6. INPUT PROJECT'!$L240</f>
        <v>0</v>
      </c>
      <c r="BQ313" s="320">
        <f>BQ$72*'6. INPUT PROJECT'!$K240*'6. INPUT PROJECT'!$L240</f>
        <v>0</v>
      </c>
      <c r="BR313" s="320">
        <f>BR$72*'6. INPUT PROJECT'!$K240*'6. INPUT PROJECT'!$L240</f>
        <v>0</v>
      </c>
      <c r="BS313" s="320">
        <f>BS$72*'6. INPUT PROJECT'!$K240*'6. INPUT PROJECT'!$L240</f>
        <v>0</v>
      </c>
    </row>
    <row r="314" spans="1:71" s="80" customFormat="1" ht="16" outlineLevel="2">
      <c r="A314" s="83"/>
      <c r="B314" s="130" t="str">
        <f>'6. INPUT PROJECT'!D241</f>
        <v>Project-3.4-Item #5</v>
      </c>
      <c r="C314" s="130">
        <f>'6. INPUT PROJECT'!F241</f>
        <v>0</v>
      </c>
      <c r="E314" s="297">
        <f t="shared" si="186"/>
        <v>0</v>
      </c>
      <c r="F314" s="297">
        <f t="shared" si="187"/>
        <v>0</v>
      </c>
      <c r="G314" s="297">
        <f t="shared" si="188"/>
        <v>0</v>
      </c>
      <c r="H314" s="297">
        <f t="shared" si="189"/>
        <v>0</v>
      </c>
      <c r="I314" s="297">
        <f t="shared" si="190"/>
        <v>0</v>
      </c>
      <c r="J314" s="297">
        <f t="shared" si="191"/>
        <v>0</v>
      </c>
      <c r="K314" s="291"/>
      <c r="L314" s="320">
        <f>L$72*'6. INPUT PROJECT'!$K241*'6. INPUT PROJECT'!$L241</f>
        <v>0</v>
      </c>
      <c r="M314" s="320">
        <f>M$72*'6. INPUT PROJECT'!$K241*'6. INPUT PROJECT'!$L241</f>
        <v>0</v>
      </c>
      <c r="N314" s="320">
        <f>N$72*'6. INPUT PROJECT'!$K241*'6. INPUT PROJECT'!$L241</f>
        <v>0</v>
      </c>
      <c r="O314" s="320">
        <f>O$72*'6. INPUT PROJECT'!$K241*'6. INPUT PROJECT'!$L241</f>
        <v>0</v>
      </c>
      <c r="P314" s="320">
        <f>P$72*'6. INPUT PROJECT'!$K241*'6. INPUT PROJECT'!$L241</f>
        <v>0</v>
      </c>
      <c r="Q314" s="320">
        <f>Q$72*'6. INPUT PROJECT'!$K241*'6. INPUT PROJECT'!$L241</f>
        <v>0</v>
      </c>
      <c r="R314" s="320">
        <f>R$72*'6. INPUT PROJECT'!$K241*'6. INPUT PROJECT'!$L241</f>
        <v>0</v>
      </c>
      <c r="S314" s="320">
        <f>S$72*'6. INPUT PROJECT'!$K241*'6. INPUT PROJECT'!$L241</f>
        <v>0</v>
      </c>
      <c r="T314" s="320">
        <f>T$72*'6. INPUT PROJECT'!$K241*'6. INPUT PROJECT'!$L241</f>
        <v>0</v>
      </c>
      <c r="U314" s="320">
        <f>U$72*'6. INPUT PROJECT'!$K241*'6. INPUT PROJECT'!$L241</f>
        <v>0</v>
      </c>
      <c r="V314" s="320">
        <f>V$72*'6. INPUT PROJECT'!$K241*'6. INPUT PROJECT'!$L241</f>
        <v>0</v>
      </c>
      <c r="W314" s="320">
        <f>W$72*'6. INPUT PROJECT'!$K241*'6. INPUT PROJECT'!$L241</f>
        <v>0</v>
      </c>
      <c r="X314" s="320">
        <f>X$72*'6. INPUT PROJECT'!$K241*'6. INPUT PROJECT'!$L241</f>
        <v>0</v>
      </c>
      <c r="Y314" s="320">
        <f>Y$72*'6. INPUT PROJECT'!$K241*'6. INPUT PROJECT'!$L241</f>
        <v>0</v>
      </c>
      <c r="Z314" s="320">
        <f>Z$72*'6. INPUT PROJECT'!$K241*'6. INPUT PROJECT'!$L241</f>
        <v>0</v>
      </c>
      <c r="AA314" s="320">
        <f>AA$72*'6. INPUT PROJECT'!$K241*'6. INPUT PROJECT'!$L241</f>
        <v>0</v>
      </c>
      <c r="AB314" s="320">
        <f>AB$72*'6. INPUT PROJECT'!$K241*'6. INPUT PROJECT'!$L241</f>
        <v>0</v>
      </c>
      <c r="AC314" s="320">
        <f>AC$72*'6. INPUT PROJECT'!$K241*'6. INPUT PROJECT'!$L241</f>
        <v>0</v>
      </c>
      <c r="AD314" s="320">
        <f>AD$72*'6. INPUT PROJECT'!$K241*'6. INPUT PROJECT'!$L241</f>
        <v>0</v>
      </c>
      <c r="AE314" s="320">
        <f>AE$72*'6. INPUT PROJECT'!$K241*'6. INPUT PROJECT'!$L241</f>
        <v>0</v>
      </c>
      <c r="AF314" s="320">
        <f>AF$72*'6. INPUT PROJECT'!$K241*'6. INPUT PROJECT'!$L241</f>
        <v>0</v>
      </c>
      <c r="AG314" s="320">
        <f>AG$72*'6. INPUT PROJECT'!$K241*'6. INPUT PROJECT'!$L241</f>
        <v>0</v>
      </c>
      <c r="AH314" s="320">
        <f>AH$72*'6. INPUT PROJECT'!$K241*'6. INPUT PROJECT'!$L241</f>
        <v>0</v>
      </c>
      <c r="AI314" s="320">
        <f>AI$72*'6. INPUT PROJECT'!$K241*'6. INPUT PROJECT'!$L241</f>
        <v>0</v>
      </c>
      <c r="AJ314" s="320">
        <f>AJ$72*'6. INPUT PROJECT'!$K241*'6. INPUT PROJECT'!$L241</f>
        <v>0</v>
      </c>
      <c r="AK314" s="320">
        <f>AK$72*'6. INPUT PROJECT'!$K241*'6. INPUT PROJECT'!$L241</f>
        <v>0</v>
      </c>
      <c r="AL314" s="320">
        <f>AL$72*'6. INPUT PROJECT'!$K241*'6. INPUT PROJECT'!$L241</f>
        <v>0</v>
      </c>
      <c r="AM314" s="320">
        <f>AM$72*'6. INPUT PROJECT'!$K241*'6. INPUT PROJECT'!$L241</f>
        <v>0</v>
      </c>
      <c r="AN314" s="320">
        <f>AN$72*'6. INPUT PROJECT'!$K241*'6. INPUT PROJECT'!$L241</f>
        <v>0</v>
      </c>
      <c r="AO314" s="320">
        <f>AO$72*'6. INPUT PROJECT'!$K241*'6. INPUT PROJECT'!$L241</f>
        <v>0</v>
      </c>
      <c r="AP314" s="320">
        <f>AP$72*'6. INPUT PROJECT'!$K241*'6. INPUT PROJECT'!$L241</f>
        <v>0</v>
      </c>
      <c r="AQ314" s="320">
        <f>AQ$72*'6. INPUT PROJECT'!$K241*'6. INPUT PROJECT'!$L241</f>
        <v>0</v>
      </c>
      <c r="AR314" s="320">
        <f>AR$72*'6. INPUT PROJECT'!$K241*'6. INPUT PROJECT'!$L241</f>
        <v>0</v>
      </c>
      <c r="AS314" s="320">
        <f>AS$72*'6. INPUT PROJECT'!$K241*'6. INPUT PROJECT'!$L241</f>
        <v>0</v>
      </c>
      <c r="AT314" s="320">
        <f>AT$72*'6. INPUT PROJECT'!$K241*'6. INPUT PROJECT'!$L241</f>
        <v>0</v>
      </c>
      <c r="AU314" s="320">
        <f>AU$72*'6. INPUT PROJECT'!$K241*'6. INPUT PROJECT'!$L241</f>
        <v>0</v>
      </c>
      <c r="AV314" s="320">
        <f>AV$72*'6. INPUT PROJECT'!$K241*'6. INPUT PROJECT'!$L241</f>
        <v>0</v>
      </c>
      <c r="AW314" s="320">
        <f>AW$72*'6. INPUT PROJECT'!$K241*'6. INPUT PROJECT'!$L241</f>
        <v>0</v>
      </c>
      <c r="AX314" s="320">
        <f>AX$72*'6. INPUT PROJECT'!$K241*'6. INPUT PROJECT'!$L241</f>
        <v>0</v>
      </c>
      <c r="AY314" s="320">
        <f>AY$72*'6. INPUT PROJECT'!$K241*'6. INPUT PROJECT'!$L241</f>
        <v>0</v>
      </c>
      <c r="AZ314" s="320">
        <f>AZ$72*'6. INPUT PROJECT'!$K241*'6. INPUT PROJECT'!$L241</f>
        <v>0</v>
      </c>
      <c r="BA314" s="320">
        <f>BA$72*'6. INPUT PROJECT'!$K241*'6. INPUT PROJECT'!$L241</f>
        <v>0</v>
      </c>
      <c r="BB314" s="320">
        <f>BB$72*'6. INPUT PROJECT'!$K241*'6. INPUT PROJECT'!$L241</f>
        <v>0</v>
      </c>
      <c r="BC314" s="320">
        <f>BC$72*'6. INPUT PROJECT'!$K241*'6. INPUT PROJECT'!$L241</f>
        <v>0</v>
      </c>
      <c r="BD314" s="320">
        <f>BD$72*'6. INPUT PROJECT'!$K241*'6. INPUT PROJECT'!$L241</f>
        <v>0</v>
      </c>
      <c r="BE314" s="320">
        <f>BE$72*'6. INPUT PROJECT'!$K241*'6. INPUT PROJECT'!$L241</f>
        <v>0</v>
      </c>
      <c r="BF314" s="320">
        <f>BF$72*'6. INPUT PROJECT'!$K241*'6. INPUT PROJECT'!$L241</f>
        <v>0</v>
      </c>
      <c r="BG314" s="320">
        <f>BG$72*'6. INPUT PROJECT'!$K241*'6. INPUT PROJECT'!$L241</f>
        <v>0</v>
      </c>
      <c r="BH314" s="320">
        <f>BH$72*'6. INPUT PROJECT'!$K241*'6. INPUT PROJECT'!$L241</f>
        <v>0</v>
      </c>
      <c r="BI314" s="320">
        <f>BI$72*'6. INPUT PROJECT'!$K241*'6. INPUT PROJECT'!$L241</f>
        <v>0</v>
      </c>
      <c r="BJ314" s="320">
        <f>BJ$72*'6. INPUT PROJECT'!$K241*'6. INPUT PROJECT'!$L241</f>
        <v>0</v>
      </c>
      <c r="BK314" s="320">
        <f>BK$72*'6. INPUT PROJECT'!$K241*'6. INPUT PROJECT'!$L241</f>
        <v>0</v>
      </c>
      <c r="BL314" s="320">
        <f>BL$72*'6. INPUT PROJECT'!$K241*'6. INPUT PROJECT'!$L241</f>
        <v>0</v>
      </c>
      <c r="BM314" s="320">
        <f>BM$72*'6. INPUT PROJECT'!$K241*'6. INPUT PROJECT'!$L241</f>
        <v>0</v>
      </c>
      <c r="BN314" s="320">
        <f>BN$72*'6. INPUT PROJECT'!$K241*'6. INPUT PROJECT'!$L241</f>
        <v>0</v>
      </c>
      <c r="BO314" s="320">
        <f>BO$72*'6. INPUT PROJECT'!$K241*'6. INPUT PROJECT'!$L241</f>
        <v>0</v>
      </c>
      <c r="BP314" s="320">
        <f>BP$72*'6. INPUT PROJECT'!$K241*'6. INPUT PROJECT'!$L241</f>
        <v>0</v>
      </c>
      <c r="BQ314" s="320">
        <f>BQ$72*'6. INPUT PROJECT'!$K241*'6. INPUT PROJECT'!$L241</f>
        <v>0</v>
      </c>
      <c r="BR314" s="320">
        <f>BR$72*'6. INPUT PROJECT'!$K241*'6. INPUT PROJECT'!$L241</f>
        <v>0</v>
      </c>
      <c r="BS314" s="320">
        <f>BS$72*'6. INPUT PROJECT'!$K241*'6. INPUT PROJECT'!$L241</f>
        <v>0</v>
      </c>
    </row>
    <row r="315" spans="1:71" s="80" customFormat="1" ht="16" outlineLevel="2">
      <c r="A315" s="83"/>
      <c r="B315" s="130" t="str">
        <f>'6. INPUT PROJECT'!D242</f>
        <v>Project-3.4-Item #6</v>
      </c>
      <c r="C315" s="130">
        <f>'6. INPUT PROJECT'!F242</f>
        <v>0</v>
      </c>
      <c r="E315" s="297">
        <f t="shared" si="186"/>
        <v>0</v>
      </c>
      <c r="F315" s="297">
        <f t="shared" si="187"/>
        <v>0</v>
      </c>
      <c r="G315" s="297">
        <f t="shared" si="188"/>
        <v>0</v>
      </c>
      <c r="H315" s="297">
        <f t="shared" si="189"/>
        <v>0</v>
      </c>
      <c r="I315" s="297">
        <f t="shared" si="190"/>
        <v>0</v>
      </c>
      <c r="J315" s="297">
        <f t="shared" si="191"/>
        <v>0</v>
      </c>
      <c r="K315" s="291"/>
      <c r="L315" s="320">
        <f>L$72*'6. INPUT PROJECT'!$K242*'6. INPUT PROJECT'!$L242</f>
        <v>0</v>
      </c>
      <c r="M315" s="320">
        <f>M$72*'6. INPUT PROJECT'!$K242*'6. INPUT PROJECT'!$L242</f>
        <v>0</v>
      </c>
      <c r="N315" s="320">
        <f>N$72*'6. INPUT PROJECT'!$K242*'6. INPUT PROJECT'!$L242</f>
        <v>0</v>
      </c>
      <c r="O315" s="320">
        <f>O$72*'6. INPUT PROJECT'!$K242*'6. INPUT PROJECT'!$L242</f>
        <v>0</v>
      </c>
      <c r="P315" s="320">
        <f>P$72*'6. INPUT PROJECT'!$K242*'6. INPUT PROJECT'!$L242</f>
        <v>0</v>
      </c>
      <c r="Q315" s="320">
        <f>Q$72*'6. INPUT PROJECT'!$K242*'6. INPUT PROJECT'!$L242</f>
        <v>0</v>
      </c>
      <c r="R315" s="320">
        <f>R$72*'6. INPUT PROJECT'!$K242*'6. INPUT PROJECT'!$L242</f>
        <v>0</v>
      </c>
      <c r="S315" s="320">
        <f>S$72*'6. INPUT PROJECT'!$K242*'6. INPUT PROJECT'!$L242</f>
        <v>0</v>
      </c>
      <c r="T315" s="320">
        <f>T$72*'6. INPUT PROJECT'!$K242*'6. INPUT PROJECT'!$L242</f>
        <v>0</v>
      </c>
      <c r="U315" s="320">
        <f>U$72*'6. INPUT PROJECT'!$K242*'6. INPUT PROJECT'!$L242</f>
        <v>0</v>
      </c>
      <c r="V315" s="320">
        <f>V$72*'6. INPUT PROJECT'!$K242*'6. INPUT PROJECT'!$L242</f>
        <v>0</v>
      </c>
      <c r="W315" s="320">
        <f>W$72*'6. INPUT PROJECT'!$K242*'6. INPUT PROJECT'!$L242</f>
        <v>0</v>
      </c>
      <c r="X315" s="320">
        <f>X$72*'6. INPUT PROJECT'!$K242*'6. INPUT PROJECT'!$L242</f>
        <v>0</v>
      </c>
      <c r="Y315" s="320">
        <f>Y$72*'6. INPUT PROJECT'!$K242*'6. INPUT PROJECT'!$L242</f>
        <v>0</v>
      </c>
      <c r="Z315" s="320">
        <f>Z$72*'6. INPUT PROJECT'!$K242*'6. INPUT PROJECT'!$L242</f>
        <v>0</v>
      </c>
      <c r="AA315" s="320">
        <f>AA$72*'6. INPUT PROJECT'!$K242*'6. INPUT PROJECT'!$L242</f>
        <v>0</v>
      </c>
      <c r="AB315" s="320">
        <f>AB$72*'6. INPUT PROJECT'!$K242*'6. INPUT PROJECT'!$L242</f>
        <v>0</v>
      </c>
      <c r="AC315" s="320">
        <f>AC$72*'6. INPUT PROJECT'!$K242*'6. INPUT PROJECT'!$L242</f>
        <v>0</v>
      </c>
      <c r="AD315" s="320">
        <f>AD$72*'6. INPUT PROJECT'!$K242*'6. INPUT PROJECT'!$L242</f>
        <v>0</v>
      </c>
      <c r="AE315" s="320">
        <f>AE$72*'6. INPUT PROJECT'!$K242*'6. INPUT PROJECT'!$L242</f>
        <v>0</v>
      </c>
      <c r="AF315" s="320">
        <f>AF$72*'6. INPUT PROJECT'!$K242*'6. INPUT PROJECT'!$L242</f>
        <v>0</v>
      </c>
      <c r="AG315" s="320">
        <f>AG$72*'6. INPUT PROJECT'!$K242*'6. INPUT PROJECT'!$L242</f>
        <v>0</v>
      </c>
      <c r="AH315" s="320">
        <f>AH$72*'6. INPUT PROJECT'!$K242*'6. INPUT PROJECT'!$L242</f>
        <v>0</v>
      </c>
      <c r="AI315" s="320">
        <f>AI$72*'6. INPUT PROJECT'!$K242*'6. INPUT PROJECT'!$L242</f>
        <v>0</v>
      </c>
      <c r="AJ315" s="320">
        <f>AJ$72*'6. INPUT PROJECT'!$K242*'6. INPUT PROJECT'!$L242</f>
        <v>0</v>
      </c>
      <c r="AK315" s="320">
        <f>AK$72*'6. INPUT PROJECT'!$K242*'6. INPUT PROJECT'!$L242</f>
        <v>0</v>
      </c>
      <c r="AL315" s="320">
        <f>AL$72*'6. INPUT PROJECT'!$K242*'6. INPUT PROJECT'!$L242</f>
        <v>0</v>
      </c>
      <c r="AM315" s="320">
        <f>AM$72*'6. INPUT PROJECT'!$K242*'6. INPUT PROJECT'!$L242</f>
        <v>0</v>
      </c>
      <c r="AN315" s="320">
        <f>AN$72*'6. INPUT PROJECT'!$K242*'6. INPUT PROJECT'!$L242</f>
        <v>0</v>
      </c>
      <c r="AO315" s="320">
        <f>AO$72*'6. INPUT PROJECT'!$K242*'6. INPUT PROJECT'!$L242</f>
        <v>0</v>
      </c>
      <c r="AP315" s="320">
        <f>AP$72*'6. INPUT PROJECT'!$K242*'6. INPUT PROJECT'!$L242</f>
        <v>0</v>
      </c>
      <c r="AQ315" s="320">
        <f>AQ$72*'6. INPUT PROJECT'!$K242*'6. INPUT PROJECT'!$L242</f>
        <v>0</v>
      </c>
      <c r="AR315" s="320">
        <f>AR$72*'6. INPUT PROJECT'!$K242*'6. INPUT PROJECT'!$L242</f>
        <v>0</v>
      </c>
      <c r="AS315" s="320">
        <f>AS$72*'6. INPUT PROJECT'!$K242*'6. INPUT PROJECT'!$L242</f>
        <v>0</v>
      </c>
      <c r="AT315" s="320">
        <f>AT$72*'6. INPUT PROJECT'!$K242*'6. INPUT PROJECT'!$L242</f>
        <v>0</v>
      </c>
      <c r="AU315" s="320">
        <f>AU$72*'6. INPUT PROJECT'!$K242*'6. INPUT PROJECT'!$L242</f>
        <v>0</v>
      </c>
      <c r="AV315" s="320">
        <f>AV$72*'6. INPUT PROJECT'!$K242*'6. INPUT PROJECT'!$L242</f>
        <v>0</v>
      </c>
      <c r="AW315" s="320">
        <f>AW$72*'6. INPUT PROJECT'!$K242*'6. INPUT PROJECT'!$L242</f>
        <v>0</v>
      </c>
      <c r="AX315" s="320">
        <f>AX$72*'6. INPUT PROJECT'!$K242*'6. INPUT PROJECT'!$L242</f>
        <v>0</v>
      </c>
      <c r="AY315" s="320">
        <f>AY$72*'6. INPUT PROJECT'!$K242*'6. INPUT PROJECT'!$L242</f>
        <v>0</v>
      </c>
      <c r="AZ315" s="320">
        <f>AZ$72*'6. INPUT PROJECT'!$K242*'6. INPUT PROJECT'!$L242</f>
        <v>0</v>
      </c>
      <c r="BA315" s="320">
        <f>BA$72*'6. INPUT PROJECT'!$K242*'6. INPUT PROJECT'!$L242</f>
        <v>0</v>
      </c>
      <c r="BB315" s="320">
        <f>BB$72*'6. INPUT PROJECT'!$K242*'6. INPUT PROJECT'!$L242</f>
        <v>0</v>
      </c>
      <c r="BC315" s="320">
        <f>BC$72*'6. INPUT PROJECT'!$K242*'6. INPUT PROJECT'!$L242</f>
        <v>0</v>
      </c>
      <c r="BD315" s="320">
        <f>BD$72*'6. INPUT PROJECT'!$K242*'6. INPUT PROJECT'!$L242</f>
        <v>0</v>
      </c>
      <c r="BE315" s="320">
        <f>BE$72*'6. INPUT PROJECT'!$K242*'6. INPUT PROJECT'!$L242</f>
        <v>0</v>
      </c>
      <c r="BF315" s="320">
        <f>BF$72*'6. INPUT PROJECT'!$K242*'6. INPUT PROJECT'!$L242</f>
        <v>0</v>
      </c>
      <c r="BG315" s="320">
        <f>BG$72*'6. INPUT PROJECT'!$K242*'6. INPUT PROJECT'!$L242</f>
        <v>0</v>
      </c>
      <c r="BH315" s="320">
        <f>BH$72*'6. INPUT PROJECT'!$K242*'6. INPUT PROJECT'!$L242</f>
        <v>0</v>
      </c>
      <c r="BI315" s="320">
        <f>BI$72*'6. INPUT PROJECT'!$K242*'6. INPUT PROJECT'!$L242</f>
        <v>0</v>
      </c>
      <c r="BJ315" s="320">
        <f>BJ$72*'6. INPUT PROJECT'!$K242*'6. INPUT PROJECT'!$L242</f>
        <v>0</v>
      </c>
      <c r="BK315" s="320">
        <f>BK$72*'6. INPUT PROJECT'!$K242*'6. INPUT PROJECT'!$L242</f>
        <v>0</v>
      </c>
      <c r="BL315" s="320">
        <f>BL$72*'6. INPUT PROJECT'!$K242*'6. INPUT PROJECT'!$L242</f>
        <v>0</v>
      </c>
      <c r="BM315" s="320">
        <f>BM$72*'6. INPUT PROJECT'!$K242*'6. INPUT PROJECT'!$L242</f>
        <v>0</v>
      </c>
      <c r="BN315" s="320">
        <f>BN$72*'6. INPUT PROJECT'!$K242*'6. INPUT PROJECT'!$L242</f>
        <v>0</v>
      </c>
      <c r="BO315" s="320">
        <f>BO$72*'6. INPUT PROJECT'!$K242*'6. INPUT PROJECT'!$L242</f>
        <v>0</v>
      </c>
      <c r="BP315" s="320">
        <f>BP$72*'6. INPUT PROJECT'!$K242*'6. INPUT PROJECT'!$L242</f>
        <v>0</v>
      </c>
      <c r="BQ315" s="320">
        <f>BQ$72*'6. INPUT PROJECT'!$K242*'6. INPUT PROJECT'!$L242</f>
        <v>0</v>
      </c>
      <c r="BR315" s="320">
        <f>BR$72*'6. INPUT PROJECT'!$K242*'6. INPUT PROJECT'!$L242</f>
        <v>0</v>
      </c>
      <c r="BS315" s="320">
        <f>BS$72*'6. INPUT PROJECT'!$K242*'6. INPUT PROJECT'!$L242</f>
        <v>0</v>
      </c>
    </row>
    <row r="316" spans="1:71" s="80" customFormat="1" ht="16" outlineLevel="2">
      <c r="A316" s="83"/>
      <c r="B316" s="130" t="str">
        <f>'6. INPUT PROJECT'!D243</f>
        <v>Project-3.4-Item #7</v>
      </c>
      <c r="C316" s="130">
        <f>'6. INPUT PROJECT'!F243</f>
        <v>0</v>
      </c>
      <c r="E316" s="297">
        <f t="shared" si="186"/>
        <v>0</v>
      </c>
      <c r="F316" s="297">
        <f t="shared" si="187"/>
        <v>0</v>
      </c>
      <c r="G316" s="297">
        <f t="shared" si="188"/>
        <v>0</v>
      </c>
      <c r="H316" s="297">
        <f t="shared" si="189"/>
        <v>0</v>
      </c>
      <c r="I316" s="297">
        <f t="shared" si="190"/>
        <v>0</v>
      </c>
      <c r="J316" s="297">
        <f t="shared" si="191"/>
        <v>0</v>
      </c>
      <c r="K316" s="291"/>
      <c r="L316" s="320">
        <f>L$72*'6. INPUT PROJECT'!$K243*'6. INPUT PROJECT'!$L243</f>
        <v>0</v>
      </c>
      <c r="M316" s="320">
        <f>M$72*'6. INPUT PROJECT'!$K243*'6. INPUT PROJECT'!$L243</f>
        <v>0</v>
      </c>
      <c r="N316" s="320">
        <f>N$72*'6. INPUT PROJECT'!$K243*'6. INPUT PROJECT'!$L243</f>
        <v>0</v>
      </c>
      <c r="O316" s="320">
        <f>O$72*'6. INPUT PROJECT'!$K243*'6. INPUT PROJECT'!$L243</f>
        <v>0</v>
      </c>
      <c r="P316" s="320">
        <f>P$72*'6. INPUT PROJECT'!$K243*'6. INPUT PROJECT'!$L243</f>
        <v>0</v>
      </c>
      <c r="Q316" s="320">
        <f>Q$72*'6. INPUT PROJECT'!$K243*'6. INPUT PROJECT'!$L243</f>
        <v>0</v>
      </c>
      <c r="R316" s="320">
        <f>R$72*'6. INPUT PROJECT'!$K243*'6. INPUT PROJECT'!$L243</f>
        <v>0</v>
      </c>
      <c r="S316" s="320">
        <f>S$72*'6. INPUT PROJECT'!$K243*'6. INPUT PROJECT'!$L243</f>
        <v>0</v>
      </c>
      <c r="T316" s="320">
        <f>T$72*'6. INPUT PROJECT'!$K243*'6. INPUT PROJECT'!$L243</f>
        <v>0</v>
      </c>
      <c r="U316" s="320">
        <f>U$72*'6. INPUT PROJECT'!$K243*'6. INPUT PROJECT'!$L243</f>
        <v>0</v>
      </c>
      <c r="V316" s="320">
        <f>V$72*'6. INPUT PROJECT'!$K243*'6. INPUT PROJECT'!$L243</f>
        <v>0</v>
      </c>
      <c r="W316" s="320">
        <f>W$72*'6. INPUT PROJECT'!$K243*'6. INPUT PROJECT'!$L243</f>
        <v>0</v>
      </c>
      <c r="X316" s="320">
        <f>X$72*'6. INPUT PROJECT'!$K243*'6. INPUT PROJECT'!$L243</f>
        <v>0</v>
      </c>
      <c r="Y316" s="320">
        <f>Y$72*'6. INPUT PROJECT'!$K243*'6. INPUT PROJECT'!$L243</f>
        <v>0</v>
      </c>
      <c r="Z316" s="320">
        <f>Z$72*'6. INPUT PROJECT'!$K243*'6. INPUT PROJECT'!$L243</f>
        <v>0</v>
      </c>
      <c r="AA316" s="320">
        <f>AA$72*'6. INPUT PROJECT'!$K243*'6. INPUT PROJECT'!$L243</f>
        <v>0</v>
      </c>
      <c r="AB316" s="320">
        <f>AB$72*'6. INPUT PROJECT'!$K243*'6. INPUT PROJECT'!$L243</f>
        <v>0</v>
      </c>
      <c r="AC316" s="320">
        <f>AC$72*'6. INPUT PROJECT'!$K243*'6. INPUT PROJECT'!$L243</f>
        <v>0</v>
      </c>
      <c r="AD316" s="320">
        <f>AD$72*'6. INPUT PROJECT'!$K243*'6. INPUT PROJECT'!$L243</f>
        <v>0</v>
      </c>
      <c r="AE316" s="320">
        <f>AE$72*'6. INPUT PROJECT'!$K243*'6. INPUT PROJECT'!$L243</f>
        <v>0</v>
      </c>
      <c r="AF316" s="320">
        <f>AF$72*'6. INPUT PROJECT'!$K243*'6. INPUT PROJECT'!$L243</f>
        <v>0</v>
      </c>
      <c r="AG316" s="320">
        <f>AG$72*'6. INPUT PROJECT'!$K243*'6. INPUT PROJECT'!$L243</f>
        <v>0</v>
      </c>
      <c r="AH316" s="320">
        <f>AH$72*'6. INPUT PROJECT'!$K243*'6. INPUT PROJECT'!$L243</f>
        <v>0</v>
      </c>
      <c r="AI316" s="320">
        <f>AI$72*'6. INPUT PROJECT'!$K243*'6. INPUT PROJECT'!$L243</f>
        <v>0</v>
      </c>
      <c r="AJ316" s="320">
        <f>AJ$72*'6. INPUT PROJECT'!$K243*'6. INPUT PROJECT'!$L243</f>
        <v>0</v>
      </c>
      <c r="AK316" s="320">
        <f>AK$72*'6. INPUT PROJECT'!$K243*'6. INPUT PROJECT'!$L243</f>
        <v>0</v>
      </c>
      <c r="AL316" s="320">
        <f>AL$72*'6. INPUT PROJECT'!$K243*'6. INPUT PROJECT'!$L243</f>
        <v>0</v>
      </c>
      <c r="AM316" s="320">
        <f>AM$72*'6. INPUT PROJECT'!$K243*'6. INPUT PROJECT'!$L243</f>
        <v>0</v>
      </c>
      <c r="AN316" s="320">
        <f>AN$72*'6. INPUT PROJECT'!$K243*'6. INPUT PROJECT'!$L243</f>
        <v>0</v>
      </c>
      <c r="AO316" s="320">
        <f>AO$72*'6. INPUT PROJECT'!$K243*'6. INPUT PROJECT'!$L243</f>
        <v>0</v>
      </c>
      <c r="AP316" s="320">
        <f>AP$72*'6. INPUT PROJECT'!$K243*'6. INPUT PROJECT'!$L243</f>
        <v>0</v>
      </c>
      <c r="AQ316" s="320">
        <f>AQ$72*'6. INPUT PROJECT'!$K243*'6. INPUT PROJECT'!$L243</f>
        <v>0</v>
      </c>
      <c r="AR316" s="320">
        <f>AR$72*'6. INPUT PROJECT'!$K243*'6. INPUT PROJECT'!$L243</f>
        <v>0</v>
      </c>
      <c r="AS316" s="320">
        <f>AS$72*'6. INPUT PROJECT'!$K243*'6. INPUT PROJECT'!$L243</f>
        <v>0</v>
      </c>
      <c r="AT316" s="320">
        <f>AT$72*'6. INPUT PROJECT'!$K243*'6. INPUT PROJECT'!$L243</f>
        <v>0</v>
      </c>
      <c r="AU316" s="320">
        <f>AU$72*'6. INPUT PROJECT'!$K243*'6. INPUT PROJECT'!$L243</f>
        <v>0</v>
      </c>
      <c r="AV316" s="320">
        <f>AV$72*'6. INPUT PROJECT'!$K243*'6. INPUT PROJECT'!$L243</f>
        <v>0</v>
      </c>
      <c r="AW316" s="320">
        <f>AW$72*'6. INPUT PROJECT'!$K243*'6. INPUT PROJECT'!$L243</f>
        <v>0</v>
      </c>
      <c r="AX316" s="320">
        <f>AX$72*'6. INPUT PROJECT'!$K243*'6. INPUT PROJECT'!$L243</f>
        <v>0</v>
      </c>
      <c r="AY316" s="320">
        <f>AY$72*'6. INPUT PROJECT'!$K243*'6. INPUT PROJECT'!$L243</f>
        <v>0</v>
      </c>
      <c r="AZ316" s="320">
        <f>AZ$72*'6. INPUT PROJECT'!$K243*'6. INPUT PROJECT'!$L243</f>
        <v>0</v>
      </c>
      <c r="BA316" s="320">
        <f>BA$72*'6. INPUT PROJECT'!$K243*'6. INPUT PROJECT'!$L243</f>
        <v>0</v>
      </c>
      <c r="BB316" s="320">
        <f>BB$72*'6. INPUT PROJECT'!$K243*'6. INPUT PROJECT'!$L243</f>
        <v>0</v>
      </c>
      <c r="BC316" s="320">
        <f>BC$72*'6. INPUT PROJECT'!$K243*'6. INPUT PROJECT'!$L243</f>
        <v>0</v>
      </c>
      <c r="BD316" s="320">
        <f>BD$72*'6. INPUT PROJECT'!$K243*'6. INPUT PROJECT'!$L243</f>
        <v>0</v>
      </c>
      <c r="BE316" s="320">
        <f>BE$72*'6. INPUT PROJECT'!$K243*'6. INPUT PROJECT'!$L243</f>
        <v>0</v>
      </c>
      <c r="BF316" s="320">
        <f>BF$72*'6. INPUT PROJECT'!$K243*'6. INPUT PROJECT'!$L243</f>
        <v>0</v>
      </c>
      <c r="BG316" s="320">
        <f>BG$72*'6. INPUT PROJECT'!$K243*'6. INPUT PROJECT'!$L243</f>
        <v>0</v>
      </c>
      <c r="BH316" s="320">
        <f>BH$72*'6. INPUT PROJECT'!$K243*'6. INPUT PROJECT'!$L243</f>
        <v>0</v>
      </c>
      <c r="BI316" s="320">
        <f>BI$72*'6. INPUT PROJECT'!$K243*'6. INPUT PROJECT'!$L243</f>
        <v>0</v>
      </c>
      <c r="BJ316" s="320">
        <f>BJ$72*'6. INPUT PROJECT'!$K243*'6. INPUT PROJECT'!$L243</f>
        <v>0</v>
      </c>
      <c r="BK316" s="320">
        <f>BK$72*'6. INPUT PROJECT'!$K243*'6. INPUT PROJECT'!$L243</f>
        <v>0</v>
      </c>
      <c r="BL316" s="320">
        <f>BL$72*'6. INPUT PROJECT'!$K243*'6. INPUT PROJECT'!$L243</f>
        <v>0</v>
      </c>
      <c r="BM316" s="320">
        <f>BM$72*'6. INPUT PROJECT'!$K243*'6. INPUT PROJECT'!$L243</f>
        <v>0</v>
      </c>
      <c r="BN316" s="320">
        <f>BN$72*'6. INPUT PROJECT'!$K243*'6. INPUT PROJECT'!$L243</f>
        <v>0</v>
      </c>
      <c r="BO316" s="320">
        <f>BO$72*'6. INPUT PROJECT'!$K243*'6. INPUT PROJECT'!$L243</f>
        <v>0</v>
      </c>
      <c r="BP316" s="320">
        <f>BP$72*'6. INPUT PROJECT'!$K243*'6. INPUT PROJECT'!$L243</f>
        <v>0</v>
      </c>
      <c r="BQ316" s="320">
        <f>BQ$72*'6. INPUT PROJECT'!$K243*'6. INPUT PROJECT'!$L243</f>
        <v>0</v>
      </c>
      <c r="BR316" s="320">
        <f>BR$72*'6. INPUT PROJECT'!$K243*'6. INPUT PROJECT'!$L243</f>
        <v>0</v>
      </c>
      <c r="BS316" s="320">
        <f>BS$72*'6. INPUT PROJECT'!$K243*'6. INPUT PROJECT'!$L243</f>
        <v>0</v>
      </c>
    </row>
    <row r="317" spans="1:71" s="80" customFormat="1" ht="16" outlineLevel="2">
      <c r="A317" s="83"/>
      <c r="B317" s="130" t="str">
        <f>'6. INPUT PROJECT'!D244</f>
        <v>Project-3.4-Item #8</v>
      </c>
      <c r="C317" s="130">
        <f>'6. INPUT PROJECT'!F244</f>
        <v>0</v>
      </c>
      <c r="E317" s="297">
        <f t="shared" si="186"/>
        <v>0</v>
      </c>
      <c r="F317" s="297">
        <f t="shared" si="187"/>
        <v>0</v>
      </c>
      <c r="G317" s="297">
        <f t="shared" si="188"/>
        <v>0</v>
      </c>
      <c r="H317" s="297">
        <f t="shared" si="189"/>
        <v>0</v>
      </c>
      <c r="I317" s="297">
        <f t="shared" si="190"/>
        <v>0</v>
      </c>
      <c r="J317" s="297">
        <f t="shared" si="191"/>
        <v>0</v>
      </c>
      <c r="K317" s="291"/>
      <c r="L317" s="320">
        <f>L$72*'6. INPUT PROJECT'!$K244*'6. INPUT PROJECT'!$L244</f>
        <v>0</v>
      </c>
      <c r="M317" s="320">
        <f>M$72*'6. INPUT PROJECT'!$K244*'6. INPUT PROJECT'!$L244</f>
        <v>0</v>
      </c>
      <c r="N317" s="320">
        <f>N$72*'6. INPUT PROJECT'!$K244*'6. INPUT PROJECT'!$L244</f>
        <v>0</v>
      </c>
      <c r="O317" s="320">
        <f>O$72*'6. INPUT PROJECT'!$K244*'6. INPUT PROJECT'!$L244</f>
        <v>0</v>
      </c>
      <c r="P317" s="320">
        <f>P$72*'6. INPUT PROJECT'!$K244*'6. INPUT PROJECT'!$L244</f>
        <v>0</v>
      </c>
      <c r="Q317" s="320">
        <f>Q$72*'6. INPUT PROJECT'!$K244*'6. INPUT PROJECT'!$L244</f>
        <v>0</v>
      </c>
      <c r="R317" s="320">
        <f>R$72*'6. INPUT PROJECT'!$K244*'6. INPUT PROJECT'!$L244</f>
        <v>0</v>
      </c>
      <c r="S317" s="320">
        <f>S$72*'6. INPUT PROJECT'!$K244*'6. INPUT PROJECT'!$L244</f>
        <v>0</v>
      </c>
      <c r="T317" s="320">
        <f>T$72*'6. INPUT PROJECT'!$K244*'6. INPUT PROJECT'!$L244</f>
        <v>0</v>
      </c>
      <c r="U317" s="320">
        <f>U$72*'6. INPUT PROJECT'!$K244*'6. INPUT PROJECT'!$L244</f>
        <v>0</v>
      </c>
      <c r="V317" s="320">
        <f>V$72*'6. INPUT PROJECT'!$K244*'6. INPUT PROJECT'!$L244</f>
        <v>0</v>
      </c>
      <c r="W317" s="320">
        <f>W$72*'6. INPUT PROJECT'!$K244*'6. INPUT PROJECT'!$L244</f>
        <v>0</v>
      </c>
      <c r="X317" s="320">
        <f>X$72*'6. INPUT PROJECT'!$K244*'6. INPUT PROJECT'!$L244</f>
        <v>0</v>
      </c>
      <c r="Y317" s="320">
        <f>Y$72*'6. INPUT PROJECT'!$K244*'6. INPUT PROJECT'!$L244</f>
        <v>0</v>
      </c>
      <c r="Z317" s="320">
        <f>Z$72*'6. INPUT PROJECT'!$K244*'6. INPUT PROJECT'!$L244</f>
        <v>0</v>
      </c>
      <c r="AA317" s="320">
        <f>AA$72*'6. INPUT PROJECT'!$K244*'6. INPUT PROJECT'!$L244</f>
        <v>0</v>
      </c>
      <c r="AB317" s="320">
        <f>AB$72*'6. INPUT PROJECT'!$K244*'6. INPUT PROJECT'!$L244</f>
        <v>0</v>
      </c>
      <c r="AC317" s="320">
        <f>AC$72*'6. INPUT PROJECT'!$K244*'6. INPUT PROJECT'!$L244</f>
        <v>0</v>
      </c>
      <c r="AD317" s="320">
        <f>AD$72*'6. INPUT PROJECT'!$K244*'6. INPUT PROJECT'!$L244</f>
        <v>0</v>
      </c>
      <c r="AE317" s="320">
        <f>AE$72*'6. INPUT PROJECT'!$K244*'6. INPUT PROJECT'!$L244</f>
        <v>0</v>
      </c>
      <c r="AF317" s="320">
        <f>AF$72*'6. INPUT PROJECT'!$K244*'6. INPUT PROJECT'!$L244</f>
        <v>0</v>
      </c>
      <c r="AG317" s="320">
        <f>AG$72*'6. INPUT PROJECT'!$K244*'6. INPUT PROJECT'!$L244</f>
        <v>0</v>
      </c>
      <c r="AH317" s="320">
        <f>AH$72*'6. INPUT PROJECT'!$K244*'6. INPUT PROJECT'!$L244</f>
        <v>0</v>
      </c>
      <c r="AI317" s="320">
        <f>AI$72*'6. INPUT PROJECT'!$K244*'6. INPUT PROJECT'!$L244</f>
        <v>0</v>
      </c>
      <c r="AJ317" s="320">
        <f>AJ$72*'6. INPUT PROJECT'!$K244*'6. INPUT PROJECT'!$L244</f>
        <v>0</v>
      </c>
      <c r="AK317" s="320">
        <f>AK$72*'6. INPUT PROJECT'!$K244*'6. INPUT PROJECT'!$L244</f>
        <v>0</v>
      </c>
      <c r="AL317" s="320">
        <f>AL$72*'6. INPUT PROJECT'!$K244*'6. INPUT PROJECT'!$L244</f>
        <v>0</v>
      </c>
      <c r="AM317" s="320">
        <f>AM$72*'6. INPUT PROJECT'!$K244*'6. INPUT PROJECT'!$L244</f>
        <v>0</v>
      </c>
      <c r="AN317" s="320">
        <f>AN$72*'6. INPUT PROJECT'!$K244*'6. INPUT PROJECT'!$L244</f>
        <v>0</v>
      </c>
      <c r="AO317" s="320">
        <f>AO$72*'6. INPUT PROJECT'!$K244*'6. INPUT PROJECT'!$L244</f>
        <v>0</v>
      </c>
      <c r="AP317" s="320">
        <f>AP$72*'6. INPUT PROJECT'!$K244*'6. INPUT PROJECT'!$L244</f>
        <v>0</v>
      </c>
      <c r="AQ317" s="320">
        <f>AQ$72*'6. INPUT PROJECT'!$K244*'6. INPUT PROJECT'!$L244</f>
        <v>0</v>
      </c>
      <c r="AR317" s="320">
        <f>AR$72*'6. INPUT PROJECT'!$K244*'6. INPUT PROJECT'!$L244</f>
        <v>0</v>
      </c>
      <c r="AS317" s="320">
        <f>AS$72*'6. INPUT PROJECT'!$K244*'6. INPUT PROJECT'!$L244</f>
        <v>0</v>
      </c>
      <c r="AT317" s="320">
        <f>AT$72*'6. INPUT PROJECT'!$K244*'6. INPUT PROJECT'!$L244</f>
        <v>0</v>
      </c>
      <c r="AU317" s="320">
        <f>AU$72*'6. INPUT PROJECT'!$K244*'6. INPUT PROJECT'!$L244</f>
        <v>0</v>
      </c>
      <c r="AV317" s="320">
        <f>AV$72*'6. INPUT PROJECT'!$K244*'6. INPUT PROJECT'!$L244</f>
        <v>0</v>
      </c>
      <c r="AW317" s="320">
        <f>AW$72*'6. INPUT PROJECT'!$K244*'6. INPUT PROJECT'!$L244</f>
        <v>0</v>
      </c>
      <c r="AX317" s="320">
        <f>AX$72*'6. INPUT PROJECT'!$K244*'6. INPUT PROJECT'!$L244</f>
        <v>0</v>
      </c>
      <c r="AY317" s="320">
        <f>AY$72*'6. INPUT PROJECT'!$K244*'6. INPUT PROJECT'!$L244</f>
        <v>0</v>
      </c>
      <c r="AZ317" s="320">
        <f>AZ$72*'6. INPUT PROJECT'!$K244*'6. INPUT PROJECT'!$L244</f>
        <v>0</v>
      </c>
      <c r="BA317" s="320">
        <f>BA$72*'6. INPUT PROJECT'!$K244*'6. INPUT PROJECT'!$L244</f>
        <v>0</v>
      </c>
      <c r="BB317" s="320">
        <f>BB$72*'6. INPUT PROJECT'!$K244*'6. INPUT PROJECT'!$L244</f>
        <v>0</v>
      </c>
      <c r="BC317" s="320">
        <f>BC$72*'6. INPUT PROJECT'!$K244*'6. INPUT PROJECT'!$L244</f>
        <v>0</v>
      </c>
      <c r="BD317" s="320">
        <f>BD$72*'6. INPUT PROJECT'!$K244*'6. INPUT PROJECT'!$L244</f>
        <v>0</v>
      </c>
      <c r="BE317" s="320">
        <f>BE$72*'6. INPUT PROJECT'!$K244*'6. INPUT PROJECT'!$L244</f>
        <v>0</v>
      </c>
      <c r="BF317" s="320">
        <f>BF$72*'6. INPUT PROJECT'!$K244*'6. INPUT PROJECT'!$L244</f>
        <v>0</v>
      </c>
      <c r="BG317" s="320">
        <f>BG$72*'6. INPUT PROJECT'!$K244*'6. INPUT PROJECT'!$L244</f>
        <v>0</v>
      </c>
      <c r="BH317" s="320">
        <f>BH$72*'6. INPUT PROJECT'!$K244*'6. INPUT PROJECT'!$L244</f>
        <v>0</v>
      </c>
      <c r="BI317" s="320">
        <f>BI$72*'6. INPUT PROJECT'!$K244*'6. INPUT PROJECT'!$L244</f>
        <v>0</v>
      </c>
      <c r="BJ317" s="320">
        <f>BJ$72*'6. INPUT PROJECT'!$K244*'6. INPUT PROJECT'!$L244</f>
        <v>0</v>
      </c>
      <c r="BK317" s="320">
        <f>BK$72*'6. INPUT PROJECT'!$K244*'6. INPUT PROJECT'!$L244</f>
        <v>0</v>
      </c>
      <c r="BL317" s="320">
        <f>BL$72*'6. INPUT PROJECT'!$K244*'6. INPUT PROJECT'!$L244</f>
        <v>0</v>
      </c>
      <c r="BM317" s="320">
        <f>BM$72*'6. INPUT PROJECT'!$K244*'6. INPUT PROJECT'!$L244</f>
        <v>0</v>
      </c>
      <c r="BN317" s="320">
        <f>BN$72*'6. INPUT PROJECT'!$K244*'6. INPUT PROJECT'!$L244</f>
        <v>0</v>
      </c>
      <c r="BO317" s="320">
        <f>BO$72*'6. INPUT PROJECT'!$K244*'6. INPUT PROJECT'!$L244</f>
        <v>0</v>
      </c>
      <c r="BP317" s="320">
        <f>BP$72*'6. INPUT PROJECT'!$K244*'6. INPUT PROJECT'!$L244</f>
        <v>0</v>
      </c>
      <c r="BQ317" s="320">
        <f>BQ$72*'6. INPUT PROJECT'!$K244*'6. INPUT PROJECT'!$L244</f>
        <v>0</v>
      </c>
      <c r="BR317" s="320">
        <f>BR$72*'6. INPUT PROJECT'!$K244*'6. INPUT PROJECT'!$L244</f>
        <v>0</v>
      </c>
      <c r="BS317" s="320">
        <f>BS$72*'6. INPUT PROJECT'!$K244*'6. INPUT PROJECT'!$L244</f>
        <v>0</v>
      </c>
    </row>
    <row r="318" spans="1:71" s="80" customFormat="1" ht="16" outlineLevel="2">
      <c r="A318" s="83"/>
      <c r="B318" s="130" t="str">
        <f>'6. INPUT PROJECT'!D245</f>
        <v>Project-3.4-Item #9</v>
      </c>
      <c r="C318" s="130">
        <f>'6. INPUT PROJECT'!F245</f>
        <v>0</v>
      </c>
      <c r="E318" s="297">
        <f t="shared" ref="E318:E349" si="196">F318+G318+H318+I318+J318</f>
        <v>0</v>
      </c>
      <c r="F318" s="297">
        <f t="shared" ref="F318:F352" si="197">SUM(L318:W318)</f>
        <v>0</v>
      </c>
      <c r="G318" s="297">
        <f t="shared" ref="G318:G352" si="198">SUM(X318:AI318)</f>
        <v>0</v>
      </c>
      <c r="H318" s="297">
        <f t="shared" ref="H318:H352" si="199">SUM(AJ318:AU318)</f>
        <v>0</v>
      </c>
      <c r="I318" s="297">
        <f t="shared" ref="I318:I352" si="200">SUM(AV318:BG318)</f>
        <v>0</v>
      </c>
      <c r="J318" s="297">
        <f t="shared" ref="J318:J352" si="201">SUM(BH318:BS318)</f>
        <v>0</v>
      </c>
      <c r="K318" s="291"/>
      <c r="L318" s="320">
        <f>L$72*'6. INPUT PROJECT'!$K245*'6. INPUT PROJECT'!$L245</f>
        <v>0</v>
      </c>
      <c r="M318" s="320">
        <f>M$72*'6. INPUT PROJECT'!$K245*'6. INPUT PROJECT'!$L245</f>
        <v>0</v>
      </c>
      <c r="N318" s="320">
        <f>N$72*'6. INPUT PROJECT'!$K245*'6. INPUT PROJECT'!$L245</f>
        <v>0</v>
      </c>
      <c r="O318" s="320">
        <f>O$72*'6. INPUT PROJECT'!$K245*'6. INPUT PROJECT'!$L245</f>
        <v>0</v>
      </c>
      <c r="P318" s="320">
        <f>P$72*'6. INPUT PROJECT'!$K245*'6. INPUT PROJECT'!$L245</f>
        <v>0</v>
      </c>
      <c r="Q318" s="320">
        <f>Q$72*'6. INPUT PROJECT'!$K245*'6. INPUT PROJECT'!$L245</f>
        <v>0</v>
      </c>
      <c r="R318" s="320">
        <f>R$72*'6. INPUT PROJECT'!$K245*'6. INPUT PROJECT'!$L245</f>
        <v>0</v>
      </c>
      <c r="S318" s="320">
        <f>S$72*'6. INPUT PROJECT'!$K245*'6. INPUT PROJECT'!$L245</f>
        <v>0</v>
      </c>
      <c r="T318" s="320">
        <f>T$72*'6. INPUT PROJECT'!$K245*'6. INPUT PROJECT'!$L245</f>
        <v>0</v>
      </c>
      <c r="U318" s="320">
        <f>U$72*'6. INPUT PROJECT'!$K245*'6. INPUT PROJECT'!$L245</f>
        <v>0</v>
      </c>
      <c r="V318" s="320">
        <f>V$72*'6. INPUT PROJECT'!$K245*'6. INPUT PROJECT'!$L245</f>
        <v>0</v>
      </c>
      <c r="W318" s="320">
        <f>W$72*'6. INPUT PROJECT'!$K245*'6. INPUT PROJECT'!$L245</f>
        <v>0</v>
      </c>
      <c r="X318" s="320">
        <f>X$72*'6. INPUT PROJECT'!$K245*'6. INPUT PROJECT'!$L245</f>
        <v>0</v>
      </c>
      <c r="Y318" s="320">
        <f>Y$72*'6. INPUT PROJECT'!$K245*'6. INPUT PROJECT'!$L245</f>
        <v>0</v>
      </c>
      <c r="Z318" s="320">
        <f>Z$72*'6. INPUT PROJECT'!$K245*'6. INPUT PROJECT'!$L245</f>
        <v>0</v>
      </c>
      <c r="AA318" s="320">
        <f>AA$72*'6. INPUT PROJECT'!$K245*'6. INPUT PROJECT'!$L245</f>
        <v>0</v>
      </c>
      <c r="AB318" s="320">
        <f>AB$72*'6. INPUT PROJECT'!$K245*'6. INPUT PROJECT'!$L245</f>
        <v>0</v>
      </c>
      <c r="AC318" s="320">
        <f>AC$72*'6. INPUT PROJECT'!$K245*'6. INPUT PROJECT'!$L245</f>
        <v>0</v>
      </c>
      <c r="AD318" s="320">
        <f>AD$72*'6. INPUT PROJECT'!$K245*'6. INPUT PROJECT'!$L245</f>
        <v>0</v>
      </c>
      <c r="AE318" s="320">
        <f>AE$72*'6. INPUT PROJECT'!$K245*'6. INPUT PROJECT'!$L245</f>
        <v>0</v>
      </c>
      <c r="AF318" s="320">
        <f>AF$72*'6. INPUT PROJECT'!$K245*'6. INPUT PROJECT'!$L245</f>
        <v>0</v>
      </c>
      <c r="AG318" s="320">
        <f>AG$72*'6. INPUT PROJECT'!$K245*'6. INPUT PROJECT'!$L245</f>
        <v>0</v>
      </c>
      <c r="AH318" s="320">
        <f>AH$72*'6. INPUT PROJECT'!$K245*'6. INPUT PROJECT'!$L245</f>
        <v>0</v>
      </c>
      <c r="AI318" s="320">
        <f>AI$72*'6. INPUT PROJECT'!$K245*'6. INPUT PROJECT'!$L245</f>
        <v>0</v>
      </c>
      <c r="AJ318" s="320">
        <f>AJ$72*'6. INPUT PROJECT'!$K245*'6. INPUT PROJECT'!$L245</f>
        <v>0</v>
      </c>
      <c r="AK318" s="320">
        <f>AK$72*'6. INPUT PROJECT'!$K245*'6. INPUT PROJECT'!$L245</f>
        <v>0</v>
      </c>
      <c r="AL318" s="320">
        <f>AL$72*'6. INPUT PROJECT'!$K245*'6. INPUT PROJECT'!$L245</f>
        <v>0</v>
      </c>
      <c r="AM318" s="320">
        <f>AM$72*'6. INPUT PROJECT'!$K245*'6. INPUT PROJECT'!$L245</f>
        <v>0</v>
      </c>
      <c r="AN318" s="320">
        <f>AN$72*'6. INPUT PROJECT'!$K245*'6. INPUT PROJECT'!$L245</f>
        <v>0</v>
      </c>
      <c r="AO318" s="320">
        <f>AO$72*'6. INPUT PROJECT'!$K245*'6. INPUT PROJECT'!$L245</f>
        <v>0</v>
      </c>
      <c r="AP318" s="320">
        <f>AP$72*'6. INPUT PROJECT'!$K245*'6. INPUT PROJECT'!$L245</f>
        <v>0</v>
      </c>
      <c r="AQ318" s="320">
        <f>AQ$72*'6. INPUT PROJECT'!$K245*'6. INPUT PROJECT'!$L245</f>
        <v>0</v>
      </c>
      <c r="AR318" s="320">
        <f>AR$72*'6. INPUT PROJECT'!$K245*'6. INPUT PROJECT'!$L245</f>
        <v>0</v>
      </c>
      <c r="AS318" s="320">
        <f>AS$72*'6. INPUT PROJECT'!$K245*'6. INPUT PROJECT'!$L245</f>
        <v>0</v>
      </c>
      <c r="AT318" s="320">
        <f>AT$72*'6. INPUT PROJECT'!$K245*'6. INPUT PROJECT'!$L245</f>
        <v>0</v>
      </c>
      <c r="AU318" s="320">
        <f>AU$72*'6. INPUT PROJECT'!$K245*'6. INPUT PROJECT'!$L245</f>
        <v>0</v>
      </c>
      <c r="AV318" s="320">
        <f>AV$72*'6. INPUT PROJECT'!$K245*'6. INPUT PROJECT'!$L245</f>
        <v>0</v>
      </c>
      <c r="AW318" s="320">
        <f>AW$72*'6. INPUT PROJECT'!$K245*'6. INPUT PROJECT'!$L245</f>
        <v>0</v>
      </c>
      <c r="AX318" s="320">
        <f>AX$72*'6. INPUT PROJECT'!$K245*'6. INPUT PROJECT'!$L245</f>
        <v>0</v>
      </c>
      <c r="AY318" s="320">
        <f>AY$72*'6. INPUT PROJECT'!$K245*'6. INPUT PROJECT'!$L245</f>
        <v>0</v>
      </c>
      <c r="AZ318" s="320">
        <f>AZ$72*'6. INPUT PROJECT'!$K245*'6. INPUT PROJECT'!$L245</f>
        <v>0</v>
      </c>
      <c r="BA318" s="320">
        <f>BA$72*'6. INPUT PROJECT'!$K245*'6. INPUT PROJECT'!$L245</f>
        <v>0</v>
      </c>
      <c r="BB318" s="320">
        <f>BB$72*'6. INPUT PROJECT'!$K245*'6. INPUT PROJECT'!$L245</f>
        <v>0</v>
      </c>
      <c r="BC318" s="320">
        <f>BC$72*'6. INPUT PROJECT'!$K245*'6. INPUT PROJECT'!$L245</f>
        <v>0</v>
      </c>
      <c r="BD318" s="320">
        <f>BD$72*'6. INPUT PROJECT'!$K245*'6. INPUT PROJECT'!$L245</f>
        <v>0</v>
      </c>
      <c r="BE318" s="320">
        <f>BE$72*'6. INPUT PROJECT'!$K245*'6. INPUT PROJECT'!$L245</f>
        <v>0</v>
      </c>
      <c r="BF318" s="320">
        <f>BF$72*'6. INPUT PROJECT'!$K245*'6. INPUT PROJECT'!$L245</f>
        <v>0</v>
      </c>
      <c r="BG318" s="320">
        <f>BG$72*'6. INPUT PROJECT'!$K245*'6. INPUT PROJECT'!$L245</f>
        <v>0</v>
      </c>
      <c r="BH318" s="320">
        <f>BH$72*'6. INPUT PROJECT'!$K245*'6. INPUT PROJECT'!$L245</f>
        <v>0</v>
      </c>
      <c r="BI318" s="320">
        <f>BI$72*'6. INPUT PROJECT'!$K245*'6. INPUT PROJECT'!$L245</f>
        <v>0</v>
      </c>
      <c r="BJ318" s="320">
        <f>BJ$72*'6. INPUT PROJECT'!$K245*'6. INPUT PROJECT'!$L245</f>
        <v>0</v>
      </c>
      <c r="BK318" s="320">
        <f>BK$72*'6. INPUT PROJECT'!$K245*'6. INPUT PROJECT'!$L245</f>
        <v>0</v>
      </c>
      <c r="BL318" s="320">
        <f>BL$72*'6. INPUT PROJECT'!$K245*'6. INPUT PROJECT'!$L245</f>
        <v>0</v>
      </c>
      <c r="BM318" s="320">
        <f>BM$72*'6. INPUT PROJECT'!$K245*'6. INPUT PROJECT'!$L245</f>
        <v>0</v>
      </c>
      <c r="BN318" s="320">
        <f>BN$72*'6. INPUT PROJECT'!$K245*'6. INPUT PROJECT'!$L245</f>
        <v>0</v>
      </c>
      <c r="BO318" s="320">
        <f>BO$72*'6. INPUT PROJECT'!$K245*'6. INPUT PROJECT'!$L245</f>
        <v>0</v>
      </c>
      <c r="BP318" s="320">
        <f>BP$72*'6. INPUT PROJECT'!$K245*'6. INPUT PROJECT'!$L245</f>
        <v>0</v>
      </c>
      <c r="BQ318" s="320">
        <f>BQ$72*'6. INPUT PROJECT'!$K245*'6. INPUT PROJECT'!$L245</f>
        <v>0</v>
      </c>
      <c r="BR318" s="320">
        <f>BR$72*'6. INPUT PROJECT'!$K245*'6. INPUT PROJECT'!$L245</f>
        <v>0</v>
      </c>
      <c r="BS318" s="320">
        <f>BS$72*'6. INPUT PROJECT'!$K245*'6. INPUT PROJECT'!$L245</f>
        <v>0</v>
      </c>
    </row>
    <row r="319" spans="1:71" s="80" customFormat="1" ht="16" outlineLevel="2">
      <c r="A319" s="83"/>
      <c r="B319" s="131" t="str">
        <f>'6. INPUT PROJECT'!D246</f>
        <v>Project-3.4-Item #10</v>
      </c>
      <c r="C319" s="131">
        <f>'6. INPUT PROJECT'!F246</f>
        <v>0</v>
      </c>
      <c r="E319" s="298">
        <f t="shared" si="196"/>
        <v>0</v>
      </c>
      <c r="F319" s="298">
        <f t="shared" si="197"/>
        <v>0</v>
      </c>
      <c r="G319" s="298">
        <f t="shared" si="198"/>
        <v>0</v>
      </c>
      <c r="H319" s="298">
        <f t="shared" si="199"/>
        <v>0</v>
      </c>
      <c r="I319" s="298">
        <f t="shared" si="200"/>
        <v>0</v>
      </c>
      <c r="J319" s="298">
        <f t="shared" si="201"/>
        <v>0</v>
      </c>
      <c r="K319" s="291"/>
      <c r="L319" s="321">
        <f>L$72*'6. INPUT PROJECT'!$K246*'6. INPUT PROJECT'!$L246</f>
        <v>0</v>
      </c>
      <c r="M319" s="321">
        <f>M$72*'6. INPUT PROJECT'!$K246*'6. INPUT PROJECT'!$L246</f>
        <v>0</v>
      </c>
      <c r="N319" s="321">
        <f>N$72*'6. INPUT PROJECT'!$K246*'6. INPUT PROJECT'!$L246</f>
        <v>0</v>
      </c>
      <c r="O319" s="321">
        <f>O$72*'6. INPUT PROJECT'!$K246*'6. INPUT PROJECT'!$L246</f>
        <v>0</v>
      </c>
      <c r="P319" s="321">
        <f>P$72*'6. INPUT PROJECT'!$K246*'6. INPUT PROJECT'!$L246</f>
        <v>0</v>
      </c>
      <c r="Q319" s="321">
        <f>Q$72*'6. INPUT PROJECT'!$K246*'6. INPUT PROJECT'!$L246</f>
        <v>0</v>
      </c>
      <c r="R319" s="321">
        <f>R$72*'6. INPUT PROJECT'!$K246*'6. INPUT PROJECT'!$L246</f>
        <v>0</v>
      </c>
      <c r="S319" s="321">
        <f>S$72*'6. INPUT PROJECT'!$K246*'6. INPUT PROJECT'!$L246</f>
        <v>0</v>
      </c>
      <c r="T319" s="321">
        <f>T$72*'6. INPUT PROJECT'!$K246*'6. INPUT PROJECT'!$L246</f>
        <v>0</v>
      </c>
      <c r="U319" s="321">
        <f>U$72*'6. INPUT PROJECT'!$K246*'6. INPUT PROJECT'!$L246</f>
        <v>0</v>
      </c>
      <c r="V319" s="321">
        <f>V$72*'6. INPUT PROJECT'!$K246*'6. INPUT PROJECT'!$L246</f>
        <v>0</v>
      </c>
      <c r="W319" s="321">
        <f>W$72*'6. INPUT PROJECT'!$K246*'6. INPUT PROJECT'!$L246</f>
        <v>0</v>
      </c>
      <c r="X319" s="321">
        <f>X$72*'6. INPUT PROJECT'!$K246*'6. INPUT PROJECT'!$L246</f>
        <v>0</v>
      </c>
      <c r="Y319" s="321">
        <f>Y$72*'6. INPUT PROJECT'!$K246*'6. INPUT PROJECT'!$L246</f>
        <v>0</v>
      </c>
      <c r="Z319" s="321">
        <f>Z$72*'6. INPUT PROJECT'!$K246*'6. INPUT PROJECT'!$L246</f>
        <v>0</v>
      </c>
      <c r="AA319" s="321">
        <f>AA$72*'6. INPUT PROJECT'!$K246*'6. INPUT PROJECT'!$L246</f>
        <v>0</v>
      </c>
      <c r="AB319" s="321">
        <f>AB$72*'6. INPUT PROJECT'!$K246*'6. INPUT PROJECT'!$L246</f>
        <v>0</v>
      </c>
      <c r="AC319" s="321">
        <f>AC$72*'6. INPUT PROJECT'!$K246*'6. INPUT PROJECT'!$L246</f>
        <v>0</v>
      </c>
      <c r="AD319" s="321">
        <f>AD$72*'6. INPUT PROJECT'!$K246*'6. INPUT PROJECT'!$L246</f>
        <v>0</v>
      </c>
      <c r="AE319" s="321">
        <f>AE$72*'6. INPUT PROJECT'!$K246*'6. INPUT PROJECT'!$L246</f>
        <v>0</v>
      </c>
      <c r="AF319" s="321">
        <f>AF$72*'6. INPUT PROJECT'!$K246*'6. INPUT PROJECT'!$L246</f>
        <v>0</v>
      </c>
      <c r="AG319" s="321">
        <f>AG$72*'6. INPUT PROJECT'!$K246*'6. INPUT PROJECT'!$L246</f>
        <v>0</v>
      </c>
      <c r="AH319" s="321">
        <f>AH$72*'6. INPUT PROJECT'!$K246*'6. INPUT PROJECT'!$L246</f>
        <v>0</v>
      </c>
      <c r="AI319" s="321">
        <f>AI$72*'6. INPUT PROJECT'!$K246*'6. INPUT PROJECT'!$L246</f>
        <v>0</v>
      </c>
      <c r="AJ319" s="321">
        <f>AJ$72*'6. INPUT PROJECT'!$K246*'6. INPUT PROJECT'!$L246</f>
        <v>0</v>
      </c>
      <c r="AK319" s="321">
        <f>AK$72*'6. INPUT PROJECT'!$K246*'6. INPUT PROJECT'!$L246</f>
        <v>0</v>
      </c>
      <c r="AL319" s="321">
        <f>AL$72*'6. INPUT PROJECT'!$K246*'6. INPUT PROJECT'!$L246</f>
        <v>0</v>
      </c>
      <c r="AM319" s="321">
        <f>AM$72*'6. INPUT PROJECT'!$K246*'6. INPUT PROJECT'!$L246</f>
        <v>0</v>
      </c>
      <c r="AN319" s="321">
        <f>AN$72*'6. INPUT PROJECT'!$K246*'6. INPUT PROJECT'!$L246</f>
        <v>0</v>
      </c>
      <c r="AO319" s="321">
        <f>AO$72*'6. INPUT PROJECT'!$K246*'6. INPUT PROJECT'!$L246</f>
        <v>0</v>
      </c>
      <c r="AP319" s="321">
        <f>AP$72*'6. INPUT PROJECT'!$K246*'6. INPUT PROJECT'!$L246</f>
        <v>0</v>
      </c>
      <c r="AQ319" s="321">
        <f>AQ$72*'6. INPUT PROJECT'!$K246*'6. INPUT PROJECT'!$L246</f>
        <v>0</v>
      </c>
      <c r="AR319" s="321">
        <f>AR$72*'6. INPUT PROJECT'!$K246*'6. INPUT PROJECT'!$L246</f>
        <v>0</v>
      </c>
      <c r="AS319" s="321">
        <f>AS$72*'6. INPUT PROJECT'!$K246*'6. INPUT PROJECT'!$L246</f>
        <v>0</v>
      </c>
      <c r="AT319" s="321">
        <f>AT$72*'6. INPUT PROJECT'!$K246*'6. INPUT PROJECT'!$L246</f>
        <v>0</v>
      </c>
      <c r="AU319" s="321">
        <f>AU$72*'6. INPUT PROJECT'!$K246*'6. INPUT PROJECT'!$L246</f>
        <v>0</v>
      </c>
      <c r="AV319" s="321">
        <f>AV$72*'6. INPUT PROJECT'!$K246*'6. INPUT PROJECT'!$L246</f>
        <v>0</v>
      </c>
      <c r="AW319" s="321">
        <f>AW$72*'6. INPUT PROJECT'!$K246*'6. INPUT PROJECT'!$L246</f>
        <v>0</v>
      </c>
      <c r="AX319" s="321">
        <f>AX$72*'6. INPUT PROJECT'!$K246*'6. INPUT PROJECT'!$L246</f>
        <v>0</v>
      </c>
      <c r="AY319" s="321">
        <f>AY$72*'6. INPUT PROJECT'!$K246*'6. INPUT PROJECT'!$L246</f>
        <v>0</v>
      </c>
      <c r="AZ319" s="321">
        <f>AZ$72*'6. INPUT PROJECT'!$K246*'6. INPUT PROJECT'!$L246</f>
        <v>0</v>
      </c>
      <c r="BA319" s="321">
        <f>BA$72*'6. INPUT PROJECT'!$K246*'6. INPUT PROJECT'!$L246</f>
        <v>0</v>
      </c>
      <c r="BB319" s="321">
        <f>BB$72*'6. INPUT PROJECT'!$K246*'6. INPUT PROJECT'!$L246</f>
        <v>0</v>
      </c>
      <c r="BC319" s="321">
        <f>BC$72*'6. INPUT PROJECT'!$K246*'6. INPUT PROJECT'!$L246</f>
        <v>0</v>
      </c>
      <c r="BD319" s="321">
        <f>BD$72*'6. INPUT PROJECT'!$K246*'6. INPUT PROJECT'!$L246</f>
        <v>0</v>
      </c>
      <c r="BE319" s="321">
        <f>BE$72*'6. INPUT PROJECT'!$K246*'6. INPUT PROJECT'!$L246</f>
        <v>0</v>
      </c>
      <c r="BF319" s="321">
        <f>BF$72*'6. INPUT PROJECT'!$K246*'6. INPUT PROJECT'!$L246</f>
        <v>0</v>
      </c>
      <c r="BG319" s="321">
        <f>BG$72*'6. INPUT PROJECT'!$K246*'6. INPUT PROJECT'!$L246</f>
        <v>0</v>
      </c>
      <c r="BH319" s="321">
        <f>BH$72*'6. INPUT PROJECT'!$K246*'6. INPUT PROJECT'!$L246</f>
        <v>0</v>
      </c>
      <c r="BI319" s="321">
        <f>BI$72*'6. INPUT PROJECT'!$K246*'6. INPUT PROJECT'!$L246</f>
        <v>0</v>
      </c>
      <c r="BJ319" s="321">
        <f>BJ$72*'6. INPUT PROJECT'!$K246*'6. INPUT PROJECT'!$L246</f>
        <v>0</v>
      </c>
      <c r="BK319" s="321">
        <f>BK$72*'6. INPUT PROJECT'!$K246*'6. INPUT PROJECT'!$L246</f>
        <v>0</v>
      </c>
      <c r="BL319" s="321">
        <f>BL$72*'6. INPUT PROJECT'!$K246*'6. INPUT PROJECT'!$L246</f>
        <v>0</v>
      </c>
      <c r="BM319" s="321">
        <f>BM$72*'6. INPUT PROJECT'!$K246*'6. INPUT PROJECT'!$L246</f>
        <v>0</v>
      </c>
      <c r="BN319" s="321">
        <f>BN$72*'6. INPUT PROJECT'!$K246*'6. INPUT PROJECT'!$L246</f>
        <v>0</v>
      </c>
      <c r="BO319" s="321">
        <f>BO$72*'6. INPUT PROJECT'!$K246*'6. INPUT PROJECT'!$L246</f>
        <v>0</v>
      </c>
      <c r="BP319" s="321">
        <f>BP$72*'6. INPUT PROJECT'!$K246*'6. INPUT PROJECT'!$L246</f>
        <v>0</v>
      </c>
      <c r="BQ319" s="321">
        <f>BQ$72*'6. INPUT PROJECT'!$K246*'6. INPUT PROJECT'!$L246</f>
        <v>0</v>
      </c>
      <c r="BR319" s="321">
        <f>BR$72*'6. INPUT PROJECT'!$K246*'6. INPUT PROJECT'!$L246</f>
        <v>0</v>
      </c>
      <c r="BS319" s="321">
        <f>BS$72*'6. INPUT PROJECT'!$K246*'6. INPUT PROJECT'!$L246</f>
        <v>0</v>
      </c>
    </row>
    <row r="320" spans="1:71" s="83" customFormat="1" ht="16">
      <c r="B320" s="127" t="str">
        <f>'6. INPUT PROJECT'!C248</f>
        <v>3.5</v>
      </c>
      <c r="C320" s="127" t="str">
        <f>'6. INPUT PROJECT'!D248</f>
        <v>Project Pull-through - NTT - Opex</v>
      </c>
      <c r="E320" s="305">
        <f t="shared" si="196"/>
        <v>0</v>
      </c>
      <c r="F320" s="305">
        <f t="shared" si="197"/>
        <v>0</v>
      </c>
      <c r="G320" s="305">
        <f t="shared" si="198"/>
        <v>0</v>
      </c>
      <c r="H320" s="305">
        <f t="shared" si="199"/>
        <v>0</v>
      </c>
      <c r="I320" s="305">
        <f t="shared" si="200"/>
        <v>0</v>
      </c>
      <c r="J320" s="305">
        <f t="shared" si="201"/>
        <v>0</v>
      </c>
      <c r="K320" s="291"/>
      <c r="L320" s="306">
        <f t="shared" ref="L320:AQ320" si="202">L321+L332+L343</f>
        <v>0</v>
      </c>
      <c r="M320" s="306">
        <f t="shared" si="202"/>
        <v>0</v>
      </c>
      <c r="N320" s="306">
        <f t="shared" si="202"/>
        <v>0</v>
      </c>
      <c r="O320" s="306">
        <f t="shared" si="202"/>
        <v>0</v>
      </c>
      <c r="P320" s="306">
        <f t="shared" si="202"/>
        <v>0</v>
      </c>
      <c r="Q320" s="306">
        <f t="shared" si="202"/>
        <v>0</v>
      </c>
      <c r="R320" s="306">
        <f t="shared" si="202"/>
        <v>0</v>
      </c>
      <c r="S320" s="306">
        <f t="shared" si="202"/>
        <v>0</v>
      </c>
      <c r="T320" s="306">
        <f t="shared" si="202"/>
        <v>0</v>
      </c>
      <c r="U320" s="306">
        <f t="shared" si="202"/>
        <v>0</v>
      </c>
      <c r="V320" s="306">
        <f t="shared" si="202"/>
        <v>0</v>
      </c>
      <c r="W320" s="306">
        <f t="shared" si="202"/>
        <v>0</v>
      </c>
      <c r="X320" s="306">
        <f t="shared" si="202"/>
        <v>0</v>
      </c>
      <c r="Y320" s="306">
        <f t="shared" si="202"/>
        <v>0</v>
      </c>
      <c r="Z320" s="306">
        <f t="shared" si="202"/>
        <v>0</v>
      </c>
      <c r="AA320" s="306">
        <f t="shared" si="202"/>
        <v>0</v>
      </c>
      <c r="AB320" s="306">
        <f t="shared" si="202"/>
        <v>0</v>
      </c>
      <c r="AC320" s="306">
        <f t="shared" si="202"/>
        <v>0</v>
      </c>
      <c r="AD320" s="306">
        <f t="shared" si="202"/>
        <v>0</v>
      </c>
      <c r="AE320" s="306">
        <f t="shared" si="202"/>
        <v>0</v>
      </c>
      <c r="AF320" s="306">
        <f t="shared" si="202"/>
        <v>0</v>
      </c>
      <c r="AG320" s="306">
        <f t="shared" si="202"/>
        <v>0</v>
      </c>
      <c r="AH320" s="306">
        <f t="shared" si="202"/>
        <v>0</v>
      </c>
      <c r="AI320" s="306">
        <f t="shared" si="202"/>
        <v>0</v>
      </c>
      <c r="AJ320" s="306">
        <f t="shared" si="202"/>
        <v>0</v>
      </c>
      <c r="AK320" s="306">
        <f t="shared" si="202"/>
        <v>0</v>
      </c>
      <c r="AL320" s="306">
        <f t="shared" si="202"/>
        <v>0</v>
      </c>
      <c r="AM320" s="306">
        <f t="shared" si="202"/>
        <v>0</v>
      </c>
      <c r="AN320" s="306">
        <f t="shared" si="202"/>
        <v>0</v>
      </c>
      <c r="AO320" s="306">
        <f t="shared" si="202"/>
        <v>0</v>
      </c>
      <c r="AP320" s="306">
        <f t="shared" si="202"/>
        <v>0</v>
      </c>
      <c r="AQ320" s="306">
        <f t="shared" si="202"/>
        <v>0</v>
      </c>
      <c r="AR320" s="306">
        <f t="shared" ref="AR320:BS320" si="203">AR321+AR332+AR343</f>
        <v>0</v>
      </c>
      <c r="AS320" s="306">
        <f t="shared" si="203"/>
        <v>0</v>
      </c>
      <c r="AT320" s="306">
        <f t="shared" si="203"/>
        <v>0</v>
      </c>
      <c r="AU320" s="306">
        <f t="shared" si="203"/>
        <v>0</v>
      </c>
      <c r="AV320" s="306">
        <f t="shared" si="203"/>
        <v>0</v>
      </c>
      <c r="AW320" s="306">
        <f t="shared" si="203"/>
        <v>0</v>
      </c>
      <c r="AX320" s="306">
        <f t="shared" si="203"/>
        <v>0</v>
      </c>
      <c r="AY320" s="306">
        <f t="shared" si="203"/>
        <v>0</v>
      </c>
      <c r="AZ320" s="306">
        <f t="shared" si="203"/>
        <v>0</v>
      </c>
      <c r="BA320" s="306">
        <f t="shared" si="203"/>
        <v>0</v>
      </c>
      <c r="BB320" s="306">
        <f t="shared" si="203"/>
        <v>0</v>
      </c>
      <c r="BC320" s="306">
        <f t="shared" si="203"/>
        <v>0</v>
      </c>
      <c r="BD320" s="306">
        <f t="shared" si="203"/>
        <v>0</v>
      </c>
      <c r="BE320" s="306">
        <f t="shared" si="203"/>
        <v>0</v>
      </c>
      <c r="BF320" s="306">
        <f t="shared" si="203"/>
        <v>0</v>
      </c>
      <c r="BG320" s="306">
        <f t="shared" si="203"/>
        <v>0</v>
      </c>
      <c r="BH320" s="306">
        <f t="shared" si="203"/>
        <v>0</v>
      </c>
      <c r="BI320" s="306">
        <f t="shared" si="203"/>
        <v>0</v>
      </c>
      <c r="BJ320" s="306">
        <f t="shared" si="203"/>
        <v>0</v>
      </c>
      <c r="BK320" s="306">
        <f t="shared" si="203"/>
        <v>0</v>
      </c>
      <c r="BL320" s="306">
        <f t="shared" si="203"/>
        <v>0</v>
      </c>
      <c r="BM320" s="306">
        <f t="shared" si="203"/>
        <v>0</v>
      </c>
      <c r="BN320" s="306">
        <f t="shared" si="203"/>
        <v>0</v>
      </c>
      <c r="BO320" s="306">
        <f t="shared" si="203"/>
        <v>0</v>
      </c>
      <c r="BP320" s="306">
        <f t="shared" si="203"/>
        <v>0</v>
      </c>
      <c r="BQ320" s="306">
        <f t="shared" si="203"/>
        <v>0</v>
      </c>
      <c r="BR320" s="306">
        <f t="shared" si="203"/>
        <v>0</v>
      </c>
      <c r="BS320" s="306">
        <f t="shared" si="203"/>
        <v>0</v>
      </c>
    </row>
    <row r="321" spans="1:71" s="79" customFormat="1" ht="16" outlineLevel="1">
      <c r="A321" s="83"/>
      <c r="B321" s="133" t="str">
        <f>'6. INPUT PROJECT'!D250</f>
        <v>3.5.1</v>
      </c>
      <c r="C321" s="133" t="str">
        <f>'6. INPUT PROJECT'!E250</f>
        <v>Project - NTT - Opex - Purchase cost</v>
      </c>
      <c r="E321" s="296">
        <f t="shared" si="196"/>
        <v>0</v>
      </c>
      <c r="F321" s="296">
        <f t="shared" si="197"/>
        <v>0</v>
      </c>
      <c r="G321" s="296">
        <f t="shared" si="198"/>
        <v>0</v>
      </c>
      <c r="H321" s="296">
        <f t="shared" si="199"/>
        <v>0</v>
      </c>
      <c r="I321" s="296">
        <f t="shared" si="200"/>
        <v>0</v>
      </c>
      <c r="J321" s="296">
        <f t="shared" si="201"/>
        <v>0</v>
      </c>
      <c r="K321" s="291"/>
      <c r="L321" s="296">
        <f t="shared" ref="L321:AQ321" si="204">SUM(L322:L331)</f>
        <v>0</v>
      </c>
      <c r="M321" s="296">
        <f t="shared" si="204"/>
        <v>0</v>
      </c>
      <c r="N321" s="296">
        <f t="shared" si="204"/>
        <v>0</v>
      </c>
      <c r="O321" s="296">
        <f t="shared" si="204"/>
        <v>0</v>
      </c>
      <c r="P321" s="296">
        <f t="shared" si="204"/>
        <v>0</v>
      </c>
      <c r="Q321" s="296">
        <f t="shared" si="204"/>
        <v>0</v>
      </c>
      <c r="R321" s="296">
        <f t="shared" si="204"/>
        <v>0</v>
      </c>
      <c r="S321" s="296">
        <f t="shared" si="204"/>
        <v>0</v>
      </c>
      <c r="T321" s="296">
        <f t="shared" si="204"/>
        <v>0</v>
      </c>
      <c r="U321" s="296">
        <f t="shared" si="204"/>
        <v>0</v>
      </c>
      <c r="V321" s="296">
        <f t="shared" si="204"/>
        <v>0</v>
      </c>
      <c r="W321" s="296">
        <f t="shared" si="204"/>
        <v>0</v>
      </c>
      <c r="X321" s="296">
        <f t="shared" si="204"/>
        <v>0</v>
      </c>
      <c r="Y321" s="296">
        <f t="shared" si="204"/>
        <v>0</v>
      </c>
      <c r="Z321" s="296">
        <f t="shared" si="204"/>
        <v>0</v>
      </c>
      <c r="AA321" s="296">
        <f t="shared" si="204"/>
        <v>0</v>
      </c>
      <c r="AB321" s="296">
        <f t="shared" si="204"/>
        <v>0</v>
      </c>
      <c r="AC321" s="296">
        <f t="shared" si="204"/>
        <v>0</v>
      </c>
      <c r="AD321" s="296">
        <f t="shared" si="204"/>
        <v>0</v>
      </c>
      <c r="AE321" s="296">
        <f t="shared" si="204"/>
        <v>0</v>
      </c>
      <c r="AF321" s="296">
        <f t="shared" si="204"/>
        <v>0</v>
      </c>
      <c r="AG321" s="296">
        <f t="shared" si="204"/>
        <v>0</v>
      </c>
      <c r="AH321" s="296">
        <f t="shared" si="204"/>
        <v>0</v>
      </c>
      <c r="AI321" s="296">
        <f t="shared" si="204"/>
        <v>0</v>
      </c>
      <c r="AJ321" s="296">
        <f t="shared" si="204"/>
        <v>0</v>
      </c>
      <c r="AK321" s="296">
        <f t="shared" si="204"/>
        <v>0</v>
      </c>
      <c r="AL321" s="296">
        <f t="shared" si="204"/>
        <v>0</v>
      </c>
      <c r="AM321" s="296">
        <f t="shared" si="204"/>
        <v>0</v>
      </c>
      <c r="AN321" s="296">
        <f t="shared" si="204"/>
        <v>0</v>
      </c>
      <c r="AO321" s="296">
        <f t="shared" si="204"/>
        <v>0</v>
      </c>
      <c r="AP321" s="296">
        <f t="shared" si="204"/>
        <v>0</v>
      </c>
      <c r="AQ321" s="296">
        <f t="shared" si="204"/>
        <v>0</v>
      </c>
      <c r="AR321" s="296">
        <f t="shared" ref="AR321:BS321" si="205">SUM(AR322:AR331)</f>
        <v>0</v>
      </c>
      <c r="AS321" s="296">
        <f t="shared" si="205"/>
        <v>0</v>
      </c>
      <c r="AT321" s="296">
        <f t="shared" si="205"/>
        <v>0</v>
      </c>
      <c r="AU321" s="296">
        <f t="shared" si="205"/>
        <v>0</v>
      </c>
      <c r="AV321" s="296">
        <f t="shared" si="205"/>
        <v>0</v>
      </c>
      <c r="AW321" s="296">
        <f t="shared" si="205"/>
        <v>0</v>
      </c>
      <c r="AX321" s="296">
        <f t="shared" si="205"/>
        <v>0</v>
      </c>
      <c r="AY321" s="296">
        <f t="shared" si="205"/>
        <v>0</v>
      </c>
      <c r="AZ321" s="296">
        <f t="shared" si="205"/>
        <v>0</v>
      </c>
      <c r="BA321" s="296">
        <f t="shared" si="205"/>
        <v>0</v>
      </c>
      <c r="BB321" s="296">
        <f t="shared" si="205"/>
        <v>0</v>
      </c>
      <c r="BC321" s="296">
        <f t="shared" si="205"/>
        <v>0</v>
      </c>
      <c r="BD321" s="296">
        <f t="shared" si="205"/>
        <v>0</v>
      </c>
      <c r="BE321" s="296">
        <f t="shared" si="205"/>
        <v>0</v>
      </c>
      <c r="BF321" s="296">
        <f t="shared" si="205"/>
        <v>0</v>
      </c>
      <c r="BG321" s="296">
        <f t="shared" si="205"/>
        <v>0</v>
      </c>
      <c r="BH321" s="296">
        <f t="shared" si="205"/>
        <v>0</v>
      </c>
      <c r="BI321" s="296">
        <f t="shared" si="205"/>
        <v>0</v>
      </c>
      <c r="BJ321" s="296">
        <f t="shared" si="205"/>
        <v>0</v>
      </c>
      <c r="BK321" s="296">
        <f t="shared" si="205"/>
        <v>0</v>
      </c>
      <c r="BL321" s="296">
        <f t="shared" si="205"/>
        <v>0</v>
      </c>
      <c r="BM321" s="296">
        <f t="shared" si="205"/>
        <v>0</v>
      </c>
      <c r="BN321" s="296">
        <f t="shared" si="205"/>
        <v>0</v>
      </c>
      <c r="BO321" s="296">
        <f t="shared" si="205"/>
        <v>0</v>
      </c>
      <c r="BP321" s="296">
        <f t="shared" si="205"/>
        <v>0</v>
      </c>
      <c r="BQ321" s="296">
        <f t="shared" si="205"/>
        <v>0</v>
      </c>
      <c r="BR321" s="296">
        <f t="shared" si="205"/>
        <v>0</v>
      </c>
      <c r="BS321" s="296">
        <f t="shared" si="205"/>
        <v>0</v>
      </c>
    </row>
    <row r="322" spans="1:71" s="80" customFormat="1" ht="16" outlineLevel="2">
      <c r="A322" s="83"/>
      <c r="B322" s="129" t="str">
        <f>'6. INPUT PROJECT'!D254</f>
        <v>Project-3.5.1-Item #1</v>
      </c>
      <c r="C322" s="129" t="str">
        <f>'6. INPUT PROJECT'!F254</f>
        <v>None</v>
      </c>
      <c r="E322" s="297">
        <f t="shared" si="196"/>
        <v>0</v>
      </c>
      <c r="F322" s="297">
        <f t="shared" si="197"/>
        <v>0</v>
      </c>
      <c r="G322" s="297">
        <f t="shared" si="198"/>
        <v>0</v>
      </c>
      <c r="H322" s="297">
        <f t="shared" si="199"/>
        <v>0</v>
      </c>
      <c r="I322" s="297">
        <f t="shared" si="200"/>
        <v>0</v>
      </c>
      <c r="J322" s="297">
        <f t="shared" si="201"/>
        <v>0</v>
      </c>
      <c r="K322" s="291"/>
      <c r="L322" s="297">
        <f>L$73*'6. INPUT PROJECT'!$K254*'6. INPUT PROJECT'!$L254</f>
        <v>0</v>
      </c>
      <c r="M322" s="297">
        <f>M$73*'6. INPUT PROJECT'!$K254*'6. INPUT PROJECT'!$L254</f>
        <v>0</v>
      </c>
      <c r="N322" s="297">
        <f>N$73*'6. INPUT PROJECT'!$K254*'6. INPUT PROJECT'!$L254</f>
        <v>0</v>
      </c>
      <c r="O322" s="297">
        <f>O$73*'6. INPUT PROJECT'!$K254*'6. INPUT PROJECT'!$L254</f>
        <v>0</v>
      </c>
      <c r="P322" s="297">
        <f>P$73*'6. INPUT PROJECT'!$K254*'6. INPUT PROJECT'!$L254</f>
        <v>0</v>
      </c>
      <c r="Q322" s="297">
        <f>Q$73*'6. INPUT PROJECT'!$K254*'6. INPUT PROJECT'!$L254</f>
        <v>0</v>
      </c>
      <c r="R322" s="297">
        <f>R$73*'6. INPUT PROJECT'!$K254*'6. INPUT PROJECT'!$L254</f>
        <v>0</v>
      </c>
      <c r="S322" s="297">
        <f>S$73*'6. INPUT PROJECT'!$K254*'6. INPUT PROJECT'!$L254</f>
        <v>0</v>
      </c>
      <c r="T322" s="297">
        <f>T$73*'6. INPUT PROJECT'!$K254*'6. INPUT PROJECT'!$L254</f>
        <v>0</v>
      </c>
      <c r="U322" s="297">
        <f>U$73*'6. INPUT PROJECT'!$K254*'6. INPUT PROJECT'!$L254</f>
        <v>0</v>
      </c>
      <c r="V322" s="297">
        <f>V$73*'6. INPUT PROJECT'!$K254*'6. INPUT PROJECT'!$L254</f>
        <v>0</v>
      </c>
      <c r="W322" s="297">
        <f>W$73*'6. INPUT PROJECT'!$K254*'6. INPUT PROJECT'!$L254</f>
        <v>0</v>
      </c>
      <c r="X322" s="297">
        <f>X$73*'6. INPUT PROJECT'!$K254*'6. INPUT PROJECT'!$L254*(1+'6. INPUT PROJECT'!$M254)</f>
        <v>0</v>
      </c>
      <c r="Y322" s="297">
        <f>Y$73*'6. INPUT PROJECT'!$K254*'6. INPUT PROJECT'!$L254*(1+'6. INPUT PROJECT'!$M254)</f>
        <v>0</v>
      </c>
      <c r="Z322" s="297">
        <f>Z$73*'6. INPUT PROJECT'!$K254*'6. INPUT PROJECT'!$L254*(1+'6. INPUT PROJECT'!$M254)</f>
        <v>0</v>
      </c>
      <c r="AA322" s="297">
        <f>AA$73*'6. INPUT PROJECT'!$K254*'6. INPUT PROJECT'!$L254*(1+'6. INPUT PROJECT'!$M254)</f>
        <v>0</v>
      </c>
      <c r="AB322" s="297">
        <f>AB$73*'6. INPUT PROJECT'!$K254*'6. INPUT PROJECT'!$L254*(1+'6. INPUT PROJECT'!$M254)</f>
        <v>0</v>
      </c>
      <c r="AC322" s="297">
        <f>AC$73*'6. INPUT PROJECT'!$K254*'6. INPUT PROJECT'!$L254*(1+'6. INPUT PROJECT'!$M254)</f>
        <v>0</v>
      </c>
      <c r="AD322" s="297">
        <f>AD$73*'6. INPUT PROJECT'!$K254*'6. INPUT PROJECT'!$L254*(1+'6. INPUT PROJECT'!$M254)</f>
        <v>0</v>
      </c>
      <c r="AE322" s="297">
        <f>AE$73*'6. INPUT PROJECT'!$K254*'6. INPUT PROJECT'!$L254*(1+'6. INPUT PROJECT'!$M254)</f>
        <v>0</v>
      </c>
      <c r="AF322" s="297">
        <f>AF$73*'6. INPUT PROJECT'!$K254*'6. INPUT PROJECT'!$L254*(1+'6. INPUT PROJECT'!$M254)</f>
        <v>0</v>
      </c>
      <c r="AG322" s="297">
        <f>AG$73*'6. INPUT PROJECT'!$K254*'6. INPUT PROJECT'!$L254*(1+'6. INPUT PROJECT'!$M254)</f>
        <v>0</v>
      </c>
      <c r="AH322" s="297">
        <f>AH$73*'6. INPUT PROJECT'!$K254*'6. INPUT PROJECT'!$L254*(1+'6. INPUT PROJECT'!$M254)</f>
        <v>0</v>
      </c>
      <c r="AI322" s="297">
        <f>AI$73*'6. INPUT PROJECT'!$K254*'6. INPUT PROJECT'!$L254*(1+'6. INPUT PROJECT'!$M254)</f>
        <v>0</v>
      </c>
      <c r="AJ322" s="297">
        <f>AJ$73*'6. INPUT PROJECT'!$K254*'6. INPUT PROJECT'!$L254*(1+'6. INPUT PROJECT'!$M254)^2</f>
        <v>0</v>
      </c>
      <c r="AK322" s="297">
        <f>AK$73*'6. INPUT PROJECT'!$K254*'6. INPUT PROJECT'!$L254*(1+'6. INPUT PROJECT'!$M254)^2</f>
        <v>0</v>
      </c>
      <c r="AL322" s="297">
        <f>AL$73*'6. INPUT PROJECT'!$K254*'6. INPUT PROJECT'!$L254*(1+'6. INPUT PROJECT'!$M254)^2</f>
        <v>0</v>
      </c>
      <c r="AM322" s="297">
        <f>AM$73*'6. INPUT PROJECT'!$K254*'6. INPUT PROJECT'!$L254*(1+'6. INPUT PROJECT'!$M254)^2</f>
        <v>0</v>
      </c>
      <c r="AN322" s="297">
        <f>AN$73*'6. INPUT PROJECT'!$K254*'6. INPUT PROJECT'!$L254*(1+'6. INPUT PROJECT'!$M254)^2</f>
        <v>0</v>
      </c>
      <c r="AO322" s="297">
        <f>AO$73*'6. INPUT PROJECT'!$K254*'6. INPUT PROJECT'!$L254*(1+'6. INPUT PROJECT'!$M254)^2</f>
        <v>0</v>
      </c>
      <c r="AP322" s="297">
        <f>AP$73*'6. INPUT PROJECT'!$K254*'6. INPUT PROJECT'!$L254*(1+'6. INPUT PROJECT'!$M254)^2</f>
        <v>0</v>
      </c>
      <c r="AQ322" s="297">
        <f>AQ$73*'6. INPUT PROJECT'!$K254*'6. INPUT PROJECT'!$L254*(1+'6. INPUT PROJECT'!$M254)^2</f>
        <v>0</v>
      </c>
      <c r="AR322" s="297">
        <f>AR$73*'6. INPUT PROJECT'!$K254*'6. INPUT PROJECT'!$L254*(1+'6. INPUT PROJECT'!$M254)^2</f>
        <v>0</v>
      </c>
      <c r="AS322" s="297">
        <f>AS$73*'6. INPUT PROJECT'!$K254*'6. INPUT PROJECT'!$L254*(1+'6. INPUT PROJECT'!$M254)^2</f>
        <v>0</v>
      </c>
      <c r="AT322" s="297">
        <f>AT$73*'6. INPUT PROJECT'!$K254*'6. INPUT PROJECT'!$L254*(1+'6. INPUT PROJECT'!$M254)^2</f>
        <v>0</v>
      </c>
      <c r="AU322" s="297">
        <f>AU$73*'6. INPUT PROJECT'!$K254*'6. INPUT PROJECT'!$L254*(1+'6. INPUT PROJECT'!$M254)^2</f>
        <v>0</v>
      </c>
      <c r="AV322" s="297">
        <f>AV$73*'6. INPUT PROJECT'!$K254*'6. INPUT PROJECT'!$L254*(1+'6. INPUT PROJECT'!$M254)^3</f>
        <v>0</v>
      </c>
      <c r="AW322" s="297">
        <f>AW$73*'6. INPUT PROJECT'!$K254*'6. INPUT PROJECT'!$L254*(1+'6. INPUT PROJECT'!$M254)^3</f>
        <v>0</v>
      </c>
      <c r="AX322" s="297">
        <f>AX$73*'6. INPUT PROJECT'!$K254*'6. INPUT PROJECT'!$L254*(1+'6. INPUT PROJECT'!$M254)^3</f>
        <v>0</v>
      </c>
      <c r="AY322" s="297">
        <f>AY$73*'6. INPUT PROJECT'!$K254*'6. INPUT PROJECT'!$L254*(1+'6. INPUT PROJECT'!$M254)^3</f>
        <v>0</v>
      </c>
      <c r="AZ322" s="297">
        <f>AZ$73*'6. INPUT PROJECT'!$K254*'6. INPUT PROJECT'!$L254*(1+'6. INPUT PROJECT'!$M254)^3</f>
        <v>0</v>
      </c>
      <c r="BA322" s="297">
        <f>BA$73*'6. INPUT PROJECT'!$K254*'6. INPUT PROJECT'!$L254*(1+'6. INPUT PROJECT'!$M254)^3</f>
        <v>0</v>
      </c>
      <c r="BB322" s="297">
        <f>BB$73*'6. INPUT PROJECT'!$K254*'6. INPUT PROJECT'!$L254*(1+'6. INPUT PROJECT'!$M254)^3</f>
        <v>0</v>
      </c>
      <c r="BC322" s="297">
        <f>BC$73*'6. INPUT PROJECT'!$K254*'6. INPUT PROJECT'!$L254*(1+'6. INPUT PROJECT'!$M254)^3</f>
        <v>0</v>
      </c>
      <c r="BD322" s="297">
        <f>BD$73*'6. INPUT PROJECT'!$K254*'6. INPUT PROJECT'!$L254*(1+'6. INPUT PROJECT'!$M254)^3</f>
        <v>0</v>
      </c>
      <c r="BE322" s="297">
        <f>BE$73*'6. INPUT PROJECT'!$K254*'6. INPUT PROJECT'!$L254*(1+'6. INPUT PROJECT'!$M254)^3</f>
        <v>0</v>
      </c>
      <c r="BF322" s="297">
        <f>BF$73*'6. INPUT PROJECT'!$K254*'6. INPUT PROJECT'!$L254*(1+'6. INPUT PROJECT'!$M254)^3</f>
        <v>0</v>
      </c>
      <c r="BG322" s="297">
        <f>BG$73*'6. INPUT PROJECT'!$K254*'6. INPUT PROJECT'!$L254*(1+'6. INPUT PROJECT'!$M254)^3</f>
        <v>0</v>
      </c>
      <c r="BH322" s="297">
        <f>BH$73*'6. INPUT PROJECT'!$K254*'6. INPUT PROJECT'!$L254*(1+'6. INPUT PROJECT'!$M254)^4</f>
        <v>0</v>
      </c>
      <c r="BI322" s="297">
        <f>BI$73*'6. INPUT PROJECT'!$K254*'6. INPUT PROJECT'!$L254*(1+'6. INPUT PROJECT'!$M254)^4</f>
        <v>0</v>
      </c>
      <c r="BJ322" s="297">
        <f>BJ$73*'6. INPUT PROJECT'!$K254*'6. INPUT PROJECT'!$L254*(1+'6. INPUT PROJECT'!$M254)^4</f>
        <v>0</v>
      </c>
      <c r="BK322" s="297">
        <f>BK$73*'6. INPUT PROJECT'!$K254*'6. INPUT PROJECT'!$L254*(1+'6. INPUT PROJECT'!$M254)^4</f>
        <v>0</v>
      </c>
      <c r="BL322" s="297">
        <f>BL$73*'6. INPUT PROJECT'!$K254*'6. INPUT PROJECT'!$L254*(1+'6. INPUT PROJECT'!$M254)^4</f>
        <v>0</v>
      </c>
      <c r="BM322" s="297">
        <f>BM$73*'6. INPUT PROJECT'!$K254*'6. INPUT PROJECT'!$L254*(1+'6. INPUT PROJECT'!$M254)^4</f>
        <v>0</v>
      </c>
      <c r="BN322" s="297">
        <f>BN$73*'6. INPUT PROJECT'!$K254*'6. INPUT PROJECT'!$L254*(1+'6. INPUT PROJECT'!$M254)^4</f>
        <v>0</v>
      </c>
      <c r="BO322" s="297">
        <f>BO$73*'6. INPUT PROJECT'!$K254*'6. INPUT PROJECT'!$L254*(1+'6. INPUT PROJECT'!$M254)^4</f>
        <v>0</v>
      </c>
      <c r="BP322" s="297">
        <f>BP$73*'6. INPUT PROJECT'!$K254*'6. INPUT PROJECT'!$L254*(1+'6. INPUT PROJECT'!$M254)^4</f>
        <v>0</v>
      </c>
      <c r="BQ322" s="297">
        <f>BQ$73*'6. INPUT PROJECT'!$K254*'6. INPUT PROJECT'!$L254*(1+'6. INPUT PROJECT'!$M254)^4</f>
        <v>0</v>
      </c>
      <c r="BR322" s="297">
        <f>BR$73*'6. INPUT PROJECT'!$K254*'6. INPUT PROJECT'!$L254*(1+'6. INPUT PROJECT'!$M254)^4</f>
        <v>0</v>
      </c>
      <c r="BS322" s="297">
        <f>BS$73*'6. INPUT PROJECT'!$K254*'6. INPUT PROJECT'!$L254*(1+'6. INPUT PROJECT'!$M254)^4</f>
        <v>0</v>
      </c>
    </row>
    <row r="323" spans="1:71" s="80" customFormat="1" ht="16" outlineLevel="2">
      <c r="A323" s="83"/>
      <c r="B323" s="129" t="str">
        <f>'6. INPUT PROJECT'!D255</f>
        <v>Project-3.5.1-Item #2</v>
      </c>
      <c r="C323" s="129">
        <f>'6. INPUT PROJECT'!F255</f>
        <v>0</v>
      </c>
      <c r="E323" s="297">
        <f t="shared" si="196"/>
        <v>0</v>
      </c>
      <c r="F323" s="297">
        <f t="shared" si="197"/>
        <v>0</v>
      </c>
      <c r="G323" s="297">
        <f t="shared" si="198"/>
        <v>0</v>
      </c>
      <c r="H323" s="297">
        <f t="shared" si="199"/>
        <v>0</v>
      </c>
      <c r="I323" s="297">
        <f t="shared" si="200"/>
        <v>0</v>
      </c>
      <c r="J323" s="297">
        <f t="shared" si="201"/>
        <v>0</v>
      </c>
      <c r="K323" s="291"/>
      <c r="L323" s="297">
        <f>L$73*'6. INPUT PROJECT'!$K255*'6. INPUT PROJECT'!$L255</f>
        <v>0</v>
      </c>
      <c r="M323" s="297">
        <f>M$73*'6. INPUT PROJECT'!$K255*'6. INPUT PROJECT'!$L255</f>
        <v>0</v>
      </c>
      <c r="N323" s="297">
        <f>N$73*'6. INPUT PROJECT'!$K255*'6. INPUT PROJECT'!$L255</f>
        <v>0</v>
      </c>
      <c r="O323" s="297">
        <f>O$73*'6. INPUT PROJECT'!$K255*'6. INPUT PROJECT'!$L255</f>
        <v>0</v>
      </c>
      <c r="P323" s="297">
        <f>P$73*'6. INPUT PROJECT'!$K255*'6. INPUT PROJECT'!$L255</f>
        <v>0</v>
      </c>
      <c r="Q323" s="297">
        <f>Q$73*'6. INPUT PROJECT'!$K255*'6. INPUT PROJECT'!$L255</f>
        <v>0</v>
      </c>
      <c r="R323" s="297">
        <f>R$73*'6. INPUT PROJECT'!$K255*'6. INPUT PROJECT'!$L255</f>
        <v>0</v>
      </c>
      <c r="S323" s="297">
        <f>S$73*'6. INPUT PROJECT'!$K255*'6. INPUT PROJECT'!$L255</f>
        <v>0</v>
      </c>
      <c r="T323" s="297">
        <f>T$73*'6. INPUT PROJECT'!$K255*'6. INPUT PROJECT'!$L255</f>
        <v>0</v>
      </c>
      <c r="U323" s="297">
        <f>U$73*'6. INPUT PROJECT'!$K255*'6. INPUT PROJECT'!$L255</f>
        <v>0</v>
      </c>
      <c r="V323" s="297">
        <f>V$73*'6. INPUT PROJECT'!$K255*'6. INPUT PROJECT'!$L255</f>
        <v>0</v>
      </c>
      <c r="W323" s="297">
        <f>W$73*'6. INPUT PROJECT'!$K255*'6. INPUT PROJECT'!$L255</f>
        <v>0</v>
      </c>
      <c r="X323" s="297">
        <f>X$73*'6. INPUT PROJECT'!$K255*'6. INPUT PROJECT'!$L255*(1+'6. INPUT PROJECT'!$M255)</f>
        <v>0</v>
      </c>
      <c r="Y323" s="297">
        <f>Y$73*'6. INPUT PROJECT'!$K255*'6. INPUT PROJECT'!$L255*(1+'6. INPUT PROJECT'!$M255)</f>
        <v>0</v>
      </c>
      <c r="Z323" s="297">
        <f>Z$73*'6. INPUT PROJECT'!$K255*'6. INPUT PROJECT'!$L255*(1+'6. INPUT PROJECT'!$M255)</f>
        <v>0</v>
      </c>
      <c r="AA323" s="297">
        <f>AA$73*'6. INPUT PROJECT'!$K255*'6. INPUT PROJECT'!$L255*(1+'6. INPUT PROJECT'!$M255)</f>
        <v>0</v>
      </c>
      <c r="AB323" s="297">
        <f>AB$73*'6. INPUT PROJECT'!$K255*'6. INPUT PROJECT'!$L255*(1+'6. INPUT PROJECT'!$M255)</f>
        <v>0</v>
      </c>
      <c r="AC323" s="297">
        <f>AC$73*'6. INPUT PROJECT'!$K255*'6. INPUT PROJECT'!$L255*(1+'6. INPUT PROJECT'!$M255)</f>
        <v>0</v>
      </c>
      <c r="AD323" s="297">
        <f>AD$73*'6. INPUT PROJECT'!$K255*'6. INPUT PROJECT'!$L255*(1+'6. INPUT PROJECT'!$M255)</f>
        <v>0</v>
      </c>
      <c r="AE323" s="297">
        <f>AE$73*'6. INPUT PROJECT'!$K255*'6. INPUT PROJECT'!$L255*(1+'6. INPUT PROJECT'!$M255)</f>
        <v>0</v>
      </c>
      <c r="AF323" s="297">
        <f>AF$73*'6. INPUT PROJECT'!$K255*'6. INPUT PROJECT'!$L255*(1+'6. INPUT PROJECT'!$M255)</f>
        <v>0</v>
      </c>
      <c r="AG323" s="297">
        <f>AG$73*'6. INPUT PROJECT'!$K255*'6. INPUT PROJECT'!$L255*(1+'6. INPUT PROJECT'!$M255)</f>
        <v>0</v>
      </c>
      <c r="AH323" s="297">
        <f>AH$73*'6. INPUT PROJECT'!$K255*'6. INPUT PROJECT'!$L255*(1+'6. INPUT PROJECT'!$M255)</f>
        <v>0</v>
      </c>
      <c r="AI323" s="297">
        <f>AI$73*'6. INPUT PROJECT'!$K255*'6. INPUT PROJECT'!$L255*(1+'6. INPUT PROJECT'!$M255)</f>
        <v>0</v>
      </c>
      <c r="AJ323" s="297">
        <f>AJ$73*'6. INPUT PROJECT'!$K255*'6. INPUT PROJECT'!$L255*(1+'6. INPUT PROJECT'!$M255)^2</f>
        <v>0</v>
      </c>
      <c r="AK323" s="297">
        <f>AK$73*'6. INPUT PROJECT'!$K255*'6. INPUT PROJECT'!$L255*(1+'6. INPUT PROJECT'!$M255)^2</f>
        <v>0</v>
      </c>
      <c r="AL323" s="297">
        <f>AL$73*'6. INPUT PROJECT'!$K255*'6. INPUT PROJECT'!$L255*(1+'6. INPUT PROJECT'!$M255)^2</f>
        <v>0</v>
      </c>
      <c r="AM323" s="297">
        <f>AM$73*'6. INPUT PROJECT'!$K255*'6. INPUT PROJECT'!$L255*(1+'6. INPUT PROJECT'!$M255)^2</f>
        <v>0</v>
      </c>
      <c r="AN323" s="297">
        <f>AN$73*'6. INPUT PROJECT'!$K255*'6. INPUT PROJECT'!$L255*(1+'6. INPUT PROJECT'!$M255)^2</f>
        <v>0</v>
      </c>
      <c r="AO323" s="297">
        <f>AO$73*'6. INPUT PROJECT'!$K255*'6. INPUT PROJECT'!$L255*(1+'6. INPUT PROJECT'!$M255)^2</f>
        <v>0</v>
      </c>
      <c r="AP323" s="297">
        <f>AP$73*'6. INPUT PROJECT'!$K255*'6. INPUT PROJECT'!$L255*(1+'6. INPUT PROJECT'!$M255)^2</f>
        <v>0</v>
      </c>
      <c r="AQ323" s="297">
        <f>AQ$73*'6. INPUT PROJECT'!$K255*'6. INPUT PROJECT'!$L255*(1+'6. INPUT PROJECT'!$M255)^2</f>
        <v>0</v>
      </c>
      <c r="AR323" s="297">
        <f>AR$73*'6. INPUT PROJECT'!$K255*'6. INPUT PROJECT'!$L255*(1+'6. INPUT PROJECT'!$M255)^2</f>
        <v>0</v>
      </c>
      <c r="AS323" s="297">
        <f>AS$73*'6. INPUT PROJECT'!$K255*'6. INPUT PROJECT'!$L255*(1+'6. INPUT PROJECT'!$M255)^2</f>
        <v>0</v>
      </c>
      <c r="AT323" s="297">
        <f>AT$73*'6. INPUT PROJECT'!$K255*'6. INPUT PROJECT'!$L255*(1+'6. INPUT PROJECT'!$M255)^2</f>
        <v>0</v>
      </c>
      <c r="AU323" s="297">
        <f>AU$73*'6. INPUT PROJECT'!$K255*'6. INPUT PROJECT'!$L255*(1+'6. INPUT PROJECT'!$M255)^2</f>
        <v>0</v>
      </c>
      <c r="AV323" s="297">
        <f>AV$73*'6. INPUT PROJECT'!$K255*'6. INPUT PROJECT'!$L255*(1+'6. INPUT PROJECT'!$M255)^3</f>
        <v>0</v>
      </c>
      <c r="AW323" s="297">
        <f>AW$73*'6. INPUT PROJECT'!$K255*'6. INPUT PROJECT'!$L255*(1+'6. INPUT PROJECT'!$M255)^3</f>
        <v>0</v>
      </c>
      <c r="AX323" s="297">
        <f>AX$73*'6. INPUT PROJECT'!$K255*'6. INPUT PROJECT'!$L255*(1+'6. INPUT PROJECT'!$M255)^3</f>
        <v>0</v>
      </c>
      <c r="AY323" s="297">
        <f>AY$73*'6. INPUT PROJECT'!$K255*'6. INPUT PROJECT'!$L255*(1+'6. INPUT PROJECT'!$M255)^3</f>
        <v>0</v>
      </c>
      <c r="AZ323" s="297">
        <f>AZ$73*'6. INPUT PROJECT'!$K255*'6. INPUT PROJECT'!$L255*(1+'6. INPUT PROJECT'!$M255)^3</f>
        <v>0</v>
      </c>
      <c r="BA323" s="297">
        <f>BA$73*'6. INPUT PROJECT'!$K255*'6. INPUT PROJECT'!$L255*(1+'6. INPUT PROJECT'!$M255)^3</f>
        <v>0</v>
      </c>
      <c r="BB323" s="297">
        <f>BB$73*'6. INPUT PROJECT'!$K255*'6. INPUT PROJECT'!$L255*(1+'6. INPUT PROJECT'!$M255)^3</f>
        <v>0</v>
      </c>
      <c r="BC323" s="297">
        <f>BC$73*'6. INPUT PROJECT'!$K255*'6. INPUT PROJECT'!$L255*(1+'6. INPUT PROJECT'!$M255)^3</f>
        <v>0</v>
      </c>
      <c r="BD323" s="297">
        <f>BD$73*'6. INPUT PROJECT'!$K255*'6. INPUT PROJECT'!$L255*(1+'6. INPUT PROJECT'!$M255)^3</f>
        <v>0</v>
      </c>
      <c r="BE323" s="297">
        <f>BE$73*'6. INPUT PROJECT'!$K255*'6. INPUT PROJECT'!$L255*(1+'6. INPUT PROJECT'!$M255)^3</f>
        <v>0</v>
      </c>
      <c r="BF323" s="297">
        <f>BF$73*'6. INPUT PROJECT'!$K255*'6. INPUT PROJECT'!$L255*(1+'6. INPUT PROJECT'!$M255)^3</f>
        <v>0</v>
      </c>
      <c r="BG323" s="297">
        <f>BG$73*'6. INPUT PROJECT'!$K255*'6. INPUT PROJECT'!$L255*(1+'6. INPUT PROJECT'!$M255)^3</f>
        <v>0</v>
      </c>
      <c r="BH323" s="297">
        <f>BH$73*'6. INPUT PROJECT'!$K255*'6. INPUT PROJECT'!$L255*(1+'6. INPUT PROJECT'!$M255)^4</f>
        <v>0</v>
      </c>
      <c r="BI323" s="297">
        <f>BI$73*'6. INPUT PROJECT'!$K255*'6. INPUT PROJECT'!$L255*(1+'6. INPUT PROJECT'!$M255)^4</f>
        <v>0</v>
      </c>
      <c r="BJ323" s="297">
        <f>BJ$73*'6. INPUT PROJECT'!$K255*'6. INPUT PROJECT'!$L255*(1+'6. INPUT PROJECT'!$M255)^4</f>
        <v>0</v>
      </c>
      <c r="BK323" s="297">
        <f>BK$73*'6. INPUT PROJECT'!$K255*'6. INPUT PROJECT'!$L255*(1+'6. INPUT PROJECT'!$M255)^4</f>
        <v>0</v>
      </c>
      <c r="BL323" s="297">
        <f>BL$73*'6. INPUT PROJECT'!$K255*'6. INPUT PROJECT'!$L255*(1+'6. INPUT PROJECT'!$M255)^4</f>
        <v>0</v>
      </c>
      <c r="BM323" s="297">
        <f>BM$73*'6. INPUT PROJECT'!$K255*'6. INPUT PROJECT'!$L255*(1+'6. INPUT PROJECT'!$M255)^4</f>
        <v>0</v>
      </c>
      <c r="BN323" s="297">
        <f>BN$73*'6. INPUT PROJECT'!$K255*'6. INPUT PROJECT'!$L255*(1+'6. INPUT PROJECT'!$M255)^4</f>
        <v>0</v>
      </c>
      <c r="BO323" s="297">
        <f>BO$73*'6. INPUT PROJECT'!$K255*'6. INPUT PROJECT'!$L255*(1+'6. INPUT PROJECT'!$M255)^4</f>
        <v>0</v>
      </c>
      <c r="BP323" s="297">
        <f>BP$73*'6. INPUT PROJECT'!$K255*'6. INPUT PROJECT'!$L255*(1+'6. INPUT PROJECT'!$M255)^4</f>
        <v>0</v>
      </c>
      <c r="BQ323" s="297">
        <f>BQ$73*'6. INPUT PROJECT'!$K255*'6. INPUT PROJECT'!$L255*(1+'6. INPUT PROJECT'!$M255)^4</f>
        <v>0</v>
      </c>
      <c r="BR323" s="297">
        <f>BR$73*'6. INPUT PROJECT'!$K255*'6. INPUT PROJECT'!$L255*(1+'6. INPUT PROJECT'!$M255)^4</f>
        <v>0</v>
      </c>
      <c r="BS323" s="297">
        <f>BS$73*'6. INPUT PROJECT'!$K255*'6. INPUT PROJECT'!$L255*(1+'6. INPUT PROJECT'!$M255)^4</f>
        <v>0</v>
      </c>
    </row>
    <row r="324" spans="1:71" s="80" customFormat="1" ht="16" outlineLevel="2">
      <c r="A324" s="83"/>
      <c r="B324" s="129" t="str">
        <f>'6. INPUT PROJECT'!D256</f>
        <v>Project-3.5.1-Item #3</v>
      </c>
      <c r="C324" s="129">
        <f>'6. INPUT PROJECT'!F256</f>
        <v>0</v>
      </c>
      <c r="E324" s="297">
        <f t="shared" si="196"/>
        <v>0</v>
      </c>
      <c r="F324" s="297">
        <f t="shared" si="197"/>
        <v>0</v>
      </c>
      <c r="G324" s="297">
        <f t="shared" si="198"/>
        <v>0</v>
      </c>
      <c r="H324" s="297">
        <f t="shared" si="199"/>
        <v>0</v>
      </c>
      <c r="I324" s="297">
        <f t="shared" si="200"/>
        <v>0</v>
      </c>
      <c r="J324" s="297">
        <f t="shared" si="201"/>
        <v>0</v>
      </c>
      <c r="K324" s="291"/>
      <c r="L324" s="297">
        <f>L$73*'6. INPUT PROJECT'!$K256*'6. INPUT PROJECT'!$L256</f>
        <v>0</v>
      </c>
      <c r="M324" s="297">
        <f>M$73*'6. INPUT PROJECT'!$K256*'6. INPUT PROJECT'!$L256</f>
        <v>0</v>
      </c>
      <c r="N324" s="297">
        <f>N$73*'6. INPUT PROJECT'!$K256*'6. INPUT PROJECT'!$L256</f>
        <v>0</v>
      </c>
      <c r="O324" s="297">
        <f>O$73*'6. INPUT PROJECT'!$K256*'6. INPUT PROJECT'!$L256</f>
        <v>0</v>
      </c>
      <c r="P324" s="297">
        <f>P$73*'6. INPUT PROJECT'!$K256*'6. INPUT PROJECT'!$L256</f>
        <v>0</v>
      </c>
      <c r="Q324" s="297">
        <f>Q$73*'6. INPUT PROJECT'!$K256*'6. INPUT PROJECT'!$L256</f>
        <v>0</v>
      </c>
      <c r="R324" s="297">
        <f>R$73*'6. INPUT PROJECT'!$K256*'6. INPUT PROJECT'!$L256</f>
        <v>0</v>
      </c>
      <c r="S324" s="297">
        <f>S$73*'6. INPUT PROJECT'!$K256*'6. INPUT PROJECT'!$L256</f>
        <v>0</v>
      </c>
      <c r="T324" s="297">
        <f>T$73*'6. INPUT PROJECT'!$K256*'6. INPUT PROJECT'!$L256</f>
        <v>0</v>
      </c>
      <c r="U324" s="297">
        <f>U$73*'6. INPUT PROJECT'!$K256*'6. INPUT PROJECT'!$L256</f>
        <v>0</v>
      </c>
      <c r="V324" s="297">
        <f>V$73*'6. INPUT PROJECT'!$K256*'6. INPUT PROJECT'!$L256</f>
        <v>0</v>
      </c>
      <c r="W324" s="297">
        <f>W$73*'6. INPUT PROJECT'!$K256*'6. INPUT PROJECT'!$L256</f>
        <v>0</v>
      </c>
      <c r="X324" s="297">
        <f>X$73*'6. INPUT PROJECT'!$K256*'6. INPUT PROJECT'!$L256*(1+'6. INPUT PROJECT'!$M256)</f>
        <v>0</v>
      </c>
      <c r="Y324" s="297">
        <f>Y$73*'6. INPUT PROJECT'!$K256*'6. INPUT PROJECT'!$L256*(1+'6. INPUT PROJECT'!$M256)</f>
        <v>0</v>
      </c>
      <c r="Z324" s="297">
        <f>Z$73*'6. INPUT PROJECT'!$K256*'6. INPUT PROJECT'!$L256*(1+'6. INPUT PROJECT'!$M256)</f>
        <v>0</v>
      </c>
      <c r="AA324" s="297">
        <f>AA$73*'6. INPUT PROJECT'!$K256*'6. INPUT PROJECT'!$L256*(1+'6. INPUT PROJECT'!$M256)</f>
        <v>0</v>
      </c>
      <c r="AB324" s="297">
        <f>AB$73*'6. INPUT PROJECT'!$K256*'6. INPUT PROJECT'!$L256*(1+'6. INPUT PROJECT'!$M256)</f>
        <v>0</v>
      </c>
      <c r="AC324" s="297">
        <f>AC$73*'6. INPUT PROJECT'!$K256*'6. INPUT PROJECT'!$L256*(1+'6. INPUT PROJECT'!$M256)</f>
        <v>0</v>
      </c>
      <c r="AD324" s="297">
        <f>AD$73*'6. INPUT PROJECT'!$K256*'6. INPUT PROJECT'!$L256*(1+'6. INPUT PROJECT'!$M256)</f>
        <v>0</v>
      </c>
      <c r="AE324" s="297">
        <f>AE$73*'6. INPUT PROJECT'!$K256*'6. INPUT PROJECT'!$L256*(1+'6. INPUT PROJECT'!$M256)</f>
        <v>0</v>
      </c>
      <c r="AF324" s="297">
        <f>AF$73*'6. INPUT PROJECT'!$K256*'6. INPUT PROJECT'!$L256*(1+'6. INPUT PROJECT'!$M256)</f>
        <v>0</v>
      </c>
      <c r="AG324" s="297">
        <f>AG$73*'6. INPUT PROJECT'!$K256*'6. INPUT PROJECT'!$L256*(1+'6. INPUT PROJECT'!$M256)</f>
        <v>0</v>
      </c>
      <c r="AH324" s="297">
        <f>AH$73*'6. INPUT PROJECT'!$K256*'6. INPUT PROJECT'!$L256*(1+'6. INPUT PROJECT'!$M256)</f>
        <v>0</v>
      </c>
      <c r="AI324" s="297">
        <f>AI$73*'6. INPUT PROJECT'!$K256*'6. INPUT PROJECT'!$L256*(1+'6. INPUT PROJECT'!$M256)</f>
        <v>0</v>
      </c>
      <c r="AJ324" s="297">
        <f>AJ$73*'6. INPUT PROJECT'!$K256*'6. INPUT PROJECT'!$L256*(1+'6. INPUT PROJECT'!$M256)^2</f>
        <v>0</v>
      </c>
      <c r="AK324" s="297">
        <f>AK$73*'6. INPUT PROJECT'!$K256*'6. INPUT PROJECT'!$L256*(1+'6. INPUT PROJECT'!$M256)^2</f>
        <v>0</v>
      </c>
      <c r="AL324" s="297">
        <f>AL$73*'6. INPUT PROJECT'!$K256*'6. INPUT PROJECT'!$L256*(1+'6. INPUT PROJECT'!$M256)^2</f>
        <v>0</v>
      </c>
      <c r="AM324" s="297">
        <f>AM$73*'6. INPUT PROJECT'!$K256*'6. INPUT PROJECT'!$L256*(1+'6. INPUT PROJECT'!$M256)^2</f>
        <v>0</v>
      </c>
      <c r="AN324" s="297">
        <f>AN$73*'6. INPUT PROJECT'!$K256*'6. INPUT PROJECT'!$L256*(1+'6. INPUT PROJECT'!$M256)^2</f>
        <v>0</v>
      </c>
      <c r="AO324" s="297">
        <f>AO$73*'6. INPUT PROJECT'!$K256*'6. INPUT PROJECT'!$L256*(1+'6. INPUT PROJECT'!$M256)^2</f>
        <v>0</v>
      </c>
      <c r="AP324" s="297">
        <f>AP$73*'6. INPUT PROJECT'!$K256*'6. INPUT PROJECT'!$L256*(1+'6. INPUT PROJECT'!$M256)^2</f>
        <v>0</v>
      </c>
      <c r="AQ324" s="297">
        <f>AQ$73*'6. INPUT PROJECT'!$K256*'6. INPUT PROJECT'!$L256*(1+'6. INPUT PROJECT'!$M256)^2</f>
        <v>0</v>
      </c>
      <c r="AR324" s="297">
        <f>AR$73*'6. INPUT PROJECT'!$K256*'6. INPUT PROJECT'!$L256*(1+'6. INPUT PROJECT'!$M256)^2</f>
        <v>0</v>
      </c>
      <c r="AS324" s="297">
        <f>AS$73*'6. INPUT PROJECT'!$K256*'6. INPUT PROJECT'!$L256*(1+'6. INPUT PROJECT'!$M256)^2</f>
        <v>0</v>
      </c>
      <c r="AT324" s="297">
        <f>AT$73*'6. INPUT PROJECT'!$K256*'6. INPUT PROJECT'!$L256*(1+'6. INPUT PROJECT'!$M256)^2</f>
        <v>0</v>
      </c>
      <c r="AU324" s="297">
        <f>AU$73*'6. INPUT PROJECT'!$K256*'6. INPUT PROJECT'!$L256*(1+'6. INPUT PROJECT'!$M256)^2</f>
        <v>0</v>
      </c>
      <c r="AV324" s="297">
        <f>AV$73*'6. INPUT PROJECT'!$K256*'6. INPUT PROJECT'!$L256*(1+'6. INPUT PROJECT'!$M256)^3</f>
        <v>0</v>
      </c>
      <c r="AW324" s="297">
        <f>AW$73*'6. INPUT PROJECT'!$K256*'6. INPUT PROJECT'!$L256*(1+'6. INPUT PROJECT'!$M256)^3</f>
        <v>0</v>
      </c>
      <c r="AX324" s="297">
        <f>AX$73*'6. INPUT PROJECT'!$K256*'6. INPUT PROJECT'!$L256*(1+'6. INPUT PROJECT'!$M256)^3</f>
        <v>0</v>
      </c>
      <c r="AY324" s="297">
        <f>AY$73*'6. INPUT PROJECT'!$K256*'6. INPUT PROJECT'!$L256*(1+'6. INPUT PROJECT'!$M256)^3</f>
        <v>0</v>
      </c>
      <c r="AZ324" s="297">
        <f>AZ$73*'6. INPUT PROJECT'!$K256*'6. INPUT PROJECT'!$L256*(1+'6. INPUT PROJECT'!$M256)^3</f>
        <v>0</v>
      </c>
      <c r="BA324" s="297">
        <f>BA$73*'6. INPUT PROJECT'!$K256*'6. INPUT PROJECT'!$L256*(1+'6. INPUT PROJECT'!$M256)^3</f>
        <v>0</v>
      </c>
      <c r="BB324" s="297">
        <f>BB$73*'6. INPUT PROJECT'!$K256*'6. INPUT PROJECT'!$L256*(1+'6. INPUT PROJECT'!$M256)^3</f>
        <v>0</v>
      </c>
      <c r="BC324" s="297">
        <f>BC$73*'6. INPUT PROJECT'!$K256*'6. INPUT PROJECT'!$L256*(1+'6. INPUT PROJECT'!$M256)^3</f>
        <v>0</v>
      </c>
      <c r="BD324" s="297">
        <f>BD$73*'6. INPUT PROJECT'!$K256*'6. INPUT PROJECT'!$L256*(1+'6. INPUT PROJECT'!$M256)^3</f>
        <v>0</v>
      </c>
      <c r="BE324" s="297">
        <f>BE$73*'6. INPUT PROJECT'!$K256*'6. INPUT PROJECT'!$L256*(1+'6. INPUT PROJECT'!$M256)^3</f>
        <v>0</v>
      </c>
      <c r="BF324" s="297">
        <f>BF$73*'6. INPUT PROJECT'!$K256*'6. INPUT PROJECT'!$L256*(1+'6. INPUT PROJECT'!$M256)^3</f>
        <v>0</v>
      </c>
      <c r="BG324" s="297">
        <f>BG$73*'6. INPUT PROJECT'!$K256*'6. INPUT PROJECT'!$L256*(1+'6. INPUT PROJECT'!$M256)^3</f>
        <v>0</v>
      </c>
      <c r="BH324" s="297">
        <f>BH$73*'6. INPUT PROJECT'!$K256*'6. INPUT PROJECT'!$L256*(1+'6. INPUT PROJECT'!$M256)^4</f>
        <v>0</v>
      </c>
      <c r="BI324" s="297">
        <f>BI$73*'6. INPUT PROJECT'!$K256*'6. INPUT PROJECT'!$L256*(1+'6. INPUT PROJECT'!$M256)^4</f>
        <v>0</v>
      </c>
      <c r="BJ324" s="297">
        <f>BJ$73*'6. INPUT PROJECT'!$K256*'6. INPUT PROJECT'!$L256*(1+'6. INPUT PROJECT'!$M256)^4</f>
        <v>0</v>
      </c>
      <c r="BK324" s="297">
        <f>BK$73*'6. INPUT PROJECT'!$K256*'6. INPUT PROJECT'!$L256*(1+'6. INPUT PROJECT'!$M256)^4</f>
        <v>0</v>
      </c>
      <c r="BL324" s="297">
        <f>BL$73*'6. INPUT PROJECT'!$K256*'6. INPUT PROJECT'!$L256*(1+'6. INPUT PROJECT'!$M256)^4</f>
        <v>0</v>
      </c>
      <c r="BM324" s="297">
        <f>BM$73*'6. INPUT PROJECT'!$K256*'6. INPUT PROJECT'!$L256*(1+'6. INPUT PROJECT'!$M256)^4</f>
        <v>0</v>
      </c>
      <c r="BN324" s="297">
        <f>BN$73*'6. INPUT PROJECT'!$K256*'6. INPUT PROJECT'!$L256*(1+'6. INPUT PROJECT'!$M256)^4</f>
        <v>0</v>
      </c>
      <c r="BO324" s="297">
        <f>BO$73*'6. INPUT PROJECT'!$K256*'6. INPUT PROJECT'!$L256*(1+'6. INPUT PROJECT'!$M256)^4</f>
        <v>0</v>
      </c>
      <c r="BP324" s="297">
        <f>BP$73*'6. INPUT PROJECT'!$K256*'6. INPUT PROJECT'!$L256*(1+'6. INPUT PROJECT'!$M256)^4</f>
        <v>0</v>
      </c>
      <c r="BQ324" s="297">
        <f>BQ$73*'6. INPUT PROJECT'!$K256*'6. INPUT PROJECT'!$L256*(1+'6. INPUT PROJECT'!$M256)^4</f>
        <v>0</v>
      </c>
      <c r="BR324" s="297">
        <f>BR$73*'6. INPUT PROJECT'!$K256*'6. INPUT PROJECT'!$L256*(1+'6. INPUT PROJECT'!$M256)^4</f>
        <v>0</v>
      </c>
      <c r="BS324" s="297">
        <f>BS$73*'6. INPUT PROJECT'!$K256*'6. INPUT PROJECT'!$L256*(1+'6. INPUT PROJECT'!$M256)^4</f>
        <v>0</v>
      </c>
    </row>
    <row r="325" spans="1:71" s="80" customFormat="1" ht="16" outlineLevel="2">
      <c r="A325" s="83"/>
      <c r="B325" s="129" t="str">
        <f>'6. INPUT PROJECT'!D257</f>
        <v>Project-3.5.1-Item #4</v>
      </c>
      <c r="C325" s="129">
        <f>'6. INPUT PROJECT'!F257</f>
        <v>0</v>
      </c>
      <c r="E325" s="297">
        <f t="shared" si="196"/>
        <v>0</v>
      </c>
      <c r="F325" s="297">
        <f t="shared" si="197"/>
        <v>0</v>
      </c>
      <c r="G325" s="297">
        <f t="shared" si="198"/>
        <v>0</v>
      </c>
      <c r="H325" s="297">
        <f t="shared" si="199"/>
        <v>0</v>
      </c>
      <c r="I325" s="297">
        <f t="shared" si="200"/>
        <v>0</v>
      </c>
      <c r="J325" s="297">
        <f t="shared" si="201"/>
        <v>0</v>
      </c>
      <c r="K325" s="291"/>
      <c r="L325" s="297">
        <f>L$73*'6. INPUT PROJECT'!$K257*'6. INPUT PROJECT'!$L257</f>
        <v>0</v>
      </c>
      <c r="M325" s="297">
        <f>M$73*'6. INPUT PROJECT'!$K257*'6. INPUT PROJECT'!$L257</f>
        <v>0</v>
      </c>
      <c r="N325" s="297">
        <f>N$73*'6. INPUT PROJECT'!$K257*'6. INPUT PROJECT'!$L257</f>
        <v>0</v>
      </c>
      <c r="O325" s="297">
        <f>O$73*'6. INPUT PROJECT'!$K257*'6. INPUT PROJECT'!$L257</f>
        <v>0</v>
      </c>
      <c r="P325" s="297">
        <f>P$73*'6. INPUT PROJECT'!$K257*'6. INPUT PROJECT'!$L257</f>
        <v>0</v>
      </c>
      <c r="Q325" s="297">
        <f>Q$73*'6. INPUT PROJECT'!$K257*'6. INPUT PROJECT'!$L257</f>
        <v>0</v>
      </c>
      <c r="R325" s="297">
        <f>R$73*'6. INPUT PROJECT'!$K257*'6. INPUT PROJECT'!$L257</f>
        <v>0</v>
      </c>
      <c r="S325" s="297">
        <f>S$73*'6. INPUT PROJECT'!$K257*'6. INPUT PROJECT'!$L257</f>
        <v>0</v>
      </c>
      <c r="T325" s="297">
        <f>T$73*'6. INPUT PROJECT'!$K257*'6. INPUT PROJECT'!$L257</f>
        <v>0</v>
      </c>
      <c r="U325" s="297">
        <f>U$73*'6. INPUT PROJECT'!$K257*'6. INPUT PROJECT'!$L257</f>
        <v>0</v>
      </c>
      <c r="V325" s="297">
        <f>V$73*'6. INPUT PROJECT'!$K257*'6. INPUT PROJECT'!$L257</f>
        <v>0</v>
      </c>
      <c r="W325" s="297">
        <f>W$73*'6. INPUT PROJECT'!$K257*'6. INPUT PROJECT'!$L257</f>
        <v>0</v>
      </c>
      <c r="X325" s="297">
        <f>X$73*'6. INPUT PROJECT'!$K257*'6. INPUT PROJECT'!$L257*(1+'6. INPUT PROJECT'!$M257)</f>
        <v>0</v>
      </c>
      <c r="Y325" s="297">
        <f>Y$73*'6. INPUT PROJECT'!$K257*'6. INPUT PROJECT'!$L257*(1+'6. INPUT PROJECT'!$M257)</f>
        <v>0</v>
      </c>
      <c r="Z325" s="297">
        <f>Z$73*'6. INPUT PROJECT'!$K257*'6. INPUT PROJECT'!$L257*(1+'6. INPUT PROJECT'!$M257)</f>
        <v>0</v>
      </c>
      <c r="AA325" s="297">
        <f>AA$73*'6. INPUT PROJECT'!$K257*'6. INPUT PROJECT'!$L257*(1+'6. INPUT PROJECT'!$M257)</f>
        <v>0</v>
      </c>
      <c r="AB325" s="297">
        <f>AB$73*'6. INPUT PROJECT'!$K257*'6. INPUT PROJECT'!$L257*(1+'6. INPUT PROJECT'!$M257)</f>
        <v>0</v>
      </c>
      <c r="AC325" s="297">
        <f>AC$73*'6. INPUT PROJECT'!$K257*'6. INPUT PROJECT'!$L257*(1+'6. INPUT PROJECT'!$M257)</f>
        <v>0</v>
      </c>
      <c r="AD325" s="297">
        <f>AD$73*'6. INPUT PROJECT'!$K257*'6. INPUT PROJECT'!$L257*(1+'6. INPUT PROJECT'!$M257)</f>
        <v>0</v>
      </c>
      <c r="AE325" s="297">
        <f>AE$73*'6. INPUT PROJECT'!$K257*'6. INPUT PROJECT'!$L257*(1+'6. INPUT PROJECT'!$M257)</f>
        <v>0</v>
      </c>
      <c r="AF325" s="297">
        <f>AF$73*'6. INPUT PROJECT'!$K257*'6. INPUT PROJECT'!$L257*(1+'6. INPUT PROJECT'!$M257)</f>
        <v>0</v>
      </c>
      <c r="AG325" s="297">
        <f>AG$73*'6. INPUT PROJECT'!$K257*'6. INPUT PROJECT'!$L257*(1+'6. INPUT PROJECT'!$M257)</f>
        <v>0</v>
      </c>
      <c r="AH325" s="297">
        <f>AH$73*'6. INPUT PROJECT'!$K257*'6. INPUT PROJECT'!$L257*(1+'6. INPUT PROJECT'!$M257)</f>
        <v>0</v>
      </c>
      <c r="AI325" s="297">
        <f>AI$73*'6. INPUT PROJECT'!$K257*'6. INPUT PROJECT'!$L257*(1+'6. INPUT PROJECT'!$M257)</f>
        <v>0</v>
      </c>
      <c r="AJ325" s="297">
        <f>AJ$73*'6. INPUT PROJECT'!$K257*'6. INPUT PROJECT'!$L257*(1+'6. INPUT PROJECT'!$M257)^2</f>
        <v>0</v>
      </c>
      <c r="AK325" s="297">
        <f>AK$73*'6. INPUT PROJECT'!$K257*'6. INPUT PROJECT'!$L257*(1+'6. INPUT PROJECT'!$M257)^2</f>
        <v>0</v>
      </c>
      <c r="AL325" s="297">
        <f>AL$73*'6. INPUT PROJECT'!$K257*'6. INPUT PROJECT'!$L257*(1+'6. INPUT PROJECT'!$M257)^2</f>
        <v>0</v>
      </c>
      <c r="AM325" s="297">
        <f>AM$73*'6. INPUT PROJECT'!$K257*'6. INPUT PROJECT'!$L257*(1+'6. INPUT PROJECT'!$M257)^2</f>
        <v>0</v>
      </c>
      <c r="AN325" s="297">
        <f>AN$73*'6. INPUT PROJECT'!$K257*'6. INPUT PROJECT'!$L257*(1+'6. INPUT PROJECT'!$M257)^2</f>
        <v>0</v>
      </c>
      <c r="AO325" s="297">
        <f>AO$73*'6. INPUT PROJECT'!$K257*'6. INPUT PROJECT'!$L257*(1+'6. INPUT PROJECT'!$M257)^2</f>
        <v>0</v>
      </c>
      <c r="AP325" s="297">
        <f>AP$73*'6. INPUT PROJECT'!$K257*'6. INPUT PROJECT'!$L257*(1+'6. INPUT PROJECT'!$M257)^2</f>
        <v>0</v>
      </c>
      <c r="AQ325" s="297">
        <f>AQ$73*'6. INPUT PROJECT'!$K257*'6. INPUT PROJECT'!$L257*(1+'6. INPUT PROJECT'!$M257)^2</f>
        <v>0</v>
      </c>
      <c r="AR325" s="297">
        <f>AR$73*'6. INPUT PROJECT'!$K257*'6. INPUT PROJECT'!$L257*(1+'6. INPUT PROJECT'!$M257)^2</f>
        <v>0</v>
      </c>
      <c r="AS325" s="297">
        <f>AS$73*'6. INPUT PROJECT'!$K257*'6. INPUT PROJECT'!$L257*(1+'6. INPUT PROJECT'!$M257)^2</f>
        <v>0</v>
      </c>
      <c r="AT325" s="297">
        <f>AT$73*'6. INPUT PROJECT'!$K257*'6. INPUT PROJECT'!$L257*(1+'6. INPUT PROJECT'!$M257)^2</f>
        <v>0</v>
      </c>
      <c r="AU325" s="297">
        <f>AU$73*'6. INPUT PROJECT'!$K257*'6. INPUT PROJECT'!$L257*(1+'6. INPUT PROJECT'!$M257)^2</f>
        <v>0</v>
      </c>
      <c r="AV325" s="297">
        <f>AV$73*'6. INPUT PROJECT'!$K257*'6. INPUT PROJECT'!$L257*(1+'6. INPUT PROJECT'!$M257)^3</f>
        <v>0</v>
      </c>
      <c r="AW325" s="297">
        <f>AW$73*'6. INPUT PROJECT'!$K257*'6. INPUT PROJECT'!$L257*(1+'6. INPUT PROJECT'!$M257)^3</f>
        <v>0</v>
      </c>
      <c r="AX325" s="297">
        <f>AX$73*'6. INPUT PROJECT'!$K257*'6. INPUT PROJECT'!$L257*(1+'6. INPUT PROJECT'!$M257)^3</f>
        <v>0</v>
      </c>
      <c r="AY325" s="297">
        <f>AY$73*'6. INPUT PROJECT'!$K257*'6. INPUT PROJECT'!$L257*(1+'6. INPUT PROJECT'!$M257)^3</f>
        <v>0</v>
      </c>
      <c r="AZ325" s="297">
        <f>AZ$73*'6. INPUT PROJECT'!$K257*'6. INPUT PROJECT'!$L257*(1+'6. INPUT PROJECT'!$M257)^3</f>
        <v>0</v>
      </c>
      <c r="BA325" s="297">
        <f>BA$73*'6. INPUT PROJECT'!$K257*'6. INPUT PROJECT'!$L257*(1+'6. INPUT PROJECT'!$M257)^3</f>
        <v>0</v>
      </c>
      <c r="BB325" s="297">
        <f>BB$73*'6. INPUT PROJECT'!$K257*'6. INPUT PROJECT'!$L257*(1+'6. INPUT PROJECT'!$M257)^3</f>
        <v>0</v>
      </c>
      <c r="BC325" s="297">
        <f>BC$73*'6. INPUT PROJECT'!$K257*'6. INPUT PROJECT'!$L257*(1+'6. INPUT PROJECT'!$M257)^3</f>
        <v>0</v>
      </c>
      <c r="BD325" s="297">
        <f>BD$73*'6. INPUT PROJECT'!$K257*'6. INPUT PROJECT'!$L257*(1+'6. INPUT PROJECT'!$M257)^3</f>
        <v>0</v>
      </c>
      <c r="BE325" s="297">
        <f>BE$73*'6. INPUT PROJECT'!$K257*'6. INPUT PROJECT'!$L257*(1+'6. INPUT PROJECT'!$M257)^3</f>
        <v>0</v>
      </c>
      <c r="BF325" s="297">
        <f>BF$73*'6. INPUT PROJECT'!$K257*'6. INPUT PROJECT'!$L257*(1+'6. INPUT PROJECT'!$M257)^3</f>
        <v>0</v>
      </c>
      <c r="BG325" s="297">
        <f>BG$73*'6. INPUT PROJECT'!$K257*'6. INPUT PROJECT'!$L257*(1+'6. INPUT PROJECT'!$M257)^3</f>
        <v>0</v>
      </c>
      <c r="BH325" s="297">
        <f>BH$73*'6. INPUT PROJECT'!$K257*'6. INPUT PROJECT'!$L257*(1+'6. INPUT PROJECT'!$M257)^4</f>
        <v>0</v>
      </c>
      <c r="BI325" s="297">
        <f>BI$73*'6. INPUT PROJECT'!$K257*'6. INPUT PROJECT'!$L257*(1+'6. INPUT PROJECT'!$M257)^4</f>
        <v>0</v>
      </c>
      <c r="BJ325" s="297">
        <f>BJ$73*'6. INPUT PROJECT'!$K257*'6. INPUT PROJECT'!$L257*(1+'6. INPUT PROJECT'!$M257)^4</f>
        <v>0</v>
      </c>
      <c r="BK325" s="297">
        <f>BK$73*'6. INPUT PROJECT'!$K257*'6. INPUT PROJECT'!$L257*(1+'6. INPUT PROJECT'!$M257)^4</f>
        <v>0</v>
      </c>
      <c r="BL325" s="297">
        <f>BL$73*'6. INPUT PROJECT'!$K257*'6. INPUT PROJECT'!$L257*(1+'6. INPUT PROJECT'!$M257)^4</f>
        <v>0</v>
      </c>
      <c r="BM325" s="297">
        <f>BM$73*'6. INPUT PROJECT'!$K257*'6. INPUT PROJECT'!$L257*(1+'6. INPUT PROJECT'!$M257)^4</f>
        <v>0</v>
      </c>
      <c r="BN325" s="297">
        <f>BN$73*'6. INPUT PROJECT'!$K257*'6. INPUT PROJECT'!$L257*(1+'6. INPUT PROJECT'!$M257)^4</f>
        <v>0</v>
      </c>
      <c r="BO325" s="297">
        <f>BO$73*'6. INPUT PROJECT'!$K257*'6. INPUT PROJECT'!$L257*(1+'6. INPUT PROJECT'!$M257)^4</f>
        <v>0</v>
      </c>
      <c r="BP325" s="297">
        <f>BP$73*'6. INPUT PROJECT'!$K257*'6. INPUT PROJECT'!$L257*(1+'6. INPUT PROJECT'!$M257)^4</f>
        <v>0</v>
      </c>
      <c r="BQ325" s="297">
        <f>BQ$73*'6. INPUT PROJECT'!$K257*'6. INPUT PROJECT'!$L257*(1+'6. INPUT PROJECT'!$M257)^4</f>
        <v>0</v>
      </c>
      <c r="BR325" s="297">
        <f>BR$73*'6. INPUT PROJECT'!$K257*'6. INPUT PROJECT'!$L257*(1+'6. INPUT PROJECT'!$M257)^4</f>
        <v>0</v>
      </c>
      <c r="BS325" s="297">
        <f>BS$73*'6. INPUT PROJECT'!$K257*'6. INPUT PROJECT'!$L257*(1+'6. INPUT PROJECT'!$M257)^4</f>
        <v>0</v>
      </c>
    </row>
    <row r="326" spans="1:71" s="80" customFormat="1" ht="16" outlineLevel="2">
      <c r="A326" s="83"/>
      <c r="B326" s="129" t="str">
        <f>'6. INPUT PROJECT'!D258</f>
        <v>Project-3.5.1-Item #5</v>
      </c>
      <c r="C326" s="129">
        <f>'6. INPUT PROJECT'!F258</f>
        <v>0</v>
      </c>
      <c r="E326" s="297">
        <f t="shared" si="196"/>
        <v>0</v>
      </c>
      <c r="F326" s="297">
        <f t="shared" si="197"/>
        <v>0</v>
      </c>
      <c r="G326" s="297">
        <f t="shared" si="198"/>
        <v>0</v>
      </c>
      <c r="H326" s="297">
        <f t="shared" si="199"/>
        <v>0</v>
      </c>
      <c r="I326" s="297">
        <f t="shared" si="200"/>
        <v>0</v>
      </c>
      <c r="J326" s="297">
        <f t="shared" si="201"/>
        <v>0</v>
      </c>
      <c r="K326" s="291"/>
      <c r="L326" s="297">
        <f>L$73*'6. INPUT PROJECT'!$K258*'6. INPUT PROJECT'!$L258</f>
        <v>0</v>
      </c>
      <c r="M326" s="297">
        <f>M$73*'6. INPUT PROJECT'!$K258*'6. INPUT PROJECT'!$L258</f>
        <v>0</v>
      </c>
      <c r="N326" s="297">
        <f>N$73*'6. INPUT PROJECT'!$K258*'6. INPUT PROJECT'!$L258</f>
        <v>0</v>
      </c>
      <c r="O326" s="297">
        <f>O$73*'6. INPUT PROJECT'!$K258*'6. INPUT PROJECT'!$L258</f>
        <v>0</v>
      </c>
      <c r="P326" s="297">
        <f>P$73*'6. INPUT PROJECT'!$K258*'6. INPUT PROJECT'!$L258</f>
        <v>0</v>
      </c>
      <c r="Q326" s="297">
        <f>Q$73*'6. INPUT PROJECT'!$K258*'6. INPUT PROJECT'!$L258</f>
        <v>0</v>
      </c>
      <c r="R326" s="297">
        <f>R$73*'6. INPUT PROJECT'!$K258*'6. INPUT PROJECT'!$L258</f>
        <v>0</v>
      </c>
      <c r="S326" s="297">
        <f>S$73*'6. INPUT PROJECT'!$K258*'6. INPUT PROJECT'!$L258</f>
        <v>0</v>
      </c>
      <c r="T326" s="297">
        <f>T$73*'6. INPUT PROJECT'!$K258*'6. INPUT PROJECT'!$L258</f>
        <v>0</v>
      </c>
      <c r="U326" s="297">
        <f>U$73*'6. INPUT PROJECT'!$K258*'6. INPUT PROJECT'!$L258</f>
        <v>0</v>
      </c>
      <c r="V326" s="297">
        <f>V$73*'6. INPUT PROJECT'!$K258*'6. INPUT PROJECT'!$L258</f>
        <v>0</v>
      </c>
      <c r="W326" s="297">
        <f>W$73*'6. INPUT PROJECT'!$K258*'6. INPUT PROJECT'!$L258</f>
        <v>0</v>
      </c>
      <c r="X326" s="297">
        <f>X$73*'6. INPUT PROJECT'!$K258*'6. INPUT PROJECT'!$L258*(1+'6. INPUT PROJECT'!$M258)</f>
        <v>0</v>
      </c>
      <c r="Y326" s="297">
        <f>Y$73*'6. INPUT PROJECT'!$K258*'6. INPUT PROJECT'!$L258*(1+'6. INPUT PROJECT'!$M258)</f>
        <v>0</v>
      </c>
      <c r="Z326" s="297">
        <f>Z$73*'6. INPUT PROJECT'!$K258*'6. INPUT PROJECT'!$L258*(1+'6. INPUT PROJECT'!$M258)</f>
        <v>0</v>
      </c>
      <c r="AA326" s="297">
        <f>AA$73*'6. INPUT PROJECT'!$K258*'6. INPUT PROJECT'!$L258*(1+'6. INPUT PROJECT'!$M258)</f>
        <v>0</v>
      </c>
      <c r="AB326" s="297">
        <f>AB$73*'6. INPUT PROJECT'!$K258*'6. INPUT PROJECT'!$L258*(1+'6. INPUT PROJECT'!$M258)</f>
        <v>0</v>
      </c>
      <c r="AC326" s="297">
        <f>AC$73*'6. INPUT PROJECT'!$K258*'6. INPUT PROJECT'!$L258*(1+'6. INPUT PROJECT'!$M258)</f>
        <v>0</v>
      </c>
      <c r="AD326" s="297">
        <f>AD$73*'6. INPUT PROJECT'!$K258*'6. INPUT PROJECT'!$L258*(1+'6. INPUT PROJECT'!$M258)</f>
        <v>0</v>
      </c>
      <c r="AE326" s="297">
        <f>AE$73*'6. INPUT PROJECT'!$K258*'6. INPUT PROJECT'!$L258*(1+'6. INPUT PROJECT'!$M258)</f>
        <v>0</v>
      </c>
      <c r="AF326" s="297">
        <f>AF$73*'6. INPUT PROJECT'!$K258*'6. INPUT PROJECT'!$L258*(1+'6. INPUT PROJECT'!$M258)</f>
        <v>0</v>
      </c>
      <c r="AG326" s="297">
        <f>AG$73*'6. INPUT PROJECT'!$K258*'6. INPUT PROJECT'!$L258*(1+'6. INPUT PROJECT'!$M258)</f>
        <v>0</v>
      </c>
      <c r="AH326" s="297">
        <f>AH$73*'6. INPUT PROJECT'!$K258*'6. INPUT PROJECT'!$L258*(1+'6. INPUT PROJECT'!$M258)</f>
        <v>0</v>
      </c>
      <c r="AI326" s="297">
        <f>AI$73*'6. INPUT PROJECT'!$K258*'6. INPUT PROJECT'!$L258*(1+'6. INPUT PROJECT'!$M258)</f>
        <v>0</v>
      </c>
      <c r="AJ326" s="297">
        <f>AJ$73*'6. INPUT PROJECT'!$K258*'6. INPUT PROJECT'!$L258*(1+'6. INPUT PROJECT'!$M258)^2</f>
        <v>0</v>
      </c>
      <c r="AK326" s="297">
        <f>AK$73*'6. INPUT PROJECT'!$K258*'6. INPUT PROJECT'!$L258*(1+'6. INPUT PROJECT'!$M258)^2</f>
        <v>0</v>
      </c>
      <c r="AL326" s="297">
        <f>AL$73*'6. INPUT PROJECT'!$K258*'6. INPUT PROJECT'!$L258*(1+'6. INPUT PROJECT'!$M258)^2</f>
        <v>0</v>
      </c>
      <c r="AM326" s="297">
        <f>AM$73*'6. INPUT PROJECT'!$K258*'6. INPUT PROJECT'!$L258*(1+'6. INPUT PROJECT'!$M258)^2</f>
        <v>0</v>
      </c>
      <c r="AN326" s="297">
        <f>AN$73*'6. INPUT PROJECT'!$K258*'6. INPUT PROJECT'!$L258*(1+'6. INPUT PROJECT'!$M258)^2</f>
        <v>0</v>
      </c>
      <c r="AO326" s="297">
        <f>AO$73*'6. INPUT PROJECT'!$K258*'6. INPUT PROJECT'!$L258*(1+'6. INPUT PROJECT'!$M258)^2</f>
        <v>0</v>
      </c>
      <c r="AP326" s="297">
        <f>AP$73*'6. INPUT PROJECT'!$K258*'6. INPUT PROJECT'!$L258*(1+'6. INPUT PROJECT'!$M258)^2</f>
        <v>0</v>
      </c>
      <c r="AQ326" s="297">
        <f>AQ$73*'6. INPUT PROJECT'!$K258*'6. INPUT PROJECT'!$L258*(1+'6. INPUT PROJECT'!$M258)^2</f>
        <v>0</v>
      </c>
      <c r="AR326" s="297">
        <f>AR$73*'6. INPUT PROJECT'!$K258*'6. INPUT PROJECT'!$L258*(1+'6. INPUT PROJECT'!$M258)^2</f>
        <v>0</v>
      </c>
      <c r="AS326" s="297">
        <f>AS$73*'6. INPUT PROJECT'!$K258*'6. INPUT PROJECT'!$L258*(1+'6. INPUT PROJECT'!$M258)^2</f>
        <v>0</v>
      </c>
      <c r="AT326" s="297">
        <f>AT$73*'6. INPUT PROJECT'!$K258*'6. INPUT PROJECT'!$L258*(1+'6. INPUT PROJECT'!$M258)^2</f>
        <v>0</v>
      </c>
      <c r="AU326" s="297">
        <f>AU$73*'6. INPUT PROJECT'!$K258*'6. INPUT PROJECT'!$L258*(1+'6. INPUT PROJECT'!$M258)^2</f>
        <v>0</v>
      </c>
      <c r="AV326" s="297">
        <f>AV$73*'6. INPUT PROJECT'!$K258*'6. INPUT PROJECT'!$L258*(1+'6. INPUT PROJECT'!$M258)^3</f>
        <v>0</v>
      </c>
      <c r="AW326" s="297">
        <f>AW$73*'6. INPUT PROJECT'!$K258*'6. INPUT PROJECT'!$L258*(1+'6. INPUT PROJECT'!$M258)^3</f>
        <v>0</v>
      </c>
      <c r="AX326" s="297">
        <f>AX$73*'6. INPUT PROJECT'!$K258*'6. INPUT PROJECT'!$L258*(1+'6. INPUT PROJECT'!$M258)^3</f>
        <v>0</v>
      </c>
      <c r="AY326" s="297">
        <f>AY$73*'6. INPUT PROJECT'!$K258*'6. INPUT PROJECT'!$L258*(1+'6. INPUT PROJECT'!$M258)^3</f>
        <v>0</v>
      </c>
      <c r="AZ326" s="297">
        <f>AZ$73*'6. INPUT PROJECT'!$K258*'6. INPUT PROJECT'!$L258*(1+'6. INPUT PROJECT'!$M258)^3</f>
        <v>0</v>
      </c>
      <c r="BA326" s="297">
        <f>BA$73*'6. INPUT PROJECT'!$K258*'6. INPUT PROJECT'!$L258*(1+'6. INPUT PROJECT'!$M258)^3</f>
        <v>0</v>
      </c>
      <c r="BB326" s="297">
        <f>BB$73*'6. INPUT PROJECT'!$K258*'6. INPUT PROJECT'!$L258*(1+'6. INPUT PROJECT'!$M258)^3</f>
        <v>0</v>
      </c>
      <c r="BC326" s="297">
        <f>BC$73*'6. INPUT PROJECT'!$K258*'6. INPUT PROJECT'!$L258*(1+'6. INPUT PROJECT'!$M258)^3</f>
        <v>0</v>
      </c>
      <c r="BD326" s="297">
        <f>BD$73*'6. INPUT PROJECT'!$K258*'6. INPUT PROJECT'!$L258*(1+'6. INPUT PROJECT'!$M258)^3</f>
        <v>0</v>
      </c>
      <c r="BE326" s="297">
        <f>BE$73*'6. INPUT PROJECT'!$K258*'6. INPUT PROJECT'!$L258*(1+'6. INPUT PROJECT'!$M258)^3</f>
        <v>0</v>
      </c>
      <c r="BF326" s="297">
        <f>BF$73*'6. INPUT PROJECT'!$K258*'6. INPUT PROJECT'!$L258*(1+'6. INPUT PROJECT'!$M258)^3</f>
        <v>0</v>
      </c>
      <c r="BG326" s="297">
        <f>BG$73*'6. INPUT PROJECT'!$K258*'6. INPUT PROJECT'!$L258*(1+'6. INPUT PROJECT'!$M258)^3</f>
        <v>0</v>
      </c>
      <c r="BH326" s="297">
        <f>BH$73*'6. INPUT PROJECT'!$K258*'6. INPUT PROJECT'!$L258*(1+'6. INPUT PROJECT'!$M258)^4</f>
        <v>0</v>
      </c>
      <c r="BI326" s="297">
        <f>BI$73*'6. INPUT PROJECT'!$K258*'6. INPUT PROJECT'!$L258*(1+'6. INPUT PROJECT'!$M258)^4</f>
        <v>0</v>
      </c>
      <c r="BJ326" s="297">
        <f>BJ$73*'6. INPUT PROJECT'!$K258*'6. INPUT PROJECT'!$L258*(1+'6. INPUT PROJECT'!$M258)^4</f>
        <v>0</v>
      </c>
      <c r="BK326" s="297">
        <f>BK$73*'6. INPUT PROJECT'!$K258*'6. INPUT PROJECT'!$L258*(1+'6. INPUT PROJECT'!$M258)^4</f>
        <v>0</v>
      </c>
      <c r="BL326" s="297">
        <f>BL$73*'6. INPUT PROJECT'!$K258*'6. INPUT PROJECT'!$L258*(1+'6. INPUT PROJECT'!$M258)^4</f>
        <v>0</v>
      </c>
      <c r="BM326" s="297">
        <f>BM$73*'6. INPUT PROJECT'!$K258*'6. INPUT PROJECT'!$L258*(1+'6. INPUT PROJECT'!$M258)^4</f>
        <v>0</v>
      </c>
      <c r="BN326" s="297">
        <f>BN$73*'6. INPUT PROJECT'!$K258*'6. INPUT PROJECT'!$L258*(1+'6. INPUT PROJECT'!$M258)^4</f>
        <v>0</v>
      </c>
      <c r="BO326" s="297">
        <f>BO$73*'6. INPUT PROJECT'!$K258*'6. INPUT PROJECT'!$L258*(1+'6. INPUT PROJECT'!$M258)^4</f>
        <v>0</v>
      </c>
      <c r="BP326" s="297">
        <f>BP$73*'6. INPUT PROJECT'!$K258*'6. INPUT PROJECT'!$L258*(1+'6. INPUT PROJECT'!$M258)^4</f>
        <v>0</v>
      </c>
      <c r="BQ326" s="297">
        <f>BQ$73*'6. INPUT PROJECT'!$K258*'6. INPUT PROJECT'!$L258*(1+'6. INPUT PROJECT'!$M258)^4</f>
        <v>0</v>
      </c>
      <c r="BR326" s="297">
        <f>BR$73*'6. INPUT PROJECT'!$K258*'6. INPUT PROJECT'!$L258*(1+'6. INPUT PROJECT'!$M258)^4</f>
        <v>0</v>
      </c>
      <c r="BS326" s="297">
        <f>BS$73*'6. INPUT PROJECT'!$K258*'6. INPUT PROJECT'!$L258*(1+'6. INPUT PROJECT'!$M258)^4</f>
        <v>0</v>
      </c>
    </row>
    <row r="327" spans="1:71" s="80" customFormat="1" ht="16" outlineLevel="2">
      <c r="A327" s="83"/>
      <c r="B327" s="129" t="str">
        <f>'6. INPUT PROJECT'!D259</f>
        <v>Project-3.5.1-Item #6</v>
      </c>
      <c r="C327" s="129">
        <f>'6. INPUT PROJECT'!F259</f>
        <v>0</v>
      </c>
      <c r="E327" s="297">
        <f t="shared" si="196"/>
        <v>0</v>
      </c>
      <c r="F327" s="297">
        <f t="shared" si="197"/>
        <v>0</v>
      </c>
      <c r="G327" s="297">
        <f t="shared" si="198"/>
        <v>0</v>
      </c>
      <c r="H327" s="297">
        <f t="shared" si="199"/>
        <v>0</v>
      </c>
      <c r="I327" s="297">
        <f t="shared" si="200"/>
        <v>0</v>
      </c>
      <c r="J327" s="297">
        <f t="shared" si="201"/>
        <v>0</v>
      </c>
      <c r="K327" s="291"/>
      <c r="L327" s="297">
        <f>L$73*'6. INPUT PROJECT'!$K259*'6. INPUT PROJECT'!$L259</f>
        <v>0</v>
      </c>
      <c r="M327" s="297">
        <f>M$73*'6. INPUT PROJECT'!$K259*'6. INPUT PROJECT'!$L259</f>
        <v>0</v>
      </c>
      <c r="N327" s="297">
        <f>N$73*'6. INPUT PROJECT'!$K259*'6. INPUT PROJECT'!$L259</f>
        <v>0</v>
      </c>
      <c r="O327" s="297">
        <f>O$73*'6. INPUT PROJECT'!$K259*'6. INPUT PROJECT'!$L259</f>
        <v>0</v>
      </c>
      <c r="P327" s="297">
        <f>P$73*'6. INPUT PROJECT'!$K259*'6. INPUT PROJECT'!$L259</f>
        <v>0</v>
      </c>
      <c r="Q327" s="297">
        <f>Q$73*'6. INPUT PROJECT'!$K259*'6. INPUT PROJECT'!$L259</f>
        <v>0</v>
      </c>
      <c r="R327" s="297">
        <f>R$73*'6. INPUT PROJECT'!$K259*'6. INPUT PROJECT'!$L259</f>
        <v>0</v>
      </c>
      <c r="S327" s="297">
        <f>S$73*'6. INPUT PROJECT'!$K259*'6. INPUT PROJECT'!$L259</f>
        <v>0</v>
      </c>
      <c r="T327" s="297">
        <f>T$73*'6. INPUT PROJECT'!$K259*'6. INPUT PROJECT'!$L259</f>
        <v>0</v>
      </c>
      <c r="U327" s="297">
        <f>U$73*'6. INPUT PROJECT'!$K259*'6. INPUT PROJECT'!$L259</f>
        <v>0</v>
      </c>
      <c r="V327" s="297">
        <f>V$73*'6. INPUT PROJECT'!$K259*'6. INPUT PROJECT'!$L259</f>
        <v>0</v>
      </c>
      <c r="W327" s="297">
        <f>W$73*'6. INPUT PROJECT'!$K259*'6. INPUT PROJECT'!$L259</f>
        <v>0</v>
      </c>
      <c r="X327" s="297">
        <f>X$73*'6. INPUT PROJECT'!$K259*'6. INPUT PROJECT'!$L259*(1+'6. INPUT PROJECT'!$M259)</f>
        <v>0</v>
      </c>
      <c r="Y327" s="297">
        <f>Y$73*'6. INPUT PROJECT'!$K259*'6. INPUT PROJECT'!$L259*(1+'6. INPUT PROJECT'!$M259)</f>
        <v>0</v>
      </c>
      <c r="Z327" s="297">
        <f>Z$73*'6. INPUT PROJECT'!$K259*'6. INPUT PROJECT'!$L259*(1+'6. INPUT PROJECT'!$M259)</f>
        <v>0</v>
      </c>
      <c r="AA327" s="297">
        <f>AA$73*'6. INPUT PROJECT'!$K259*'6. INPUT PROJECT'!$L259*(1+'6. INPUT PROJECT'!$M259)</f>
        <v>0</v>
      </c>
      <c r="AB327" s="297">
        <f>AB$73*'6. INPUT PROJECT'!$K259*'6. INPUT PROJECT'!$L259*(1+'6. INPUT PROJECT'!$M259)</f>
        <v>0</v>
      </c>
      <c r="AC327" s="297">
        <f>AC$73*'6. INPUT PROJECT'!$K259*'6. INPUT PROJECT'!$L259*(1+'6. INPUT PROJECT'!$M259)</f>
        <v>0</v>
      </c>
      <c r="AD327" s="297">
        <f>AD$73*'6. INPUT PROJECT'!$K259*'6. INPUT PROJECT'!$L259*(1+'6. INPUT PROJECT'!$M259)</f>
        <v>0</v>
      </c>
      <c r="AE327" s="297">
        <f>AE$73*'6. INPUT PROJECT'!$K259*'6. INPUT PROJECT'!$L259*(1+'6. INPUT PROJECT'!$M259)</f>
        <v>0</v>
      </c>
      <c r="AF327" s="297">
        <f>AF$73*'6. INPUT PROJECT'!$K259*'6. INPUT PROJECT'!$L259*(1+'6. INPUT PROJECT'!$M259)</f>
        <v>0</v>
      </c>
      <c r="AG327" s="297">
        <f>AG$73*'6. INPUT PROJECT'!$K259*'6. INPUT PROJECT'!$L259*(1+'6. INPUT PROJECT'!$M259)</f>
        <v>0</v>
      </c>
      <c r="AH327" s="297">
        <f>AH$73*'6. INPUT PROJECT'!$K259*'6. INPUT PROJECT'!$L259*(1+'6. INPUT PROJECT'!$M259)</f>
        <v>0</v>
      </c>
      <c r="AI327" s="297">
        <f>AI$73*'6. INPUT PROJECT'!$K259*'6. INPUT PROJECT'!$L259*(1+'6. INPUT PROJECT'!$M259)</f>
        <v>0</v>
      </c>
      <c r="AJ327" s="297">
        <f>AJ$73*'6. INPUT PROJECT'!$K259*'6. INPUT PROJECT'!$L259*(1+'6. INPUT PROJECT'!$M259)^2</f>
        <v>0</v>
      </c>
      <c r="AK327" s="297">
        <f>AK$73*'6. INPUT PROJECT'!$K259*'6. INPUT PROJECT'!$L259*(1+'6. INPUT PROJECT'!$M259)^2</f>
        <v>0</v>
      </c>
      <c r="AL327" s="297">
        <f>AL$73*'6. INPUT PROJECT'!$K259*'6. INPUT PROJECT'!$L259*(1+'6. INPUT PROJECT'!$M259)^2</f>
        <v>0</v>
      </c>
      <c r="AM327" s="297">
        <f>AM$73*'6. INPUT PROJECT'!$K259*'6. INPUT PROJECT'!$L259*(1+'6. INPUT PROJECT'!$M259)^2</f>
        <v>0</v>
      </c>
      <c r="AN327" s="297">
        <f>AN$73*'6. INPUT PROJECT'!$K259*'6. INPUT PROJECT'!$L259*(1+'6. INPUT PROJECT'!$M259)^2</f>
        <v>0</v>
      </c>
      <c r="AO327" s="297">
        <f>AO$73*'6. INPUT PROJECT'!$K259*'6. INPUT PROJECT'!$L259*(1+'6. INPUT PROJECT'!$M259)^2</f>
        <v>0</v>
      </c>
      <c r="AP327" s="297">
        <f>AP$73*'6. INPUT PROJECT'!$K259*'6. INPUT PROJECT'!$L259*(1+'6. INPUT PROJECT'!$M259)^2</f>
        <v>0</v>
      </c>
      <c r="AQ327" s="297">
        <f>AQ$73*'6. INPUT PROJECT'!$K259*'6. INPUT PROJECT'!$L259*(1+'6. INPUT PROJECT'!$M259)^2</f>
        <v>0</v>
      </c>
      <c r="AR327" s="297">
        <f>AR$73*'6. INPUT PROJECT'!$K259*'6. INPUT PROJECT'!$L259*(1+'6. INPUT PROJECT'!$M259)^2</f>
        <v>0</v>
      </c>
      <c r="AS327" s="297">
        <f>AS$73*'6. INPUT PROJECT'!$K259*'6. INPUT PROJECT'!$L259*(1+'6. INPUT PROJECT'!$M259)^2</f>
        <v>0</v>
      </c>
      <c r="AT327" s="297">
        <f>AT$73*'6. INPUT PROJECT'!$K259*'6. INPUT PROJECT'!$L259*(1+'6. INPUT PROJECT'!$M259)^2</f>
        <v>0</v>
      </c>
      <c r="AU327" s="297">
        <f>AU$73*'6. INPUT PROJECT'!$K259*'6. INPUT PROJECT'!$L259*(1+'6. INPUT PROJECT'!$M259)^2</f>
        <v>0</v>
      </c>
      <c r="AV327" s="297">
        <f>AV$73*'6. INPUT PROJECT'!$K259*'6. INPUT PROJECT'!$L259*(1+'6. INPUT PROJECT'!$M259)^3</f>
        <v>0</v>
      </c>
      <c r="AW327" s="297">
        <f>AW$73*'6. INPUT PROJECT'!$K259*'6. INPUT PROJECT'!$L259*(1+'6. INPUT PROJECT'!$M259)^3</f>
        <v>0</v>
      </c>
      <c r="AX327" s="297">
        <f>AX$73*'6. INPUT PROJECT'!$K259*'6. INPUT PROJECT'!$L259*(1+'6. INPUT PROJECT'!$M259)^3</f>
        <v>0</v>
      </c>
      <c r="AY327" s="297">
        <f>AY$73*'6. INPUT PROJECT'!$K259*'6. INPUT PROJECT'!$L259*(1+'6. INPUT PROJECT'!$M259)^3</f>
        <v>0</v>
      </c>
      <c r="AZ327" s="297">
        <f>AZ$73*'6. INPUT PROJECT'!$K259*'6. INPUT PROJECT'!$L259*(1+'6. INPUT PROJECT'!$M259)^3</f>
        <v>0</v>
      </c>
      <c r="BA327" s="297">
        <f>BA$73*'6. INPUT PROJECT'!$K259*'6. INPUT PROJECT'!$L259*(1+'6. INPUT PROJECT'!$M259)^3</f>
        <v>0</v>
      </c>
      <c r="BB327" s="297">
        <f>BB$73*'6. INPUT PROJECT'!$K259*'6. INPUT PROJECT'!$L259*(1+'6. INPUT PROJECT'!$M259)^3</f>
        <v>0</v>
      </c>
      <c r="BC327" s="297">
        <f>BC$73*'6. INPUT PROJECT'!$K259*'6. INPUT PROJECT'!$L259*(1+'6. INPUT PROJECT'!$M259)^3</f>
        <v>0</v>
      </c>
      <c r="BD327" s="297">
        <f>BD$73*'6. INPUT PROJECT'!$K259*'6. INPUT PROJECT'!$L259*(1+'6. INPUT PROJECT'!$M259)^3</f>
        <v>0</v>
      </c>
      <c r="BE327" s="297">
        <f>BE$73*'6. INPUT PROJECT'!$K259*'6. INPUT PROJECT'!$L259*(1+'6. INPUT PROJECT'!$M259)^3</f>
        <v>0</v>
      </c>
      <c r="BF327" s="297">
        <f>BF$73*'6. INPUT PROJECT'!$K259*'6. INPUT PROJECT'!$L259*(1+'6. INPUT PROJECT'!$M259)^3</f>
        <v>0</v>
      </c>
      <c r="BG327" s="297">
        <f>BG$73*'6. INPUT PROJECT'!$K259*'6. INPUT PROJECT'!$L259*(1+'6. INPUT PROJECT'!$M259)^3</f>
        <v>0</v>
      </c>
      <c r="BH327" s="297">
        <f>BH$73*'6. INPUT PROJECT'!$K259*'6. INPUT PROJECT'!$L259*(1+'6. INPUT PROJECT'!$M259)^4</f>
        <v>0</v>
      </c>
      <c r="BI327" s="297">
        <f>BI$73*'6. INPUT PROJECT'!$K259*'6. INPUT PROJECT'!$L259*(1+'6. INPUT PROJECT'!$M259)^4</f>
        <v>0</v>
      </c>
      <c r="BJ327" s="297">
        <f>BJ$73*'6. INPUT PROJECT'!$K259*'6. INPUT PROJECT'!$L259*(1+'6. INPUT PROJECT'!$M259)^4</f>
        <v>0</v>
      </c>
      <c r="BK327" s="297">
        <f>BK$73*'6. INPUT PROJECT'!$K259*'6. INPUT PROJECT'!$L259*(1+'6. INPUT PROJECT'!$M259)^4</f>
        <v>0</v>
      </c>
      <c r="BL327" s="297">
        <f>BL$73*'6. INPUT PROJECT'!$K259*'6. INPUT PROJECT'!$L259*(1+'6. INPUT PROJECT'!$M259)^4</f>
        <v>0</v>
      </c>
      <c r="BM327" s="297">
        <f>BM$73*'6. INPUT PROJECT'!$K259*'6. INPUT PROJECT'!$L259*(1+'6. INPUT PROJECT'!$M259)^4</f>
        <v>0</v>
      </c>
      <c r="BN327" s="297">
        <f>BN$73*'6. INPUT PROJECT'!$K259*'6. INPUT PROJECT'!$L259*(1+'6. INPUT PROJECT'!$M259)^4</f>
        <v>0</v>
      </c>
      <c r="BO327" s="297">
        <f>BO$73*'6. INPUT PROJECT'!$K259*'6. INPUT PROJECT'!$L259*(1+'6. INPUT PROJECT'!$M259)^4</f>
        <v>0</v>
      </c>
      <c r="BP327" s="297">
        <f>BP$73*'6. INPUT PROJECT'!$K259*'6. INPUT PROJECT'!$L259*(1+'6. INPUT PROJECT'!$M259)^4</f>
        <v>0</v>
      </c>
      <c r="BQ327" s="297">
        <f>BQ$73*'6. INPUT PROJECT'!$K259*'6. INPUT PROJECT'!$L259*(1+'6. INPUT PROJECT'!$M259)^4</f>
        <v>0</v>
      </c>
      <c r="BR327" s="297">
        <f>BR$73*'6. INPUT PROJECT'!$K259*'6. INPUT PROJECT'!$L259*(1+'6. INPUT PROJECT'!$M259)^4</f>
        <v>0</v>
      </c>
      <c r="BS327" s="297">
        <f>BS$73*'6. INPUT PROJECT'!$K259*'6. INPUT PROJECT'!$L259*(1+'6. INPUT PROJECT'!$M259)^4</f>
        <v>0</v>
      </c>
    </row>
    <row r="328" spans="1:71" s="80" customFormat="1" ht="16" outlineLevel="2">
      <c r="A328" s="83"/>
      <c r="B328" s="129" t="str">
        <f>'6. INPUT PROJECT'!D260</f>
        <v>Project-3.5.1-Item #7</v>
      </c>
      <c r="C328" s="129">
        <f>'6. INPUT PROJECT'!F260</f>
        <v>0</v>
      </c>
      <c r="E328" s="297">
        <f t="shared" si="196"/>
        <v>0</v>
      </c>
      <c r="F328" s="297">
        <f t="shared" si="197"/>
        <v>0</v>
      </c>
      <c r="G328" s="297">
        <f t="shared" si="198"/>
        <v>0</v>
      </c>
      <c r="H328" s="297">
        <f t="shared" si="199"/>
        <v>0</v>
      </c>
      <c r="I328" s="297">
        <f t="shared" si="200"/>
        <v>0</v>
      </c>
      <c r="J328" s="297">
        <f t="shared" si="201"/>
        <v>0</v>
      </c>
      <c r="K328" s="291"/>
      <c r="L328" s="297">
        <f>L$73*'6. INPUT PROJECT'!$K260*'6. INPUT PROJECT'!$L260</f>
        <v>0</v>
      </c>
      <c r="M328" s="297">
        <f>M$73*'6. INPUT PROJECT'!$K260*'6. INPUT PROJECT'!$L260</f>
        <v>0</v>
      </c>
      <c r="N328" s="297">
        <f>N$73*'6. INPUT PROJECT'!$K260*'6. INPUT PROJECT'!$L260</f>
        <v>0</v>
      </c>
      <c r="O328" s="297">
        <f>O$73*'6. INPUT PROJECT'!$K260*'6. INPUT PROJECT'!$L260</f>
        <v>0</v>
      </c>
      <c r="P328" s="297">
        <f>P$73*'6. INPUT PROJECT'!$K260*'6. INPUT PROJECT'!$L260</f>
        <v>0</v>
      </c>
      <c r="Q328" s="297">
        <f>Q$73*'6. INPUT PROJECT'!$K260*'6. INPUT PROJECT'!$L260</f>
        <v>0</v>
      </c>
      <c r="R328" s="297">
        <f>R$73*'6. INPUT PROJECT'!$K260*'6. INPUT PROJECT'!$L260</f>
        <v>0</v>
      </c>
      <c r="S328" s="297">
        <f>S$73*'6. INPUT PROJECT'!$K260*'6. INPUT PROJECT'!$L260</f>
        <v>0</v>
      </c>
      <c r="T328" s="297">
        <f>T$73*'6. INPUT PROJECT'!$K260*'6. INPUT PROJECT'!$L260</f>
        <v>0</v>
      </c>
      <c r="U328" s="297">
        <f>U$73*'6. INPUT PROJECT'!$K260*'6. INPUT PROJECT'!$L260</f>
        <v>0</v>
      </c>
      <c r="V328" s="297">
        <f>V$73*'6. INPUT PROJECT'!$K260*'6. INPUT PROJECT'!$L260</f>
        <v>0</v>
      </c>
      <c r="W328" s="297">
        <f>W$73*'6. INPUT PROJECT'!$K260*'6. INPUT PROJECT'!$L260</f>
        <v>0</v>
      </c>
      <c r="X328" s="297">
        <f>X$73*'6. INPUT PROJECT'!$K260*'6. INPUT PROJECT'!$L260*(1+'6. INPUT PROJECT'!$M260)</f>
        <v>0</v>
      </c>
      <c r="Y328" s="297">
        <f>Y$73*'6. INPUT PROJECT'!$K260*'6. INPUT PROJECT'!$L260*(1+'6. INPUT PROJECT'!$M260)</f>
        <v>0</v>
      </c>
      <c r="Z328" s="297">
        <f>Z$73*'6. INPUT PROJECT'!$K260*'6. INPUT PROJECT'!$L260*(1+'6. INPUT PROJECT'!$M260)</f>
        <v>0</v>
      </c>
      <c r="AA328" s="297">
        <f>AA$73*'6. INPUT PROJECT'!$K260*'6. INPUT PROJECT'!$L260*(1+'6. INPUT PROJECT'!$M260)</f>
        <v>0</v>
      </c>
      <c r="AB328" s="297">
        <f>AB$73*'6. INPUT PROJECT'!$K260*'6. INPUT PROJECT'!$L260*(1+'6. INPUT PROJECT'!$M260)</f>
        <v>0</v>
      </c>
      <c r="AC328" s="297">
        <f>AC$73*'6. INPUT PROJECT'!$K260*'6. INPUT PROJECT'!$L260*(1+'6. INPUT PROJECT'!$M260)</f>
        <v>0</v>
      </c>
      <c r="AD328" s="297">
        <f>AD$73*'6. INPUT PROJECT'!$K260*'6. INPUT PROJECT'!$L260*(1+'6. INPUT PROJECT'!$M260)</f>
        <v>0</v>
      </c>
      <c r="AE328" s="297">
        <f>AE$73*'6. INPUT PROJECT'!$K260*'6. INPUT PROJECT'!$L260*(1+'6. INPUT PROJECT'!$M260)</f>
        <v>0</v>
      </c>
      <c r="AF328" s="297">
        <f>AF$73*'6. INPUT PROJECT'!$K260*'6. INPUT PROJECT'!$L260*(1+'6. INPUT PROJECT'!$M260)</f>
        <v>0</v>
      </c>
      <c r="AG328" s="297">
        <f>AG$73*'6. INPUT PROJECT'!$K260*'6. INPUT PROJECT'!$L260*(1+'6. INPUT PROJECT'!$M260)</f>
        <v>0</v>
      </c>
      <c r="AH328" s="297">
        <f>AH$73*'6. INPUT PROJECT'!$K260*'6. INPUT PROJECT'!$L260*(1+'6. INPUT PROJECT'!$M260)</f>
        <v>0</v>
      </c>
      <c r="AI328" s="297">
        <f>AI$73*'6. INPUT PROJECT'!$K260*'6. INPUT PROJECT'!$L260*(1+'6. INPUT PROJECT'!$M260)</f>
        <v>0</v>
      </c>
      <c r="AJ328" s="297">
        <f>AJ$73*'6. INPUT PROJECT'!$K260*'6. INPUT PROJECT'!$L260*(1+'6. INPUT PROJECT'!$M260)^2</f>
        <v>0</v>
      </c>
      <c r="AK328" s="297">
        <f>AK$73*'6. INPUT PROJECT'!$K260*'6. INPUT PROJECT'!$L260*(1+'6. INPUT PROJECT'!$M260)^2</f>
        <v>0</v>
      </c>
      <c r="AL328" s="297">
        <f>AL$73*'6. INPUT PROJECT'!$K260*'6. INPUT PROJECT'!$L260*(1+'6. INPUT PROJECT'!$M260)^2</f>
        <v>0</v>
      </c>
      <c r="AM328" s="297">
        <f>AM$73*'6. INPUT PROJECT'!$K260*'6. INPUT PROJECT'!$L260*(1+'6. INPUT PROJECT'!$M260)^2</f>
        <v>0</v>
      </c>
      <c r="AN328" s="297">
        <f>AN$73*'6. INPUT PROJECT'!$K260*'6. INPUT PROJECT'!$L260*(1+'6. INPUT PROJECT'!$M260)^2</f>
        <v>0</v>
      </c>
      <c r="AO328" s="297">
        <f>AO$73*'6. INPUT PROJECT'!$K260*'6. INPUT PROJECT'!$L260*(1+'6. INPUT PROJECT'!$M260)^2</f>
        <v>0</v>
      </c>
      <c r="AP328" s="297">
        <f>AP$73*'6. INPUT PROJECT'!$K260*'6. INPUT PROJECT'!$L260*(1+'6. INPUT PROJECT'!$M260)^2</f>
        <v>0</v>
      </c>
      <c r="AQ328" s="297">
        <f>AQ$73*'6. INPUT PROJECT'!$K260*'6. INPUT PROJECT'!$L260*(1+'6. INPUT PROJECT'!$M260)^2</f>
        <v>0</v>
      </c>
      <c r="AR328" s="297">
        <f>AR$73*'6. INPUT PROJECT'!$K260*'6. INPUT PROJECT'!$L260*(1+'6. INPUT PROJECT'!$M260)^2</f>
        <v>0</v>
      </c>
      <c r="AS328" s="297">
        <f>AS$73*'6. INPUT PROJECT'!$K260*'6. INPUT PROJECT'!$L260*(1+'6. INPUT PROJECT'!$M260)^2</f>
        <v>0</v>
      </c>
      <c r="AT328" s="297">
        <f>AT$73*'6. INPUT PROJECT'!$K260*'6. INPUT PROJECT'!$L260*(1+'6. INPUT PROJECT'!$M260)^2</f>
        <v>0</v>
      </c>
      <c r="AU328" s="297">
        <f>AU$73*'6. INPUT PROJECT'!$K260*'6. INPUT PROJECT'!$L260*(1+'6. INPUT PROJECT'!$M260)^2</f>
        <v>0</v>
      </c>
      <c r="AV328" s="297">
        <f>AV$73*'6. INPUT PROJECT'!$K260*'6. INPUT PROJECT'!$L260*(1+'6. INPUT PROJECT'!$M260)^3</f>
        <v>0</v>
      </c>
      <c r="AW328" s="297">
        <f>AW$73*'6. INPUT PROJECT'!$K260*'6. INPUT PROJECT'!$L260*(1+'6. INPUT PROJECT'!$M260)^3</f>
        <v>0</v>
      </c>
      <c r="AX328" s="297">
        <f>AX$73*'6. INPUT PROJECT'!$K260*'6. INPUT PROJECT'!$L260*(1+'6. INPUT PROJECT'!$M260)^3</f>
        <v>0</v>
      </c>
      <c r="AY328" s="297">
        <f>AY$73*'6. INPUT PROJECT'!$K260*'6. INPUT PROJECT'!$L260*(1+'6. INPUT PROJECT'!$M260)^3</f>
        <v>0</v>
      </c>
      <c r="AZ328" s="297">
        <f>AZ$73*'6. INPUT PROJECT'!$K260*'6. INPUT PROJECT'!$L260*(1+'6. INPUT PROJECT'!$M260)^3</f>
        <v>0</v>
      </c>
      <c r="BA328" s="297">
        <f>BA$73*'6. INPUT PROJECT'!$K260*'6. INPUT PROJECT'!$L260*(1+'6. INPUT PROJECT'!$M260)^3</f>
        <v>0</v>
      </c>
      <c r="BB328" s="297">
        <f>BB$73*'6. INPUT PROJECT'!$K260*'6. INPUT PROJECT'!$L260*(1+'6. INPUT PROJECT'!$M260)^3</f>
        <v>0</v>
      </c>
      <c r="BC328" s="297">
        <f>BC$73*'6. INPUT PROJECT'!$K260*'6. INPUT PROJECT'!$L260*(1+'6. INPUT PROJECT'!$M260)^3</f>
        <v>0</v>
      </c>
      <c r="BD328" s="297">
        <f>BD$73*'6. INPUT PROJECT'!$K260*'6. INPUT PROJECT'!$L260*(1+'6. INPUT PROJECT'!$M260)^3</f>
        <v>0</v>
      </c>
      <c r="BE328" s="297">
        <f>BE$73*'6. INPUT PROJECT'!$K260*'6. INPUT PROJECT'!$L260*(1+'6. INPUT PROJECT'!$M260)^3</f>
        <v>0</v>
      </c>
      <c r="BF328" s="297">
        <f>BF$73*'6. INPUT PROJECT'!$K260*'6. INPUT PROJECT'!$L260*(1+'6. INPUT PROJECT'!$M260)^3</f>
        <v>0</v>
      </c>
      <c r="BG328" s="297">
        <f>BG$73*'6. INPUT PROJECT'!$K260*'6. INPUT PROJECT'!$L260*(1+'6. INPUT PROJECT'!$M260)^3</f>
        <v>0</v>
      </c>
      <c r="BH328" s="297">
        <f>BH$73*'6. INPUT PROJECT'!$K260*'6. INPUT PROJECT'!$L260*(1+'6. INPUT PROJECT'!$M260)^4</f>
        <v>0</v>
      </c>
      <c r="BI328" s="297">
        <f>BI$73*'6. INPUT PROJECT'!$K260*'6. INPUT PROJECT'!$L260*(1+'6. INPUT PROJECT'!$M260)^4</f>
        <v>0</v>
      </c>
      <c r="BJ328" s="297">
        <f>BJ$73*'6. INPUT PROJECT'!$K260*'6. INPUT PROJECT'!$L260*(1+'6. INPUT PROJECT'!$M260)^4</f>
        <v>0</v>
      </c>
      <c r="BK328" s="297">
        <f>BK$73*'6. INPUT PROJECT'!$K260*'6. INPUT PROJECT'!$L260*(1+'6. INPUT PROJECT'!$M260)^4</f>
        <v>0</v>
      </c>
      <c r="BL328" s="297">
        <f>BL$73*'6. INPUT PROJECT'!$K260*'6. INPUT PROJECT'!$L260*(1+'6. INPUT PROJECT'!$M260)^4</f>
        <v>0</v>
      </c>
      <c r="BM328" s="297">
        <f>BM$73*'6. INPUT PROJECT'!$K260*'6. INPUT PROJECT'!$L260*(1+'6. INPUT PROJECT'!$M260)^4</f>
        <v>0</v>
      </c>
      <c r="BN328" s="297">
        <f>BN$73*'6. INPUT PROJECT'!$K260*'6. INPUT PROJECT'!$L260*(1+'6. INPUT PROJECT'!$M260)^4</f>
        <v>0</v>
      </c>
      <c r="BO328" s="297">
        <f>BO$73*'6. INPUT PROJECT'!$K260*'6. INPUT PROJECT'!$L260*(1+'6. INPUT PROJECT'!$M260)^4</f>
        <v>0</v>
      </c>
      <c r="BP328" s="297">
        <f>BP$73*'6. INPUT PROJECT'!$K260*'6. INPUT PROJECT'!$L260*(1+'6. INPUT PROJECT'!$M260)^4</f>
        <v>0</v>
      </c>
      <c r="BQ328" s="297">
        <f>BQ$73*'6. INPUT PROJECT'!$K260*'6. INPUT PROJECT'!$L260*(1+'6. INPUT PROJECT'!$M260)^4</f>
        <v>0</v>
      </c>
      <c r="BR328" s="297">
        <f>BR$73*'6. INPUT PROJECT'!$K260*'6. INPUT PROJECT'!$L260*(1+'6. INPUT PROJECT'!$M260)^4</f>
        <v>0</v>
      </c>
      <c r="BS328" s="297">
        <f>BS$73*'6. INPUT PROJECT'!$K260*'6. INPUT PROJECT'!$L260*(1+'6. INPUT PROJECT'!$M260)^4</f>
        <v>0</v>
      </c>
    </row>
    <row r="329" spans="1:71" s="80" customFormat="1" ht="16" outlineLevel="2">
      <c r="A329" s="83"/>
      <c r="B329" s="129" t="str">
        <f>'6. INPUT PROJECT'!D261</f>
        <v>Project-3.5.1-Item #8</v>
      </c>
      <c r="C329" s="129">
        <f>'6. INPUT PROJECT'!F261</f>
        <v>0</v>
      </c>
      <c r="E329" s="297">
        <f t="shared" si="196"/>
        <v>0</v>
      </c>
      <c r="F329" s="297">
        <f t="shared" si="197"/>
        <v>0</v>
      </c>
      <c r="G329" s="297">
        <f t="shared" si="198"/>
        <v>0</v>
      </c>
      <c r="H329" s="297">
        <f t="shared" si="199"/>
        <v>0</v>
      </c>
      <c r="I329" s="297">
        <f t="shared" si="200"/>
        <v>0</v>
      </c>
      <c r="J329" s="297">
        <f t="shared" si="201"/>
        <v>0</v>
      </c>
      <c r="K329" s="291"/>
      <c r="L329" s="297">
        <f>L$73*'6. INPUT PROJECT'!$K261*'6. INPUT PROJECT'!$L261</f>
        <v>0</v>
      </c>
      <c r="M329" s="297">
        <f>M$73*'6. INPUT PROJECT'!$K261*'6. INPUT PROJECT'!$L261</f>
        <v>0</v>
      </c>
      <c r="N329" s="297">
        <f>N$73*'6. INPUT PROJECT'!$K261*'6. INPUT PROJECT'!$L261</f>
        <v>0</v>
      </c>
      <c r="O329" s="297">
        <f>O$73*'6. INPUT PROJECT'!$K261*'6. INPUT PROJECT'!$L261</f>
        <v>0</v>
      </c>
      <c r="P329" s="297">
        <f>P$73*'6. INPUT PROJECT'!$K261*'6. INPUT PROJECT'!$L261</f>
        <v>0</v>
      </c>
      <c r="Q329" s="297">
        <f>Q$73*'6. INPUT PROJECT'!$K261*'6. INPUT PROJECT'!$L261</f>
        <v>0</v>
      </c>
      <c r="R329" s="297">
        <f>R$73*'6. INPUT PROJECT'!$K261*'6. INPUT PROJECT'!$L261</f>
        <v>0</v>
      </c>
      <c r="S329" s="297">
        <f>S$73*'6. INPUT PROJECT'!$K261*'6. INPUT PROJECT'!$L261</f>
        <v>0</v>
      </c>
      <c r="T329" s="297">
        <f>T$73*'6. INPUT PROJECT'!$K261*'6. INPUT PROJECT'!$L261</f>
        <v>0</v>
      </c>
      <c r="U329" s="297">
        <f>U$73*'6. INPUT PROJECT'!$K261*'6. INPUT PROJECT'!$L261</f>
        <v>0</v>
      </c>
      <c r="V329" s="297">
        <f>V$73*'6. INPUT PROJECT'!$K261*'6. INPUT PROJECT'!$L261</f>
        <v>0</v>
      </c>
      <c r="W329" s="297">
        <f>W$73*'6. INPUT PROJECT'!$K261*'6. INPUT PROJECT'!$L261</f>
        <v>0</v>
      </c>
      <c r="X329" s="297">
        <f>X$73*'6. INPUT PROJECT'!$K261*'6. INPUT PROJECT'!$L261*(1+'6. INPUT PROJECT'!$M261)</f>
        <v>0</v>
      </c>
      <c r="Y329" s="297">
        <f>Y$73*'6. INPUT PROJECT'!$K261*'6. INPUT PROJECT'!$L261*(1+'6. INPUT PROJECT'!$M261)</f>
        <v>0</v>
      </c>
      <c r="Z329" s="297">
        <f>Z$73*'6. INPUT PROJECT'!$K261*'6. INPUT PROJECT'!$L261*(1+'6. INPUT PROJECT'!$M261)</f>
        <v>0</v>
      </c>
      <c r="AA329" s="297">
        <f>AA$73*'6. INPUT PROJECT'!$K261*'6. INPUT PROJECT'!$L261*(1+'6. INPUT PROJECT'!$M261)</f>
        <v>0</v>
      </c>
      <c r="AB329" s="297">
        <f>AB$73*'6. INPUT PROJECT'!$K261*'6. INPUT PROJECT'!$L261*(1+'6. INPUT PROJECT'!$M261)</f>
        <v>0</v>
      </c>
      <c r="AC329" s="297">
        <f>AC$73*'6. INPUT PROJECT'!$K261*'6. INPUT PROJECT'!$L261*(1+'6. INPUT PROJECT'!$M261)</f>
        <v>0</v>
      </c>
      <c r="AD329" s="297">
        <f>AD$73*'6. INPUT PROJECT'!$K261*'6. INPUT PROJECT'!$L261*(1+'6. INPUT PROJECT'!$M261)</f>
        <v>0</v>
      </c>
      <c r="AE329" s="297">
        <f>AE$73*'6. INPUT PROJECT'!$K261*'6. INPUT PROJECT'!$L261*(1+'6. INPUT PROJECT'!$M261)</f>
        <v>0</v>
      </c>
      <c r="AF329" s="297">
        <f>AF$73*'6. INPUT PROJECT'!$K261*'6. INPUT PROJECT'!$L261*(1+'6. INPUT PROJECT'!$M261)</f>
        <v>0</v>
      </c>
      <c r="AG329" s="297">
        <f>AG$73*'6. INPUT PROJECT'!$K261*'6. INPUT PROJECT'!$L261*(1+'6. INPUT PROJECT'!$M261)</f>
        <v>0</v>
      </c>
      <c r="AH329" s="297">
        <f>AH$73*'6. INPUT PROJECT'!$K261*'6. INPUT PROJECT'!$L261*(1+'6. INPUT PROJECT'!$M261)</f>
        <v>0</v>
      </c>
      <c r="AI329" s="297">
        <f>AI$73*'6. INPUT PROJECT'!$K261*'6. INPUT PROJECT'!$L261*(1+'6. INPUT PROJECT'!$M261)</f>
        <v>0</v>
      </c>
      <c r="AJ329" s="297">
        <f>AJ$73*'6. INPUT PROJECT'!$K261*'6. INPUT PROJECT'!$L261*(1+'6. INPUT PROJECT'!$M261)^2</f>
        <v>0</v>
      </c>
      <c r="AK329" s="297">
        <f>AK$73*'6. INPUT PROJECT'!$K261*'6. INPUT PROJECT'!$L261*(1+'6. INPUT PROJECT'!$M261)^2</f>
        <v>0</v>
      </c>
      <c r="AL329" s="297">
        <f>AL$73*'6. INPUT PROJECT'!$K261*'6. INPUT PROJECT'!$L261*(1+'6. INPUT PROJECT'!$M261)^2</f>
        <v>0</v>
      </c>
      <c r="AM329" s="297">
        <f>AM$73*'6. INPUT PROJECT'!$K261*'6. INPUT PROJECT'!$L261*(1+'6. INPUT PROJECT'!$M261)^2</f>
        <v>0</v>
      </c>
      <c r="AN329" s="297">
        <f>AN$73*'6. INPUT PROJECT'!$K261*'6. INPUT PROJECT'!$L261*(1+'6. INPUT PROJECT'!$M261)^2</f>
        <v>0</v>
      </c>
      <c r="AO329" s="297">
        <f>AO$73*'6. INPUT PROJECT'!$K261*'6. INPUT PROJECT'!$L261*(1+'6. INPUT PROJECT'!$M261)^2</f>
        <v>0</v>
      </c>
      <c r="AP329" s="297">
        <f>AP$73*'6. INPUT PROJECT'!$K261*'6. INPUT PROJECT'!$L261*(1+'6. INPUT PROJECT'!$M261)^2</f>
        <v>0</v>
      </c>
      <c r="AQ329" s="297">
        <f>AQ$73*'6. INPUT PROJECT'!$K261*'6. INPUT PROJECT'!$L261*(1+'6. INPUT PROJECT'!$M261)^2</f>
        <v>0</v>
      </c>
      <c r="AR329" s="297">
        <f>AR$73*'6. INPUT PROJECT'!$K261*'6. INPUT PROJECT'!$L261*(1+'6. INPUT PROJECT'!$M261)^2</f>
        <v>0</v>
      </c>
      <c r="AS329" s="297">
        <f>AS$73*'6. INPUT PROJECT'!$K261*'6. INPUT PROJECT'!$L261*(1+'6. INPUT PROJECT'!$M261)^2</f>
        <v>0</v>
      </c>
      <c r="AT329" s="297">
        <f>AT$73*'6. INPUT PROJECT'!$K261*'6. INPUT PROJECT'!$L261*(1+'6. INPUT PROJECT'!$M261)^2</f>
        <v>0</v>
      </c>
      <c r="AU329" s="297">
        <f>AU$73*'6. INPUT PROJECT'!$K261*'6. INPUT PROJECT'!$L261*(1+'6. INPUT PROJECT'!$M261)^2</f>
        <v>0</v>
      </c>
      <c r="AV329" s="297">
        <f>AV$73*'6. INPUT PROJECT'!$K261*'6. INPUT PROJECT'!$L261*(1+'6. INPUT PROJECT'!$M261)^3</f>
        <v>0</v>
      </c>
      <c r="AW329" s="297">
        <f>AW$73*'6. INPUT PROJECT'!$K261*'6. INPUT PROJECT'!$L261*(1+'6. INPUT PROJECT'!$M261)^3</f>
        <v>0</v>
      </c>
      <c r="AX329" s="297">
        <f>AX$73*'6. INPUT PROJECT'!$K261*'6. INPUT PROJECT'!$L261*(1+'6. INPUT PROJECT'!$M261)^3</f>
        <v>0</v>
      </c>
      <c r="AY329" s="297">
        <f>AY$73*'6. INPUT PROJECT'!$K261*'6. INPUT PROJECT'!$L261*(1+'6. INPUT PROJECT'!$M261)^3</f>
        <v>0</v>
      </c>
      <c r="AZ329" s="297">
        <f>AZ$73*'6. INPUT PROJECT'!$K261*'6. INPUT PROJECT'!$L261*(1+'6. INPUT PROJECT'!$M261)^3</f>
        <v>0</v>
      </c>
      <c r="BA329" s="297">
        <f>BA$73*'6. INPUT PROJECT'!$K261*'6. INPUT PROJECT'!$L261*(1+'6. INPUT PROJECT'!$M261)^3</f>
        <v>0</v>
      </c>
      <c r="BB329" s="297">
        <f>BB$73*'6. INPUT PROJECT'!$K261*'6. INPUT PROJECT'!$L261*(1+'6. INPUT PROJECT'!$M261)^3</f>
        <v>0</v>
      </c>
      <c r="BC329" s="297">
        <f>BC$73*'6. INPUT PROJECT'!$K261*'6. INPUT PROJECT'!$L261*(1+'6. INPUT PROJECT'!$M261)^3</f>
        <v>0</v>
      </c>
      <c r="BD329" s="297">
        <f>BD$73*'6. INPUT PROJECT'!$K261*'6. INPUT PROJECT'!$L261*(1+'6. INPUT PROJECT'!$M261)^3</f>
        <v>0</v>
      </c>
      <c r="BE329" s="297">
        <f>BE$73*'6. INPUT PROJECT'!$K261*'6. INPUT PROJECT'!$L261*(1+'6. INPUT PROJECT'!$M261)^3</f>
        <v>0</v>
      </c>
      <c r="BF329" s="297">
        <f>BF$73*'6. INPUT PROJECT'!$K261*'6. INPUT PROJECT'!$L261*(1+'6. INPUT PROJECT'!$M261)^3</f>
        <v>0</v>
      </c>
      <c r="BG329" s="297">
        <f>BG$73*'6. INPUT PROJECT'!$K261*'6. INPUT PROJECT'!$L261*(1+'6. INPUT PROJECT'!$M261)^3</f>
        <v>0</v>
      </c>
      <c r="BH329" s="297">
        <f>BH$73*'6. INPUT PROJECT'!$K261*'6. INPUT PROJECT'!$L261*(1+'6. INPUT PROJECT'!$M261)^4</f>
        <v>0</v>
      </c>
      <c r="BI329" s="297">
        <f>BI$73*'6. INPUT PROJECT'!$K261*'6. INPUT PROJECT'!$L261*(1+'6. INPUT PROJECT'!$M261)^4</f>
        <v>0</v>
      </c>
      <c r="BJ329" s="297">
        <f>BJ$73*'6. INPUT PROJECT'!$K261*'6. INPUT PROJECT'!$L261*(1+'6. INPUT PROJECT'!$M261)^4</f>
        <v>0</v>
      </c>
      <c r="BK329" s="297">
        <f>BK$73*'6. INPUT PROJECT'!$K261*'6. INPUT PROJECT'!$L261*(1+'6. INPUT PROJECT'!$M261)^4</f>
        <v>0</v>
      </c>
      <c r="BL329" s="297">
        <f>BL$73*'6. INPUT PROJECT'!$K261*'6. INPUT PROJECT'!$L261*(1+'6. INPUT PROJECT'!$M261)^4</f>
        <v>0</v>
      </c>
      <c r="BM329" s="297">
        <f>BM$73*'6. INPUT PROJECT'!$K261*'6. INPUT PROJECT'!$L261*(1+'6. INPUT PROJECT'!$M261)^4</f>
        <v>0</v>
      </c>
      <c r="BN329" s="297">
        <f>BN$73*'6. INPUT PROJECT'!$K261*'6. INPUT PROJECT'!$L261*(1+'6. INPUT PROJECT'!$M261)^4</f>
        <v>0</v>
      </c>
      <c r="BO329" s="297">
        <f>BO$73*'6. INPUT PROJECT'!$K261*'6. INPUT PROJECT'!$L261*(1+'6. INPUT PROJECT'!$M261)^4</f>
        <v>0</v>
      </c>
      <c r="BP329" s="297">
        <f>BP$73*'6. INPUT PROJECT'!$K261*'6. INPUT PROJECT'!$L261*(1+'6. INPUT PROJECT'!$M261)^4</f>
        <v>0</v>
      </c>
      <c r="BQ329" s="297">
        <f>BQ$73*'6. INPUT PROJECT'!$K261*'6. INPUT PROJECT'!$L261*(1+'6. INPUT PROJECT'!$M261)^4</f>
        <v>0</v>
      </c>
      <c r="BR329" s="297">
        <f>BR$73*'6. INPUT PROJECT'!$K261*'6. INPUT PROJECT'!$L261*(1+'6. INPUT PROJECT'!$M261)^4</f>
        <v>0</v>
      </c>
      <c r="BS329" s="297">
        <f>BS$73*'6. INPUT PROJECT'!$K261*'6. INPUT PROJECT'!$L261*(1+'6. INPUT PROJECT'!$M261)^4</f>
        <v>0</v>
      </c>
    </row>
    <row r="330" spans="1:71" s="80" customFormat="1" ht="16" outlineLevel="2">
      <c r="A330" s="83"/>
      <c r="B330" s="129" t="str">
        <f>'6. INPUT PROJECT'!D262</f>
        <v>Project-3.5.1-Item #9</v>
      </c>
      <c r="C330" s="129">
        <f>'6. INPUT PROJECT'!F262</f>
        <v>0</v>
      </c>
      <c r="E330" s="297">
        <f t="shared" si="196"/>
        <v>0</v>
      </c>
      <c r="F330" s="297">
        <f t="shared" si="197"/>
        <v>0</v>
      </c>
      <c r="G330" s="297">
        <f t="shared" si="198"/>
        <v>0</v>
      </c>
      <c r="H330" s="297">
        <f t="shared" si="199"/>
        <v>0</v>
      </c>
      <c r="I330" s="297">
        <f t="shared" si="200"/>
        <v>0</v>
      </c>
      <c r="J330" s="297">
        <f t="shared" si="201"/>
        <v>0</v>
      </c>
      <c r="K330" s="291"/>
      <c r="L330" s="297">
        <f>L$73*'6. INPUT PROJECT'!$K262*'6. INPUT PROJECT'!$L262</f>
        <v>0</v>
      </c>
      <c r="M330" s="297">
        <f>M$73*'6. INPUT PROJECT'!$K262*'6. INPUT PROJECT'!$L262</f>
        <v>0</v>
      </c>
      <c r="N330" s="297">
        <f>N$73*'6. INPUT PROJECT'!$K262*'6. INPUT PROJECT'!$L262</f>
        <v>0</v>
      </c>
      <c r="O330" s="297">
        <f>O$73*'6. INPUT PROJECT'!$K262*'6. INPUT PROJECT'!$L262</f>
        <v>0</v>
      </c>
      <c r="P330" s="297">
        <f>P$73*'6. INPUT PROJECT'!$K262*'6. INPUT PROJECT'!$L262</f>
        <v>0</v>
      </c>
      <c r="Q330" s="297">
        <f>Q$73*'6. INPUT PROJECT'!$K262*'6. INPUT PROJECT'!$L262</f>
        <v>0</v>
      </c>
      <c r="R330" s="297">
        <f>R$73*'6. INPUT PROJECT'!$K262*'6. INPUT PROJECT'!$L262</f>
        <v>0</v>
      </c>
      <c r="S330" s="297">
        <f>S$73*'6. INPUT PROJECT'!$K262*'6. INPUT PROJECT'!$L262</f>
        <v>0</v>
      </c>
      <c r="T330" s="297">
        <f>T$73*'6. INPUT PROJECT'!$K262*'6. INPUT PROJECT'!$L262</f>
        <v>0</v>
      </c>
      <c r="U330" s="297">
        <f>U$73*'6. INPUT PROJECT'!$K262*'6. INPUT PROJECT'!$L262</f>
        <v>0</v>
      </c>
      <c r="V330" s="297">
        <f>V$73*'6. INPUT PROJECT'!$K262*'6. INPUT PROJECT'!$L262</f>
        <v>0</v>
      </c>
      <c r="W330" s="297">
        <f>W$73*'6. INPUT PROJECT'!$K262*'6. INPUT PROJECT'!$L262</f>
        <v>0</v>
      </c>
      <c r="X330" s="297">
        <f>X$73*'6. INPUT PROJECT'!$K262*'6. INPUT PROJECT'!$L262*(1+'6. INPUT PROJECT'!$M262)</f>
        <v>0</v>
      </c>
      <c r="Y330" s="297">
        <f>Y$73*'6. INPUT PROJECT'!$K262*'6. INPUT PROJECT'!$L262*(1+'6. INPUT PROJECT'!$M262)</f>
        <v>0</v>
      </c>
      <c r="Z330" s="297">
        <f>Z$73*'6. INPUT PROJECT'!$K262*'6. INPUT PROJECT'!$L262*(1+'6. INPUT PROJECT'!$M262)</f>
        <v>0</v>
      </c>
      <c r="AA330" s="297">
        <f>AA$73*'6. INPUT PROJECT'!$K262*'6. INPUT PROJECT'!$L262*(1+'6. INPUT PROJECT'!$M262)</f>
        <v>0</v>
      </c>
      <c r="AB330" s="297">
        <f>AB$73*'6. INPUT PROJECT'!$K262*'6. INPUT PROJECT'!$L262*(1+'6. INPUT PROJECT'!$M262)</f>
        <v>0</v>
      </c>
      <c r="AC330" s="297">
        <f>AC$73*'6. INPUT PROJECT'!$K262*'6. INPUT PROJECT'!$L262*(1+'6. INPUT PROJECT'!$M262)</f>
        <v>0</v>
      </c>
      <c r="AD330" s="297">
        <f>AD$73*'6. INPUT PROJECT'!$K262*'6. INPUT PROJECT'!$L262*(1+'6. INPUT PROJECT'!$M262)</f>
        <v>0</v>
      </c>
      <c r="AE330" s="297">
        <f>AE$73*'6. INPUT PROJECT'!$K262*'6. INPUT PROJECT'!$L262*(1+'6. INPUT PROJECT'!$M262)</f>
        <v>0</v>
      </c>
      <c r="AF330" s="297">
        <f>AF$73*'6. INPUT PROJECT'!$K262*'6. INPUT PROJECT'!$L262*(1+'6. INPUT PROJECT'!$M262)</f>
        <v>0</v>
      </c>
      <c r="AG330" s="297">
        <f>AG$73*'6. INPUT PROJECT'!$K262*'6. INPUT PROJECT'!$L262*(1+'6. INPUT PROJECT'!$M262)</f>
        <v>0</v>
      </c>
      <c r="AH330" s="297">
        <f>AH$73*'6. INPUT PROJECT'!$K262*'6. INPUT PROJECT'!$L262*(1+'6. INPUT PROJECT'!$M262)</f>
        <v>0</v>
      </c>
      <c r="AI330" s="297">
        <f>AI$73*'6. INPUT PROJECT'!$K262*'6. INPUT PROJECT'!$L262*(1+'6. INPUT PROJECT'!$M262)</f>
        <v>0</v>
      </c>
      <c r="AJ330" s="297">
        <f>AJ$73*'6. INPUT PROJECT'!$K262*'6. INPUT PROJECT'!$L262*(1+'6. INPUT PROJECT'!$M262)^2</f>
        <v>0</v>
      </c>
      <c r="AK330" s="297">
        <f>AK$73*'6. INPUT PROJECT'!$K262*'6. INPUT PROJECT'!$L262*(1+'6. INPUT PROJECT'!$M262)^2</f>
        <v>0</v>
      </c>
      <c r="AL330" s="297">
        <f>AL$73*'6. INPUT PROJECT'!$K262*'6. INPUT PROJECT'!$L262*(1+'6. INPUT PROJECT'!$M262)^2</f>
        <v>0</v>
      </c>
      <c r="AM330" s="297">
        <f>AM$73*'6. INPUT PROJECT'!$K262*'6. INPUT PROJECT'!$L262*(1+'6. INPUT PROJECT'!$M262)^2</f>
        <v>0</v>
      </c>
      <c r="AN330" s="297">
        <f>AN$73*'6. INPUT PROJECT'!$K262*'6. INPUT PROJECT'!$L262*(1+'6. INPUT PROJECT'!$M262)^2</f>
        <v>0</v>
      </c>
      <c r="AO330" s="297">
        <f>AO$73*'6. INPUT PROJECT'!$K262*'6. INPUT PROJECT'!$L262*(1+'6. INPUT PROJECT'!$M262)^2</f>
        <v>0</v>
      </c>
      <c r="AP330" s="297">
        <f>AP$73*'6. INPUT PROJECT'!$K262*'6. INPUT PROJECT'!$L262*(1+'6. INPUT PROJECT'!$M262)^2</f>
        <v>0</v>
      </c>
      <c r="AQ330" s="297">
        <f>AQ$73*'6. INPUT PROJECT'!$K262*'6. INPUT PROJECT'!$L262*(1+'6. INPUT PROJECT'!$M262)^2</f>
        <v>0</v>
      </c>
      <c r="AR330" s="297">
        <f>AR$73*'6. INPUT PROJECT'!$K262*'6. INPUT PROJECT'!$L262*(1+'6. INPUT PROJECT'!$M262)^2</f>
        <v>0</v>
      </c>
      <c r="AS330" s="297">
        <f>AS$73*'6. INPUT PROJECT'!$K262*'6. INPUT PROJECT'!$L262*(1+'6. INPUT PROJECT'!$M262)^2</f>
        <v>0</v>
      </c>
      <c r="AT330" s="297">
        <f>AT$73*'6. INPUT PROJECT'!$K262*'6. INPUT PROJECT'!$L262*(1+'6. INPUT PROJECT'!$M262)^2</f>
        <v>0</v>
      </c>
      <c r="AU330" s="297">
        <f>AU$73*'6. INPUT PROJECT'!$K262*'6. INPUT PROJECT'!$L262*(1+'6. INPUT PROJECT'!$M262)^2</f>
        <v>0</v>
      </c>
      <c r="AV330" s="297">
        <f>AV$73*'6. INPUT PROJECT'!$K262*'6. INPUT PROJECT'!$L262*(1+'6. INPUT PROJECT'!$M262)^3</f>
        <v>0</v>
      </c>
      <c r="AW330" s="297">
        <f>AW$73*'6. INPUT PROJECT'!$K262*'6. INPUT PROJECT'!$L262*(1+'6. INPUT PROJECT'!$M262)^3</f>
        <v>0</v>
      </c>
      <c r="AX330" s="297">
        <f>AX$73*'6. INPUT PROJECT'!$K262*'6. INPUT PROJECT'!$L262*(1+'6. INPUT PROJECT'!$M262)^3</f>
        <v>0</v>
      </c>
      <c r="AY330" s="297">
        <f>AY$73*'6. INPUT PROJECT'!$K262*'6. INPUT PROJECT'!$L262*(1+'6. INPUT PROJECT'!$M262)^3</f>
        <v>0</v>
      </c>
      <c r="AZ330" s="297">
        <f>AZ$73*'6. INPUT PROJECT'!$K262*'6. INPUT PROJECT'!$L262*(1+'6. INPUT PROJECT'!$M262)^3</f>
        <v>0</v>
      </c>
      <c r="BA330" s="297">
        <f>BA$73*'6. INPUT PROJECT'!$K262*'6. INPUT PROJECT'!$L262*(1+'6. INPUT PROJECT'!$M262)^3</f>
        <v>0</v>
      </c>
      <c r="BB330" s="297">
        <f>BB$73*'6. INPUT PROJECT'!$K262*'6. INPUT PROJECT'!$L262*(1+'6. INPUT PROJECT'!$M262)^3</f>
        <v>0</v>
      </c>
      <c r="BC330" s="297">
        <f>BC$73*'6. INPUT PROJECT'!$K262*'6. INPUT PROJECT'!$L262*(1+'6. INPUT PROJECT'!$M262)^3</f>
        <v>0</v>
      </c>
      <c r="BD330" s="297">
        <f>BD$73*'6. INPUT PROJECT'!$K262*'6. INPUT PROJECT'!$L262*(1+'6. INPUT PROJECT'!$M262)^3</f>
        <v>0</v>
      </c>
      <c r="BE330" s="297">
        <f>BE$73*'6. INPUT PROJECT'!$K262*'6. INPUT PROJECT'!$L262*(1+'6. INPUT PROJECT'!$M262)^3</f>
        <v>0</v>
      </c>
      <c r="BF330" s="297">
        <f>BF$73*'6. INPUT PROJECT'!$K262*'6. INPUT PROJECT'!$L262*(1+'6. INPUT PROJECT'!$M262)^3</f>
        <v>0</v>
      </c>
      <c r="BG330" s="297">
        <f>BG$73*'6. INPUT PROJECT'!$K262*'6. INPUT PROJECT'!$L262*(1+'6. INPUT PROJECT'!$M262)^3</f>
        <v>0</v>
      </c>
      <c r="BH330" s="297">
        <f>BH$73*'6. INPUT PROJECT'!$K262*'6. INPUT PROJECT'!$L262*(1+'6. INPUT PROJECT'!$M262)^4</f>
        <v>0</v>
      </c>
      <c r="BI330" s="297">
        <f>BI$73*'6. INPUT PROJECT'!$K262*'6. INPUT PROJECT'!$L262*(1+'6. INPUT PROJECT'!$M262)^4</f>
        <v>0</v>
      </c>
      <c r="BJ330" s="297">
        <f>BJ$73*'6. INPUT PROJECT'!$K262*'6. INPUT PROJECT'!$L262*(1+'6. INPUT PROJECT'!$M262)^4</f>
        <v>0</v>
      </c>
      <c r="BK330" s="297">
        <f>BK$73*'6. INPUT PROJECT'!$K262*'6. INPUT PROJECT'!$L262*(1+'6. INPUT PROJECT'!$M262)^4</f>
        <v>0</v>
      </c>
      <c r="BL330" s="297">
        <f>BL$73*'6. INPUT PROJECT'!$K262*'6. INPUT PROJECT'!$L262*(1+'6. INPUT PROJECT'!$M262)^4</f>
        <v>0</v>
      </c>
      <c r="BM330" s="297">
        <f>BM$73*'6. INPUT PROJECT'!$K262*'6. INPUT PROJECT'!$L262*(1+'6. INPUT PROJECT'!$M262)^4</f>
        <v>0</v>
      </c>
      <c r="BN330" s="297">
        <f>BN$73*'6. INPUT PROJECT'!$K262*'6. INPUT PROJECT'!$L262*(1+'6. INPUT PROJECT'!$M262)^4</f>
        <v>0</v>
      </c>
      <c r="BO330" s="297">
        <f>BO$73*'6. INPUT PROJECT'!$K262*'6. INPUT PROJECT'!$L262*(1+'6. INPUT PROJECT'!$M262)^4</f>
        <v>0</v>
      </c>
      <c r="BP330" s="297">
        <f>BP$73*'6. INPUT PROJECT'!$K262*'6. INPUT PROJECT'!$L262*(1+'6. INPUT PROJECT'!$M262)^4</f>
        <v>0</v>
      </c>
      <c r="BQ330" s="297">
        <f>BQ$73*'6. INPUT PROJECT'!$K262*'6. INPUT PROJECT'!$L262*(1+'6. INPUT PROJECT'!$M262)^4</f>
        <v>0</v>
      </c>
      <c r="BR330" s="297">
        <f>BR$73*'6. INPUT PROJECT'!$K262*'6. INPUT PROJECT'!$L262*(1+'6. INPUT PROJECT'!$M262)^4</f>
        <v>0</v>
      </c>
      <c r="BS330" s="297">
        <f>BS$73*'6. INPUT PROJECT'!$K262*'6. INPUT PROJECT'!$L262*(1+'6. INPUT PROJECT'!$M262)^4</f>
        <v>0</v>
      </c>
    </row>
    <row r="331" spans="1:71" s="80" customFormat="1" ht="16" outlineLevel="2">
      <c r="A331" s="83"/>
      <c r="B331" s="134" t="str">
        <f>'6. INPUT PROJECT'!D263</f>
        <v>Project-3.5.1-Item #10</v>
      </c>
      <c r="C331" s="134">
        <f>'6. INPUT PROJECT'!F263</f>
        <v>0</v>
      </c>
      <c r="E331" s="298">
        <f t="shared" si="196"/>
        <v>0</v>
      </c>
      <c r="F331" s="298">
        <f t="shared" si="197"/>
        <v>0</v>
      </c>
      <c r="G331" s="298">
        <f t="shared" si="198"/>
        <v>0</v>
      </c>
      <c r="H331" s="298">
        <f t="shared" si="199"/>
        <v>0</v>
      </c>
      <c r="I331" s="298">
        <f t="shared" si="200"/>
        <v>0</v>
      </c>
      <c r="J331" s="298">
        <f t="shared" si="201"/>
        <v>0</v>
      </c>
      <c r="K331" s="291"/>
      <c r="L331" s="298">
        <f>L$73*'6. INPUT PROJECT'!$K263*'6. INPUT PROJECT'!$L263</f>
        <v>0</v>
      </c>
      <c r="M331" s="298">
        <f>M$73*'6. INPUT PROJECT'!$K263*'6. INPUT PROJECT'!$L263</f>
        <v>0</v>
      </c>
      <c r="N331" s="298">
        <f>N$73*'6. INPUT PROJECT'!$K263*'6. INPUT PROJECT'!$L263</f>
        <v>0</v>
      </c>
      <c r="O331" s="298">
        <f>O$73*'6. INPUT PROJECT'!$K263*'6. INPUT PROJECT'!$L263</f>
        <v>0</v>
      </c>
      <c r="P331" s="298">
        <f>P$73*'6. INPUT PROJECT'!$K263*'6. INPUT PROJECT'!$L263</f>
        <v>0</v>
      </c>
      <c r="Q331" s="298">
        <f>Q$73*'6. INPUT PROJECT'!$K263*'6. INPUT PROJECT'!$L263</f>
        <v>0</v>
      </c>
      <c r="R331" s="298">
        <f>R$73*'6. INPUT PROJECT'!$K263*'6. INPUT PROJECT'!$L263</f>
        <v>0</v>
      </c>
      <c r="S331" s="298">
        <f>S$73*'6. INPUT PROJECT'!$K263*'6. INPUT PROJECT'!$L263</f>
        <v>0</v>
      </c>
      <c r="T331" s="298">
        <f>T$73*'6. INPUT PROJECT'!$K263*'6. INPUT PROJECT'!$L263</f>
        <v>0</v>
      </c>
      <c r="U331" s="298">
        <f>U$73*'6. INPUT PROJECT'!$K263*'6. INPUT PROJECT'!$L263</f>
        <v>0</v>
      </c>
      <c r="V331" s="298">
        <f>V$73*'6. INPUT PROJECT'!$K263*'6. INPUT PROJECT'!$L263</f>
        <v>0</v>
      </c>
      <c r="W331" s="298">
        <f>W$73*'6. INPUT PROJECT'!$K263*'6. INPUT PROJECT'!$L263</f>
        <v>0</v>
      </c>
      <c r="X331" s="298">
        <f>X$73*'6. INPUT PROJECT'!$K263*'6. INPUT PROJECT'!$L263*(1+'6. INPUT PROJECT'!$M263)</f>
        <v>0</v>
      </c>
      <c r="Y331" s="298">
        <f>Y$73*'6. INPUT PROJECT'!$K263*'6. INPUT PROJECT'!$L263*(1+'6. INPUT PROJECT'!$M263)</f>
        <v>0</v>
      </c>
      <c r="Z331" s="298">
        <f>Z$73*'6. INPUT PROJECT'!$K263*'6. INPUT PROJECT'!$L263*(1+'6. INPUT PROJECT'!$M263)</f>
        <v>0</v>
      </c>
      <c r="AA331" s="298">
        <f>AA$73*'6. INPUT PROJECT'!$K263*'6. INPUT PROJECT'!$L263*(1+'6. INPUT PROJECT'!$M263)</f>
        <v>0</v>
      </c>
      <c r="AB331" s="298">
        <f>AB$73*'6. INPUT PROJECT'!$K263*'6. INPUT PROJECT'!$L263*(1+'6. INPUT PROJECT'!$M263)</f>
        <v>0</v>
      </c>
      <c r="AC331" s="298">
        <f>AC$73*'6. INPUT PROJECT'!$K263*'6. INPUT PROJECT'!$L263*(1+'6. INPUT PROJECT'!$M263)</f>
        <v>0</v>
      </c>
      <c r="AD331" s="298">
        <f>AD$73*'6. INPUT PROJECT'!$K263*'6. INPUT PROJECT'!$L263*(1+'6. INPUT PROJECT'!$M263)</f>
        <v>0</v>
      </c>
      <c r="AE331" s="298">
        <f>AE$73*'6. INPUT PROJECT'!$K263*'6. INPUT PROJECT'!$L263*(1+'6. INPUT PROJECT'!$M263)</f>
        <v>0</v>
      </c>
      <c r="AF331" s="298">
        <f>AF$73*'6. INPUT PROJECT'!$K263*'6. INPUT PROJECT'!$L263*(1+'6. INPUT PROJECT'!$M263)</f>
        <v>0</v>
      </c>
      <c r="AG331" s="298">
        <f>AG$73*'6. INPUT PROJECT'!$K263*'6. INPUT PROJECT'!$L263*(1+'6. INPUT PROJECT'!$M263)</f>
        <v>0</v>
      </c>
      <c r="AH331" s="298">
        <f>AH$73*'6. INPUT PROJECT'!$K263*'6. INPUT PROJECT'!$L263*(1+'6. INPUT PROJECT'!$M263)</f>
        <v>0</v>
      </c>
      <c r="AI331" s="298">
        <f>AI$73*'6. INPUT PROJECT'!$K263*'6. INPUT PROJECT'!$L263*(1+'6. INPUT PROJECT'!$M263)</f>
        <v>0</v>
      </c>
      <c r="AJ331" s="298">
        <f>AJ$73*'6. INPUT PROJECT'!$K263*'6. INPUT PROJECT'!$L263*(1+'6. INPUT PROJECT'!$M263)^2</f>
        <v>0</v>
      </c>
      <c r="AK331" s="298">
        <f>AK$73*'6. INPUT PROJECT'!$K263*'6. INPUT PROJECT'!$L263*(1+'6. INPUT PROJECT'!$M263)^2</f>
        <v>0</v>
      </c>
      <c r="AL331" s="298">
        <f>AL$73*'6. INPUT PROJECT'!$K263*'6. INPUT PROJECT'!$L263*(1+'6. INPUT PROJECT'!$M263)^2</f>
        <v>0</v>
      </c>
      <c r="AM331" s="298">
        <f>AM$73*'6. INPUT PROJECT'!$K263*'6. INPUT PROJECT'!$L263*(1+'6. INPUT PROJECT'!$M263)^2</f>
        <v>0</v>
      </c>
      <c r="AN331" s="298">
        <f>AN$73*'6. INPUT PROJECT'!$K263*'6. INPUT PROJECT'!$L263*(1+'6. INPUT PROJECT'!$M263)^2</f>
        <v>0</v>
      </c>
      <c r="AO331" s="298">
        <f>AO$73*'6. INPUT PROJECT'!$K263*'6. INPUT PROJECT'!$L263*(1+'6. INPUT PROJECT'!$M263)^2</f>
        <v>0</v>
      </c>
      <c r="AP331" s="298">
        <f>AP$73*'6. INPUT PROJECT'!$K263*'6. INPUT PROJECT'!$L263*(1+'6. INPUT PROJECT'!$M263)^2</f>
        <v>0</v>
      </c>
      <c r="AQ331" s="298">
        <f>AQ$73*'6. INPUT PROJECT'!$K263*'6. INPUT PROJECT'!$L263*(1+'6. INPUT PROJECT'!$M263)^2</f>
        <v>0</v>
      </c>
      <c r="AR331" s="298">
        <f>AR$73*'6. INPUT PROJECT'!$K263*'6. INPUT PROJECT'!$L263*(1+'6. INPUT PROJECT'!$M263)^2</f>
        <v>0</v>
      </c>
      <c r="AS331" s="298">
        <f>AS$73*'6. INPUT PROJECT'!$K263*'6. INPUT PROJECT'!$L263*(1+'6. INPUT PROJECT'!$M263)^2</f>
        <v>0</v>
      </c>
      <c r="AT331" s="298">
        <f>AT$73*'6. INPUT PROJECT'!$K263*'6. INPUT PROJECT'!$L263*(1+'6. INPUT PROJECT'!$M263)^2</f>
        <v>0</v>
      </c>
      <c r="AU331" s="298">
        <f>AU$73*'6. INPUT PROJECT'!$K263*'6. INPUT PROJECT'!$L263*(1+'6. INPUT PROJECT'!$M263)^2</f>
        <v>0</v>
      </c>
      <c r="AV331" s="298">
        <f>AV$73*'6. INPUT PROJECT'!$K263*'6. INPUT PROJECT'!$L263*(1+'6. INPUT PROJECT'!$M263)^3</f>
        <v>0</v>
      </c>
      <c r="AW331" s="298">
        <f>AW$73*'6. INPUT PROJECT'!$K263*'6. INPUT PROJECT'!$L263*(1+'6. INPUT PROJECT'!$M263)^3</f>
        <v>0</v>
      </c>
      <c r="AX331" s="298">
        <f>AX$73*'6. INPUT PROJECT'!$K263*'6. INPUT PROJECT'!$L263*(1+'6. INPUT PROJECT'!$M263)^3</f>
        <v>0</v>
      </c>
      <c r="AY331" s="298">
        <f>AY$73*'6. INPUT PROJECT'!$K263*'6. INPUT PROJECT'!$L263*(1+'6. INPUT PROJECT'!$M263)^3</f>
        <v>0</v>
      </c>
      <c r="AZ331" s="298">
        <f>AZ$73*'6. INPUT PROJECT'!$K263*'6. INPUT PROJECT'!$L263*(1+'6. INPUT PROJECT'!$M263)^3</f>
        <v>0</v>
      </c>
      <c r="BA331" s="298">
        <f>BA$73*'6. INPUT PROJECT'!$K263*'6. INPUT PROJECT'!$L263*(1+'6. INPUT PROJECT'!$M263)^3</f>
        <v>0</v>
      </c>
      <c r="BB331" s="298">
        <f>BB$73*'6. INPUT PROJECT'!$K263*'6. INPUT PROJECT'!$L263*(1+'6. INPUT PROJECT'!$M263)^3</f>
        <v>0</v>
      </c>
      <c r="BC331" s="298">
        <f>BC$73*'6. INPUT PROJECT'!$K263*'6. INPUT PROJECT'!$L263*(1+'6. INPUT PROJECT'!$M263)^3</f>
        <v>0</v>
      </c>
      <c r="BD331" s="298">
        <f>BD$73*'6. INPUT PROJECT'!$K263*'6. INPUT PROJECT'!$L263*(1+'6. INPUT PROJECT'!$M263)^3</f>
        <v>0</v>
      </c>
      <c r="BE331" s="298">
        <f>BE$73*'6. INPUT PROJECT'!$K263*'6. INPUT PROJECT'!$L263*(1+'6. INPUT PROJECT'!$M263)^3</f>
        <v>0</v>
      </c>
      <c r="BF331" s="298">
        <f>BF$73*'6. INPUT PROJECT'!$K263*'6. INPUT PROJECT'!$L263*(1+'6. INPUT PROJECT'!$M263)^3</f>
        <v>0</v>
      </c>
      <c r="BG331" s="298">
        <f>BG$73*'6. INPUT PROJECT'!$K263*'6. INPUT PROJECT'!$L263*(1+'6. INPUT PROJECT'!$M263)^3</f>
        <v>0</v>
      </c>
      <c r="BH331" s="298">
        <f>BH$73*'6. INPUT PROJECT'!$K263*'6. INPUT PROJECT'!$L263*(1+'6. INPUT PROJECT'!$M263)^4</f>
        <v>0</v>
      </c>
      <c r="BI331" s="298">
        <f>BI$73*'6. INPUT PROJECT'!$K263*'6. INPUT PROJECT'!$L263*(1+'6. INPUT PROJECT'!$M263)^4</f>
        <v>0</v>
      </c>
      <c r="BJ331" s="298">
        <f>BJ$73*'6. INPUT PROJECT'!$K263*'6. INPUT PROJECT'!$L263*(1+'6. INPUT PROJECT'!$M263)^4</f>
        <v>0</v>
      </c>
      <c r="BK331" s="298">
        <f>BK$73*'6. INPUT PROJECT'!$K263*'6. INPUT PROJECT'!$L263*(1+'6. INPUT PROJECT'!$M263)^4</f>
        <v>0</v>
      </c>
      <c r="BL331" s="298">
        <f>BL$73*'6. INPUT PROJECT'!$K263*'6. INPUT PROJECT'!$L263*(1+'6. INPUT PROJECT'!$M263)^4</f>
        <v>0</v>
      </c>
      <c r="BM331" s="298">
        <f>BM$73*'6. INPUT PROJECT'!$K263*'6. INPUT PROJECT'!$L263*(1+'6. INPUT PROJECT'!$M263)^4</f>
        <v>0</v>
      </c>
      <c r="BN331" s="298">
        <f>BN$73*'6. INPUT PROJECT'!$K263*'6. INPUT PROJECT'!$L263*(1+'6. INPUT PROJECT'!$M263)^4</f>
        <v>0</v>
      </c>
      <c r="BO331" s="298">
        <f>BO$73*'6. INPUT PROJECT'!$K263*'6. INPUT PROJECT'!$L263*(1+'6. INPUT PROJECT'!$M263)^4</f>
        <v>0</v>
      </c>
      <c r="BP331" s="298">
        <f>BP$73*'6. INPUT PROJECT'!$K263*'6. INPUT PROJECT'!$L263*(1+'6. INPUT PROJECT'!$M263)^4</f>
        <v>0</v>
      </c>
      <c r="BQ331" s="298">
        <f>BQ$73*'6. INPUT PROJECT'!$K263*'6. INPUT PROJECT'!$L263*(1+'6. INPUT PROJECT'!$M263)^4</f>
        <v>0</v>
      </c>
      <c r="BR331" s="298">
        <f>BR$73*'6. INPUT PROJECT'!$K263*'6. INPUT PROJECT'!$L263*(1+'6. INPUT PROJECT'!$M263)^4</f>
        <v>0</v>
      </c>
      <c r="BS331" s="298">
        <f>BS$73*'6. INPUT PROJECT'!$K263*'6. INPUT PROJECT'!$L263*(1+'6. INPUT PROJECT'!$M263)^4</f>
        <v>0</v>
      </c>
    </row>
    <row r="332" spans="1:71" s="79" customFormat="1" ht="16" outlineLevel="1">
      <c r="A332" s="83"/>
      <c r="B332" s="133" t="str">
        <f>'6. INPUT PROJECT'!D265</f>
        <v>3.5.2</v>
      </c>
      <c r="C332" s="133" t="str">
        <f>'6. INPUT PROJECT'!E265</f>
        <v>Project - NTT - Opex - Internal cost</v>
      </c>
      <c r="E332" s="296">
        <f t="shared" si="196"/>
        <v>0</v>
      </c>
      <c r="F332" s="296">
        <f t="shared" si="197"/>
        <v>0</v>
      </c>
      <c r="G332" s="296">
        <f t="shared" si="198"/>
        <v>0</v>
      </c>
      <c r="H332" s="296">
        <f t="shared" si="199"/>
        <v>0</v>
      </c>
      <c r="I332" s="296">
        <f t="shared" si="200"/>
        <v>0</v>
      </c>
      <c r="J332" s="296">
        <f t="shared" si="201"/>
        <v>0</v>
      </c>
      <c r="K332" s="291"/>
      <c r="L332" s="296">
        <f t="shared" ref="L332:AQ332" si="206">SUM(L333:L342)</f>
        <v>0</v>
      </c>
      <c r="M332" s="296">
        <f t="shared" si="206"/>
        <v>0</v>
      </c>
      <c r="N332" s="296">
        <f t="shared" si="206"/>
        <v>0</v>
      </c>
      <c r="O332" s="296">
        <f t="shared" si="206"/>
        <v>0</v>
      </c>
      <c r="P332" s="296">
        <f t="shared" si="206"/>
        <v>0</v>
      </c>
      <c r="Q332" s="296">
        <f t="shared" si="206"/>
        <v>0</v>
      </c>
      <c r="R332" s="296">
        <f t="shared" si="206"/>
        <v>0</v>
      </c>
      <c r="S332" s="296">
        <f t="shared" si="206"/>
        <v>0</v>
      </c>
      <c r="T332" s="296">
        <f t="shared" si="206"/>
        <v>0</v>
      </c>
      <c r="U332" s="296">
        <f t="shared" si="206"/>
        <v>0</v>
      </c>
      <c r="V332" s="296">
        <f t="shared" si="206"/>
        <v>0</v>
      </c>
      <c r="W332" s="296">
        <f t="shared" si="206"/>
        <v>0</v>
      </c>
      <c r="X332" s="296">
        <f t="shared" si="206"/>
        <v>0</v>
      </c>
      <c r="Y332" s="296">
        <f t="shared" si="206"/>
        <v>0</v>
      </c>
      <c r="Z332" s="296">
        <f t="shared" si="206"/>
        <v>0</v>
      </c>
      <c r="AA332" s="296">
        <f t="shared" si="206"/>
        <v>0</v>
      </c>
      <c r="AB332" s="296">
        <f t="shared" si="206"/>
        <v>0</v>
      </c>
      <c r="AC332" s="296">
        <f t="shared" si="206"/>
        <v>0</v>
      </c>
      <c r="AD332" s="296">
        <f t="shared" si="206"/>
        <v>0</v>
      </c>
      <c r="AE332" s="296">
        <f t="shared" si="206"/>
        <v>0</v>
      </c>
      <c r="AF332" s="296">
        <f t="shared" si="206"/>
        <v>0</v>
      </c>
      <c r="AG332" s="296">
        <f t="shared" si="206"/>
        <v>0</v>
      </c>
      <c r="AH332" s="296">
        <f t="shared" si="206"/>
        <v>0</v>
      </c>
      <c r="AI332" s="296">
        <f t="shared" si="206"/>
        <v>0</v>
      </c>
      <c r="AJ332" s="296">
        <f t="shared" si="206"/>
        <v>0</v>
      </c>
      <c r="AK332" s="296">
        <f t="shared" si="206"/>
        <v>0</v>
      </c>
      <c r="AL332" s="296">
        <f t="shared" si="206"/>
        <v>0</v>
      </c>
      <c r="AM332" s="296">
        <f t="shared" si="206"/>
        <v>0</v>
      </c>
      <c r="AN332" s="296">
        <f t="shared" si="206"/>
        <v>0</v>
      </c>
      <c r="AO332" s="296">
        <f t="shared" si="206"/>
        <v>0</v>
      </c>
      <c r="AP332" s="296">
        <f t="shared" si="206"/>
        <v>0</v>
      </c>
      <c r="AQ332" s="296">
        <f t="shared" si="206"/>
        <v>0</v>
      </c>
      <c r="AR332" s="296">
        <f t="shared" ref="AR332:BS332" si="207">SUM(AR333:AR342)</f>
        <v>0</v>
      </c>
      <c r="AS332" s="296">
        <f t="shared" si="207"/>
        <v>0</v>
      </c>
      <c r="AT332" s="296">
        <f t="shared" si="207"/>
        <v>0</v>
      </c>
      <c r="AU332" s="296">
        <f t="shared" si="207"/>
        <v>0</v>
      </c>
      <c r="AV332" s="296">
        <f t="shared" si="207"/>
        <v>0</v>
      </c>
      <c r="AW332" s="296">
        <f t="shared" si="207"/>
        <v>0</v>
      </c>
      <c r="AX332" s="296">
        <f t="shared" si="207"/>
        <v>0</v>
      </c>
      <c r="AY332" s="296">
        <f t="shared" si="207"/>
        <v>0</v>
      </c>
      <c r="AZ332" s="296">
        <f t="shared" si="207"/>
        <v>0</v>
      </c>
      <c r="BA332" s="296">
        <f t="shared" si="207"/>
        <v>0</v>
      </c>
      <c r="BB332" s="296">
        <f t="shared" si="207"/>
        <v>0</v>
      </c>
      <c r="BC332" s="296">
        <f t="shared" si="207"/>
        <v>0</v>
      </c>
      <c r="BD332" s="296">
        <f t="shared" si="207"/>
        <v>0</v>
      </c>
      <c r="BE332" s="296">
        <f t="shared" si="207"/>
        <v>0</v>
      </c>
      <c r="BF332" s="296">
        <f t="shared" si="207"/>
        <v>0</v>
      </c>
      <c r="BG332" s="296">
        <f t="shared" si="207"/>
        <v>0</v>
      </c>
      <c r="BH332" s="296">
        <f t="shared" si="207"/>
        <v>0</v>
      </c>
      <c r="BI332" s="296">
        <f t="shared" si="207"/>
        <v>0</v>
      </c>
      <c r="BJ332" s="296">
        <f t="shared" si="207"/>
        <v>0</v>
      </c>
      <c r="BK332" s="296">
        <f t="shared" si="207"/>
        <v>0</v>
      </c>
      <c r="BL332" s="296">
        <f t="shared" si="207"/>
        <v>0</v>
      </c>
      <c r="BM332" s="296">
        <f t="shared" si="207"/>
        <v>0</v>
      </c>
      <c r="BN332" s="296">
        <f t="shared" si="207"/>
        <v>0</v>
      </c>
      <c r="BO332" s="296">
        <f t="shared" si="207"/>
        <v>0</v>
      </c>
      <c r="BP332" s="296">
        <f t="shared" si="207"/>
        <v>0</v>
      </c>
      <c r="BQ332" s="296">
        <f t="shared" si="207"/>
        <v>0</v>
      </c>
      <c r="BR332" s="296">
        <f t="shared" si="207"/>
        <v>0</v>
      </c>
      <c r="BS332" s="296">
        <f t="shared" si="207"/>
        <v>0</v>
      </c>
    </row>
    <row r="333" spans="1:71" s="80" customFormat="1" ht="16" outlineLevel="2">
      <c r="A333" s="83"/>
      <c r="B333" s="129" t="str">
        <f>'6. INPUT PROJECT'!D269</f>
        <v>Project-3.5.2-Item #1</v>
      </c>
      <c r="C333" s="129" t="str">
        <f>'6. INPUT PROJECT'!F269</f>
        <v>None</v>
      </c>
      <c r="E333" s="297">
        <f t="shared" si="196"/>
        <v>0</v>
      </c>
      <c r="F333" s="297">
        <f t="shared" si="197"/>
        <v>0</v>
      </c>
      <c r="G333" s="297">
        <f t="shared" si="198"/>
        <v>0</v>
      </c>
      <c r="H333" s="297">
        <f t="shared" si="199"/>
        <v>0</v>
      </c>
      <c r="I333" s="297">
        <f t="shared" si="200"/>
        <v>0</v>
      </c>
      <c r="J333" s="297">
        <f t="shared" si="201"/>
        <v>0</v>
      </c>
      <c r="K333" s="291"/>
      <c r="L333" s="297">
        <f>L$73*'6. INPUT PROJECT'!$K269*'6. INPUT PROJECT'!$L269</f>
        <v>0</v>
      </c>
      <c r="M333" s="297">
        <f>M$73*'6. INPUT PROJECT'!$K269*'6. INPUT PROJECT'!$L269</f>
        <v>0</v>
      </c>
      <c r="N333" s="297">
        <f>N$73*'6. INPUT PROJECT'!$K269*'6. INPUT PROJECT'!$L269</f>
        <v>0</v>
      </c>
      <c r="O333" s="297">
        <f>O$73*'6. INPUT PROJECT'!$K269*'6. INPUT PROJECT'!$L269</f>
        <v>0</v>
      </c>
      <c r="P333" s="297">
        <f>P$73*'6. INPUT PROJECT'!$K269*'6. INPUT PROJECT'!$L269</f>
        <v>0</v>
      </c>
      <c r="Q333" s="297">
        <f>Q$73*'6. INPUT PROJECT'!$K269*'6. INPUT PROJECT'!$L269</f>
        <v>0</v>
      </c>
      <c r="R333" s="297">
        <f>R$73*'6. INPUT PROJECT'!$K269*'6. INPUT PROJECT'!$L269</f>
        <v>0</v>
      </c>
      <c r="S333" s="297">
        <f>S$73*'6. INPUT PROJECT'!$K269*'6. INPUT PROJECT'!$L269</f>
        <v>0</v>
      </c>
      <c r="T333" s="297">
        <f>T$73*'6. INPUT PROJECT'!$K269*'6. INPUT PROJECT'!$L269</f>
        <v>0</v>
      </c>
      <c r="U333" s="297">
        <f>U$73*'6. INPUT PROJECT'!$K269*'6. INPUT PROJECT'!$L269</f>
        <v>0</v>
      </c>
      <c r="V333" s="297">
        <f>V$73*'6. INPUT PROJECT'!$K269*'6. INPUT PROJECT'!$L269</f>
        <v>0</v>
      </c>
      <c r="W333" s="297">
        <f>W$73*'6. INPUT PROJECT'!$K269*'6. INPUT PROJECT'!$L269</f>
        <v>0</v>
      </c>
      <c r="X333" s="297">
        <f>X$73*'6. INPUT PROJECT'!$K269*'6. INPUT PROJECT'!$L269*(1+'6. INPUT PROJECT'!$M269)</f>
        <v>0</v>
      </c>
      <c r="Y333" s="297">
        <f>Y$73*'6. INPUT PROJECT'!$K269*'6. INPUT PROJECT'!$L269*(1+'6. INPUT PROJECT'!$M269)</f>
        <v>0</v>
      </c>
      <c r="Z333" s="297">
        <f>Z$73*'6. INPUT PROJECT'!$K269*'6. INPUT PROJECT'!$L269*(1+'6. INPUT PROJECT'!$M269)</f>
        <v>0</v>
      </c>
      <c r="AA333" s="297">
        <f>AA$73*'6. INPUT PROJECT'!$K269*'6. INPUT PROJECT'!$L269*(1+'6. INPUT PROJECT'!$M269)</f>
        <v>0</v>
      </c>
      <c r="AB333" s="297">
        <f>AB$73*'6. INPUT PROJECT'!$K269*'6. INPUT PROJECT'!$L269*(1+'6. INPUT PROJECT'!$M269)</f>
        <v>0</v>
      </c>
      <c r="AC333" s="297">
        <f>AC$73*'6. INPUT PROJECT'!$K269*'6. INPUT PROJECT'!$L269*(1+'6. INPUT PROJECT'!$M269)</f>
        <v>0</v>
      </c>
      <c r="AD333" s="297">
        <f>AD$73*'6. INPUT PROJECT'!$K269*'6. INPUT PROJECT'!$L269*(1+'6. INPUT PROJECT'!$M269)</f>
        <v>0</v>
      </c>
      <c r="AE333" s="297">
        <f>AE$73*'6. INPUT PROJECT'!$K269*'6. INPUT PROJECT'!$L269*(1+'6. INPUT PROJECT'!$M269)</f>
        <v>0</v>
      </c>
      <c r="AF333" s="297">
        <f>AF$73*'6. INPUT PROJECT'!$K269*'6. INPUT PROJECT'!$L269*(1+'6. INPUT PROJECT'!$M269)</f>
        <v>0</v>
      </c>
      <c r="AG333" s="297">
        <f>AG$73*'6. INPUT PROJECT'!$K269*'6. INPUT PROJECT'!$L269*(1+'6. INPUT PROJECT'!$M269)</f>
        <v>0</v>
      </c>
      <c r="AH333" s="297">
        <f>AH$73*'6. INPUT PROJECT'!$K269*'6. INPUT PROJECT'!$L269*(1+'6. INPUT PROJECT'!$M269)</f>
        <v>0</v>
      </c>
      <c r="AI333" s="297">
        <f>AI$73*'6. INPUT PROJECT'!$K269*'6. INPUT PROJECT'!$L269*(1+'6. INPUT PROJECT'!$M269)</f>
        <v>0</v>
      </c>
      <c r="AJ333" s="297">
        <f>AJ$73*'6. INPUT PROJECT'!$K269*'6. INPUT PROJECT'!$L269*(1+'6. INPUT PROJECT'!$M269)^2</f>
        <v>0</v>
      </c>
      <c r="AK333" s="297">
        <f>AK$73*'6. INPUT PROJECT'!$K269*'6. INPUT PROJECT'!$L269*(1+'6. INPUT PROJECT'!$M269)^2</f>
        <v>0</v>
      </c>
      <c r="AL333" s="297">
        <f>AL$73*'6. INPUT PROJECT'!$K269*'6. INPUT PROJECT'!$L269*(1+'6. INPUT PROJECT'!$M269)^2</f>
        <v>0</v>
      </c>
      <c r="AM333" s="297">
        <f>AM$73*'6. INPUT PROJECT'!$K269*'6. INPUT PROJECT'!$L269*(1+'6. INPUT PROJECT'!$M269)^2</f>
        <v>0</v>
      </c>
      <c r="AN333" s="297">
        <f>AN$73*'6. INPUT PROJECT'!$K269*'6. INPUT PROJECT'!$L269*(1+'6. INPUT PROJECT'!$M269)^2</f>
        <v>0</v>
      </c>
      <c r="AO333" s="297">
        <f>AO$73*'6. INPUT PROJECT'!$K269*'6. INPUT PROJECT'!$L269*(1+'6. INPUT PROJECT'!$M269)^2</f>
        <v>0</v>
      </c>
      <c r="AP333" s="297">
        <f>AP$73*'6. INPUT PROJECT'!$K269*'6. INPUT PROJECT'!$L269*(1+'6. INPUT PROJECT'!$M269)^2</f>
        <v>0</v>
      </c>
      <c r="AQ333" s="297">
        <f>AQ$73*'6. INPUT PROJECT'!$K269*'6. INPUT PROJECT'!$L269*(1+'6. INPUT PROJECT'!$M269)^2</f>
        <v>0</v>
      </c>
      <c r="AR333" s="297">
        <f>AR$73*'6. INPUT PROJECT'!$K269*'6. INPUT PROJECT'!$L269*(1+'6. INPUT PROJECT'!$M269)^2</f>
        <v>0</v>
      </c>
      <c r="AS333" s="297">
        <f>AS$73*'6. INPUT PROJECT'!$K269*'6. INPUT PROJECT'!$L269*(1+'6. INPUT PROJECT'!$M269)^2</f>
        <v>0</v>
      </c>
      <c r="AT333" s="297">
        <f>AT$73*'6. INPUT PROJECT'!$K269*'6. INPUT PROJECT'!$L269*(1+'6. INPUT PROJECT'!$M269)^2</f>
        <v>0</v>
      </c>
      <c r="AU333" s="297">
        <f>AU$73*'6. INPUT PROJECT'!$K269*'6. INPUT PROJECT'!$L269*(1+'6. INPUT PROJECT'!$M269)^2</f>
        <v>0</v>
      </c>
      <c r="AV333" s="297">
        <f>AV$73*'6. INPUT PROJECT'!$K269*'6. INPUT PROJECT'!$L269*(1+'6. INPUT PROJECT'!$M269)^3</f>
        <v>0</v>
      </c>
      <c r="AW333" s="297">
        <f>AW$73*'6. INPUT PROJECT'!$K269*'6. INPUT PROJECT'!$L269*(1+'6. INPUT PROJECT'!$M269)^3</f>
        <v>0</v>
      </c>
      <c r="AX333" s="297">
        <f>AX$73*'6. INPUT PROJECT'!$K269*'6. INPUT PROJECT'!$L269*(1+'6. INPUT PROJECT'!$M269)^3</f>
        <v>0</v>
      </c>
      <c r="AY333" s="297">
        <f>AY$73*'6. INPUT PROJECT'!$K269*'6. INPUT PROJECT'!$L269*(1+'6. INPUT PROJECT'!$M269)^3</f>
        <v>0</v>
      </c>
      <c r="AZ333" s="297">
        <f>AZ$73*'6. INPUT PROJECT'!$K269*'6. INPUT PROJECT'!$L269*(1+'6. INPUT PROJECT'!$M269)^3</f>
        <v>0</v>
      </c>
      <c r="BA333" s="297">
        <f>BA$73*'6. INPUT PROJECT'!$K269*'6. INPUT PROJECT'!$L269*(1+'6. INPUT PROJECT'!$M269)^3</f>
        <v>0</v>
      </c>
      <c r="BB333" s="297">
        <f>BB$73*'6. INPUT PROJECT'!$K269*'6. INPUT PROJECT'!$L269*(1+'6. INPUT PROJECT'!$M269)^3</f>
        <v>0</v>
      </c>
      <c r="BC333" s="297">
        <f>BC$73*'6. INPUT PROJECT'!$K269*'6. INPUT PROJECT'!$L269*(1+'6. INPUT PROJECT'!$M269)^3</f>
        <v>0</v>
      </c>
      <c r="BD333" s="297">
        <f>BD$73*'6. INPUT PROJECT'!$K269*'6. INPUT PROJECT'!$L269*(1+'6. INPUT PROJECT'!$M269)^3</f>
        <v>0</v>
      </c>
      <c r="BE333" s="297">
        <f>BE$73*'6. INPUT PROJECT'!$K269*'6. INPUT PROJECT'!$L269*(1+'6. INPUT PROJECT'!$M269)^3</f>
        <v>0</v>
      </c>
      <c r="BF333" s="297">
        <f>BF$73*'6. INPUT PROJECT'!$K269*'6. INPUT PROJECT'!$L269*(1+'6. INPUT PROJECT'!$M269)^3</f>
        <v>0</v>
      </c>
      <c r="BG333" s="297">
        <f>BG$73*'6. INPUT PROJECT'!$K269*'6. INPUT PROJECT'!$L269*(1+'6. INPUT PROJECT'!$M269)^3</f>
        <v>0</v>
      </c>
      <c r="BH333" s="297">
        <f>BH$73*'6. INPUT PROJECT'!$K269*'6. INPUT PROJECT'!$L269*(1+'6. INPUT PROJECT'!$M269)^4</f>
        <v>0</v>
      </c>
      <c r="BI333" s="297">
        <f>BI$73*'6. INPUT PROJECT'!$K269*'6. INPUT PROJECT'!$L269*(1+'6. INPUT PROJECT'!$M269)^4</f>
        <v>0</v>
      </c>
      <c r="BJ333" s="297">
        <f>BJ$73*'6. INPUT PROJECT'!$K269*'6. INPUT PROJECT'!$L269*(1+'6. INPUT PROJECT'!$M269)^4</f>
        <v>0</v>
      </c>
      <c r="BK333" s="297">
        <f>BK$73*'6. INPUT PROJECT'!$K269*'6. INPUT PROJECT'!$L269*(1+'6. INPUT PROJECT'!$M269)^4</f>
        <v>0</v>
      </c>
      <c r="BL333" s="297">
        <f>BL$73*'6. INPUT PROJECT'!$K269*'6. INPUT PROJECT'!$L269*(1+'6. INPUT PROJECT'!$M269)^4</f>
        <v>0</v>
      </c>
      <c r="BM333" s="297">
        <f>BM$73*'6. INPUT PROJECT'!$K269*'6. INPUT PROJECT'!$L269*(1+'6. INPUT PROJECT'!$M269)^4</f>
        <v>0</v>
      </c>
      <c r="BN333" s="297">
        <f>BN$73*'6. INPUT PROJECT'!$K269*'6. INPUT PROJECT'!$L269*(1+'6. INPUT PROJECT'!$M269)^4</f>
        <v>0</v>
      </c>
      <c r="BO333" s="297">
        <f>BO$73*'6. INPUT PROJECT'!$K269*'6. INPUT PROJECT'!$L269*(1+'6. INPUT PROJECT'!$M269)^4</f>
        <v>0</v>
      </c>
      <c r="BP333" s="297">
        <f>BP$73*'6. INPUT PROJECT'!$K269*'6. INPUT PROJECT'!$L269*(1+'6. INPUT PROJECT'!$M269)^4</f>
        <v>0</v>
      </c>
      <c r="BQ333" s="297">
        <f>BQ$73*'6. INPUT PROJECT'!$K269*'6. INPUT PROJECT'!$L269*(1+'6. INPUT PROJECT'!$M269)^4</f>
        <v>0</v>
      </c>
      <c r="BR333" s="297">
        <f>BR$73*'6. INPUT PROJECT'!$K269*'6. INPUT PROJECT'!$L269*(1+'6. INPUT PROJECT'!$M269)^4</f>
        <v>0</v>
      </c>
      <c r="BS333" s="297">
        <f>BS$73*'6. INPUT PROJECT'!$K269*'6. INPUT PROJECT'!$L269*(1+'6. INPUT PROJECT'!$M269)^4</f>
        <v>0</v>
      </c>
    </row>
    <row r="334" spans="1:71" s="80" customFormat="1" ht="16" outlineLevel="2">
      <c r="A334" s="83"/>
      <c r="B334" s="129" t="str">
        <f>'6. INPUT PROJECT'!D270</f>
        <v>Project-3.5.2-Item #2</v>
      </c>
      <c r="C334" s="129">
        <f>'6. INPUT PROJECT'!F270</f>
        <v>0</v>
      </c>
      <c r="E334" s="297">
        <f t="shared" si="196"/>
        <v>0</v>
      </c>
      <c r="F334" s="297">
        <f t="shared" si="197"/>
        <v>0</v>
      </c>
      <c r="G334" s="297">
        <f t="shared" si="198"/>
        <v>0</v>
      </c>
      <c r="H334" s="297">
        <f t="shared" si="199"/>
        <v>0</v>
      </c>
      <c r="I334" s="297">
        <f t="shared" si="200"/>
        <v>0</v>
      </c>
      <c r="J334" s="297">
        <f t="shared" si="201"/>
        <v>0</v>
      </c>
      <c r="K334" s="291"/>
      <c r="L334" s="297">
        <f>L$73*'6. INPUT PROJECT'!$K270*'6. INPUT PROJECT'!$L270</f>
        <v>0</v>
      </c>
      <c r="M334" s="297">
        <f>M$73*'6. INPUT PROJECT'!$K270*'6. INPUT PROJECT'!$L270</f>
        <v>0</v>
      </c>
      <c r="N334" s="297">
        <f>N$73*'6. INPUT PROJECT'!$K270*'6. INPUT PROJECT'!$L270</f>
        <v>0</v>
      </c>
      <c r="O334" s="297">
        <f>O$73*'6. INPUT PROJECT'!$K270*'6. INPUT PROJECT'!$L270</f>
        <v>0</v>
      </c>
      <c r="P334" s="297">
        <f>P$73*'6. INPUT PROJECT'!$K270*'6. INPUT PROJECT'!$L270</f>
        <v>0</v>
      </c>
      <c r="Q334" s="297">
        <f>Q$73*'6. INPUT PROJECT'!$K270*'6. INPUT PROJECT'!$L270</f>
        <v>0</v>
      </c>
      <c r="R334" s="297">
        <f>R$73*'6. INPUT PROJECT'!$K270*'6. INPUT PROJECT'!$L270</f>
        <v>0</v>
      </c>
      <c r="S334" s="297">
        <f>S$73*'6. INPUT PROJECT'!$K270*'6. INPUT PROJECT'!$L270</f>
        <v>0</v>
      </c>
      <c r="T334" s="297">
        <f>T$73*'6. INPUT PROJECT'!$K270*'6. INPUT PROJECT'!$L270</f>
        <v>0</v>
      </c>
      <c r="U334" s="297">
        <f>U$73*'6. INPUT PROJECT'!$K270*'6. INPUT PROJECT'!$L270</f>
        <v>0</v>
      </c>
      <c r="V334" s="297">
        <f>V$73*'6. INPUT PROJECT'!$K270*'6. INPUT PROJECT'!$L270</f>
        <v>0</v>
      </c>
      <c r="W334" s="297">
        <f>W$73*'6. INPUT PROJECT'!$K270*'6. INPUT PROJECT'!$L270</f>
        <v>0</v>
      </c>
      <c r="X334" s="297">
        <f>X$73*'6. INPUT PROJECT'!$K270*'6. INPUT PROJECT'!$L270*(1+'6. INPUT PROJECT'!$M270)</f>
        <v>0</v>
      </c>
      <c r="Y334" s="297">
        <f>Y$73*'6. INPUT PROJECT'!$K270*'6. INPUT PROJECT'!$L270*(1+'6. INPUT PROJECT'!$M270)</f>
        <v>0</v>
      </c>
      <c r="Z334" s="297">
        <f>Z$73*'6. INPUT PROJECT'!$K270*'6. INPUT PROJECT'!$L270*(1+'6. INPUT PROJECT'!$M270)</f>
        <v>0</v>
      </c>
      <c r="AA334" s="297">
        <f>AA$73*'6. INPUT PROJECT'!$K270*'6. INPUT PROJECT'!$L270*(1+'6. INPUT PROJECT'!$M270)</f>
        <v>0</v>
      </c>
      <c r="AB334" s="297">
        <f>AB$73*'6. INPUT PROJECT'!$K270*'6. INPUT PROJECT'!$L270*(1+'6. INPUT PROJECT'!$M270)</f>
        <v>0</v>
      </c>
      <c r="AC334" s="297">
        <f>AC$73*'6. INPUT PROJECT'!$K270*'6. INPUT PROJECT'!$L270*(1+'6. INPUT PROJECT'!$M270)</f>
        <v>0</v>
      </c>
      <c r="AD334" s="297">
        <f>AD$73*'6. INPUT PROJECT'!$K270*'6. INPUT PROJECT'!$L270*(1+'6. INPUT PROJECT'!$M270)</f>
        <v>0</v>
      </c>
      <c r="AE334" s="297">
        <f>AE$73*'6. INPUT PROJECT'!$K270*'6. INPUT PROJECT'!$L270*(1+'6. INPUT PROJECT'!$M270)</f>
        <v>0</v>
      </c>
      <c r="AF334" s="297">
        <f>AF$73*'6. INPUT PROJECT'!$K270*'6. INPUT PROJECT'!$L270*(1+'6. INPUT PROJECT'!$M270)</f>
        <v>0</v>
      </c>
      <c r="AG334" s="297">
        <f>AG$73*'6. INPUT PROJECT'!$K270*'6. INPUT PROJECT'!$L270*(1+'6. INPUT PROJECT'!$M270)</f>
        <v>0</v>
      </c>
      <c r="AH334" s="297">
        <f>AH$73*'6. INPUT PROJECT'!$K270*'6. INPUT PROJECT'!$L270*(1+'6. INPUT PROJECT'!$M270)</f>
        <v>0</v>
      </c>
      <c r="AI334" s="297">
        <f>AI$73*'6. INPUT PROJECT'!$K270*'6. INPUT PROJECT'!$L270*(1+'6. INPUT PROJECT'!$M270)</f>
        <v>0</v>
      </c>
      <c r="AJ334" s="297">
        <f>AJ$73*'6. INPUT PROJECT'!$K270*'6. INPUT PROJECT'!$L270*(1+'6. INPUT PROJECT'!$M270)^2</f>
        <v>0</v>
      </c>
      <c r="AK334" s="297">
        <f>AK$73*'6. INPUT PROJECT'!$K270*'6. INPUT PROJECT'!$L270*(1+'6. INPUT PROJECT'!$M270)^2</f>
        <v>0</v>
      </c>
      <c r="AL334" s="297">
        <f>AL$73*'6. INPUT PROJECT'!$K270*'6. INPUT PROJECT'!$L270*(1+'6. INPUT PROJECT'!$M270)^2</f>
        <v>0</v>
      </c>
      <c r="AM334" s="297">
        <f>AM$73*'6. INPUT PROJECT'!$K270*'6. INPUT PROJECT'!$L270*(1+'6. INPUT PROJECT'!$M270)^2</f>
        <v>0</v>
      </c>
      <c r="AN334" s="297">
        <f>AN$73*'6. INPUT PROJECT'!$K270*'6. INPUT PROJECT'!$L270*(1+'6. INPUT PROJECT'!$M270)^2</f>
        <v>0</v>
      </c>
      <c r="AO334" s="297">
        <f>AO$73*'6. INPUT PROJECT'!$K270*'6. INPUT PROJECT'!$L270*(1+'6. INPUT PROJECT'!$M270)^2</f>
        <v>0</v>
      </c>
      <c r="AP334" s="297">
        <f>AP$73*'6. INPUT PROJECT'!$K270*'6. INPUT PROJECT'!$L270*(1+'6. INPUT PROJECT'!$M270)^2</f>
        <v>0</v>
      </c>
      <c r="AQ334" s="297">
        <f>AQ$73*'6. INPUT PROJECT'!$K270*'6. INPUT PROJECT'!$L270*(1+'6. INPUT PROJECT'!$M270)^2</f>
        <v>0</v>
      </c>
      <c r="AR334" s="297">
        <f>AR$73*'6. INPUT PROJECT'!$K270*'6. INPUT PROJECT'!$L270*(1+'6. INPUT PROJECT'!$M270)^2</f>
        <v>0</v>
      </c>
      <c r="AS334" s="297">
        <f>AS$73*'6. INPUT PROJECT'!$K270*'6. INPUT PROJECT'!$L270*(1+'6. INPUT PROJECT'!$M270)^2</f>
        <v>0</v>
      </c>
      <c r="AT334" s="297">
        <f>AT$73*'6. INPUT PROJECT'!$K270*'6. INPUT PROJECT'!$L270*(1+'6. INPUT PROJECT'!$M270)^2</f>
        <v>0</v>
      </c>
      <c r="AU334" s="297">
        <f>AU$73*'6. INPUT PROJECT'!$K270*'6. INPUT PROJECT'!$L270*(1+'6. INPUT PROJECT'!$M270)^2</f>
        <v>0</v>
      </c>
      <c r="AV334" s="297">
        <f>AV$73*'6. INPUT PROJECT'!$K270*'6. INPUT PROJECT'!$L270*(1+'6. INPUT PROJECT'!$M270)^3</f>
        <v>0</v>
      </c>
      <c r="AW334" s="297">
        <f>AW$73*'6. INPUT PROJECT'!$K270*'6. INPUT PROJECT'!$L270*(1+'6. INPUT PROJECT'!$M270)^3</f>
        <v>0</v>
      </c>
      <c r="AX334" s="297">
        <f>AX$73*'6. INPUT PROJECT'!$K270*'6. INPUT PROJECT'!$L270*(1+'6. INPUT PROJECT'!$M270)^3</f>
        <v>0</v>
      </c>
      <c r="AY334" s="297">
        <f>AY$73*'6. INPUT PROJECT'!$K270*'6. INPUT PROJECT'!$L270*(1+'6. INPUT PROJECT'!$M270)^3</f>
        <v>0</v>
      </c>
      <c r="AZ334" s="297">
        <f>AZ$73*'6. INPUT PROJECT'!$K270*'6. INPUT PROJECT'!$L270*(1+'6. INPUT PROJECT'!$M270)^3</f>
        <v>0</v>
      </c>
      <c r="BA334" s="297">
        <f>BA$73*'6. INPUT PROJECT'!$K270*'6. INPUT PROJECT'!$L270*(1+'6. INPUT PROJECT'!$M270)^3</f>
        <v>0</v>
      </c>
      <c r="BB334" s="297">
        <f>BB$73*'6. INPUT PROJECT'!$K270*'6. INPUT PROJECT'!$L270*(1+'6. INPUT PROJECT'!$M270)^3</f>
        <v>0</v>
      </c>
      <c r="BC334" s="297">
        <f>BC$73*'6. INPUT PROJECT'!$K270*'6. INPUT PROJECT'!$L270*(1+'6. INPUT PROJECT'!$M270)^3</f>
        <v>0</v>
      </c>
      <c r="BD334" s="297">
        <f>BD$73*'6. INPUT PROJECT'!$K270*'6. INPUT PROJECT'!$L270*(1+'6. INPUT PROJECT'!$M270)^3</f>
        <v>0</v>
      </c>
      <c r="BE334" s="297">
        <f>BE$73*'6. INPUT PROJECT'!$K270*'6. INPUT PROJECT'!$L270*(1+'6. INPUT PROJECT'!$M270)^3</f>
        <v>0</v>
      </c>
      <c r="BF334" s="297">
        <f>BF$73*'6. INPUT PROJECT'!$K270*'6. INPUT PROJECT'!$L270*(1+'6. INPUT PROJECT'!$M270)^3</f>
        <v>0</v>
      </c>
      <c r="BG334" s="297">
        <f>BG$73*'6. INPUT PROJECT'!$K270*'6. INPUT PROJECT'!$L270*(1+'6. INPUT PROJECT'!$M270)^3</f>
        <v>0</v>
      </c>
      <c r="BH334" s="297">
        <f>BH$73*'6. INPUT PROJECT'!$K270*'6. INPUT PROJECT'!$L270*(1+'6. INPUT PROJECT'!$M270)^4</f>
        <v>0</v>
      </c>
      <c r="BI334" s="297">
        <f>BI$73*'6. INPUT PROJECT'!$K270*'6. INPUT PROJECT'!$L270*(1+'6. INPUT PROJECT'!$M270)^4</f>
        <v>0</v>
      </c>
      <c r="BJ334" s="297">
        <f>BJ$73*'6. INPUT PROJECT'!$K270*'6. INPUT PROJECT'!$L270*(1+'6. INPUT PROJECT'!$M270)^4</f>
        <v>0</v>
      </c>
      <c r="BK334" s="297">
        <f>BK$73*'6. INPUT PROJECT'!$K270*'6. INPUT PROJECT'!$L270*(1+'6. INPUT PROJECT'!$M270)^4</f>
        <v>0</v>
      </c>
      <c r="BL334" s="297">
        <f>BL$73*'6. INPUT PROJECT'!$K270*'6. INPUT PROJECT'!$L270*(1+'6. INPUT PROJECT'!$M270)^4</f>
        <v>0</v>
      </c>
      <c r="BM334" s="297">
        <f>BM$73*'6. INPUT PROJECT'!$K270*'6. INPUT PROJECT'!$L270*(1+'6. INPUT PROJECT'!$M270)^4</f>
        <v>0</v>
      </c>
      <c r="BN334" s="297">
        <f>BN$73*'6. INPUT PROJECT'!$K270*'6. INPUT PROJECT'!$L270*(1+'6. INPUT PROJECT'!$M270)^4</f>
        <v>0</v>
      </c>
      <c r="BO334" s="297">
        <f>BO$73*'6. INPUT PROJECT'!$K270*'6. INPUT PROJECT'!$L270*(1+'6. INPUT PROJECT'!$M270)^4</f>
        <v>0</v>
      </c>
      <c r="BP334" s="297">
        <f>BP$73*'6. INPUT PROJECT'!$K270*'6. INPUT PROJECT'!$L270*(1+'6. INPUT PROJECT'!$M270)^4</f>
        <v>0</v>
      </c>
      <c r="BQ334" s="297">
        <f>BQ$73*'6. INPUT PROJECT'!$K270*'6. INPUT PROJECT'!$L270*(1+'6. INPUT PROJECT'!$M270)^4</f>
        <v>0</v>
      </c>
      <c r="BR334" s="297">
        <f>BR$73*'6. INPUT PROJECT'!$K270*'6. INPUT PROJECT'!$L270*(1+'6. INPUT PROJECT'!$M270)^4</f>
        <v>0</v>
      </c>
      <c r="BS334" s="297">
        <f>BS$73*'6. INPUT PROJECT'!$K270*'6. INPUT PROJECT'!$L270*(1+'6. INPUT PROJECT'!$M270)^4</f>
        <v>0</v>
      </c>
    </row>
    <row r="335" spans="1:71" s="80" customFormat="1" ht="16" outlineLevel="2">
      <c r="A335" s="83"/>
      <c r="B335" s="129" t="str">
        <f>'6. INPUT PROJECT'!D271</f>
        <v>Project-3.5.2-Item #3</v>
      </c>
      <c r="C335" s="129">
        <f>'6. INPUT PROJECT'!F271</f>
        <v>0</v>
      </c>
      <c r="E335" s="297">
        <f t="shared" si="196"/>
        <v>0</v>
      </c>
      <c r="F335" s="297">
        <f t="shared" si="197"/>
        <v>0</v>
      </c>
      <c r="G335" s="297">
        <f t="shared" si="198"/>
        <v>0</v>
      </c>
      <c r="H335" s="297">
        <f t="shared" si="199"/>
        <v>0</v>
      </c>
      <c r="I335" s="297">
        <f t="shared" si="200"/>
        <v>0</v>
      </c>
      <c r="J335" s="297">
        <f t="shared" si="201"/>
        <v>0</v>
      </c>
      <c r="K335" s="291"/>
      <c r="L335" s="297">
        <f>L$73*'6. INPUT PROJECT'!$K271*'6. INPUT PROJECT'!$L271</f>
        <v>0</v>
      </c>
      <c r="M335" s="297">
        <f>M$73*'6. INPUT PROJECT'!$K271*'6. INPUT PROJECT'!$L271</f>
        <v>0</v>
      </c>
      <c r="N335" s="297">
        <f>N$73*'6. INPUT PROJECT'!$K271*'6. INPUT PROJECT'!$L271</f>
        <v>0</v>
      </c>
      <c r="O335" s="297">
        <f>O$73*'6. INPUT PROJECT'!$K271*'6. INPUT PROJECT'!$L271</f>
        <v>0</v>
      </c>
      <c r="P335" s="297">
        <f>P$73*'6. INPUT PROJECT'!$K271*'6. INPUT PROJECT'!$L271</f>
        <v>0</v>
      </c>
      <c r="Q335" s="297">
        <f>Q$73*'6. INPUT PROJECT'!$K271*'6. INPUT PROJECT'!$L271</f>
        <v>0</v>
      </c>
      <c r="R335" s="297">
        <f>R$73*'6. INPUT PROJECT'!$K271*'6. INPUT PROJECT'!$L271</f>
        <v>0</v>
      </c>
      <c r="S335" s="297">
        <f>S$73*'6. INPUT PROJECT'!$K271*'6. INPUT PROJECT'!$L271</f>
        <v>0</v>
      </c>
      <c r="T335" s="297">
        <f>T$73*'6. INPUT PROJECT'!$K271*'6. INPUT PROJECT'!$L271</f>
        <v>0</v>
      </c>
      <c r="U335" s="297">
        <f>U$73*'6. INPUT PROJECT'!$K271*'6. INPUT PROJECT'!$L271</f>
        <v>0</v>
      </c>
      <c r="V335" s="297">
        <f>V$73*'6. INPUT PROJECT'!$K271*'6. INPUT PROJECT'!$L271</f>
        <v>0</v>
      </c>
      <c r="W335" s="297">
        <f>W$73*'6. INPUT PROJECT'!$K271*'6. INPUT PROJECT'!$L271</f>
        <v>0</v>
      </c>
      <c r="X335" s="297">
        <f>X$73*'6. INPUT PROJECT'!$K271*'6. INPUT PROJECT'!$L271*(1+'6. INPUT PROJECT'!$M271)</f>
        <v>0</v>
      </c>
      <c r="Y335" s="297">
        <f>Y$73*'6. INPUT PROJECT'!$K271*'6. INPUT PROJECT'!$L271*(1+'6. INPUT PROJECT'!$M271)</f>
        <v>0</v>
      </c>
      <c r="Z335" s="297">
        <f>Z$73*'6. INPUT PROJECT'!$K271*'6. INPUT PROJECT'!$L271*(1+'6. INPUT PROJECT'!$M271)</f>
        <v>0</v>
      </c>
      <c r="AA335" s="297">
        <f>AA$73*'6. INPUT PROJECT'!$K271*'6. INPUT PROJECT'!$L271*(1+'6. INPUT PROJECT'!$M271)</f>
        <v>0</v>
      </c>
      <c r="AB335" s="297">
        <f>AB$73*'6. INPUT PROJECT'!$K271*'6. INPUT PROJECT'!$L271*(1+'6. INPUT PROJECT'!$M271)</f>
        <v>0</v>
      </c>
      <c r="AC335" s="297">
        <f>AC$73*'6. INPUT PROJECT'!$K271*'6. INPUT PROJECT'!$L271*(1+'6. INPUT PROJECT'!$M271)</f>
        <v>0</v>
      </c>
      <c r="AD335" s="297">
        <f>AD$73*'6. INPUT PROJECT'!$K271*'6. INPUT PROJECT'!$L271*(1+'6. INPUT PROJECT'!$M271)</f>
        <v>0</v>
      </c>
      <c r="AE335" s="297">
        <f>AE$73*'6. INPUT PROJECT'!$K271*'6. INPUT PROJECT'!$L271*(1+'6. INPUT PROJECT'!$M271)</f>
        <v>0</v>
      </c>
      <c r="AF335" s="297">
        <f>AF$73*'6. INPUT PROJECT'!$K271*'6. INPUT PROJECT'!$L271*(1+'6. INPUT PROJECT'!$M271)</f>
        <v>0</v>
      </c>
      <c r="AG335" s="297">
        <f>AG$73*'6. INPUT PROJECT'!$K271*'6. INPUT PROJECT'!$L271*(1+'6. INPUT PROJECT'!$M271)</f>
        <v>0</v>
      </c>
      <c r="AH335" s="297">
        <f>AH$73*'6. INPUT PROJECT'!$K271*'6. INPUT PROJECT'!$L271*(1+'6. INPUT PROJECT'!$M271)</f>
        <v>0</v>
      </c>
      <c r="AI335" s="297">
        <f>AI$73*'6. INPUT PROJECT'!$K271*'6. INPUT PROJECT'!$L271*(1+'6. INPUT PROJECT'!$M271)</f>
        <v>0</v>
      </c>
      <c r="AJ335" s="297">
        <f>AJ$73*'6. INPUT PROJECT'!$K271*'6. INPUT PROJECT'!$L271*(1+'6. INPUT PROJECT'!$M271)^2</f>
        <v>0</v>
      </c>
      <c r="AK335" s="297">
        <f>AK$73*'6. INPUT PROJECT'!$K271*'6. INPUT PROJECT'!$L271*(1+'6. INPUT PROJECT'!$M271)^2</f>
        <v>0</v>
      </c>
      <c r="AL335" s="297">
        <f>AL$73*'6. INPUT PROJECT'!$K271*'6. INPUT PROJECT'!$L271*(1+'6. INPUT PROJECT'!$M271)^2</f>
        <v>0</v>
      </c>
      <c r="AM335" s="297">
        <f>AM$73*'6. INPUT PROJECT'!$K271*'6. INPUT PROJECT'!$L271*(1+'6. INPUT PROJECT'!$M271)^2</f>
        <v>0</v>
      </c>
      <c r="AN335" s="297">
        <f>AN$73*'6. INPUT PROJECT'!$K271*'6. INPUT PROJECT'!$L271*(1+'6. INPUT PROJECT'!$M271)^2</f>
        <v>0</v>
      </c>
      <c r="AO335" s="297">
        <f>AO$73*'6. INPUT PROJECT'!$K271*'6. INPUT PROJECT'!$L271*(1+'6. INPUT PROJECT'!$M271)^2</f>
        <v>0</v>
      </c>
      <c r="AP335" s="297">
        <f>AP$73*'6. INPUT PROJECT'!$K271*'6. INPUT PROJECT'!$L271*(1+'6. INPUT PROJECT'!$M271)^2</f>
        <v>0</v>
      </c>
      <c r="AQ335" s="297">
        <f>AQ$73*'6. INPUT PROJECT'!$K271*'6. INPUT PROJECT'!$L271*(1+'6. INPUT PROJECT'!$M271)^2</f>
        <v>0</v>
      </c>
      <c r="AR335" s="297">
        <f>AR$73*'6. INPUT PROJECT'!$K271*'6. INPUT PROJECT'!$L271*(1+'6. INPUT PROJECT'!$M271)^2</f>
        <v>0</v>
      </c>
      <c r="AS335" s="297">
        <f>AS$73*'6. INPUT PROJECT'!$K271*'6. INPUT PROJECT'!$L271*(1+'6. INPUT PROJECT'!$M271)^2</f>
        <v>0</v>
      </c>
      <c r="AT335" s="297">
        <f>AT$73*'6. INPUT PROJECT'!$K271*'6. INPUT PROJECT'!$L271*(1+'6. INPUT PROJECT'!$M271)^2</f>
        <v>0</v>
      </c>
      <c r="AU335" s="297">
        <f>AU$73*'6. INPUT PROJECT'!$K271*'6. INPUT PROJECT'!$L271*(1+'6. INPUT PROJECT'!$M271)^2</f>
        <v>0</v>
      </c>
      <c r="AV335" s="297">
        <f>AV$73*'6. INPUT PROJECT'!$K271*'6. INPUT PROJECT'!$L271*(1+'6. INPUT PROJECT'!$M271)^3</f>
        <v>0</v>
      </c>
      <c r="AW335" s="297">
        <f>AW$73*'6. INPUT PROJECT'!$K271*'6. INPUT PROJECT'!$L271*(1+'6. INPUT PROJECT'!$M271)^3</f>
        <v>0</v>
      </c>
      <c r="AX335" s="297">
        <f>AX$73*'6. INPUT PROJECT'!$K271*'6. INPUT PROJECT'!$L271*(1+'6. INPUT PROJECT'!$M271)^3</f>
        <v>0</v>
      </c>
      <c r="AY335" s="297">
        <f>AY$73*'6. INPUT PROJECT'!$K271*'6. INPUT PROJECT'!$L271*(1+'6. INPUT PROJECT'!$M271)^3</f>
        <v>0</v>
      </c>
      <c r="AZ335" s="297">
        <f>AZ$73*'6. INPUT PROJECT'!$K271*'6. INPUT PROJECT'!$L271*(1+'6. INPUT PROJECT'!$M271)^3</f>
        <v>0</v>
      </c>
      <c r="BA335" s="297">
        <f>BA$73*'6. INPUT PROJECT'!$K271*'6. INPUT PROJECT'!$L271*(1+'6. INPUT PROJECT'!$M271)^3</f>
        <v>0</v>
      </c>
      <c r="BB335" s="297">
        <f>BB$73*'6. INPUT PROJECT'!$K271*'6. INPUT PROJECT'!$L271*(1+'6. INPUT PROJECT'!$M271)^3</f>
        <v>0</v>
      </c>
      <c r="BC335" s="297">
        <f>BC$73*'6. INPUT PROJECT'!$K271*'6. INPUT PROJECT'!$L271*(1+'6. INPUT PROJECT'!$M271)^3</f>
        <v>0</v>
      </c>
      <c r="BD335" s="297">
        <f>BD$73*'6. INPUT PROJECT'!$K271*'6. INPUT PROJECT'!$L271*(1+'6. INPUT PROJECT'!$M271)^3</f>
        <v>0</v>
      </c>
      <c r="BE335" s="297">
        <f>BE$73*'6. INPUT PROJECT'!$K271*'6. INPUT PROJECT'!$L271*(1+'6. INPUT PROJECT'!$M271)^3</f>
        <v>0</v>
      </c>
      <c r="BF335" s="297">
        <f>BF$73*'6. INPUT PROJECT'!$K271*'6. INPUT PROJECT'!$L271*(1+'6. INPUT PROJECT'!$M271)^3</f>
        <v>0</v>
      </c>
      <c r="BG335" s="297">
        <f>BG$73*'6. INPUT PROJECT'!$K271*'6. INPUT PROJECT'!$L271*(1+'6. INPUT PROJECT'!$M271)^3</f>
        <v>0</v>
      </c>
      <c r="BH335" s="297">
        <f>BH$73*'6. INPUT PROJECT'!$K271*'6. INPUT PROJECT'!$L271*(1+'6. INPUT PROJECT'!$M271)^4</f>
        <v>0</v>
      </c>
      <c r="BI335" s="297">
        <f>BI$73*'6. INPUT PROJECT'!$K271*'6. INPUT PROJECT'!$L271*(1+'6. INPUT PROJECT'!$M271)^4</f>
        <v>0</v>
      </c>
      <c r="BJ335" s="297">
        <f>BJ$73*'6. INPUT PROJECT'!$K271*'6. INPUT PROJECT'!$L271*(1+'6. INPUT PROJECT'!$M271)^4</f>
        <v>0</v>
      </c>
      <c r="BK335" s="297">
        <f>BK$73*'6. INPUT PROJECT'!$K271*'6. INPUT PROJECT'!$L271*(1+'6. INPUT PROJECT'!$M271)^4</f>
        <v>0</v>
      </c>
      <c r="BL335" s="297">
        <f>BL$73*'6. INPUT PROJECT'!$K271*'6. INPUT PROJECT'!$L271*(1+'6. INPUT PROJECT'!$M271)^4</f>
        <v>0</v>
      </c>
      <c r="BM335" s="297">
        <f>BM$73*'6. INPUT PROJECT'!$K271*'6. INPUT PROJECT'!$L271*(1+'6. INPUT PROJECT'!$M271)^4</f>
        <v>0</v>
      </c>
      <c r="BN335" s="297">
        <f>BN$73*'6. INPUT PROJECT'!$K271*'6. INPUT PROJECT'!$L271*(1+'6. INPUT PROJECT'!$M271)^4</f>
        <v>0</v>
      </c>
      <c r="BO335" s="297">
        <f>BO$73*'6. INPUT PROJECT'!$K271*'6. INPUT PROJECT'!$L271*(1+'6. INPUT PROJECT'!$M271)^4</f>
        <v>0</v>
      </c>
      <c r="BP335" s="297">
        <f>BP$73*'6. INPUT PROJECT'!$K271*'6. INPUT PROJECT'!$L271*(1+'6. INPUT PROJECT'!$M271)^4</f>
        <v>0</v>
      </c>
      <c r="BQ335" s="297">
        <f>BQ$73*'6. INPUT PROJECT'!$K271*'6. INPUT PROJECT'!$L271*(1+'6. INPUT PROJECT'!$M271)^4</f>
        <v>0</v>
      </c>
      <c r="BR335" s="297">
        <f>BR$73*'6. INPUT PROJECT'!$K271*'6. INPUT PROJECT'!$L271*(1+'6. INPUT PROJECT'!$M271)^4</f>
        <v>0</v>
      </c>
      <c r="BS335" s="297">
        <f>BS$73*'6. INPUT PROJECT'!$K271*'6. INPUT PROJECT'!$L271*(1+'6. INPUT PROJECT'!$M271)^4</f>
        <v>0</v>
      </c>
    </row>
    <row r="336" spans="1:71" s="80" customFormat="1" ht="16" outlineLevel="2">
      <c r="A336" s="83"/>
      <c r="B336" s="129" t="str">
        <f>'6. INPUT PROJECT'!D272</f>
        <v>Project-3.5.2-Item #4</v>
      </c>
      <c r="C336" s="129">
        <f>'6. INPUT PROJECT'!F272</f>
        <v>0</v>
      </c>
      <c r="E336" s="297">
        <f t="shared" si="196"/>
        <v>0</v>
      </c>
      <c r="F336" s="297">
        <f t="shared" si="197"/>
        <v>0</v>
      </c>
      <c r="G336" s="297">
        <f t="shared" si="198"/>
        <v>0</v>
      </c>
      <c r="H336" s="297">
        <f t="shared" si="199"/>
        <v>0</v>
      </c>
      <c r="I336" s="297">
        <f t="shared" si="200"/>
        <v>0</v>
      </c>
      <c r="J336" s="297">
        <f t="shared" si="201"/>
        <v>0</v>
      </c>
      <c r="K336" s="291"/>
      <c r="L336" s="297">
        <f>L$73*'6. INPUT PROJECT'!$K272*'6. INPUT PROJECT'!$L272</f>
        <v>0</v>
      </c>
      <c r="M336" s="297">
        <f>M$73*'6. INPUT PROJECT'!$K272*'6. INPUT PROJECT'!$L272</f>
        <v>0</v>
      </c>
      <c r="N336" s="297">
        <f>N$73*'6. INPUT PROJECT'!$K272*'6. INPUT PROJECT'!$L272</f>
        <v>0</v>
      </c>
      <c r="O336" s="297">
        <f>O$73*'6. INPUT PROJECT'!$K272*'6. INPUT PROJECT'!$L272</f>
        <v>0</v>
      </c>
      <c r="P336" s="297">
        <f>P$73*'6. INPUT PROJECT'!$K272*'6. INPUT PROJECT'!$L272</f>
        <v>0</v>
      </c>
      <c r="Q336" s="297">
        <f>Q$73*'6. INPUT PROJECT'!$K272*'6. INPUT PROJECT'!$L272</f>
        <v>0</v>
      </c>
      <c r="R336" s="297">
        <f>R$73*'6. INPUT PROJECT'!$K272*'6. INPUT PROJECT'!$L272</f>
        <v>0</v>
      </c>
      <c r="S336" s="297">
        <f>S$73*'6. INPUT PROJECT'!$K272*'6. INPUT PROJECT'!$L272</f>
        <v>0</v>
      </c>
      <c r="T336" s="297">
        <f>T$73*'6. INPUT PROJECT'!$K272*'6. INPUT PROJECT'!$L272</f>
        <v>0</v>
      </c>
      <c r="U336" s="297">
        <f>U$73*'6. INPUT PROJECT'!$K272*'6. INPUT PROJECT'!$L272</f>
        <v>0</v>
      </c>
      <c r="V336" s="297">
        <f>V$73*'6. INPUT PROJECT'!$K272*'6. INPUT PROJECT'!$L272</f>
        <v>0</v>
      </c>
      <c r="W336" s="297">
        <f>W$73*'6. INPUT PROJECT'!$K272*'6. INPUT PROJECT'!$L272</f>
        <v>0</v>
      </c>
      <c r="X336" s="297">
        <f>X$73*'6. INPUT PROJECT'!$K272*'6. INPUT PROJECT'!$L272*(1+'6. INPUT PROJECT'!$M272)</f>
        <v>0</v>
      </c>
      <c r="Y336" s="297">
        <f>Y$73*'6. INPUT PROJECT'!$K272*'6. INPUT PROJECT'!$L272*(1+'6. INPUT PROJECT'!$M272)</f>
        <v>0</v>
      </c>
      <c r="Z336" s="297">
        <f>Z$73*'6. INPUT PROJECT'!$K272*'6. INPUT PROJECT'!$L272*(1+'6. INPUT PROJECT'!$M272)</f>
        <v>0</v>
      </c>
      <c r="AA336" s="297">
        <f>AA$73*'6. INPUT PROJECT'!$K272*'6. INPUT PROJECT'!$L272*(1+'6. INPUT PROJECT'!$M272)</f>
        <v>0</v>
      </c>
      <c r="AB336" s="297">
        <f>AB$73*'6. INPUT PROJECT'!$K272*'6. INPUT PROJECT'!$L272*(1+'6. INPUT PROJECT'!$M272)</f>
        <v>0</v>
      </c>
      <c r="AC336" s="297">
        <f>AC$73*'6. INPUT PROJECT'!$K272*'6. INPUT PROJECT'!$L272*(1+'6. INPUT PROJECT'!$M272)</f>
        <v>0</v>
      </c>
      <c r="AD336" s="297">
        <f>AD$73*'6. INPUT PROJECT'!$K272*'6. INPUT PROJECT'!$L272*(1+'6. INPUT PROJECT'!$M272)</f>
        <v>0</v>
      </c>
      <c r="AE336" s="297">
        <f>AE$73*'6. INPUT PROJECT'!$K272*'6. INPUT PROJECT'!$L272*(1+'6. INPUT PROJECT'!$M272)</f>
        <v>0</v>
      </c>
      <c r="AF336" s="297">
        <f>AF$73*'6. INPUT PROJECT'!$K272*'6. INPUT PROJECT'!$L272*(1+'6. INPUT PROJECT'!$M272)</f>
        <v>0</v>
      </c>
      <c r="AG336" s="297">
        <f>AG$73*'6. INPUT PROJECT'!$K272*'6. INPUT PROJECT'!$L272*(1+'6. INPUT PROJECT'!$M272)</f>
        <v>0</v>
      </c>
      <c r="AH336" s="297">
        <f>AH$73*'6. INPUT PROJECT'!$K272*'6. INPUT PROJECT'!$L272*(1+'6. INPUT PROJECT'!$M272)</f>
        <v>0</v>
      </c>
      <c r="AI336" s="297">
        <f>AI$73*'6. INPUT PROJECT'!$K272*'6. INPUT PROJECT'!$L272*(1+'6. INPUT PROJECT'!$M272)</f>
        <v>0</v>
      </c>
      <c r="AJ336" s="297">
        <f>AJ$73*'6. INPUT PROJECT'!$K272*'6. INPUT PROJECT'!$L272*(1+'6. INPUT PROJECT'!$M272)^2</f>
        <v>0</v>
      </c>
      <c r="AK336" s="297">
        <f>AK$73*'6. INPUT PROJECT'!$K272*'6. INPUT PROJECT'!$L272*(1+'6. INPUT PROJECT'!$M272)^2</f>
        <v>0</v>
      </c>
      <c r="AL336" s="297">
        <f>AL$73*'6. INPUT PROJECT'!$K272*'6. INPUT PROJECT'!$L272*(1+'6. INPUT PROJECT'!$M272)^2</f>
        <v>0</v>
      </c>
      <c r="AM336" s="297">
        <f>AM$73*'6. INPUT PROJECT'!$K272*'6. INPUT PROJECT'!$L272*(1+'6. INPUT PROJECT'!$M272)^2</f>
        <v>0</v>
      </c>
      <c r="AN336" s="297">
        <f>AN$73*'6. INPUT PROJECT'!$K272*'6. INPUT PROJECT'!$L272*(1+'6. INPUT PROJECT'!$M272)^2</f>
        <v>0</v>
      </c>
      <c r="AO336" s="297">
        <f>AO$73*'6. INPUT PROJECT'!$K272*'6. INPUT PROJECT'!$L272*(1+'6. INPUT PROJECT'!$M272)^2</f>
        <v>0</v>
      </c>
      <c r="AP336" s="297">
        <f>AP$73*'6. INPUT PROJECT'!$K272*'6. INPUT PROJECT'!$L272*(1+'6. INPUT PROJECT'!$M272)^2</f>
        <v>0</v>
      </c>
      <c r="AQ336" s="297">
        <f>AQ$73*'6. INPUT PROJECT'!$K272*'6. INPUT PROJECT'!$L272*(1+'6. INPUT PROJECT'!$M272)^2</f>
        <v>0</v>
      </c>
      <c r="AR336" s="297">
        <f>AR$73*'6. INPUT PROJECT'!$K272*'6. INPUT PROJECT'!$L272*(1+'6. INPUT PROJECT'!$M272)^2</f>
        <v>0</v>
      </c>
      <c r="AS336" s="297">
        <f>AS$73*'6. INPUT PROJECT'!$K272*'6. INPUT PROJECT'!$L272*(1+'6. INPUT PROJECT'!$M272)^2</f>
        <v>0</v>
      </c>
      <c r="AT336" s="297">
        <f>AT$73*'6. INPUT PROJECT'!$K272*'6. INPUT PROJECT'!$L272*(1+'6. INPUT PROJECT'!$M272)^2</f>
        <v>0</v>
      </c>
      <c r="AU336" s="297">
        <f>AU$73*'6. INPUT PROJECT'!$K272*'6. INPUT PROJECT'!$L272*(1+'6. INPUT PROJECT'!$M272)^2</f>
        <v>0</v>
      </c>
      <c r="AV336" s="297">
        <f>AV$73*'6. INPUT PROJECT'!$K272*'6. INPUT PROJECT'!$L272*(1+'6. INPUT PROJECT'!$M272)^3</f>
        <v>0</v>
      </c>
      <c r="AW336" s="297">
        <f>AW$73*'6. INPUT PROJECT'!$K272*'6. INPUT PROJECT'!$L272*(1+'6. INPUT PROJECT'!$M272)^3</f>
        <v>0</v>
      </c>
      <c r="AX336" s="297">
        <f>AX$73*'6. INPUT PROJECT'!$K272*'6. INPUT PROJECT'!$L272*(1+'6. INPUT PROJECT'!$M272)^3</f>
        <v>0</v>
      </c>
      <c r="AY336" s="297">
        <f>AY$73*'6. INPUT PROJECT'!$K272*'6. INPUT PROJECT'!$L272*(1+'6. INPUT PROJECT'!$M272)^3</f>
        <v>0</v>
      </c>
      <c r="AZ336" s="297">
        <f>AZ$73*'6. INPUT PROJECT'!$K272*'6. INPUT PROJECT'!$L272*(1+'6. INPUT PROJECT'!$M272)^3</f>
        <v>0</v>
      </c>
      <c r="BA336" s="297">
        <f>BA$73*'6. INPUT PROJECT'!$K272*'6. INPUT PROJECT'!$L272*(1+'6. INPUT PROJECT'!$M272)^3</f>
        <v>0</v>
      </c>
      <c r="BB336" s="297">
        <f>BB$73*'6. INPUT PROJECT'!$K272*'6. INPUT PROJECT'!$L272*(1+'6. INPUT PROJECT'!$M272)^3</f>
        <v>0</v>
      </c>
      <c r="BC336" s="297">
        <f>BC$73*'6. INPUT PROJECT'!$K272*'6. INPUT PROJECT'!$L272*(1+'6. INPUT PROJECT'!$M272)^3</f>
        <v>0</v>
      </c>
      <c r="BD336" s="297">
        <f>BD$73*'6. INPUT PROJECT'!$K272*'6. INPUT PROJECT'!$L272*(1+'6. INPUT PROJECT'!$M272)^3</f>
        <v>0</v>
      </c>
      <c r="BE336" s="297">
        <f>BE$73*'6. INPUT PROJECT'!$K272*'6. INPUT PROJECT'!$L272*(1+'6. INPUT PROJECT'!$M272)^3</f>
        <v>0</v>
      </c>
      <c r="BF336" s="297">
        <f>BF$73*'6. INPUT PROJECT'!$K272*'6. INPUT PROJECT'!$L272*(1+'6. INPUT PROJECT'!$M272)^3</f>
        <v>0</v>
      </c>
      <c r="BG336" s="297">
        <f>BG$73*'6. INPUT PROJECT'!$K272*'6. INPUT PROJECT'!$L272*(1+'6. INPUT PROJECT'!$M272)^3</f>
        <v>0</v>
      </c>
      <c r="BH336" s="297">
        <f>BH$73*'6. INPUT PROJECT'!$K272*'6. INPUT PROJECT'!$L272*(1+'6. INPUT PROJECT'!$M272)^4</f>
        <v>0</v>
      </c>
      <c r="BI336" s="297">
        <f>BI$73*'6. INPUT PROJECT'!$K272*'6. INPUT PROJECT'!$L272*(1+'6. INPUT PROJECT'!$M272)^4</f>
        <v>0</v>
      </c>
      <c r="BJ336" s="297">
        <f>BJ$73*'6. INPUT PROJECT'!$K272*'6. INPUT PROJECT'!$L272*(1+'6. INPUT PROJECT'!$M272)^4</f>
        <v>0</v>
      </c>
      <c r="BK336" s="297">
        <f>BK$73*'6. INPUT PROJECT'!$K272*'6. INPUT PROJECT'!$L272*(1+'6. INPUT PROJECT'!$M272)^4</f>
        <v>0</v>
      </c>
      <c r="BL336" s="297">
        <f>BL$73*'6. INPUT PROJECT'!$K272*'6. INPUT PROJECT'!$L272*(1+'6. INPUT PROJECT'!$M272)^4</f>
        <v>0</v>
      </c>
      <c r="BM336" s="297">
        <f>BM$73*'6. INPUT PROJECT'!$K272*'6. INPUT PROJECT'!$L272*(1+'6. INPUT PROJECT'!$M272)^4</f>
        <v>0</v>
      </c>
      <c r="BN336" s="297">
        <f>BN$73*'6. INPUT PROJECT'!$K272*'6. INPUT PROJECT'!$L272*(1+'6. INPUT PROJECT'!$M272)^4</f>
        <v>0</v>
      </c>
      <c r="BO336" s="297">
        <f>BO$73*'6. INPUT PROJECT'!$K272*'6. INPUT PROJECT'!$L272*(1+'6. INPUT PROJECT'!$M272)^4</f>
        <v>0</v>
      </c>
      <c r="BP336" s="297">
        <f>BP$73*'6. INPUT PROJECT'!$K272*'6. INPUT PROJECT'!$L272*(1+'6. INPUT PROJECT'!$M272)^4</f>
        <v>0</v>
      </c>
      <c r="BQ336" s="297">
        <f>BQ$73*'6. INPUT PROJECT'!$K272*'6. INPUT PROJECT'!$L272*(1+'6. INPUT PROJECT'!$M272)^4</f>
        <v>0</v>
      </c>
      <c r="BR336" s="297">
        <f>BR$73*'6. INPUT PROJECT'!$K272*'6. INPUT PROJECT'!$L272*(1+'6. INPUT PROJECT'!$M272)^4</f>
        <v>0</v>
      </c>
      <c r="BS336" s="297">
        <f>BS$73*'6. INPUT PROJECT'!$K272*'6. INPUT PROJECT'!$L272*(1+'6. INPUT PROJECT'!$M272)^4</f>
        <v>0</v>
      </c>
    </row>
    <row r="337" spans="1:71" s="80" customFormat="1" ht="16" outlineLevel="2">
      <c r="A337" s="83"/>
      <c r="B337" s="129" t="str">
        <f>'6. INPUT PROJECT'!D273</f>
        <v>Project-3.5.2-Item #5</v>
      </c>
      <c r="C337" s="129">
        <f>'6. INPUT PROJECT'!F273</f>
        <v>0</v>
      </c>
      <c r="E337" s="297">
        <f t="shared" si="196"/>
        <v>0</v>
      </c>
      <c r="F337" s="297">
        <f t="shared" si="197"/>
        <v>0</v>
      </c>
      <c r="G337" s="297">
        <f t="shared" si="198"/>
        <v>0</v>
      </c>
      <c r="H337" s="297">
        <f t="shared" si="199"/>
        <v>0</v>
      </c>
      <c r="I337" s="297">
        <f t="shared" si="200"/>
        <v>0</v>
      </c>
      <c r="J337" s="297">
        <f t="shared" si="201"/>
        <v>0</v>
      </c>
      <c r="K337" s="291"/>
      <c r="L337" s="297">
        <f>L$73*'6. INPUT PROJECT'!$K273*'6. INPUT PROJECT'!$L273</f>
        <v>0</v>
      </c>
      <c r="M337" s="297">
        <f>M$73*'6. INPUT PROJECT'!$K273*'6. INPUT PROJECT'!$L273</f>
        <v>0</v>
      </c>
      <c r="N337" s="297">
        <f>N$73*'6. INPUT PROJECT'!$K273*'6. INPUT PROJECT'!$L273</f>
        <v>0</v>
      </c>
      <c r="O337" s="297">
        <f>O$73*'6. INPUT PROJECT'!$K273*'6. INPUT PROJECT'!$L273</f>
        <v>0</v>
      </c>
      <c r="P337" s="297">
        <f>P$73*'6. INPUT PROJECT'!$K273*'6. INPUT PROJECT'!$L273</f>
        <v>0</v>
      </c>
      <c r="Q337" s="297">
        <f>Q$73*'6. INPUT PROJECT'!$K273*'6. INPUT PROJECT'!$L273</f>
        <v>0</v>
      </c>
      <c r="R337" s="297">
        <f>R$73*'6. INPUT PROJECT'!$K273*'6. INPUT PROJECT'!$L273</f>
        <v>0</v>
      </c>
      <c r="S337" s="297">
        <f>S$73*'6. INPUT PROJECT'!$K273*'6. INPUT PROJECT'!$L273</f>
        <v>0</v>
      </c>
      <c r="T337" s="297">
        <f>T$73*'6. INPUT PROJECT'!$K273*'6. INPUT PROJECT'!$L273</f>
        <v>0</v>
      </c>
      <c r="U337" s="297">
        <f>U$73*'6. INPUT PROJECT'!$K273*'6. INPUT PROJECT'!$L273</f>
        <v>0</v>
      </c>
      <c r="V337" s="297">
        <f>V$73*'6. INPUT PROJECT'!$K273*'6. INPUT PROJECT'!$L273</f>
        <v>0</v>
      </c>
      <c r="W337" s="297">
        <f>W$73*'6. INPUT PROJECT'!$K273*'6. INPUT PROJECT'!$L273</f>
        <v>0</v>
      </c>
      <c r="X337" s="297">
        <f>X$73*'6. INPUT PROJECT'!$K273*'6. INPUT PROJECT'!$L273*(1+'6. INPUT PROJECT'!$M273)</f>
        <v>0</v>
      </c>
      <c r="Y337" s="297">
        <f>Y$73*'6. INPUT PROJECT'!$K273*'6. INPUT PROJECT'!$L273*(1+'6. INPUT PROJECT'!$M273)</f>
        <v>0</v>
      </c>
      <c r="Z337" s="297">
        <f>Z$73*'6. INPUT PROJECT'!$K273*'6. INPUT PROJECT'!$L273*(1+'6. INPUT PROJECT'!$M273)</f>
        <v>0</v>
      </c>
      <c r="AA337" s="297">
        <f>AA$73*'6. INPUT PROJECT'!$K273*'6. INPUT PROJECT'!$L273*(1+'6. INPUT PROJECT'!$M273)</f>
        <v>0</v>
      </c>
      <c r="AB337" s="297">
        <f>AB$73*'6. INPUT PROJECT'!$K273*'6. INPUT PROJECT'!$L273*(1+'6. INPUT PROJECT'!$M273)</f>
        <v>0</v>
      </c>
      <c r="AC337" s="297">
        <f>AC$73*'6. INPUT PROJECT'!$K273*'6. INPUT PROJECT'!$L273*(1+'6. INPUT PROJECT'!$M273)</f>
        <v>0</v>
      </c>
      <c r="AD337" s="297">
        <f>AD$73*'6. INPUT PROJECT'!$K273*'6. INPUT PROJECT'!$L273*(1+'6. INPUT PROJECT'!$M273)</f>
        <v>0</v>
      </c>
      <c r="AE337" s="297">
        <f>AE$73*'6. INPUT PROJECT'!$K273*'6. INPUT PROJECT'!$L273*(1+'6. INPUT PROJECT'!$M273)</f>
        <v>0</v>
      </c>
      <c r="AF337" s="297">
        <f>AF$73*'6. INPUT PROJECT'!$K273*'6. INPUT PROJECT'!$L273*(1+'6. INPUT PROJECT'!$M273)</f>
        <v>0</v>
      </c>
      <c r="AG337" s="297">
        <f>AG$73*'6. INPUT PROJECT'!$K273*'6. INPUT PROJECT'!$L273*(1+'6. INPUT PROJECT'!$M273)</f>
        <v>0</v>
      </c>
      <c r="AH337" s="297">
        <f>AH$73*'6. INPUT PROJECT'!$K273*'6. INPUT PROJECT'!$L273*(1+'6. INPUT PROJECT'!$M273)</f>
        <v>0</v>
      </c>
      <c r="AI337" s="297">
        <f>AI$73*'6. INPUT PROJECT'!$K273*'6. INPUT PROJECT'!$L273*(1+'6. INPUT PROJECT'!$M273)</f>
        <v>0</v>
      </c>
      <c r="AJ337" s="297">
        <f>AJ$73*'6. INPUT PROJECT'!$K273*'6. INPUT PROJECT'!$L273*(1+'6. INPUT PROJECT'!$M273)^2</f>
        <v>0</v>
      </c>
      <c r="AK337" s="297">
        <f>AK$73*'6. INPUT PROJECT'!$K273*'6. INPUT PROJECT'!$L273*(1+'6. INPUT PROJECT'!$M273)^2</f>
        <v>0</v>
      </c>
      <c r="AL337" s="297">
        <f>AL$73*'6. INPUT PROJECT'!$K273*'6. INPUT PROJECT'!$L273*(1+'6. INPUT PROJECT'!$M273)^2</f>
        <v>0</v>
      </c>
      <c r="AM337" s="297">
        <f>AM$73*'6. INPUT PROJECT'!$K273*'6. INPUT PROJECT'!$L273*(1+'6. INPUT PROJECT'!$M273)^2</f>
        <v>0</v>
      </c>
      <c r="AN337" s="297">
        <f>AN$73*'6. INPUT PROJECT'!$K273*'6. INPUT PROJECT'!$L273*(1+'6. INPUT PROJECT'!$M273)^2</f>
        <v>0</v>
      </c>
      <c r="AO337" s="297">
        <f>AO$73*'6. INPUT PROJECT'!$K273*'6. INPUT PROJECT'!$L273*(1+'6. INPUT PROJECT'!$M273)^2</f>
        <v>0</v>
      </c>
      <c r="AP337" s="297">
        <f>AP$73*'6. INPUT PROJECT'!$K273*'6. INPUT PROJECT'!$L273*(1+'6. INPUT PROJECT'!$M273)^2</f>
        <v>0</v>
      </c>
      <c r="AQ337" s="297">
        <f>AQ$73*'6. INPUT PROJECT'!$K273*'6. INPUT PROJECT'!$L273*(1+'6. INPUT PROJECT'!$M273)^2</f>
        <v>0</v>
      </c>
      <c r="AR337" s="297">
        <f>AR$73*'6. INPUT PROJECT'!$K273*'6. INPUT PROJECT'!$L273*(1+'6. INPUT PROJECT'!$M273)^2</f>
        <v>0</v>
      </c>
      <c r="AS337" s="297">
        <f>AS$73*'6. INPUT PROJECT'!$K273*'6. INPUT PROJECT'!$L273*(1+'6. INPUT PROJECT'!$M273)^2</f>
        <v>0</v>
      </c>
      <c r="AT337" s="297">
        <f>AT$73*'6. INPUT PROJECT'!$K273*'6. INPUT PROJECT'!$L273*(1+'6. INPUT PROJECT'!$M273)^2</f>
        <v>0</v>
      </c>
      <c r="AU337" s="297">
        <f>AU$73*'6. INPUT PROJECT'!$K273*'6. INPUT PROJECT'!$L273*(1+'6. INPUT PROJECT'!$M273)^2</f>
        <v>0</v>
      </c>
      <c r="AV337" s="297">
        <f>AV$73*'6. INPUT PROJECT'!$K273*'6. INPUT PROJECT'!$L273*(1+'6. INPUT PROJECT'!$M273)^3</f>
        <v>0</v>
      </c>
      <c r="AW337" s="297">
        <f>AW$73*'6. INPUT PROJECT'!$K273*'6. INPUT PROJECT'!$L273*(1+'6. INPUT PROJECT'!$M273)^3</f>
        <v>0</v>
      </c>
      <c r="AX337" s="297">
        <f>AX$73*'6. INPUT PROJECT'!$K273*'6. INPUT PROJECT'!$L273*(1+'6. INPUT PROJECT'!$M273)^3</f>
        <v>0</v>
      </c>
      <c r="AY337" s="297">
        <f>AY$73*'6. INPUT PROJECT'!$K273*'6. INPUT PROJECT'!$L273*(1+'6. INPUT PROJECT'!$M273)^3</f>
        <v>0</v>
      </c>
      <c r="AZ337" s="297">
        <f>AZ$73*'6. INPUT PROJECT'!$K273*'6. INPUT PROJECT'!$L273*(1+'6. INPUT PROJECT'!$M273)^3</f>
        <v>0</v>
      </c>
      <c r="BA337" s="297">
        <f>BA$73*'6. INPUT PROJECT'!$K273*'6. INPUT PROJECT'!$L273*(1+'6. INPUT PROJECT'!$M273)^3</f>
        <v>0</v>
      </c>
      <c r="BB337" s="297">
        <f>BB$73*'6. INPUT PROJECT'!$K273*'6. INPUT PROJECT'!$L273*(1+'6. INPUT PROJECT'!$M273)^3</f>
        <v>0</v>
      </c>
      <c r="BC337" s="297">
        <f>BC$73*'6. INPUT PROJECT'!$K273*'6. INPUT PROJECT'!$L273*(1+'6. INPUT PROJECT'!$M273)^3</f>
        <v>0</v>
      </c>
      <c r="BD337" s="297">
        <f>BD$73*'6. INPUT PROJECT'!$K273*'6. INPUT PROJECT'!$L273*(1+'6. INPUT PROJECT'!$M273)^3</f>
        <v>0</v>
      </c>
      <c r="BE337" s="297">
        <f>BE$73*'6. INPUT PROJECT'!$K273*'6. INPUT PROJECT'!$L273*(1+'6. INPUT PROJECT'!$M273)^3</f>
        <v>0</v>
      </c>
      <c r="BF337" s="297">
        <f>BF$73*'6. INPUT PROJECT'!$K273*'6. INPUT PROJECT'!$L273*(1+'6. INPUT PROJECT'!$M273)^3</f>
        <v>0</v>
      </c>
      <c r="BG337" s="297">
        <f>BG$73*'6. INPUT PROJECT'!$K273*'6. INPUT PROJECT'!$L273*(1+'6. INPUT PROJECT'!$M273)^3</f>
        <v>0</v>
      </c>
      <c r="BH337" s="297">
        <f>BH$73*'6. INPUT PROJECT'!$K273*'6. INPUT PROJECT'!$L273*(1+'6. INPUT PROJECT'!$M273)^4</f>
        <v>0</v>
      </c>
      <c r="BI337" s="297">
        <f>BI$73*'6. INPUT PROJECT'!$K273*'6. INPUT PROJECT'!$L273*(1+'6. INPUT PROJECT'!$M273)^4</f>
        <v>0</v>
      </c>
      <c r="BJ337" s="297">
        <f>BJ$73*'6. INPUT PROJECT'!$K273*'6. INPUT PROJECT'!$L273*(1+'6. INPUT PROJECT'!$M273)^4</f>
        <v>0</v>
      </c>
      <c r="BK337" s="297">
        <f>BK$73*'6. INPUT PROJECT'!$K273*'6. INPUT PROJECT'!$L273*(1+'6. INPUT PROJECT'!$M273)^4</f>
        <v>0</v>
      </c>
      <c r="BL337" s="297">
        <f>BL$73*'6. INPUT PROJECT'!$K273*'6. INPUT PROJECT'!$L273*(1+'6. INPUT PROJECT'!$M273)^4</f>
        <v>0</v>
      </c>
      <c r="BM337" s="297">
        <f>BM$73*'6. INPUT PROJECT'!$K273*'6. INPUT PROJECT'!$L273*(1+'6. INPUT PROJECT'!$M273)^4</f>
        <v>0</v>
      </c>
      <c r="BN337" s="297">
        <f>BN$73*'6. INPUT PROJECT'!$K273*'6. INPUT PROJECT'!$L273*(1+'6. INPUT PROJECT'!$M273)^4</f>
        <v>0</v>
      </c>
      <c r="BO337" s="297">
        <f>BO$73*'6. INPUT PROJECT'!$K273*'6. INPUT PROJECT'!$L273*(1+'6. INPUT PROJECT'!$M273)^4</f>
        <v>0</v>
      </c>
      <c r="BP337" s="297">
        <f>BP$73*'6. INPUT PROJECT'!$K273*'6. INPUT PROJECT'!$L273*(1+'6. INPUT PROJECT'!$M273)^4</f>
        <v>0</v>
      </c>
      <c r="BQ337" s="297">
        <f>BQ$73*'6. INPUT PROJECT'!$K273*'6. INPUT PROJECT'!$L273*(1+'6. INPUT PROJECT'!$M273)^4</f>
        <v>0</v>
      </c>
      <c r="BR337" s="297">
        <f>BR$73*'6. INPUT PROJECT'!$K273*'6. INPUT PROJECT'!$L273*(1+'6. INPUT PROJECT'!$M273)^4</f>
        <v>0</v>
      </c>
      <c r="BS337" s="297">
        <f>BS$73*'6. INPUT PROJECT'!$K273*'6. INPUT PROJECT'!$L273*(1+'6. INPUT PROJECT'!$M273)^4</f>
        <v>0</v>
      </c>
    </row>
    <row r="338" spans="1:71" s="80" customFormat="1" ht="16" outlineLevel="2">
      <c r="A338" s="83"/>
      <c r="B338" s="129" t="str">
        <f>'6. INPUT PROJECT'!D274</f>
        <v>Project-3.5.2-Item #6</v>
      </c>
      <c r="C338" s="129">
        <f>'6. INPUT PROJECT'!F274</f>
        <v>0</v>
      </c>
      <c r="E338" s="297">
        <f t="shared" si="196"/>
        <v>0</v>
      </c>
      <c r="F338" s="297">
        <f t="shared" si="197"/>
        <v>0</v>
      </c>
      <c r="G338" s="297">
        <f t="shared" si="198"/>
        <v>0</v>
      </c>
      <c r="H338" s="297">
        <f t="shared" si="199"/>
        <v>0</v>
      </c>
      <c r="I338" s="297">
        <f t="shared" si="200"/>
        <v>0</v>
      </c>
      <c r="J338" s="297">
        <f t="shared" si="201"/>
        <v>0</v>
      </c>
      <c r="K338" s="291"/>
      <c r="L338" s="297">
        <f>L$73*'6. INPUT PROJECT'!$K274*'6. INPUT PROJECT'!$L274</f>
        <v>0</v>
      </c>
      <c r="M338" s="297">
        <f>M$73*'6. INPUT PROJECT'!$K274*'6. INPUT PROJECT'!$L274</f>
        <v>0</v>
      </c>
      <c r="N338" s="297">
        <f>N$73*'6. INPUT PROJECT'!$K274*'6. INPUT PROJECT'!$L274</f>
        <v>0</v>
      </c>
      <c r="O338" s="297">
        <f>O$73*'6. INPUT PROJECT'!$K274*'6. INPUT PROJECT'!$L274</f>
        <v>0</v>
      </c>
      <c r="P338" s="297">
        <f>P$73*'6. INPUT PROJECT'!$K274*'6. INPUT PROJECT'!$L274</f>
        <v>0</v>
      </c>
      <c r="Q338" s="297">
        <f>Q$73*'6. INPUT PROJECT'!$K274*'6. INPUT PROJECT'!$L274</f>
        <v>0</v>
      </c>
      <c r="R338" s="297">
        <f>R$73*'6. INPUT PROJECT'!$K274*'6. INPUT PROJECT'!$L274</f>
        <v>0</v>
      </c>
      <c r="S338" s="297">
        <f>S$73*'6. INPUT PROJECT'!$K274*'6. INPUT PROJECT'!$L274</f>
        <v>0</v>
      </c>
      <c r="T338" s="297">
        <f>T$73*'6. INPUT PROJECT'!$K274*'6. INPUT PROJECT'!$L274</f>
        <v>0</v>
      </c>
      <c r="U338" s="297">
        <f>U$73*'6. INPUT PROJECT'!$K274*'6. INPUT PROJECT'!$L274</f>
        <v>0</v>
      </c>
      <c r="V338" s="297">
        <f>V$73*'6. INPUT PROJECT'!$K274*'6. INPUT PROJECT'!$L274</f>
        <v>0</v>
      </c>
      <c r="W338" s="297">
        <f>W$73*'6. INPUT PROJECT'!$K274*'6. INPUT PROJECT'!$L274</f>
        <v>0</v>
      </c>
      <c r="X338" s="297">
        <f>X$73*'6. INPUT PROJECT'!$K274*'6. INPUT PROJECT'!$L274*(1+'6. INPUT PROJECT'!$M274)</f>
        <v>0</v>
      </c>
      <c r="Y338" s="297">
        <f>Y$73*'6. INPUT PROJECT'!$K274*'6. INPUT PROJECT'!$L274*(1+'6. INPUT PROJECT'!$M274)</f>
        <v>0</v>
      </c>
      <c r="Z338" s="297">
        <f>Z$73*'6. INPUT PROJECT'!$K274*'6. INPUT PROJECT'!$L274*(1+'6. INPUT PROJECT'!$M274)</f>
        <v>0</v>
      </c>
      <c r="AA338" s="297">
        <f>AA$73*'6. INPUT PROJECT'!$K274*'6. INPUT PROJECT'!$L274*(1+'6. INPUT PROJECT'!$M274)</f>
        <v>0</v>
      </c>
      <c r="AB338" s="297">
        <f>AB$73*'6. INPUT PROJECT'!$K274*'6. INPUT PROJECT'!$L274*(1+'6. INPUT PROJECT'!$M274)</f>
        <v>0</v>
      </c>
      <c r="AC338" s="297">
        <f>AC$73*'6. INPUT PROJECT'!$K274*'6. INPUT PROJECT'!$L274*(1+'6. INPUT PROJECT'!$M274)</f>
        <v>0</v>
      </c>
      <c r="AD338" s="297">
        <f>AD$73*'6. INPUT PROJECT'!$K274*'6. INPUT PROJECT'!$L274*(1+'6. INPUT PROJECT'!$M274)</f>
        <v>0</v>
      </c>
      <c r="AE338" s="297">
        <f>AE$73*'6. INPUT PROJECT'!$K274*'6. INPUT PROJECT'!$L274*(1+'6. INPUT PROJECT'!$M274)</f>
        <v>0</v>
      </c>
      <c r="AF338" s="297">
        <f>AF$73*'6. INPUT PROJECT'!$K274*'6. INPUT PROJECT'!$L274*(1+'6. INPUT PROJECT'!$M274)</f>
        <v>0</v>
      </c>
      <c r="AG338" s="297">
        <f>AG$73*'6. INPUT PROJECT'!$K274*'6. INPUT PROJECT'!$L274*(1+'6. INPUT PROJECT'!$M274)</f>
        <v>0</v>
      </c>
      <c r="AH338" s="297">
        <f>AH$73*'6. INPUT PROJECT'!$K274*'6. INPUT PROJECT'!$L274*(1+'6. INPUT PROJECT'!$M274)</f>
        <v>0</v>
      </c>
      <c r="AI338" s="297">
        <f>AI$73*'6. INPUT PROJECT'!$K274*'6. INPUT PROJECT'!$L274*(1+'6. INPUT PROJECT'!$M274)</f>
        <v>0</v>
      </c>
      <c r="AJ338" s="297">
        <f>AJ$73*'6. INPUT PROJECT'!$K274*'6. INPUT PROJECT'!$L274*(1+'6. INPUT PROJECT'!$M274)^2</f>
        <v>0</v>
      </c>
      <c r="AK338" s="297">
        <f>AK$73*'6. INPUT PROJECT'!$K274*'6. INPUT PROJECT'!$L274*(1+'6. INPUT PROJECT'!$M274)^2</f>
        <v>0</v>
      </c>
      <c r="AL338" s="297">
        <f>AL$73*'6. INPUT PROJECT'!$K274*'6. INPUT PROJECT'!$L274*(1+'6. INPUT PROJECT'!$M274)^2</f>
        <v>0</v>
      </c>
      <c r="AM338" s="297">
        <f>AM$73*'6. INPUT PROJECT'!$K274*'6. INPUT PROJECT'!$L274*(1+'6. INPUT PROJECT'!$M274)^2</f>
        <v>0</v>
      </c>
      <c r="AN338" s="297">
        <f>AN$73*'6. INPUT PROJECT'!$K274*'6. INPUT PROJECT'!$L274*(1+'6. INPUT PROJECT'!$M274)^2</f>
        <v>0</v>
      </c>
      <c r="AO338" s="297">
        <f>AO$73*'6. INPUT PROJECT'!$K274*'6. INPUT PROJECT'!$L274*(1+'6. INPUT PROJECT'!$M274)^2</f>
        <v>0</v>
      </c>
      <c r="AP338" s="297">
        <f>AP$73*'6. INPUT PROJECT'!$K274*'6. INPUT PROJECT'!$L274*(1+'6. INPUT PROJECT'!$M274)^2</f>
        <v>0</v>
      </c>
      <c r="AQ338" s="297">
        <f>AQ$73*'6. INPUT PROJECT'!$K274*'6. INPUT PROJECT'!$L274*(1+'6. INPUT PROJECT'!$M274)^2</f>
        <v>0</v>
      </c>
      <c r="AR338" s="297">
        <f>AR$73*'6. INPUT PROJECT'!$K274*'6. INPUT PROJECT'!$L274*(1+'6. INPUT PROJECT'!$M274)^2</f>
        <v>0</v>
      </c>
      <c r="AS338" s="297">
        <f>AS$73*'6. INPUT PROJECT'!$K274*'6. INPUT PROJECT'!$L274*(1+'6. INPUT PROJECT'!$M274)^2</f>
        <v>0</v>
      </c>
      <c r="AT338" s="297">
        <f>AT$73*'6. INPUT PROJECT'!$K274*'6. INPUT PROJECT'!$L274*(1+'6. INPUT PROJECT'!$M274)^2</f>
        <v>0</v>
      </c>
      <c r="AU338" s="297">
        <f>AU$73*'6. INPUT PROJECT'!$K274*'6. INPUT PROJECT'!$L274*(1+'6. INPUT PROJECT'!$M274)^2</f>
        <v>0</v>
      </c>
      <c r="AV338" s="297">
        <f>AV$73*'6. INPUT PROJECT'!$K274*'6. INPUT PROJECT'!$L274*(1+'6. INPUT PROJECT'!$M274)^3</f>
        <v>0</v>
      </c>
      <c r="AW338" s="297">
        <f>AW$73*'6. INPUT PROJECT'!$K274*'6. INPUT PROJECT'!$L274*(1+'6. INPUT PROJECT'!$M274)^3</f>
        <v>0</v>
      </c>
      <c r="AX338" s="297">
        <f>AX$73*'6. INPUT PROJECT'!$K274*'6. INPUT PROJECT'!$L274*(1+'6. INPUT PROJECT'!$M274)^3</f>
        <v>0</v>
      </c>
      <c r="AY338" s="297">
        <f>AY$73*'6. INPUT PROJECT'!$K274*'6. INPUT PROJECT'!$L274*(1+'6. INPUT PROJECT'!$M274)^3</f>
        <v>0</v>
      </c>
      <c r="AZ338" s="297">
        <f>AZ$73*'6. INPUT PROJECT'!$K274*'6. INPUT PROJECT'!$L274*(1+'6. INPUT PROJECT'!$M274)^3</f>
        <v>0</v>
      </c>
      <c r="BA338" s="297">
        <f>BA$73*'6. INPUT PROJECT'!$K274*'6. INPUT PROJECT'!$L274*(1+'6. INPUT PROJECT'!$M274)^3</f>
        <v>0</v>
      </c>
      <c r="BB338" s="297">
        <f>BB$73*'6. INPUT PROJECT'!$K274*'6. INPUT PROJECT'!$L274*(1+'6. INPUT PROJECT'!$M274)^3</f>
        <v>0</v>
      </c>
      <c r="BC338" s="297">
        <f>BC$73*'6. INPUT PROJECT'!$K274*'6. INPUT PROJECT'!$L274*(1+'6. INPUT PROJECT'!$M274)^3</f>
        <v>0</v>
      </c>
      <c r="BD338" s="297">
        <f>BD$73*'6. INPUT PROJECT'!$K274*'6. INPUT PROJECT'!$L274*(1+'6. INPUT PROJECT'!$M274)^3</f>
        <v>0</v>
      </c>
      <c r="BE338" s="297">
        <f>BE$73*'6. INPUT PROJECT'!$K274*'6. INPUT PROJECT'!$L274*(1+'6. INPUT PROJECT'!$M274)^3</f>
        <v>0</v>
      </c>
      <c r="BF338" s="297">
        <f>BF$73*'6. INPUT PROJECT'!$K274*'6. INPUT PROJECT'!$L274*(1+'6. INPUT PROJECT'!$M274)^3</f>
        <v>0</v>
      </c>
      <c r="BG338" s="297">
        <f>BG$73*'6. INPUT PROJECT'!$K274*'6. INPUT PROJECT'!$L274*(1+'6. INPUT PROJECT'!$M274)^3</f>
        <v>0</v>
      </c>
      <c r="BH338" s="297">
        <f>BH$73*'6. INPUT PROJECT'!$K274*'6. INPUT PROJECT'!$L274*(1+'6. INPUT PROJECT'!$M274)^4</f>
        <v>0</v>
      </c>
      <c r="BI338" s="297">
        <f>BI$73*'6. INPUT PROJECT'!$K274*'6. INPUT PROJECT'!$L274*(1+'6. INPUT PROJECT'!$M274)^4</f>
        <v>0</v>
      </c>
      <c r="BJ338" s="297">
        <f>BJ$73*'6. INPUT PROJECT'!$K274*'6. INPUT PROJECT'!$L274*(1+'6. INPUT PROJECT'!$M274)^4</f>
        <v>0</v>
      </c>
      <c r="BK338" s="297">
        <f>BK$73*'6. INPUT PROJECT'!$K274*'6. INPUT PROJECT'!$L274*(1+'6. INPUT PROJECT'!$M274)^4</f>
        <v>0</v>
      </c>
      <c r="BL338" s="297">
        <f>BL$73*'6. INPUT PROJECT'!$K274*'6. INPUT PROJECT'!$L274*(1+'6. INPUT PROJECT'!$M274)^4</f>
        <v>0</v>
      </c>
      <c r="BM338" s="297">
        <f>BM$73*'6. INPUT PROJECT'!$K274*'6. INPUT PROJECT'!$L274*(1+'6. INPUT PROJECT'!$M274)^4</f>
        <v>0</v>
      </c>
      <c r="BN338" s="297">
        <f>BN$73*'6. INPUT PROJECT'!$K274*'6. INPUT PROJECT'!$L274*(1+'6. INPUT PROJECT'!$M274)^4</f>
        <v>0</v>
      </c>
      <c r="BO338" s="297">
        <f>BO$73*'6. INPUT PROJECT'!$K274*'6. INPUT PROJECT'!$L274*(1+'6. INPUT PROJECT'!$M274)^4</f>
        <v>0</v>
      </c>
      <c r="BP338" s="297">
        <f>BP$73*'6. INPUT PROJECT'!$K274*'6. INPUT PROJECT'!$L274*(1+'6. INPUT PROJECT'!$M274)^4</f>
        <v>0</v>
      </c>
      <c r="BQ338" s="297">
        <f>BQ$73*'6. INPUT PROJECT'!$K274*'6. INPUT PROJECT'!$L274*(1+'6. INPUT PROJECT'!$M274)^4</f>
        <v>0</v>
      </c>
      <c r="BR338" s="297">
        <f>BR$73*'6. INPUT PROJECT'!$K274*'6. INPUT PROJECT'!$L274*(1+'6. INPUT PROJECT'!$M274)^4</f>
        <v>0</v>
      </c>
      <c r="BS338" s="297">
        <f>BS$73*'6. INPUT PROJECT'!$K274*'6. INPUT PROJECT'!$L274*(1+'6. INPUT PROJECT'!$M274)^4</f>
        <v>0</v>
      </c>
    </row>
    <row r="339" spans="1:71" s="80" customFormat="1" ht="16" outlineLevel="2">
      <c r="A339" s="83"/>
      <c r="B339" s="129" t="str">
        <f>'6. INPUT PROJECT'!D275</f>
        <v>Project-3.5.2-Item #7</v>
      </c>
      <c r="C339" s="129">
        <f>'6. INPUT PROJECT'!F275</f>
        <v>0</v>
      </c>
      <c r="E339" s="297">
        <f t="shared" si="196"/>
        <v>0</v>
      </c>
      <c r="F339" s="297">
        <f t="shared" si="197"/>
        <v>0</v>
      </c>
      <c r="G339" s="297">
        <f t="shared" si="198"/>
        <v>0</v>
      </c>
      <c r="H339" s="297">
        <f t="shared" si="199"/>
        <v>0</v>
      </c>
      <c r="I339" s="297">
        <f t="shared" si="200"/>
        <v>0</v>
      </c>
      <c r="J339" s="297">
        <f t="shared" si="201"/>
        <v>0</v>
      </c>
      <c r="K339" s="291"/>
      <c r="L339" s="297">
        <f>L$73*'6. INPUT PROJECT'!$K275*'6. INPUT PROJECT'!$L275</f>
        <v>0</v>
      </c>
      <c r="M339" s="297">
        <f>M$73*'6. INPUT PROJECT'!$K275*'6. INPUT PROJECT'!$L275</f>
        <v>0</v>
      </c>
      <c r="N339" s="297">
        <f>N$73*'6. INPUT PROJECT'!$K275*'6. INPUT PROJECT'!$L275</f>
        <v>0</v>
      </c>
      <c r="O339" s="297">
        <f>O$73*'6. INPUT PROJECT'!$K275*'6. INPUT PROJECT'!$L275</f>
        <v>0</v>
      </c>
      <c r="P339" s="297">
        <f>P$73*'6. INPUT PROJECT'!$K275*'6. INPUT PROJECT'!$L275</f>
        <v>0</v>
      </c>
      <c r="Q339" s="297">
        <f>Q$73*'6. INPUT PROJECT'!$K275*'6. INPUT PROJECT'!$L275</f>
        <v>0</v>
      </c>
      <c r="R339" s="297">
        <f>R$73*'6. INPUT PROJECT'!$K275*'6. INPUT PROJECT'!$L275</f>
        <v>0</v>
      </c>
      <c r="S339" s="297">
        <f>S$73*'6. INPUT PROJECT'!$K275*'6. INPUT PROJECT'!$L275</f>
        <v>0</v>
      </c>
      <c r="T339" s="297">
        <f>T$73*'6. INPUT PROJECT'!$K275*'6. INPUT PROJECT'!$L275</f>
        <v>0</v>
      </c>
      <c r="U339" s="297">
        <f>U$73*'6. INPUT PROJECT'!$K275*'6. INPUT PROJECT'!$L275</f>
        <v>0</v>
      </c>
      <c r="V339" s="297">
        <f>V$73*'6. INPUT PROJECT'!$K275*'6. INPUT PROJECT'!$L275</f>
        <v>0</v>
      </c>
      <c r="W339" s="297">
        <f>W$73*'6. INPUT PROJECT'!$K275*'6. INPUT PROJECT'!$L275</f>
        <v>0</v>
      </c>
      <c r="X339" s="297">
        <f>X$73*'6. INPUT PROJECT'!$K275*'6. INPUT PROJECT'!$L275*(1+'6. INPUT PROJECT'!$M275)</f>
        <v>0</v>
      </c>
      <c r="Y339" s="297">
        <f>Y$73*'6. INPUT PROJECT'!$K275*'6. INPUT PROJECT'!$L275*(1+'6. INPUT PROJECT'!$M275)</f>
        <v>0</v>
      </c>
      <c r="Z339" s="297">
        <f>Z$73*'6. INPUT PROJECT'!$K275*'6. INPUT PROJECT'!$L275*(1+'6. INPUT PROJECT'!$M275)</f>
        <v>0</v>
      </c>
      <c r="AA339" s="297">
        <f>AA$73*'6. INPUT PROJECT'!$K275*'6. INPUT PROJECT'!$L275*(1+'6. INPUT PROJECT'!$M275)</f>
        <v>0</v>
      </c>
      <c r="AB339" s="297">
        <f>AB$73*'6. INPUT PROJECT'!$K275*'6. INPUT PROJECT'!$L275*(1+'6. INPUT PROJECT'!$M275)</f>
        <v>0</v>
      </c>
      <c r="AC339" s="297">
        <f>AC$73*'6. INPUT PROJECT'!$K275*'6. INPUT PROJECT'!$L275*(1+'6. INPUT PROJECT'!$M275)</f>
        <v>0</v>
      </c>
      <c r="AD339" s="297">
        <f>AD$73*'6. INPUT PROJECT'!$K275*'6. INPUT PROJECT'!$L275*(1+'6. INPUT PROJECT'!$M275)</f>
        <v>0</v>
      </c>
      <c r="AE339" s="297">
        <f>AE$73*'6. INPUT PROJECT'!$K275*'6. INPUT PROJECT'!$L275*(1+'6. INPUT PROJECT'!$M275)</f>
        <v>0</v>
      </c>
      <c r="AF339" s="297">
        <f>AF$73*'6. INPUT PROJECT'!$K275*'6. INPUT PROJECT'!$L275*(1+'6. INPUT PROJECT'!$M275)</f>
        <v>0</v>
      </c>
      <c r="AG339" s="297">
        <f>AG$73*'6. INPUT PROJECT'!$K275*'6. INPUT PROJECT'!$L275*(1+'6. INPUT PROJECT'!$M275)</f>
        <v>0</v>
      </c>
      <c r="AH339" s="297">
        <f>AH$73*'6. INPUT PROJECT'!$K275*'6. INPUT PROJECT'!$L275*(1+'6. INPUT PROJECT'!$M275)</f>
        <v>0</v>
      </c>
      <c r="AI339" s="297">
        <f>AI$73*'6. INPUT PROJECT'!$K275*'6. INPUT PROJECT'!$L275*(1+'6. INPUT PROJECT'!$M275)</f>
        <v>0</v>
      </c>
      <c r="AJ339" s="297">
        <f>AJ$73*'6. INPUT PROJECT'!$K275*'6. INPUT PROJECT'!$L275*(1+'6. INPUT PROJECT'!$M275)^2</f>
        <v>0</v>
      </c>
      <c r="AK339" s="297">
        <f>AK$73*'6. INPUT PROJECT'!$K275*'6. INPUT PROJECT'!$L275*(1+'6. INPUT PROJECT'!$M275)^2</f>
        <v>0</v>
      </c>
      <c r="AL339" s="297">
        <f>AL$73*'6. INPUT PROJECT'!$K275*'6. INPUT PROJECT'!$L275*(1+'6. INPUT PROJECT'!$M275)^2</f>
        <v>0</v>
      </c>
      <c r="AM339" s="297">
        <f>AM$73*'6. INPUT PROJECT'!$K275*'6. INPUT PROJECT'!$L275*(1+'6. INPUT PROJECT'!$M275)^2</f>
        <v>0</v>
      </c>
      <c r="AN339" s="297">
        <f>AN$73*'6. INPUT PROJECT'!$K275*'6. INPUT PROJECT'!$L275*(1+'6. INPUT PROJECT'!$M275)^2</f>
        <v>0</v>
      </c>
      <c r="AO339" s="297">
        <f>AO$73*'6. INPUT PROJECT'!$K275*'6. INPUT PROJECT'!$L275*(1+'6. INPUT PROJECT'!$M275)^2</f>
        <v>0</v>
      </c>
      <c r="AP339" s="297">
        <f>AP$73*'6. INPUT PROJECT'!$K275*'6. INPUT PROJECT'!$L275*(1+'6. INPUT PROJECT'!$M275)^2</f>
        <v>0</v>
      </c>
      <c r="AQ339" s="297">
        <f>AQ$73*'6. INPUT PROJECT'!$K275*'6. INPUT PROJECT'!$L275*(1+'6. INPUT PROJECT'!$M275)^2</f>
        <v>0</v>
      </c>
      <c r="AR339" s="297">
        <f>AR$73*'6. INPUT PROJECT'!$K275*'6. INPUT PROJECT'!$L275*(1+'6. INPUT PROJECT'!$M275)^2</f>
        <v>0</v>
      </c>
      <c r="AS339" s="297">
        <f>AS$73*'6. INPUT PROJECT'!$K275*'6. INPUT PROJECT'!$L275*(1+'6. INPUT PROJECT'!$M275)^2</f>
        <v>0</v>
      </c>
      <c r="AT339" s="297">
        <f>AT$73*'6. INPUT PROJECT'!$K275*'6. INPUT PROJECT'!$L275*(1+'6. INPUT PROJECT'!$M275)^2</f>
        <v>0</v>
      </c>
      <c r="AU339" s="297">
        <f>AU$73*'6. INPUT PROJECT'!$K275*'6. INPUT PROJECT'!$L275*(1+'6. INPUT PROJECT'!$M275)^2</f>
        <v>0</v>
      </c>
      <c r="AV339" s="297">
        <f>AV$73*'6. INPUT PROJECT'!$K275*'6. INPUT PROJECT'!$L275*(1+'6. INPUT PROJECT'!$M275)^3</f>
        <v>0</v>
      </c>
      <c r="AW339" s="297">
        <f>AW$73*'6. INPUT PROJECT'!$K275*'6. INPUT PROJECT'!$L275*(1+'6. INPUT PROJECT'!$M275)^3</f>
        <v>0</v>
      </c>
      <c r="AX339" s="297">
        <f>AX$73*'6. INPUT PROJECT'!$K275*'6. INPUT PROJECT'!$L275*(1+'6. INPUT PROJECT'!$M275)^3</f>
        <v>0</v>
      </c>
      <c r="AY339" s="297">
        <f>AY$73*'6. INPUT PROJECT'!$K275*'6. INPUT PROJECT'!$L275*(1+'6. INPUT PROJECT'!$M275)^3</f>
        <v>0</v>
      </c>
      <c r="AZ339" s="297">
        <f>AZ$73*'6. INPUT PROJECT'!$K275*'6. INPUT PROJECT'!$L275*(1+'6. INPUT PROJECT'!$M275)^3</f>
        <v>0</v>
      </c>
      <c r="BA339" s="297">
        <f>BA$73*'6. INPUT PROJECT'!$K275*'6. INPUT PROJECT'!$L275*(1+'6. INPUT PROJECT'!$M275)^3</f>
        <v>0</v>
      </c>
      <c r="BB339" s="297">
        <f>BB$73*'6. INPUT PROJECT'!$K275*'6. INPUT PROJECT'!$L275*(1+'6. INPUT PROJECT'!$M275)^3</f>
        <v>0</v>
      </c>
      <c r="BC339" s="297">
        <f>BC$73*'6. INPUT PROJECT'!$K275*'6. INPUT PROJECT'!$L275*(1+'6. INPUT PROJECT'!$M275)^3</f>
        <v>0</v>
      </c>
      <c r="BD339" s="297">
        <f>BD$73*'6. INPUT PROJECT'!$K275*'6. INPUT PROJECT'!$L275*(1+'6. INPUT PROJECT'!$M275)^3</f>
        <v>0</v>
      </c>
      <c r="BE339" s="297">
        <f>BE$73*'6. INPUT PROJECT'!$K275*'6. INPUT PROJECT'!$L275*(1+'6. INPUT PROJECT'!$M275)^3</f>
        <v>0</v>
      </c>
      <c r="BF339" s="297">
        <f>BF$73*'6. INPUT PROJECT'!$K275*'6. INPUT PROJECT'!$L275*(1+'6. INPUT PROJECT'!$M275)^3</f>
        <v>0</v>
      </c>
      <c r="BG339" s="297">
        <f>BG$73*'6. INPUT PROJECT'!$K275*'6. INPUT PROJECT'!$L275*(1+'6. INPUT PROJECT'!$M275)^3</f>
        <v>0</v>
      </c>
      <c r="BH339" s="297">
        <f>BH$73*'6. INPUT PROJECT'!$K275*'6. INPUT PROJECT'!$L275*(1+'6. INPUT PROJECT'!$M275)^4</f>
        <v>0</v>
      </c>
      <c r="BI339" s="297">
        <f>BI$73*'6. INPUT PROJECT'!$K275*'6. INPUT PROJECT'!$L275*(1+'6. INPUT PROJECT'!$M275)^4</f>
        <v>0</v>
      </c>
      <c r="BJ339" s="297">
        <f>BJ$73*'6. INPUT PROJECT'!$K275*'6. INPUT PROJECT'!$L275*(1+'6. INPUT PROJECT'!$M275)^4</f>
        <v>0</v>
      </c>
      <c r="BK339" s="297">
        <f>BK$73*'6. INPUT PROJECT'!$K275*'6. INPUT PROJECT'!$L275*(1+'6. INPUT PROJECT'!$M275)^4</f>
        <v>0</v>
      </c>
      <c r="BL339" s="297">
        <f>BL$73*'6. INPUT PROJECT'!$K275*'6. INPUT PROJECT'!$L275*(1+'6. INPUT PROJECT'!$M275)^4</f>
        <v>0</v>
      </c>
      <c r="BM339" s="297">
        <f>BM$73*'6. INPUT PROJECT'!$K275*'6. INPUT PROJECT'!$L275*(1+'6. INPUT PROJECT'!$M275)^4</f>
        <v>0</v>
      </c>
      <c r="BN339" s="297">
        <f>BN$73*'6. INPUT PROJECT'!$K275*'6. INPUT PROJECT'!$L275*(1+'6. INPUT PROJECT'!$M275)^4</f>
        <v>0</v>
      </c>
      <c r="BO339" s="297">
        <f>BO$73*'6. INPUT PROJECT'!$K275*'6. INPUT PROJECT'!$L275*(1+'6. INPUT PROJECT'!$M275)^4</f>
        <v>0</v>
      </c>
      <c r="BP339" s="297">
        <f>BP$73*'6. INPUT PROJECT'!$K275*'6. INPUT PROJECT'!$L275*(1+'6. INPUT PROJECT'!$M275)^4</f>
        <v>0</v>
      </c>
      <c r="BQ339" s="297">
        <f>BQ$73*'6. INPUT PROJECT'!$K275*'6. INPUT PROJECT'!$L275*(1+'6. INPUT PROJECT'!$M275)^4</f>
        <v>0</v>
      </c>
      <c r="BR339" s="297">
        <f>BR$73*'6. INPUT PROJECT'!$K275*'6. INPUT PROJECT'!$L275*(1+'6. INPUT PROJECT'!$M275)^4</f>
        <v>0</v>
      </c>
      <c r="BS339" s="297">
        <f>BS$73*'6. INPUT PROJECT'!$K275*'6. INPUT PROJECT'!$L275*(1+'6. INPUT PROJECT'!$M275)^4</f>
        <v>0</v>
      </c>
    </row>
    <row r="340" spans="1:71" s="80" customFormat="1" ht="16" outlineLevel="2">
      <c r="A340" s="83"/>
      <c r="B340" s="129" t="str">
        <f>'6. INPUT PROJECT'!D276</f>
        <v>Project-3.5.2-Item #8</v>
      </c>
      <c r="C340" s="129">
        <f>'6. INPUT PROJECT'!F276</f>
        <v>0</v>
      </c>
      <c r="E340" s="297">
        <f t="shared" si="196"/>
        <v>0</v>
      </c>
      <c r="F340" s="297">
        <f t="shared" si="197"/>
        <v>0</v>
      </c>
      <c r="G340" s="297">
        <f t="shared" si="198"/>
        <v>0</v>
      </c>
      <c r="H340" s="297">
        <f t="shared" si="199"/>
        <v>0</v>
      </c>
      <c r="I340" s="297">
        <f t="shared" si="200"/>
        <v>0</v>
      </c>
      <c r="J340" s="297">
        <f t="shared" si="201"/>
        <v>0</v>
      </c>
      <c r="K340" s="291"/>
      <c r="L340" s="297">
        <f>L$73*'6. INPUT PROJECT'!$K276*'6. INPUT PROJECT'!$L276</f>
        <v>0</v>
      </c>
      <c r="M340" s="297">
        <f>M$73*'6. INPUT PROJECT'!$K276*'6. INPUT PROJECT'!$L276</f>
        <v>0</v>
      </c>
      <c r="N340" s="297">
        <f>N$73*'6. INPUT PROJECT'!$K276*'6. INPUT PROJECT'!$L276</f>
        <v>0</v>
      </c>
      <c r="O340" s="297">
        <f>O$73*'6. INPUT PROJECT'!$K276*'6. INPUT PROJECT'!$L276</f>
        <v>0</v>
      </c>
      <c r="P340" s="297">
        <f>P$73*'6. INPUT PROJECT'!$K276*'6. INPUT PROJECT'!$L276</f>
        <v>0</v>
      </c>
      <c r="Q340" s="297">
        <f>Q$73*'6. INPUT PROJECT'!$K276*'6. INPUT PROJECT'!$L276</f>
        <v>0</v>
      </c>
      <c r="R340" s="297">
        <f>R$73*'6. INPUT PROJECT'!$K276*'6. INPUT PROJECT'!$L276</f>
        <v>0</v>
      </c>
      <c r="S340" s="297">
        <f>S$73*'6. INPUT PROJECT'!$K276*'6. INPUT PROJECT'!$L276</f>
        <v>0</v>
      </c>
      <c r="T340" s="297">
        <f>T$73*'6. INPUT PROJECT'!$K276*'6. INPUT PROJECT'!$L276</f>
        <v>0</v>
      </c>
      <c r="U340" s="297">
        <f>U$73*'6. INPUT PROJECT'!$K276*'6. INPUT PROJECT'!$L276</f>
        <v>0</v>
      </c>
      <c r="V340" s="297">
        <f>V$73*'6. INPUT PROJECT'!$K276*'6. INPUT PROJECT'!$L276</f>
        <v>0</v>
      </c>
      <c r="W340" s="297">
        <f>W$73*'6. INPUT PROJECT'!$K276*'6. INPUT PROJECT'!$L276</f>
        <v>0</v>
      </c>
      <c r="X340" s="297">
        <f>X$73*'6. INPUT PROJECT'!$K276*'6. INPUT PROJECT'!$L276*(1+'6. INPUT PROJECT'!$M276)</f>
        <v>0</v>
      </c>
      <c r="Y340" s="297">
        <f>Y$73*'6. INPUT PROJECT'!$K276*'6. INPUT PROJECT'!$L276*(1+'6. INPUT PROJECT'!$M276)</f>
        <v>0</v>
      </c>
      <c r="Z340" s="297">
        <f>Z$73*'6. INPUT PROJECT'!$K276*'6. INPUT PROJECT'!$L276*(1+'6. INPUT PROJECT'!$M276)</f>
        <v>0</v>
      </c>
      <c r="AA340" s="297">
        <f>AA$73*'6. INPUT PROJECT'!$K276*'6. INPUT PROJECT'!$L276*(1+'6. INPUT PROJECT'!$M276)</f>
        <v>0</v>
      </c>
      <c r="AB340" s="297">
        <f>AB$73*'6. INPUT PROJECT'!$K276*'6. INPUT PROJECT'!$L276*(1+'6. INPUT PROJECT'!$M276)</f>
        <v>0</v>
      </c>
      <c r="AC340" s="297">
        <f>AC$73*'6. INPUT PROJECT'!$K276*'6. INPUT PROJECT'!$L276*(1+'6. INPUT PROJECT'!$M276)</f>
        <v>0</v>
      </c>
      <c r="AD340" s="297">
        <f>AD$73*'6. INPUT PROJECT'!$K276*'6. INPUT PROJECT'!$L276*(1+'6. INPUT PROJECT'!$M276)</f>
        <v>0</v>
      </c>
      <c r="AE340" s="297">
        <f>AE$73*'6. INPUT PROJECT'!$K276*'6. INPUT PROJECT'!$L276*(1+'6. INPUT PROJECT'!$M276)</f>
        <v>0</v>
      </c>
      <c r="AF340" s="297">
        <f>AF$73*'6. INPUT PROJECT'!$K276*'6. INPUT PROJECT'!$L276*(1+'6. INPUT PROJECT'!$M276)</f>
        <v>0</v>
      </c>
      <c r="AG340" s="297">
        <f>AG$73*'6. INPUT PROJECT'!$K276*'6. INPUT PROJECT'!$L276*(1+'6. INPUT PROJECT'!$M276)</f>
        <v>0</v>
      </c>
      <c r="AH340" s="297">
        <f>AH$73*'6. INPUT PROJECT'!$K276*'6. INPUT PROJECT'!$L276*(1+'6. INPUT PROJECT'!$M276)</f>
        <v>0</v>
      </c>
      <c r="AI340" s="297">
        <f>AI$73*'6. INPUT PROJECT'!$K276*'6. INPUT PROJECT'!$L276*(1+'6. INPUT PROJECT'!$M276)</f>
        <v>0</v>
      </c>
      <c r="AJ340" s="297">
        <f>AJ$73*'6. INPUT PROJECT'!$K276*'6. INPUT PROJECT'!$L276*(1+'6. INPUT PROJECT'!$M276)^2</f>
        <v>0</v>
      </c>
      <c r="AK340" s="297">
        <f>AK$73*'6. INPUT PROJECT'!$K276*'6. INPUT PROJECT'!$L276*(1+'6. INPUT PROJECT'!$M276)^2</f>
        <v>0</v>
      </c>
      <c r="AL340" s="297">
        <f>AL$73*'6. INPUT PROJECT'!$K276*'6. INPUT PROJECT'!$L276*(1+'6. INPUT PROJECT'!$M276)^2</f>
        <v>0</v>
      </c>
      <c r="AM340" s="297">
        <f>AM$73*'6. INPUT PROJECT'!$K276*'6. INPUT PROJECT'!$L276*(1+'6. INPUT PROJECT'!$M276)^2</f>
        <v>0</v>
      </c>
      <c r="AN340" s="297">
        <f>AN$73*'6. INPUT PROJECT'!$K276*'6. INPUT PROJECT'!$L276*(1+'6. INPUT PROJECT'!$M276)^2</f>
        <v>0</v>
      </c>
      <c r="AO340" s="297">
        <f>AO$73*'6. INPUT PROJECT'!$K276*'6. INPUT PROJECT'!$L276*(1+'6. INPUT PROJECT'!$M276)^2</f>
        <v>0</v>
      </c>
      <c r="AP340" s="297">
        <f>AP$73*'6. INPUT PROJECT'!$K276*'6. INPUT PROJECT'!$L276*(1+'6. INPUT PROJECT'!$M276)^2</f>
        <v>0</v>
      </c>
      <c r="AQ340" s="297">
        <f>AQ$73*'6. INPUT PROJECT'!$K276*'6. INPUT PROJECT'!$L276*(1+'6. INPUT PROJECT'!$M276)^2</f>
        <v>0</v>
      </c>
      <c r="AR340" s="297">
        <f>AR$73*'6. INPUT PROJECT'!$K276*'6. INPUT PROJECT'!$L276*(1+'6. INPUT PROJECT'!$M276)^2</f>
        <v>0</v>
      </c>
      <c r="AS340" s="297">
        <f>AS$73*'6. INPUT PROJECT'!$K276*'6. INPUT PROJECT'!$L276*(1+'6. INPUT PROJECT'!$M276)^2</f>
        <v>0</v>
      </c>
      <c r="AT340" s="297">
        <f>AT$73*'6. INPUT PROJECT'!$K276*'6. INPUT PROJECT'!$L276*(1+'6. INPUT PROJECT'!$M276)^2</f>
        <v>0</v>
      </c>
      <c r="AU340" s="297">
        <f>AU$73*'6. INPUT PROJECT'!$K276*'6. INPUT PROJECT'!$L276*(1+'6. INPUT PROJECT'!$M276)^2</f>
        <v>0</v>
      </c>
      <c r="AV340" s="297">
        <f>AV$73*'6. INPUT PROJECT'!$K276*'6. INPUT PROJECT'!$L276*(1+'6. INPUT PROJECT'!$M276)^3</f>
        <v>0</v>
      </c>
      <c r="AW340" s="297">
        <f>AW$73*'6. INPUT PROJECT'!$K276*'6. INPUT PROJECT'!$L276*(1+'6. INPUT PROJECT'!$M276)^3</f>
        <v>0</v>
      </c>
      <c r="AX340" s="297">
        <f>AX$73*'6. INPUT PROJECT'!$K276*'6. INPUT PROJECT'!$L276*(1+'6. INPUT PROJECT'!$M276)^3</f>
        <v>0</v>
      </c>
      <c r="AY340" s="297">
        <f>AY$73*'6. INPUT PROJECT'!$K276*'6. INPUT PROJECT'!$L276*(1+'6. INPUT PROJECT'!$M276)^3</f>
        <v>0</v>
      </c>
      <c r="AZ340" s="297">
        <f>AZ$73*'6. INPUT PROJECT'!$K276*'6. INPUT PROJECT'!$L276*(1+'6. INPUT PROJECT'!$M276)^3</f>
        <v>0</v>
      </c>
      <c r="BA340" s="297">
        <f>BA$73*'6. INPUT PROJECT'!$K276*'6. INPUT PROJECT'!$L276*(1+'6. INPUT PROJECT'!$M276)^3</f>
        <v>0</v>
      </c>
      <c r="BB340" s="297">
        <f>BB$73*'6. INPUT PROJECT'!$K276*'6. INPUT PROJECT'!$L276*(1+'6. INPUT PROJECT'!$M276)^3</f>
        <v>0</v>
      </c>
      <c r="BC340" s="297">
        <f>BC$73*'6. INPUT PROJECT'!$K276*'6. INPUT PROJECT'!$L276*(1+'6. INPUT PROJECT'!$M276)^3</f>
        <v>0</v>
      </c>
      <c r="BD340" s="297">
        <f>BD$73*'6. INPUT PROJECT'!$K276*'6. INPUT PROJECT'!$L276*(1+'6. INPUT PROJECT'!$M276)^3</f>
        <v>0</v>
      </c>
      <c r="BE340" s="297">
        <f>BE$73*'6. INPUT PROJECT'!$K276*'6. INPUT PROJECT'!$L276*(1+'6. INPUT PROJECT'!$M276)^3</f>
        <v>0</v>
      </c>
      <c r="BF340" s="297">
        <f>BF$73*'6. INPUT PROJECT'!$K276*'6. INPUT PROJECT'!$L276*(1+'6. INPUT PROJECT'!$M276)^3</f>
        <v>0</v>
      </c>
      <c r="BG340" s="297">
        <f>BG$73*'6. INPUT PROJECT'!$K276*'6. INPUT PROJECT'!$L276*(1+'6. INPUT PROJECT'!$M276)^3</f>
        <v>0</v>
      </c>
      <c r="BH340" s="297">
        <f>BH$73*'6. INPUT PROJECT'!$K276*'6. INPUT PROJECT'!$L276*(1+'6. INPUT PROJECT'!$M276)^4</f>
        <v>0</v>
      </c>
      <c r="BI340" s="297">
        <f>BI$73*'6. INPUT PROJECT'!$K276*'6. INPUT PROJECT'!$L276*(1+'6. INPUT PROJECT'!$M276)^4</f>
        <v>0</v>
      </c>
      <c r="BJ340" s="297">
        <f>BJ$73*'6. INPUT PROJECT'!$K276*'6. INPUT PROJECT'!$L276*(1+'6. INPUT PROJECT'!$M276)^4</f>
        <v>0</v>
      </c>
      <c r="BK340" s="297">
        <f>BK$73*'6. INPUT PROJECT'!$K276*'6. INPUT PROJECT'!$L276*(1+'6. INPUT PROJECT'!$M276)^4</f>
        <v>0</v>
      </c>
      <c r="BL340" s="297">
        <f>BL$73*'6. INPUT PROJECT'!$K276*'6. INPUT PROJECT'!$L276*(1+'6. INPUT PROJECT'!$M276)^4</f>
        <v>0</v>
      </c>
      <c r="BM340" s="297">
        <f>BM$73*'6. INPUT PROJECT'!$K276*'6. INPUT PROJECT'!$L276*(1+'6. INPUT PROJECT'!$M276)^4</f>
        <v>0</v>
      </c>
      <c r="BN340" s="297">
        <f>BN$73*'6. INPUT PROJECT'!$K276*'6. INPUT PROJECT'!$L276*(1+'6. INPUT PROJECT'!$M276)^4</f>
        <v>0</v>
      </c>
      <c r="BO340" s="297">
        <f>BO$73*'6. INPUT PROJECT'!$K276*'6. INPUT PROJECT'!$L276*(1+'6. INPUT PROJECT'!$M276)^4</f>
        <v>0</v>
      </c>
      <c r="BP340" s="297">
        <f>BP$73*'6. INPUT PROJECT'!$K276*'6. INPUT PROJECT'!$L276*(1+'6. INPUT PROJECT'!$M276)^4</f>
        <v>0</v>
      </c>
      <c r="BQ340" s="297">
        <f>BQ$73*'6. INPUT PROJECT'!$K276*'6. INPUT PROJECT'!$L276*(1+'6. INPUT PROJECT'!$M276)^4</f>
        <v>0</v>
      </c>
      <c r="BR340" s="297">
        <f>BR$73*'6. INPUT PROJECT'!$K276*'6. INPUT PROJECT'!$L276*(1+'6. INPUT PROJECT'!$M276)^4</f>
        <v>0</v>
      </c>
      <c r="BS340" s="297">
        <f>BS$73*'6. INPUT PROJECT'!$K276*'6. INPUT PROJECT'!$L276*(1+'6. INPUT PROJECT'!$M276)^4</f>
        <v>0</v>
      </c>
    </row>
    <row r="341" spans="1:71" s="80" customFormat="1" ht="16" outlineLevel="2">
      <c r="A341" s="83"/>
      <c r="B341" s="129" t="str">
        <f>'6. INPUT PROJECT'!D277</f>
        <v>Project-3.5.2-Item #9</v>
      </c>
      <c r="C341" s="129">
        <f>'6. INPUT PROJECT'!F277</f>
        <v>0</v>
      </c>
      <c r="E341" s="297">
        <f t="shared" si="196"/>
        <v>0</v>
      </c>
      <c r="F341" s="297">
        <f t="shared" si="197"/>
        <v>0</v>
      </c>
      <c r="G341" s="297">
        <f t="shared" si="198"/>
        <v>0</v>
      </c>
      <c r="H341" s="297">
        <f t="shared" si="199"/>
        <v>0</v>
      </c>
      <c r="I341" s="297">
        <f t="shared" si="200"/>
        <v>0</v>
      </c>
      <c r="J341" s="297">
        <f t="shared" si="201"/>
        <v>0</v>
      </c>
      <c r="K341" s="291"/>
      <c r="L341" s="297">
        <f>L$73*'6. INPUT PROJECT'!$K277*'6. INPUT PROJECT'!$L277</f>
        <v>0</v>
      </c>
      <c r="M341" s="297">
        <f>M$73*'6. INPUT PROJECT'!$K277*'6. INPUT PROJECT'!$L277</f>
        <v>0</v>
      </c>
      <c r="N341" s="297">
        <f>N$73*'6. INPUT PROJECT'!$K277*'6. INPUT PROJECT'!$L277</f>
        <v>0</v>
      </c>
      <c r="O341" s="297">
        <f>O$73*'6. INPUT PROJECT'!$K277*'6. INPUT PROJECT'!$L277</f>
        <v>0</v>
      </c>
      <c r="P341" s="297">
        <f>P$73*'6. INPUT PROJECT'!$K277*'6. INPUT PROJECT'!$L277</f>
        <v>0</v>
      </c>
      <c r="Q341" s="297">
        <f>Q$73*'6. INPUT PROJECT'!$K277*'6. INPUT PROJECT'!$L277</f>
        <v>0</v>
      </c>
      <c r="R341" s="297">
        <f>R$73*'6. INPUT PROJECT'!$K277*'6. INPUT PROJECT'!$L277</f>
        <v>0</v>
      </c>
      <c r="S341" s="297">
        <f>S$73*'6. INPUT PROJECT'!$K277*'6. INPUT PROJECT'!$L277</f>
        <v>0</v>
      </c>
      <c r="T341" s="297">
        <f>T$73*'6. INPUT PROJECT'!$K277*'6. INPUT PROJECT'!$L277</f>
        <v>0</v>
      </c>
      <c r="U341" s="297">
        <f>U$73*'6. INPUT PROJECT'!$K277*'6. INPUT PROJECT'!$L277</f>
        <v>0</v>
      </c>
      <c r="V341" s="297">
        <f>V$73*'6. INPUT PROJECT'!$K277*'6. INPUT PROJECT'!$L277</f>
        <v>0</v>
      </c>
      <c r="W341" s="297">
        <f>W$73*'6. INPUT PROJECT'!$K277*'6. INPUT PROJECT'!$L277</f>
        <v>0</v>
      </c>
      <c r="X341" s="297">
        <f>X$73*'6. INPUT PROJECT'!$K277*'6. INPUT PROJECT'!$L277*(1+'6. INPUT PROJECT'!$M277)</f>
        <v>0</v>
      </c>
      <c r="Y341" s="297">
        <f>Y$73*'6. INPUT PROJECT'!$K277*'6. INPUT PROJECT'!$L277*(1+'6. INPUT PROJECT'!$M277)</f>
        <v>0</v>
      </c>
      <c r="Z341" s="297">
        <f>Z$73*'6. INPUT PROJECT'!$K277*'6. INPUT PROJECT'!$L277*(1+'6. INPUT PROJECT'!$M277)</f>
        <v>0</v>
      </c>
      <c r="AA341" s="297">
        <f>AA$73*'6. INPUT PROJECT'!$K277*'6. INPUT PROJECT'!$L277*(1+'6. INPUT PROJECT'!$M277)</f>
        <v>0</v>
      </c>
      <c r="AB341" s="297">
        <f>AB$73*'6. INPUT PROJECT'!$K277*'6. INPUT PROJECT'!$L277*(1+'6. INPUT PROJECT'!$M277)</f>
        <v>0</v>
      </c>
      <c r="AC341" s="297">
        <f>AC$73*'6. INPUT PROJECT'!$K277*'6. INPUT PROJECT'!$L277*(1+'6. INPUT PROJECT'!$M277)</f>
        <v>0</v>
      </c>
      <c r="AD341" s="297">
        <f>AD$73*'6. INPUT PROJECT'!$K277*'6. INPUT PROJECT'!$L277*(1+'6. INPUT PROJECT'!$M277)</f>
        <v>0</v>
      </c>
      <c r="AE341" s="297">
        <f>AE$73*'6. INPUT PROJECT'!$K277*'6. INPUT PROJECT'!$L277*(1+'6. INPUT PROJECT'!$M277)</f>
        <v>0</v>
      </c>
      <c r="AF341" s="297">
        <f>AF$73*'6. INPUT PROJECT'!$K277*'6. INPUT PROJECT'!$L277*(1+'6. INPUT PROJECT'!$M277)</f>
        <v>0</v>
      </c>
      <c r="AG341" s="297">
        <f>AG$73*'6. INPUT PROJECT'!$K277*'6. INPUT PROJECT'!$L277*(1+'6. INPUT PROJECT'!$M277)</f>
        <v>0</v>
      </c>
      <c r="AH341" s="297">
        <f>AH$73*'6. INPUT PROJECT'!$K277*'6. INPUT PROJECT'!$L277*(1+'6. INPUT PROJECT'!$M277)</f>
        <v>0</v>
      </c>
      <c r="AI341" s="297">
        <f>AI$73*'6. INPUT PROJECT'!$K277*'6. INPUT PROJECT'!$L277*(1+'6. INPUT PROJECT'!$M277)</f>
        <v>0</v>
      </c>
      <c r="AJ341" s="297">
        <f>AJ$73*'6. INPUT PROJECT'!$K277*'6. INPUT PROJECT'!$L277*(1+'6. INPUT PROJECT'!$M277)^2</f>
        <v>0</v>
      </c>
      <c r="AK341" s="297">
        <f>AK$73*'6. INPUT PROJECT'!$K277*'6. INPUT PROJECT'!$L277*(1+'6. INPUT PROJECT'!$M277)^2</f>
        <v>0</v>
      </c>
      <c r="AL341" s="297">
        <f>AL$73*'6. INPUT PROJECT'!$K277*'6. INPUT PROJECT'!$L277*(1+'6. INPUT PROJECT'!$M277)^2</f>
        <v>0</v>
      </c>
      <c r="AM341" s="297">
        <f>AM$73*'6. INPUT PROJECT'!$K277*'6. INPUT PROJECT'!$L277*(1+'6. INPUT PROJECT'!$M277)^2</f>
        <v>0</v>
      </c>
      <c r="AN341" s="297">
        <f>AN$73*'6. INPUT PROJECT'!$K277*'6. INPUT PROJECT'!$L277*(1+'6. INPUT PROJECT'!$M277)^2</f>
        <v>0</v>
      </c>
      <c r="AO341" s="297">
        <f>AO$73*'6. INPUT PROJECT'!$K277*'6. INPUT PROJECT'!$L277*(1+'6. INPUT PROJECT'!$M277)^2</f>
        <v>0</v>
      </c>
      <c r="AP341" s="297">
        <f>AP$73*'6. INPUT PROJECT'!$K277*'6. INPUT PROJECT'!$L277*(1+'6. INPUT PROJECT'!$M277)^2</f>
        <v>0</v>
      </c>
      <c r="AQ341" s="297">
        <f>AQ$73*'6. INPUT PROJECT'!$K277*'6. INPUT PROJECT'!$L277*(1+'6. INPUT PROJECT'!$M277)^2</f>
        <v>0</v>
      </c>
      <c r="AR341" s="297">
        <f>AR$73*'6. INPUT PROJECT'!$K277*'6. INPUT PROJECT'!$L277*(1+'6. INPUT PROJECT'!$M277)^2</f>
        <v>0</v>
      </c>
      <c r="AS341" s="297">
        <f>AS$73*'6. INPUT PROJECT'!$K277*'6. INPUT PROJECT'!$L277*(1+'6. INPUT PROJECT'!$M277)^2</f>
        <v>0</v>
      </c>
      <c r="AT341" s="297">
        <f>AT$73*'6. INPUT PROJECT'!$K277*'6. INPUT PROJECT'!$L277*(1+'6. INPUT PROJECT'!$M277)^2</f>
        <v>0</v>
      </c>
      <c r="AU341" s="297">
        <f>AU$73*'6. INPUT PROJECT'!$K277*'6. INPUT PROJECT'!$L277*(1+'6. INPUT PROJECT'!$M277)^2</f>
        <v>0</v>
      </c>
      <c r="AV341" s="297">
        <f>AV$73*'6. INPUT PROJECT'!$K277*'6. INPUT PROJECT'!$L277*(1+'6. INPUT PROJECT'!$M277)^3</f>
        <v>0</v>
      </c>
      <c r="AW341" s="297">
        <f>AW$73*'6. INPUT PROJECT'!$K277*'6. INPUT PROJECT'!$L277*(1+'6. INPUT PROJECT'!$M277)^3</f>
        <v>0</v>
      </c>
      <c r="AX341" s="297">
        <f>AX$73*'6. INPUT PROJECT'!$K277*'6. INPUT PROJECT'!$L277*(1+'6. INPUT PROJECT'!$M277)^3</f>
        <v>0</v>
      </c>
      <c r="AY341" s="297">
        <f>AY$73*'6. INPUT PROJECT'!$K277*'6. INPUT PROJECT'!$L277*(1+'6. INPUT PROJECT'!$M277)^3</f>
        <v>0</v>
      </c>
      <c r="AZ341" s="297">
        <f>AZ$73*'6. INPUT PROJECT'!$K277*'6. INPUT PROJECT'!$L277*(1+'6. INPUT PROJECT'!$M277)^3</f>
        <v>0</v>
      </c>
      <c r="BA341" s="297">
        <f>BA$73*'6. INPUT PROJECT'!$K277*'6. INPUT PROJECT'!$L277*(1+'6. INPUT PROJECT'!$M277)^3</f>
        <v>0</v>
      </c>
      <c r="BB341" s="297">
        <f>BB$73*'6. INPUT PROJECT'!$K277*'6. INPUT PROJECT'!$L277*(1+'6. INPUT PROJECT'!$M277)^3</f>
        <v>0</v>
      </c>
      <c r="BC341" s="297">
        <f>BC$73*'6. INPUT PROJECT'!$K277*'6. INPUT PROJECT'!$L277*(1+'6. INPUT PROJECT'!$M277)^3</f>
        <v>0</v>
      </c>
      <c r="BD341" s="297">
        <f>BD$73*'6. INPUT PROJECT'!$K277*'6. INPUT PROJECT'!$L277*(1+'6. INPUT PROJECT'!$M277)^3</f>
        <v>0</v>
      </c>
      <c r="BE341" s="297">
        <f>BE$73*'6. INPUT PROJECT'!$K277*'6. INPUT PROJECT'!$L277*(1+'6. INPUT PROJECT'!$M277)^3</f>
        <v>0</v>
      </c>
      <c r="BF341" s="297">
        <f>BF$73*'6. INPUT PROJECT'!$K277*'6. INPUT PROJECT'!$L277*(1+'6. INPUT PROJECT'!$M277)^3</f>
        <v>0</v>
      </c>
      <c r="BG341" s="297">
        <f>BG$73*'6. INPUT PROJECT'!$K277*'6. INPUT PROJECT'!$L277*(1+'6. INPUT PROJECT'!$M277)^3</f>
        <v>0</v>
      </c>
      <c r="BH341" s="297">
        <f>BH$73*'6. INPUT PROJECT'!$K277*'6. INPUT PROJECT'!$L277*(1+'6. INPUT PROJECT'!$M277)^4</f>
        <v>0</v>
      </c>
      <c r="BI341" s="297">
        <f>BI$73*'6. INPUT PROJECT'!$K277*'6. INPUT PROJECT'!$L277*(1+'6. INPUT PROJECT'!$M277)^4</f>
        <v>0</v>
      </c>
      <c r="BJ341" s="297">
        <f>BJ$73*'6. INPUT PROJECT'!$K277*'6. INPUT PROJECT'!$L277*(1+'6. INPUT PROJECT'!$M277)^4</f>
        <v>0</v>
      </c>
      <c r="BK341" s="297">
        <f>BK$73*'6. INPUT PROJECT'!$K277*'6. INPUT PROJECT'!$L277*(1+'6. INPUT PROJECT'!$M277)^4</f>
        <v>0</v>
      </c>
      <c r="BL341" s="297">
        <f>BL$73*'6. INPUT PROJECT'!$K277*'6. INPUT PROJECT'!$L277*(1+'6. INPUT PROJECT'!$M277)^4</f>
        <v>0</v>
      </c>
      <c r="BM341" s="297">
        <f>BM$73*'6. INPUT PROJECT'!$K277*'6. INPUT PROJECT'!$L277*(1+'6. INPUT PROJECT'!$M277)^4</f>
        <v>0</v>
      </c>
      <c r="BN341" s="297">
        <f>BN$73*'6. INPUT PROJECT'!$K277*'6. INPUT PROJECT'!$L277*(1+'6. INPUT PROJECT'!$M277)^4</f>
        <v>0</v>
      </c>
      <c r="BO341" s="297">
        <f>BO$73*'6. INPUT PROJECT'!$K277*'6. INPUT PROJECT'!$L277*(1+'6. INPUT PROJECT'!$M277)^4</f>
        <v>0</v>
      </c>
      <c r="BP341" s="297">
        <f>BP$73*'6. INPUT PROJECT'!$K277*'6. INPUT PROJECT'!$L277*(1+'6. INPUT PROJECT'!$M277)^4</f>
        <v>0</v>
      </c>
      <c r="BQ341" s="297">
        <f>BQ$73*'6. INPUT PROJECT'!$K277*'6. INPUT PROJECT'!$L277*(1+'6. INPUT PROJECT'!$M277)^4</f>
        <v>0</v>
      </c>
      <c r="BR341" s="297">
        <f>BR$73*'6. INPUT PROJECT'!$K277*'6. INPUT PROJECT'!$L277*(1+'6. INPUT PROJECT'!$M277)^4</f>
        <v>0</v>
      </c>
      <c r="BS341" s="297">
        <f>BS$73*'6. INPUT PROJECT'!$K277*'6. INPUT PROJECT'!$L277*(1+'6. INPUT PROJECT'!$M277)^4</f>
        <v>0</v>
      </c>
    </row>
    <row r="342" spans="1:71" s="80" customFormat="1" ht="16" outlineLevel="2">
      <c r="A342" s="83"/>
      <c r="B342" s="134" t="str">
        <f>'6. INPUT PROJECT'!D278</f>
        <v>Project-3.5.2-Item #10</v>
      </c>
      <c r="C342" s="134">
        <f>'6. INPUT PROJECT'!F278</f>
        <v>0</v>
      </c>
      <c r="E342" s="298">
        <f t="shared" si="196"/>
        <v>0</v>
      </c>
      <c r="F342" s="298">
        <f t="shared" si="197"/>
        <v>0</v>
      </c>
      <c r="G342" s="298">
        <f t="shared" si="198"/>
        <v>0</v>
      </c>
      <c r="H342" s="298">
        <f t="shared" si="199"/>
        <v>0</v>
      </c>
      <c r="I342" s="298">
        <f t="shared" si="200"/>
        <v>0</v>
      </c>
      <c r="J342" s="298">
        <f t="shared" si="201"/>
        <v>0</v>
      </c>
      <c r="K342" s="291"/>
      <c r="L342" s="298">
        <f>L$73*'6. INPUT PROJECT'!$K278*'6. INPUT PROJECT'!$L278</f>
        <v>0</v>
      </c>
      <c r="M342" s="298">
        <f>M$73*'6. INPUT PROJECT'!$K278*'6. INPUT PROJECT'!$L278</f>
        <v>0</v>
      </c>
      <c r="N342" s="298">
        <f>N$73*'6. INPUT PROJECT'!$K278*'6. INPUT PROJECT'!$L278</f>
        <v>0</v>
      </c>
      <c r="O342" s="298">
        <f>O$73*'6. INPUT PROJECT'!$K278*'6. INPUT PROJECT'!$L278</f>
        <v>0</v>
      </c>
      <c r="P342" s="298">
        <f>P$73*'6. INPUT PROJECT'!$K278*'6. INPUT PROJECT'!$L278</f>
        <v>0</v>
      </c>
      <c r="Q342" s="298">
        <f>Q$73*'6. INPUT PROJECT'!$K278*'6. INPUT PROJECT'!$L278</f>
        <v>0</v>
      </c>
      <c r="R342" s="298">
        <f>R$73*'6. INPUT PROJECT'!$K278*'6. INPUT PROJECT'!$L278</f>
        <v>0</v>
      </c>
      <c r="S342" s="298">
        <f>S$73*'6. INPUT PROJECT'!$K278*'6. INPUT PROJECT'!$L278</f>
        <v>0</v>
      </c>
      <c r="T342" s="298">
        <f>T$73*'6. INPUT PROJECT'!$K278*'6. INPUT PROJECT'!$L278</f>
        <v>0</v>
      </c>
      <c r="U342" s="298">
        <f>U$73*'6. INPUT PROJECT'!$K278*'6. INPUT PROJECT'!$L278</f>
        <v>0</v>
      </c>
      <c r="V342" s="298">
        <f>V$73*'6. INPUT PROJECT'!$K278*'6. INPUT PROJECT'!$L278</f>
        <v>0</v>
      </c>
      <c r="W342" s="298">
        <f>W$73*'6. INPUT PROJECT'!$K278*'6. INPUT PROJECT'!$L278</f>
        <v>0</v>
      </c>
      <c r="X342" s="298">
        <f>X$73*'6. INPUT PROJECT'!$K278*'6. INPUT PROJECT'!$L278*(1+'6. INPUT PROJECT'!$M278)</f>
        <v>0</v>
      </c>
      <c r="Y342" s="298">
        <f>Y$73*'6. INPUT PROJECT'!$K278*'6. INPUT PROJECT'!$L278*(1+'6. INPUT PROJECT'!$M278)</f>
        <v>0</v>
      </c>
      <c r="Z342" s="298">
        <f>Z$73*'6. INPUT PROJECT'!$K278*'6. INPUT PROJECT'!$L278*(1+'6. INPUT PROJECT'!$M278)</f>
        <v>0</v>
      </c>
      <c r="AA342" s="298">
        <f>AA$73*'6. INPUT PROJECT'!$K278*'6. INPUT PROJECT'!$L278*(1+'6. INPUT PROJECT'!$M278)</f>
        <v>0</v>
      </c>
      <c r="AB342" s="298">
        <f>AB$73*'6. INPUT PROJECT'!$K278*'6. INPUT PROJECT'!$L278*(1+'6. INPUT PROJECT'!$M278)</f>
        <v>0</v>
      </c>
      <c r="AC342" s="298">
        <f>AC$73*'6. INPUT PROJECT'!$K278*'6. INPUT PROJECT'!$L278*(1+'6. INPUT PROJECT'!$M278)</f>
        <v>0</v>
      </c>
      <c r="AD342" s="298">
        <f>AD$73*'6. INPUT PROJECT'!$K278*'6. INPUT PROJECT'!$L278*(1+'6. INPUT PROJECT'!$M278)</f>
        <v>0</v>
      </c>
      <c r="AE342" s="298">
        <f>AE$73*'6. INPUT PROJECT'!$K278*'6. INPUT PROJECT'!$L278*(1+'6. INPUT PROJECT'!$M278)</f>
        <v>0</v>
      </c>
      <c r="AF342" s="298">
        <f>AF$73*'6. INPUT PROJECT'!$K278*'6. INPUT PROJECT'!$L278*(1+'6. INPUT PROJECT'!$M278)</f>
        <v>0</v>
      </c>
      <c r="AG342" s="298">
        <f>AG$73*'6. INPUT PROJECT'!$K278*'6. INPUT PROJECT'!$L278*(1+'6. INPUT PROJECT'!$M278)</f>
        <v>0</v>
      </c>
      <c r="AH342" s="298">
        <f>AH$73*'6. INPUT PROJECT'!$K278*'6. INPUT PROJECT'!$L278*(1+'6. INPUT PROJECT'!$M278)</f>
        <v>0</v>
      </c>
      <c r="AI342" s="298">
        <f>AI$73*'6. INPUT PROJECT'!$K278*'6. INPUT PROJECT'!$L278*(1+'6. INPUT PROJECT'!$M278)</f>
        <v>0</v>
      </c>
      <c r="AJ342" s="298">
        <f>AJ$73*'6. INPUT PROJECT'!$K278*'6. INPUT PROJECT'!$L278*(1+'6. INPUT PROJECT'!$M278)^2</f>
        <v>0</v>
      </c>
      <c r="AK342" s="298">
        <f>AK$73*'6. INPUT PROJECT'!$K278*'6. INPUT PROJECT'!$L278*(1+'6. INPUT PROJECT'!$M278)^2</f>
        <v>0</v>
      </c>
      <c r="AL342" s="298">
        <f>AL$73*'6. INPUT PROJECT'!$K278*'6. INPUT PROJECT'!$L278*(1+'6. INPUT PROJECT'!$M278)^2</f>
        <v>0</v>
      </c>
      <c r="AM342" s="298">
        <f>AM$73*'6. INPUT PROJECT'!$K278*'6. INPUT PROJECT'!$L278*(1+'6. INPUT PROJECT'!$M278)^2</f>
        <v>0</v>
      </c>
      <c r="AN342" s="298">
        <f>AN$73*'6. INPUT PROJECT'!$K278*'6. INPUT PROJECT'!$L278*(1+'6. INPUT PROJECT'!$M278)^2</f>
        <v>0</v>
      </c>
      <c r="AO342" s="298">
        <f>AO$73*'6. INPUT PROJECT'!$K278*'6. INPUT PROJECT'!$L278*(1+'6. INPUT PROJECT'!$M278)^2</f>
        <v>0</v>
      </c>
      <c r="AP342" s="298">
        <f>AP$73*'6. INPUT PROJECT'!$K278*'6. INPUT PROJECT'!$L278*(1+'6. INPUT PROJECT'!$M278)^2</f>
        <v>0</v>
      </c>
      <c r="AQ342" s="298">
        <f>AQ$73*'6. INPUT PROJECT'!$K278*'6. INPUT PROJECT'!$L278*(1+'6. INPUT PROJECT'!$M278)^2</f>
        <v>0</v>
      </c>
      <c r="AR342" s="298">
        <f>AR$73*'6. INPUT PROJECT'!$K278*'6. INPUT PROJECT'!$L278*(1+'6. INPUT PROJECT'!$M278)^2</f>
        <v>0</v>
      </c>
      <c r="AS342" s="298">
        <f>AS$73*'6. INPUT PROJECT'!$K278*'6. INPUT PROJECT'!$L278*(1+'6. INPUT PROJECT'!$M278)^2</f>
        <v>0</v>
      </c>
      <c r="AT342" s="298">
        <f>AT$73*'6. INPUT PROJECT'!$K278*'6. INPUT PROJECT'!$L278*(1+'6. INPUT PROJECT'!$M278)^2</f>
        <v>0</v>
      </c>
      <c r="AU342" s="298">
        <f>AU$73*'6. INPUT PROJECT'!$K278*'6. INPUT PROJECT'!$L278*(1+'6. INPUT PROJECT'!$M278)^2</f>
        <v>0</v>
      </c>
      <c r="AV342" s="298">
        <f>AV$73*'6. INPUT PROJECT'!$K278*'6. INPUT PROJECT'!$L278*(1+'6. INPUT PROJECT'!$M278)^3</f>
        <v>0</v>
      </c>
      <c r="AW342" s="298">
        <f>AW$73*'6. INPUT PROJECT'!$K278*'6. INPUT PROJECT'!$L278*(1+'6. INPUT PROJECT'!$M278)^3</f>
        <v>0</v>
      </c>
      <c r="AX342" s="298">
        <f>AX$73*'6. INPUT PROJECT'!$K278*'6. INPUT PROJECT'!$L278*(1+'6. INPUT PROJECT'!$M278)^3</f>
        <v>0</v>
      </c>
      <c r="AY342" s="298">
        <f>AY$73*'6. INPUT PROJECT'!$K278*'6. INPUT PROJECT'!$L278*(1+'6. INPUT PROJECT'!$M278)^3</f>
        <v>0</v>
      </c>
      <c r="AZ342" s="298">
        <f>AZ$73*'6. INPUT PROJECT'!$K278*'6. INPUT PROJECT'!$L278*(1+'6. INPUT PROJECT'!$M278)^3</f>
        <v>0</v>
      </c>
      <c r="BA342" s="298">
        <f>BA$73*'6. INPUT PROJECT'!$K278*'6. INPUT PROJECT'!$L278*(1+'6. INPUT PROJECT'!$M278)^3</f>
        <v>0</v>
      </c>
      <c r="BB342" s="298">
        <f>BB$73*'6. INPUT PROJECT'!$K278*'6. INPUT PROJECT'!$L278*(1+'6. INPUT PROJECT'!$M278)^3</f>
        <v>0</v>
      </c>
      <c r="BC342" s="298">
        <f>BC$73*'6. INPUT PROJECT'!$K278*'6. INPUT PROJECT'!$L278*(1+'6. INPUT PROJECT'!$M278)^3</f>
        <v>0</v>
      </c>
      <c r="BD342" s="298">
        <f>BD$73*'6. INPUT PROJECT'!$K278*'6. INPUT PROJECT'!$L278*(1+'6. INPUT PROJECT'!$M278)^3</f>
        <v>0</v>
      </c>
      <c r="BE342" s="298">
        <f>BE$73*'6. INPUT PROJECT'!$K278*'6. INPUT PROJECT'!$L278*(1+'6. INPUT PROJECT'!$M278)^3</f>
        <v>0</v>
      </c>
      <c r="BF342" s="298">
        <f>BF$73*'6. INPUT PROJECT'!$K278*'6. INPUT PROJECT'!$L278*(1+'6. INPUT PROJECT'!$M278)^3</f>
        <v>0</v>
      </c>
      <c r="BG342" s="298">
        <f>BG$73*'6. INPUT PROJECT'!$K278*'6. INPUT PROJECT'!$L278*(1+'6. INPUT PROJECT'!$M278)^3</f>
        <v>0</v>
      </c>
      <c r="BH342" s="298">
        <f>BH$73*'6. INPUT PROJECT'!$K278*'6. INPUT PROJECT'!$L278*(1+'6. INPUT PROJECT'!$M278)^4</f>
        <v>0</v>
      </c>
      <c r="BI342" s="298">
        <f>BI$73*'6. INPUT PROJECT'!$K278*'6. INPUT PROJECT'!$L278*(1+'6. INPUT PROJECT'!$M278)^4</f>
        <v>0</v>
      </c>
      <c r="BJ342" s="298">
        <f>BJ$73*'6. INPUT PROJECT'!$K278*'6. INPUT PROJECT'!$L278*(1+'6. INPUT PROJECT'!$M278)^4</f>
        <v>0</v>
      </c>
      <c r="BK342" s="298">
        <f>BK$73*'6. INPUT PROJECT'!$K278*'6. INPUT PROJECT'!$L278*(1+'6. INPUT PROJECT'!$M278)^4</f>
        <v>0</v>
      </c>
      <c r="BL342" s="298">
        <f>BL$73*'6. INPUT PROJECT'!$K278*'6. INPUT PROJECT'!$L278*(1+'6. INPUT PROJECT'!$M278)^4</f>
        <v>0</v>
      </c>
      <c r="BM342" s="298">
        <f>BM$73*'6. INPUT PROJECT'!$K278*'6. INPUT PROJECT'!$L278*(1+'6. INPUT PROJECT'!$M278)^4</f>
        <v>0</v>
      </c>
      <c r="BN342" s="298">
        <f>BN$73*'6. INPUT PROJECT'!$K278*'6. INPUT PROJECT'!$L278*(1+'6. INPUT PROJECT'!$M278)^4</f>
        <v>0</v>
      </c>
      <c r="BO342" s="298">
        <f>BO$73*'6. INPUT PROJECT'!$K278*'6. INPUT PROJECT'!$L278*(1+'6. INPUT PROJECT'!$M278)^4</f>
        <v>0</v>
      </c>
      <c r="BP342" s="298">
        <f>BP$73*'6. INPUT PROJECT'!$K278*'6. INPUT PROJECT'!$L278*(1+'6. INPUT PROJECT'!$M278)^4</f>
        <v>0</v>
      </c>
      <c r="BQ342" s="298">
        <f>BQ$73*'6. INPUT PROJECT'!$K278*'6. INPUT PROJECT'!$L278*(1+'6. INPUT PROJECT'!$M278)^4</f>
        <v>0</v>
      </c>
      <c r="BR342" s="298">
        <f>BR$73*'6. INPUT PROJECT'!$K278*'6. INPUT PROJECT'!$L278*(1+'6. INPUT PROJECT'!$M278)^4</f>
        <v>0</v>
      </c>
      <c r="BS342" s="298">
        <f>BS$73*'6. INPUT PROJECT'!$K278*'6. INPUT PROJECT'!$L278*(1+'6. INPUT PROJECT'!$M278)^4</f>
        <v>0</v>
      </c>
    </row>
    <row r="343" spans="1:71" s="79" customFormat="1" ht="16" outlineLevel="1">
      <c r="A343" s="83"/>
      <c r="B343" s="133" t="str">
        <f>'6. INPUT PROJECT'!D280</f>
        <v>3.5.3</v>
      </c>
      <c r="C343" s="133" t="str">
        <f>'6. INPUT PROJECT'!E280</f>
        <v>Project - NTT - Opex - Other</v>
      </c>
      <c r="E343" s="296">
        <f t="shared" si="196"/>
        <v>0</v>
      </c>
      <c r="F343" s="296">
        <f t="shared" si="197"/>
        <v>0</v>
      </c>
      <c r="G343" s="296">
        <f t="shared" si="198"/>
        <v>0</v>
      </c>
      <c r="H343" s="296">
        <f t="shared" si="199"/>
        <v>0</v>
      </c>
      <c r="I343" s="296">
        <f t="shared" si="200"/>
        <v>0</v>
      </c>
      <c r="J343" s="296">
        <f t="shared" si="201"/>
        <v>0</v>
      </c>
      <c r="K343" s="291"/>
      <c r="L343" s="296">
        <f t="shared" ref="L343:AQ343" si="208">SUM(L344:L353)</f>
        <v>0</v>
      </c>
      <c r="M343" s="296">
        <f t="shared" si="208"/>
        <v>0</v>
      </c>
      <c r="N343" s="296">
        <f t="shared" si="208"/>
        <v>0</v>
      </c>
      <c r="O343" s="296">
        <f t="shared" si="208"/>
        <v>0</v>
      </c>
      <c r="P343" s="296">
        <f t="shared" si="208"/>
        <v>0</v>
      </c>
      <c r="Q343" s="296">
        <f t="shared" si="208"/>
        <v>0</v>
      </c>
      <c r="R343" s="296">
        <f t="shared" si="208"/>
        <v>0</v>
      </c>
      <c r="S343" s="296">
        <f t="shared" si="208"/>
        <v>0</v>
      </c>
      <c r="T343" s="296">
        <f t="shared" si="208"/>
        <v>0</v>
      </c>
      <c r="U343" s="296">
        <f t="shared" si="208"/>
        <v>0</v>
      </c>
      <c r="V343" s="296">
        <f t="shared" si="208"/>
        <v>0</v>
      </c>
      <c r="W343" s="296">
        <f t="shared" si="208"/>
        <v>0</v>
      </c>
      <c r="X343" s="296">
        <f t="shared" si="208"/>
        <v>0</v>
      </c>
      <c r="Y343" s="296">
        <f t="shared" si="208"/>
        <v>0</v>
      </c>
      <c r="Z343" s="296">
        <f t="shared" si="208"/>
        <v>0</v>
      </c>
      <c r="AA343" s="296">
        <f t="shared" si="208"/>
        <v>0</v>
      </c>
      <c r="AB343" s="296">
        <f t="shared" si="208"/>
        <v>0</v>
      </c>
      <c r="AC343" s="296">
        <f t="shared" si="208"/>
        <v>0</v>
      </c>
      <c r="AD343" s="296">
        <f t="shared" si="208"/>
        <v>0</v>
      </c>
      <c r="AE343" s="296">
        <f t="shared" si="208"/>
        <v>0</v>
      </c>
      <c r="AF343" s="296">
        <f t="shared" si="208"/>
        <v>0</v>
      </c>
      <c r="AG343" s="296">
        <f t="shared" si="208"/>
        <v>0</v>
      </c>
      <c r="AH343" s="296">
        <f t="shared" si="208"/>
        <v>0</v>
      </c>
      <c r="AI343" s="296">
        <f t="shared" si="208"/>
        <v>0</v>
      </c>
      <c r="AJ343" s="296">
        <f t="shared" si="208"/>
        <v>0</v>
      </c>
      <c r="AK343" s="296">
        <f t="shared" si="208"/>
        <v>0</v>
      </c>
      <c r="AL343" s="296">
        <f t="shared" si="208"/>
        <v>0</v>
      </c>
      <c r="AM343" s="296">
        <f t="shared" si="208"/>
        <v>0</v>
      </c>
      <c r="AN343" s="296">
        <f t="shared" si="208"/>
        <v>0</v>
      </c>
      <c r="AO343" s="296">
        <f t="shared" si="208"/>
        <v>0</v>
      </c>
      <c r="AP343" s="296">
        <f t="shared" si="208"/>
        <v>0</v>
      </c>
      <c r="AQ343" s="296">
        <f t="shared" si="208"/>
        <v>0</v>
      </c>
      <c r="AR343" s="296">
        <f t="shared" ref="AR343:BS343" si="209">SUM(AR344:AR353)</f>
        <v>0</v>
      </c>
      <c r="AS343" s="296">
        <f t="shared" si="209"/>
        <v>0</v>
      </c>
      <c r="AT343" s="296">
        <f t="shared" si="209"/>
        <v>0</v>
      </c>
      <c r="AU343" s="296">
        <f t="shared" si="209"/>
        <v>0</v>
      </c>
      <c r="AV343" s="296">
        <f t="shared" si="209"/>
        <v>0</v>
      </c>
      <c r="AW343" s="296">
        <f t="shared" si="209"/>
        <v>0</v>
      </c>
      <c r="AX343" s="296">
        <f t="shared" si="209"/>
        <v>0</v>
      </c>
      <c r="AY343" s="296">
        <f t="shared" si="209"/>
        <v>0</v>
      </c>
      <c r="AZ343" s="296">
        <f t="shared" si="209"/>
        <v>0</v>
      </c>
      <c r="BA343" s="296">
        <f t="shared" si="209"/>
        <v>0</v>
      </c>
      <c r="BB343" s="296">
        <f t="shared" si="209"/>
        <v>0</v>
      </c>
      <c r="BC343" s="296">
        <f t="shared" si="209"/>
        <v>0</v>
      </c>
      <c r="BD343" s="296">
        <f t="shared" si="209"/>
        <v>0</v>
      </c>
      <c r="BE343" s="296">
        <f t="shared" si="209"/>
        <v>0</v>
      </c>
      <c r="BF343" s="296">
        <f t="shared" si="209"/>
        <v>0</v>
      </c>
      <c r="BG343" s="296">
        <f t="shared" si="209"/>
        <v>0</v>
      </c>
      <c r="BH343" s="296">
        <f t="shared" si="209"/>
        <v>0</v>
      </c>
      <c r="BI343" s="296">
        <f t="shared" si="209"/>
        <v>0</v>
      </c>
      <c r="BJ343" s="296">
        <f t="shared" si="209"/>
        <v>0</v>
      </c>
      <c r="BK343" s="296">
        <f t="shared" si="209"/>
        <v>0</v>
      </c>
      <c r="BL343" s="296">
        <f t="shared" si="209"/>
        <v>0</v>
      </c>
      <c r="BM343" s="296">
        <f t="shared" si="209"/>
        <v>0</v>
      </c>
      <c r="BN343" s="296">
        <f t="shared" si="209"/>
        <v>0</v>
      </c>
      <c r="BO343" s="296">
        <f t="shared" si="209"/>
        <v>0</v>
      </c>
      <c r="BP343" s="296">
        <f t="shared" si="209"/>
        <v>0</v>
      </c>
      <c r="BQ343" s="296">
        <f t="shared" si="209"/>
        <v>0</v>
      </c>
      <c r="BR343" s="296">
        <f t="shared" si="209"/>
        <v>0</v>
      </c>
      <c r="BS343" s="296">
        <f t="shared" si="209"/>
        <v>0</v>
      </c>
    </row>
    <row r="344" spans="1:71" s="80" customFormat="1" ht="16" outlineLevel="2">
      <c r="A344" s="83"/>
      <c r="B344" s="129" t="str">
        <f>'6. INPUT PROJECT'!D284</f>
        <v>Project-3.5.3-Item #1</v>
      </c>
      <c r="C344" s="129" t="str">
        <f>'6. INPUT PROJECT'!F284</f>
        <v>None</v>
      </c>
      <c r="E344" s="297">
        <f t="shared" si="196"/>
        <v>0</v>
      </c>
      <c r="F344" s="297">
        <f t="shared" si="197"/>
        <v>0</v>
      </c>
      <c r="G344" s="297">
        <f t="shared" si="198"/>
        <v>0</v>
      </c>
      <c r="H344" s="297">
        <f t="shared" si="199"/>
        <v>0</v>
      </c>
      <c r="I344" s="297">
        <f t="shared" si="200"/>
        <v>0</v>
      </c>
      <c r="J344" s="297">
        <f t="shared" si="201"/>
        <v>0</v>
      </c>
      <c r="K344" s="291"/>
      <c r="L344" s="297">
        <f>L$73*'6. INPUT PROJECT'!$K284*'6. INPUT PROJECT'!$L284</f>
        <v>0</v>
      </c>
      <c r="M344" s="297">
        <f>M$73*'6. INPUT PROJECT'!$K284*'6. INPUT PROJECT'!$L284</f>
        <v>0</v>
      </c>
      <c r="N344" s="297">
        <f>N$73*'6. INPUT PROJECT'!$K284*'6. INPUT PROJECT'!$L284</f>
        <v>0</v>
      </c>
      <c r="O344" s="297">
        <f>O$73*'6. INPUT PROJECT'!$K284*'6. INPUT PROJECT'!$L284</f>
        <v>0</v>
      </c>
      <c r="P344" s="297">
        <f>P$73*'6. INPUT PROJECT'!$K284*'6. INPUT PROJECT'!$L284</f>
        <v>0</v>
      </c>
      <c r="Q344" s="297">
        <f>Q$73*'6. INPUT PROJECT'!$K284*'6. INPUT PROJECT'!$L284</f>
        <v>0</v>
      </c>
      <c r="R344" s="297">
        <f>R$73*'6. INPUT PROJECT'!$K284*'6. INPUT PROJECT'!$L284</f>
        <v>0</v>
      </c>
      <c r="S344" s="297">
        <f>S$73*'6. INPUT PROJECT'!$K284*'6. INPUT PROJECT'!$L284</f>
        <v>0</v>
      </c>
      <c r="T344" s="297">
        <f>T$73*'6. INPUT PROJECT'!$K284*'6. INPUT PROJECT'!$L284</f>
        <v>0</v>
      </c>
      <c r="U344" s="297">
        <f>U$73*'6. INPUT PROJECT'!$K284*'6. INPUT PROJECT'!$L284</f>
        <v>0</v>
      </c>
      <c r="V344" s="297">
        <f>V$73*'6. INPUT PROJECT'!$K284*'6. INPUT PROJECT'!$L284</f>
        <v>0</v>
      </c>
      <c r="W344" s="297">
        <f>W$73*'6. INPUT PROJECT'!$K284*'6. INPUT PROJECT'!$L284</f>
        <v>0</v>
      </c>
      <c r="X344" s="297">
        <f>X$73*'6. INPUT PROJECT'!$K284*'6. INPUT PROJECT'!$L284*(1+'6. INPUT PROJECT'!$M284)</f>
        <v>0</v>
      </c>
      <c r="Y344" s="297">
        <f>Y$73*'6. INPUT PROJECT'!$K284*'6. INPUT PROJECT'!$L284*(1+'6. INPUT PROJECT'!$M284)</f>
        <v>0</v>
      </c>
      <c r="Z344" s="297">
        <f>Z$73*'6. INPUT PROJECT'!$K284*'6. INPUT PROJECT'!$L284*(1+'6. INPUT PROJECT'!$M284)</f>
        <v>0</v>
      </c>
      <c r="AA344" s="297">
        <f>AA$73*'6. INPUT PROJECT'!$K284*'6. INPUT PROJECT'!$L284*(1+'6. INPUT PROJECT'!$M284)</f>
        <v>0</v>
      </c>
      <c r="AB344" s="297">
        <f>AB$73*'6. INPUT PROJECT'!$K284*'6. INPUT PROJECT'!$L284*(1+'6. INPUT PROJECT'!$M284)</f>
        <v>0</v>
      </c>
      <c r="AC344" s="297">
        <f>AC$73*'6. INPUT PROJECT'!$K284*'6. INPUT PROJECT'!$L284*(1+'6. INPUT PROJECT'!$M284)</f>
        <v>0</v>
      </c>
      <c r="AD344" s="297">
        <f>AD$73*'6. INPUT PROJECT'!$K284*'6. INPUT PROJECT'!$L284*(1+'6. INPUT PROJECT'!$M284)</f>
        <v>0</v>
      </c>
      <c r="AE344" s="297">
        <f>AE$73*'6. INPUT PROJECT'!$K284*'6. INPUT PROJECT'!$L284*(1+'6. INPUT PROJECT'!$M284)</f>
        <v>0</v>
      </c>
      <c r="AF344" s="297">
        <f>AF$73*'6. INPUT PROJECT'!$K284*'6. INPUT PROJECT'!$L284*(1+'6. INPUT PROJECT'!$M284)</f>
        <v>0</v>
      </c>
      <c r="AG344" s="297">
        <f>AG$73*'6. INPUT PROJECT'!$K284*'6. INPUT PROJECT'!$L284*(1+'6. INPUT PROJECT'!$M284)</f>
        <v>0</v>
      </c>
      <c r="AH344" s="297">
        <f>AH$73*'6. INPUT PROJECT'!$K284*'6. INPUT PROJECT'!$L284*(1+'6. INPUT PROJECT'!$M284)</f>
        <v>0</v>
      </c>
      <c r="AI344" s="297">
        <f>AI$73*'6. INPUT PROJECT'!$K284*'6. INPUT PROJECT'!$L284*(1+'6. INPUT PROJECT'!$M284)</f>
        <v>0</v>
      </c>
      <c r="AJ344" s="297">
        <f>AJ$73*'6. INPUT PROJECT'!$K284*'6. INPUT PROJECT'!$L284*(1+'6. INPUT PROJECT'!$M284)^2</f>
        <v>0</v>
      </c>
      <c r="AK344" s="297">
        <f>AK$73*'6. INPUT PROJECT'!$K284*'6. INPUT PROJECT'!$L284*(1+'6. INPUT PROJECT'!$M284)^2</f>
        <v>0</v>
      </c>
      <c r="AL344" s="297">
        <f>AL$73*'6. INPUT PROJECT'!$K284*'6. INPUT PROJECT'!$L284*(1+'6. INPUT PROJECT'!$M284)^2</f>
        <v>0</v>
      </c>
      <c r="AM344" s="297">
        <f>AM$73*'6. INPUT PROJECT'!$K284*'6. INPUT PROJECT'!$L284*(1+'6. INPUT PROJECT'!$M284)^2</f>
        <v>0</v>
      </c>
      <c r="AN344" s="297">
        <f>AN$73*'6. INPUT PROJECT'!$K284*'6. INPUT PROJECT'!$L284*(1+'6. INPUT PROJECT'!$M284)^2</f>
        <v>0</v>
      </c>
      <c r="AO344" s="297">
        <f>AO$73*'6. INPUT PROJECT'!$K284*'6. INPUT PROJECT'!$L284*(1+'6. INPUT PROJECT'!$M284)^2</f>
        <v>0</v>
      </c>
      <c r="AP344" s="297">
        <f>AP$73*'6. INPUT PROJECT'!$K284*'6. INPUT PROJECT'!$L284*(1+'6. INPUT PROJECT'!$M284)^2</f>
        <v>0</v>
      </c>
      <c r="AQ344" s="297">
        <f>AQ$73*'6. INPUT PROJECT'!$K284*'6. INPUT PROJECT'!$L284*(1+'6. INPUT PROJECT'!$M284)^2</f>
        <v>0</v>
      </c>
      <c r="AR344" s="297">
        <f>AR$73*'6. INPUT PROJECT'!$K284*'6. INPUT PROJECT'!$L284*(1+'6. INPUT PROJECT'!$M284)^2</f>
        <v>0</v>
      </c>
      <c r="AS344" s="297">
        <f>AS$73*'6. INPUT PROJECT'!$K284*'6. INPUT PROJECT'!$L284*(1+'6. INPUT PROJECT'!$M284)^2</f>
        <v>0</v>
      </c>
      <c r="AT344" s="297">
        <f>AT$73*'6. INPUT PROJECT'!$K284*'6. INPUT PROJECT'!$L284*(1+'6. INPUT PROJECT'!$M284)^2</f>
        <v>0</v>
      </c>
      <c r="AU344" s="297">
        <f>AU$73*'6. INPUT PROJECT'!$K284*'6. INPUT PROJECT'!$L284*(1+'6. INPUT PROJECT'!$M284)^2</f>
        <v>0</v>
      </c>
      <c r="AV344" s="297">
        <f>AV$73*'6. INPUT PROJECT'!$K284*'6. INPUT PROJECT'!$L284*(1+'6. INPUT PROJECT'!$M284)^3</f>
        <v>0</v>
      </c>
      <c r="AW344" s="297">
        <f>AW$73*'6. INPUT PROJECT'!$K284*'6. INPUT PROJECT'!$L284*(1+'6. INPUT PROJECT'!$M284)^3</f>
        <v>0</v>
      </c>
      <c r="AX344" s="297">
        <f>AX$73*'6. INPUT PROJECT'!$K284*'6. INPUT PROJECT'!$L284*(1+'6. INPUT PROJECT'!$M284)^3</f>
        <v>0</v>
      </c>
      <c r="AY344" s="297">
        <f>AY$73*'6. INPUT PROJECT'!$K284*'6. INPUT PROJECT'!$L284*(1+'6. INPUT PROJECT'!$M284)^3</f>
        <v>0</v>
      </c>
      <c r="AZ344" s="297">
        <f>AZ$73*'6. INPUT PROJECT'!$K284*'6. INPUT PROJECT'!$L284*(1+'6. INPUT PROJECT'!$M284)^3</f>
        <v>0</v>
      </c>
      <c r="BA344" s="297">
        <f>BA$73*'6. INPUT PROJECT'!$K284*'6. INPUT PROJECT'!$L284*(1+'6. INPUT PROJECT'!$M284)^3</f>
        <v>0</v>
      </c>
      <c r="BB344" s="297">
        <f>BB$73*'6. INPUT PROJECT'!$K284*'6. INPUT PROJECT'!$L284*(1+'6. INPUT PROJECT'!$M284)^3</f>
        <v>0</v>
      </c>
      <c r="BC344" s="297">
        <f>BC$73*'6. INPUT PROJECT'!$K284*'6. INPUT PROJECT'!$L284*(1+'6. INPUT PROJECT'!$M284)^3</f>
        <v>0</v>
      </c>
      <c r="BD344" s="297">
        <f>BD$73*'6. INPUT PROJECT'!$K284*'6. INPUT PROJECT'!$L284*(1+'6. INPUT PROJECT'!$M284)^3</f>
        <v>0</v>
      </c>
      <c r="BE344" s="297">
        <f>BE$73*'6. INPUT PROJECT'!$K284*'6. INPUT PROJECT'!$L284*(1+'6. INPUT PROJECT'!$M284)^3</f>
        <v>0</v>
      </c>
      <c r="BF344" s="297">
        <f>BF$73*'6. INPUT PROJECT'!$K284*'6. INPUT PROJECT'!$L284*(1+'6. INPUT PROJECT'!$M284)^3</f>
        <v>0</v>
      </c>
      <c r="BG344" s="297">
        <f>BG$73*'6. INPUT PROJECT'!$K284*'6. INPUT PROJECT'!$L284*(1+'6. INPUT PROJECT'!$M284)^3</f>
        <v>0</v>
      </c>
      <c r="BH344" s="297">
        <f>BH$73*'6. INPUT PROJECT'!$K284*'6. INPUT PROJECT'!$L284*(1+'6. INPUT PROJECT'!$M284)^4</f>
        <v>0</v>
      </c>
      <c r="BI344" s="297">
        <f>BI$73*'6. INPUT PROJECT'!$K284*'6. INPUT PROJECT'!$L284*(1+'6. INPUT PROJECT'!$M284)^4</f>
        <v>0</v>
      </c>
      <c r="BJ344" s="297">
        <f>BJ$73*'6. INPUT PROJECT'!$K284*'6. INPUT PROJECT'!$L284*(1+'6. INPUT PROJECT'!$M284)^4</f>
        <v>0</v>
      </c>
      <c r="BK344" s="297">
        <f>BK$73*'6. INPUT PROJECT'!$K284*'6. INPUT PROJECT'!$L284*(1+'6. INPUT PROJECT'!$M284)^4</f>
        <v>0</v>
      </c>
      <c r="BL344" s="297">
        <f>BL$73*'6. INPUT PROJECT'!$K284*'6. INPUT PROJECT'!$L284*(1+'6. INPUT PROJECT'!$M284)^4</f>
        <v>0</v>
      </c>
      <c r="BM344" s="297">
        <f>BM$73*'6. INPUT PROJECT'!$K284*'6. INPUT PROJECT'!$L284*(1+'6. INPUT PROJECT'!$M284)^4</f>
        <v>0</v>
      </c>
      <c r="BN344" s="297">
        <f>BN$73*'6. INPUT PROJECT'!$K284*'6. INPUT PROJECT'!$L284*(1+'6. INPUT PROJECT'!$M284)^4</f>
        <v>0</v>
      </c>
      <c r="BO344" s="297">
        <f>BO$73*'6. INPUT PROJECT'!$K284*'6. INPUT PROJECT'!$L284*(1+'6. INPUT PROJECT'!$M284)^4</f>
        <v>0</v>
      </c>
      <c r="BP344" s="297">
        <f>BP$73*'6. INPUT PROJECT'!$K284*'6. INPUT PROJECT'!$L284*(1+'6. INPUT PROJECT'!$M284)^4</f>
        <v>0</v>
      </c>
      <c r="BQ344" s="297">
        <f>BQ$73*'6. INPUT PROJECT'!$K284*'6. INPUT PROJECT'!$L284*(1+'6. INPUT PROJECT'!$M284)^4</f>
        <v>0</v>
      </c>
      <c r="BR344" s="297">
        <f>BR$73*'6. INPUT PROJECT'!$K284*'6. INPUT PROJECT'!$L284*(1+'6. INPUT PROJECT'!$M284)^4</f>
        <v>0</v>
      </c>
      <c r="BS344" s="297">
        <f>BS$73*'6. INPUT PROJECT'!$K284*'6. INPUT PROJECT'!$L284*(1+'6. INPUT PROJECT'!$M284)^4</f>
        <v>0</v>
      </c>
    </row>
    <row r="345" spans="1:71" s="80" customFormat="1" ht="16" outlineLevel="2">
      <c r="A345" s="83"/>
      <c r="B345" s="129" t="str">
        <f>'6. INPUT PROJECT'!D285</f>
        <v>Project-3.5.3-Item #2</v>
      </c>
      <c r="C345" s="129">
        <f>'6. INPUT PROJECT'!F285</f>
        <v>0</v>
      </c>
      <c r="E345" s="297">
        <f t="shared" si="196"/>
        <v>0</v>
      </c>
      <c r="F345" s="297">
        <f t="shared" si="197"/>
        <v>0</v>
      </c>
      <c r="G345" s="297">
        <f t="shared" si="198"/>
        <v>0</v>
      </c>
      <c r="H345" s="297">
        <f t="shared" si="199"/>
        <v>0</v>
      </c>
      <c r="I345" s="297">
        <f t="shared" si="200"/>
        <v>0</v>
      </c>
      <c r="J345" s="297">
        <f t="shared" si="201"/>
        <v>0</v>
      </c>
      <c r="K345" s="291"/>
      <c r="L345" s="297">
        <f>L$73*'6. INPUT PROJECT'!$K285*'6. INPUT PROJECT'!$L285</f>
        <v>0</v>
      </c>
      <c r="M345" s="297">
        <f>M$73*'6. INPUT PROJECT'!$K285*'6. INPUT PROJECT'!$L285</f>
        <v>0</v>
      </c>
      <c r="N345" s="297">
        <f>N$73*'6. INPUT PROJECT'!$K285*'6. INPUT PROJECT'!$L285</f>
        <v>0</v>
      </c>
      <c r="O345" s="297">
        <f>O$73*'6. INPUT PROJECT'!$K285*'6. INPUT PROJECT'!$L285</f>
        <v>0</v>
      </c>
      <c r="P345" s="297">
        <f>P$73*'6. INPUT PROJECT'!$K285*'6. INPUT PROJECT'!$L285</f>
        <v>0</v>
      </c>
      <c r="Q345" s="297">
        <f>Q$73*'6. INPUT PROJECT'!$K285*'6. INPUT PROJECT'!$L285</f>
        <v>0</v>
      </c>
      <c r="R345" s="297">
        <f>R$73*'6. INPUT PROJECT'!$K285*'6. INPUT PROJECT'!$L285</f>
        <v>0</v>
      </c>
      <c r="S345" s="297">
        <f>S$73*'6. INPUT PROJECT'!$K285*'6. INPUT PROJECT'!$L285</f>
        <v>0</v>
      </c>
      <c r="T345" s="297">
        <f>T$73*'6. INPUT PROJECT'!$K285*'6. INPUT PROJECT'!$L285</f>
        <v>0</v>
      </c>
      <c r="U345" s="297">
        <f>U$73*'6. INPUT PROJECT'!$K285*'6. INPUT PROJECT'!$L285</f>
        <v>0</v>
      </c>
      <c r="V345" s="297">
        <f>V$73*'6. INPUT PROJECT'!$K285*'6. INPUT PROJECT'!$L285</f>
        <v>0</v>
      </c>
      <c r="W345" s="297">
        <f>W$73*'6. INPUT PROJECT'!$K285*'6. INPUT PROJECT'!$L285</f>
        <v>0</v>
      </c>
      <c r="X345" s="297">
        <f>X$73*'6. INPUT PROJECT'!$K285*'6. INPUT PROJECT'!$L285*(1+'6. INPUT PROJECT'!$M285)</f>
        <v>0</v>
      </c>
      <c r="Y345" s="297">
        <f>Y$73*'6. INPUT PROJECT'!$K285*'6. INPUT PROJECT'!$L285*(1+'6. INPUT PROJECT'!$M285)</f>
        <v>0</v>
      </c>
      <c r="Z345" s="297">
        <f>Z$73*'6. INPUT PROJECT'!$K285*'6. INPUT PROJECT'!$L285*(1+'6. INPUT PROJECT'!$M285)</f>
        <v>0</v>
      </c>
      <c r="AA345" s="297">
        <f>AA$73*'6. INPUT PROJECT'!$K285*'6. INPUT PROJECT'!$L285*(1+'6. INPUT PROJECT'!$M285)</f>
        <v>0</v>
      </c>
      <c r="AB345" s="297">
        <f>AB$73*'6. INPUT PROJECT'!$K285*'6. INPUT PROJECT'!$L285*(1+'6. INPUT PROJECT'!$M285)</f>
        <v>0</v>
      </c>
      <c r="AC345" s="297">
        <f>AC$73*'6. INPUT PROJECT'!$K285*'6. INPUT PROJECT'!$L285*(1+'6. INPUT PROJECT'!$M285)</f>
        <v>0</v>
      </c>
      <c r="AD345" s="297">
        <f>AD$73*'6. INPUT PROJECT'!$K285*'6. INPUT PROJECT'!$L285*(1+'6. INPUT PROJECT'!$M285)</f>
        <v>0</v>
      </c>
      <c r="AE345" s="297">
        <f>AE$73*'6. INPUT PROJECT'!$K285*'6. INPUT PROJECT'!$L285*(1+'6. INPUT PROJECT'!$M285)</f>
        <v>0</v>
      </c>
      <c r="AF345" s="297">
        <f>AF$73*'6. INPUT PROJECT'!$K285*'6. INPUT PROJECT'!$L285*(1+'6. INPUT PROJECT'!$M285)</f>
        <v>0</v>
      </c>
      <c r="AG345" s="297">
        <f>AG$73*'6. INPUT PROJECT'!$K285*'6. INPUT PROJECT'!$L285*(1+'6. INPUT PROJECT'!$M285)</f>
        <v>0</v>
      </c>
      <c r="AH345" s="297">
        <f>AH$73*'6. INPUT PROJECT'!$K285*'6. INPUT PROJECT'!$L285*(1+'6. INPUT PROJECT'!$M285)</f>
        <v>0</v>
      </c>
      <c r="AI345" s="297">
        <f>AI$73*'6. INPUT PROJECT'!$K285*'6. INPUT PROJECT'!$L285*(1+'6. INPUT PROJECT'!$M285)</f>
        <v>0</v>
      </c>
      <c r="AJ345" s="297">
        <f>AJ$73*'6. INPUT PROJECT'!$K285*'6. INPUT PROJECT'!$L285*(1+'6. INPUT PROJECT'!$M285)^2</f>
        <v>0</v>
      </c>
      <c r="AK345" s="297">
        <f>AK$73*'6. INPUT PROJECT'!$K285*'6. INPUT PROJECT'!$L285*(1+'6. INPUT PROJECT'!$M285)^2</f>
        <v>0</v>
      </c>
      <c r="AL345" s="297">
        <f>AL$73*'6. INPUT PROJECT'!$K285*'6. INPUT PROJECT'!$L285*(1+'6. INPUT PROJECT'!$M285)^2</f>
        <v>0</v>
      </c>
      <c r="AM345" s="297">
        <f>AM$73*'6. INPUT PROJECT'!$K285*'6. INPUT PROJECT'!$L285*(1+'6. INPUT PROJECT'!$M285)^2</f>
        <v>0</v>
      </c>
      <c r="AN345" s="297">
        <f>AN$73*'6. INPUT PROJECT'!$K285*'6. INPUT PROJECT'!$L285*(1+'6. INPUT PROJECT'!$M285)^2</f>
        <v>0</v>
      </c>
      <c r="AO345" s="297">
        <f>AO$73*'6. INPUT PROJECT'!$K285*'6. INPUT PROJECT'!$L285*(1+'6. INPUT PROJECT'!$M285)^2</f>
        <v>0</v>
      </c>
      <c r="AP345" s="297">
        <f>AP$73*'6. INPUT PROJECT'!$K285*'6. INPUT PROJECT'!$L285*(1+'6. INPUT PROJECT'!$M285)^2</f>
        <v>0</v>
      </c>
      <c r="AQ345" s="297">
        <f>AQ$73*'6. INPUT PROJECT'!$K285*'6. INPUT PROJECT'!$L285*(1+'6. INPUT PROJECT'!$M285)^2</f>
        <v>0</v>
      </c>
      <c r="AR345" s="297">
        <f>AR$73*'6. INPUT PROJECT'!$K285*'6. INPUT PROJECT'!$L285*(1+'6. INPUT PROJECT'!$M285)^2</f>
        <v>0</v>
      </c>
      <c r="AS345" s="297">
        <f>AS$73*'6. INPUT PROJECT'!$K285*'6. INPUT PROJECT'!$L285*(1+'6. INPUT PROJECT'!$M285)^2</f>
        <v>0</v>
      </c>
      <c r="AT345" s="297">
        <f>AT$73*'6. INPUT PROJECT'!$K285*'6. INPUT PROJECT'!$L285*(1+'6. INPUT PROJECT'!$M285)^2</f>
        <v>0</v>
      </c>
      <c r="AU345" s="297">
        <f>AU$73*'6. INPUT PROJECT'!$K285*'6. INPUT PROJECT'!$L285*(1+'6. INPUT PROJECT'!$M285)^2</f>
        <v>0</v>
      </c>
      <c r="AV345" s="297">
        <f>AV$73*'6. INPUT PROJECT'!$K285*'6. INPUT PROJECT'!$L285*(1+'6. INPUT PROJECT'!$M285)^3</f>
        <v>0</v>
      </c>
      <c r="AW345" s="297">
        <f>AW$73*'6. INPUT PROJECT'!$K285*'6. INPUT PROJECT'!$L285*(1+'6. INPUT PROJECT'!$M285)^3</f>
        <v>0</v>
      </c>
      <c r="AX345" s="297">
        <f>AX$73*'6. INPUT PROJECT'!$K285*'6. INPUT PROJECT'!$L285*(1+'6. INPUT PROJECT'!$M285)^3</f>
        <v>0</v>
      </c>
      <c r="AY345" s="297">
        <f>AY$73*'6. INPUT PROJECT'!$K285*'6. INPUT PROJECT'!$L285*(1+'6. INPUT PROJECT'!$M285)^3</f>
        <v>0</v>
      </c>
      <c r="AZ345" s="297">
        <f>AZ$73*'6. INPUT PROJECT'!$K285*'6. INPUT PROJECT'!$L285*(1+'6. INPUT PROJECT'!$M285)^3</f>
        <v>0</v>
      </c>
      <c r="BA345" s="297">
        <f>BA$73*'6. INPUT PROJECT'!$K285*'6. INPUT PROJECT'!$L285*(1+'6. INPUT PROJECT'!$M285)^3</f>
        <v>0</v>
      </c>
      <c r="BB345" s="297">
        <f>BB$73*'6. INPUT PROJECT'!$K285*'6. INPUT PROJECT'!$L285*(1+'6. INPUT PROJECT'!$M285)^3</f>
        <v>0</v>
      </c>
      <c r="BC345" s="297">
        <f>BC$73*'6. INPUT PROJECT'!$K285*'6. INPUT PROJECT'!$L285*(1+'6. INPUT PROJECT'!$M285)^3</f>
        <v>0</v>
      </c>
      <c r="BD345" s="297">
        <f>BD$73*'6. INPUT PROJECT'!$K285*'6. INPUT PROJECT'!$L285*(1+'6. INPUT PROJECT'!$M285)^3</f>
        <v>0</v>
      </c>
      <c r="BE345" s="297">
        <f>BE$73*'6. INPUT PROJECT'!$K285*'6. INPUT PROJECT'!$L285*(1+'6. INPUT PROJECT'!$M285)^3</f>
        <v>0</v>
      </c>
      <c r="BF345" s="297">
        <f>BF$73*'6. INPUT PROJECT'!$K285*'6. INPUT PROJECT'!$L285*(1+'6. INPUT PROJECT'!$M285)^3</f>
        <v>0</v>
      </c>
      <c r="BG345" s="297">
        <f>BG$73*'6. INPUT PROJECT'!$K285*'6. INPUT PROJECT'!$L285*(1+'6. INPUT PROJECT'!$M285)^3</f>
        <v>0</v>
      </c>
      <c r="BH345" s="297">
        <f>BH$73*'6. INPUT PROJECT'!$K285*'6. INPUT PROJECT'!$L285*(1+'6. INPUT PROJECT'!$M285)^4</f>
        <v>0</v>
      </c>
      <c r="BI345" s="297">
        <f>BI$73*'6. INPUT PROJECT'!$K285*'6. INPUT PROJECT'!$L285*(1+'6. INPUT PROJECT'!$M285)^4</f>
        <v>0</v>
      </c>
      <c r="BJ345" s="297">
        <f>BJ$73*'6. INPUT PROJECT'!$K285*'6. INPUT PROJECT'!$L285*(1+'6. INPUT PROJECT'!$M285)^4</f>
        <v>0</v>
      </c>
      <c r="BK345" s="297">
        <f>BK$73*'6. INPUT PROJECT'!$K285*'6. INPUT PROJECT'!$L285*(1+'6. INPUT PROJECT'!$M285)^4</f>
        <v>0</v>
      </c>
      <c r="BL345" s="297">
        <f>BL$73*'6. INPUT PROJECT'!$K285*'6. INPUT PROJECT'!$L285*(1+'6. INPUT PROJECT'!$M285)^4</f>
        <v>0</v>
      </c>
      <c r="BM345" s="297">
        <f>BM$73*'6. INPUT PROJECT'!$K285*'6. INPUT PROJECT'!$L285*(1+'6. INPUT PROJECT'!$M285)^4</f>
        <v>0</v>
      </c>
      <c r="BN345" s="297">
        <f>BN$73*'6. INPUT PROJECT'!$K285*'6. INPUT PROJECT'!$L285*(1+'6. INPUT PROJECT'!$M285)^4</f>
        <v>0</v>
      </c>
      <c r="BO345" s="297">
        <f>BO$73*'6. INPUT PROJECT'!$K285*'6. INPUT PROJECT'!$L285*(1+'6. INPUT PROJECT'!$M285)^4</f>
        <v>0</v>
      </c>
      <c r="BP345" s="297">
        <f>BP$73*'6. INPUT PROJECT'!$K285*'6. INPUT PROJECT'!$L285*(1+'6. INPUT PROJECT'!$M285)^4</f>
        <v>0</v>
      </c>
      <c r="BQ345" s="297">
        <f>BQ$73*'6. INPUT PROJECT'!$K285*'6. INPUT PROJECT'!$L285*(1+'6. INPUT PROJECT'!$M285)^4</f>
        <v>0</v>
      </c>
      <c r="BR345" s="297">
        <f>BR$73*'6. INPUT PROJECT'!$K285*'6. INPUT PROJECT'!$L285*(1+'6. INPUT PROJECT'!$M285)^4</f>
        <v>0</v>
      </c>
      <c r="BS345" s="297">
        <f>BS$73*'6. INPUT PROJECT'!$K285*'6. INPUT PROJECT'!$L285*(1+'6. INPUT PROJECT'!$M285)^4</f>
        <v>0</v>
      </c>
    </row>
    <row r="346" spans="1:71" s="80" customFormat="1" ht="16" outlineLevel="2">
      <c r="A346" s="83"/>
      <c r="B346" s="129" t="str">
        <f>'6. INPUT PROJECT'!D286</f>
        <v>Project-3.5.3-Item #3</v>
      </c>
      <c r="C346" s="129">
        <f>'6. INPUT PROJECT'!F286</f>
        <v>0</v>
      </c>
      <c r="E346" s="297">
        <f t="shared" si="196"/>
        <v>0</v>
      </c>
      <c r="F346" s="297">
        <f t="shared" si="197"/>
        <v>0</v>
      </c>
      <c r="G346" s="297">
        <f t="shared" si="198"/>
        <v>0</v>
      </c>
      <c r="H346" s="297">
        <f t="shared" si="199"/>
        <v>0</v>
      </c>
      <c r="I346" s="297">
        <f t="shared" si="200"/>
        <v>0</v>
      </c>
      <c r="J346" s="297">
        <f t="shared" si="201"/>
        <v>0</v>
      </c>
      <c r="K346" s="291"/>
      <c r="L346" s="297">
        <f>L$73*'6. INPUT PROJECT'!$K286*'6. INPUT PROJECT'!$L286</f>
        <v>0</v>
      </c>
      <c r="M346" s="297">
        <f>M$73*'6. INPUT PROJECT'!$K286*'6. INPUT PROJECT'!$L286</f>
        <v>0</v>
      </c>
      <c r="N346" s="297">
        <f>N$73*'6. INPUT PROJECT'!$K286*'6. INPUT PROJECT'!$L286</f>
        <v>0</v>
      </c>
      <c r="O346" s="297">
        <f>O$73*'6. INPUT PROJECT'!$K286*'6. INPUT PROJECT'!$L286</f>
        <v>0</v>
      </c>
      <c r="P346" s="297">
        <f>P$73*'6. INPUT PROJECT'!$K286*'6. INPUT PROJECT'!$L286</f>
        <v>0</v>
      </c>
      <c r="Q346" s="297">
        <f>Q$73*'6. INPUT PROJECT'!$K286*'6. INPUT PROJECT'!$L286</f>
        <v>0</v>
      </c>
      <c r="R346" s="297">
        <f>R$73*'6. INPUT PROJECT'!$K286*'6. INPUT PROJECT'!$L286</f>
        <v>0</v>
      </c>
      <c r="S346" s="297">
        <f>S$73*'6. INPUT PROJECT'!$K286*'6. INPUT PROJECT'!$L286</f>
        <v>0</v>
      </c>
      <c r="T346" s="297">
        <f>T$73*'6. INPUT PROJECT'!$K286*'6. INPUT PROJECT'!$L286</f>
        <v>0</v>
      </c>
      <c r="U346" s="297">
        <f>U$73*'6. INPUT PROJECT'!$K286*'6. INPUT PROJECT'!$L286</f>
        <v>0</v>
      </c>
      <c r="V346" s="297">
        <f>V$73*'6. INPUT PROJECT'!$K286*'6. INPUT PROJECT'!$L286</f>
        <v>0</v>
      </c>
      <c r="W346" s="297">
        <f>W$73*'6. INPUT PROJECT'!$K286*'6. INPUT PROJECT'!$L286</f>
        <v>0</v>
      </c>
      <c r="X346" s="297">
        <f>X$73*'6. INPUT PROJECT'!$K286*'6. INPUT PROJECT'!$L286*(1+'6. INPUT PROJECT'!$M286)</f>
        <v>0</v>
      </c>
      <c r="Y346" s="297">
        <f>Y$73*'6. INPUT PROJECT'!$K286*'6. INPUT PROJECT'!$L286*(1+'6. INPUT PROJECT'!$M286)</f>
        <v>0</v>
      </c>
      <c r="Z346" s="297">
        <f>Z$73*'6. INPUT PROJECT'!$K286*'6. INPUT PROJECT'!$L286*(1+'6. INPUT PROJECT'!$M286)</f>
        <v>0</v>
      </c>
      <c r="AA346" s="297">
        <f>AA$73*'6. INPUT PROJECT'!$K286*'6. INPUT PROJECT'!$L286*(1+'6. INPUT PROJECT'!$M286)</f>
        <v>0</v>
      </c>
      <c r="AB346" s="297">
        <f>AB$73*'6. INPUT PROJECT'!$K286*'6. INPUT PROJECT'!$L286*(1+'6. INPUT PROJECT'!$M286)</f>
        <v>0</v>
      </c>
      <c r="AC346" s="297">
        <f>AC$73*'6. INPUT PROJECT'!$K286*'6. INPUT PROJECT'!$L286*(1+'6. INPUT PROJECT'!$M286)</f>
        <v>0</v>
      </c>
      <c r="AD346" s="297">
        <f>AD$73*'6. INPUT PROJECT'!$K286*'6. INPUT PROJECT'!$L286*(1+'6. INPUT PROJECT'!$M286)</f>
        <v>0</v>
      </c>
      <c r="AE346" s="297">
        <f>AE$73*'6. INPUT PROJECT'!$K286*'6. INPUT PROJECT'!$L286*(1+'6. INPUT PROJECT'!$M286)</f>
        <v>0</v>
      </c>
      <c r="AF346" s="297">
        <f>AF$73*'6. INPUT PROJECT'!$K286*'6. INPUT PROJECT'!$L286*(1+'6. INPUT PROJECT'!$M286)</f>
        <v>0</v>
      </c>
      <c r="AG346" s="297">
        <f>AG$73*'6. INPUT PROJECT'!$K286*'6. INPUT PROJECT'!$L286*(1+'6. INPUT PROJECT'!$M286)</f>
        <v>0</v>
      </c>
      <c r="AH346" s="297">
        <f>AH$73*'6. INPUT PROJECT'!$K286*'6. INPUT PROJECT'!$L286*(1+'6. INPUT PROJECT'!$M286)</f>
        <v>0</v>
      </c>
      <c r="AI346" s="297">
        <f>AI$73*'6. INPUT PROJECT'!$K286*'6. INPUT PROJECT'!$L286*(1+'6. INPUT PROJECT'!$M286)</f>
        <v>0</v>
      </c>
      <c r="AJ346" s="297">
        <f>AJ$73*'6. INPUT PROJECT'!$K286*'6. INPUT PROJECT'!$L286*(1+'6. INPUT PROJECT'!$M286)^2</f>
        <v>0</v>
      </c>
      <c r="AK346" s="297">
        <f>AK$73*'6. INPUT PROJECT'!$K286*'6. INPUT PROJECT'!$L286*(1+'6. INPUT PROJECT'!$M286)^2</f>
        <v>0</v>
      </c>
      <c r="AL346" s="297">
        <f>AL$73*'6. INPUT PROJECT'!$K286*'6. INPUT PROJECT'!$L286*(1+'6. INPUT PROJECT'!$M286)^2</f>
        <v>0</v>
      </c>
      <c r="AM346" s="297">
        <f>AM$73*'6. INPUT PROJECT'!$K286*'6. INPUT PROJECT'!$L286*(1+'6. INPUT PROJECT'!$M286)^2</f>
        <v>0</v>
      </c>
      <c r="AN346" s="297">
        <f>AN$73*'6. INPUT PROJECT'!$K286*'6. INPUT PROJECT'!$L286*(1+'6. INPUT PROJECT'!$M286)^2</f>
        <v>0</v>
      </c>
      <c r="AO346" s="297">
        <f>AO$73*'6. INPUT PROJECT'!$K286*'6. INPUT PROJECT'!$L286*(1+'6. INPUT PROJECT'!$M286)^2</f>
        <v>0</v>
      </c>
      <c r="AP346" s="297">
        <f>AP$73*'6. INPUT PROJECT'!$K286*'6. INPUT PROJECT'!$L286*(1+'6. INPUT PROJECT'!$M286)^2</f>
        <v>0</v>
      </c>
      <c r="AQ346" s="297">
        <f>AQ$73*'6. INPUT PROJECT'!$K286*'6. INPUT PROJECT'!$L286*(1+'6. INPUT PROJECT'!$M286)^2</f>
        <v>0</v>
      </c>
      <c r="AR346" s="297">
        <f>AR$73*'6. INPUT PROJECT'!$K286*'6. INPUT PROJECT'!$L286*(1+'6. INPUT PROJECT'!$M286)^2</f>
        <v>0</v>
      </c>
      <c r="AS346" s="297">
        <f>AS$73*'6. INPUT PROJECT'!$K286*'6. INPUT PROJECT'!$L286*(1+'6. INPUT PROJECT'!$M286)^2</f>
        <v>0</v>
      </c>
      <c r="AT346" s="297">
        <f>AT$73*'6. INPUT PROJECT'!$K286*'6. INPUT PROJECT'!$L286*(1+'6. INPUT PROJECT'!$M286)^2</f>
        <v>0</v>
      </c>
      <c r="AU346" s="297">
        <f>AU$73*'6. INPUT PROJECT'!$K286*'6. INPUT PROJECT'!$L286*(1+'6. INPUT PROJECT'!$M286)^2</f>
        <v>0</v>
      </c>
      <c r="AV346" s="297">
        <f>AV$73*'6. INPUT PROJECT'!$K286*'6. INPUT PROJECT'!$L286*(1+'6. INPUT PROJECT'!$M286)^3</f>
        <v>0</v>
      </c>
      <c r="AW346" s="297">
        <f>AW$73*'6. INPUT PROJECT'!$K286*'6. INPUT PROJECT'!$L286*(1+'6. INPUT PROJECT'!$M286)^3</f>
        <v>0</v>
      </c>
      <c r="AX346" s="297">
        <f>AX$73*'6. INPUT PROJECT'!$K286*'6. INPUT PROJECT'!$L286*(1+'6. INPUT PROJECT'!$M286)^3</f>
        <v>0</v>
      </c>
      <c r="AY346" s="297">
        <f>AY$73*'6. INPUT PROJECT'!$K286*'6. INPUT PROJECT'!$L286*(1+'6. INPUT PROJECT'!$M286)^3</f>
        <v>0</v>
      </c>
      <c r="AZ346" s="297">
        <f>AZ$73*'6. INPUT PROJECT'!$K286*'6. INPUT PROJECT'!$L286*(1+'6. INPUT PROJECT'!$M286)^3</f>
        <v>0</v>
      </c>
      <c r="BA346" s="297">
        <f>BA$73*'6. INPUT PROJECT'!$K286*'6. INPUT PROJECT'!$L286*(1+'6. INPUT PROJECT'!$M286)^3</f>
        <v>0</v>
      </c>
      <c r="BB346" s="297">
        <f>BB$73*'6. INPUT PROJECT'!$K286*'6. INPUT PROJECT'!$L286*(1+'6. INPUT PROJECT'!$M286)^3</f>
        <v>0</v>
      </c>
      <c r="BC346" s="297">
        <f>BC$73*'6. INPUT PROJECT'!$K286*'6. INPUT PROJECT'!$L286*(1+'6. INPUT PROJECT'!$M286)^3</f>
        <v>0</v>
      </c>
      <c r="BD346" s="297">
        <f>BD$73*'6. INPUT PROJECT'!$K286*'6. INPUT PROJECT'!$L286*(1+'6. INPUT PROJECT'!$M286)^3</f>
        <v>0</v>
      </c>
      <c r="BE346" s="297">
        <f>BE$73*'6. INPUT PROJECT'!$K286*'6. INPUT PROJECT'!$L286*(1+'6. INPUT PROJECT'!$M286)^3</f>
        <v>0</v>
      </c>
      <c r="BF346" s="297">
        <f>BF$73*'6. INPUT PROJECT'!$K286*'6. INPUT PROJECT'!$L286*(1+'6. INPUT PROJECT'!$M286)^3</f>
        <v>0</v>
      </c>
      <c r="BG346" s="297">
        <f>BG$73*'6. INPUT PROJECT'!$K286*'6. INPUT PROJECT'!$L286*(1+'6. INPUT PROJECT'!$M286)^3</f>
        <v>0</v>
      </c>
      <c r="BH346" s="297">
        <f>BH$73*'6. INPUT PROJECT'!$K286*'6. INPUT PROJECT'!$L286*(1+'6. INPUT PROJECT'!$M286)^4</f>
        <v>0</v>
      </c>
      <c r="BI346" s="297">
        <f>BI$73*'6. INPUT PROJECT'!$K286*'6. INPUT PROJECT'!$L286*(1+'6. INPUT PROJECT'!$M286)^4</f>
        <v>0</v>
      </c>
      <c r="BJ346" s="297">
        <f>BJ$73*'6. INPUT PROJECT'!$K286*'6. INPUT PROJECT'!$L286*(1+'6. INPUT PROJECT'!$M286)^4</f>
        <v>0</v>
      </c>
      <c r="BK346" s="297">
        <f>BK$73*'6. INPUT PROJECT'!$K286*'6. INPUT PROJECT'!$L286*(1+'6. INPUT PROJECT'!$M286)^4</f>
        <v>0</v>
      </c>
      <c r="BL346" s="297">
        <f>BL$73*'6. INPUT PROJECT'!$K286*'6. INPUT PROJECT'!$L286*(1+'6. INPUT PROJECT'!$M286)^4</f>
        <v>0</v>
      </c>
      <c r="BM346" s="297">
        <f>BM$73*'6. INPUT PROJECT'!$K286*'6. INPUT PROJECT'!$L286*(1+'6. INPUT PROJECT'!$M286)^4</f>
        <v>0</v>
      </c>
      <c r="BN346" s="297">
        <f>BN$73*'6. INPUT PROJECT'!$K286*'6. INPUT PROJECT'!$L286*(1+'6. INPUT PROJECT'!$M286)^4</f>
        <v>0</v>
      </c>
      <c r="BO346" s="297">
        <f>BO$73*'6. INPUT PROJECT'!$K286*'6. INPUT PROJECT'!$L286*(1+'6. INPUT PROJECT'!$M286)^4</f>
        <v>0</v>
      </c>
      <c r="BP346" s="297">
        <f>BP$73*'6. INPUT PROJECT'!$K286*'6. INPUT PROJECT'!$L286*(1+'6. INPUT PROJECT'!$M286)^4</f>
        <v>0</v>
      </c>
      <c r="BQ346" s="297">
        <f>BQ$73*'6. INPUT PROJECT'!$K286*'6. INPUT PROJECT'!$L286*(1+'6. INPUT PROJECT'!$M286)^4</f>
        <v>0</v>
      </c>
      <c r="BR346" s="297">
        <f>BR$73*'6. INPUT PROJECT'!$K286*'6. INPUT PROJECT'!$L286*(1+'6. INPUT PROJECT'!$M286)^4</f>
        <v>0</v>
      </c>
      <c r="BS346" s="297">
        <f>BS$73*'6. INPUT PROJECT'!$K286*'6. INPUT PROJECT'!$L286*(1+'6. INPUT PROJECT'!$M286)^4</f>
        <v>0</v>
      </c>
    </row>
    <row r="347" spans="1:71" s="80" customFormat="1" ht="16" outlineLevel="2">
      <c r="A347" s="83"/>
      <c r="B347" s="129" t="str">
        <f>'6. INPUT PROJECT'!D287</f>
        <v>Project-3.5.3-Item #4</v>
      </c>
      <c r="C347" s="129">
        <f>'6. INPUT PROJECT'!F287</f>
        <v>0</v>
      </c>
      <c r="E347" s="297">
        <f t="shared" si="196"/>
        <v>0</v>
      </c>
      <c r="F347" s="297">
        <f t="shared" si="197"/>
        <v>0</v>
      </c>
      <c r="G347" s="297">
        <f t="shared" si="198"/>
        <v>0</v>
      </c>
      <c r="H347" s="297">
        <f t="shared" si="199"/>
        <v>0</v>
      </c>
      <c r="I347" s="297">
        <f t="shared" si="200"/>
        <v>0</v>
      </c>
      <c r="J347" s="297">
        <f t="shared" si="201"/>
        <v>0</v>
      </c>
      <c r="K347" s="291"/>
      <c r="L347" s="297">
        <f>L$73*'6. INPUT PROJECT'!$K287*'6. INPUT PROJECT'!$L287</f>
        <v>0</v>
      </c>
      <c r="M347" s="297">
        <f>M$73*'6. INPUT PROJECT'!$K287*'6. INPUT PROJECT'!$L287</f>
        <v>0</v>
      </c>
      <c r="N347" s="297">
        <f>N$73*'6. INPUT PROJECT'!$K287*'6. INPUT PROJECT'!$L287</f>
        <v>0</v>
      </c>
      <c r="O347" s="297">
        <f>O$73*'6. INPUT PROJECT'!$K287*'6. INPUT PROJECT'!$L287</f>
        <v>0</v>
      </c>
      <c r="P347" s="297">
        <f>P$73*'6. INPUT PROJECT'!$K287*'6. INPUT PROJECT'!$L287</f>
        <v>0</v>
      </c>
      <c r="Q347" s="297">
        <f>Q$73*'6. INPUT PROJECT'!$K287*'6. INPUT PROJECT'!$L287</f>
        <v>0</v>
      </c>
      <c r="R347" s="297">
        <f>R$73*'6. INPUT PROJECT'!$K287*'6. INPUT PROJECT'!$L287</f>
        <v>0</v>
      </c>
      <c r="S347" s="297">
        <f>S$73*'6. INPUT PROJECT'!$K287*'6. INPUT PROJECT'!$L287</f>
        <v>0</v>
      </c>
      <c r="T347" s="297">
        <f>T$73*'6. INPUT PROJECT'!$K287*'6. INPUT PROJECT'!$L287</f>
        <v>0</v>
      </c>
      <c r="U347" s="297">
        <f>U$73*'6. INPUT PROJECT'!$K287*'6. INPUT PROJECT'!$L287</f>
        <v>0</v>
      </c>
      <c r="V347" s="297">
        <f>V$73*'6. INPUT PROJECT'!$K287*'6. INPUT PROJECT'!$L287</f>
        <v>0</v>
      </c>
      <c r="W347" s="297">
        <f>W$73*'6. INPUT PROJECT'!$K287*'6. INPUT PROJECT'!$L287</f>
        <v>0</v>
      </c>
      <c r="X347" s="297">
        <f>X$73*'6. INPUT PROJECT'!$K287*'6. INPUT PROJECT'!$L287*(1+'6. INPUT PROJECT'!$M287)</f>
        <v>0</v>
      </c>
      <c r="Y347" s="297">
        <f>Y$73*'6. INPUT PROJECT'!$K287*'6. INPUT PROJECT'!$L287*(1+'6. INPUT PROJECT'!$M287)</f>
        <v>0</v>
      </c>
      <c r="Z347" s="297">
        <f>Z$73*'6. INPUT PROJECT'!$K287*'6. INPUT PROJECT'!$L287*(1+'6. INPUT PROJECT'!$M287)</f>
        <v>0</v>
      </c>
      <c r="AA347" s="297">
        <f>AA$73*'6. INPUT PROJECT'!$K287*'6. INPUT PROJECT'!$L287*(1+'6. INPUT PROJECT'!$M287)</f>
        <v>0</v>
      </c>
      <c r="AB347" s="297">
        <f>AB$73*'6. INPUT PROJECT'!$K287*'6. INPUT PROJECT'!$L287*(1+'6. INPUT PROJECT'!$M287)</f>
        <v>0</v>
      </c>
      <c r="AC347" s="297">
        <f>AC$73*'6. INPUT PROJECT'!$K287*'6. INPUT PROJECT'!$L287*(1+'6. INPUT PROJECT'!$M287)</f>
        <v>0</v>
      </c>
      <c r="AD347" s="297">
        <f>AD$73*'6. INPUT PROJECT'!$K287*'6. INPUT PROJECT'!$L287*(1+'6. INPUT PROJECT'!$M287)</f>
        <v>0</v>
      </c>
      <c r="AE347" s="297">
        <f>AE$73*'6. INPUT PROJECT'!$K287*'6. INPUT PROJECT'!$L287*(1+'6. INPUT PROJECT'!$M287)</f>
        <v>0</v>
      </c>
      <c r="AF347" s="297">
        <f>AF$73*'6. INPUT PROJECT'!$K287*'6. INPUT PROJECT'!$L287*(1+'6. INPUT PROJECT'!$M287)</f>
        <v>0</v>
      </c>
      <c r="AG347" s="297">
        <f>AG$73*'6. INPUT PROJECT'!$K287*'6. INPUT PROJECT'!$L287*(1+'6. INPUT PROJECT'!$M287)</f>
        <v>0</v>
      </c>
      <c r="AH347" s="297">
        <f>AH$73*'6. INPUT PROJECT'!$K287*'6. INPUT PROJECT'!$L287*(1+'6. INPUT PROJECT'!$M287)</f>
        <v>0</v>
      </c>
      <c r="AI347" s="297">
        <f>AI$73*'6. INPUT PROJECT'!$K287*'6. INPUT PROJECT'!$L287*(1+'6. INPUT PROJECT'!$M287)</f>
        <v>0</v>
      </c>
      <c r="AJ347" s="297">
        <f>AJ$73*'6. INPUT PROJECT'!$K287*'6. INPUT PROJECT'!$L287*(1+'6. INPUT PROJECT'!$M287)^2</f>
        <v>0</v>
      </c>
      <c r="AK347" s="297">
        <f>AK$73*'6. INPUT PROJECT'!$K287*'6. INPUT PROJECT'!$L287*(1+'6. INPUT PROJECT'!$M287)^2</f>
        <v>0</v>
      </c>
      <c r="AL347" s="297">
        <f>AL$73*'6. INPUT PROJECT'!$K287*'6. INPUT PROJECT'!$L287*(1+'6. INPUT PROJECT'!$M287)^2</f>
        <v>0</v>
      </c>
      <c r="AM347" s="297">
        <f>AM$73*'6. INPUT PROJECT'!$K287*'6. INPUT PROJECT'!$L287*(1+'6. INPUT PROJECT'!$M287)^2</f>
        <v>0</v>
      </c>
      <c r="AN347" s="297">
        <f>AN$73*'6. INPUT PROJECT'!$K287*'6. INPUT PROJECT'!$L287*(1+'6. INPUT PROJECT'!$M287)^2</f>
        <v>0</v>
      </c>
      <c r="AO347" s="297">
        <f>AO$73*'6. INPUT PROJECT'!$K287*'6. INPUT PROJECT'!$L287*(1+'6. INPUT PROJECT'!$M287)^2</f>
        <v>0</v>
      </c>
      <c r="AP347" s="297">
        <f>AP$73*'6. INPUT PROJECT'!$K287*'6. INPUT PROJECT'!$L287*(1+'6. INPUT PROJECT'!$M287)^2</f>
        <v>0</v>
      </c>
      <c r="AQ347" s="297">
        <f>AQ$73*'6. INPUT PROJECT'!$K287*'6. INPUT PROJECT'!$L287*(1+'6. INPUT PROJECT'!$M287)^2</f>
        <v>0</v>
      </c>
      <c r="AR347" s="297">
        <f>AR$73*'6. INPUT PROJECT'!$K287*'6. INPUT PROJECT'!$L287*(1+'6. INPUT PROJECT'!$M287)^2</f>
        <v>0</v>
      </c>
      <c r="AS347" s="297">
        <f>AS$73*'6. INPUT PROJECT'!$K287*'6. INPUT PROJECT'!$L287*(1+'6. INPUT PROJECT'!$M287)^2</f>
        <v>0</v>
      </c>
      <c r="AT347" s="297">
        <f>AT$73*'6. INPUT PROJECT'!$K287*'6. INPUT PROJECT'!$L287*(1+'6. INPUT PROJECT'!$M287)^2</f>
        <v>0</v>
      </c>
      <c r="AU347" s="297">
        <f>AU$73*'6. INPUT PROJECT'!$K287*'6. INPUT PROJECT'!$L287*(1+'6. INPUT PROJECT'!$M287)^2</f>
        <v>0</v>
      </c>
      <c r="AV347" s="297">
        <f>AV$73*'6. INPUT PROJECT'!$K287*'6. INPUT PROJECT'!$L287*(1+'6. INPUT PROJECT'!$M287)^3</f>
        <v>0</v>
      </c>
      <c r="AW347" s="297">
        <f>AW$73*'6. INPUT PROJECT'!$K287*'6. INPUT PROJECT'!$L287*(1+'6. INPUT PROJECT'!$M287)^3</f>
        <v>0</v>
      </c>
      <c r="AX347" s="297">
        <f>AX$73*'6. INPUT PROJECT'!$K287*'6. INPUT PROJECT'!$L287*(1+'6. INPUT PROJECT'!$M287)^3</f>
        <v>0</v>
      </c>
      <c r="AY347" s="297">
        <f>AY$73*'6. INPUT PROJECT'!$K287*'6. INPUT PROJECT'!$L287*(1+'6. INPUT PROJECT'!$M287)^3</f>
        <v>0</v>
      </c>
      <c r="AZ347" s="297">
        <f>AZ$73*'6. INPUT PROJECT'!$K287*'6. INPUT PROJECT'!$L287*(1+'6. INPUT PROJECT'!$M287)^3</f>
        <v>0</v>
      </c>
      <c r="BA347" s="297">
        <f>BA$73*'6. INPUT PROJECT'!$K287*'6. INPUT PROJECT'!$L287*(1+'6. INPUT PROJECT'!$M287)^3</f>
        <v>0</v>
      </c>
      <c r="BB347" s="297">
        <f>BB$73*'6. INPUT PROJECT'!$K287*'6. INPUT PROJECT'!$L287*(1+'6. INPUT PROJECT'!$M287)^3</f>
        <v>0</v>
      </c>
      <c r="BC347" s="297">
        <f>BC$73*'6. INPUT PROJECT'!$K287*'6. INPUT PROJECT'!$L287*(1+'6. INPUT PROJECT'!$M287)^3</f>
        <v>0</v>
      </c>
      <c r="BD347" s="297">
        <f>BD$73*'6. INPUT PROJECT'!$K287*'6. INPUT PROJECT'!$L287*(1+'6. INPUT PROJECT'!$M287)^3</f>
        <v>0</v>
      </c>
      <c r="BE347" s="297">
        <f>BE$73*'6. INPUT PROJECT'!$K287*'6. INPUT PROJECT'!$L287*(1+'6. INPUT PROJECT'!$M287)^3</f>
        <v>0</v>
      </c>
      <c r="BF347" s="297">
        <f>BF$73*'6. INPUT PROJECT'!$K287*'6. INPUT PROJECT'!$L287*(1+'6. INPUT PROJECT'!$M287)^3</f>
        <v>0</v>
      </c>
      <c r="BG347" s="297">
        <f>BG$73*'6. INPUT PROJECT'!$K287*'6. INPUT PROJECT'!$L287*(1+'6. INPUT PROJECT'!$M287)^3</f>
        <v>0</v>
      </c>
      <c r="BH347" s="297">
        <f>BH$73*'6. INPUT PROJECT'!$K287*'6. INPUT PROJECT'!$L287*(1+'6. INPUT PROJECT'!$M287)^4</f>
        <v>0</v>
      </c>
      <c r="BI347" s="297">
        <f>BI$73*'6. INPUT PROJECT'!$K287*'6. INPUT PROJECT'!$L287*(1+'6. INPUT PROJECT'!$M287)^4</f>
        <v>0</v>
      </c>
      <c r="BJ347" s="297">
        <f>BJ$73*'6. INPUT PROJECT'!$K287*'6. INPUT PROJECT'!$L287*(1+'6. INPUT PROJECT'!$M287)^4</f>
        <v>0</v>
      </c>
      <c r="BK347" s="297">
        <f>BK$73*'6. INPUT PROJECT'!$K287*'6. INPUT PROJECT'!$L287*(1+'6. INPUT PROJECT'!$M287)^4</f>
        <v>0</v>
      </c>
      <c r="BL347" s="297">
        <f>BL$73*'6. INPUT PROJECT'!$K287*'6. INPUT PROJECT'!$L287*(1+'6. INPUT PROJECT'!$M287)^4</f>
        <v>0</v>
      </c>
      <c r="BM347" s="297">
        <f>BM$73*'6. INPUT PROJECT'!$K287*'6. INPUT PROJECT'!$L287*(1+'6. INPUT PROJECT'!$M287)^4</f>
        <v>0</v>
      </c>
      <c r="BN347" s="297">
        <f>BN$73*'6. INPUT PROJECT'!$K287*'6. INPUT PROJECT'!$L287*(1+'6. INPUT PROJECT'!$M287)^4</f>
        <v>0</v>
      </c>
      <c r="BO347" s="297">
        <f>BO$73*'6. INPUT PROJECT'!$K287*'6. INPUT PROJECT'!$L287*(1+'6. INPUT PROJECT'!$M287)^4</f>
        <v>0</v>
      </c>
      <c r="BP347" s="297">
        <f>BP$73*'6. INPUT PROJECT'!$K287*'6. INPUT PROJECT'!$L287*(1+'6. INPUT PROJECT'!$M287)^4</f>
        <v>0</v>
      </c>
      <c r="BQ347" s="297">
        <f>BQ$73*'6. INPUT PROJECT'!$K287*'6. INPUT PROJECT'!$L287*(1+'6. INPUT PROJECT'!$M287)^4</f>
        <v>0</v>
      </c>
      <c r="BR347" s="297">
        <f>BR$73*'6. INPUT PROJECT'!$K287*'6. INPUT PROJECT'!$L287*(1+'6. INPUT PROJECT'!$M287)^4</f>
        <v>0</v>
      </c>
      <c r="BS347" s="297">
        <f>BS$73*'6. INPUT PROJECT'!$K287*'6. INPUT PROJECT'!$L287*(1+'6. INPUT PROJECT'!$M287)^4</f>
        <v>0</v>
      </c>
    </row>
    <row r="348" spans="1:71" s="80" customFormat="1" ht="16" outlineLevel="2">
      <c r="A348" s="83"/>
      <c r="B348" s="129" t="str">
        <f>'6. INPUT PROJECT'!D288</f>
        <v>Project-3.5.3-Item #5</v>
      </c>
      <c r="C348" s="129">
        <f>'6. INPUT PROJECT'!F288</f>
        <v>0</v>
      </c>
      <c r="E348" s="297">
        <f t="shared" si="196"/>
        <v>0</v>
      </c>
      <c r="F348" s="297">
        <f t="shared" si="197"/>
        <v>0</v>
      </c>
      <c r="G348" s="297">
        <f t="shared" si="198"/>
        <v>0</v>
      </c>
      <c r="H348" s="297">
        <f t="shared" si="199"/>
        <v>0</v>
      </c>
      <c r="I348" s="297">
        <f t="shared" si="200"/>
        <v>0</v>
      </c>
      <c r="J348" s="297">
        <f t="shared" si="201"/>
        <v>0</v>
      </c>
      <c r="K348" s="291"/>
      <c r="L348" s="297">
        <f>L$73*'6. INPUT PROJECT'!$K288*'6. INPUT PROJECT'!$L288</f>
        <v>0</v>
      </c>
      <c r="M348" s="297">
        <f>M$73*'6. INPUT PROJECT'!$K288*'6. INPUT PROJECT'!$L288</f>
        <v>0</v>
      </c>
      <c r="N348" s="297">
        <f>N$73*'6. INPUT PROJECT'!$K288*'6. INPUT PROJECT'!$L288</f>
        <v>0</v>
      </c>
      <c r="O348" s="297">
        <f>O$73*'6. INPUT PROJECT'!$K288*'6. INPUT PROJECT'!$L288</f>
        <v>0</v>
      </c>
      <c r="P348" s="297">
        <f>P$73*'6. INPUT PROJECT'!$K288*'6. INPUT PROJECT'!$L288</f>
        <v>0</v>
      </c>
      <c r="Q348" s="297">
        <f>Q$73*'6. INPUT PROJECT'!$K288*'6. INPUT PROJECT'!$L288</f>
        <v>0</v>
      </c>
      <c r="R348" s="297">
        <f>R$73*'6. INPUT PROJECT'!$K288*'6. INPUT PROJECT'!$L288</f>
        <v>0</v>
      </c>
      <c r="S348" s="297">
        <f>S$73*'6. INPUT PROJECT'!$K288*'6. INPUT PROJECT'!$L288</f>
        <v>0</v>
      </c>
      <c r="T348" s="297">
        <f>T$73*'6. INPUT PROJECT'!$K288*'6. INPUT PROJECT'!$L288</f>
        <v>0</v>
      </c>
      <c r="U348" s="297">
        <f>U$73*'6. INPUT PROJECT'!$K288*'6. INPUT PROJECT'!$L288</f>
        <v>0</v>
      </c>
      <c r="V348" s="297">
        <f>V$73*'6. INPUT PROJECT'!$K288*'6. INPUT PROJECT'!$L288</f>
        <v>0</v>
      </c>
      <c r="W348" s="297">
        <f>W$73*'6. INPUT PROJECT'!$K288*'6. INPUT PROJECT'!$L288</f>
        <v>0</v>
      </c>
      <c r="X348" s="297">
        <f>X$73*'6. INPUT PROJECT'!$K288*'6. INPUT PROJECT'!$L288*(1+'6. INPUT PROJECT'!$M288)</f>
        <v>0</v>
      </c>
      <c r="Y348" s="297">
        <f>Y$73*'6. INPUT PROJECT'!$K288*'6. INPUT PROJECT'!$L288*(1+'6. INPUT PROJECT'!$M288)</f>
        <v>0</v>
      </c>
      <c r="Z348" s="297">
        <f>Z$73*'6. INPUT PROJECT'!$K288*'6. INPUT PROJECT'!$L288*(1+'6. INPUT PROJECT'!$M288)</f>
        <v>0</v>
      </c>
      <c r="AA348" s="297">
        <f>AA$73*'6. INPUT PROJECT'!$K288*'6. INPUT PROJECT'!$L288*(1+'6. INPUT PROJECT'!$M288)</f>
        <v>0</v>
      </c>
      <c r="AB348" s="297">
        <f>AB$73*'6. INPUT PROJECT'!$K288*'6. INPUT PROJECT'!$L288*(1+'6. INPUT PROJECT'!$M288)</f>
        <v>0</v>
      </c>
      <c r="AC348" s="297">
        <f>AC$73*'6. INPUT PROJECT'!$K288*'6. INPUT PROJECT'!$L288*(1+'6. INPUT PROJECT'!$M288)</f>
        <v>0</v>
      </c>
      <c r="AD348" s="297">
        <f>AD$73*'6. INPUT PROJECT'!$K288*'6. INPUT PROJECT'!$L288*(1+'6. INPUT PROJECT'!$M288)</f>
        <v>0</v>
      </c>
      <c r="AE348" s="297">
        <f>AE$73*'6. INPUT PROJECT'!$K288*'6. INPUT PROJECT'!$L288*(1+'6. INPUT PROJECT'!$M288)</f>
        <v>0</v>
      </c>
      <c r="AF348" s="297">
        <f>AF$73*'6. INPUT PROJECT'!$K288*'6. INPUT PROJECT'!$L288*(1+'6. INPUT PROJECT'!$M288)</f>
        <v>0</v>
      </c>
      <c r="AG348" s="297">
        <f>AG$73*'6. INPUT PROJECT'!$K288*'6. INPUT PROJECT'!$L288*(1+'6. INPUT PROJECT'!$M288)</f>
        <v>0</v>
      </c>
      <c r="AH348" s="297">
        <f>AH$73*'6. INPUT PROJECT'!$K288*'6. INPUT PROJECT'!$L288*(1+'6. INPUT PROJECT'!$M288)</f>
        <v>0</v>
      </c>
      <c r="AI348" s="297">
        <f>AI$73*'6. INPUT PROJECT'!$K288*'6. INPUT PROJECT'!$L288*(1+'6. INPUT PROJECT'!$M288)</f>
        <v>0</v>
      </c>
      <c r="AJ348" s="297">
        <f>AJ$73*'6. INPUT PROJECT'!$K288*'6. INPUT PROJECT'!$L288*(1+'6. INPUT PROJECT'!$M288)^2</f>
        <v>0</v>
      </c>
      <c r="AK348" s="297">
        <f>AK$73*'6. INPUT PROJECT'!$K288*'6. INPUT PROJECT'!$L288*(1+'6. INPUT PROJECT'!$M288)^2</f>
        <v>0</v>
      </c>
      <c r="AL348" s="297">
        <f>AL$73*'6. INPUT PROJECT'!$K288*'6. INPUT PROJECT'!$L288*(1+'6. INPUT PROJECT'!$M288)^2</f>
        <v>0</v>
      </c>
      <c r="AM348" s="297">
        <f>AM$73*'6. INPUT PROJECT'!$K288*'6. INPUT PROJECT'!$L288*(1+'6. INPUT PROJECT'!$M288)^2</f>
        <v>0</v>
      </c>
      <c r="AN348" s="297">
        <f>AN$73*'6. INPUT PROJECT'!$K288*'6. INPUT PROJECT'!$L288*(1+'6. INPUT PROJECT'!$M288)^2</f>
        <v>0</v>
      </c>
      <c r="AO348" s="297">
        <f>AO$73*'6. INPUT PROJECT'!$K288*'6. INPUT PROJECT'!$L288*(1+'6. INPUT PROJECT'!$M288)^2</f>
        <v>0</v>
      </c>
      <c r="AP348" s="297">
        <f>AP$73*'6. INPUT PROJECT'!$K288*'6. INPUT PROJECT'!$L288*(1+'6. INPUT PROJECT'!$M288)^2</f>
        <v>0</v>
      </c>
      <c r="AQ348" s="297">
        <f>AQ$73*'6. INPUT PROJECT'!$K288*'6. INPUT PROJECT'!$L288*(1+'6. INPUT PROJECT'!$M288)^2</f>
        <v>0</v>
      </c>
      <c r="AR348" s="297">
        <f>AR$73*'6. INPUT PROJECT'!$K288*'6. INPUT PROJECT'!$L288*(1+'6. INPUT PROJECT'!$M288)^2</f>
        <v>0</v>
      </c>
      <c r="AS348" s="297">
        <f>AS$73*'6. INPUT PROJECT'!$K288*'6. INPUT PROJECT'!$L288*(1+'6. INPUT PROJECT'!$M288)^2</f>
        <v>0</v>
      </c>
      <c r="AT348" s="297">
        <f>AT$73*'6. INPUT PROJECT'!$K288*'6. INPUT PROJECT'!$L288*(1+'6. INPUT PROJECT'!$M288)^2</f>
        <v>0</v>
      </c>
      <c r="AU348" s="297">
        <f>AU$73*'6. INPUT PROJECT'!$K288*'6. INPUT PROJECT'!$L288*(1+'6. INPUT PROJECT'!$M288)^2</f>
        <v>0</v>
      </c>
      <c r="AV348" s="297">
        <f>AV$73*'6. INPUT PROJECT'!$K288*'6. INPUT PROJECT'!$L288*(1+'6. INPUT PROJECT'!$M288)^3</f>
        <v>0</v>
      </c>
      <c r="AW348" s="297">
        <f>AW$73*'6. INPUT PROJECT'!$K288*'6. INPUT PROJECT'!$L288*(1+'6. INPUT PROJECT'!$M288)^3</f>
        <v>0</v>
      </c>
      <c r="AX348" s="297">
        <f>AX$73*'6. INPUT PROJECT'!$K288*'6. INPUT PROJECT'!$L288*(1+'6. INPUT PROJECT'!$M288)^3</f>
        <v>0</v>
      </c>
      <c r="AY348" s="297">
        <f>AY$73*'6. INPUT PROJECT'!$K288*'6. INPUT PROJECT'!$L288*(1+'6. INPUT PROJECT'!$M288)^3</f>
        <v>0</v>
      </c>
      <c r="AZ348" s="297">
        <f>AZ$73*'6. INPUT PROJECT'!$K288*'6. INPUT PROJECT'!$L288*(1+'6. INPUT PROJECT'!$M288)^3</f>
        <v>0</v>
      </c>
      <c r="BA348" s="297">
        <f>BA$73*'6. INPUT PROJECT'!$K288*'6. INPUT PROJECT'!$L288*(1+'6. INPUT PROJECT'!$M288)^3</f>
        <v>0</v>
      </c>
      <c r="BB348" s="297">
        <f>BB$73*'6. INPUT PROJECT'!$K288*'6. INPUT PROJECT'!$L288*(1+'6. INPUT PROJECT'!$M288)^3</f>
        <v>0</v>
      </c>
      <c r="BC348" s="297">
        <f>BC$73*'6. INPUT PROJECT'!$K288*'6. INPUT PROJECT'!$L288*(1+'6. INPUT PROJECT'!$M288)^3</f>
        <v>0</v>
      </c>
      <c r="BD348" s="297">
        <f>BD$73*'6. INPUT PROJECT'!$K288*'6. INPUT PROJECT'!$L288*(1+'6. INPUT PROJECT'!$M288)^3</f>
        <v>0</v>
      </c>
      <c r="BE348" s="297">
        <f>BE$73*'6. INPUT PROJECT'!$K288*'6. INPUT PROJECT'!$L288*(1+'6. INPUT PROJECT'!$M288)^3</f>
        <v>0</v>
      </c>
      <c r="BF348" s="297">
        <f>BF$73*'6. INPUT PROJECT'!$K288*'6. INPUT PROJECT'!$L288*(1+'6. INPUT PROJECT'!$M288)^3</f>
        <v>0</v>
      </c>
      <c r="BG348" s="297">
        <f>BG$73*'6. INPUT PROJECT'!$K288*'6. INPUT PROJECT'!$L288*(1+'6. INPUT PROJECT'!$M288)^3</f>
        <v>0</v>
      </c>
      <c r="BH348" s="297">
        <f>BH$73*'6. INPUT PROJECT'!$K288*'6. INPUT PROJECT'!$L288*(1+'6. INPUT PROJECT'!$M288)^4</f>
        <v>0</v>
      </c>
      <c r="BI348" s="297">
        <f>BI$73*'6. INPUT PROJECT'!$K288*'6. INPUT PROJECT'!$L288*(1+'6. INPUT PROJECT'!$M288)^4</f>
        <v>0</v>
      </c>
      <c r="BJ348" s="297">
        <f>BJ$73*'6. INPUT PROJECT'!$K288*'6. INPUT PROJECT'!$L288*(1+'6. INPUT PROJECT'!$M288)^4</f>
        <v>0</v>
      </c>
      <c r="BK348" s="297">
        <f>BK$73*'6. INPUT PROJECT'!$K288*'6. INPUT PROJECT'!$L288*(1+'6. INPUT PROJECT'!$M288)^4</f>
        <v>0</v>
      </c>
      <c r="BL348" s="297">
        <f>BL$73*'6. INPUT PROJECT'!$K288*'6. INPUT PROJECT'!$L288*(1+'6. INPUT PROJECT'!$M288)^4</f>
        <v>0</v>
      </c>
      <c r="BM348" s="297">
        <f>BM$73*'6. INPUT PROJECT'!$K288*'6. INPUT PROJECT'!$L288*(1+'6. INPUT PROJECT'!$M288)^4</f>
        <v>0</v>
      </c>
      <c r="BN348" s="297">
        <f>BN$73*'6. INPUT PROJECT'!$K288*'6. INPUT PROJECT'!$L288*(1+'6. INPUT PROJECT'!$M288)^4</f>
        <v>0</v>
      </c>
      <c r="BO348" s="297">
        <f>BO$73*'6. INPUT PROJECT'!$K288*'6. INPUT PROJECT'!$L288*(1+'6. INPUT PROJECT'!$M288)^4</f>
        <v>0</v>
      </c>
      <c r="BP348" s="297">
        <f>BP$73*'6. INPUT PROJECT'!$K288*'6. INPUT PROJECT'!$L288*(1+'6. INPUT PROJECT'!$M288)^4</f>
        <v>0</v>
      </c>
      <c r="BQ348" s="297">
        <f>BQ$73*'6. INPUT PROJECT'!$K288*'6. INPUT PROJECT'!$L288*(1+'6. INPUT PROJECT'!$M288)^4</f>
        <v>0</v>
      </c>
      <c r="BR348" s="297">
        <f>BR$73*'6. INPUT PROJECT'!$K288*'6. INPUT PROJECT'!$L288*(1+'6. INPUT PROJECT'!$M288)^4</f>
        <v>0</v>
      </c>
      <c r="BS348" s="297">
        <f>BS$73*'6. INPUT PROJECT'!$K288*'6. INPUT PROJECT'!$L288*(1+'6. INPUT PROJECT'!$M288)^4</f>
        <v>0</v>
      </c>
    </row>
    <row r="349" spans="1:71" s="80" customFormat="1" ht="16" outlineLevel="2">
      <c r="A349" s="83"/>
      <c r="B349" s="129" t="str">
        <f>'6. INPUT PROJECT'!D289</f>
        <v>Project-3.5.3-Item #6</v>
      </c>
      <c r="C349" s="129">
        <f>'6. INPUT PROJECT'!F289</f>
        <v>0</v>
      </c>
      <c r="E349" s="297">
        <f t="shared" si="196"/>
        <v>0</v>
      </c>
      <c r="F349" s="297">
        <f t="shared" si="197"/>
        <v>0</v>
      </c>
      <c r="G349" s="297">
        <f t="shared" si="198"/>
        <v>0</v>
      </c>
      <c r="H349" s="297">
        <f t="shared" si="199"/>
        <v>0</v>
      </c>
      <c r="I349" s="297">
        <f t="shared" si="200"/>
        <v>0</v>
      </c>
      <c r="J349" s="297">
        <f t="shared" si="201"/>
        <v>0</v>
      </c>
      <c r="K349" s="291"/>
      <c r="L349" s="297">
        <f>L$73*'6. INPUT PROJECT'!$K289*'6. INPUT PROJECT'!$L289</f>
        <v>0</v>
      </c>
      <c r="M349" s="297">
        <f>M$73*'6. INPUT PROJECT'!$K289*'6. INPUT PROJECT'!$L289</f>
        <v>0</v>
      </c>
      <c r="N349" s="297">
        <f>N$73*'6. INPUT PROJECT'!$K289*'6. INPUT PROJECT'!$L289</f>
        <v>0</v>
      </c>
      <c r="O349" s="297">
        <f>O$73*'6. INPUT PROJECT'!$K289*'6. INPUT PROJECT'!$L289</f>
        <v>0</v>
      </c>
      <c r="P349" s="297">
        <f>P$73*'6. INPUT PROJECT'!$K289*'6. INPUT PROJECT'!$L289</f>
        <v>0</v>
      </c>
      <c r="Q349" s="297">
        <f>Q$73*'6. INPUT PROJECT'!$K289*'6. INPUT PROJECT'!$L289</f>
        <v>0</v>
      </c>
      <c r="R349" s="297">
        <f>R$73*'6. INPUT PROJECT'!$K289*'6. INPUT PROJECT'!$L289</f>
        <v>0</v>
      </c>
      <c r="S349" s="297">
        <f>S$73*'6. INPUT PROJECT'!$K289*'6. INPUT PROJECT'!$L289</f>
        <v>0</v>
      </c>
      <c r="T349" s="297">
        <f>T$73*'6. INPUT PROJECT'!$K289*'6. INPUT PROJECT'!$L289</f>
        <v>0</v>
      </c>
      <c r="U349" s="297">
        <f>U$73*'6. INPUT PROJECT'!$K289*'6. INPUT PROJECT'!$L289</f>
        <v>0</v>
      </c>
      <c r="V349" s="297">
        <f>V$73*'6. INPUT PROJECT'!$K289*'6. INPUT PROJECT'!$L289</f>
        <v>0</v>
      </c>
      <c r="W349" s="297">
        <f>W$73*'6. INPUT PROJECT'!$K289*'6. INPUT PROJECT'!$L289</f>
        <v>0</v>
      </c>
      <c r="X349" s="297">
        <f>X$73*'6. INPUT PROJECT'!$K289*'6. INPUT PROJECT'!$L289*(1+'6. INPUT PROJECT'!$M289)</f>
        <v>0</v>
      </c>
      <c r="Y349" s="297">
        <f>Y$73*'6. INPUT PROJECT'!$K289*'6. INPUT PROJECT'!$L289*(1+'6. INPUT PROJECT'!$M289)</f>
        <v>0</v>
      </c>
      <c r="Z349" s="297">
        <f>Z$73*'6. INPUT PROJECT'!$K289*'6. INPUT PROJECT'!$L289*(1+'6. INPUT PROJECT'!$M289)</f>
        <v>0</v>
      </c>
      <c r="AA349" s="297">
        <f>AA$73*'6. INPUT PROJECT'!$K289*'6. INPUT PROJECT'!$L289*(1+'6. INPUT PROJECT'!$M289)</f>
        <v>0</v>
      </c>
      <c r="AB349" s="297">
        <f>AB$73*'6. INPUT PROJECT'!$K289*'6. INPUT PROJECT'!$L289*(1+'6. INPUT PROJECT'!$M289)</f>
        <v>0</v>
      </c>
      <c r="AC349" s="297">
        <f>AC$73*'6. INPUT PROJECT'!$K289*'6. INPUT PROJECT'!$L289*(1+'6. INPUT PROJECT'!$M289)</f>
        <v>0</v>
      </c>
      <c r="AD349" s="297">
        <f>AD$73*'6. INPUT PROJECT'!$K289*'6. INPUT PROJECT'!$L289*(1+'6. INPUT PROJECT'!$M289)</f>
        <v>0</v>
      </c>
      <c r="AE349" s="297">
        <f>AE$73*'6. INPUT PROJECT'!$K289*'6. INPUT PROJECT'!$L289*(1+'6. INPUT PROJECT'!$M289)</f>
        <v>0</v>
      </c>
      <c r="AF349" s="297">
        <f>AF$73*'6. INPUT PROJECT'!$K289*'6. INPUT PROJECT'!$L289*(1+'6. INPUT PROJECT'!$M289)</f>
        <v>0</v>
      </c>
      <c r="AG349" s="297">
        <f>AG$73*'6. INPUT PROJECT'!$K289*'6. INPUT PROJECT'!$L289*(1+'6. INPUT PROJECT'!$M289)</f>
        <v>0</v>
      </c>
      <c r="AH349" s="297">
        <f>AH$73*'6. INPUT PROJECT'!$K289*'6. INPUT PROJECT'!$L289*(1+'6. INPUT PROJECT'!$M289)</f>
        <v>0</v>
      </c>
      <c r="AI349" s="297">
        <f>AI$73*'6. INPUT PROJECT'!$K289*'6. INPUT PROJECT'!$L289*(1+'6. INPUT PROJECT'!$M289)</f>
        <v>0</v>
      </c>
      <c r="AJ349" s="297">
        <f>AJ$73*'6. INPUT PROJECT'!$K289*'6. INPUT PROJECT'!$L289*(1+'6. INPUT PROJECT'!$M289)^2</f>
        <v>0</v>
      </c>
      <c r="AK349" s="297">
        <f>AK$73*'6. INPUT PROJECT'!$K289*'6. INPUT PROJECT'!$L289*(1+'6. INPUT PROJECT'!$M289)^2</f>
        <v>0</v>
      </c>
      <c r="AL349" s="297">
        <f>AL$73*'6. INPUT PROJECT'!$K289*'6. INPUT PROJECT'!$L289*(1+'6. INPUT PROJECT'!$M289)^2</f>
        <v>0</v>
      </c>
      <c r="AM349" s="297">
        <f>AM$73*'6. INPUT PROJECT'!$K289*'6. INPUT PROJECT'!$L289*(1+'6. INPUT PROJECT'!$M289)^2</f>
        <v>0</v>
      </c>
      <c r="AN349" s="297">
        <f>AN$73*'6. INPUT PROJECT'!$K289*'6. INPUT PROJECT'!$L289*(1+'6. INPUT PROJECT'!$M289)^2</f>
        <v>0</v>
      </c>
      <c r="AO349" s="297">
        <f>AO$73*'6. INPUT PROJECT'!$K289*'6. INPUT PROJECT'!$L289*(1+'6. INPUT PROJECT'!$M289)^2</f>
        <v>0</v>
      </c>
      <c r="AP349" s="297">
        <f>AP$73*'6. INPUT PROJECT'!$K289*'6. INPUT PROJECT'!$L289*(1+'6. INPUT PROJECT'!$M289)^2</f>
        <v>0</v>
      </c>
      <c r="AQ349" s="297">
        <f>AQ$73*'6. INPUT PROJECT'!$K289*'6. INPUT PROJECT'!$L289*(1+'6. INPUT PROJECT'!$M289)^2</f>
        <v>0</v>
      </c>
      <c r="AR349" s="297">
        <f>AR$73*'6. INPUT PROJECT'!$K289*'6. INPUT PROJECT'!$L289*(1+'6. INPUT PROJECT'!$M289)^2</f>
        <v>0</v>
      </c>
      <c r="AS349" s="297">
        <f>AS$73*'6. INPUT PROJECT'!$K289*'6. INPUT PROJECT'!$L289*(1+'6. INPUT PROJECT'!$M289)^2</f>
        <v>0</v>
      </c>
      <c r="AT349" s="297">
        <f>AT$73*'6. INPUT PROJECT'!$K289*'6. INPUT PROJECT'!$L289*(1+'6. INPUT PROJECT'!$M289)^2</f>
        <v>0</v>
      </c>
      <c r="AU349" s="297">
        <f>AU$73*'6. INPUT PROJECT'!$K289*'6. INPUT PROJECT'!$L289*(1+'6. INPUT PROJECT'!$M289)^2</f>
        <v>0</v>
      </c>
      <c r="AV349" s="297">
        <f>AV$73*'6. INPUT PROJECT'!$K289*'6. INPUT PROJECT'!$L289*(1+'6. INPUT PROJECT'!$M289)^3</f>
        <v>0</v>
      </c>
      <c r="AW349" s="297">
        <f>AW$73*'6. INPUT PROJECT'!$K289*'6. INPUT PROJECT'!$L289*(1+'6. INPUT PROJECT'!$M289)^3</f>
        <v>0</v>
      </c>
      <c r="AX349" s="297">
        <f>AX$73*'6. INPUT PROJECT'!$K289*'6. INPUT PROJECT'!$L289*(1+'6. INPUT PROJECT'!$M289)^3</f>
        <v>0</v>
      </c>
      <c r="AY349" s="297">
        <f>AY$73*'6. INPUT PROJECT'!$K289*'6. INPUT PROJECT'!$L289*(1+'6. INPUT PROJECT'!$M289)^3</f>
        <v>0</v>
      </c>
      <c r="AZ349" s="297">
        <f>AZ$73*'6. INPUT PROJECT'!$K289*'6. INPUT PROJECT'!$L289*(1+'6. INPUT PROJECT'!$M289)^3</f>
        <v>0</v>
      </c>
      <c r="BA349" s="297">
        <f>BA$73*'6. INPUT PROJECT'!$K289*'6. INPUT PROJECT'!$L289*(1+'6. INPUT PROJECT'!$M289)^3</f>
        <v>0</v>
      </c>
      <c r="BB349" s="297">
        <f>BB$73*'6. INPUT PROJECT'!$K289*'6. INPUT PROJECT'!$L289*(1+'6. INPUT PROJECT'!$M289)^3</f>
        <v>0</v>
      </c>
      <c r="BC349" s="297">
        <f>BC$73*'6. INPUT PROJECT'!$K289*'6. INPUT PROJECT'!$L289*(1+'6. INPUT PROJECT'!$M289)^3</f>
        <v>0</v>
      </c>
      <c r="BD349" s="297">
        <f>BD$73*'6. INPUT PROJECT'!$K289*'6. INPUT PROJECT'!$L289*(1+'6. INPUT PROJECT'!$M289)^3</f>
        <v>0</v>
      </c>
      <c r="BE349" s="297">
        <f>BE$73*'6. INPUT PROJECT'!$K289*'6. INPUT PROJECT'!$L289*(1+'6. INPUT PROJECT'!$M289)^3</f>
        <v>0</v>
      </c>
      <c r="BF349" s="297">
        <f>BF$73*'6. INPUT PROJECT'!$K289*'6. INPUT PROJECT'!$L289*(1+'6. INPUT PROJECT'!$M289)^3</f>
        <v>0</v>
      </c>
      <c r="BG349" s="297">
        <f>BG$73*'6. INPUT PROJECT'!$K289*'6. INPUT PROJECT'!$L289*(1+'6. INPUT PROJECT'!$M289)^3</f>
        <v>0</v>
      </c>
      <c r="BH349" s="297">
        <f>BH$73*'6. INPUT PROJECT'!$K289*'6. INPUT PROJECT'!$L289*(1+'6. INPUT PROJECT'!$M289)^4</f>
        <v>0</v>
      </c>
      <c r="BI349" s="297">
        <f>BI$73*'6. INPUT PROJECT'!$K289*'6. INPUT PROJECT'!$L289*(1+'6. INPUT PROJECT'!$M289)^4</f>
        <v>0</v>
      </c>
      <c r="BJ349" s="297">
        <f>BJ$73*'6. INPUT PROJECT'!$K289*'6. INPUT PROJECT'!$L289*(1+'6. INPUT PROJECT'!$M289)^4</f>
        <v>0</v>
      </c>
      <c r="BK349" s="297">
        <f>BK$73*'6. INPUT PROJECT'!$K289*'6. INPUT PROJECT'!$L289*(1+'6. INPUT PROJECT'!$M289)^4</f>
        <v>0</v>
      </c>
      <c r="BL349" s="297">
        <f>BL$73*'6. INPUT PROJECT'!$K289*'6. INPUT PROJECT'!$L289*(1+'6. INPUT PROJECT'!$M289)^4</f>
        <v>0</v>
      </c>
      <c r="BM349" s="297">
        <f>BM$73*'6. INPUT PROJECT'!$K289*'6. INPUT PROJECT'!$L289*(1+'6. INPUT PROJECT'!$M289)^4</f>
        <v>0</v>
      </c>
      <c r="BN349" s="297">
        <f>BN$73*'6. INPUT PROJECT'!$K289*'6. INPUT PROJECT'!$L289*(1+'6. INPUT PROJECT'!$M289)^4</f>
        <v>0</v>
      </c>
      <c r="BO349" s="297">
        <f>BO$73*'6. INPUT PROJECT'!$K289*'6. INPUT PROJECT'!$L289*(1+'6. INPUT PROJECT'!$M289)^4</f>
        <v>0</v>
      </c>
      <c r="BP349" s="297">
        <f>BP$73*'6. INPUT PROJECT'!$K289*'6. INPUT PROJECT'!$L289*(1+'6. INPUT PROJECT'!$M289)^4</f>
        <v>0</v>
      </c>
      <c r="BQ349" s="297">
        <f>BQ$73*'6. INPUT PROJECT'!$K289*'6. INPUT PROJECT'!$L289*(1+'6. INPUT PROJECT'!$M289)^4</f>
        <v>0</v>
      </c>
      <c r="BR349" s="297">
        <f>BR$73*'6. INPUT PROJECT'!$K289*'6. INPUT PROJECT'!$L289*(1+'6. INPUT PROJECT'!$M289)^4</f>
        <v>0</v>
      </c>
      <c r="BS349" s="297">
        <f>BS$73*'6. INPUT PROJECT'!$K289*'6. INPUT PROJECT'!$L289*(1+'6. INPUT PROJECT'!$M289)^4</f>
        <v>0</v>
      </c>
    </row>
    <row r="350" spans="1:71" s="80" customFormat="1" ht="16" outlineLevel="2">
      <c r="A350" s="83"/>
      <c r="B350" s="129" t="str">
        <f>'6. INPUT PROJECT'!D290</f>
        <v>Project-3.5.3-Item #7</v>
      </c>
      <c r="C350" s="129">
        <f>'6. INPUT PROJECT'!F290</f>
        <v>0</v>
      </c>
      <c r="E350" s="297">
        <f>F350+G350+H350+I350+J350</f>
        <v>0</v>
      </c>
      <c r="F350" s="297">
        <f t="shared" si="197"/>
        <v>0</v>
      </c>
      <c r="G350" s="297">
        <f t="shared" si="198"/>
        <v>0</v>
      </c>
      <c r="H350" s="297">
        <f t="shared" si="199"/>
        <v>0</v>
      </c>
      <c r="I350" s="297">
        <f t="shared" si="200"/>
        <v>0</v>
      </c>
      <c r="J350" s="297">
        <f t="shared" si="201"/>
        <v>0</v>
      </c>
      <c r="K350" s="291"/>
      <c r="L350" s="297">
        <f>L$73*'6. INPUT PROJECT'!$K290*'6. INPUT PROJECT'!$L290</f>
        <v>0</v>
      </c>
      <c r="M350" s="297">
        <f>M$73*'6. INPUT PROJECT'!$K290*'6. INPUT PROJECT'!$L290</f>
        <v>0</v>
      </c>
      <c r="N350" s="297">
        <f>N$73*'6. INPUT PROJECT'!$K290*'6. INPUT PROJECT'!$L290</f>
        <v>0</v>
      </c>
      <c r="O350" s="297">
        <f>O$73*'6. INPUT PROJECT'!$K290*'6. INPUT PROJECT'!$L290</f>
        <v>0</v>
      </c>
      <c r="P350" s="297">
        <f>P$73*'6. INPUT PROJECT'!$K290*'6. INPUT PROJECT'!$L290</f>
        <v>0</v>
      </c>
      <c r="Q350" s="297">
        <f>Q$73*'6. INPUT PROJECT'!$K290*'6. INPUT PROJECT'!$L290</f>
        <v>0</v>
      </c>
      <c r="R350" s="297">
        <f>R$73*'6. INPUT PROJECT'!$K290*'6. INPUT PROJECT'!$L290</f>
        <v>0</v>
      </c>
      <c r="S350" s="297">
        <f>S$73*'6. INPUT PROJECT'!$K290*'6. INPUT PROJECT'!$L290</f>
        <v>0</v>
      </c>
      <c r="T350" s="297">
        <f>T$73*'6. INPUT PROJECT'!$K290*'6. INPUT PROJECT'!$L290</f>
        <v>0</v>
      </c>
      <c r="U350" s="297">
        <f>U$73*'6. INPUT PROJECT'!$K290*'6. INPUT PROJECT'!$L290</f>
        <v>0</v>
      </c>
      <c r="V350" s="297">
        <f>V$73*'6. INPUT PROJECT'!$K290*'6. INPUT PROJECT'!$L290</f>
        <v>0</v>
      </c>
      <c r="W350" s="297">
        <f>W$73*'6. INPUT PROJECT'!$K290*'6. INPUT PROJECT'!$L290</f>
        <v>0</v>
      </c>
      <c r="X350" s="297">
        <f>X$73*'6. INPUT PROJECT'!$K290*'6. INPUT PROJECT'!$L290*(1+'6. INPUT PROJECT'!$M290)</f>
        <v>0</v>
      </c>
      <c r="Y350" s="297">
        <f>Y$73*'6. INPUT PROJECT'!$K290*'6. INPUT PROJECT'!$L290*(1+'6. INPUT PROJECT'!$M290)</f>
        <v>0</v>
      </c>
      <c r="Z350" s="297">
        <f>Z$73*'6. INPUT PROJECT'!$K290*'6. INPUT PROJECT'!$L290*(1+'6. INPUT PROJECT'!$M290)</f>
        <v>0</v>
      </c>
      <c r="AA350" s="297">
        <f>AA$73*'6. INPUT PROJECT'!$K290*'6. INPUT PROJECT'!$L290*(1+'6. INPUT PROJECT'!$M290)</f>
        <v>0</v>
      </c>
      <c r="AB350" s="297">
        <f>AB$73*'6. INPUT PROJECT'!$K290*'6. INPUT PROJECT'!$L290*(1+'6. INPUT PROJECT'!$M290)</f>
        <v>0</v>
      </c>
      <c r="AC350" s="297">
        <f>AC$73*'6. INPUT PROJECT'!$K290*'6. INPUT PROJECT'!$L290*(1+'6. INPUT PROJECT'!$M290)</f>
        <v>0</v>
      </c>
      <c r="AD350" s="297">
        <f>AD$73*'6. INPUT PROJECT'!$K290*'6. INPUT PROJECT'!$L290*(1+'6. INPUT PROJECT'!$M290)</f>
        <v>0</v>
      </c>
      <c r="AE350" s="297">
        <f>AE$73*'6. INPUT PROJECT'!$K290*'6. INPUT PROJECT'!$L290*(1+'6. INPUT PROJECT'!$M290)</f>
        <v>0</v>
      </c>
      <c r="AF350" s="297">
        <f>AF$73*'6. INPUT PROJECT'!$K290*'6. INPUT PROJECT'!$L290*(1+'6. INPUT PROJECT'!$M290)</f>
        <v>0</v>
      </c>
      <c r="AG350" s="297">
        <f>AG$73*'6. INPUT PROJECT'!$K290*'6. INPUT PROJECT'!$L290*(1+'6. INPUT PROJECT'!$M290)</f>
        <v>0</v>
      </c>
      <c r="AH350" s="297">
        <f>AH$73*'6. INPUT PROJECT'!$K290*'6. INPUT PROJECT'!$L290*(1+'6. INPUT PROJECT'!$M290)</f>
        <v>0</v>
      </c>
      <c r="AI350" s="297">
        <f>AI$73*'6. INPUT PROJECT'!$K290*'6. INPUT PROJECT'!$L290*(1+'6. INPUT PROJECT'!$M290)</f>
        <v>0</v>
      </c>
      <c r="AJ350" s="297">
        <f>AJ$73*'6. INPUT PROJECT'!$K290*'6. INPUT PROJECT'!$L290*(1+'6. INPUT PROJECT'!$M290)^2</f>
        <v>0</v>
      </c>
      <c r="AK350" s="297">
        <f>AK$73*'6. INPUT PROJECT'!$K290*'6. INPUT PROJECT'!$L290*(1+'6. INPUT PROJECT'!$M290)^2</f>
        <v>0</v>
      </c>
      <c r="AL350" s="297">
        <f>AL$73*'6. INPUT PROJECT'!$K290*'6. INPUT PROJECT'!$L290*(1+'6. INPUT PROJECT'!$M290)^2</f>
        <v>0</v>
      </c>
      <c r="AM350" s="297">
        <f>AM$73*'6. INPUT PROJECT'!$K290*'6. INPUT PROJECT'!$L290*(1+'6. INPUT PROJECT'!$M290)^2</f>
        <v>0</v>
      </c>
      <c r="AN350" s="297">
        <f>AN$73*'6. INPUT PROJECT'!$K290*'6. INPUT PROJECT'!$L290*(1+'6. INPUT PROJECT'!$M290)^2</f>
        <v>0</v>
      </c>
      <c r="AO350" s="297">
        <f>AO$73*'6. INPUT PROJECT'!$K290*'6. INPUT PROJECT'!$L290*(1+'6. INPUT PROJECT'!$M290)^2</f>
        <v>0</v>
      </c>
      <c r="AP350" s="297">
        <f>AP$73*'6. INPUT PROJECT'!$K290*'6. INPUT PROJECT'!$L290*(1+'6. INPUT PROJECT'!$M290)^2</f>
        <v>0</v>
      </c>
      <c r="AQ350" s="297">
        <f>AQ$73*'6. INPUT PROJECT'!$K290*'6. INPUT PROJECT'!$L290*(1+'6. INPUT PROJECT'!$M290)^2</f>
        <v>0</v>
      </c>
      <c r="AR350" s="297">
        <f>AR$73*'6. INPUT PROJECT'!$K290*'6. INPUT PROJECT'!$L290*(1+'6. INPUT PROJECT'!$M290)^2</f>
        <v>0</v>
      </c>
      <c r="AS350" s="297">
        <f>AS$73*'6. INPUT PROJECT'!$K290*'6. INPUT PROJECT'!$L290*(1+'6. INPUT PROJECT'!$M290)^2</f>
        <v>0</v>
      </c>
      <c r="AT350" s="297">
        <f>AT$73*'6. INPUT PROJECT'!$K290*'6. INPUT PROJECT'!$L290*(1+'6. INPUT PROJECT'!$M290)^2</f>
        <v>0</v>
      </c>
      <c r="AU350" s="297">
        <f>AU$73*'6. INPUT PROJECT'!$K290*'6. INPUT PROJECT'!$L290*(1+'6. INPUT PROJECT'!$M290)^2</f>
        <v>0</v>
      </c>
      <c r="AV350" s="297">
        <f>AV$73*'6. INPUT PROJECT'!$K290*'6. INPUT PROJECT'!$L290*(1+'6. INPUT PROJECT'!$M290)^3</f>
        <v>0</v>
      </c>
      <c r="AW350" s="297">
        <f>AW$73*'6. INPUT PROJECT'!$K290*'6. INPUT PROJECT'!$L290*(1+'6. INPUT PROJECT'!$M290)^3</f>
        <v>0</v>
      </c>
      <c r="AX350" s="297">
        <f>AX$73*'6. INPUT PROJECT'!$K290*'6. INPUT PROJECT'!$L290*(1+'6. INPUT PROJECT'!$M290)^3</f>
        <v>0</v>
      </c>
      <c r="AY350" s="297">
        <f>AY$73*'6. INPUT PROJECT'!$K290*'6. INPUT PROJECT'!$L290*(1+'6. INPUT PROJECT'!$M290)^3</f>
        <v>0</v>
      </c>
      <c r="AZ350" s="297">
        <f>AZ$73*'6. INPUT PROJECT'!$K290*'6. INPUT PROJECT'!$L290*(1+'6. INPUT PROJECT'!$M290)^3</f>
        <v>0</v>
      </c>
      <c r="BA350" s="297">
        <f>BA$73*'6. INPUT PROJECT'!$K290*'6. INPUT PROJECT'!$L290*(1+'6. INPUT PROJECT'!$M290)^3</f>
        <v>0</v>
      </c>
      <c r="BB350" s="297">
        <f>BB$73*'6. INPUT PROJECT'!$K290*'6. INPUT PROJECT'!$L290*(1+'6. INPUT PROJECT'!$M290)^3</f>
        <v>0</v>
      </c>
      <c r="BC350" s="297">
        <f>BC$73*'6. INPUT PROJECT'!$K290*'6. INPUT PROJECT'!$L290*(1+'6. INPUT PROJECT'!$M290)^3</f>
        <v>0</v>
      </c>
      <c r="BD350" s="297">
        <f>BD$73*'6. INPUT PROJECT'!$K290*'6. INPUT PROJECT'!$L290*(1+'6. INPUT PROJECT'!$M290)^3</f>
        <v>0</v>
      </c>
      <c r="BE350" s="297">
        <f>BE$73*'6. INPUT PROJECT'!$K290*'6. INPUT PROJECT'!$L290*(1+'6. INPUT PROJECT'!$M290)^3</f>
        <v>0</v>
      </c>
      <c r="BF350" s="297">
        <f>BF$73*'6. INPUT PROJECT'!$K290*'6. INPUT PROJECT'!$L290*(1+'6. INPUT PROJECT'!$M290)^3</f>
        <v>0</v>
      </c>
      <c r="BG350" s="297">
        <f>BG$73*'6. INPUT PROJECT'!$K290*'6. INPUT PROJECT'!$L290*(1+'6. INPUT PROJECT'!$M290)^3</f>
        <v>0</v>
      </c>
      <c r="BH350" s="297">
        <f>BH$73*'6. INPUT PROJECT'!$K290*'6. INPUT PROJECT'!$L290*(1+'6. INPUT PROJECT'!$M290)^4</f>
        <v>0</v>
      </c>
      <c r="BI350" s="297">
        <f>BI$73*'6. INPUT PROJECT'!$K290*'6. INPUT PROJECT'!$L290*(1+'6. INPUT PROJECT'!$M290)^4</f>
        <v>0</v>
      </c>
      <c r="BJ350" s="297">
        <f>BJ$73*'6. INPUT PROJECT'!$K290*'6. INPUT PROJECT'!$L290*(1+'6. INPUT PROJECT'!$M290)^4</f>
        <v>0</v>
      </c>
      <c r="BK350" s="297">
        <f>BK$73*'6. INPUT PROJECT'!$K290*'6. INPUT PROJECT'!$L290*(1+'6. INPUT PROJECT'!$M290)^4</f>
        <v>0</v>
      </c>
      <c r="BL350" s="297">
        <f>BL$73*'6. INPUT PROJECT'!$K290*'6. INPUT PROJECT'!$L290*(1+'6. INPUT PROJECT'!$M290)^4</f>
        <v>0</v>
      </c>
      <c r="BM350" s="297">
        <f>BM$73*'6. INPUT PROJECT'!$K290*'6. INPUT PROJECT'!$L290*(1+'6. INPUT PROJECT'!$M290)^4</f>
        <v>0</v>
      </c>
      <c r="BN350" s="297">
        <f>BN$73*'6. INPUT PROJECT'!$K290*'6. INPUT PROJECT'!$L290*(1+'6. INPUT PROJECT'!$M290)^4</f>
        <v>0</v>
      </c>
      <c r="BO350" s="297">
        <f>BO$73*'6. INPUT PROJECT'!$K290*'6. INPUT PROJECT'!$L290*(1+'6. INPUT PROJECT'!$M290)^4</f>
        <v>0</v>
      </c>
      <c r="BP350" s="297">
        <f>BP$73*'6. INPUT PROJECT'!$K290*'6. INPUT PROJECT'!$L290*(1+'6. INPUT PROJECT'!$M290)^4</f>
        <v>0</v>
      </c>
      <c r="BQ350" s="297">
        <f>BQ$73*'6. INPUT PROJECT'!$K290*'6. INPUT PROJECT'!$L290*(1+'6. INPUT PROJECT'!$M290)^4</f>
        <v>0</v>
      </c>
      <c r="BR350" s="297">
        <f>BR$73*'6. INPUT PROJECT'!$K290*'6. INPUT PROJECT'!$L290*(1+'6. INPUT PROJECT'!$M290)^4</f>
        <v>0</v>
      </c>
      <c r="BS350" s="297">
        <f>BS$73*'6. INPUT PROJECT'!$K290*'6. INPUT PROJECT'!$L290*(1+'6. INPUT PROJECT'!$M290)^4</f>
        <v>0</v>
      </c>
    </row>
    <row r="351" spans="1:71" s="80" customFormat="1" ht="16" outlineLevel="2">
      <c r="A351" s="83"/>
      <c r="B351" s="129" t="str">
        <f>'6. INPUT PROJECT'!D291</f>
        <v>Project-3.5.3-Item #8</v>
      </c>
      <c r="C351" s="129">
        <f>'6. INPUT PROJECT'!F291</f>
        <v>0</v>
      </c>
      <c r="E351" s="297">
        <f>F351+G351+H351+I351+J351</f>
        <v>0</v>
      </c>
      <c r="F351" s="297">
        <f t="shared" si="197"/>
        <v>0</v>
      </c>
      <c r="G351" s="297">
        <f t="shared" si="198"/>
        <v>0</v>
      </c>
      <c r="H351" s="297">
        <f t="shared" si="199"/>
        <v>0</v>
      </c>
      <c r="I351" s="297">
        <f t="shared" si="200"/>
        <v>0</v>
      </c>
      <c r="J351" s="297">
        <f t="shared" si="201"/>
        <v>0</v>
      </c>
      <c r="K351" s="291"/>
      <c r="L351" s="297">
        <f>L$73*'6. INPUT PROJECT'!$K291*'6. INPUT PROJECT'!$L291</f>
        <v>0</v>
      </c>
      <c r="M351" s="297">
        <f>M$73*'6. INPUT PROJECT'!$K291*'6. INPUT PROJECT'!$L291</f>
        <v>0</v>
      </c>
      <c r="N351" s="297">
        <f>N$73*'6. INPUT PROJECT'!$K291*'6. INPUT PROJECT'!$L291</f>
        <v>0</v>
      </c>
      <c r="O351" s="297">
        <f>O$73*'6. INPUT PROJECT'!$K291*'6. INPUT PROJECT'!$L291</f>
        <v>0</v>
      </c>
      <c r="P351" s="297">
        <f>P$73*'6. INPUT PROJECT'!$K291*'6. INPUT PROJECT'!$L291</f>
        <v>0</v>
      </c>
      <c r="Q351" s="297">
        <f>Q$73*'6. INPUT PROJECT'!$K291*'6. INPUT PROJECT'!$L291</f>
        <v>0</v>
      </c>
      <c r="R351" s="297">
        <f>R$73*'6. INPUT PROJECT'!$K291*'6. INPUT PROJECT'!$L291</f>
        <v>0</v>
      </c>
      <c r="S351" s="297">
        <f>S$73*'6. INPUT PROJECT'!$K291*'6. INPUT PROJECT'!$L291</f>
        <v>0</v>
      </c>
      <c r="T351" s="297">
        <f>T$73*'6. INPUT PROJECT'!$K291*'6. INPUT PROJECT'!$L291</f>
        <v>0</v>
      </c>
      <c r="U351" s="297">
        <f>U$73*'6. INPUT PROJECT'!$K291*'6. INPUT PROJECT'!$L291</f>
        <v>0</v>
      </c>
      <c r="V351" s="297">
        <f>V$73*'6. INPUT PROJECT'!$K291*'6. INPUT PROJECT'!$L291</f>
        <v>0</v>
      </c>
      <c r="W351" s="297">
        <f>W$73*'6. INPUT PROJECT'!$K291*'6. INPUT PROJECT'!$L291</f>
        <v>0</v>
      </c>
      <c r="X351" s="297">
        <f>X$73*'6. INPUT PROJECT'!$K291*'6. INPUT PROJECT'!$L291*(1+'6. INPUT PROJECT'!$M291)</f>
        <v>0</v>
      </c>
      <c r="Y351" s="297">
        <f>Y$73*'6. INPUT PROJECT'!$K291*'6. INPUT PROJECT'!$L291*(1+'6. INPUT PROJECT'!$M291)</f>
        <v>0</v>
      </c>
      <c r="Z351" s="297">
        <f>Z$73*'6. INPUT PROJECT'!$K291*'6. INPUT PROJECT'!$L291*(1+'6. INPUT PROJECT'!$M291)</f>
        <v>0</v>
      </c>
      <c r="AA351" s="297">
        <f>AA$73*'6. INPUT PROJECT'!$K291*'6. INPUT PROJECT'!$L291*(1+'6. INPUT PROJECT'!$M291)</f>
        <v>0</v>
      </c>
      <c r="AB351" s="297">
        <f>AB$73*'6. INPUT PROJECT'!$K291*'6. INPUT PROJECT'!$L291*(1+'6. INPUT PROJECT'!$M291)</f>
        <v>0</v>
      </c>
      <c r="AC351" s="297">
        <f>AC$73*'6. INPUT PROJECT'!$K291*'6. INPUT PROJECT'!$L291*(1+'6. INPUT PROJECT'!$M291)</f>
        <v>0</v>
      </c>
      <c r="AD351" s="297">
        <f>AD$73*'6. INPUT PROJECT'!$K291*'6. INPUT PROJECT'!$L291*(1+'6. INPUT PROJECT'!$M291)</f>
        <v>0</v>
      </c>
      <c r="AE351" s="297">
        <f>AE$73*'6. INPUT PROJECT'!$K291*'6. INPUT PROJECT'!$L291*(1+'6. INPUT PROJECT'!$M291)</f>
        <v>0</v>
      </c>
      <c r="AF351" s="297">
        <f>AF$73*'6. INPUT PROJECT'!$K291*'6. INPUT PROJECT'!$L291*(1+'6. INPUT PROJECT'!$M291)</f>
        <v>0</v>
      </c>
      <c r="AG351" s="297">
        <f>AG$73*'6. INPUT PROJECT'!$K291*'6. INPUT PROJECT'!$L291*(1+'6. INPUT PROJECT'!$M291)</f>
        <v>0</v>
      </c>
      <c r="AH351" s="297">
        <f>AH$73*'6. INPUT PROJECT'!$K291*'6. INPUT PROJECT'!$L291*(1+'6. INPUT PROJECT'!$M291)</f>
        <v>0</v>
      </c>
      <c r="AI351" s="297">
        <f>AI$73*'6. INPUT PROJECT'!$K291*'6. INPUT PROJECT'!$L291*(1+'6. INPUT PROJECT'!$M291)</f>
        <v>0</v>
      </c>
      <c r="AJ351" s="297">
        <f>AJ$73*'6. INPUT PROJECT'!$K291*'6. INPUT PROJECT'!$L291*(1+'6. INPUT PROJECT'!$M291)^2</f>
        <v>0</v>
      </c>
      <c r="AK351" s="297">
        <f>AK$73*'6. INPUT PROJECT'!$K291*'6. INPUT PROJECT'!$L291*(1+'6. INPUT PROJECT'!$M291)^2</f>
        <v>0</v>
      </c>
      <c r="AL351" s="297">
        <f>AL$73*'6. INPUT PROJECT'!$K291*'6. INPUT PROJECT'!$L291*(1+'6. INPUT PROJECT'!$M291)^2</f>
        <v>0</v>
      </c>
      <c r="AM351" s="297">
        <f>AM$73*'6. INPUT PROJECT'!$K291*'6. INPUT PROJECT'!$L291*(1+'6. INPUT PROJECT'!$M291)^2</f>
        <v>0</v>
      </c>
      <c r="AN351" s="297">
        <f>AN$73*'6. INPUT PROJECT'!$K291*'6. INPUT PROJECT'!$L291*(1+'6. INPUT PROJECT'!$M291)^2</f>
        <v>0</v>
      </c>
      <c r="AO351" s="297">
        <f>AO$73*'6. INPUT PROJECT'!$K291*'6. INPUT PROJECT'!$L291*(1+'6. INPUT PROJECT'!$M291)^2</f>
        <v>0</v>
      </c>
      <c r="AP351" s="297">
        <f>AP$73*'6. INPUT PROJECT'!$K291*'6. INPUT PROJECT'!$L291*(1+'6. INPUT PROJECT'!$M291)^2</f>
        <v>0</v>
      </c>
      <c r="AQ351" s="297">
        <f>AQ$73*'6. INPUT PROJECT'!$K291*'6. INPUT PROJECT'!$L291*(1+'6. INPUT PROJECT'!$M291)^2</f>
        <v>0</v>
      </c>
      <c r="AR351" s="297">
        <f>AR$73*'6. INPUT PROJECT'!$K291*'6. INPUT PROJECT'!$L291*(1+'6. INPUT PROJECT'!$M291)^2</f>
        <v>0</v>
      </c>
      <c r="AS351" s="297">
        <f>AS$73*'6. INPUT PROJECT'!$K291*'6. INPUT PROJECT'!$L291*(1+'6. INPUT PROJECT'!$M291)^2</f>
        <v>0</v>
      </c>
      <c r="AT351" s="297">
        <f>AT$73*'6. INPUT PROJECT'!$K291*'6. INPUT PROJECT'!$L291*(1+'6. INPUT PROJECT'!$M291)^2</f>
        <v>0</v>
      </c>
      <c r="AU351" s="297">
        <f>AU$73*'6. INPUT PROJECT'!$K291*'6. INPUT PROJECT'!$L291*(1+'6. INPUT PROJECT'!$M291)^2</f>
        <v>0</v>
      </c>
      <c r="AV351" s="297">
        <f>AV$73*'6. INPUT PROJECT'!$K291*'6. INPUT PROJECT'!$L291*(1+'6. INPUT PROJECT'!$M291)^3</f>
        <v>0</v>
      </c>
      <c r="AW351" s="297">
        <f>AW$73*'6. INPUT PROJECT'!$K291*'6. INPUT PROJECT'!$L291*(1+'6. INPUT PROJECT'!$M291)^3</f>
        <v>0</v>
      </c>
      <c r="AX351" s="297">
        <f>AX$73*'6. INPUT PROJECT'!$K291*'6. INPUT PROJECT'!$L291*(1+'6. INPUT PROJECT'!$M291)^3</f>
        <v>0</v>
      </c>
      <c r="AY351" s="297">
        <f>AY$73*'6. INPUT PROJECT'!$K291*'6. INPUT PROJECT'!$L291*(1+'6. INPUT PROJECT'!$M291)^3</f>
        <v>0</v>
      </c>
      <c r="AZ351" s="297">
        <f>AZ$73*'6. INPUT PROJECT'!$K291*'6. INPUT PROJECT'!$L291*(1+'6. INPUT PROJECT'!$M291)^3</f>
        <v>0</v>
      </c>
      <c r="BA351" s="297">
        <f>BA$73*'6. INPUT PROJECT'!$K291*'6. INPUT PROJECT'!$L291*(1+'6. INPUT PROJECT'!$M291)^3</f>
        <v>0</v>
      </c>
      <c r="BB351" s="297">
        <f>BB$73*'6. INPUT PROJECT'!$K291*'6. INPUT PROJECT'!$L291*(1+'6. INPUT PROJECT'!$M291)^3</f>
        <v>0</v>
      </c>
      <c r="BC351" s="297">
        <f>BC$73*'6. INPUT PROJECT'!$K291*'6. INPUT PROJECT'!$L291*(1+'6. INPUT PROJECT'!$M291)^3</f>
        <v>0</v>
      </c>
      <c r="BD351" s="297">
        <f>BD$73*'6. INPUT PROJECT'!$K291*'6. INPUT PROJECT'!$L291*(1+'6. INPUT PROJECT'!$M291)^3</f>
        <v>0</v>
      </c>
      <c r="BE351" s="297">
        <f>BE$73*'6. INPUT PROJECT'!$K291*'6. INPUT PROJECT'!$L291*(1+'6. INPUT PROJECT'!$M291)^3</f>
        <v>0</v>
      </c>
      <c r="BF351" s="297">
        <f>BF$73*'6. INPUT PROJECT'!$K291*'6. INPUT PROJECT'!$L291*(1+'6. INPUT PROJECT'!$M291)^3</f>
        <v>0</v>
      </c>
      <c r="BG351" s="297">
        <f>BG$73*'6. INPUT PROJECT'!$K291*'6. INPUT PROJECT'!$L291*(1+'6. INPUT PROJECT'!$M291)^3</f>
        <v>0</v>
      </c>
      <c r="BH351" s="297">
        <f>BH$73*'6. INPUT PROJECT'!$K291*'6. INPUT PROJECT'!$L291*(1+'6. INPUT PROJECT'!$M291)^4</f>
        <v>0</v>
      </c>
      <c r="BI351" s="297">
        <f>BI$73*'6. INPUT PROJECT'!$K291*'6. INPUT PROJECT'!$L291*(1+'6. INPUT PROJECT'!$M291)^4</f>
        <v>0</v>
      </c>
      <c r="BJ351" s="297">
        <f>BJ$73*'6. INPUT PROJECT'!$K291*'6. INPUT PROJECT'!$L291*(1+'6. INPUT PROJECT'!$M291)^4</f>
        <v>0</v>
      </c>
      <c r="BK351" s="297">
        <f>BK$73*'6. INPUT PROJECT'!$K291*'6. INPUT PROJECT'!$L291*(1+'6. INPUT PROJECT'!$M291)^4</f>
        <v>0</v>
      </c>
      <c r="BL351" s="297">
        <f>BL$73*'6. INPUT PROJECT'!$K291*'6. INPUT PROJECT'!$L291*(1+'6. INPUT PROJECT'!$M291)^4</f>
        <v>0</v>
      </c>
      <c r="BM351" s="297">
        <f>BM$73*'6. INPUT PROJECT'!$K291*'6. INPUT PROJECT'!$L291*(1+'6. INPUT PROJECT'!$M291)^4</f>
        <v>0</v>
      </c>
      <c r="BN351" s="297">
        <f>BN$73*'6. INPUT PROJECT'!$K291*'6. INPUT PROJECT'!$L291*(1+'6. INPUT PROJECT'!$M291)^4</f>
        <v>0</v>
      </c>
      <c r="BO351" s="297">
        <f>BO$73*'6. INPUT PROJECT'!$K291*'6. INPUT PROJECT'!$L291*(1+'6. INPUT PROJECT'!$M291)^4</f>
        <v>0</v>
      </c>
      <c r="BP351" s="297">
        <f>BP$73*'6. INPUT PROJECT'!$K291*'6. INPUT PROJECT'!$L291*(1+'6. INPUT PROJECT'!$M291)^4</f>
        <v>0</v>
      </c>
      <c r="BQ351" s="297">
        <f>BQ$73*'6. INPUT PROJECT'!$K291*'6. INPUT PROJECT'!$L291*(1+'6. INPUT PROJECT'!$M291)^4</f>
        <v>0</v>
      </c>
      <c r="BR351" s="297">
        <f>BR$73*'6. INPUT PROJECT'!$K291*'6. INPUT PROJECT'!$L291*(1+'6. INPUT PROJECT'!$M291)^4</f>
        <v>0</v>
      </c>
      <c r="BS351" s="297">
        <f>BS$73*'6. INPUT PROJECT'!$K291*'6. INPUT PROJECT'!$L291*(1+'6. INPUT PROJECT'!$M291)^4</f>
        <v>0</v>
      </c>
    </row>
    <row r="352" spans="1:71" s="80" customFormat="1" ht="16" outlineLevel="2">
      <c r="A352" s="83"/>
      <c r="B352" s="129" t="str">
        <f>'6. INPUT PROJECT'!D292</f>
        <v>Project-3.5.3-Item #9</v>
      </c>
      <c r="C352" s="129">
        <f>'6. INPUT PROJECT'!F292</f>
        <v>0</v>
      </c>
      <c r="E352" s="297">
        <f>F352+G352+H352+I352+J352</f>
        <v>0</v>
      </c>
      <c r="F352" s="297">
        <f t="shared" si="197"/>
        <v>0</v>
      </c>
      <c r="G352" s="297">
        <f t="shared" si="198"/>
        <v>0</v>
      </c>
      <c r="H352" s="297">
        <f t="shared" si="199"/>
        <v>0</v>
      </c>
      <c r="I352" s="297">
        <f t="shared" si="200"/>
        <v>0</v>
      </c>
      <c r="J352" s="297">
        <f t="shared" si="201"/>
        <v>0</v>
      </c>
      <c r="K352" s="291"/>
      <c r="L352" s="297">
        <f>L$73*'6. INPUT PROJECT'!$K292*'6. INPUT PROJECT'!$L292</f>
        <v>0</v>
      </c>
      <c r="M352" s="297">
        <f>M$73*'6. INPUT PROJECT'!$K292*'6. INPUT PROJECT'!$L292</f>
        <v>0</v>
      </c>
      <c r="N352" s="297">
        <f>N$73*'6. INPUT PROJECT'!$K292*'6. INPUT PROJECT'!$L292</f>
        <v>0</v>
      </c>
      <c r="O352" s="297">
        <f>O$73*'6. INPUT PROJECT'!$K292*'6. INPUT PROJECT'!$L292</f>
        <v>0</v>
      </c>
      <c r="P352" s="297">
        <f>P$73*'6. INPUT PROJECT'!$K292*'6. INPUT PROJECT'!$L292</f>
        <v>0</v>
      </c>
      <c r="Q352" s="297">
        <f>Q$73*'6. INPUT PROJECT'!$K292*'6. INPUT PROJECT'!$L292</f>
        <v>0</v>
      </c>
      <c r="R352" s="297">
        <f>R$73*'6. INPUT PROJECT'!$K292*'6. INPUT PROJECT'!$L292</f>
        <v>0</v>
      </c>
      <c r="S352" s="297">
        <f>S$73*'6. INPUT PROJECT'!$K292*'6. INPUT PROJECT'!$L292</f>
        <v>0</v>
      </c>
      <c r="T352" s="297">
        <f>T$73*'6. INPUT PROJECT'!$K292*'6. INPUT PROJECT'!$L292</f>
        <v>0</v>
      </c>
      <c r="U352" s="297">
        <f>U$73*'6. INPUT PROJECT'!$K292*'6. INPUT PROJECT'!$L292</f>
        <v>0</v>
      </c>
      <c r="V352" s="297">
        <f>V$73*'6. INPUT PROJECT'!$K292*'6. INPUT PROJECT'!$L292</f>
        <v>0</v>
      </c>
      <c r="W352" s="297">
        <f>W$73*'6. INPUT PROJECT'!$K292*'6. INPUT PROJECT'!$L292</f>
        <v>0</v>
      </c>
      <c r="X352" s="297">
        <f>X$73*'6. INPUT PROJECT'!$K292*'6. INPUT PROJECT'!$L292*(1+'6. INPUT PROJECT'!$M292)</f>
        <v>0</v>
      </c>
      <c r="Y352" s="297">
        <f>Y$73*'6. INPUT PROJECT'!$K292*'6. INPUT PROJECT'!$L292*(1+'6. INPUT PROJECT'!$M292)</f>
        <v>0</v>
      </c>
      <c r="Z352" s="297">
        <f>Z$73*'6. INPUT PROJECT'!$K292*'6. INPUT PROJECT'!$L292*(1+'6. INPUT PROJECT'!$M292)</f>
        <v>0</v>
      </c>
      <c r="AA352" s="297">
        <f>AA$73*'6. INPUT PROJECT'!$K292*'6. INPUT PROJECT'!$L292*(1+'6. INPUT PROJECT'!$M292)</f>
        <v>0</v>
      </c>
      <c r="AB352" s="297">
        <f>AB$73*'6. INPUT PROJECT'!$K292*'6. INPUT PROJECT'!$L292*(1+'6. INPUT PROJECT'!$M292)</f>
        <v>0</v>
      </c>
      <c r="AC352" s="297">
        <f>AC$73*'6. INPUT PROJECT'!$K292*'6. INPUT PROJECT'!$L292*(1+'6. INPUT PROJECT'!$M292)</f>
        <v>0</v>
      </c>
      <c r="AD352" s="297">
        <f>AD$73*'6. INPUT PROJECT'!$K292*'6. INPUT PROJECT'!$L292*(1+'6. INPUT PROJECT'!$M292)</f>
        <v>0</v>
      </c>
      <c r="AE352" s="297">
        <f>AE$73*'6. INPUT PROJECT'!$K292*'6. INPUT PROJECT'!$L292*(1+'6. INPUT PROJECT'!$M292)</f>
        <v>0</v>
      </c>
      <c r="AF352" s="297">
        <f>AF$73*'6. INPUT PROJECT'!$K292*'6. INPUT PROJECT'!$L292*(1+'6. INPUT PROJECT'!$M292)</f>
        <v>0</v>
      </c>
      <c r="AG352" s="297">
        <f>AG$73*'6. INPUT PROJECT'!$K292*'6. INPUT PROJECT'!$L292*(1+'6. INPUT PROJECT'!$M292)</f>
        <v>0</v>
      </c>
      <c r="AH352" s="297">
        <f>AH$73*'6. INPUT PROJECT'!$K292*'6. INPUT PROJECT'!$L292*(1+'6. INPUT PROJECT'!$M292)</f>
        <v>0</v>
      </c>
      <c r="AI352" s="297">
        <f>AI$73*'6. INPUT PROJECT'!$K292*'6. INPUT PROJECT'!$L292*(1+'6. INPUT PROJECT'!$M292)</f>
        <v>0</v>
      </c>
      <c r="AJ352" s="297">
        <f>AJ$73*'6. INPUT PROJECT'!$K292*'6. INPUT PROJECT'!$L292*(1+'6. INPUT PROJECT'!$M292)^2</f>
        <v>0</v>
      </c>
      <c r="AK352" s="297">
        <f>AK$73*'6. INPUT PROJECT'!$K292*'6. INPUT PROJECT'!$L292*(1+'6. INPUT PROJECT'!$M292)^2</f>
        <v>0</v>
      </c>
      <c r="AL352" s="297">
        <f>AL$73*'6. INPUT PROJECT'!$K292*'6. INPUT PROJECT'!$L292*(1+'6. INPUT PROJECT'!$M292)^2</f>
        <v>0</v>
      </c>
      <c r="AM352" s="297">
        <f>AM$73*'6. INPUT PROJECT'!$K292*'6. INPUT PROJECT'!$L292*(1+'6. INPUT PROJECT'!$M292)^2</f>
        <v>0</v>
      </c>
      <c r="AN352" s="297">
        <f>AN$73*'6. INPUT PROJECT'!$K292*'6. INPUT PROJECT'!$L292*(1+'6. INPUT PROJECT'!$M292)^2</f>
        <v>0</v>
      </c>
      <c r="AO352" s="297">
        <f>AO$73*'6. INPUT PROJECT'!$K292*'6. INPUT PROJECT'!$L292*(1+'6. INPUT PROJECT'!$M292)^2</f>
        <v>0</v>
      </c>
      <c r="AP352" s="297">
        <f>AP$73*'6. INPUT PROJECT'!$K292*'6. INPUT PROJECT'!$L292*(1+'6. INPUT PROJECT'!$M292)^2</f>
        <v>0</v>
      </c>
      <c r="AQ352" s="297">
        <f>AQ$73*'6. INPUT PROJECT'!$K292*'6. INPUT PROJECT'!$L292*(1+'6. INPUT PROJECT'!$M292)^2</f>
        <v>0</v>
      </c>
      <c r="AR352" s="297">
        <f>AR$73*'6. INPUT PROJECT'!$K292*'6. INPUT PROJECT'!$L292*(1+'6. INPUT PROJECT'!$M292)^2</f>
        <v>0</v>
      </c>
      <c r="AS352" s="297">
        <f>AS$73*'6. INPUT PROJECT'!$K292*'6. INPUT PROJECT'!$L292*(1+'6. INPUT PROJECT'!$M292)^2</f>
        <v>0</v>
      </c>
      <c r="AT352" s="297">
        <f>AT$73*'6. INPUT PROJECT'!$K292*'6. INPUT PROJECT'!$L292*(1+'6. INPUT PROJECT'!$M292)^2</f>
        <v>0</v>
      </c>
      <c r="AU352" s="297">
        <f>AU$73*'6. INPUT PROJECT'!$K292*'6. INPUT PROJECT'!$L292*(1+'6. INPUT PROJECT'!$M292)^2</f>
        <v>0</v>
      </c>
      <c r="AV352" s="297">
        <f>AV$73*'6. INPUT PROJECT'!$K292*'6. INPUT PROJECT'!$L292*(1+'6. INPUT PROJECT'!$M292)^3</f>
        <v>0</v>
      </c>
      <c r="AW352" s="297">
        <f>AW$73*'6. INPUT PROJECT'!$K292*'6. INPUT PROJECT'!$L292*(1+'6. INPUT PROJECT'!$M292)^3</f>
        <v>0</v>
      </c>
      <c r="AX352" s="297">
        <f>AX$73*'6. INPUT PROJECT'!$K292*'6. INPUT PROJECT'!$L292*(1+'6. INPUT PROJECT'!$M292)^3</f>
        <v>0</v>
      </c>
      <c r="AY352" s="297">
        <f>AY$73*'6. INPUT PROJECT'!$K292*'6. INPUT PROJECT'!$L292*(1+'6. INPUT PROJECT'!$M292)^3</f>
        <v>0</v>
      </c>
      <c r="AZ352" s="297">
        <f>AZ$73*'6. INPUT PROJECT'!$K292*'6. INPUT PROJECT'!$L292*(1+'6. INPUT PROJECT'!$M292)^3</f>
        <v>0</v>
      </c>
      <c r="BA352" s="297">
        <f>BA$73*'6. INPUT PROJECT'!$K292*'6. INPUT PROJECT'!$L292*(1+'6. INPUT PROJECT'!$M292)^3</f>
        <v>0</v>
      </c>
      <c r="BB352" s="297">
        <f>BB$73*'6. INPUT PROJECT'!$K292*'6. INPUT PROJECT'!$L292*(1+'6. INPUT PROJECT'!$M292)^3</f>
        <v>0</v>
      </c>
      <c r="BC352" s="297">
        <f>BC$73*'6. INPUT PROJECT'!$K292*'6. INPUT PROJECT'!$L292*(1+'6. INPUT PROJECT'!$M292)^3</f>
        <v>0</v>
      </c>
      <c r="BD352" s="297">
        <f>BD$73*'6. INPUT PROJECT'!$K292*'6. INPUT PROJECT'!$L292*(1+'6. INPUT PROJECT'!$M292)^3</f>
        <v>0</v>
      </c>
      <c r="BE352" s="297">
        <f>BE$73*'6. INPUT PROJECT'!$K292*'6. INPUT PROJECT'!$L292*(1+'6. INPUT PROJECT'!$M292)^3</f>
        <v>0</v>
      </c>
      <c r="BF352" s="297">
        <f>BF$73*'6. INPUT PROJECT'!$K292*'6. INPUT PROJECT'!$L292*(1+'6. INPUT PROJECT'!$M292)^3</f>
        <v>0</v>
      </c>
      <c r="BG352" s="297">
        <f>BG$73*'6. INPUT PROJECT'!$K292*'6. INPUT PROJECT'!$L292*(1+'6. INPUT PROJECT'!$M292)^3</f>
        <v>0</v>
      </c>
      <c r="BH352" s="297">
        <f>BH$73*'6. INPUT PROJECT'!$K292*'6. INPUT PROJECT'!$L292*(1+'6. INPUT PROJECT'!$M292)^4</f>
        <v>0</v>
      </c>
      <c r="BI352" s="297">
        <f>BI$73*'6. INPUT PROJECT'!$K292*'6. INPUT PROJECT'!$L292*(1+'6. INPUT PROJECT'!$M292)^4</f>
        <v>0</v>
      </c>
      <c r="BJ352" s="297">
        <f>BJ$73*'6. INPUT PROJECT'!$K292*'6. INPUT PROJECT'!$L292*(1+'6. INPUT PROJECT'!$M292)^4</f>
        <v>0</v>
      </c>
      <c r="BK352" s="297">
        <f>BK$73*'6. INPUT PROJECT'!$K292*'6. INPUT PROJECT'!$L292*(1+'6. INPUT PROJECT'!$M292)^4</f>
        <v>0</v>
      </c>
      <c r="BL352" s="297">
        <f>BL$73*'6. INPUT PROJECT'!$K292*'6. INPUT PROJECT'!$L292*(1+'6. INPUT PROJECT'!$M292)^4</f>
        <v>0</v>
      </c>
      <c r="BM352" s="297">
        <f>BM$73*'6. INPUT PROJECT'!$K292*'6. INPUT PROJECT'!$L292*(1+'6. INPUT PROJECT'!$M292)^4</f>
        <v>0</v>
      </c>
      <c r="BN352" s="297">
        <f>BN$73*'6. INPUT PROJECT'!$K292*'6. INPUT PROJECT'!$L292*(1+'6. INPUT PROJECT'!$M292)^4</f>
        <v>0</v>
      </c>
      <c r="BO352" s="297">
        <f>BO$73*'6. INPUT PROJECT'!$K292*'6. INPUT PROJECT'!$L292*(1+'6. INPUT PROJECT'!$M292)^4</f>
        <v>0</v>
      </c>
      <c r="BP352" s="297">
        <f>BP$73*'6. INPUT PROJECT'!$K292*'6. INPUT PROJECT'!$L292*(1+'6. INPUT PROJECT'!$M292)^4</f>
        <v>0</v>
      </c>
      <c r="BQ352" s="297">
        <f>BQ$73*'6. INPUT PROJECT'!$K292*'6. INPUT PROJECT'!$L292*(1+'6. INPUT PROJECT'!$M292)^4</f>
        <v>0</v>
      </c>
      <c r="BR352" s="297">
        <f>BR$73*'6. INPUT PROJECT'!$K292*'6. INPUT PROJECT'!$L292*(1+'6. INPUT PROJECT'!$M292)^4</f>
        <v>0</v>
      </c>
      <c r="BS352" s="297">
        <f>BS$73*'6. INPUT PROJECT'!$K292*'6. INPUT PROJECT'!$L292*(1+'6. INPUT PROJECT'!$M292)^4</f>
        <v>0</v>
      </c>
    </row>
    <row r="353" spans="1:71" s="80" customFormat="1" ht="16" outlineLevel="2">
      <c r="A353" s="83"/>
      <c r="B353" s="134" t="str">
        <f>'6. INPUT PROJECT'!D293</f>
        <v>Project-3.5.3-Item #10</v>
      </c>
      <c r="C353" s="134">
        <f>'6. INPUT PROJECT'!F293</f>
        <v>0</v>
      </c>
      <c r="E353" s="298">
        <f>F353+G353+H353+I353+J353</f>
        <v>0</v>
      </c>
      <c r="F353" s="298">
        <f>SUM(L353:W353)</f>
        <v>0</v>
      </c>
      <c r="G353" s="298">
        <f>SUM(X353:AI353)</f>
        <v>0</v>
      </c>
      <c r="H353" s="298">
        <f>SUM(AJ353:AU353)</f>
        <v>0</v>
      </c>
      <c r="I353" s="298">
        <f>SUM(AV353:BG353)</f>
        <v>0</v>
      </c>
      <c r="J353" s="298">
        <f>SUM(BH353:BS353)</f>
        <v>0</v>
      </c>
      <c r="K353" s="291"/>
      <c r="L353" s="298">
        <f>L$73*'6. INPUT PROJECT'!$K293*'6. INPUT PROJECT'!$L293</f>
        <v>0</v>
      </c>
      <c r="M353" s="298">
        <f>M$73*'6. INPUT PROJECT'!$K293*'6. INPUT PROJECT'!$L293</f>
        <v>0</v>
      </c>
      <c r="N353" s="298">
        <f>N$73*'6. INPUT PROJECT'!$K293*'6. INPUT PROJECT'!$L293</f>
        <v>0</v>
      </c>
      <c r="O353" s="298">
        <f>O$73*'6. INPUT PROJECT'!$K293*'6. INPUT PROJECT'!$L293</f>
        <v>0</v>
      </c>
      <c r="P353" s="298">
        <f>P$73*'6. INPUT PROJECT'!$K293*'6. INPUT PROJECT'!$L293</f>
        <v>0</v>
      </c>
      <c r="Q353" s="298">
        <f>Q$73*'6. INPUT PROJECT'!$K293*'6. INPUT PROJECT'!$L293</f>
        <v>0</v>
      </c>
      <c r="R353" s="298">
        <f>R$73*'6. INPUT PROJECT'!$K293*'6. INPUT PROJECT'!$L293</f>
        <v>0</v>
      </c>
      <c r="S353" s="298">
        <f>S$73*'6. INPUT PROJECT'!$K293*'6. INPUT PROJECT'!$L293</f>
        <v>0</v>
      </c>
      <c r="T353" s="298">
        <f>T$73*'6. INPUT PROJECT'!$K293*'6. INPUT PROJECT'!$L293</f>
        <v>0</v>
      </c>
      <c r="U353" s="298">
        <f>U$73*'6. INPUT PROJECT'!$K293*'6. INPUT PROJECT'!$L293</f>
        <v>0</v>
      </c>
      <c r="V353" s="298">
        <f>V$73*'6. INPUT PROJECT'!$K293*'6. INPUT PROJECT'!$L293</f>
        <v>0</v>
      </c>
      <c r="W353" s="298">
        <f>W$73*'6. INPUT PROJECT'!$K293*'6. INPUT PROJECT'!$L293</f>
        <v>0</v>
      </c>
      <c r="X353" s="298">
        <f>X$73*'6. INPUT PROJECT'!$K293*'6. INPUT PROJECT'!$L293*(1+'6. INPUT PROJECT'!$M293)</f>
        <v>0</v>
      </c>
      <c r="Y353" s="298">
        <f>Y$73*'6. INPUT PROJECT'!$K293*'6. INPUT PROJECT'!$L293*(1+'6. INPUT PROJECT'!$M293)</f>
        <v>0</v>
      </c>
      <c r="Z353" s="298">
        <f>Z$73*'6. INPUT PROJECT'!$K293*'6. INPUT PROJECT'!$L293*(1+'6. INPUT PROJECT'!$M293)</f>
        <v>0</v>
      </c>
      <c r="AA353" s="298">
        <f>AA$73*'6. INPUT PROJECT'!$K293*'6. INPUT PROJECT'!$L293*(1+'6. INPUT PROJECT'!$M293)</f>
        <v>0</v>
      </c>
      <c r="AB353" s="298">
        <f>AB$73*'6. INPUT PROJECT'!$K293*'6. INPUT PROJECT'!$L293*(1+'6. INPUT PROJECT'!$M293)</f>
        <v>0</v>
      </c>
      <c r="AC353" s="298">
        <f>AC$73*'6. INPUT PROJECT'!$K293*'6. INPUT PROJECT'!$L293*(1+'6. INPUT PROJECT'!$M293)</f>
        <v>0</v>
      </c>
      <c r="AD353" s="298">
        <f>AD$73*'6. INPUT PROJECT'!$K293*'6. INPUT PROJECT'!$L293*(1+'6. INPUT PROJECT'!$M293)</f>
        <v>0</v>
      </c>
      <c r="AE353" s="298">
        <f>AE$73*'6. INPUT PROJECT'!$K293*'6. INPUT PROJECT'!$L293*(1+'6. INPUT PROJECT'!$M293)</f>
        <v>0</v>
      </c>
      <c r="AF353" s="298">
        <f>AF$73*'6. INPUT PROJECT'!$K293*'6. INPUT PROJECT'!$L293*(1+'6. INPUT PROJECT'!$M293)</f>
        <v>0</v>
      </c>
      <c r="AG353" s="298">
        <f>AG$73*'6. INPUT PROJECT'!$K293*'6. INPUT PROJECT'!$L293*(1+'6. INPUT PROJECT'!$M293)</f>
        <v>0</v>
      </c>
      <c r="AH353" s="298">
        <f>AH$73*'6. INPUT PROJECT'!$K293*'6. INPUT PROJECT'!$L293*(1+'6. INPUT PROJECT'!$M293)</f>
        <v>0</v>
      </c>
      <c r="AI353" s="298">
        <f>AI$73*'6. INPUT PROJECT'!$K293*'6. INPUT PROJECT'!$L293*(1+'6. INPUT PROJECT'!$M293)</f>
        <v>0</v>
      </c>
      <c r="AJ353" s="298">
        <f>AJ$73*'6. INPUT PROJECT'!$K293*'6. INPUT PROJECT'!$L293*(1+'6. INPUT PROJECT'!$M293)^2</f>
        <v>0</v>
      </c>
      <c r="AK353" s="298">
        <f>AK$73*'6. INPUT PROJECT'!$K293*'6. INPUT PROJECT'!$L293*(1+'6. INPUT PROJECT'!$M293)^2</f>
        <v>0</v>
      </c>
      <c r="AL353" s="298">
        <f>AL$73*'6. INPUT PROJECT'!$K293*'6. INPUT PROJECT'!$L293*(1+'6. INPUT PROJECT'!$M293)^2</f>
        <v>0</v>
      </c>
      <c r="AM353" s="298">
        <f>AM$73*'6. INPUT PROJECT'!$K293*'6. INPUT PROJECT'!$L293*(1+'6. INPUT PROJECT'!$M293)^2</f>
        <v>0</v>
      </c>
      <c r="AN353" s="298">
        <f>AN$73*'6. INPUT PROJECT'!$K293*'6. INPUT PROJECT'!$L293*(1+'6. INPUT PROJECT'!$M293)^2</f>
        <v>0</v>
      </c>
      <c r="AO353" s="298">
        <f>AO$73*'6. INPUT PROJECT'!$K293*'6. INPUT PROJECT'!$L293*(1+'6. INPUT PROJECT'!$M293)^2</f>
        <v>0</v>
      </c>
      <c r="AP353" s="298">
        <f>AP$73*'6. INPUT PROJECT'!$K293*'6. INPUT PROJECT'!$L293*(1+'6. INPUT PROJECT'!$M293)^2</f>
        <v>0</v>
      </c>
      <c r="AQ353" s="298">
        <f>AQ$73*'6. INPUT PROJECT'!$K293*'6. INPUT PROJECT'!$L293*(1+'6. INPUT PROJECT'!$M293)^2</f>
        <v>0</v>
      </c>
      <c r="AR353" s="298">
        <f>AR$73*'6. INPUT PROJECT'!$K293*'6. INPUT PROJECT'!$L293*(1+'6. INPUT PROJECT'!$M293)^2</f>
        <v>0</v>
      </c>
      <c r="AS353" s="298">
        <f>AS$73*'6. INPUT PROJECT'!$K293*'6. INPUT PROJECT'!$L293*(1+'6. INPUT PROJECT'!$M293)^2</f>
        <v>0</v>
      </c>
      <c r="AT353" s="298">
        <f>AT$73*'6. INPUT PROJECT'!$K293*'6. INPUT PROJECT'!$L293*(1+'6. INPUT PROJECT'!$M293)^2</f>
        <v>0</v>
      </c>
      <c r="AU353" s="298">
        <f>AU$73*'6. INPUT PROJECT'!$K293*'6. INPUT PROJECT'!$L293*(1+'6. INPUT PROJECT'!$M293)^2</f>
        <v>0</v>
      </c>
      <c r="AV353" s="298">
        <f>AV$73*'6. INPUT PROJECT'!$K293*'6. INPUT PROJECT'!$L293*(1+'6. INPUT PROJECT'!$M293)^3</f>
        <v>0</v>
      </c>
      <c r="AW353" s="298">
        <f>AW$73*'6. INPUT PROJECT'!$K293*'6. INPUT PROJECT'!$L293*(1+'6. INPUT PROJECT'!$M293)^3</f>
        <v>0</v>
      </c>
      <c r="AX353" s="298">
        <f>AX$73*'6. INPUT PROJECT'!$K293*'6. INPUT PROJECT'!$L293*(1+'6. INPUT PROJECT'!$M293)^3</f>
        <v>0</v>
      </c>
      <c r="AY353" s="298">
        <f>AY$73*'6. INPUT PROJECT'!$K293*'6. INPUT PROJECT'!$L293*(1+'6. INPUT PROJECT'!$M293)^3</f>
        <v>0</v>
      </c>
      <c r="AZ353" s="298">
        <f>AZ$73*'6. INPUT PROJECT'!$K293*'6. INPUT PROJECT'!$L293*(1+'6. INPUT PROJECT'!$M293)^3</f>
        <v>0</v>
      </c>
      <c r="BA353" s="298">
        <f>BA$73*'6. INPUT PROJECT'!$K293*'6. INPUT PROJECT'!$L293*(1+'6. INPUT PROJECT'!$M293)^3</f>
        <v>0</v>
      </c>
      <c r="BB353" s="298">
        <f>BB$73*'6. INPUT PROJECT'!$K293*'6. INPUT PROJECT'!$L293*(1+'6. INPUT PROJECT'!$M293)^3</f>
        <v>0</v>
      </c>
      <c r="BC353" s="298">
        <f>BC$73*'6. INPUT PROJECT'!$K293*'6. INPUT PROJECT'!$L293*(1+'6. INPUT PROJECT'!$M293)^3</f>
        <v>0</v>
      </c>
      <c r="BD353" s="298">
        <f>BD$73*'6. INPUT PROJECT'!$K293*'6. INPUT PROJECT'!$L293*(1+'6. INPUT PROJECT'!$M293)^3</f>
        <v>0</v>
      </c>
      <c r="BE353" s="298">
        <f>BE$73*'6. INPUT PROJECT'!$K293*'6. INPUT PROJECT'!$L293*(1+'6. INPUT PROJECT'!$M293)^3</f>
        <v>0</v>
      </c>
      <c r="BF353" s="298">
        <f>BF$73*'6. INPUT PROJECT'!$K293*'6. INPUT PROJECT'!$L293*(1+'6. INPUT PROJECT'!$M293)^3</f>
        <v>0</v>
      </c>
      <c r="BG353" s="298">
        <f>BG$73*'6. INPUT PROJECT'!$K293*'6. INPUT PROJECT'!$L293*(1+'6. INPUT PROJECT'!$M293)^3</f>
        <v>0</v>
      </c>
      <c r="BH353" s="298">
        <f>BH$73*'6. INPUT PROJECT'!$K293*'6. INPUT PROJECT'!$L293*(1+'6. INPUT PROJECT'!$M293)^4</f>
        <v>0</v>
      </c>
      <c r="BI353" s="298">
        <f>BI$73*'6. INPUT PROJECT'!$K293*'6. INPUT PROJECT'!$L293*(1+'6. INPUT PROJECT'!$M293)^4</f>
        <v>0</v>
      </c>
      <c r="BJ353" s="298">
        <f>BJ$73*'6. INPUT PROJECT'!$K293*'6. INPUT PROJECT'!$L293*(1+'6. INPUT PROJECT'!$M293)^4</f>
        <v>0</v>
      </c>
      <c r="BK353" s="298">
        <f>BK$73*'6. INPUT PROJECT'!$K293*'6. INPUT PROJECT'!$L293*(1+'6. INPUT PROJECT'!$M293)^4</f>
        <v>0</v>
      </c>
      <c r="BL353" s="298">
        <f>BL$73*'6. INPUT PROJECT'!$K293*'6. INPUT PROJECT'!$L293*(1+'6. INPUT PROJECT'!$M293)^4</f>
        <v>0</v>
      </c>
      <c r="BM353" s="298">
        <f>BM$73*'6. INPUT PROJECT'!$K293*'6. INPUT PROJECT'!$L293*(1+'6. INPUT PROJECT'!$M293)^4</f>
        <v>0</v>
      </c>
      <c r="BN353" s="298">
        <f>BN$73*'6. INPUT PROJECT'!$K293*'6. INPUT PROJECT'!$L293*(1+'6. INPUT PROJECT'!$M293)^4</f>
        <v>0</v>
      </c>
      <c r="BO353" s="298">
        <f>BO$73*'6. INPUT PROJECT'!$K293*'6. INPUT PROJECT'!$L293*(1+'6. INPUT PROJECT'!$M293)^4</f>
        <v>0</v>
      </c>
      <c r="BP353" s="298">
        <f>BP$73*'6. INPUT PROJECT'!$K293*'6. INPUT PROJECT'!$L293*(1+'6. INPUT PROJECT'!$M293)^4</f>
        <v>0</v>
      </c>
      <c r="BQ353" s="298">
        <f>BQ$73*'6. INPUT PROJECT'!$K293*'6. INPUT PROJECT'!$L293*(1+'6. INPUT PROJECT'!$M293)^4</f>
        <v>0</v>
      </c>
      <c r="BR353" s="298">
        <f>BR$73*'6. INPUT PROJECT'!$K293*'6. INPUT PROJECT'!$L293*(1+'6. INPUT PROJECT'!$M293)^4</f>
        <v>0</v>
      </c>
      <c r="BS353" s="298">
        <f>BS$73*'6. INPUT PROJECT'!$K293*'6. INPUT PROJECT'!$L293*(1+'6. INPUT PROJECT'!$M293)^4</f>
        <v>0</v>
      </c>
    </row>
    <row r="354" spans="1:71" ht="18" customHeight="1">
      <c r="E354" s="322"/>
      <c r="F354" s="322"/>
      <c r="G354" s="322"/>
      <c r="H354" s="322"/>
      <c r="I354" s="322"/>
      <c r="J354" s="322"/>
      <c r="K354" s="322"/>
      <c r="L354" s="322"/>
      <c r="M354" s="322"/>
      <c r="N354" s="322"/>
      <c r="O354" s="322"/>
      <c r="P354" s="322"/>
      <c r="Q354" s="322"/>
      <c r="R354" s="322"/>
      <c r="S354" s="322"/>
      <c r="T354" s="322"/>
      <c r="U354" s="322"/>
      <c r="V354" s="322"/>
      <c r="W354" s="322"/>
      <c r="X354" s="322"/>
      <c r="Y354" s="322"/>
      <c r="Z354" s="322"/>
      <c r="AA354" s="322"/>
      <c r="AB354" s="322"/>
      <c r="AC354" s="322"/>
      <c r="AD354" s="322"/>
      <c r="AE354" s="322"/>
      <c r="AF354" s="322"/>
      <c r="AG354" s="322"/>
      <c r="AH354" s="322"/>
      <c r="AI354" s="322"/>
      <c r="AJ354" s="322"/>
      <c r="AK354" s="322"/>
      <c r="AL354" s="322"/>
      <c r="AM354" s="322"/>
      <c r="AN354" s="322"/>
      <c r="AO354" s="322"/>
      <c r="AP354" s="322"/>
      <c r="AQ354" s="322"/>
      <c r="AR354" s="322"/>
      <c r="AS354" s="322"/>
      <c r="AT354" s="322"/>
      <c r="AU354" s="322"/>
      <c r="AV354" s="322"/>
      <c r="AW354" s="322"/>
      <c r="AX354" s="322"/>
      <c r="AY354" s="322"/>
      <c r="AZ354" s="322"/>
      <c r="BA354" s="322"/>
      <c r="BB354" s="322"/>
      <c r="BC354" s="322"/>
      <c r="BD354" s="322"/>
      <c r="BE354" s="322"/>
      <c r="BF354" s="322"/>
      <c r="BG354" s="322"/>
      <c r="BH354" s="322"/>
      <c r="BI354" s="322"/>
      <c r="BJ354" s="322"/>
      <c r="BK354" s="322"/>
      <c r="BL354" s="322"/>
      <c r="BM354" s="322"/>
      <c r="BN354" s="322"/>
      <c r="BO354" s="322"/>
      <c r="BP354" s="322"/>
      <c r="BQ354" s="322"/>
      <c r="BR354" s="322"/>
      <c r="BS354" s="322"/>
    </row>
    <row r="355" spans="1:71" s="5" customFormat="1" ht="21">
      <c r="B355" s="40" t="str">
        <f>CONCATENATE('7. INPUT O&amp;N UC'!B79," - ",'7. INPUT O&amp;N UC'!C5)</f>
        <v>4. - O&amp;N UC</v>
      </c>
      <c r="C355" s="128" t="str">
        <f>'7. INPUT O&amp;N UC'!C79</f>
        <v>O&amp;N UC - NTT</v>
      </c>
      <c r="E355" s="290" t="str">
        <f t="shared" ref="E355:J355" si="210">E$1</f>
        <v>SUM</v>
      </c>
      <c r="F355" s="290" t="str">
        <f t="shared" si="210"/>
        <v>Year 1</v>
      </c>
      <c r="G355" s="290" t="str">
        <f t="shared" si="210"/>
        <v>Year 2</v>
      </c>
      <c r="H355" s="290" t="str">
        <f t="shared" si="210"/>
        <v>Year 3</v>
      </c>
      <c r="I355" s="290" t="str">
        <f t="shared" si="210"/>
        <v>Year 4</v>
      </c>
      <c r="J355" s="290" t="str">
        <f t="shared" si="210"/>
        <v>Year 5</v>
      </c>
      <c r="K355" s="314"/>
      <c r="L355" s="138">
        <f t="shared" ref="L355:BS355" si="211">L$1</f>
        <v>43922</v>
      </c>
      <c r="M355" s="138">
        <f t="shared" si="211"/>
        <v>43952</v>
      </c>
      <c r="N355" s="138">
        <f t="shared" si="211"/>
        <v>43983</v>
      </c>
      <c r="O355" s="138">
        <f t="shared" si="211"/>
        <v>44013</v>
      </c>
      <c r="P355" s="138">
        <f t="shared" si="211"/>
        <v>44044</v>
      </c>
      <c r="Q355" s="138">
        <f t="shared" si="211"/>
        <v>44075</v>
      </c>
      <c r="R355" s="138">
        <f t="shared" si="211"/>
        <v>44105</v>
      </c>
      <c r="S355" s="138">
        <f t="shared" si="211"/>
        <v>44136</v>
      </c>
      <c r="T355" s="138">
        <f t="shared" si="211"/>
        <v>44166</v>
      </c>
      <c r="U355" s="138">
        <f t="shared" si="211"/>
        <v>44197</v>
      </c>
      <c r="V355" s="138">
        <f t="shared" si="211"/>
        <v>44228</v>
      </c>
      <c r="W355" s="138">
        <f t="shared" si="211"/>
        <v>44256</v>
      </c>
      <c r="X355" s="138">
        <f t="shared" si="211"/>
        <v>44287</v>
      </c>
      <c r="Y355" s="138">
        <f t="shared" si="211"/>
        <v>44317</v>
      </c>
      <c r="Z355" s="138">
        <f t="shared" si="211"/>
        <v>44348</v>
      </c>
      <c r="AA355" s="138">
        <f t="shared" si="211"/>
        <v>44378</v>
      </c>
      <c r="AB355" s="138">
        <f t="shared" si="211"/>
        <v>44409</v>
      </c>
      <c r="AC355" s="138">
        <f t="shared" si="211"/>
        <v>44440</v>
      </c>
      <c r="AD355" s="138">
        <f t="shared" si="211"/>
        <v>44470</v>
      </c>
      <c r="AE355" s="138">
        <f t="shared" si="211"/>
        <v>44501</v>
      </c>
      <c r="AF355" s="138">
        <f t="shared" si="211"/>
        <v>44531</v>
      </c>
      <c r="AG355" s="138">
        <f t="shared" si="211"/>
        <v>44562</v>
      </c>
      <c r="AH355" s="138">
        <f t="shared" si="211"/>
        <v>44593</v>
      </c>
      <c r="AI355" s="138">
        <f t="shared" si="211"/>
        <v>44621</v>
      </c>
      <c r="AJ355" s="138">
        <f t="shared" si="211"/>
        <v>44652</v>
      </c>
      <c r="AK355" s="138">
        <f t="shared" si="211"/>
        <v>44682</v>
      </c>
      <c r="AL355" s="138">
        <f t="shared" si="211"/>
        <v>44713</v>
      </c>
      <c r="AM355" s="138">
        <f t="shared" si="211"/>
        <v>44743</v>
      </c>
      <c r="AN355" s="138">
        <f t="shared" si="211"/>
        <v>44774</v>
      </c>
      <c r="AO355" s="138">
        <f t="shared" si="211"/>
        <v>44805</v>
      </c>
      <c r="AP355" s="138">
        <f t="shared" si="211"/>
        <v>44835</v>
      </c>
      <c r="AQ355" s="138">
        <f t="shared" si="211"/>
        <v>44866</v>
      </c>
      <c r="AR355" s="138">
        <f t="shared" si="211"/>
        <v>44896</v>
      </c>
      <c r="AS355" s="138">
        <f t="shared" si="211"/>
        <v>44927</v>
      </c>
      <c r="AT355" s="138">
        <f t="shared" si="211"/>
        <v>44958</v>
      </c>
      <c r="AU355" s="138">
        <f t="shared" si="211"/>
        <v>44986</v>
      </c>
      <c r="AV355" s="138">
        <f t="shared" si="211"/>
        <v>45017</v>
      </c>
      <c r="AW355" s="138">
        <f t="shared" si="211"/>
        <v>45047</v>
      </c>
      <c r="AX355" s="138">
        <f t="shared" si="211"/>
        <v>45078</v>
      </c>
      <c r="AY355" s="138">
        <f t="shared" si="211"/>
        <v>45108</v>
      </c>
      <c r="AZ355" s="138">
        <f t="shared" si="211"/>
        <v>45139</v>
      </c>
      <c r="BA355" s="138">
        <f t="shared" si="211"/>
        <v>45170</v>
      </c>
      <c r="BB355" s="138">
        <f t="shared" si="211"/>
        <v>45200</v>
      </c>
      <c r="BC355" s="138">
        <f t="shared" si="211"/>
        <v>45231</v>
      </c>
      <c r="BD355" s="138">
        <f t="shared" si="211"/>
        <v>45261</v>
      </c>
      <c r="BE355" s="138">
        <f t="shared" si="211"/>
        <v>45292</v>
      </c>
      <c r="BF355" s="138">
        <f t="shared" si="211"/>
        <v>45323</v>
      </c>
      <c r="BG355" s="138">
        <f t="shared" si="211"/>
        <v>45352</v>
      </c>
      <c r="BH355" s="138">
        <f t="shared" si="211"/>
        <v>45383</v>
      </c>
      <c r="BI355" s="138">
        <f t="shared" si="211"/>
        <v>45413</v>
      </c>
      <c r="BJ355" s="138">
        <f t="shared" si="211"/>
        <v>45444</v>
      </c>
      <c r="BK355" s="138">
        <f t="shared" si="211"/>
        <v>45474</v>
      </c>
      <c r="BL355" s="138">
        <f t="shared" si="211"/>
        <v>45505</v>
      </c>
      <c r="BM355" s="138">
        <f t="shared" si="211"/>
        <v>45536</v>
      </c>
      <c r="BN355" s="138">
        <f t="shared" si="211"/>
        <v>45566</v>
      </c>
      <c r="BO355" s="138">
        <f t="shared" si="211"/>
        <v>45597</v>
      </c>
      <c r="BP355" s="138">
        <f t="shared" si="211"/>
        <v>45627</v>
      </c>
      <c r="BQ355" s="138">
        <f t="shared" si="211"/>
        <v>45658</v>
      </c>
      <c r="BR355" s="138">
        <f t="shared" si="211"/>
        <v>45689</v>
      </c>
      <c r="BS355" s="138">
        <f t="shared" si="211"/>
        <v>45717</v>
      </c>
    </row>
    <row r="356" spans="1:71" s="83" customFormat="1" ht="16">
      <c r="B356" s="132" t="str">
        <f>'7. INPUT O&amp;N UC'!C81</f>
        <v>4.1</v>
      </c>
      <c r="C356" s="132" t="str">
        <f>'7. INPUT O&amp;N UC'!D81</f>
        <v>O&amp;N UC - NTT - Revenues (Excl. Risk Reward)</v>
      </c>
      <c r="E356" s="293">
        <f t="shared" ref="E356:E387" si="212">F356+G356+H356+I356+J356</f>
        <v>1666399.0760625787</v>
      </c>
      <c r="F356" s="293">
        <f t="shared" ref="F356:F387" si="213">SUM(L356:W356)</f>
        <v>275901.43239560444</v>
      </c>
      <c r="G356" s="293">
        <f t="shared" ref="G356:G387" si="214">SUM(X356:AI356)</f>
        <v>683384.14290650759</v>
      </c>
      <c r="H356" s="293">
        <f t="shared" ref="H356:H387" si="215">SUM(AJ356:AU356)</f>
        <v>707113.50076046679</v>
      </c>
      <c r="I356" s="293">
        <f t="shared" ref="I356:I387" si="216">SUM(AV356:BG356)</f>
        <v>0</v>
      </c>
      <c r="J356" s="293">
        <f t="shared" ref="J356:J387" si="217">SUM(BH356:BS356)</f>
        <v>0</v>
      </c>
      <c r="K356" s="309"/>
      <c r="L356" s="294">
        <f t="shared" ref="L356:AQ356" si="218">L357+L368+L379+L511+L400+L411+L422+L522</f>
        <v>0</v>
      </c>
      <c r="M356" s="294">
        <f t="shared" si="218"/>
        <v>5999.9999999999991</v>
      </c>
      <c r="N356" s="294">
        <f t="shared" si="218"/>
        <v>5999.9999999999991</v>
      </c>
      <c r="O356" s="294">
        <f t="shared" si="218"/>
        <v>5999.9999999999991</v>
      </c>
      <c r="P356" s="294">
        <f t="shared" si="218"/>
        <v>16220.44003846154</v>
      </c>
      <c r="Q356" s="294">
        <f t="shared" si="218"/>
        <v>16220.44003846154</v>
      </c>
      <c r="R356" s="294">
        <f t="shared" si="218"/>
        <v>16220.44003846154</v>
      </c>
      <c r="S356" s="294">
        <f t="shared" si="218"/>
        <v>39505.165313186815</v>
      </c>
      <c r="T356" s="294">
        <f t="shared" si="218"/>
        <v>39505.165313186815</v>
      </c>
      <c r="U356" s="294">
        <f t="shared" si="218"/>
        <v>42433.736741758243</v>
      </c>
      <c r="V356" s="294">
        <f t="shared" si="218"/>
        <v>42433.736741758243</v>
      </c>
      <c r="W356" s="294">
        <f t="shared" si="218"/>
        <v>45362.308170329678</v>
      </c>
      <c r="X356" s="294">
        <f t="shared" si="218"/>
        <v>45673.678575542304</v>
      </c>
      <c r="Y356" s="294">
        <f t="shared" si="218"/>
        <v>57973.678575542304</v>
      </c>
      <c r="Z356" s="294">
        <f t="shared" si="218"/>
        <v>57973.678575542304</v>
      </c>
      <c r="AA356" s="294">
        <f t="shared" si="218"/>
        <v>57973.678575542304</v>
      </c>
      <c r="AB356" s="294">
        <f t="shared" si="218"/>
        <v>57973.678575542304</v>
      </c>
      <c r="AC356" s="294">
        <f t="shared" si="218"/>
        <v>57973.678575542304</v>
      </c>
      <c r="AD356" s="294">
        <f t="shared" si="218"/>
        <v>57973.678575542304</v>
      </c>
      <c r="AE356" s="294">
        <f t="shared" si="218"/>
        <v>57973.678575542304</v>
      </c>
      <c r="AF356" s="294">
        <f t="shared" si="218"/>
        <v>57973.678575542304</v>
      </c>
      <c r="AG356" s="294">
        <f t="shared" si="218"/>
        <v>57973.678575542304</v>
      </c>
      <c r="AH356" s="294">
        <f t="shared" si="218"/>
        <v>57973.678575542304</v>
      </c>
      <c r="AI356" s="294">
        <f t="shared" si="218"/>
        <v>57973.678575542304</v>
      </c>
      <c r="AJ356" s="294">
        <f t="shared" si="218"/>
        <v>58926.125063372237</v>
      </c>
      <c r="AK356" s="294">
        <f t="shared" si="218"/>
        <v>58926.125063372237</v>
      </c>
      <c r="AL356" s="294">
        <f t="shared" si="218"/>
        <v>58926.125063372237</v>
      </c>
      <c r="AM356" s="294">
        <f t="shared" si="218"/>
        <v>58926.125063372237</v>
      </c>
      <c r="AN356" s="294">
        <f t="shared" si="218"/>
        <v>58926.125063372237</v>
      </c>
      <c r="AO356" s="294">
        <f t="shared" si="218"/>
        <v>58926.125063372237</v>
      </c>
      <c r="AP356" s="294">
        <f t="shared" si="218"/>
        <v>58926.125063372237</v>
      </c>
      <c r="AQ356" s="294">
        <f t="shared" si="218"/>
        <v>58926.125063372237</v>
      </c>
      <c r="AR356" s="294">
        <f t="shared" ref="AR356:BS356" si="219">AR357+AR368+AR379+AR511+AR400+AR411+AR422+AR522</f>
        <v>58926.125063372237</v>
      </c>
      <c r="AS356" s="294">
        <f t="shared" si="219"/>
        <v>58926.125063372237</v>
      </c>
      <c r="AT356" s="294">
        <f t="shared" si="219"/>
        <v>58926.125063372237</v>
      </c>
      <c r="AU356" s="294">
        <f t="shared" si="219"/>
        <v>58926.125063372237</v>
      </c>
      <c r="AV356" s="294">
        <f t="shared" si="219"/>
        <v>0</v>
      </c>
      <c r="AW356" s="294">
        <f t="shared" si="219"/>
        <v>0</v>
      </c>
      <c r="AX356" s="294">
        <f t="shared" si="219"/>
        <v>0</v>
      </c>
      <c r="AY356" s="294">
        <f t="shared" si="219"/>
        <v>0</v>
      </c>
      <c r="AZ356" s="294">
        <f t="shared" si="219"/>
        <v>0</v>
      </c>
      <c r="BA356" s="294">
        <f t="shared" si="219"/>
        <v>0</v>
      </c>
      <c r="BB356" s="294">
        <f t="shared" si="219"/>
        <v>0</v>
      </c>
      <c r="BC356" s="294">
        <f t="shared" si="219"/>
        <v>0</v>
      </c>
      <c r="BD356" s="294">
        <f t="shared" si="219"/>
        <v>0</v>
      </c>
      <c r="BE356" s="294">
        <f t="shared" si="219"/>
        <v>0</v>
      </c>
      <c r="BF356" s="294">
        <f t="shared" si="219"/>
        <v>0</v>
      </c>
      <c r="BG356" s="294">
        <f t="shared" si="219"/>
        <v>0</v>
      </c>
      <c r="BH356" s="294">
        <f t="shared" si="219"/>
        <v>0</v>
      </c>
      <c r="BI356" s="294">
        <f t="shared" si="219"/>
        <v>0</v>
      </c>
      <c r="BJ356" s="294">
        <f t="shared" si="219"/>
        <v>0</v>
      </c>
      <c r="BK356" s="294">
        <f t="shared" si="219"/>
        <v>0</v>
      </c>
      <c r="BL356" s="294">
        <f t="shared" si="219"/>
        <v>0</v>
      </c>
      <c r="BM356" s="294">
        <f t="shared" si="219"/>
        <v>0</v>
      </c>
      <c r="BN356" s="294">
        <f t="shared" si="219"/>
        <v>0</v>
      </c>
      <c r="BO356" s="294">
        <f t="shared" si="219"/>
        <v>0</v>
      </c>
      <c r="BP356" s="294">
        <f t="shared" si="219"/>
        <v>0</v>
      </c>
      <c r="BQ356" s="294">
        <f t="shared" si="219"/>
        <v>0</v>
      </c>
      <c r="BR356" s="294">
        <f t="shared" si="219"/>
        <v>0</v>
      </c>
      <c r="BS356" s="294">
        <f t="shared" si="219"/>
        <v>0</v>
      </c>
    </row>
    <row r="357" spans="1:71" s="79" customFormat="1" outlineLevel="1">
      <c r="A357" s="78"/>
      <c r="B357" s="133" t="str">
        <f>'7. INPUT O&amp;N UC'!D83</f>
        <v>4.1.1</v>
      </c>
      <c r="C357" s="133" t="str">
        <f>'7. INPUT O&amp;N UC'!E83</f>
        <v>O&amp;N UC - NTT - Revenues (Excl. Risk Reward) - Equipment</v>
      </c>
      <c r="E357" s="296">
        <f t="shared" si="212"/>
        <v>0</v>
      </c>
      <c r="F357" s="296">
        <f t="shared" si="213"/>
        <v>0</v>
      </c>
      <c r="G357" s="296">
        <f t="shared" si="214"/>
        <v>0</v>
      </c>
      <c r="H357" s="296">
        <f t="shared" si="215"/>
        <v>0</v>
      </c>
      <c r="I357" s="296">
        <f t="shared" si="216"/>
        <v>0</v>
      </c>
      <c r="J357" s="296">
        <f t="shared" si="217"/>
        <v>0</v>
      </c>
      <c r="K357" s="309"/>
      <c r="L357" s="296">
        <f t="shared" ref="L357:AQ357" si="220">SUM(L358:L367)</f>
        <v>0</v>
      </c>
      <c r="M357" s="296">
        <f t="shared" si="220"/>
        <v>0</v>
      </c>
      <c r="N357" s="296">
        <f t="shared" si="220"/>
        <v>0</v>
      </c>
      <c r="O357" s="296">
        <f t="shared" si="220"/>
        <v>0</v>
      </c>
      <c r="P357" s="296">
        <f t="shared" si="220"/>
        <v>0</v>
      </c>
      <c r="Q357" s="296">
        <f t="shared" si="220"/>
        <v>0</v>
      </c>
      <c r="R357" s="296">
        <f t="shared" si="220"/>
        <v>0</v>
      </c>
      <c r="S357" s="296">
        <f t="shared" si="220"/>
        <v>0</v>
      </c>
      <c r="T357" s="296">
        <f t="shared" si="220"/>
        <v>0</v>
      </c>
      <c r="U357" s="296">
        <f t="shared" si="220"/>
        <v>0</v>
      </c>
      <c r="V357" s="296">
        <f t="shared" si="220"/>
        <v>0</v>
      </c>
      <c r="W357" s="296">
        <f t="shared" si="220"/>
        <v>0</v>
      </c>
      <c r="X357" s="296">
        <f t="shared" si="220"/>
        <v>0</v>
      </c>
      <c r="Y357" s="296">
        <f t="shared" si="220"/>
        <v>0</v>
      </c>
      <c r="Z357" s="296">
        <f t="shared" si="220"/>
        <v>0</v>
      </c>
      <c r="AA357" s="296">
        <f t="shared" si="220"/>
        <v>0</v>
      </c>
      <c r="AB357" s="296">
        <f t="shared" si="220"/>
        <v>0</v>
      </c>
      <c r="AC357" s="296">
        <f t="shared" si="220"/>
        <v>0</v>
      </c>
      <c r="AD357" s="296">
        <f t="shared" si="220"/>
        <v>0</v>
      </c>
      <c r="AE357" s="296">
        <f t="shared" si="220"/>
        <v>0</v>
      </c>
      <c r="AF357" s="296">
        <f t="shared" si="220"/>
        <v>0</v>
      </c>
      <c r="AG357" s="296">
        <f t="shared" si="220"/>
        <v>0</v>
      </c>
      <c r="AH357" s="296">
        <f t="shared" si="220"/>
        <v>0</v>
      </c>
      <c r="AI357" s="296">
        <f t="shared" si="220"/>
        <v>0</v>
      </c>
      <c r="AJ357" s="296">
        <f t="shared" si="220"/>
        <v>0</v>
      </c>
      <c r="AK357" s="296">
        <f t="shared" si="220"/>
        <v>0</v>
      </c>
      <c r="AL357" s="296">
        <f t="shared" si="220"/>
        <v>0</v>
      </c>
      <c r="AM357" s="296">
        <f t="shared" si="220"/>
        <v>0</v>
      </c>
      <c r="AN357" s="296">
        <f t="shared" si="220"/>
        <v>0</v>
      </c>
      <c r="AO357" s="296">
        <f t="shared" si="220"/>
        <v>0</v>
      </c>
      <c r="AP357" s="296">
        <f t="shared" si="220"/>
        <v>0</v>
      </c>
      <c r="AQ357" s="296">
        <f t="shared" si="220"/>
        <v>0</v>
      </c>
      <c r="AR357" s="296">
        <f t="shared" ref="AR357:BS357" si="221">SUM(AR358:AR367)</f>
        <v>0</v>
      </c>
      <c r="AS357" s="296">
        <f t="shared" si="221"/>
        <v>0</v>
      </c>
      <c r="AT357" s="296">
        <f t="shared" si="221"/>
        <v>0</v>
      </c>
      <c r="AU357" s="296">
        <f t="shared" si="221"/>
        <v>0</v>
      </c>
      <c r="AV357" s="296">
        <f t="shared" si="221"/>
        <v>0</v>
      </c>
      <c r="AW357" s="296">
        <f t="shared" si="221"/>
        <v>0</v>
      </c>
      <c r="AX357" s="296">
        <f t="shared" si="221"/>
        <v>0</v>
      </c>
      <c r="AY357" s="296">
        <f t="shared" si="221"/>
        <v>0</v>
      </c>
      <c r="AZ357" s="296">
        <f t="shared" si="221"/>
        <v>0</v>
      </c>
      <c r="BA357" s="296">
        <f t="shared" si="221"/>
        <v>0</v>
      </c>
      <c r="BB357" s="296">
        <f t="shared" si="221"/>
        <v>0</v>
      </c>
      <c r="BC357" s="296">
        <f t="shared" si="221"/>
        <v>0</v>
      </c>
      <c r="BD357" s="296">
        <f t="shared" si="221"/>
        <v>0</v>
      </c>
      <c r="BE357" s="296">
        <f t="shared" si="221"/>
        <v>0</v>
      </c>
      <c r="BF357" s="296">
        <f t="shared" si="221"/>
        <v>0</v>
      </c>
      <c r="BG357" s="296">
        <f t="shared" si="221"/>
        <v>0</v>
      </c>
      <c r="BH357" s="296">
        <f t="shared" si="221"/>
        <v>0</v>
      </c>
      <c r="BI357" s="296">
        <f t="shared" si="221"/>
        <v>0</v>
      </c>
      <c r="BJ357" s="296">
        <f t="shared" si="221"/>
        <v>0</v>
      </c>
      <c r="BK357" s="296">
        <f t="shared" si="221"/>
        <v>0</v>
      </c>
      <c r="BL357" s="296">
        <f t="shared" si="221"/>
        <v>0</v>
      </c>
      <c r="BM357" s="296">
        <f t="shared" si="221"/>
        <v>0</v>
      </c>
      <c r="BN357" s="296">
        <f t="shared" si="221"/>
        <v>0</v>
      </c>
      <c r="BO357" s="296">
        <f t="shared" si="221"/>
        <v>0</v>
      </c>
      <c r="BP357" s="296">
        <f t="shared" si="221"/>
        <v>0</v>
      </c>
      <c r="BQ357" s="296">
        <f t="shared" si="221"/>
        <v>0</v>
      </c>
      <c r="BR357" s="296">
        <f t="shared" si="221"/>
        <v>0</v>
      </c>
      <c r="BS357" s="296">
        <f t="shared" si="221"/>
        <v>0</v>
      </c>
    </row>
    <row r="358" spans="1:71" s="80" customFormat="1" ht="16" outlineLevel="2">
      <c r="B358" s="129" t="str">
        <f>'7. INPUT O&amp;N UC'!D87</f>
        <v>O&amp;N UC-4.1.1-Item #1</v>
      </c>
      <c r="C358" s="129" t="str">
        <f>'7. INPUT O&amp;N UC'!F87</f>
        <v>None</v>
      </c>
      <c r="E358" s="297">
        <f t="shared" si="212"/>
        <v>0</v>
      </c>
      <c r="F358" s="297">
        <f t="shared" si="213"/>
        <v>0</v>
      </c>
      <c r="G358" s="297">
        <f t="shared" si="214"/>
        <v>0</v>
      </c>
      <c r="H358" s="297">
        <f t="shared" si="215"/>
        <v>0</v>
      </c>
      <c r="I358" s="297">
        <f t="shared" si="216"/>
        <v>0</v>
      </c>
      <c r="J358" s="297">
        <f t="shared" si="217"/>
        <v>0</v>
      </c>
      <c r="K358" s="319"/>
      <c r="L358" s="297">
        <f>L$76*'7. INPUT O&amp;N UC'!$L87*(1-'7. INPUT O&amp;N UC'!$M87)</f>
        <v>0</v>
      </c>
      <c r="M358" s="297">
        <f>M$76*'7. INPUT O&amp;N UC'!$L87*(1-'7. INPUT O&amp;N UC'!$M87)</f>
        <v>0</v>
      </c>
      <c r="N358" s="297">
        <f>N$76*'7. INPUT O&amp;N UC'!$L87*(1-'7. INPUT O&amp;N UC'!$M87)</f>
        <v>0</v>
      </c>
      <c r="O358" s="297">
        <f>O$76*'7. INPUT O&amp;N UC'!$L87*(1-'7. INPUT O&amp;N UC'!$M87)</f>
        <v>0</v>
      </c>
      <c r="P358" s="297">
        <f>P$76*'7. INPUT O&amp;N UC'!$L87*(1-'7. INPUT O&amp;N UC'!$M87)</f>
        <v>0</v>
      </c>
      <c r="Q358" s="297">
        <f>Q$76*'7. INPUT O&amp;N UC'!$L87*(1-'7. INPUT O&amp;N UC'!$M87)</f>
        <v>0</v>
      </c>
      <c r="R358" s="297">
        <f>R$76*'7. INPUT O&amp;N UC'!$L87*(1-'7. INPUT O&amp;N UC'!$M87)</f>
        <v>0</v>
      </c>
      <c r="S358" s="297">
        <f>S$76*'7. INPUT O&amp;N UC'!$L87*(1-'7. INPUT O&amp;N UC'!$M87)</f>
        <v>0</v>
      </c>
      <c r="T358" s="297">
        <f>T$76*'7. INPUT O&amp;N UC'!$L87*(1-'7. INPUT O&amp;N UC'!$M87)</f>
        <v>0</v>
      </c>
      <c r="U358" s="297">
        <f>U$76*'7. INPUT O&amp;N UC'!$L87*(1-'7. INPUT O&amp;N UC'!$M87)</f>
        <v>0</v>
      </c>
      <c r="V358" s="297">
        <f>V$76*'7. INPUT O&amp;N UC'!$L87*(1-'7. INPUT O&amp;N UC'!$M87)</f>
        <v>0</v>
      </c>
      <c r="W358" s="297">
        <f>W$76*'7. INPUT O&amp;N UC'!$L87*(1-'7. INPUT O&amp;N UC'!$M87)</f>
        <v>0</v>
      </c>
      <c r="X358" s="297">
        <f>X$76*'7. INPUT O&amp;N UC'!$L87*(1-'7. INPUT O&amp;N UC'!$M87)</f>
        <v>0</v>
      </c>
      <c r="Y358" s="297">
        <f>Y$76*'7. INPUT O&amp;N UC'!$L87*(1-'7. INPUT O&amp;N UC'!$M87)</f>
        <v>0</v>
      </c>
      <c r="Z358" s="297">
        <f>Z$76*'7. INPUT O&amp;N UC'!$L87*(1-'7. INPUT O&amp;N UC'!$M87)</f>
        <v>0</v>
      </c>
      <c r="AA358" s="297">
        <f>AA$76*'7. INPUT O&amp;N UC'!$L87*(1-'7. INPUT O&amp;N UC'!$M87)</f>
        <v>0</v>
      </c>
      <c r="AB358" s="297">
        <f>AB$76*'7. INPUT O&amp;N UC'!$L87*(1-'7. INPUT O&amp;N UC'!$M87)</f>
        <v>0</v>
      </c>
      <c r="AC358" s="297">
        <f>AC$76*'7. INPUT O&amp;N UC'!$L87*(1-'7. INPUT O&amp;N UC'!$M87)</f>
        <v>0</v>
      </c>
      <c r="AD358" s="297">
        <f>AD$76*'7. INPUT O&amp;N UC'!$L87*(1-'7. INPUT O&amp;N UC'!$M87)</f>
        <v>0</v>
      </c>
      <c r="AE358" s="297">
        <f>AE$76*'7. INPUT O&amp;N UC'!$L87*(1-'7. INPUT O&amp;N UC'!$M87)</f>
        <v>0</v>
      </c>
      <c r="AF358" s="297">
        <f>AF$76*'7. INPUT O&amp;N UC'!$L87*(1-'7. INPUT O&amp;N UC'!$M87)</f>
        <v>0</v>
      </c>
      <c r="AG358" s="297">
        <f>AG$76*'7. INPUT O&amp;N UC'!$L87*(1-'7. INPUT O&amp;N UC'!$M87)</f>
        <v>0</v>
      </c>
      <c r="AH358" s="297">
        <f>AH$76*'7. INPUT O&amp;N UC'!$L87*(1-'7. INPUT O&amp;N UC'!$M87)</f>
        <v>0</v>
      </c>
      <c r="AI358" s="297">
        <f>AI$76*'7. INPUT O&amp;N UC'!$L87*(1-'7. INPUT O&amp;N UC'!$M87)</f>
        <v>0</v>
      </c>
      <c r="AJ358" s="297">
        <f>AJ$76*'7. INPUT O&amp;N UC'!$L87*(1-'7. INPUT O&amp;N UC'!$M87)</f>
        <v>0</v>
      </c>
      <c r="AK358" s="297">
        <f>AK$76*'7. INPUT O&amp;N UC'!$L87*(1-'7. INPUT O&amp;N UC'!$M87)</f>
        <v>0</v>
      </c>
      <c r="AL358" s="297">
        <f>AL$76*'7. INPUT O&amp;N UC'!$L87*(1-'7. INPUT O&amp;N UC'!$M87)</f>
        <v>0</v>
      </c>
      <c r="AM358" s="297">
        <f>AM$76*'7. INPUT O&amp;N UC'!$L87*(1-'7. INPUT O&amp;N UC'!$M87)</f>
        <v>0</v>
      </c>
      <c r="AN358" s="297">
        <f>AN$76*'7. INPUT O&amp;N UC'!$L87*(1-'7. INPUT O&amp;N UC'!$M87)</f>
        <v>0</v>
      </c>
      <c r="AO358" s="297">
        <f>AO$76*'7. INPUT O&amp;N UC'!$L87*(1-'7. INPUT O&amp;N UC'!$M87)</f>
        <v>0</v>
      </c>
      <c r="AP358" s="297">
        <f>AP$76*'7. INPUT O&amp;N UC'!$L87*(1-'7. INPUT O&amp;N UC'!$M87)</f>
        <v>0</v>
      </c>
      <c r="AQ358" s="297">
        <f>AQ$76*'7. INPUT O&amp;N UC'!$L87*(1-'7. INPUT O&amp;N UC'!$M87)</f>
        <v>0</v>
      </c>
      <c r="AR358" s="297">
        <f>AR$76*'7. INPUT O&amp;N UC'!$L87*(1-'7. INPUT O&amp;N UC'!$M87)</f>
        <v>0</v>
      </c>
      <c r="AS358" s="297">
        <f>AS$76*'7. INPUT O&amp;N UC'!$L87*(1-'7. INPUT O&amp;N UC'!$M87)</f>
        <v>0</v>
      </c>
      <c r="AT358" s="297">
        <f>AT$76*'7. INPUT O&amp;N UC'!$L87*(1-'7. INPUT O&amp;N UC'!$M87)</f>
        <v>0</v>
      </c>
      <c r="AU358" s="297">
        <f>AU$76*'7. INPUT O&amp;N UC'!$L87*(1-'7. INPUT O&amp;N UC'!$M87)</f>
        <v>0</v>
      </c>
      <c r="AV358" s="297">
        <f>AV$76*'7. INPUT O&amp;N UC'!$L87*(1-'7. INPUT O&amp;N UC'!$M87)</f>
        <v>0</v>
      </c>
      <c r="AW358" s="297">
        <f>AW$76*'7. INPUT O&amp;N UC'!$L87*(1-'7. INPUT O&amp;N UC'!$M87)</f>
        <v>0</v>
      </c>
      <c r="AX358" s="297">
        <f>AX$76*'7. INPUT O&amp;N UC'!$L87*(1-'7. INPUT O&amp;N UC'!$M87)</f>
        <v>0</v>
      </c>
      <c r="AY358" s="297">
        <f>AY$76*'7. INPUT O&amp;N UC'!$L87*(1-'7. INPUT O&amp;N UC'!$M87)</f>
        <v>0</v>
      </c>
      <c r="AZ358" s="297">
        <f>AZ$76*'7. INPUT O&amp;N UC'!$L87*(1-'7. INPUT O&amp;N UC'!$M87)</f>
        <v>0</v>
      </c>
      <c r="BA358" s="297">
        <f>BA$76*'7. INPUT O&amp;N UC'!$L87*(1-'7. INPUT O&amp;N UC'!$M87)</f>
        <v>0</v>
      </c>
      <c r="BB358" s="297">
        <f>BB$76*'7. INPUT O&amp;N UC'!$L87*(1-'7. INPUT O&amp;N UC'!$M87)</f>
        <v>0</v>
      </c>
      <c r="BC358" s="297">
        <f>BC$76*'7. INPUT O&amp;N UC'!$L87*(1-'7. INPUT O&amp;N UC'!$M87)</f>
        <v>0</v>
      </c>
      <c r="BD358" s="297">
        <f>BD$76*'7. INPUT O&amp;N UC'!$L87*(1-'7. INPUT O&amp;N UC'!$M87)</f>
        <v>0</v>
      </c>
      <c r="BE358" s="297">
        <f>BE$76*'7. INPUT O&amp;N UC'!$L87*(1-'7. INPUT O&amp;N UC'!$M87)</f>
        <v>0</v>
      </c>
      <c r="BF358" s="297">
        <f>BF$76*'7. INPUT O&amp;N UC'!$L87*(1-'7. INPUT O&amp;N UC'!$M87)</f>
        <v>0</v>
      </c>
      <c r="BG358" s="297">
        <f>BG$76*'7. INPUT O&amp;N UC'!$L87*(1-'7. INPUT O&amp;N UC'!$M87)</f>
        <v>0</v>
      </c>
      <c r="BH358" s="297">
        <f>BH$76*'7. INPUT O&amp;N UC'!$L87*(1-'7. INPUT O&amp;N UC'!$M87)</f>
        <v>0</v>
      </c>
      <c r="BI358" s="297">
        <f>BI$76*'7. INPUT O&amp;N UC'!$L87*(1-'7. INPUT O&amp;N UC'!$M87)</f>
        <v>0</v>
      </c>
      <c r="BJ358" s="297">
        <f>BJ$76*'7. INPUT O&amp;N UC'!$L87*(1-'7. INPUT O&amp;N UC'!$M87)</f>
        <v>0</v>
      </c>
      <c r="BK358" s="297">
        <f>BK$76*'7. INPUT O&amp;N UC'!$L87*(1-'7. INPUT O&amp;N UC'!$M87)</f>
        <v>0</v>
      </c>
      <c r="BL358" s="297">
        <f>BL$76*'7. INPUT O&amp;N UC'!$L87*(1-'7. INPUT O&amp;N UC'!$M87)</f>
        <v>0</v>
      </c>
      <c r="BM358" s="297">
        <f>BM$76*'7. INPUT O&amp;N UC'!$L87*(1-'7. INPUT O&amp;N UC'!$M87)</f>
        <v>0</v>
      </c>
      <c r="BN358" s="297">
        <f>BN$76*'7. INPUT O&amp;N UC'!$L87*(1-'7. INPUT O&amp;N UC'!$M87)</f>
        <v>0</v>
      </c>
      <c r="BO358" s="297">
        <f>BO$76*'7. INPUT O&amp;N UC'!$L87*(1-'7. INPUT O&amp;N UC'!$M87)</f>
        <v>0</v>
      </c>
      <c r="BP358" s="297">
        <f>BP$76*'7. INPUT O&amp;N UC'!$L87*(1-'7. INPUT O&amp;N UC'!$M87)</f>
        <v>0</v>
      </c>
      <c r="BQ358" s="297">
        <f>BQ$76*'7. INPUT O&amp;N UC'!$L87*(1-'7. INPUT O&amp;N UC'!$M87)</f>
        <v>0</v>
      </c>
      <c r="BR358" s="297">
        <f>BR$76*'7. INPUT O&amp;N UC'!$L87*(1-'7. INPUT O&amp;N UC'!$M87)</f>
        <v>0</v>
      </c>
      <c r="BS358" s="297">
        <f>BS$76*'7. INPUT O&amp;N UC'!$L87*(1-'7. INPUT O&amp;N UC'!$M87)</f>
        <v>0</v>
      </c>
    </row>
    <row r="359" spans="1:71" s="80" customFormat="1" outlineLevel="2">
      <c r="B359" s="129" t="str">
        <f>'7. INPUT O&amp;N UC'!D88</f>
        <v>O&amp;N UC-4.1.1-Item #2</v>
      </c>
      <c r="C359" s="129">
        <f>'7. INPUT O&amp;N UC'!F88</f>
        <v>0</v>
      </c>
      <c r="E359" s="297">
        <f t="shared" si="212"/>
        <v>0</v>
      </c>
      <c r="F359" s="297">
        <f t="shared" si="213"/>
        <v>0</v>
      </c>
      <c r="G359" s="297">
        <f t="shared" si="214"/>
        <v>0</v>
      </c>
      <c r="H359" s="297">
        <f t="shared" si="215"/>
        <v>0</v>
      </c>
      <c r="I359" s="297">
        <f t="shared" si="216"/>
        <v>0</v>
      </c>
      <c r="J359" s="297">
        <f t="shared" si="217"/>
        <v>0</v>
      </c>
      <c r="K359" s="309"/>
      <c r="L359" s="297">
        <f>L$76*'7. INPUT O&amp;N UC'!$L88*(1-'7. INPUT O&amp;N UC'!$M88)</f>
        <v>0</v>
      </c>
      <c r="M359" s="297">
        <f>M$76*'7. INPUT O&amp;N UC'!$L88*(1-'7. INPUT O&amp;N UC'!$M88)</f>
        <v>0</v>
      </c>
      <c r="N359" s="297">
        <f>N$76*'7. INPUT O&amp;N UC'!$L88*(1-'7. INPUT O&amp;N UC'!$M88)</f>
        <v>0</v>
      </c>
      <c r="O359" s="297">
        <f>O$76*'7. INPUT O&amp;N UC'!$L88*(1-'7. INPUT O&amp;N UC'!$M88)</f>
        <v>0</v>
      </c>
      <c r="P359" s="297">
        <f>P$76*'7. INPUT O&amp;N UC'!$L88*(1-'7. INPUT O&amp;N UC'!$M88)</f>
        <v>0</v>
      </c>
      <c r="Q359" s="297">
        <f>Q$76*'7. INPUT O&amp;N UC'!$L88*(1-'7. INPUT O&amp;N UC'!$M88)</f>
        <v>0</v>
      </c>
      <c r="R359" s="297">
        <f>R$76*'7. INPUT O&amp;N UC'!$L88*(1-'7. INPUT O&amp;N UC'!$M88)</f>
        <v>0</v>
      </c>
      <c r="S359" s="297">
        <f>S$76*'7. INPUT O&amp;N UC'!$L88*(1-'7. INPUT O&amp;N UC'!$M88)</f>
        <v>0</v>
      </c>
      <c r="T359" s="297">
        <f>T$76*'7. INPUT O&amp;N UC'!$L88*(1-'7. INPUT O&amp;N UC'!$M88)</f>
        <v>0</v>
      </c>
      <c r="U359" s="297">
        <f>U$76*'7. INPUT O&amp;N UC'!$L88*(1-'7. INPUT O&amp;N UC'!$M88)</f>
        <v>0</v>
      </c>
      <c r="V359" s="297">
        <f>V$76*'7. INPUT O&amp;N UC'!$L88*(1-'7. INPUT O&amp;N UC'!$M88)</f>
        <v>0</v>
      </c>
      <c r="W359" s="297">
        <f>W$76*'7. INPUT O&amp;N UC'!$L88*(1-'7. INPUT O&amp;N UC'!$M88)</f>
        <v>0</v>
      </c>
      <c r="X359" s="297">
        <f>X$76*'7. INPUT O&amp;N UC'!$L88*(1-'7. INPUT O&amp;N UC'!$M88)</f>
        <v>0</v>
      </c>
      <c r="Y359" s="297">
        <f>Y$76*'7. INPUT O&amp;N UC'!$L88*(1-'7. INPUT O&amp;N UC'!$M88)</f>
        <v>0</v>
      </c>
      <c r="Z359" s="297">
        <f>Z$76*'7. INPUT O&amp;N UC'!$L88*(1-'7. INPUT O&amp;N UC'!$M88)</f>
        <v>0</v>
      </c>
      <c r="AA359" s="297">
        <f>AA$76*'7. INPUT O&amp;N UC'!$L88*(1-'7. INPUT O&amp;N UC'!$M88)</f>
        <v>0</v>
      </c>
      <c r="AB359" s="297">
        <f>AB$76*'7. INPUT O&amp;N UC'!$L88*(1-'7. INPUT O&amp;N UC'!$M88)</f>
        <v>0</v>
      </c>
      <c r="AC359" s="297">
        <f>AC$76*'7. INPUT O&amp;N UC'!$L88*(1-'7. INPUT O&amp;N UC'!$M88)</f>
        <v>0</v>
      </c>
      <c r="AD359" s="297">
        <f>AD$76*'7. INPUT O&amp;N UC'!$L88*(1-'7. INPUT O&amp;N UC'!$M88)</f>
        <v>0</v>
      </c>
      <c r="AE359" s="297">
        <f>AE$76*'7. INPUT O&amp;N UC'!$L88*(1-'7. INPUT O&amp;N UC'!$M88)</f>
        <v>0</v>
      </c>
      <c r="AF359" s="297">
        <f>AF$76*'7. INPUT O&amp;N UC'!$L88*(1-'7. INPUT O&amp;N UC'!$M88)</f>
        <v>0</v>
      </c>
      <c r="AG359" s="297">
        <f>AG$76*'7. INPUT O&amp;N UC'!$L88*(1-'7. INPUT O&amp;N UC'!$M88)</f>
        <v>0</v>
      </c>
      <c r="AH359" s="297">
        <f>AH$76*'7. INPUT O&amp;N UC'!$L88*(1-'7. INPUT O&amp;N UC'!$M88)</f>
        <v>0</v>
      </c>
      <c r="AI359" s="297">
        <f>AI$76*'7. INPUT O&amp;N UC'!$L88*(1-'7. INPUT O&amp;N UC'!$M88)</f>
        <v>0</v>
      </c>
      <c r="AJ359" s="297">
        <f>AJ$76*'7. INPUT O&amp;N UC'!$L88*(1-'7. INPUT O&amp;N UC'!$M88)</f>
        <v>0</v>
      </c>
      <c r="AK359" s="297">
        <f>AK$76*'7. INPUT O&amp;N UC'!$L88*(1-'7. INPUT O&amp;N UC'!$M88)</f>
        <v>0</v>
      </c>
      <c r="AL359" s="297">
        <f>AL$76*'7. INPUT O&amp;N UC'!$L88*(1-'7. INPUT O&amp;N UC'!$M88)</f>
        <v>0</v>
      </c>
      <c r="AM359" s="297">
        <f>AM$76*'7. INPUT O&amp;N UC'!$L88*(1-'7. INPUT O&amp;N UC'!$M88)</f>
        <v>0</v>
      </c>
      <c r="AN359" s="297">
        <f>AN$76*'7. INPUT O&amp;N UC'!$L88*(1-'7. INPUT O&amp;N UC'!$M88)</f>
        <v>0</v>
      </c>
      <c r="AO359" s="297">
        <f>AO$76*'7. INPUT O&amp;N UC'!$L88*(1-'7. INPUT O&amp;N UC'!$M88)</f>
        <v>0</v>
      </c>
      <c r="AP359" s="297">
        <f>AP$76*'7. INPUT O&amp;N UC'!$L88*(1-'7. INPUT O&amp;N UC'!$M88)</f>
        <v>0</v>
      </c>
      <c r="AQ359" s="297">
        <f>AQ$76*'7. INPUT O&amp;N UC'!$L88*(1-'7. INPUT O&amp;N UC'!$M88)</f>
        <v>0</v>
      </c>
      <c r="AR359" s="297">
        <f>AR$76*'7. INPUT O&amp;N UC'!$L88*(1-'7. INPUT O&amp;N UC'!$M88)</f>
        <v>0</v>
      </c>
      <c r="AS359" s="297">
        <f>AS$76*'7. INPUT O&amp;N UC'!$L88*(1-'7. INPUT O&amp;N UC'!$M88)</f>
        <v>0</v>
      </c>
      <c r="AT359" s="297">
        <f>AT$76*'7. INPUT O&amp;N UC'!$L88*(1-'7. INPUT O&amp;N UC'!$M88)</f>
        <v>0</v>
      </c>
      <c r="AU359" s="297">
        <f>AU$76*'7. INPUT O&amp;N UC'!$L88*(1-'7. INPUT O&amp;N UC'!$M88)</f>
        <v>0</v>
      </c>
      <c r="AV359" s="297">
        <f>AV$76*'7. INPUT O&amp;N UC'!$L88*(1-'7. INPUT O&amp;N UC'!$M88)</f>
        <v>0</v>
      </c>
      <c r="AW359" s="297">
        <f>AW$76*'7. INPUT O&amp;N UC'!$L88*(1-'7. INPUT O&amp;N UC'!$M88)</f>
        <v>0</v>
      </c>
      <c r="AX359" s="297">
        <f>AX$76*'7. INPUT O&amp;N UC'!$L88*(1-'7. INPUT O&amp;N UC'!$M88)</f>
        <v>0</v>
      </c>
      <c r="AY359" s="297">
        <f>AY$76*'7. INPUT O&amp;N UC'!$L88*(1-'7. INPUT O&amp;N UC'!$M88)</f>
        <v>0</v>
      </c>
      <c r="AZ359" s="297">
        <f>AZ$76*'7. INPUT O&amp;N UC'!$L88*(1-'7. INPUT O&amp;N UC'!$M88)</f>
        <v>0</v>
      </c>
      <c r="BA359" s="297">
        <f>BA$76*'7. INPUT O&amp;N UC'!$L88*(1-'7. INPUT O&amp;N UC'!$M88)</f>
        <v>0</v>
      </c>
      <c r="BB359" s="297">
        <f>BB$76*'7. INPUT O&amp;N UC'!$L88*(1-'7. INPUT O&amp;N UC'!$M88)</f>
        <v>0</v>
      </c>
      <c r="BC359" s="297">
        <f>BC$76*'7. INPUT O&amp;N UC'!$L88*(1-'7. INPUT O&amp;N UC'!$M88)</f>
        <v>0</v>
      </c>
      <c r="BD359" s="297">
        <f>BD$76*'7. INPUT O&amp;N UC'!$L88*(1-'7. INPUT O&amp;N UC'!$M88)</f>
        <v>0</v>
      </c>
      <c r="BE359" s="297">
        <f>BE$76*'7. INPUT O&amp;N UC'!$L88*(1-'7. INPUT O&amp;N UC'!$M88)</f>
        <v>0</v>
      </c>
      <c r="BF359" s="297">
        <f>BF$76*'7. INPUT O&amp;N UC'!$L88*(1-'7. INPUT O&amp;N UC'!$M88)</f>
        <v>0</v>
      </c>
      <c r="BG359" s="297">
        <f>BG$76*'7. INPUT O&amp;N UC'!$L88*(1-'7. INPUT O&amp;N UC'!$M88)</f>
        <v>0</v>
      </c>
      <c r="BH359" s="297">
        <f>BH$76*'7. INPUT O&amp;N UC'!$L88*(1-'7. INPUT O&amp;N UC'!$M88)</f>
        <v>0</v>
      </c>
      <c r="BI359" s="297">
        <f>BI$76*'7. INPUT O&amp;N UC'!$L88*(1-'7. INPUT O&amp;N UC'!$M88)</f>
        <v>0</v>
      </c>
      <c r="BJ359" s="297">
        <f>BJ$76*'7. INPUT O&amp;N UC'!$L88*(1-'7. INPUT O&amp;N UC'!$M88)</f>
        <v>0</v>
      </c>
      <c r="BK359" s="297">
        <f>BK$76*'7. INPUT O&amp;N UC'!$L88*(1-'7. INPUT O&amp;N UC'!$M88)</f>
        <v>0</v>
      </c>
      <c r="BL359" s="297">
        <f>BL$76*'7. INPUT O&amp;N UC'!$L88*(1-'7. INPUT O&amp;N UC'!$M88)</f>
        <v>0</v>
      </c>
      <c r="BM359" s="297">
        <f>BM$76*'7. INPUT O&amp;N UC'!$L88*(1-'7. INPUT O&amp;N UC'!$M88)</f>
        <v>0</v>
      </c>
      <c r="BN359" s="297">
        <f>BN$76*'7. INPUT O&amp;N UC'!$L88*(1-'7. INPUT O&amp;N UC'!$M88)</f>
        <v>0</v>
      </c>
      <c r="BO359" s="297">
        <f>BO$76*'7. INPUT O&amp;N UC'!$L88*(1-'7. INPUT O&amp;N UC'!$M88)</f>
        <v>0</v>
      </c>
      <c r="BP359" s="297">
        <f>BP$76*'7. INPUT O&amp;N UC'!$L88*(1-'7. INPUT O&amp;N UC'!$M88)</f>
        <v>0</v>
      </c>
      <c r="BQ359" s="297">
        <f>BQ$76*'7. INPUT O&amp;N UC'!$L88*(1-'7. INPUT O&amp;N UC'!$M88)</f>
        <v>0</v>
      </c>
      <c r="BR359" s="297">
        <f>BR$76*'7. INPUT O&amp;N UC'!$L88*(1-'7. INPUT O&amp;N UC'!$M88)</f>
        <v>0</v>
      </c>
      <c r="BS359" s="297">
        <f>BS$76*'7. INPUT O&amp;N UC'!$L88*(1-'7. INPUT O&amp;N UC'!$M88)</f>
        <v>0</v>
      </c>
    </row>
    <row r="360" spans="1:71" s="80" customFormat="1" outlineLevel="2">
      <c r="B360" s="129" t="str">
        <f>'7. INPUT O&amp;N UC'!D89</f>
        <v>O&amp;N UC-4.1.1-Item #3</v>
      </c>
      <c r="C360" s="129">
        <f>'7. INPUT O&amp;N UC'!F89</f>
        <v>0</v>
      </c>
      <c r="E360" s="297">
        <f t="shared" si="212"/>
        <v>0</v>
      </c>
      <c r="F360" s="297">
        <f t="shared" si="213"/>
        <v>0</v>
      </c>
      <c r="G360" s="297">
        <f t="shared" si="214"/>
        <v>0</v>
      </c>
      <c r="H360" s="297">
        <f t="shared" si="215"/>
        <v>0</v>
      </c>
      <c r="I360" s="297">
        <f t="shared" si="216"/>
        <v>0</v>
      </c>
      <c r="J360" s="297">
        <f t="shared" si="217"/>
        <v>0</v>
      </c>
      <c r="K360" s="291"/>
      <c r="L360" s="297">
        <f>L$76*'7. INPUT O&amp;N UC'!$L89*(1-'7. INPUT O&amp;N UC'!$M89)</f>
        <v>0</v>
      </c>
      <c r="M360" s="297">
        <f>M$76*'7. INPUT O&amp;N UC'!$L89*(1-'7. INPUT O&amp;N UC'!$M89)</f>
        <v>0</v>
      </c>
      <c r="N360" s="297">
        <f>N$76*'7. INPUT O&amp;N UC'!$L89*(1-'7. INPUT O&amp;N UC'!$M89)</f>
        <v>0</v>
      </c>
      <c r="O360" s="297">
        <f>O$76*'7. INPUT O&amp;N UC'!$L89*(1-'7. INPUT O&amp;N UC'!$M89)</f>
        <v>0</v>
      </c>
      <c r="P360" s="297">
        <f>P$76*'7. INPUT O&amp;N UC'!$L89*(1-'7. INPUT O&amp;N UC'!$M89)</f>
        <v>0</v>
      </c>
      <c r="Q360" s="297">
        <f>Q$76*'7. INPUT O&amp;N UC'!$L89*(1-'7. INPUT O&amp;N UC'!$M89)</f>
        <v>0</v>
      </c>
      <c r="R360" s="297">
        <f>R$76*'7. INPUT O&amp;N UC'!$L89*(1-'7. INPUT O&amp;N UC'!$M89)</f>
        <v>0</v>
      </c>
      <c r="S360" s="297">
        <f>S$76*'7. INPUT O&amp;N UC'!$L89*(1-'7. INPUT O&amp;N UC'!$M89)</f>
        <v>0</v>
      </c>
      <c r="T360" s="297">
        <f>T$76*'7. INPUT O&amp;N UC'!$L89*(1-'7. INPUT O&amp;N UC'!$M89)</f>
        <v>0</v>
      </c>
      <c r="U360" s="297">
        <f>U$76*'7. INPUT O&amp;N UC'!$L89*(1-'7. INPUT O&amp;N UC'!$M89)</f>
        <v>0</v>
      </c>
      <c r="V360" s="297">
        <f>V$76*'7. INPUT O&amp;N UC'!$L89*(1-'7. INPUT O&amp;N UC'!$M89)</f>
        <v>0</v>
      </c>
      <c r="W360" s="297">
        <f>W$76*'7. INPUT O&amp;N UC'!$L89*(1-'7. INPUT O&amp;N UC'!$M89)</f>
        <v>0</v>
      </c>
      <c r="X360" s="297">
        <f>X$76*'7. INPUT O&amp;N UC'!$L89*(1-'7. INPUT O&amp;N UC'!$M89)</f>
        <v>0</v>
      </c>
      <c r="Y360" s="297">
        <f>Y$76*'7. INPUT O&amp;N UC'!$L89*(1-'7. INPUT O&amp;N UC'!$M89)</f>
        <v>0</v>
      </c>
      <c r="Z360" s="297">
        <f>Z$76*'7. INPUT O&amp;N UC'!$L89*(1-'7. INPUT O&amp;N UC'!$M89)</f>
        <v>0</v>
      </c>
      <c r="AA360" s="297">
        <f>AA$76*'7. INPUT O&amp;N UC'!$L89*(1-'7. INPUT O&amp;N UC'!$M89)</f>
        <v>0</v>
      </c>
      <c r="AB360" s="297">
        <f>AB$76*'7. INPUT O&amp;N UC'!$L89*(1-'7. INPUT O&amp;N UC'!$M89)</f>
        <v>0</v>
      </c>
      <c r="AC360" s="297">
        <f>AC$76*'7. INPUT O&amp;N UC'!$L89*(1-'7. INPUT O&amp;N UC'!$M89)</f>
        <v>0</v>
      </c>
      <c r="AD360" s="297">
        <f>AD$76*'7. INPUT O&amp;N UC'!$L89*(1-'7. INPUT O&amp;N UC'!$M89)</f>
        <v>0</v>
      </c>
      <c r="AE360" s="297">
        <f>AE$76*'7. INPUT O&amp;N UC'!$L89*(1-'7. INPUT O&amp;N UC'!$M89)</f>
        <v>0</v>
      </c>
      <c r="AF360" s="297">
        <f>AF$76*'7. INPUT O&amp;N UC'!$L89*(1-'7. INPUT O&amp;N UC'!$M89)</f>
        <v>0</v>
      </c>
      <c r="AG360" s="297">
        <f>AG$76*'7. INPUT O&amp;N UC'!$L89*(1-'7. INPUT O&amp;N UC'!$M89)</f>
        <v>0</v>
      </c>
      <c r="AH360" s="297">
        <f>AH$76*'7. INPUT O&amp;N UC'!$L89*(1-'7. INPUT O&amp;N UC'!$M89)</f>
        <v>0</v>
      </c>
      <c r="AI360" s="297">
        <f>AI$76*'7. INPUT O&amp;N UC'!$L89*(1-'7. INPUT O&amp;N UC'!$M89)</f>
        <v>0</v>
      </c>
      <c r="AJ360" s="297">
        <f>AJ$76*'7. INPUT O&amp;N UC'!$L89*(1-'7. INPUT O&amp;N UC'!$M89)</f>
        <v>0</v>
      </c>
      <c r="AK360" s="297">
        <f>AK$76*'7. INPUT O&amp;N UC'!$L89*(1-'7. INPUT O&amp;N UC'!$M89)</f>
        <v>0</v>
      </c>
      <c r="AL360" s="297">
        <f>AL$76*'7. INPUT O&amp;N UC'!$L89*(1-'7. INPUT O&amp;N UC'!$M89)</f>
        <v>0</v>
      </c>
      <c r="AM360" s="297">
        <f>AM$76*'7. INPUT O&amp;N UC'!$L89*(1-'7. INPUT O&amp;N UC'!$M89)</f>
        <v>0</v>
      </c>
      <c r="AN360" s="297">
        <f>AN$76*'7. INPUT O&amp;N UC'!$L89*(1-'7. INPUT O&amp;N UC'!$M89)</f>
        <v>0</v>
      </c>
      <c r="AO360" s="297">
        <f>AO$76*'7. INPUT O&amp;N UC'!$L89*(1-'7. INPUT O&amp;N UC'!$M89)</f>
        <v>0</v>
      </c>
      <c r="AP360" s="297">
        <f>AP$76*'7. INPUT O&amp;N UC'!$L89*(1-'7. INPUT O&amp;N UC'!$M89)</f>
        <v>0</v>
      </c>
      <c r="AQ360" s="297">
        <f>AQ$76*'7. INPUT O&amp;N UC'!$L89*(1-'7. INPUT O&amp;N UC'!$M89)</f>
        <v>0</v>
      </c>
      <c r="AR360" s="297">
        <f>AR$76*'7. INPUT O&amp;N UC'!$L89*(1-'7. INPUT O&amp;N UC'!$M89)</f>
        <v>0</v>
      </c>
      <c r="AS360" s="297">
        <f>AS$76*'7. INPUT O&amp;N UC'!$L89*(1-'7. INPUT O&amp;N UC'!$M89)</f>
        <v>0</v>
      </c>
      <c r="AT360" s="297">
        <f>AT$76*'7. INPUT O&amp;N UC'!$L89*(1-'7. INPUT O&amp;N UC'!$M89)</f>
        <v>0</v>
      </c>
      <c r="AU360" s="297">
        <f>AU$76*'7. INPUT O&amp;N UC'!$L89*(1-'7. INPUT O&amp;N UC'!$M89)</f>
        <v>0</v>
      </c>
      <c r="AV360" s="297">
        <f>AV$76*'7. INPUT O&amp;N UC'!$L89*(1-'7. INPUT O&amp;N UC'!$M89)</f>
        <v>0</v>
      </c>
      <c r="AW360" s="297">
        <f>AW$76*'7. INPUT O&amp;N UC'!$L89*(1-'7. INPUT O&amp;N UC'!$M89)</f>
        <v>0</v>
      </c>
      <c r="AX360" s="297">
        <f>AX$76*'7. INPUT O&amp;N UC'!$L89*(1-'7. INPUT O&amp;N UC'!$M89)</f>
        <v>0</v>
      </c>
      <c r="AY360" s="297">
        <f>AY$76*'7. INPUT O&amp;N UC'!$L89*(1-'7. INPUT O&amp;N UC'!$M89)</f>
        <v>0</v>
      </c>
      <c r="AZ360" s="297">
        <f>AZ$76*'7. INPUT O&amp;N UC'!$L89*(1-'7. INPUT O&amp;N UC'!$M89)</f>
        <v>0</v>
      </c>
      <c r="BA360" s="297">
        <f>BA$76*'7. INPUT O&amp;N UC'!$L89*(1-'7. INPUT O&amp;N UC'!$M89)</f>
        <v>0</v>
      </c>
      <c r="BB360" s="297">
        <f>BB$76*'7. INPUT O&amp;N UC'!$L89*(1-'7. INPUT O&amp;N UC'!$M89)</f>
        <v>0</v>
      </c>
      <c r="BC360" s="297">
        <f>BC$76*'7. INPUT O&amp;N UC'!$L89*(1-'7. INPUT O&amp;N UC'!$M89)</f>
        <v>0</v>
      </c>
      <c r="BD360" s="297">
        <f>BD$76*'7. INPUT O&amp;N UC'!$L89*(1-'7. INPUT O&amp;N UC'!$M89)</f>
        <v>0</v>
      </c>
      <c r="BE360" s="297">
        <f>BE$76*'7. INPUT O&amp;N UC'!$L89*(1-'7. INPUT O&amp;N UC'!$M89)</f>
        <v>0</v>
      </c>
      <c r="BF360" s="297">
        <f>BF$76*'7. INPUT O&amp;N UC'!$L89*(1-'7. INPUT O&amp;N UC'!$M89)</f>
        <v>0</v>
      </c>
      <c r="BG360" s="297">
        <f>BG$76*'7. INPUT O&amp;N UC'!$L89*(1-'7. INPUT O&amp;N UC'!$M89)</f>
        <v>0</v>
      </c>
      <c r="BH360" s="297">
        <f>BH$76*'7. INPUT O&amp;N UC'!$L89*(1-'7. INPUT O&amp;N UC'!$M89)</f>
        <v>0</v>
      </c>
      <c r="BI360" s="297">
        <f>BI$76*'7. INPUT O&amp;N UC'!$L89*(1-'7. INPUT O&amp;N UC'!$M89)</f>
        <v>0</v>
      </c>
      <c r="BJ360" s="297">
        <f>BJ$76*'7. INPUT O&amp;N UC'!$L89*(1-'7. INPUT O&amp;N UC'!$M89)</f>
        <v>0</v>
      </c>
      <c r="BK360" s="297">
        <f>BK$76*'7. INPUT O&amp;N UC'!$L89*(1-'7. INPUT O&amp;N UC'!$M89)</f>
        <v>0</v>
      </c>
      <c r="BL360" s="297">
        <f>BL$76*'7. INPUT O&amp;N UC'!$L89*(1-'7. INPUT O&amp;N UC'!$M89)</f>
        <v>0</v>
      </c>
      <c r="BM360" s="297">
        <f>BM$76*'7. INPUT O&amp;N UC'!$L89*(1-'7. INPUT O&amp;N UC'!$M89)</f>
        <v>0</v>
      </c>
      <c r="BN360" s="297">
        <f>BN$76*'7. INPUT O&amp;N UC'!$L89*(1-'7. INPUT O&amp;N UC'!$M89)</f>
        <v>0</v>
      </c>
      <c r="BO360" s="297">
        <f>BO$76*'7. INPUT O&amp;N UC'!$L89*(1-'7. INPUT O&amp;N UC'!$M89)</f>
        <v>0</v>
      </c>
      <c r="BP360" s="297">
        <f>BP$76*'7. INPUT O&amp;N UC'!$L89*(1-'7. INPUT O&amp;N UC'!$M89)</f>
        <v>0</v>
      </c>
      <c r="BQ360" s="297">
        <f>BQ$76*'7. INPUT O&amp;N UC'!$L89*(1-'7. INPUT O&amp;N UC'!$M89)</f>
        <v>0</v>
      </c>
      <c r="BR360" s="297">
        <f>BR$76*'7. INPUT O&amp;N UC'!$L89*(1-'7. INPUT O&amp;N UC'!$M89)</f>
        <v>0</v>
      </c>
      <c r="BS360" s="297">
        <f>BS$76*'7. INPUT O&amp;N UC'!$L89*(1-'7. INPUT O&amp;N UC'!$M89)</f>
        <v>0</v>
      </c>
    </row>
    <row r="361" spans="1:71" s="80" customFormat="1" outlineLevel="2">
      <c r="B361" s="129" t="str">
        <f>'7. INPUT O&amp;N UC'!D90</f>
        <v>O&amp;N UC-4.1.1-Item #4</v>
      </c>
      <c r="C361" s="129">
        <f>'7. INPUT O&amp;N UC'!F90</f>
        <v>0</v>
      </c>
      <c r="E361" s="297">
        <f t="shared" si="212"/>
        <v>0</v>
      </c>
      <c r="F361" s="297">
        <f t="shared" si="213"/>
        <v>0</v>
      </c>
      <c r="G361" s="297">
        <f t="shared" si="214"/>
        <v>0</v>
      </c>
      <c r="H361" s="297">
        <f t="shared" si="215"/>
        <v>0</v>
      </c>
      <c r="I361" s="297">
        <f t="shared" si="216"/>
        <v>0</v>
      </c>
      <c r="J361" s="297">
        <f t="shared" si="217"/>
        <v>0</v>
      </c>
      <c r="K361" s="291"/>
      <c r="L361" s="297">
        <f>L$76*'7. INPUT O&amp;N UC'!$L90*(1-'7. INPUT O&amp;N UC'!$M90)</f>
        <v>0</v>
      </c>
      <c r="M361" s="297">
        <f>M$76*'7. INPUT O&amp;N UC'!$L90*(1-'7. INPUT O&amp;N UC'!$M90)</f>
        <v>0</v>
      </c>
      <c r="N361" s="297">
        <f>N$76*'7. INPUT O&amp;N UC'!$L90*(1-'7. INPUT O&amp;N UC'!$M90)</f>
        <v>0</v>
      </c>
      <c r="O361" s="297">
        <f>O$76*'7. INPUT O&amp;N UC'!$L90*(1-'7. INPUT O&amp;N UC'!$M90)</f>
        <v>0</v>
      </c>
      <c r="P361" s="297">
        <f>P$76*'7. INPUT O&amp;N UC'!$L90*(1-'7. INPUT O&amp;N UC'!$M90)</f>
        <v>0</v>
      </c>
      <c r="Q361" s="297">
        <f>Q$76*'7. INPUT O&amp;N UC'!$L90*(1-'7. INPUT O&amp;N UC'!$M90)</f>
        <v>0</v>
      </c>
      <c r="R361" s="297">
        <f>R$76*'7. INPUT O&amp;N UC'!$L90*(1-'7. INPUT O&amp;N UC'!$M90)</f>
        <v>0</v>
      </c>
      <c r="S361" s="297">
        <f>S$76*'7. INPUT O&amp;N UC'!$L90*(1-'7. INPUT O&amp;N UC'!$M90)</f>
        <v>0</v>
      </c>
      <c r="T361" s="297">
        <f>T$76*'7. INPUT O&amp;N UC'!$L90*(1-'7. INPUT O&amp;N UC'!$M90)</f>
        <v>0</v>
      </c>
      <c r="U361" s="297">
        <f>U$76*'7. INPUT O&amp;N UC'!$L90*(1-'7. INPUT O&amp;N UC'!$M90)</f>
        <v>0</v>
      </c>
      <c r="V361" s="297">
        <f>V$76*'7. INPUT O&amp;N UC'!$L90*(1-'7. INPUT O&amp;N UC'!$M90)</f>
        <v>0</v>
      </c>
      <c r="W361" s="297">
        <f>W$76*'7. INPUT O&amp;N UC'!$L90*(1-'7. INPUT O&amp;N UC'!$M90)</f>
        <v>0</v>
      </c>
      <c r="X361" s="297">
        <f>X$76*'7. INPUT O&amp;N UC'!$L90*(1-'7. INPUT O&amp;N UC'!$M90)</f>
        <v>0</v>
      </c>
      <c r="Y361" s="297">
        <f>Y$76*'7. INPUT O&amp;N UC'!$L90*(1-'7. INPUT O&amp;N UC'!$M90)</f>
        <v>0</v>
      </c>
      <c r="Z361" s="297">
        <f>Z$76*'7. INPUT O&amp;N UC'!$L90*(1-'7. INPUT O&amp;N UC'!$M90)</f>
        <v>0</v>
      </c>
      <c r="AA361" s="297">
        <f>AA$76*'7. INPUT O&amp;N UC'!$L90*(1-'7. INPUT O&amp;N UC'!$M90)</f>
        <v>0</v>
      </c>
      <c r="AB361" s="297">
        <f>AB$76*'7. INPUT O&amp;N UC'!$L90*(1-'7. INPUT O&amp;N UC'!$M90)</f>
        <v>0</v>
      </c>
      <c r="AC361" s="297">
        <f>AC$76*'7. INPUT O&amp;N UC'!$L90*(1-'7. INPUT O&amp;N UC'!$M90)</f>
        <v>0</v>
      </c>
      <c r="AD361" s="297">
        <f>AD$76*'7. INPUT O&amp;N UC'!$L90*(1-'7. INPUT O&amp;N UC'!$M90)</f>
        <v>0</v>
      </c>
      <c r="AE361" s="297">
        <f>AE$76*'7. INPUT O&amp;N UC'!$L90*(1-'7. INPUT O&amp;N UC'!$M90)</f>
        <v>0</v>
      </c>
      <c r="AF361" s="297">
        <f>AF$76*'7. INPUT O&amp;N UC'!$L90*(1-'7. INPUT O&amp;N UC'!$M90)</f>
        <v>0</v>
      </c>
      <c r="AG361" s="297">
        <f>AG$76*'7. INPUT O&amp;N UC'!$L90*(1-'7. INPUT O&amp;N UC'!$M90)</f>
        <v>0</v>
      </c>
      <c r="AH361" s="297">
        <f>AH$76*'7. INPUT O&amp;N UC'!$L90*(1-'7. INPUT O&amp;N UC'!$M90)</f>
        <v>0</v>
      </c>
      <c r="AI361" s="297">
        <f>AI$76*'7. INPUT O&amp;N UC'!$L90*(1-'7. INPUT O&amp;N UC'!$M90)</f>
        <v>0</v>
      </c>
      <c r="AJ361" s="297">
        <f>AJ$76*'7. INPUT O&amp;N UC'!$L90*(1-'7. INPUT O&amp;N UC'!$M90)</f>
        <v>0</v>
      </c>
      <c r="AK361" s="297">
        <f>AK$76*'7. INPUT O&amp;N UC'!$L90*(1-'7. INPUT O&amp;N UC'!$M90)</f>
        <v>0</v>
      </c>
      <c r="AL361" s="297">
        <f>AL$76*'7. INPUT O&amp;N UC'!$L90*(1-'7. INPUT O&amp;N UC'!$M90)</f>
        <v>0</v>
      </c>
      <c r="AM361" s="297">
        <f>AM$76*'7. INPUT O&amp;N UC'!$L90*(1-'7. INPUT O&amp;N UC'!$M90)</f>
        <v>0</v>
      </c>
      <c r="AN361" s="297">
        <f>AN$76*'7. INPUT O&amp;N UC'!$L90*(1-'7. INPUT O&amp;N UC'!$M90)</f>
        <v>0</v>
      </c>
      <c r="AO361" s="297">
        <f>AO$76*'7. INPUT O&amp;N UC'!$L90*(1-'7. INPUT O&amp;N UC'!$M90)</f>
        <v>0</v>
      </c>
      <c r="AP361" s="297">
        <f>AP$76*'7. INPUT O&amp;N UC'!$L90*(1-'7. INPUT O&amp;N UC'!$M90)</f>
        <v>0</v>
      </c>
      <c r="AQ361" s="297">
        <f>AQ$76*'7. INPUT O&amp;N UC'!$L90*(1-'7. INPUT O&amp;N UC'!$M90)</f>
        <v>0</v>
      </c>
      <c r="AR361" s="297">
        <f>AR$76*'7. INPUT O&amp;N UC'!$L90*(1-'7. INPUT O&amp;N UC'!$M90)</f>
        <v>0</v>
      </c>
      <c r="AS361" s="297">
        <f>AS$76*'7. INPUT O&amp;N UC'!$L90*(1-'7. INPUT O&amp;N UC'!$M90)</f>
        <v>0</v>
      </c>
      <c r="AT361" s="297">
        <f>AT$76*'7. INPUT O&amp;N UC'!$L90*(1-'7. INPUT O&amp;N UC'!$M90)</f>
        <v>0</v>
      </c>
      <c r="AU361" s="297">
        <f>AU$76*'7. INPUT O&amp;N UC'!$L90*(1-'7. INPUT O&amp;N UC'!$M90)</f>
        <v>0</v>
      </c>
      <c r="AV361" s="297">
        <f>AV$76*'7. INPUT O&amp;N UC'!$L90*(1-'7. INPUT O&amp;N UC'!$M90)</f>
        <v>0</v>
      </c>
      <c r="AW361" s="297">
        <f>AW$76*'7. INPUT O&amp;N UC'!$L90*(1-'7. INPUT O&amp;N UC'!$M90)</f>
        <v>0</v>
      </c>
      <c r="AX361" s="297">
        <f>AX$76*'7. INPUT O&amp;N UC'!$L90*(1-'7. INPUT O&amp;N UC'!$M90)</f>
        <v>0</v>
      </c>
      <c r="AY361" s="297">
        <f>AY$76*'7. INPUT O&amp;N UC'!$L90*(1-'7. INPUT O&amp;N UC'!$M90)</f>
        <v>0</v>
      </c>
      <c r="AZ361" s="297">
        <f>AZ$76*'7. INPUT O&amp;N UC'!$L90*(1-'7. INPUT O&amp;N UC'!$M90)</f>
        <v>0</v>
      </c>
      <c r="BA361" s="297">
        <f>BA$76*'7. INPUT O&amp;N UC'!$L90*(1-'7. INPUT O&amp;N UC'!$M90)</f>
        <v>0</v>
      </c>
      <c r="BB361" s="297">
        <f>BB$76*'7. INPUT O&amp;N UC'!$L90*(1-'7. INPUT O&amp;N UC'!$M90)</f>
        <v>0</v>
      </c>
      <c r="BC361" s="297">
        <f>BC$76*'7. INPUT O&amp;N UC'!$L90*(1-'7. INPUT O&amp;N UC'!$M90)</f>
        <v>0</v>
      </c>
      <c r="BD361" s="297">
        <f>BD$76*'7. INPUT O&amp;N UC'!$L90*(1-'7. INPUT O&amp;N UC'!$M90)</f>
        <v>0</v>
      </c>
      <c r="BE361" s="297">
        <f>BE$76*'7. INPUT O&amp;N UC'!$L90*(1-'7. INPUT O&amp;N UC'!$M90)</f>
        <v>0</v>
      </c>
      <c r="BF361" s="297">
        <f>BF$76*'7. INPUT O&amp;N UC'!$L90*(1-'7. INPUT O&amp;N UC'!$M90)</f>
        <v>0</v>
      </c>
      <c r="BG361" s="297">
        <f>BG$76*'7. INPUT O&amp;N UC'!$L90*(1-'7. INPUT O&amp;N UC'!$M90)</f>
        <v>0</v>
      </c>
      <c r="BH361" s="297">
        <f>BH$76*'7. INPUT O&amp;N UC'!$L90*(1-'7. INPUT O&amp;N UC'!$M90)</f>
        <v>0</v>
      </c>
      <c r="BI361" s="297">
        <f>BI$76*'7. INPUT O&amp;N UC'!$L90*(1-'7. INPUT O&amp;N UC'!$M90)</f>
        <v>0</v>
      </c>
      <c r="BJ361" s="297">
        <f>BJ$76*'7. INPUT O&amp;N UC'!$L90*(1-'7. INPUT O&amp;N UC'!$M90)</f>
        <v>0</v>
      </c>
      <c r="BK361" s="297">
        <f>BK$76*'7. INPUT O&amp;N UC'!$L90*(1-'7. INPUT O&amp;N UC'!$M90)</f>
        <v>0</v>
      </c>
      <c r="BL361" s="297">
        <f>BL$76*'7. INPUT O&amp;N UC'!$L90*(1-'7. INPUT O&amp;N UC'!$M90)</f>
        <v>0</v>
      </c>
      <c r="BM361" s="297">
        <f>BM$76*'7. INPUT O&amp;N UC'!$L90*(1-'7. INPUT O&amp;N UC'!$M90)</f>
        <v>0</v>
      </c>
      <c r="BN361" s="297">
        <f>BN$76*'7. INPUT O&amp;N UC'!$L90*(1-'7. INPUT O&amp;N UC'!$M90)</f>
        <v>0</v>
      </c>
      <c r="BO361" s="297">
        <f>BO$76*'7. INPUT O&amp;N UC'!$L90*(1-'7. INPUT O&amp;N UC'!$M90)</f>
        <v>0</v>
      </c>
      <c r="BP361" s="297">
        <f>BP$76*'7. INPUT O&amp;N UC'!$L90*(1-'7. INPUT O&amp;N UC'!$M90)</f>
        <v>0</v>
      </c>
      <c r="BQ361" s="297">
        <f>BQ$76*'7. INPUT O&amp;N UC'!$L90*(1-'7. INPUT O&amp;N UC'!$M90)</f>
        <v>0</v>
      </c>
      <c r="BR361" s="297">
        <f>BR$76*'7. INPUT O&amp;N UC'!$L90*(1-'7. INPUT O&amp;N UC'!$M90)</f>
        <v>0</v>
      </c>
      <c r="BS361" s="297">
        <f>BS$76*'7. INPUT O&amp;N UC'!$L90*(1-'7. INPUT O&amp;N UC'!$M90)</f>
        <v>0</v>
      </c>
    </row>
    <row r="362" spans="1:71" s="80" customFormat="1" outlineLevel="2">
      <c r="B362" s="129" t="str">
        <f>'7. INPUT O&amp;N UC'!D91</f>
        <v>O&amp;N UC-4.1.1-Item #5</v>
      </c>
      <c r="C362" s="129">
        <f>'7. INPUT O&amp;N UC'!F91</f>
        <v>0</v>
      </c>
      <c r="E362" s="297">
        <f t="shared" si="212"/>
        <v>0</v>
      </c>
      <c r="F362" s="297">
        <f t="shared" si="213"/>
        <v>0</v>
      </c>
      <c r="G362" s="297">
        <f t="shared" si="214"/>
        <v>0</v>
      </c>
      <c r="H362" s="297">
        <f t="shared" si="215"/>
        <v>0</v>
      </c>
      <c r="I362" s="297">
        <f t="shared" si="216"/>
        <v>0</v>
      </c>
      <c r="J362" s="297">
        <f t="shared" si="217"/>
        <v>0</v>
      </c>
      <c r="K362" s="291"/>
      <c r="L362" s="297">
        <f>L$76*'7. INPUT O&amp;N UC'!$L91*(1-'7. INPUT O&amp;N UC'!$M91)</f>
        <v>0</v>
      </c>
      <c r="M362" s="297">
        <f>M$76*'7. INPUT O&amp;N UC'!$L91*(1-'7. INPUT O&amp;N UC'!$M91)</f>
        <v>0</v>
      </c>
      <c r="N362" s="297">
        <f>N$76*'7. INPUT O&amp;N UC'!$L91*(1-'7. INPUT O&amp;N UC'!$M91)</f>
        <v>0</v>
      </c>
      <c r="O362" s="297">
        <f>O$76*'7. INPUT O&amp;N UC'!$L91*(1-'7. INPUT O&amp;N UC'!$M91)</f>
        <v>0</v>
      </c>
      <c r="P362" s="297">
        <f>P$76*'7. INPUT O&amp;N UC'!$L91*(1-'7. INPUT O&amp;N UC'!$M91)</f>
        <v>0</v>
      </c>
      <c r="Q362" s="297">
        <f>Q$76*'7. INPUT O&amp;N UC'!$L91*(1-'7. INPUT O&amp;N UC'!$M91)</f>
        <v>0</v>
      </c>
      <c r="R362" s="297">
        <f>R$76*'7. INPUT O&amp;N UC'!$L91*(1-'7. INPUT O&amp;N UC'!$M91)</f>
        <v>0</v>
      </c>
      <c r="S362" s="297">
        <f>S$76*'7. INPUT O&amp;N UC'!$L91*(1-'7. INPUT O&amp;N UC'!$M91)</f>
        <v>0</v>
      </c>
      <c r="T362" s="297">
        <f>T$76*'7. INPUT O&amp;N UC'!$L91*(1-'7. INPUT O&amp;N UC'!$M91)</f>
        <v>0</v>
      </c>
      <c r="U362" s="297">
        <f>U$76*'7. INPUT O&amp;N UC'!$L91*(1-'7. INPUT O&amp;N UC'!$M91)</f>
        <v>0</v>
      </c>
      <c r="V362" s="297">
        <f>V$76*'7. INPUT O&amp;N UC'!$L91*(1-'7. INPUT O&amp;N UC'!$M91)</f>
        <v>0</v>
      </c>
      <c r="W362" s="297">
        <f>W$76*'7. INPUT O&amp;N UC'!$L91*(1-'7. INPUT O&amp;N UC'!$M91)</f>
        <v>0</v>
      </c>
      <c r="X362" s="297">
        <f>X$76*'7. INPUT O&amp;N UC'!$L91*(1-'7. INPUT O&amp;N UC'!$M91)</f>
        <v>0</v>
      </c>
      <c r="Y362" s="297">
        <f>Y$76*'7. INPUT O&amp;N UC'!$L91*(1-'7. INPUT O&amp;N UC'!$M91)</f>
        <v>0</v>
      </c>
      <c r="Z362" s="297">
        <f>Z$76*'7. INPUT O&amp;N UC'!$L91*(1-'7. INPUT O&amp;N UC'!$M91)</f>
        <v>0</v>
      </c>
      <c r="AA362" s="297">
        <f>AA$76*'7. INPUT O&amp;N UC'!$L91*(1-'7. INPUT O&amp;N UC'!$M91)</f>
        <v>0</v>
      </c>
      <c r="AB362" s="297">
        <f>AB$76*'7. INPUT O&amp;N UC'!$L91*(1-'7. INPUT O&amp;N UC'!$M91)</f>
        <v>0</v>
      </c>
      <c r="AC362" s="297">
        <f>AC$76*'7. INPUT O&amp;N UC'!$L91*(1-'7. INPUT O&amp;N UC'!$M91)</f>
        <v>0</v>
      </c>
      <c r="AD362" s="297">
        <f>AD$76*'7. INPUT O&amp;N UC'!$L91*(1-'7. INPUT O&amp;N UC'!$M91)</f>
        <v>0</v>
      </c>
      <c r="AE362" s="297">
        <f>AE$76*'7. INPUT O&amp;N UC'!$L91*(1-'7. INPUT O&amp;N UC'!$M91)</f>
        <v>0</v>
      </c>
      <c r="AF362" s="297">
        <f>AF$76*'7. INPUT O&amp;N UC'!$L91*(1-'7. INPUT O&amp;N UC'!$M91)</f>
        <v>0</v>
      </c>
      <c r="AG362" s="297">
        <f>AG$76*'7. INPUT O&amp;N UC'!$L91*(1-'7. INPUT O&amp;N UC'!$M91)</f>
        <v>0</v>
      </c>
      <c r="AH362" s="297">
        <f>AH$76*'7. INPUT O&amp;N UC'!$L91*(1-'7. INPUT O&amp;N UC'!$M91)</f>
        <v>0</v>
      </c>
      <c r="AI362" s="297">
        <f>AI$76*'7. INPUT O&amp;N UC'!$L91*(1-'7. INPUT O&amp;N UC'!$M91)</f>
        <v>0</v>
      </c>
      <c r="AJ362" s="297">
        <f>AJ$76*'7. INPUT O&amp;N UC'!$L91*(1-'7. INPUT O&amp;N UC'!$M91)</f>
        <v>0</v>
      </c>
      <c r="AK362" s="297">
        <f>AK$76*'7. INPUT O&amp;N UC'!$L91*(1-'7. INPUT O&amp;N UC'!$M91)</f>
        <v>0</v>
      </c>
      <c r="AL362" s="297">
        <f>AL$76*'7. INPUT O&amp;N UC'!$L91*(1-'7. INPUT O&amp;N UC'!$M91)</f>
        <v>0</v>
      </c>
      <c r="AM362" s="297">
        <f>AM$76*'7. INPUT O&amp;N UC'!$L91*(1-'7. INPUT O&amp;N UC'!$M91)</f>
        <v>0</v>
      </c>
      <c r="AN362" s="297">
        <f>AN$76*'7. INPUT O&amp;N UC'!$L91*(1-'7. INPUT O&amp;N UC'!$M91)</f>
        <v>0</v>
      </c>
      <c r="AO362" s="297">
        <f>AO$76*'7. INPUT O&amp;N UC'!$L91*(1-'7. INPUT O&amp;N UC'!$M91)</f>
        <v>0</v>
      </c>
      <c r="AP362" s="297">
        <f>AP$76*'7. INPUT O&amp;N UC'!$L91*(1-'7. INPUT O&amp;N UC'!$M91)</f>
        <v>0</v>
      </c>
      <c r="AQ362" s="297">
        <f>AQ$76*'7. INPUT O&amp;N UC'!$L91*(1-'7. INPUT O&amp;N UC'!$M91)</f>
        <v>0</v>
      </c>
      <c r="AR362" s="297">
        <f>AR$76*'7. INPUT O&amp;N UC'!$L91*(1-'7. INPUT O&amp;N UC'!$M91)</f>
        <v>0</v>
      </c>
      <c r="AS362" s="297">
        <f>AS$76*'7. INPUT O&amp;N UC'!$L91*(1-'7. INPUT O&amp;N UC'!$M91)</f>
        <v>0</v>
      </c>
      <c r="AT362" s="297">
        <f>AT$76*'7. INPUT O&amp;N UC'!$L91*(1-'7. INPUT O&amp;N UC'!$M91)</f>
        <v>0</v>
      </c>
      <c r="AU362" s="297">
        <f>AU$76*'7. INPUT O&amp;N UC'!$L91*(1-'7. INPUT O&amp;N UC'!$M91)</f>
        <v>0</v>
      </c>
      <c r="AV362" s="297">
        <f>AV$76*'7. INPUT O&amp;N UC'!$L91*(1-'7. INPUT O&amp;N UC'!$M91)</f>
        <v>0</v>
      </c>
      <c r="AW362" s="297">
        <f>AW$76*'7. INPUT O&amp;N UC'!$L91*(1-'7. INPUT O&amp;N UC'!$M91)</f>
        <v>0</v>
      </c>
      <c r="AX362" s="297">
        <f>AX$76*'7. INPUT O&amp;N UC'!$L91*(1-'7. INPUT O&amp;N UC'!$M91)</f>
        <v>0</v>
      </c>
      <c r="AY362" s="297">
        <f>AY$76*'7. INPUT O&amp;N UC'!$L91*(1-'7. INPUT O&amp;N UC'!$M91)</f>
        <v>0</v>
      </c>
      <c r="AZ362" s="297">
        <f>AZ$76*'7. INPUT O&amp;N UC'!$L91*(1-'7. INPUT O&amp;N UC'!$M91)</f>
        <v>0</v>
      </c>
      <c r="BA362" s="297">
        <f>BA$76*'7. INPUT O&amp;N UC'!$L91*(1-'7. INPUT O&amp;N UC'!$M91)</f>
        <v>0</v>
      </c>
      <c r="BB362" s="297">
        <f>BB$76*'7. INPUT O&amp;N UC'!$L91*(1-'7. INPUT O&amp;N UC'!$M91)</f>
        <v>0</v>
      </c>
      <c r="BC362" s="297">
        <f>BC$76*'7. INPUT O&amp;N UC'!$L91*(1-'7. INPUT O&amp;N UC'!$M91)</f>
        <v>0</v>
      </c>
      <c r="BD362" s="297">
        <f>BD$76*'7. INPUT O&amp;N UC'!$L91*(1-'7. INPUT O&amp;N UC'!$M91)</f>
        <v>0</v>
      </c>
      <c r="BE362" s="297">
        <f>BE$76*'7. INPUT O&amp;N UC'!$L91*(1-'7. INPUT O&amp;N UC'!$M91)</f>
        <v>0</v>
      </c>
      <c r="BF362" s="297">
        <f>BF$76*'7. INPUT O&amp;N UC'!$L91*(1-'7. INPUT O&amp;N UC'!$M91)</f>
        <v>0</v>
      </c>
      <c r="BG362" s="297">
        <f>BG$76*'7. INPUT O&amp;N UC'!$L91*(1-'7. INPUT O&amp;N UC'!$M91)</f>
        <v>0</v>
      </c>
      <c r="BH362" s="297">
        <f>BH$76*'7. INPUT O&amp;N UC'!$L91*(1-'7. INPUT O&amp;N UC'!$M91)</f>
        <v>0</v>
      </c>
      <c r="BI362" s="297">
        <f>BI$76*'7. INPUT O&amp;N UC'!$L91*(1-'7. INPUT O&amp;N UC'!$M91)</f>
        <v>0</v>
      </c>
      <c r="BJ362" s="297">
        <f>BJ$76*'7. INPUT O&amp;N UC'!$L91*(1-'7. INPUT O&amp;N UC'!$M91)</f>
        <v>0</v>
      </c>
      <c r="BK362" s="297">
        <f>BK$76*'7. INPUT O&amp;N UC'!$L91*(1-'7. INPUT O&amp;N UC'!$M91)</f>
        <v>0</v>
      </c>
      <c r="BL362" s="297">
        <f>BL$76*'7. INPUT O&amp;N UC'!$L91*(1-'7. INPUT O&amp;N UC'!$M91)</f>
        <v>0</v>
      </c>
      <c r="BM362" s="297">
        <f>BM$76*'7. INPUT O&amp;N UC'!$L91*(1-'7. INPUT O&amp;N UC'!$M91)</f>
        <v>0</v>
      </c>
      <c r="BN362" s="297">
        <f>BN$76*'7. INPUT O&amp;N UC'!$L91*(1-'7. INPUT O&amp;N UC'!$M91)</f>
        <v>0</v>
      </c>
      <c r="BO362" s="297">
        <f>BO$76*'7. INPUT O&amp;N UC'!$L91*(1-'7. INPUT O&amp;N UC'!$M91)</f>
        <v>0</v>
      </c>
      <c r="BP362" s="297">
        <f>BP$76*'7. INPUT O&amp;N UC'!$L91*(1-'7. INPUT O&amp;N UC'!$M91)</f>
        <v>0</v>
      </c>
      <c r="BQ362" s="297">
        <f>BQ$76*'7. INPUT O&amp;N UC'!$L91*(1-'7. INPUT O&amp;N UC'!$M91)</f>
        <v>0</v>
      </c>
      <c r="BR362" s="297">
        <f>BR$76*'7. INPUT O&amp;N UC'!$L91*(1-'7. INPUT O&amp;N UC'!$M91)</f>
        <v>0</v>
      </c>
      <c r="BS362" s="297">
        <f>BS$76*'7. INPUT O&amp;N UC'!$L91*(1-'7. INPUT O&amp;N UC'!$M91)</f>
        <v>0</v>
      </c>
    </row>
    <row r="363" spans="1:71" s="80" customFormat="1" outlineLevel="2">
      <c r="B363" s="129" t="str">
        <f>'7. INPUT O&amp;N UC'!D92</f>
        <v>O&amp;N UC-4.1.1-Item #6</v>
      </c>
      <c r="C363" s="129">
        <f>'7. INPUT O&amp;N UC'!F92</f>
        <v>0</v>
      </c>
      <c r="E363" s="297">
        <f t="shared" si="212"/>
        <v>0</v>
      </c>
      <c r="F363" s="297">
        <f t="shared" si="213"/>
        <v>0</v>
      </c>
      <c r="G363" s="297">
        <f t="shared" si="214"/>
        <v>0</v>
      </c>
      <c r="H363" s="297">
        <f t="shared" si="215"/>
        <v>0</v>
      </c>
      <c r="I363" s="297">
        <f t="shared" si="216"/>
        <v>0</v>
      </c>
      <c r="J363" s="297">
        <f t="shared" si="217"/>
        <v>0</v>
      </c>
      <c r="K363" s="291"/>
      <c r="L363" s="297">
        <f>L$76*'7. INPUT O&amp;N UC'!$L92*(1-'7. INPUT O&amp;N UC'!$M92)</f>
        <v>0</v>
      </c>
      <c r="M363" s="297">
        <f>M$76*'7. INPUT O&amp;N UC'!$L92*(1-'7. INPUT O&amp;N UC'!$M92)</f>
        <v>0</v>
      </c>
      <c r="N363" s="297">
        <f>N$76*'7. INPUT O&amp;N UC'!$L92*(1-'7. INPUT O&amp;N UC'!$M92)</f>
        <v>0</v>
      </c>
      <c r="O363" s="297">
        <f>O$76*'7. INPUT O&amp;N UC'!$L92*(1-'7. INPUT O&amp;N UC'!$M92)</f>
        <v>0</v>
      </c>
      <c r="P363" s="297">
        <f>P$76*'7. INPUT O&amp;N UC'!$L92*(1-'7. INPUT O&amp;N UC'!$M92)</f>
        <v>0</v>
      </c>
      <c r="Q363" s="297">
        <f>Q$76*'7. INPUT O&amp;N UC'!$L92*(1-'7. INPUT O&amp;N UC'!$M92)</f>
        <v>0</v>
      </c>
      <c r="R363" s="297">
        <f>R$76*'7. INPUT O&amp;N UC'!$L92*(1-'7. INPUT O&amp;N UC'!$M92)</f>
        <v>0</v>
      </c>
      <c r="S363" s="297">
        <f>S$76*'7. INPUT O&amp;N UC'!$L92*(1-'7. INPUT O&amp;N UC'!$M92)</f>
        <v>0</v>
      </c>
      <c r="T363" s="297">
        <f>T$76*'7. INPUT O&amp;N UC'!$L92*(1-'7. INPUT O&amp;N UC'!$M92)</f>
        <v>0</v>
      </c>
      <c r="U363" s="297">
        <f>U$76*'7. INPUT O&amp;N UC'!$L92*(1-'7. INPUT O&amp;N UC'!$M92)</f>
        <v>0</v>
      </c>
      <c r="V363" s="297">
        <f>V$76*'7. INPUT O&amp;N UC'!$L92*(1-'7. INPUT O&amp;N UC'!$M92)</f>
        <v>0</v>
      </c>
      <c r="W363" s="297">
        <f>W$76*'7. INPUT O&amp;N UC'!$L92*(1-'7. INPUT O&amp;N UC'!$M92)</f>
        <v>0</v>
      </c>
      <c r="X363" s="297">
        <f>X$76*'7. INPUT O&amp;N UC'!$L92*(1-'7. INPUT O&amp;N UC'!$M92)</f>
        <v>0</v>
      </c>
      <c r="Y363" s="297">
        <f>Y$76*'7. INPUT O&amp;N UC'!$L92*(1-'7. INPUT O&amp;N UC'!$M92)</f>
        <v>0</v>
      </c>
      <c r="Z363" s="297">
        <f>Z$76*'7. INPUT O&amp;N UC'!$L92*(1-'7. INPUT O&amp;N UC'!$M92)</f>
        <v>0</v>
      </c>
      <c r="AA363" s="297">
        <f>AA$76*'7. INPUT O&amp;N UC'!$L92*(1-'7. INPUT O&amp;N UC'!$M92)</f>
        <v>0</v>
      </c>
      <c r="AB363" s="297">
        <f>AB$76*'7. INPUT O&amp;N UC'!$L92*(1-'7. INPUT O&amp;N UC'!$M92)</f>
        <v>0</v>
      </c>
      <c r="AC363" s="297">
        <f>AC$76*'7. INPUT O&amp;N UC'!$L92*(1-'7. INPUT O&amp;N UC'!$M92)</f>
        <v>0</v>
      </c>
      <c r="AD363" s="297">
        <f>AD$76*'7. INPUT O&amp;N UC'!$L92*(1-'7. INPUT O&amp;N UC'!$M92)</f>
        <v>0</v>
      </c>
      <c r="AE363" s="297">
        <f>AE$76*'7. INPUT O&amp;N UC'!$L92*(1-'7. INPUT O&amp;N UC'!$M92)</f>
        <v>0</v>
      </c>
      <c r="AF363" s="297">
        <f>AF$76*'7. INPUT O&amp;N UC'!$L92*(1-'7. INPUT O&amp;N UC'!$M92)</f>
        <v>0</v>
      </c>
      <c r="AG363" s="297">
        <f>AG$76*'7. INPUT O&amp;N UC'!$L92*(1-'7. INPUT O&amp;N UC'!$M92)</f>
        <v>0</v>
      </c>
      <c r="AH363" s="297">
        <f>AH$76*'7. INPUT O&amp;N UC'!$L92*(1-'7. INPUT O&amp;N UC'!$M92)</f>
        <v>0</v>
      </c>
      <c r="AI363" s="297">
        <f>AI$76*'7. INPUT O&amp;N UC'!$L92*(1-'7. INPUT O&amp;N UC'!$M92)</f>
        <v>0</v>
      </c>
      <c r="AJ363" s="297">
        <f>AJ$76*'7. INPUT O&amp;N UC'!$L92*(1-'7. INPUT O&amp;N UC'!$M92)</f>
        <v>0</v>
      </c>
      <c r="AK363" s="297">
        <f>AK$76*'7. INPUT O&amp;N UC'!$L92*(1-'7. INPUT O&amp;N UC'!$M92)</f>
        <v>0</v>
      </c>
      <c r="AL363" s="297">
        <f>AL$76*'7. INPUT O&amp;N UC'!$L92*(1-'7. INPUT O&amp;N UC'!$M92)</f>
        <v>0</v>
      </c>
      <c r="AM363" s="297">
        <f>AM$76*'7. INPUT O&amp;N UC'!$L92*(1-'7. INPUT O&amp;N UC'!$M92)</f>
        <v>0</v>
      </c>
      <c r="AN363" s="297">
        <f>AN$76*'7. INPUT O&amp;N UC'!$L92*(1-'7. INPUT O&amp;N UC'!$M92)</f>
        <v>0</v>
      </c>
      <c r="AO363" s="297">
        <f>AO$76*'7. INPUT O&amp;N UC'!$L92*(1-'7. INPUT O&amp;N UC'!$M92)</f>
        <v>0</v>
      </c>
      <c r="AP363" s="297">
        <f>AP$76*'7. INPUT O&amp;N UC'!$L92*(1-'7. INPUT O&amp;N UC'!$M92)</f>
        <v>0</v>
      </c>
      <c r="AQ363" s="297">
        <f>AQ$76*'7. INPUT O&amp;N UC'!$L92*(1-'7. INPUT O&amp;N UC'!$M92)</f>
        <v>0</v>
      </c>
      <c r="AR363" s="297">
        <f>AR$76*'7. INPUT O&amp;N UC'!$L92*(1-'7. INPUT O&amp;N UC'!$M92)</f>
        <v>0</v>
      </c>
      <c r="AS363" s="297">
        <f>AS$76*'7. INPUT O&amp;N UC'!$L92*(1-'7. INPUT O&amp;N UC'!$M92)</f>
        <v>0</v>
      </c>
      <c r="AT363" s="297">
        <f>AT$76*'7. INPUT O&amp;N UC'!$L92*(1-'7. INPUT O&amp;N UC'!$M92)</f>
        <v>0</v>
      </c>
      <c r="AU363" s="297">
        <f>AU$76*'7. INPUT O&amp;N UC'!$L92*(1-'7. INPUT O&amp;N UC'!$M92)</f>
        <v>0</v>
      </c>
      <c r="AV363" s="297">
        <f>AV$76*'7. INPUT O&amp;N UC'!$L92*(1-'7. INPUT O&amp;N UC'!$M92)</f>
        <v>0</v>
      </c>
      <c r="AW363" s="297">
        <f>AW$76*'7. INPUT O&amp;N UC'!$L92*(1-'7. INPUT O&amp;N UC'!$M92)</f>
        <v>0</v>
      </c>
      <c r="AX363" s="297">
        <f>AX$76*'7. INPUT O&amp;N UC'!$L92*(1-'7. INPUT O&amp;N UC'!$M92)</f>
        <v>0</v>
      </c>
      <c r="AY363" s="297">
        <f>AY$76*'7. INPUT O&amp;N UC'!$L92*(1-'7. INPUT O&amp;N UC'!$M92)</f>
        <v>0</v>
      </c>
      <c r="AZ363" s="297">
        <f>AZ$76*'7. INPUT O&amp;N UC'!$L92*(1-'7. INPUT O&amp;N UC'!$M92)</f>
        <v>0</v>
      </c>
      <c r="BA363" s="297">
        <f>BA$76*'7. INPUT O&amp;N UC'!$L92*(1-'7. INPUT O&amp;N UC'!$M92)</f>
        <v>0</v>
      </c>
      <c r="BB363" s="297">
        <f>BB$76*'7. INPUT O&amp;N UC'!$L92*(1-'7. INPUT O&amp;N UC'!$M92)</f>
        <v>0</v>
      </c>
      <c r="BC363" s="297">
        <f>BC$76*'7. INPUT O&amp;N UC'!$L92*(1-'7. INPUT O&amp;N UC'!$M92)</f>
        <v>0</v>
      </c>
      <c r="BD363" s="297">
        <f>BD$76*'7. INPUT O&amp;N UC'!$L92*(1-'7. INPUT O&amp;N UC'!$M92)</f>
        <v>0</v>
      </c>
      <c r="BE363" s="297">
        <f>BE$76*'7. INPUT O&amp;N UC'!$L92*(1-'7. INPUT O&amp;N UC'!$M92)</f>
        <v>0</v>
      </c>
      <c r="BF363" s="297">
        <f>BF$76*'7. INPUT O&amp;N UC'!$L92*(1-'7. INPUT O&amp;N UC'!$M92)</f>
        <v>0</v>
      </c>
      <c r="BG363" s="297">
        <f>BG$76*'7. INPUT O&amp;N UC'!$L92*(1-'7. INPUT O&amp;N UC'!$M92)</f>
        <v>0</v>
      </c>
      <c r="BH363" s="297">
        <f>BH$76*'7. INPUT O&amp;N UC'!$L92*(1-'7. INPUT O&amp;N UC'!$M92)</f>
        <v>0</v>
      </c>
      <c r="BI363" s="297">
        <f>BI$76*'7. INPUT O&amp;N UC'!$L92*(1-'7. INPUT O&amp;N UC'!$M92)</f>
        <v>0</v>
      </c>
      <c r="BJ363" s="297">
        <f>BJ$76*'7. INPUT O&amp;N UC'!$L92*(1-'7. INPUT O&amp;N UC'!$M92)</f>
        <v>0</v>
      </c>
      <c r="BK363" s="297">
        <f>BK$76*'7. INPUT O&amp;N UC'!$L92*(1-'7. INPUT O&amp;N UC'!$M92)</f>
        <v>0</v>
      </c>
      <c r="BL363" s="297">
        <f>BL$76*'7. INPUT O&amp;N UC'!$L92*(1-'7. INPUT O&amp;N UC'!$M92)</f>
        <v>0</v>
      </c>
      <c r="BM363" s="297">
        <f>BM$76*'7. INPUT O&amp;N UC'!$L92*(1-'7. INPUT O&amp;N UC'!$M92)</f>
        <v>0</v>
      </c>
      <c r="BN363" s="297">
        <f>BN$76*'7. INPUT O&amp;N UC'!$L92*(1-'7. INPUT O&amp;N UC'!$M92)</f>
        <v>0</v>
      </c>
      <c r="BO363" s="297">
        <f>BO$76*'7. INPUT O&amp;N UC'!$L92*(1-'7. INPUT O&amp;N UC'!$M92)</f>
        <v>0</v>
      </c>
      <c r="BP363" s="297">
        <f>BP$76*'7. INPUT O&amp;N UC'!$L92*(1-'7. INPUT O&amp;N UC'!$M92)</f>
        <v>0</v>
      </c>
      <c r="BQ363" s="297">
        <f>BQ$76*'7. INPUT O&amp;N UC'!$L92*(1-'7. INPUT O&amp;N UC'!$M92)</f>
        <v>0</v>
      </c>
      <c r="BR363" s="297">
        <f>BR$76*'7. INPUT O&amp;N UC'!$L92*(1-'7. INPUT O&amp;N UC'!$M92)</f>
        <v>0</v>
      </c>
      <c r="BS363" s="297">
        <f>BS$76*'7. INPUT O&amp;N UC'!$L92*(1-'7. INPUT O&amp;N UC'!$M92)</f>
        <v>0</v>
      </c>
    </row>
    <row r="364" spans="1:71" s="80" customFormat="1" outlineLevel="2">
      <c r="B364" s="129" t="str">
        <f>'7. INPUT O&amp;N UC'!D93</f>
        <v>O&amp;N UC-4.1.1-Item #7</v>
      </c>
      <c r="C364" s="129">
        <f>'7. INPUT O&amp;N UC'!F93</f>
        <v>0</v>
      </c>
      <c r="E364" s="297">
        <f t="shared" si="212"/>
        <v>0</v>
      </c>
      <c r="F364" s="297">
        <f t="shared" si="213"/>
        <v>0</v>
      </c>
      <c r="G364" s="297">
        <f t="shared" si="214"/>
        <v>0</v>
      </c>
      <c r="H364" s="297">
        <f t="shared" si="215"/>
        <v>0</v>
      </c>
      <c r="I364" s="297">
        <f t="shared" si="216"/>
        <v>0</v>
      </c>
      <c r="J364" s="297">
        <f t="shared" si="217"/>
        <v>0</v>
      </c>
      <c r="K364" s="309"/>
      <c r="L364" s="297">
        <f>L$76*'7. INPUT O&amp;N UC'!$L93*(1-'7. INPUT O&amp;N UC'!$M93)</f>
        <v>0</v>
      </c>
      <c r="M364" s="297">
        <f>M$76*'7. INPUT O&amp;N UC'!$L93*(1-'7. INPUT O&amp;N UC'!$M93)</f>
        <v>0</v>
      </c>
      <c r="N364" s="297">
        <f>N$76*'7. INPUT O&amp;N UC'!$L93*(1-'7. INPUT O&amp;N UC'!$M93)</f>
        <v>0</v>
      </c>
      <c r="O364" s="297">
        <f>O$76*'7. INPUT O&amp;N UC'!$L93*(1-'7. INPUT O&amp;N UC'!$M93)</f>
        <v>0</v>
      </c>
      <c r="P364" s="297">
        <f>P$76*'7. INPUT O&amp;N UC'!$L93*(1-'7. INPUT O&amp;N UC'!$M93)</f>
        <v>0</v>
      </c>
      <c r="Q364" s="297">
        <f>Q$76*'7. INPUT O&amp;N UC'!$L93*(1-'7. INPUT O&amp;N UC'!$M93)</f>
        <v>0</v>
      </c>
      <c r="R364" s="297">
        <f>R$76*'7. INPUT O&amp;N UC'!$L93*(1-'7. INPUT O&amp;N UC'!$M93)</f>
        <v>0</v>
      </c>
      <c r="S364" s="297">
        <f>S$76*'7. INPUT O&amp;N UC'!$L93*(1-'7. INPUT O&amp;N UC'!$M93)</f>
        <v>0</v>
      </c>
      <c r="T364" s="297">
        <f>T$76*'7. INPUT O&amp;N UC'!$L93*(1-'7. INPUT O&amp;N UC'!$M93)</f>
        <v>0</v>
      </c>
      <c r="U364" s="297">
        <f>U$76*'7. INPUT O&amp;N UC'!$L93*(1-'7. INPUT O&amp;N UC'!$M93)</f>
        <v>0</v>
      </c>
      <c r="V364" s="297">
        <f>V$76*'7. INPUT O&amp;N UC'!$L93*(1-'7. INPUT O&amp;N UC'!$M93)</f>
        <v>0</v>
      </c>
      <c r="W364" s="297">
        <f>W$76*'7. INPUT O&amp;N UC'!$L93*(1-'7. INPUT O&amp;N UC'!$M93)</f>
        <v>0</v>
      </c>
      <c r="X364" s="297">
        <f>X$76*'7. INPUT O&amp;N UC'!$L93*(1-'7. INPUT O&amp;N UC'!$M93)</f>
        <v>0</v>
      </c>
      <c r="Y364" s="297">
        <f>Y$76*'7. INPUT O&amp;N UC'!$L93*(1-'7. INPUT O&amp;N UC'!$M93)</f>
        <v>0</v>
      </c>
      <c r="Z364" s="297">
        <f>Z$76*'7. INPUT O&amp;N UC'!$L93*(1-'7. INPUT O&amp;N UC'!$M93)</f>
        <v>0</v>
      </c>
      <c r="AA364" s="297">
        <f>AA$76*'7. INPUT O&amp;N UC'!$L93*(1-'7. INPUT O&amp;N UC'!$M93)</f>
        <v>0</v>
      </c>
      <c r="AB364" s="297">
        <f>AB$76*'7. INPUT O&amp;N UC'!$L93*(1-'7. INPUT O&amp;N UC'!$M93)</f>
        <v>0</v>
      </c>
      <c r="AC364" s="297">
        <f>AC$76*'7. INPUT O&amp;N UC'!$L93*(1-'7. INPUT O&amp;N UC'!$M93)</f>
        <v>0</v>
      </c>
      <c r="AD364" s="297">
        <f>AD$76*'7. INPUT O&amp;N UC'!$L93*(1-'7. INPUT O&amp;N UC'!$M93)</f>
        <v>0</v>
      </c>
      <c r="AE364" s="297">
        <f>AE$76*'7. INPUT O&amp;N UC'!$L93*(1-'7. INPUT O&amp;N UC'!$M93)</f>
        <v>0</v>
      </c>
      <c r="AF364" s="297">
        <f>AF$76*'7. INPUT O&amp;N UC'!$L93*(1-'7. INPUT O&amp;N UC'!$M93)</f>
        <v>0</v>
      </c>
      <c r="AG364" s="297">
        <f>AG$76*'7. INPUT O&amp;N UC'!$L93*(1-'7. INPUT O&amp;N UC'!$M93)</f>
        <v>0</v>
      </c>
      <c r="AH364" s="297">
        <f>AH$76*'7. INPUT O&amp;N UC'!$L93*(1-'7. INPUT O&amp;N UC'!$M93)</f>
        <v>0</v>
      </c>
      <c r="AI364" s="297">
        <f>AI$76*'7. INPUT O&amp;N UC'!$L93*(1-'7. INPUT O&amp;N UC'!$M93)</f>
        <v>0</v>
      </c>
      <c r="AJ364" s="297">
        <f>AJ$76*'7. INPUT O&amp;N UC'!$L93*(1-'7. INPUT O&amp;N UC'!$M93)</f>
        <v>0</v>
      </c>
      <c r="AK364" s="297">
        <f>AK$76*'7. INPUT O&amp;N UC'!$L93*(1-'7. INPUT O&amp;N UC'!$M93)</f>
        <v>0</v>
      </c>
      <c r="AL364" s="297">
        <f>AL$76*'7. INPUT O&amp;N UC'!$L93*(1-'7. INPUT O&amp;N UC'!$M93)</f>
        <v>0</v>
      </c>
      <c r="AM364" s="297">
        <f>AM$76*'7. INPUT O&amp;N UC'!$L93*(1-'7. INPUT O&amp;N UC'!$M93)</f>
        <v>0</v>
      </c>
      <c r="AN364" s="297">
        <f>AN$76*'7. INPUT O&amp;N UC'!$L93*(1-'7. INPUT O&amp;N UC'!$M93)</f>
        <v>0</v>
      </c>
      <c r="AO364" s="297">
        <f>AO$76*'7. INPUT O&amp;N UC'!$L93*(1-'7. INPUT O&amp;N UC'!$M93)</f>
        <v>0</v>
      </c>
      <c r="AP364" s="297">
        <f>AP$76*'7. INPUT O&amp;N UC'!$L93*(1-'7. INPUT O&amp;N UC'!$M93)</f>
        <v>0</v>
      </c>
      <c r="AQ364" s="297">
        <f>AQ$76*'7. INPUT O&amp;N UC'!$L93*(1-'7. INPUT O&amp;N UC'!$M93)</f>
        <v>0</v>
      </c>
      <c r="AR364" s="297">
        <f>AR$76*'7. INPUT O&amp;N UC'!$L93*(1-'7. INPUT O&amp;N UC'!$M93)</f>
        <v>0</v>
      </c>
      <c r="AS364" s="297">
        <f>AS$76*'7. INPUT O&amp;N UC'!$L93*(1-'7. INPUT O&amp;N UC'!$M93)</f>
        <v>0</v>
      </c>
      <c r="AT364" s="297">
        <f>AT$76*'7. INPUT O&amp;N UC'!$L93*(1-'7. INPUT O&amp;N UC'!$M93)</f>
        <v>0</v>
      </c>
      <c r="AU364" s="297">
        <f>AU$76*'7. INPUT O&amp;N UC'!$L93*(1-'7. INPUT O&amp;N UC'!$M93)</f>
        <v>0</v>
      </c>
      <c r="AV364" s="297">
        <f>AV$76*'7. INPUT O&amp;N UC'!$L93*(1-'7. INPUT O&amp;N UC'!$M93)</f>
        <v>0</v>
      </c>
      <c r="AW364" s="297">
        <f>AW$76*'7. INPUT O&amp;N UC'!$L93*(1-'7. INPUT O&amp;N UC'!$M93)</f>
        <v>0</v>
      </c>
      <c r="AX364" s="297">
        <f>AX$76*'7. INPUT O&amp;N UC'!$L93*(1-'7. INPUT O&amp;N UC'!$M93)</f>
        <v>0</v>
      </c>
      <c r="AY364" s="297">
        <f>AY$76*'7. INPUT O&amp;N UC'!$L93*(1-'7. INPUT O&amp;N UC'!$M93)</f>
        <v>0</v>
      </c>
      <c r="AZ364" s="297">
        <f>AZ$76*'7. INPUT O&amp;N UC'!$L93*(1-'7. INPUT O&amp;N UC'!$M93)</f>
        <v>0</v>
      </c>
      <c r="BA364" s="297">
        <f>BA$76*'7. INPUT O&amp;N UC'!$L93*(1-'7. INPUT O&amp;N UC'!$M93)</f>
        <v>0</v>
      </c>
      <c r="BB364" s="297">
        <f>BB$76*'7. INPUT O&amp;N UC'!$L93*(1-'7. INPUT O&amp;N UC'!$M93)</f>
        <v>0</v>
      </c>
      <c r="BC364" s="297">
        <f>BC$76*'7. INPUT O&amp;N UC'!$L93*(1-'7. INPUT O&amp;N UC'!$M93)</f>
        <v>0</v>
      </c>
      <c r="BD364" s="297">
        <f>BD$76*'7. INPUT O&amp;N UC'!$L93*(1-'7. INPUT O&amp;N UC'!$M93)</f>
        <v>0</v>
      </c>
      <c r="BE364" s="297">
        <f>BE$76*'7. INPUT O&amp;N UC'!$L93*(1-'7. INPUT O&amp;N UC'!$M93)</f>
        <v>0</v>
      </c>
      <c r="BF364" s="297">
        <f>BF$76*'7. INPUT O&amp;N UC'!$L93*(1-'7. INPUT O&amp;N UC'!$M93)</f>
        <v>0</v>
      </c>
      <c r="BG364" s="297">
        <f>BG$76*'7. INPUT O&amp;N UC'!$L93*(1-'7. INPUT O&amp;N UC'!$M93)</f>
        <v>0</v>
      </c>
      <c r="BH364" s="297">
        <f>BH$76*'7. INPUT O&amp;N UC'!$L93*(1-'7. INPUT O&amp;N UC'!$M93)</f>
        <v>0</v>
      </c>
      <c r="BI364" s="297">
        <f>BI$76*'7. INPUT O&amp;N UC'!$L93*(1-'7. INPUT O&amp;N UC'!$M93)</f>
        <v>0</v>
      </c>
      <c r="BJ364" s="297">
        <f>BJ$76*'7. INPUT O&amp;N UC'!$L93*(1-'7. INPUT O&amp;N UC'!$M93)</f>
        <v>0</v>
      </c>
      <c r="BK364" s="297">
        <f>BK$76*'7. INPUT O&amp;N UC'!$L93*(1-'7. INPUT O&amp;N UC'!$M93)</f>
        <v>0</v>
      </c>
      <c r="BL364" s="297">
        <f>BL$76*'7. INPUT O&amp;N UC'!$L93*(1-'7. INPUT O&amp;N UC'!$M93)</f>
        <v>0</v>
      </c>
      <c r="BM364" s="297">
        <f>BM$76*'7. INPUT O&amp;N UC'!$L93*(1-'7. INPUT O&amp;N UC'!$M93)</f>
        <v>0</v>
      </c>
      <c r="BN364" s="297">
        <f>BN$76*'7. INPUT O&amp;N UC'!$L93*(1-'7. INPUT O&amp;N UC'!$M93)</f>
        <v>0</v>
      </c>
      <c r="BO364" s="297">
        <f>BO$76*'7. INPUT O&amp;N UC'!$L93*(1-'7. INPUT O&amp;N UC'!$M93)</f>
        <v>0</v>
      </c>
      <c r="BP364" s="297">
        <f>BP$76*'7. INPUT O&amp;N UC'!$L93*(1-'7. INPUT O&amp;N UC'!$M93)</f>
        <v>0</v>
      </c>
      <c r="BQ364" s="297">
        <f>BQ$76*'7. INPUT O&amp;N UC'!$L93*(1-'7. INPUT O&amp;N UC'!$M93)</f>
        <v>0</v>
      </c>
      <c r="BR364" s="297">
        <f>BR$76*'7. INPUT O&amp;N UC'!$L93*(1-'7. INPUT O&amp;N UC'!$M93)</f>
        <v>0</v>
      </c>
      <c r="BS364" s="297">
        <f>BS$76*'7. INPUT O&amp;N UC'!$L93*(1-'7. INPUT O&amp;N UC'!$M93)</f>
        <v>0</v>
      </c>
    </row>
    <row r="365" spans="1:71" s="80" customFormat="1" outlineLevel="2">
      <c r="B365" s="129" t="str">
        <f>'7. INPUT O&amp;N UC'!D94</f>
        <v>O&amp;N UC-4.1.1-Item #8</v>
      </c>
      <c r="C365" s="129">
        <f>'7. INPUT O&amp;N UC'!F94</f>
        <v>0</v>
      </c>
      <c r="E365" s="297">
        <f t="shared" si="212"/>
        <v>0</v>
      </c>
      <c r="F365" s="297">
        <f t="shared" si="213"/>
        <v>0</v>
      </c>
      <c r="G365" s="297">
        <f t="shared" si="214"/>
        <v>0</v>
      </c>
      <c r="H365" s="297">
        <f t="shared" si="215"/>
        <v>0</v>
      </c>
      <c r="I365" s="297">
        <f t="shared" si="216"/>
        <v>0</v>
      </c>
      <c r="J365" s="297">
        <f t="shared" si="217"/>
        <v>0</v>
      </c>
      <c r="K365" s="291"/>
      <c r="L365" s="297">
        <f>L$76*'7. INPUT O&amp;N UC'!$L94*(1-'7. INPUT O&amp;N UC'!$M94)</f>
        <v>0</v>
      </c>
      <c r="M365" s="297">
        <f>M$76*'7. INPUT O&amp;N UC'!$L94*(1-'7. INPUT O&amp;N UC'!$M94)</f>
        <v>0</v>
      </c>
      <c r="N365" s="297">
        <f>N$76*'7. INPUT O&amp;N UC'!$L94*(1-'7. INPUT O&amp;N UC'!$M94)</f>
        <v>0</v>
      </c>
      <c r="O365" s="297">
        <f>O$76*'7. INPUT O&amp;N UC'!$L94*(1-'7. INPUT O&amp;N UC'!$M94)</f>
        <v>0</v>
      </c>
      <c r="P365" s="297">
        <f>P$76*'7. INPUT O&amp;N UC'!$L94*(1-'7. INPUT O&amp;N UC'!$M94)</f>
        <v>0</v>
      </c>
      <c r="Q365" s="297">
        <f>Q$76*'7. INPUT O&amp;N UC'!$L94*(1-'7. INPUT O&amp;N UC'!$M94)</f>
        <v>0</v>
      </c>
      <c r="R365" s="297">
        <f>R$76*'7. INPUT O&amp;N UC'!$L94*(1-'7. INPUT O&amp;N UC'!$M94)</f>
        <v>0</v>
      </c>
      <c r="S365" s="297">
        <f>S$76*'7. INPUT O&amp;N UC'!$L94*(1-'7. INPUT O&amp;N UC'!$M94)</f>
        <v>0</v>
      </c>
      <c r="T365" s="297">
        <f>T$76*'7. INPUT O&amp;N UC'!$L94*(1-'7. INPUT O&amp;N UC'!$M94)</f>
        <v>0</v>
      </c>
      <c r="U365" s="297">
        <f>U$76*'7. INPUT O&amp;N UC'!$L94*(1-'7. INPUT O&amp;N UC'!$M94)</f>
        <v>0</v>
      </c>
      <c r="V365" s="297">
        <f>V$76*'7. INPUT O&amp;N UC'!$L94*(1-'7. INPUT O&amp;N UC'!$M94)</f>
        <v>0</v>
      </c>
      <c r="W365" s="297">
        <f>W$76*'7. INPUT O&amp;N UC'!$L94*(1-'7. INPUT O&amp;N UC'!$M94)</f>
        <v>0</v>
      </c>
      <c r="X365" s="297">
        <f>X$76*'7. INPUT O&amp;N UC'!$L94*(1-'7. INPUT O&amp;N UC'!$M94)</f>
        <v>0</v>
      </c>
      <c r="Y365" s="297">
        <f>Y$76*'7. INPUT O&amp;N UC'!$L94*(1-'7. INPUT O&amp;N UC'!$M94)</f>
        <v>0</v>
      </c>
      <c r="Z365" s="297">
        <f>Z$76*'7. INPUT O&amp;N UC'!$L94*(1-'7. INPUT O&amp;N UC'!$M94)</f>
        <v>0</v>
      </c>
      <c r="AA365" s="297">
        <f>AA$76*'7. INPUT O&amp;N UC'!$L94*(1-'7. INPUT O&amp;N UC'!$M94)</f>
        <v>0</v>
      </c>
      <c r="AB365" s="297">
        <f>AB$76*'7. INPUT O&amp;N UC'!$L94*(1-'7. INPUT O&amp;N UC'!$M94)</f>
        <v>0</v>
      </c>
      <c r="AC365" s="297">
        <f>AC$76*'7. INPUT O&amp;N UC'!$L94*(1-'7. INPUT O&amp;N UC'!$M94)</f>
        <v>0</v>
      </c>
      <c r="AD365" s="297">
        <f>AD$76*'7. INPUT O&amp;N UC'!$L94*(1-'7. INPUT O&amp;N UC'!$M94)</f>
        <v>0</v>
      </c>
      <c r="AE365" s="297">
        <f>AE$76*'7. INPUT O&amp;N UC'!$L94*(1-'7. INPUT O&amp;N UC'!$M94)</f>
        <v>0</v>
      </c>
      <c r="AF365" s="297">
        <f>AF$76*'7. INPUT O&amp;N UC'!$L94*(1-'7. INPUT O&amp;N UC'!$M94)</f>
        <v>0</v>
      </c>
      <c r="AG365" s="297">
        <f>AG$76*'7. INPUT O&amp;N UC'!$L94*(1-'7. INPUT O&amp;N UC'!$M94)</f>
        <v>0</v>
      </c>
      <c r="AH365" s="297">
        <f>AH$76*'7. INPUT O&amp;N UC'!$L94*(1-'7. INPUT O&amp;N UC'!$M94)</f>
        <v>0</v>
      </c>
      <c r="AI365" s="297">
        <f>AI$76*'7. INPUT O&amp;N UC'!$L94*(1-'7. INPUT O&amp;N UC'!$M94)</f>
        <v>0</v>
      </c>
      <c r="AJ365" s="297">
        <f>AJ$76*'7. INPUT O&amp;N UC'!$L94*(1-'7. INPUT O&amp;N UC'!$M94)</f>
        <v>0</v>
      </c>
      <c r="AK365" s="297">
        <f>AK$76*'7. INPUT O&amp;N UC'!$L94*(1-'7. INPUT O&amp;N UC'!$M94)</f>
        <v>0</v>
      </c>
      <c r="AL365" s="297">
        <f>AL$76*'7. INPUT O&amp;N UC'!$L94*(1-'7. INPUT O&amp;N UC'!$M94)</f>
        <v>0</v>
      </c>
      <c r="AM365" s="297">
        <f>AM$76*'7. INPUT O&amp;N UC'!$L94*(1-'7. INPUT O&amp;N UC'!$M94)</f>
        <v>0</v>
      </c>
      <c r="AN365" s="297">
        <f>AN$76*'7. INPUT O&amp;N UC'!$L94*(1-'7. INPUT O&amp;N UC'!$M94)</f>
        <v>0</v>
      </c>
      <c r="AO365" s="297">
        <f>AO$76*'7. INPUT O&amp;N UC'!$L94*(1-'7. INPUT O&amp;N UC'!$M94)</f>
        <v>0</v>
      </c>
      <c r="AP365" s="297">
        <f>AP$76*'7. INPUT O&amp;N UC'!$L94*(1-'7. INPUT O&amp;N UC'!$M94)</f>
        <v>0</v>
      </c>
      <c r="AQ365" s="297">
        <f>AQ$76*'7. INPUT O&amp;N UC'!$L94*(1-'7. INPUT O&amp;N UC'!$M94)</f>
        <v>0</v>
      </c>
      <c r="AR365" s="297">
        <f>AR$76*'7. INPUT O&amp;N UC'!$L94*(1-'7. INPUT O&amp;N UC'!$M94)</f>
        <v>0</v>
      </c>
      <c r="AS365" s="297">
        <f>AS$76*'7. INPUT O&amp;N UC'!$L94*(1-'7. INPUT O&amp;N UC'!$M94)</f>
        <v>0</v>
      </c>
      <c r="AT365" s="297">
        <f>AT$76*'7. INPUT O&amp;N UC'!$L94*(1-'7. INPUT O&amp;N UC'!$M94)</f>
        <v>0</v>
      </c>
      <c r="AU365" s="297">
        <f>AU$76*'7. INPUT O&amp;N UC'!$L94*(1-'7. INPUT O&amp;N UC'!$M94)</f>
        <v>0</v>
      </c>
      <c r="AV365" s="297">
        <f>AV$76*'7. INPUT O&amp;N UC'!$L94*(1-'7. INPUT O&amp;N UC'!$M94)</f>
        <v>0</v>
      </c>
      <c r="AW365" s="297">
        <f>AW$76*'7. INPUT O&amp;N UC'!$L94*(1-'7. INPUT O&amp;N UC'!$M94)</f>
        <v>0</v>
      </c>
      <c r="AX365" s="297">
        <f>AX$76*'7. INPUT O&amp;N UC'!$L94*(1-'7. INPUT O&amp;N UC'!$M94)</f>
        <v>0</v>
      </c>
      <c r="AY365" s="297">
        <f>AY$76*'7. INPUT O&amp;N UC'!$L94*(1-'7. INPUT O&amp;N UC'!$M94)</f>
        <v>0</v>
      </c>
      <c r="AZ365" s="297">
        <f>AZ$76*'7. INPUT O&amp;N UC'!$L94*(1-'7. INPUT O&amp;N UC'!$M94)</f>
        <v>0</v>
      </c>
      <c r="BA365" s="297">
        <f>BA$76*'7. INPUT O&amp;N UC'!$L94*(1-'7. INPUT O&amp;N UC'!$M94)</f>
        <v>0</v>
      </c>
      <c r="BB365" s="297">
        <f>BB$76*'7. INPUT O&amp;N UC'!$L94*(1-'7. INPUT O&amp;N UC'!$M94)</f>
        <v>0</v>
      </c>
      <c r="BC365" s="297">
        <f>BC$76*'7. INPUT O&amp;N UC'!$L94*(1-'7. INPUT O&amp;N UC'!$M94)</f>
        <v>0</v>
      </c>
      <c r="BD365" s="297">
        <f>BD$76*'7. INPUT O&amp;N UC'!$L94*(1-'7. INPUT O&amp;N UC'!$M94)</f>
        <v>0</v>
      </c>
      <c r="BE365" s="297">
        <f>BE$76*'7. INPUT O&amp;N UC'!$L94*(1-'7. INPUT O&amp;N UC'!$M94)</f>
        <v>0</v>
      </c>
      <c r="BF365" s="297">
        <f>BF$76*'7. INPUT O&amp;N UC'!$L94*(1-'7. INPUT O&amp;N UC'!$M94)</f>
        <v>0</v>
      </c>
      <c r="BG365" s="297">
        <f>BG$76*'7. INPUT O&amp;N UC'!$L94*(1-'7. INPUT O&amp;N UC'!$M94)</f>
        <v>0</v>
      </c>
      <c r="BH365" s="297">
        <f>BH$76*'7. INPUT O&amp;N UC'!$L94*(1-'7. INPUT O&amp;N UC'!$M94)</f>
        <v>0</v>
      </c>
      <c r="BI365" s="297">
        <f>BI$76*'7. INPUT O&amp;N UC'!$L94*(1-'7. INPUT O&amp;N UC'!$M94)</f>
        <v>0</v>
      </c>
      <c r="BJ365" s="297">
        <f>BJ$76*'7. INPUT O&amp;N UC'!$L94*(1-'7. INPUT O&amp;N UC'!$M94)</f>
        <v>0</v>
      </c>
      <c r="BK365" s="297">
        <f>BK$76*'7. INPUT O&amp;N UC'!$L94*(1-'7. INPUT O&amp;N UC'!$M94)</f>
        <v>0</v>
      </c>
      <c r="BL365" s="297">
        <f>BL$76*'7. INPUT O&amp;N UC'!$L94*(1-'7. INPUT O&amp;N UC'!$M94)</f>
        <v>0</v>
      </c>
      <c r="BM365" s="297">
        <f>BM$76*'7. INPUT O&amp;N UC'!$L94*(1-'7. INPUT O&amp;N UC'!$M94)</f>
        <v>0</v>
      </c>
      <c r="BN365" s="297">
        <f>BN$76*'7. INPUT O&amp;N UC'!$L94*(1-'7. INPUT O&amp;N UC'!$M94)</f>
        <v>0</v>
      </c>
      <c r="BO365" s="297">
        <f>BO$76*'7. INPUT O&amp;N UC'!$L94*(1-'7. INPUT O&amp;N UC'!$M94)</f>
        <v>0</v>
      </c>
      <c r="BP365" s="297">
        <f>BP$76*'7. INPUT O&amp;N UC'!$L94*(1-'7. INPUT O&amp;N UC'!$M94)</f>
        <v>0</v>
      </c>
      <c r="BQ365" s="297">
        <f>BQ$76*'7. INPUT O&amp;N UC'!$L94*(1-'7. INPUT O&amp;N UC'!$M94)</f>
        <v>0</v>
      </c>
      <c r="BR365" s="297">
        <f>BR$76*'7. INPUT O&amp;N UC'!$L94*(1-'7. INPUT O&amp;N UC'!$M94)</f>
        <v>0</v>
      </c>
      <c r="BS365" s="297">
        <f>BS$76*'7. INPUT O&amp;N UC'!$L94*(1-'7. INPUT O&amp;N UC'!$M94)</f>
        <v>0</v>
      </c>
    </row>
    <row r="366" spans="1:71" s="80" customFormat="1" outlineLevel="2">
      <c r="B366" s="129" t="str">
        <f>'7. INPUT O&amp;N UC'!D95</f>
        <v>O&amp;N UC-4.1.1-Item #9</v>
      </c>
      <c r="C366" s="129">
        <f>'7. INPUT O&amp;N UC'!F95</f>
        <v>0</v>
      </c>
      <c r="E366" s="297">
        <f t="shared" si="212"/>
        <v>0</v>
      </c>
      <c r="F366" s="297">
        <f t="shared" si="213"/>
        <v>0</v>
      </c>
      <c r="G366" s="297">
        <f t="shared" si="214"/>
        <v>0</v>
      </c>
      <c r="H366" s="297">
        <f t="shared" si="215"/>
        <v>0</v>
      </c>
      <c r="I366" s="297">
        <f t="shared" si="216"/>
        <v>0</v>
      </c>
      <c r="J366" s="297">
        <f t="shared" si="217"/>
        <v>0</v>
      </c>
      <c r="K366" s="291"/>
      <c r="L366" s="297">
        <f>L$76*'7. INPUT O&amp;N UC'!$L95*(1-'7. INPUT O&amp;N UC'!$M95)</f>
        <v>0</v>
      </c>
      <c r="M366" s="297">
        <f>M$76*'7. INPUT O&amp;N UC'!$L95*(1-'7. INPUT O&amp;N UC'!$M95)</f>
        <v>0</v>
      </c>
      <c r="N366" s="297">
        <f>N$76*'7. INPUT O&amp;N UC'!$L95*(1-'7. INPUT O&amp;N UC'!$M95)</f>
        <v>0</v>
      </c>
      <c r="O366" s="297">
        <f>O$76*'7. INPUT O&amp;N UC'!$L95*(1-'7. INPUT O&amp;N UC'!$M95)</f>
        <v>0</v>
      </c>
      <c r="P366" s="297">
        <f>P$76*'7. INPUT O&amp;N UC'!$L95*(1-'7. INPUT O&amp;N UC'!$M95)</f>
        <v>0</v>
      </c>
      <c r="Q366" s="297">
        <f>Q$76*'7. INPUT O&amp;N UC'!$L95*(1-'7. INPUT O&amp;N UC'!$M95)</f>
        <v>0</v>
      </c>
      <c r="R366" s="297">
        <f>R$76*'7. INPUT O&amp;N UC'!$L95*(1-'7. INPUT O&amp;N UC'!$M95)</f>
        <v>0</v>
      </c>
      <c r="S366" s="297">
        <f>S$76*'7. INPUT O&amp;N UC'!$L95*(1-'7. INPUT O&amp;N UC'!$M95)</f>
        <v>0</v>
      </c>
      <c r="T366" s="297">
        <f>T$76*'7. INPUT O&amp;N UC'!$L95*(1-'7. INPUT O&amp;N UC'!$M95)</f>
        <v>0</v>
      </c>
      <c r="U366" s="297">
        <f>U$76*'7. INPUT O&amp;N UC'!$L95*(1-'7. INPUT O&amp;N UC'!$M95)</f>
        <v>0</v>
      </c>
      <c r="V366" s="297">
        <f>V$76*'7. INPUT O&amp;N UC'!$L95*(1-'7. INPUT O&amp;N UC'!$M95)</f>
        <v>0</v>
      </c>
      <c r="W366" s="297">
        <f>W$76*'7. INPUT O&amp;N UC'!$L95*(1-'7. INPUT O&amp;N UC'!$M95)</f>
        <v>0</v>
      </c>
      <c r="X366" s="297">
        <f>X$76*'7. INPUT O&amp;N UC'!$L95*(1-'7. INPUT O&amp;N UC'!$M95)</f>
        <v>0</v>
      </c>
      <c r="Y366" s="297">
        <f>Y$76*'7. INPUT O&amp;N UC'!$L95*(1-'7. INPUT O&amp;N UC'!$M95)</f>
        <v>0</v>
      </c>
      <c r="Z366" s="297">
        <f>Z$76*'7. INPUT O&amp;N UC'!$L95*(1-'7. INPUT O&amp;N UC'!$M95)</f>
        <v>0</v>
      </c>
      <c r="AA366" s="297">
        <f>AA$76*'7. INPUT O&amp;N UC'!$L95*(1-'7. INPUT O&amp;N UC'!$M95)</f>
        <v>0</v>
      </c>
      <c r="AB366" s="297">
        <f>AB$76*'7. INPUT O&amp;N UC'!$L95*(1-'7. INPUT O&amp;N UC'!$M95)</f>
        <v>0</v>
      </c>
      <c r="AC366" s="297">
        <f>AC$76*'7. INPUT O&amp;N UC'!$L95*(1-'7. INPUT O&amp;N UC'!$M95)</f>
        <v>0</v>
      </c>
      <c r="AD366" s="297">
        <f>AD$76*'7. INPUT O&amp;N UC'!$L95*(1-'7. INPUT O&amp;N UC'!$M95)</f>
        <v>0</v>
      </c>
      <c r="AE366" s="297">
        <f>AE$76*'7. INPUT O&amp;N UC'!$L95*(1-'7. INPUT O&amp;N UC'!$M95)</f>
        <v>0</v>
      </c>
      <c r="AF366" s="297">
        <f>AF$76*'7. INPUT O&amp;N UC'!$L95*(1-'7. INPUT O&amp;N UC'!$M95)</f>
        <v>0</v>
      </c>
      <c r="AG366" s="297">
        <f>AG$76*'7. INPUT O&amp;N UC'!$L95*(1-'7. INPUT O&amp;N UC'!$M95)</f>
        <v>0</v>
      </c>
      <c r="AH366" s="297">
        <f>AH$76*'7. INPUT O&amp;N UC'!$L95*(1-'7. INPUT O&amp;N UC'!$M95)</f>
        <v>0</v>
      </c>
      <c r="AI366" s="297">
        <f>AI$76*'7. INPUT O&amp;N UC'!$L95*(1-'7. INPUT O&amp;N UC'!$M95)</f>
        <v>0</v>
      </c>
      <c r="AJ366" s="297">
        <f>AJ$76*'7. INPUT O&amp;N UC'!$L95*(1-'7. INPUT O&amp;N UC'!$M95)</f>
        <v>0</v>
      </c>
      <c r="AK366" s="297">
        <f>AK$76*'7. INPUT O&amp;N UC'!$L95*(1-'7. INPUT O&amp;N UC'!$M95)</f>
        <v>0</v>
      </c>
      <c r="AL366" s="297">
        <f>AL$76*'7. INPUT O&amp;N UC'!$L95*(1-'7. INPUT O&amp;N UC'!$M95)</f>
        <v>0</v>
      </c>
      <c r="AM366" s="297">
        <f>AM$76*'7. INPUT O&amp;N UC'!$L95*(1-'7. INPUT O&amp;N UC'!$M95)</f>
        <v>0</v>
      </c>
      <c r="AN366" s="297">
        <f>AN$76*'7. INPUT O&amp;N UC'!$L95*(1-'7. INPUT O&amp;N UC'!$M95)</f>
        <v>0</v>
      </c>
      <c r="AO366" s="297">
        <f>AO$76*'7. INPUT O&amp;N UC'!$L95*(1-'7. INPUT O&amp;N UC'!$M95)</f>
        <v>0</v>
      </c>
      <c r="AP366" s="297">
        <f>AP$76*'7. INPUT O&amp;N UC'!$L95*(1-'7. INPUT O&amp;N UC'!$M95)</f>
        <v>0</v>
      </c>
      <c r="AQ366" s="297">
        <f>AQ$76*'7. INPUT O&amp;N UC'!$L95*(1-'7. INPUT O&amp;N UC'!$M95)</f>
        <v>0</v>
      </c>
      <c r="AR366" s="297">
        <f>AR$76*'7. INPUT O&amp;N UC'!$L95*(1-'7. INPUT O&amp;N UC'!$M95)</f>
        <v>0</v>
      </c>
      <c r="AS366" s="297">
        <f>AS$76*'7. INPUT O&amp;N UC'!$L95*(1-'7. INPUT O&amp;N UC'!$M95)</f>
        <v>0</v>
      </c>
      <c r="AT366" s="297">
        <f>AT$76*'7. INPUT O&amp;N UC'!$L95*(1-'7. INPUT O&amp;N UC'!$M95)</f>
        <v>0</v>
      </c>
      <c r="AU366" s="297">
        <f>AU$76*'7. INPUT O&amp;N UC'!$L95*(1-'7. INPUT O&amp;N UC'!$M95)</f>
        <v>0</v>
      </c>
      <c r="AV366" s="297">
        <f>AV$76*'7. INPUT O&amp;N UC'!$L95*(1-'7. INPUT O&amp;N UC'!$M95)</f>
        <v>0</v>
      </c>
      <c r="AW366" s="297">
        <f>AW$76*'7. INPUT O&amp;N UC'!$L95*(1-'7. INPUT O&amp;N UC'!$M95)</f>
        <v>0</v>
      </c>
      <c r="AX366" s="297">
        <f>AX$76*'7. INPUT O&amp;N UC'!$L95*(1-'7. INPUT O&amp;N UC'!$M95)</f>
        <v>0</v>
      </c>
      <c r="AY366" s="297">
        <f>AY$76*'7. INPUT O&amp;N UC'!$L95*(1-'7. INPUT O&amp;N UC'!$M95)</f>
        <v>0</v>
      </c>
      <c r="AZ366" s="297">
        <f>AZ$76*'7. INPUT O&amp;N UC'!$L95*(1-'7. INPUT O&amp;N UC'!$M95)</f>
        <v>0</v>
      </c>
      <c r="BA366" s="297">
        <f>BA$76*'7. INPUT O&amp;N UC'!$L95*(1-'7. INPUT O&amp;N UC'!$M95)</f>
        <v>0</v>
      </c>
      <c r="BB366" s="297">
        <f>BB$76*'7. INPUT O&amp;N UC'!$L95*(1-'7. INPUT O&amp;N UC'!$M95)</f>
        <v>0</v>
      </c>
      <c r="BC366" s="297">
        <f>BC$76*'7. INPUT O&amp;N UC'!$L95*(1-'7. INPUT O&amp;N UC'!$M95)</f>
        <v>0</v>
      </c>
      <c r="BD366" s="297">
        <f>BD$76*'7. INPUT O&amp;N UC'!$L95*(1-'7. INPUT O&amp;N UC'!$M95)</f>
        <v>0</v>
      </c>
      <c r="BE366" s="297">
        <f>BE$76*'7. INPUT O&amp;N UC'!$L95*(1-'7. INPUT O&amp;N UC'!$M95)</f>
        <v>0</v>
      </c>
      <c r="BF366" s="297">
        <f>BF$76*'7. INPUT O&amp;N UC'!$L95*(1-'7. INPUT O&amp;N UC'!$M95)</f>
        <v>0</v>
      </c>
      <c r="BG366" s="297">
        <f>BG$76*'7. INPUT O&amp;N UC'!$L95*(1-'7. INPUT O&amp;N UC'!$M95)</f>
        <v>0</v>
      </c>
      <c r="BH366" s="297">
        <f>BH$76*'7. INPUT O&amp;N UC'!$L95*(1-'7. INPUT O&amp;N UC'!$M95)</f>
        <v>0</v>
      </c>
      <c r="BI366" s="297">
        <f>BI$76*'7. INPUT O&amp;N UC'!$L95*(1-'7. INPUT O&amp;N UC'!$M95)</f>
        <v>0</v>
      </c>
      <c r="BJ366" s="297">
        <f>BJ$76*'7. INPUT O&amp;N UC'!$L95*(1-'7. INPUT O&amp;N UC'!$M95)</f>
        <v>0</v>
      </c>
      <c r="BK366" s="297">
        <f>BK$76*'7. INPUT O&amp;N UC'!$L95*(1-'7. INPUT O&amp;N UC'!$M95)</f>
        <v>0</v>
      </c>
      <c r="BL366" s="297">
        <f>BL$76*'7. INPUT O&amp;N UC'!$L95*(1-'7. INPUT O&amp;N UC'!$M95)</f>
        <v>0</v>
      </c>
      <c r="BM366" s="297">
        <f>BM$76*'7. INPUT O&amp;N UC'!$L95*(1-'7. INPUT O&amp;N UC'!$M95)</f>
        <v>0</v>
      </c>
      <c r="BN366" s="297">
        <f>BN$76*'7. INPUT O&amp;N UC'!$L95*(1-'7. INPUT O&amp;N UC'!$M95)</f>
        <v>0</v>
      </c>
      <c r="BO366" s="297">
        <f>BO$76*'7. INPUT O&amp;N UC'!$L95*(1-'7. INPUT O&amp;N UC'!$M95)</f>
        <v>0</v>
      </c>
      <c r="BP366" s="297">
        <f>BP$76*'7. INPUT O&amp;N UC'!$L95*(1-'7. INPUT O&amp;N UC'!$M95)</f>
        <v>0</v>
      </c>
      <c r="BQ366" s="297">
        <f>BQ$76*'7. INPUT O&amp;N UC'!$L95*(1-'7. INPUT O&amp;N UC'!$M95)</f>
        <v>0</v>
      </c>
      <c r="BR366" s="297">
        <f>BR$76*'7. INPUT O&amp;N UC'!$L95*(1-'7. INPUT O&amp;N UC'!$M95)</f>
        <v>0</v>
      </c>
      <c r="BS366" s="297">
        <f>BS$76*'7. INPUT O&amp;N UC'!$L95*(1-'7. INPUT O&amp;N UC'!$M95)</f>
        <v>0</v>
      </c>
    </row>
    <row r="367" spans="1:71" s="80" customFormat="1" outlineLevel="2">
      <c r="B367" s="134" t="str">
        <f>'7. INPUT O&amp;N UC'!D96</f>
        <v>O&amp;N UC-4.1.1-Item #10</v>
      </c>
      <c r="C367" s="134">
        <f>'7. INPUT O&amp;N UC'!F96</f>
        <v>0</v>
      </c>
      <c r="E367" s="298">
        <f t="shared" si="212"/>
        <v>0</v>
      </c>
      <c r="F367" s="298">
        <f t="shared" si="213"/>
        <v>0</v>
      </c>
      <c r="G367" s="298">
        <f t="shared" si="214"/>
        <v>0</v>
      </c>
      <c r="H367" s="298">
        <f t="shared" si="215"/>
        <v>0</v>
      </c>
      <c r="I367" s="298">
        <f t="shared" si="216"/>
        <v>0</v>
      </c>
      <c r="J367" s="298">
        <f t="shared" si="217"/>
        <v>0</v>
      </c>
      <c r="K367" s="291"/>
      <c r="L367" s="298">
        <f>L$76*'7. INPUT O&amp;N UC'!$L96*(1-'7. INPUT O&amp;N UC'!$M96)</f>
        <v>0</v>
      </c>
      <c r="M367" s="298">
        <f>M$76*'7. INPUT O&amp;N UC'!$L96*(1-'7. INPUT O&amp;N UC'!$M96)</f>
        <v>0</v>
      </c>
      <c r="N367" s="298">
        <f>N$76*'7. INPUT O&amp;N UC'!$L96*(1-'7. INPUT O&amp;N UC'!$M96)</f>
        <v>0</v>
      </c>
      <c r="O367" s="298">
        <f>O$76*'7. INPUT O&amp;N UC'!$L96*(1-'7. INPUT O&amp;N UC'!$M96)</f>
        <v>0</v>
      </c>
      <c r="P367" s="298">
        <f>P$76*'7. INPUT O&amp;N UC'!$L96*(1-'7. INPUT O&amp;N UC'!$M96)</f>
        <v>0</v>
      </c>
      <c r="Q367" s="298">
        <f>Q$76*'7. INPUT O&amp;N UC'!$L96*(1-'7. INPUT O&amp;N UC'!$M96)</f>
        <v>0</v>
      </c>
      <c r="R367" s="298">
        <f>R$76*'7. INPUT O&amp;N UC'!$L96*(1-'7. INPUT O&amp;N UC'!$M96)</f>
        <v>0</v>
      </c>
      <c r="S367" s="298">
        <f>S$76*'7. INPUT O&amp;N UC'!$L96*(1-'7. INPUT O&amp;N UC'!$M96)</f>
        <v>0</v>
      </c>
      <c r="T367" s="298">
        <f>T$76*'7. INPUT O&amp;N UC'!$L96*(1-'7. INPUT O&amp;N UC'!$M96)</f>
        <v>0</v>
      </c>
      <c r="U367" s="298">
        <f>U$76*'7. INPUT O&amp;N UC'!$L96*(1-'7. INPUT O&amp;N UC'!$M96)</f>
        <v>0</v>
      </c>
      <c r="V367" s="298">
        <f>V$76*'7. INPUT O&amp;N UC'!$L96*(1-'7. INPUT O&amp;N UC'!$M96)</f>
        <v>0</v>
      </c>
      <c r="W367" s="298">
        <f>W$76*'7. INPUT O&amp;N UC'!$L96*(1-'7. INPUT O&amp;N UC'!$M96)</f>
        <v>0</v>
      </c>
      <c r="X367" s="298">
        <f>X$76*'7. INPUT O&amp;N UC'!$L96*(1-'7. INPUT O&amp;N UC'!$M96)</f>
        <v>0</v>
      </c>
      <c r="Y367" s="298">
        <f>Y$76*'7. INPUT O&amp;N UC'!$L96*(1-'7. INPUT O&amp;N UC'!$M96)</f>
        <v>0</v>
      </c>
      <c r="Z367" s="298">
        <f>Z$76*'7. INPUT O&amp;N UC'!$L96*(1-'7. INPUT O&amp;N UC'!$M96)</f>
        <v>0</v>
      </c>
      <c r="AA367" s="298">
        <f>AA$76*'7. INPUT O&amp;N UC'!$L96*(1-'7. INPUT O&amp;N UC'!$M96)</f>
        <v>0</v>
      </c>
      <c r="AB367" s="298">
        <f>AB$76*'7. INPUT O&amp;N UC'!$L96*(1-'7. INPUT O&amp;N UC'!$M96)</f>
        <v>0</v>
      </c>
      <c r="AC367" s="298">
        <f>AC$76*'7. INPUT O&amp;N UC'!$L96*(1-'7. INPUT O&amp;N UC'!$M96)</f>
        <v>0</v>
      </c>
      <c r="AD367" s="298">
        <f>AD$76*'7. INPUT O&amp;N UC'!$L96*(1-'7. INPUT O&amp;N UC'!$M96)</f>
        <v>0</v>
      </c>
      <c r="AE367" s="298">
        <f>AE$76*'7. INPUT O&amp;N UC'!$L96*(1-'7. INPUT O&amp;N UC'!$M96)</f>
        <v>0</v>
      </c>
      <c r="AF367" s="298">
        <f>AF$76*'7. INPUT O&amp;N UC'!$L96*(1-'7. INPUT O&amp;N UC'!$M96)</f>
        <v>0</v>
      </c>
      <c r="AG367" s="298">
        <f>AG$76*'7. INPUT O&amp;N UC'!$L96*(1-'7. INPUT O&amp;N UC'!$M96)</f>
        <v>0</v>
      </c>
      <c r="AH367" s="298">
        <f>AH$76*'7. INPUT O&amp;N UC'!$L96*(1-'7. INPUT O&amp;N UC'!$M96)</f>
        <v>0</v>
      </c>
      <c r="AI367" s="298">
        <f>AI$76*'7. INPUT O&amp;N UC'!$L96*(1-'7. INPUT O&amp;N UC'!$M96)</f>
        <v>0</v>
      </c>
      <c r="AJ367" s="298">
        <f>AJ$76*'7. INPUT O&amp;N UC'!$L96*(1-'7. INPUT O&amp;N UC'!$M96)</f>
        <v>0</v>
      </c>
      <c r="AK367" s="298">
        <f>AK$76*'7. INPUT O&amp;N UC'!$L96*(1-'7. INPUT O&amp;N UC'!$M96)</f>
        <v>0</v>
      </c>
      <c r="AL367" s="298">
        <f>AL$76*'7. INPUT O&amp;N UC'!$L96*(1-'7. INPUT O&amp;N UC'!$M96)</f>
        <v>0</v>
      </c>
      <c r="AM367" s="298">
        <f>AM$76*'7. INPUT O&amp;N UC'!$L96*(1-'7. INPUT O&amp;N UC'!$M96)</f>
        <v>0</v>
      </c>
      <c r="AN367" s="298">
        <f>AN$76*'7. INPUT O&amp;N UC'!$L96*(1-'7. INPUT O&amp;N UC'!$M96)</f>
        <v>0</v>
      </c>
      <c r="AO367" s="298">
        <f>AO$76*'7. INPUT O&amp;N UC'!$L96*(1-'7. INPUT O&amp;N UC'!$M96)</f>
        <v>0</v>
      </c>
      <c r="AP367" s="298">
        <f>AP$76*'7. INPUT O&amp;N UC'!$L96*(1-'7. INPUT O&amp;N UC'!$M96)</f>
        <v>0</v>
      </c>
      <c r="AQ367" s="298">
        <f>AQ$76*'7. INPUT O&amp;N UC'!$L96*(1-'7. INPUT O&amp;N UC'!$M96)</f>
        <v>0</v>
      </c>
      <c r="AR367" s="298">
        <f>AR$76*'7. INPUT O&amp;N UC'!$L96*(1-'7. INPUT O&amp;N UC'!$M96)</f>
        <v>0</v>
      </c>
      <c r="AS367" s="298">
        <f>AS$76*'7. INPUT O&amp;N UC'!$L96*(1-'7. INPUT O&amp;N UC'!$M96)</f>
        <v>0</v>
      </c>
      <c r="AT367" s="298">
        <f>AT$76*'7. INPUT O&amp;N UC'!$L96*(1-'7. INPUT O&amp;N UC'!$M96)</f>
        <v>0</v>
      </c>
      <c r="AU367" s="298">
        <f>AU$76*'7. INPUT O&amp;N UC'!$L96*(1-'7. INPUT O&amp;N UC'!$M96)</f>
        <v>0</v>
      </c>
      <c r="AV367" s="298">
        <f>AV$76*'7. INPUT O&amp;N UC'!$L96*(1-'7. INPUT O&amp;N UC'!$M96)</f>
        <v>0</v>
      </c>
      <c r="AW367" s="298">
        <f>AW$76*'7. INPUT O&amp;N UC'!$L96*(1-'7. INPUT O&amp;N UC'!$M96)</f>
        <v>0</v>
      </c>
      <c r="AX367" s="298">
        <f>AX$76*'7. INPUT O&amp;N UC'!$L96*(1-'7. INPUT O&amp;N UC'!$M96)</f>
        <v>0</v>
      </c>
      <c r="AY367" s="298">
        <f>AY$76*'7. INPUT O&amp;N UC'!$L96*(1-'7. INPUT O&amp;N UC'!$M96)</f>
        <v>0</v>
      </c>
      <c r="AZ367" s="298">
        <f>AZ$76*'7. INPUT O&amp;N UC'!$L96*(1-'7. INPUT O&amp;N UC'!$M96)</f>
        <v>0</v>
      </c>
      <c r="BA367" s="298">
        <f>BA$76*'7. INPUT O&amp;N UC'!$L96*(1-'7. INPUT O&amp;N UC'!$M96)</f>
        <v>0</v>
      </c>
      <c r="BB367" s="298">
        <f>BB$76*'7. INPUT O&amp;N UC'!$L96*(1-'7. INPUT O&amp;N UC'!$M96)</f>
        <v>0</v>
      </c>
      <c r="BC367" s="298">
        <f>BC$76*'7. INPUT O&amp;N UC'!$L96*(1-'7. INPUT O&amp;N UC'!$M96)</f>
        <v>0</v>
      </c>
      <c r="BD367" s="298">
        <f>BD$76*'7. INPUT O&amp;N UC'!$L96*(1-'7. INPUT O&amp;N UC'!$M96)</f>
        <v>0</v>
      </c>
      <c r="BE367" s="298">
        <f>BE$76*'7. INPUT O&amp;N UC'!$L96*(1-'7. INPUT O&amp;N UC'!$M96)</f>
        <v>0</v>
      </c>
      <c r="BF367" s="298">
        <f>BF$76*'7. INPUT O&amp;N UC'!$L96*(1-'7. INPUT O&amp;N UC'!$M96)</f>
        <v>0</v>
      </c>
      <c r="BG367" s="298">
        <f>BG$76*'7. INPUT O&amp;N UC'!$L96*(1-'7. INPUT O&amp;N UC'!$M96)</f>
        <v>0</v>
      </c>
      <c r="BH367" s="298">
        <f>BH$76*'7. INPUT O&amp;N UC'!$L96*(1-'7. INPUT O&amp;N UC'!$M96)</f>
        <v>0</v>
      </c>
      <c r="BI367" s="298">
        <f>BI$76*'7. INPUT O&amp;N UC'!$L96*(1-'7. INPUT O&amp;N UC'!$M96)</f>
        <v>0</v>
      </c>
      <c r="BJ367" s="298">
        <f>BJ$76*'7. INPUT O&amp;N UC'!$L96*(1-'7. INPUT O&amp;N UC'!$M96)</f>
        <v>0</v>
      </c>
      <c r="BK367" s="298">
        <f>BK$76*'7. INPUT O&amp;N UC'!$L96*(1-'7. INPUT O&amp;N UC'!$M96)</f>
        <v>0</v>
      </c>
      <c r="BL367" s="298">
        <f>BL$76*'7. INPUT O&amp;N UC'!$L96*(1-'7. INPUT O&amp;N UC'!$M96)</f>
        <v>0</v>
      </c>
      <c r="BM367" s="298">
        <f>BM$76*'7. INPUT O&amp;N UC'!$L96*(1-'7. INPUT O&amp;N UC'!$M96)</f>
        <v>0</v>
      </c>
      <c r="BN367" s="298">
        <f>BN$76*'7. INPUT O&amp;N UC'!$L96*(1-'7. INPUT O&amp;N UC'!$M96)</f>
        <v>0</v>
      </c>
      <c r="BO367" s="298">
        <f>BO$76*'7. INPUT O&amp;N UC'!$L96*(1-'7. INPUT O&amp;N UC'!$M96)</f>
        <v>0</v>
      </c>
      <c r="BP367" s="298">
        <f>BP$76*'7. INPUT O&amp;N UC'!$L96*(1-'7. INPUT O&amp;N UC'!$M96)</f>
        <v>0</v>
      </c>
      <c r="BQ367" s="298">
        <f>BQ$76*'7. INPUT O&amp;N UC'!$L96*(1-'7. INPUT O&amp;N UC'!$M96)</f>
        <v>0</v>
      </c>
      <c r="BR367" s="298">
        <f>BR$76*'7. INPUT O&amp;N UC'!$L96*(1-'7. INPUT O&amp;N UC'!$M96)</f>
        <v>0</v>
      </c>
      <c r="BS367" s="298">
        <f>BS$76*'7. INPUT O&amp;N UC'!$L96*(1-'7. INPUT O&amp;N UC'!$M96)</f>
        <v>0</v>
      </c>
    </row>
    <row r="368" spans="1:71" s="79" customFormat="1" outlineLevel="1">
      <c r="A368" s="78"/>
      <c r="B368" s="133" t="str">
        <f>'7. INPUT O&amp;N UC'!D98</f>
        <v>4.1.2</v>
      </c>
      <c r="C368" s="133" t="str">
        <f>'7. INPUT O&amp;N UC'!E98</f>
        <v>O&amp;N UC - NTT - Revenues (Excl. Risk Reward) - Deployment &amp; set-up</v>
      </c>
      <c r="E368" s="296">
        <f t="shared" si="212"/>
        <v>17999.999999999996</v>
      </c>
      <c r="F368" s="296">
        <f t="shared" si="213"/>
        <v>17999.999999999996</v>
      </c>
      <c r="G368" s="296">
        <f t="shared" si="214"/>
        <v>0</v>
      </c>
      <c r="H368" s="296">
        <f t="shared" si="215"/>
        <v>0</v>
      </c>
      <c r="I368" s="296">
        <f t="shared" si="216"/>
        <v>0</v>
      </c>
      <c r="J368" s="296">
        <f t="shared" si="217"/>
        <v>0</v>
      </c>
      <c r="K368" s="291"/>
      <c r="L368" s="296">
        <f t="shared" ref="L368:AQ368" si="222">SUM(L369:L378)</f>
        <v>0</v>
      </c>
      <c r="M368" s="296">
        <f t="shared" si="222"/>
        <v>5999.9999999999991</v>
      </c>
      <c r="N368" s="296">
        <f t="shared" si="222"/>
        <v>5999.9999999999991</v>
      </c>
      <c r="O368" s="296">
        <f t="shared" si="222"/>
        <v>5999.9999999999991</v>
      </c>
      <c r="P368" s="296">
        <f t="shared" si="222"/>
        <v>0</v>
      </c>
      <c r="Q368" s="296">
        <f t="shared" si="222"/>
        <v>0</v>
      </c>
      <c r="R368" s="296">
        <f t="shared" si="222"/>
        <v>0</v>
      </c>
      <c r="S368" s="296">
        <f t="shared" si="222"/>
        <v>0</v>
      </c>
      <c r="T368" s="296">
        <f t="shared" si="222"/>
        <v>0</v>
      </c>
      <c r="U368" s="296">
        <f t="shared" si="222"/>
        <v>0</v>
      </c>
      <c r="V368" s="296">
        <f t="shared" si="222"/>
        <v>0</v>
      </c>
      <c r="W368" s="296">
        <f t="shared" si="222"/>
        <v>0</v>
      </c>
      <c r="X368" s="296">
        <f t="shared" si="222"/>
        <v>0</v>
      </c>
      <c r="Y368" s="296">
        <f t="shared" si="222"/>
        <v>0</v>
      </c>
      <c r="Z368" s="296">
        <f t="shared" si="222"/>
        <v>0</v>
      </c>
      <c r="AA368" s="296">
        <f t="shared" si="222"/>
        <v>0</v>
      </c>
      <c r="AB368" s="296">
        <f t="shared" si="222"/>
        <v>0</v>
      </c>
      <c r="AC368" s="296">
        <f t="shared" si="222"/>
        <v>0</v>
      </c>
      <c r="AD368" s="296">
        <f t="shared" si="222"/>
        <v>0</v>
      </c>
      <c r="AE368" s="296">
        <f t="shared" si="222"/>
        <v>0</v>
      </c>
      <c r="AF368" s="296">
        <f t="shared" si="222"/>
        <v>0</v>
      </c>
      <c r="AG368" s="296">
        <f t="shared" si="222"/>
        <v>0</v>
      </c>
      <c r="AH368" s="296">
        <f t="shared" si="222"/>
        <v>0</v>
      </c>
      <c r="AI368" s="296">
        <f t="shared" si="222"/>
        <v>0</v>
      </c>
      <c r="AJ368" s="296">
        <f t="shared" si="222"/>
        <v>0</v>
      </c>
      <c r="AK368" s="296">
        <f t="shared" si="222"/>
        <v>0</v>
      </c>
      <c r="AL368" s="296">
        <f t="shared" si="222"/>
        <v>0</v>
      </c>
      <c r="AM368" s="296">
        <f t="shared" si="222"/>
        <v>0</v>
      </c>
      <c r="AN368" s="296">
        <f t="shared" si="222"/>
        <v>0</v>
      </c>
      <c r="AO368" s="296">
        <f t="shared" si="222"/>
        <v>0</v>
      </c>
      <c r="AP368" s="296">
        <f t="shared" si="222"/>
        <v>0</v>
      </c>
      <c r="AQ368" s="296">
        <f t="shared" si="222"/>
        <v>0</v>
      </c>
      <c r="AR368" s="296">
        <f t="shared" ref="AR368:BS368" si="223">SUM(AR369:AR378)</f>
        <v>0</v>
      </c>
      <c r="AS368" s="296">
        <f t="shared" si="223"/>
        <v>0</v>
      </c>
      <c r="AT368" s="296">
        <f t="shared" si="223"/>
        <v>0</v>
      </c>
      <c r="AU368" s="296">
        <f t="shared" si="223"/>
        <v>0</v>
      </c>
      <c r="AV368" s="296">
        <f t="shared" si="223"/>
        <v>0</v>
      </c>
      <c r="AW368" s="296">
        <f t="shared" si="223"/>
        <v>0</v>
      </c>
      <c r="AX368" s="296">
        <f t="shared" si="223"/>
        <v>0</v>
      </c>
      <c r="AY368" s="296">
        <f t="shared" si="223"/>
        <v>0</v>
      </c>
      <c r="AZ368" s="296">
        <f t="shared" si="223"/>
        <v>0</v>
      </c>
      <c r="BA368" s="296">
        <f t="shared" si="223"/>
        <v>0</v>
      </c>
      <c r="BB368" s="296">
        <f t="shared" si="223"/>
        <v>0</v>
      </c>
      <c r="BC368" s="296">
        <f t="shared" si="223"/>
        <v>0</v>
      </c>
      <c r="BD368" s="296">
        <f t="shared" si="223"/>
        <v>0</v>
      </c>
      <c r="BE368" s="296">
        <f t="shared" si="223"/>
        <v>0</v>
      </c>
      <c r="BF368" s="296">
        <f t="shared" si="223"/>
        <v>0</v>
      </c>
      <c r="BG368" s="296">
        <f t="shared" si="223"/>
        <v>0</v>
      </c>
      <c r="BH368" s="296">
        <f t="shared" si="223"/>
        <v>0</v>
      </c>
      <c r="BI368" s="296">
        <f t="shared" si="223"/>
        <v>0</v>
      </c>
      <c r="BJ368" s="296">
        <f t="shared" si="223"/>
        <v>0</v>
      </c>
      <c r="BK368" s="296">
        <f t="shared" si="223"/>
        <v>0</v>
      </c>
      <c r="BL368" s="296">
        <f t="shared" si="223"/>
        <v>0</v>
      </c>
      <c r="BM368" s="296">
        <f t="shared" si="223"/>
        <v>0</v>
      </c>
      <c r="BN368" s="296">
        <f t="shared" si="223"/>
        <v>0</v>
      </c>
      <c r="BO368" s="296">
        <f t="shared" si="223"/>
        <v>0</v>
      </c>
      <c r="BP368" s="296">
        <f t="shared" si="223"/>
        <v>0</v>
      </c>
      <c r="BQ368" s="296">
        <f t="shared" si="223"/>
        <v>0</v>
      </c>
      <c r="BR368" s="296">
        <f t="shared" si="223"/>
        <v>0</v>
      </c>
      <c r="BS368" s="296">
        <f t="shared" si="223"/>
        <v>0</v>
      </c>
    </row>
    <row r="369" spans="2:71" s="80" customFormat="1" outlineLevel="2">
      <c r="B369" s="129" t="str">
        <f>'7. INPUT O&amp;N UC'!D102</f>
        <v>O&amp;N UC-4.1.2-Item #1</v>
      </c>
      <c r="C369" s="129" t="str">
        <f>'7. INPUT O&amp;N UC'!F102</f>
        <v>Crowd Monitoring - Base setup</v>
      </c>
      <c r="E369" s="297">
        <f t="shared" si="212"/>
        <v>5000</v>
      </c>
      <c r="F369" s="297">
        <f t="shared" si="213"/>
        <v>5000</v>
      </c>
      <c r="G369" s="297">
        <f t="shared" si="214"/>
        <v>0</v>
      </c>
      <c r="H369" s="297">
        <f t="shared" si="215"/>
        <v>0</v>
      </c>
      <c r="I369" s="297">
        <f t="shared" si="216"/>
        <v>0</v>
      </c>
      <c r="J369" s="297">
        <f t="shared" si="217"/>
        <v>0</v>
      </c>
      <c r="K369" s="309"/>
      <c r="L369" s="297">
        <f>('7. INPUT O&amp;N UC'!$L245*'7. INPUT O&amp;N UC'!$M245)*L$76</f>
        <v>0</v>
      </c>
      <c r="M369" s="297">
        <f>('7. INPUT O&amp;N UC'!$L245*'7. INPUT O&amp;N UC'!$M245)*M$76</f>
        <v>1666.6666666666665</v>
      </c>
      <c r="N369" s="297">
        <f>('7. INPUT O&amp;N UC'!$L245*'7. INPUT O&amp;N UC'!$M245)*N$76</f>
        <v>1666.6666666666665</v>
      </c>
      <c r="O369" s="297">
        <f>('7. INPUT O&amp;N UC'!$L245*'7. INPUT O&amp;N UC'!$M245)*O$76</f>
        <v>1666.6666666666665</v>
      </c>
      <c r="P369" s="297">
        <f>('7. INPUT O&amp;N UC'!$L245*'7. INPUT O&amp;N UC'!$M245)*P$76</f>
        <v>0</v>
      </c>
      <c r="Q369" s="297">
        <f>('7. INPUT O&amp;N UC'!$L245*'7. INPUT O&amp;N UC'!$M245)*Q$76</f>
        <v>0</v>
      </c>
      <c r="R369" s="297">
        <f>('7. INPUT O&amp;N UC'!$L245*'7. INPUT O&amp;N UC'!$M245)*R$76</f>
        <v>0</v>
      </c>
      <c r="S369" s="297">
        <f>('7. INPUT O&amp;N UC'!$L245*'7. INPUT O&amp;N UC'!$M245)*S$76</f>
        <v>0</v>
      </c>
      <c r="T369" s="297">
        <f>('7. INPUT O&amp;N UC'!$L245*'7. INPUT O&amp;N UC'!$M245)*T$76</f>
        <v>0</v>
      </c>
      <c r="U369" s="297">
        <f>('7. INPUT O&amp;N UC'!$L245*'7. INPUT O&amp;N UC'!$M245)*U$76</f>
        <v>0</v>
      </c>
      <c r="V369" s="297">
        <f>('7. INPUT O&amp;N UC'!$L245*'7. INPUT O&amp;N UC'!$M245)*V$76</f>
        <v>0</v>
      </c>
      <c r="W369" s="297">
        <f>('7. INPUT O&amp;N UC'!$L245*'7. INPUT O&amp;N UC'!$M245)*W$76</f>
        <v>0</v>
      </c>
      <c r="X369" s="297">
        <f>('7. INPUT O&amp;N UC'!$L245*'7. INPUT O&amp;N UC'!$M245)*X$76</f>
        <v>0</v>
      </c>
      <c r="Y369" s="297">
        <f>('7. INPUT O&amp;N UC'!$L245*'7. INPUT O&amp;N UC'!$M245)*Y$76</f>
        <v>0</v>
      </c>
      <c r="Z369" s="297">
        <f>('7. INPUT O&amp;N UC'!$L245*'7. INPUT O&amp;N UC'!$M245)*Z$76</f>
        <v>0</v>
      </c>
      <c r="AA369" s="297">
        <f>('7. INPUT O&amp;N UC'!$L245*'7. INPUT O&amp;N UC'!$M245)*AA$76</f>
        <v>0</v>
      </c>
      <c r="AB369" s="297">
        <f>('7. INPUT O&amp;N UC'!$L245*'7. INPUT O&amp;N UC'!$M245)*AB$76</f>
        <v>0</v>
      </c>
      <c r="AC369" s="297">
        <f>('7. INPUT O&amp;N UC'!$L245*'7. INPUT O&amp;N UC'!$M245)*AC$76</f>
        <v>0</v>
      </c>
      <c r="AD369" s="297">
        <f>('7. INPUT O&amp;N UC'!$L245*'7. INPUT O&amp;N UC'!$M245)*AD$76</f>
        <v>0</v>
      </c>
      <c r="AE369" s="297">
        <f>('7. INPUT O&amp;N UC'!$L245*'7. INPUT O&amp;N UC'!$M245)*AE$76</f>
        <v>0</v>
      </c>
      <c r="AF369" s="297">
        <f>('7. INPUT O&amp;N UC'!$L245*'7. INPUT O&amp;N UC'!$M245)*AF$76</f>
        <v>0</v>
      </c>
      <c r="AG369" s="297">
        <f>('7. INPUT O&amp;N UC'!$L245*'7. INPUT O&amp;N UC'!$M245)*AG$76</f>
        <v>0</v>
      </c>
      <c r="AH369" s="297">
        <f>('7. INPUT O&amp;N UC'!$L245*'7. INPUT O&amp;N UC'!$M245)*AH$76</f>
        <v>0</v>
      </c>
      <c r="AI369" s="297">
        <f>('7. INPUT O&amp;N UC'!$L245*'7. INPUT O&amp;N UC'!$M245)*AI$76</f>
        <v>0</v>
      </c>
      <c r="AJ369" s="297">
        <f>('7. INPUT O&amp;N UC'!$L245*'7. INPUT O&amp;N UC'!$M245)*AJ$76</f>
        <v>0</v>
      </c>
      <c r="AK369" s="297">
        <f>('7. INPUT O&amp;N UC'!$L245*'7. INPUT O&amp;N UC'!$M245)*AK$76</f>
        <v>0</v>
      </c>
      <c r="AL369" s="297">
        <f>('7. INPUT O&amp;N UC'!$L245*'7. INPUT O&amp;N UC'!$M245)*AL$76</f>
        <v>0</v>
      </c>
      <c r="AM369" s="297">
        <f>('7. INPUT O&amp;N UC'!$L245*'7. INPUT O&amp;N UC'!$M245)*AM$76</f>
        <v>0</v>
      </c>
      <c r="AN369" s="297">
        <f>('7. INPUT O&amp;N UC'!$L245*'7. INPUT O&amp;N UC'!$M245)*AN$76</f>
        <v>0</v>
      </c>
      <c r="AO369" s="297">
        <f>('7. INPUT O&amp;N UC'!$L245*'7. INPUT O&amp;N UC'!$M245)*AO$76</f>
        <v>0</v>
      </c>
      <c r="AP369" s="297">
        <f>('7. INPUT O&amp;N UC'!$L245*'7. INPUT O&amp;N UC'!$M245)*AP$76</f>
        <v>0</v>
      </c>
      <c r="AQ369" s="297">
        <f>('7. INPUT O&amp;N UC'!$L245*'7. INPUT O&amp;N UC'!$M245)*AQ$76</f>
        <v>0</v>
      </c>
      <c r="AR369" s="297">
        <f>('7. INPUT O&amp;N UC'!$L245*'7. INPUT O&amp;N UC'!$M245)*AR$76</f>
        <v>0</v>
      </c>
      <c r="AS369" s="297">
        <f>('7. INPUT O&amp;N UC'!$L245*'7. INPUT O&amp;N UC'!$M245)*AS$76</f>
        <v>0</v>
      </c>
      <c r="AT369" s="297">
        <f>('7. INPUT O&amp;N UC'!$L245*'7. INPUT O&amp;N UC'!$M245)*AT$76</f>
        <v>0</v>
      </c>
      <c r="AU369" s="297">
        <f>('7. INPUT O&amp;N UC'!$L245*'7. INPUT O&amp;N UC'!$M245)*AU$76</f>
        <v>0</v>
      </c>
      <c r="AV369" s="297">
        <f>('7. INPUT O&amp;N UC'!$L245*'7. INPUT O&amp;N UC'!$M245)*AV$76</f>
        <v>0</v>
      </c>
      <c r="AW369" s="297">
        <f>('7. INPUT O&amp;N UC'!$L245*'7. INPUT O&amp;N UC'!$M245)*AW$76</f>
        <v>0</v>
      </c>
      <c r="AX369" s="297">
        <f>('7. INPUT O&amp;N UC'!$L245*'7. INPUT O&amp;N UC'!$M245)*AX$76</f>
        <v>0</v>
      </c>
      <c r="AY369" s="297">
        <f>('7. INPUT O&amp;N UC'!$L245*'7. INPUT O&amp;N UC'!$M245)*AY$76</f>
        <v>0</v>
      </c>
      <c r="AZ369" s="297">
        <f>('7. INPUT O&amp;N UC'!$L245*'7. INPUT O&amp;N UC'!$M245)*AZ$76</f>
        <v>0</v>
      </c>
      <c r="BA369" s="297">
        <f>('7. INPUT O&amp;N UC'!$L245*'7. INPUT O&amp;N UC'!$M245)*BA$76</f>
        <v>0</v>
      </c>
      <c r="BB369" s="297">
        <f>('7. INPUT O&amp;N UC'!$L245*'7. INPUT O&amp;N UC'!$M245)*BB$76</f>
        <v>0</v>
      </c>
      <c r="BC369" s="297">
        <f>('7. INPUT O&amp;N UC'!$L245*'7. INPUT O&amp;N UC'!$M245)*BC$76</f>
        <v>0</v>
      </c>
      <c r="BD369" s="297">
        <f>('7. INPUT O&amp;N UC'!$L245*'7. INPUT O&amp;N UC'!$M245)*BD$76</f>
        <v>0</v>
      </c>
      <c r="BE369" s="297">
        <f>('7. INPUT O&amp;N UC'!$L245*'7. INPUT O&amp;N UC'!$M245)*BE$76</f>
        <v>0</v>
      </c>
      <c r="BF369" s="297">
        <f>('7. INPUT O&amp;N UC'!$L245*'7. INPUT O&amp;N UC'!$M245)*BF$76</f>
        <v>0</v>
      </c>
      <c r="BG369" s="297">
        <f>('7. INPUT O&amp;N UC'!$L245*'7. INPUT O&amp;N UC'!$M245)*BG$76</f>
        <v>0</v>
      </c>
      <c r="BH369" s="297">
        <f>('7. INPUT O&amp;N UC'!$L245*'7. INPUT O&amp;N UC'!$M245)*BH$76</f>
        <v>0</v>
      </c>
      <c r="BI369" s="297">
        <f>('7. INPUT O&amp;N UC'!$L245*'7. INPUT O&amp;N UC'!$M245)*BI$76</f>
        <v>0</v>
      </c>
      <c r="BJ369" s="297">
        <f>('7. INPUT O&amp;N UC'!$L245*'7. INPUT O&amp;N UC'!$M245)*BJ$76</f>
        <v>0</v>
      </c>
      <c r="BK369" s="297">
        <f>('7. INPUT O&amp;N UC'!$L245*'7. INPUT O&amp;N UC'!$M245)*BK$76</f>
        <v>0</v>
      </c>
      <c r="BL369" s="297">
        <f>('7. INPUT O&amp;N UC'!$L245*'7. INPUT O&amp;N UC'!$M245)*BL$76</f>
        <v>0</v>
      </c>
      <c r="BM369" s="297">
        <f>('7. INPUT O&amp;N UC'!$L245*'7. INPUT O&amp;N UC'!$M245)*BM$76</f>
        <v>0</v>
      </c>
      <c r="BN369" s="297">
        <f>('7. INPUT O&amp;N UC'!$L245*'7. INPUT O&amp;N UC'!$M245)*BN$76</f>
        <v>0</v>
      </c>
      <c r="BO369" s="297">
        <f>('7. INPUT O&amp;N UC'!$L245*'7. INPUT O&amp;N UC'!$M245)*BO$76</f>
        <v>0</v>
      </c>
      <c r="BP369" s="297">
        <f>('7. INPUT O&amp;N UC'!$L245*'7. INPUT O&amp;N UC'!$M245)*BP$76</f>
        <v>0</v>
      </c>
      <c r="BQ369" s="297">
        <f>('7. INPUT O&amp;N UC'!$L245*'7. INPUT O&amp;N UC'!$M245)*BQ$76</f>
        <v>0</v>
      </c>
      <c r="BR369" s="297">
        <f>('7. INPUT O&amp;N UC'!$L245*'7. INPUT O&amp;N UC'!$M245)*BR$76</f>
        <v>0</v>
      </c>
      <c r="BS369" s="297">
        <f>('7. INPUT O&amp;N UC'!$L245*'7. INPUT O&amp;N UC'!$M245)*BS$76</f>
        <v>0</v>
      </c>
    </row>
    <row r="370" spans="2:71" s="80" customFormat="1" outlineLevel="2">
      <c r="B370" s="129" t="str">
        <f>'7. INPUT O&amp;N UC'!D103</f>
        <v>O&amp;N UC-4.1.2-Item #2</v>
      </c>
      <c r="C370" s="129" t="str">
        <f>'7. INPUT O&amp;N UC'!F103</f>
        <v>Crowd Monitoring - EPU setup</v>
      </c>
      <c r="E370" s="297">
        <f t="shared" si="212"/>
        <v>1000</v>
      </c>
      <c r="F370" s="297">
        <f t="shared" si="213"/>
        <v>1000</v>
      </c>
      <c r="G370" s="297">
        <f t="shared" si="214"/>
        <v>0</v>
      </c>
      <c r="H370" s="297">
        <f t="shared" si="215"/>
        <v>0</v>
      </c>
      <c r="I370" s="297">
        <f t="shared" si="216"/>
        <v>0</v>
      </c>
      <c r="J370" s="297">
        <f t="shared" si="217"/>
        <v>0</v>
      </c>
      <c r="K370" s="291"/>
      <c r="L370" s="297">
        <f>('7. INPUT O&amp;N UC'!$L246*'7. INPUT O&amp;N UC'!$M246)*L$76</f>
        <v>0</v>
      </c>
      <c r="M370" s="297">
        <f>('7. INPUT O&amp;N UC'!$L246*'7. INPUT O&amp;N UC'!$M246)*M$76</f>
        <v>333.33333333333331</v>
      </c>
      <c r="N370" s="297">
        <f>('7. INPUT O&amp;N UC'!$L246*'7. INPUT O&amp;N UC'!$M246)*N$76</f>
        <v>333.33333333333331</v>
      </c>
      <c r="O370" s="297">
        <f>('7. INPUT O&amp;N UC'!$L246*'7. INPUT O&amp;N UC'!$M246)*O$76</f>
        <v>333.33333333333331</v>
      </c>
      <c r="P370" s="297">
        <f>('7. INPUT O&amp;N UC'!$L246*'7. INPUT O&amp;N UC'!$M246)*P$76</f>
        <v>0</v>
      </c>
      <c r="Q370" s="297">
        <f>('7. INPUT O&amp;N UC'!$L246*'7. INPUT O&amp;N UC'!$M246)*Q$76</f>
        <v>0</v>
      </c>
      <c r="R370" s="297">
        <f>('7. INPUT O&amp;N UC'!$L246*'7. INPUT O&amp;N UC'!$M246)*R$76</f>
        <v>0</v>
      </c>
      <c r="S370" s="297">
        <f>('7. INPUT O&amp;N UC'!$L246*'7. INPUT O&amp;N UC'!$M246)*S$76</f>
        <v>0</v>
      </c>
      <c r="T370" s="297">
        <f>('7. INPUT O&amp;N UC'!$L246*'7. INPUT O&amp;N UC'!$M246)*T$76</f>
        <v>0</v>
      </c>
      <c r="U370" s="297">
        <f>('7. INPUT O&amp;N UC'!$L246*'7. INPUT O&amp;N UC'!$M246)*U$76</f>
        <v>0</v>
      </c>
      <c r="V370" s="297">
        <f>('7. INPUT O&amp;N UC'!$L246*'7. INPUT O&amp;N UC'!$M246)*V$76</f>
        <v>0</v>
      </c>
      <c r="W370" s="297">
        <f>('7. INPUT O&amp;N UC'!$L246*'7. INPUT O&amp;N UC'!$M246)*W$76</f>
        <v>0</v>
      </c>
      <c r="X370" s="297">
        <f>('7. INPUT O&amp;N UC'!$L246*'7. INPUT O&amp;N UC'!$M246)*X$76</f>
        <v>0</v>
      </c>
      <c r="Y370" s="297">
        <f>('7. INPUT O&amp;N UC'!$L246*'7. INPUT O&amp;N UC'!$M246)*Y$76</f>
        <v>0</v>
      </c>
      <c r="Z370" s="297">
        <f>('7. INPUT O&amp;N UC'!$L246*'7. INPUT O&amp;N UC'!$M246)*Z$76</f>
        <v>0</v>
      </c>
      <c r="AA370" s="297">
        <f>('7. INPUT O&amp;N UC'!$L246*'7. INPUT O&amp;N UC'!$M246)*AA$76</f>
        <v>0</v>
      </c>
      <c r="AB370" s="297">
        <f>('7. INPUT O&amp;N UC'!$L246*'7. INPUT O&amp;N UC'!$M246)*AB$76</f>
        <v>0</v>
      </c>
      <c r="AC370" s="297">
        <f>('7. INPUT O&amp;N UC'!$L246*'7. INPUT O&amp;N UC'!$M246)*AC$76</f>
        <v>0</v>
      </c>
      <c r="AD370" s="297">
        <f>('7. INPUT O&amp;N UC'!$L246*'7. INPUT O&amp;N UC'!$M246)*AD$76</f>
        <v>0</v>
      </c>
      <c r="AE370" s="297">
        <f>('7. INPUT O&amp;N UC'!$L246*'7. INPUT O&amp;N UC'!$M246)*AE$76</f>
        <v>0</v>
      </c>
      <c r="AF370" s="297">
        <f>('7. INPUT O&amp;N UC'!$L246*'7. INPUT O&amp;N UC'!$M246)*AF$76</f>
        <v>0</v>
      </c>
      <c r="AG370" s="297">
        <f>('7. INPUT O&amp;N UC'!$L246*'7. INPUT O&amp;N UC'!$M246)*AG$76</f>
        <v>0</v>
      </c>
      <c r="AH370" s="297">
        <f>('7. INPUT O&amp;N UC'!$L246*'7. INPUT O&amp;N UC'!$M246)*AH$76</f>
        <v>0</v>
      </c>
      <c r="AI370" s="297">
        <f>('7. INPUT O&amp;N UC'!$L246*'7. INPUT O&amp;N UC'!$M246)*AI$76</f>
        <v>0</v>
      </c>
      <c r="AJ370" s="297">
        <f>('7. INPUT O&amp;N UC'!$L246*'7. INPUT O&amp;N UC'!$M246)*AJ$76</f>
        <v>0</v>
      </c>
      <c r="AK370" s="297">
        <f>('7. INPUT O&amp;N UC'!$L246*'7. INPUT O&amp;N UC'!$M246)*AK$76</f>
        <v>0</v>
      </c>
      <c r="AL370" s="297">
        <f>('7. INPUT O&amp;N UC'!$L246*'7. INPUT O&amp;N UC'!$M246)*AL$76</f>
        <v>0</v>
      </c>
      <c r="AM370" s="297">
        <f>('7. INPUT O&amp;N UC'!$L246*'7. INPUT O&amp;N UC'!$M246)*AM$76</f>
        <v>0</v>
      </c>
      <c r="AN370" s="297">
        <f>('7. INPUT O&amp;N UC'!$L246*'7. INPUT O&amp;N UC'!$M246)*AN$76</f>
        <v>0</v>
      </c>
      <c r="AO370" s="297">
        <f>('7. INPUT O&amp;N UC'!$L246*'7. INPUT O&amp;N UC'!$M246)*AO$76</f>
        <v>0</v>
      </c>
      <c r="AP370" s="297">
        <f>('7. INPUT O&amp;N UC'!$L246*'7. INPUT O&amp;N UC'!$M246)*AP$76</f>
        <v>0</v>
      </c>
      <c r="AQ370" s="297">
        <f>('7. INPUT O&amp;N UC'!$L246*'7. INPUT O&amp;N UC'!$M246)*AQ$76</f>
        <v>0</v>
      </c>
      <c r="AR370" s="297">
        <f>('7. INPUT O&amp;N UC'!$L246*'7. INPUT O&amp;N UC'!$M246)*AR$76</f>
        <v>0</v>
      </c>
      <c r="AS370" s="297">
        <f>('7. INPUT O&amp;N UC'!$L246*'7. INPUT O&amp;N UC'!$M246)*AS$76</f>
        <v>0</v>
      </c>
      <c r="AT370" s="297">
        <f>('7. INPUT O&amp;N UC'!$L246*'7. INPUT O&amp;N UC'!$M246)*AT$76</f>
        <v>0</v>
      </c>
      <c r="AU370" s="297">
        <f>('7. INPUT O&amp;N UC'!$L246*'7. INPUT O&amp;N UC'!$M246)*AU$76</f>
        <v>0</v>
      </c>
      <c r="AV370" s="297">
        <f>('7. INPUT O&amp;N UC'!$L246*'7. INPUT O&amp;N UC'!$M246)*AV$76</f>
        <v>0</v>
      </c>
      <c r="AW370" s="297">
        <f>('7. INPUT O&amp;N UC'!$L246*'7. INPUT O&amp;N UC'!$M246)*AW$76</f>
        <v>0</v>
      </c>
      <c r="AX370" s="297">
        <f>('7. INPUT O&amp;N UC'!$L246*'7. INPUT O&amp;N UC'!$M246)*AX$76</f>
        <v>0</v>
      </c>
      <c r="AY370" s="297">
        <f>('7. INPUT O&amp;N UC'!$L246*'7. INPUT O&amp;N UC'!$M246)*AY$76</f>
        <v>0</v>
      </c>
      <c r="AZ370" s="297">
        <f>('7. INPUT O&amp;N UC'!$L246*'7. INPUT O&amp;N UC'!$M246)*AZ$76</f>
        <v>0</v>
      </c>
      <c r="BA370" s="297">
        <f>('7. INPUT O&amp;N UC'!$L246*'7. INPUT O&amp;N UC'!$M246)*BA$76</f>
        <v>0</v>
      </c>
      <c r="BB370" s="297">
        <f>('7. INPUT O&amp;N UC'!$L246*'7. INPUT O&amp;N UC'!$M246)*BB$76</f>
        <v>0</v>
      </c>
      <c r="BC370" s="297">
        <f>('7. INPUT O&amp;N UC'!$L246*'7. INPUT O&amp;N UC'!$M246)*BC$76</f>
        <v>0</v>
      </c>
      <c r="BD370" s="297">
        <f>('7. INPUT O&amp;N UC'!$L246*'7. INPUT O&amp;N UC'!$M246)*BD$76</f>
        <v>0</v>
      </c>
      <c r="BE370" s="297">
        <f>('7. INPUT O&amp;N UC'!$L246*'7. INPUT O&amp;N UC'!$M246)*BE$76</f>
        <v>0</v>
      </c>
      <c r="BF370" s="297">
        <f>('7. INPUT O&amp;N UC'!$L246*'7. INPUT O&amp;N UC'!$M246)*BF$76</f>
        <v>0</v>
      </c>
      <c r="BG370" s="297">
        <f>('7. INPUT O&amp;N UC'!$L246*'7. INPUT O&amp;N UC'!$M246)*BG$76</f>
        <v>0</v>
      </c>
      <c r="BH370" s="297">
        <f>('7. INPUT O&amp;N UC'!$L246*'7. INPUT O&amp;N UC'!$M246)*BH$76</f>
        <v>0</v>
      </c>
      <c r="BI370" s="297">
        <f>('7. INPUT O&amp;N UC'!$L246*'7. INPUT O&amp;N UC'!$M246)*BI$76</f>
        <v>0</v>
      </c>
      <c r="BJ370" s="297">
        <f>('7. INPUT O&amp;N UC'!$L246*'7. INPUT O&amp;N UC'!$M246)*BJ$76</f>
        <v>0</v>
      </c>
      <c r="BK370" s="297">
        <f>('7. INPUT O&amp;N UC'!$L246*'7. INPUT O&amp;N UC'!$M246)*BK$76</f>
        <v>0</v>
      </c>
      <c r="BL370" s="297">
        <f>('7. INPUT O&amp;N UC'!$L246*'7. INPUT O&amp;N UC'!$M246)*BL$76</f>
        <v>0</v>
      </c>
      <c r="BM370" s="297">
        <f>('7. INPUT O&amp;N UC'!$L246*'7. INPUT O&amp;N UC'!$M246)*BM$76</f>
        <v>0</v>
      </c>
      <c r="BN370" s="297">
        <f>('7. INPUT O&amp;N UC'!$L246*'7. INPUT O&amp;N UC'!$M246)*BN$76</f>
        <v>0</v>
      </c>
      <c r="BO370" s="297">
        <f>('7. INPUT O&amp;N UC'!$L246*'7. INPUT O&amp;N UC'!$M246)*BO$76</f>
        <v>0</v>
      </c>
      <c r="BP370" s="297">
        <f>('7. INPUT O&amp;N UC'!$L246*'7. INPUT O&amp;N UC'!$M246)*BP$76</f>
        <v>0</v>
      </c>
      <c r="BQ370" s="297">
        <f>('7. INPUT O&amp;N UC'!$L246*'7. INPUT O&amp;N UC'!$M246)*BQ$76</f>
        <v>0</v>
      </c>
      <c r="BR370" s="297">
        <f>('7. INPUT O&amp;N UC'!$L246*'7. INPUT O&amp;N UC'!$M246)*BR$76</f>
        <v>0</v>
      </c>
      <c r="BS370" s="297">
        <f>('7. INPUT O&amp;N UC'!$L246*'7. INPUT O&amp;N UC'!$M246)*BS$76</f>
        <v>0</v>
      </c>
    </row>
    <row r="371" spans="2:71" s="80" customFormat="1" outlineLevel="2">
      <c r="B371" s="129" t="str">
        <f>'7. INPUT O&amp;N UC'!D104</f>
        <v>O&amp;N UC-4.1.2-Item #3</v>
      </c>
      <c r="C371" s="129" t="str">
        <f>'7. INPUT O&amp;N UC'!F104</f>
        <v>Audio Notification - EPU setup</v>
      </c>
      <c r="E371" s="297">
        <f t="shared" si="212"/>
        <v>5000</v>
      </c>
      <c r="F371" s="297">
        <f t="shared" si="213"/>
        <v>5000</v>
      </c>
      <c r="G371" s="297">
        <f t="shared" si="214"/>
        <v>0</v>
      </c>
      <c r="H371" s="297">
        <f t="shared" si="215"/>
        <v>0</v>
      </c>
      <c r="I371" s="297">
        <f t="shared" si="216"/>
        <v>0</v>
      </c>
      <c r="J371" s="297">
        <f t="shared" si="217"/>
        <v>0</v>
      </c>
      <c r="K371" s="291"/>
      <c r="L371" s="297">
        <f>('7. INPUT O&amp;N UC'!$L247*'7. INPUT O&amp;N UC'!$M247)*L$76</f>
        <v>0</v>
      </c>
      <c r="M371" s="297">
        <f>('7. INPUT O&amp;N UC'!$L247*'7. INPUT O&amp;N UC'!$M247)*M$76</f>
        <v>1666.6666666666665</v>
      </c>
      <c r="N371" s="297">
        <f>('7. INPUT O&amp;N UC'!$L247*'7. INPUT O&amp;N UC'!$M247)*N$76</f>
        <v>1666.6666666666665</v>
      </c>
      <c r="O371" s="297">
        <f>('7. INPUT O&amp;N UC'!$L247*'7. INPUT O&amp;N UC'!$M247)*O$76</f>
        <v>1666.6666666666665</v>
      </c>
      <c r="P371" s="297">
        <f>('7. INPUT O&amp;N UC'!$L247*'7. INPUT O&amp;N UC'!$M247)*P$76</f>
        <v>0</v>
      </c>
      <c r="Q371" s="297">
        <f>('7. INPUT O&amp;N UC'!$L247*'7. INPUT O&amp;N UC'!$M247)*Q$76</f>
        <v>0</v>
      </c>
      <c r="R371" s="297">
        <f>('7. INPUT O&amp;N UC'!$L247*'7. INPUT O&amp;N UC'!$M247)*R$76</f>
        <v>0</v>
      </c>
      <c r="S371" s="297">
        <f>('7. INPUT O&amp;N UC'!$L247*'7. INPUT O&amp;N UC'!$M247)*S$76</f>
        <v>0</v>
      </c>
      <c r="T371" s="297">
        <f>('7. INPUT O&amp;N UC'!$L247*'7. INPUT O&amp;N UC'!$M247)*T$76</f>
        <v>0</v>
      </c>
      <c r="U371" s="297">
        <f>('7. INPUT O&amp;N UC'!$L247*'7. INPUT O&amp;N UC'!$M247)*U$76</f>
        <v>0</v>
      </c>
      <c r="V371" s="297">
        <f>('7. INPUT O&amp;N UC'!$L247*'7. INPUT O&amp;N UC'!$M247)*V$76</f>
        <v>0</v>
      </c>
      <c r="W371" s="297">
        <f>('7. INPUT O&amp;N UC'!$L247*'7. INPUT O&amp;N UC'!$M247)*W$76</f>
        <v>0</v>
      </c>
      <c r="X371" s="297">
        <f>('7. INPUT O&amp;N UC'!$L247*'7. INPUT O&amp;N UC'!$M247)*X$76</f>
        <v>0</v>
      </c>
      <c r="Y371" s="297">
        <f>('7. INPUT O&amp;N UC'!$L247*'7. INPUT O&amp;N UC'!$M247)*Y$76</f>
        <v>0</v>
      </c>
      <c r="Z371" s="297">
        <f>('7. INPUT O&amp;N UC'!$L247*'7. INPUT O&amp;N UC'!$M247)*Z$76</f>
        <v>0</v>
      </c>
      <c r="AA371" s="297">
        <f>('7. INPUT O&amp;N UC'!$L247*'7. INPUT O&amp;N UC'!$M247)*AA$76</f>
        <v>0</v>
      </c>
      <c r="AB371" s="297">
        <f>('7. INPUT O&amp;N UC'!$L247*'7. INPUT O&amp;N UC'!$M247)*AB$76</f>
        <v>0</v>
      </c>
      <c r="AC371" s="297">
        <f>('7. INPUT O&amp;N UC'!$L247*'7. INPUT O&amp;N UC'!$M247)*AC$76</f>
        <v>0</v>
      </c>
      <c r="AD371" s="297">
        <f>('7. INPUT O&amp;N UC'!$L247*'7. INPUT O&amp;N UC'!$M247)*AD$76</f>
        <v>0</v>
      </c>
      <c r="AE371" s="297">
        <f>('7. INPUT O&amp;N UC'!$L247*'7. INPUT O&amp;N UC'!$M247)*AE$76</f>
        <v>0</v>
      </c>
      <c r="AF371" s="297">
        <f>('7. INPUT O&amp;N UC'!$L247*'7. INPUT O&amp;N UC'!$M247)*AF$76</f>
        <v>0</v>
      </c>
      <c r="AG371" s="297">
        <f>('7. INPUT O&amp;N UC'!$L247*'7. INPUT O&amp;N UC'!$M247)*AG$76</f>
        <v>0</v>
      </c>
      <c r="AH371" s="297">
        <f>('7. INPUT O&amp;N UC'!$L247*'7. INPUT O&amp;N UC'!$M247)*AH$76</f>
        <v>0</v>
      </c>
      <c r="AI371" s="297">
        <f>('7. INPUT O&amp;N UC'!$L247*'7. INPUT O&amp;N UC'!$M247)*AI$76</f>
        <v>0</v>
      </c>
      <c r="AJ371" s="297">
        <f>('7. INPUT O&amp;N UC'!$L247*'7. INPUT O&amp;N UC'!$M247)*AJ$76</f>
        <v>0</v>
      </c>
      <c r="AK371" s="297">
        <f>('7. INPUT O&amp;N UC'!$L247*'7. INPUT O&amp;N UC'!$M247)*AK$76</f>
        <v>0</v>
      </c>
      <c r="AL371" s="297">
        <f>('7. INPUT O&amp;N UC'!$L247*'7. INPUT O&amp;N UC'!$M247)*AL$76</f>
        <v>0</v>
      </c>
      <c r="AM371" s="297">
        <f>('7. INPUT O&amp;N UC'!$L247*'7. INPUT O&amp;N UC'!$M247)*AM$76</f>
        <v>0</v>
      </c>
      <c r="AN371" s="297">
        <f>('7. INPUT O&amp;N UC'!$L247*'7. INPUT O&amp;N UC'!$M247)*AN$76</f>
        <v>0</v>
      </c>
      <c r="AO371" s="297">
        <f>('7. INPUT O&amp;N UC'!$L247*'7. INPUT O&amp;N UC'!$M247)*AO$76</f>
        <v>0</v>
      </c>
      <c r="AP371" s="297">
        <f>('7. INPUT O&amp;N UC'!$L247*'7. INPUT O&amp;N UC'!$M247)*AP$76</f>
        <v>0</v>
      </c>
      <c r="AQ371" s="297">
        <f>('7. INPUT O&amp;N UC'!$L247*'7. INPUT O&amp;N UC'!$M247)*AQ$76</f>
        <v>0</v>
      </c>
      <c r="AR371" s="297">
        <f>('7. INPUT O&amp;N UC'!$L247*'7. INPUT O&amp;N UC'!$M247)*AR$76</f>
        <v>0</v>
      </c>
      <c r="AS371" s="297">
        <f>('7. INPUT O&amp;N UC'!$L247*'7. INPUT O&amp;N UC'!$M247)*AS$76</f>
        <v>0</v>
      </c>
      <c r="AT371" s="297">
        <f>('7. INPUT O&amp;N UC'!$L247*'7. INPUT O&amp;N UC'!$M247)*AT$76</f>
        <v>0</v>
      </c>
      <c r="AU371" s="297">
        <f>('7. INPUT O&amp;N UC'!$L247*'7. INPUT O&amp;N UC'!$M247)*AU$76</f>
        <v>0</v>
      </c>
      <c r="AV371" s="297">
        <f>('7. INPUT O&amp;N UC'!$L247*'7. INPUT O&amp;N UC'!$M247)*AV$76</f>
        <v>0</v>
      </c>
      <c r="AW371" s="297">
        <f>('7. INPUT O&amp;N UC'!$L247*'7. INPUT O&amp;N UC'!$M247)*AW$76</f>
        <v>0</v>
      </c>
      <c r="AX371" s="297">
        <f>('7. INPUT O&amp;N UC'!$L247*'7. INPUT O&amp;N UC'!$M247)*AX$76</f>
        <v>0</v>
      </c>
      <c r="AY371" s="297">
        <f>('7. INPUT O&amp;N UC'!$L247*'7. INPUT O&amp;N UC'!$M247)*AY$76</f>
        <v>0</v>
      </c>
      <c r="AZ371" s="297">
        <f>('7. INPUT O&amp;N UC'!$L247*'7. INPUT O&amp;N UC'!$M247)*AZ$76</f>
        <v>0</v>
      </c>
      <c r="BA371" s="297">
        <f>('7. INPUT O&amp;N UC'!$L247*'7. INPUT O&amp;N UC'!$M247)*BA$76</f>
        <v>0</v>
      </c>
      <c r="BB371" s="297">
        <f>('7. INPUT O&amp;N UC'!$L247*'7. INPUT O&amp;N UC'!$M247)*BB$76</f>
        <v>0</v>
      </c>
      <c r="BC371" s="297">
        <f>('7. INPUT O&amp;N UC'!$L247*'7. INPUT O&amp;N UC'!$M247)*BC$76</f>
        <v>0</v>
      </c>
      <c r="BD371" s="297">
        <f>('7. INPUT O&amp;N UC'!$L247*'7. INPUT O&amp;N UC'!$M247)*BD$76</f>
        <v>0</v>
      </c>
      <c r="BE371" s="297">
        <f>('7. INPUT O&amp;N UC'!$L247*'7. INPUT O&amp;N UC'!$M247)*BE$76</f>
        <v>0</v>
      </c>
      <c r="BF371" s="297">
        <f>('7. INPUT O&amp;N UC'!$L247*'7. INPUT O&amp;N UC'!$M247)*BF$76</f>
        <v>0</v>
      </c>
      <c r="BG371" s="297">
        <f>('7. INPUT O&amp;N UC'!$L247*'7. INPUT O&amp;N UC'!$M247)*BG$76</f>
        <v>0</v>
      </c>
      <c r="BH371" s="297">
        <f>('7. INPUT O&amp;N UC'!$L247*'7. INPUT O&amp;N UC'!$M247)*BH$76</f>
        <v>0</v>
      </c>
      <c r="BI371" s="297">
        <f>('7. INPUT O&amp;N UC'!$L247*'7. INPUT O&amp;N UC'!$M247)*BI$76</f>
        <v>0</v>
      </c>
      <c r="BJ371" s="297">
        <f>('7. INPUT O&amp;N UC'!$L247*'7. INPUT O&amp;N UC'!$M247)*BJ$76</f>
        <v>0</v>
      </c>
      <c r="BK371" s="297">
        <f>('7. INPUT O&amp;N UC'!$L247*'7. INPUT O&amp;N UC'!$M247)*BK$76</f>
        <v>0</v>
      </c>
      <c r="BL371" s="297">
        <f>('7. INPUT O&amp;N UC'!$L247*'7. INPUT O&amp;N UC'!$M247)*BL$76</f>
        <v>0</v>
      </c>
      <c r="BM371" s="297">
        <f>('7. INPUT O&amp;N UC'!$L247*'7. INPUT O&amp;N UC'!$M247)*BM$76</f>
        <v>0</v>
      </c>
      <c r="BN371" s="297">
        <f>('7. INPUT O&amp;N UC'!$L247*'7. INPUT O&amp;N UC'!$M247)*BN$76</f>
        <v>0</v>
      </c>
      <c r="BO371" s="297">
        <f>('7. INPUT O&amp;N UC'!$L247*'7. INPUT O&amp;N UC'!$M247)*BO$76</f>
        <v>0</v>
      </c>
      <c r="BP371" s="297">
        <f>('7. INPUT O&amp;N UC'!$L247*'7. INPUT O&amp;N UC'!$M247)*BP$76</f>
        <v>0</v>
      </c>
      <c r="BQ371" s="297">
        <f>('7. INPUT O&amp;N UC'!$L247*'7. INPUT O&amp;N UC'!$M247)*BQ$76</f>
        <v>0</v>
      </c>
      <c r="BR371" s="297">
        <f>('7. INPUT O&amp;N UC'!$L247*'7. INPUT O&amp;N UC'!$M247)*BR$76</f>
        <v>0</v>
      </c>
      <c r="BS371" s="297">
        <f>('7. INPUT O&amp;N UC'!$L247*'7. INPUT O&amp;N UC'!$M247)*BS$76</f>
        <v>0</v>
      </c>
    </row>
    <row r="372" spans="2:71" s="80" customFormat="1" outlineLevel="2">
      <c r="B372" s="129" t="str">
        <f>'7. INPUT O&amp;N UC'!D105</f>
        <v>O&amp;N UC-4.1.2-Item #4</v>
      </c>
      <c r="C372" s="129" t="str">
        <f>'7. INPUT O&amp;N UC'!F105</f>
        <v>Audio Notification - Base setup</v>
      </c>
      <c r="E372" s="297">
        <f t="shared" si="212"/>
        <v>1000</v>
      </c>
      <c r="F372" s="297">
        <f t="shared" si="213"/>
        <v>1000</v>
      </c>
      <c r="G372" s="297">
        <f t="shared" si="214"/>
        <v>0</v>
      </c>
      <c r="H372" s="297">
        <f t="shared" si="215"/>
        <v>0</v>
      </c>
      <c r="I372" s="297">
        <f t="shared" si="216"/>
        <v>0</v>
      </c>
      <c r="J372" s="297">
        <f t="shared" si="217"/>
        <v>0</v>
      </c>
      <c r="K372" s="291"/>
      <c r="L372" s="297">
        <f>('7. INPUT O&amp;N UC'!$L248*'7. INPUT O&amp;N UC'!$M248)*L$76</f>
        <v>0</v>
      </c>
      <c r="M372" s="297">
        <f>('7. INPUT O&amp;N UC'!$L248*'7. INPUT O&amp;N UC'!$M248)*M$76</f>
        <v>333.33333333333331</v>
      </c>
      <c r="N372" s="297">
        <f>('7. INPUT O&amp;N UC'!$L248*'7. INPUT O&amp;N UC'!$M248)*N$76</f>
        <v>333.33333333333331</v>
      </c>
      <c r="O372" s="297">
        <f>('7. INPUT O&amp;N UC'!$L248*'7. INPUT O&amp;N UC'!$M248)*O$76</f>
        <v>333.33333333333331</v>
      </c>
      <c r="P372" s="297">
        <f>('7. INPUT O&amp;N UC'!$L248*'7. INPUT O&amp;N UC'!$M248)*P$76</f>
        <v>0</v>
      </c>
      <c r="Q372" s="297">
        <f>('7. INPUT O&amp;N UC'!$L248*'7. INPUT O&amp;N UC'!$M248)*Q$76</f>
        <v>0</v>
      </c>
      <c r="R372" s="297">
        <f>('7. INPUT O&amp;N UC'!$L248*'7. INPUT O&amp;N UC'!$M248)*R$76</f>
        <v>0</v>
      </c>
      <c r="S372" s="297">
        <f>('7. INPUT O&amp;N UC'!$L248*'7. INPUT O&amp;N UC'!$M248)*S$76</f>
        <v>0</v>
      </c>
      <c r="T372" s="297">
        <f>('7. INPUT O&amp;N UC'!$L248*'7. INPUT O&amp;N UC'!$M248)*T$76</f>
        <v>0</v>
      </c>
      <c r="U372" s="297">
        <f>('7. INPUT O&amp;N UC'!$L248*'7. INPUT O&amp;N UC'!$M248)*U$76</f>
        <v>0</v>
      </c>
      <c r="V372" s="297">
        <f>('7. INPUT O&amp;N UC'!$L248*'7. INPUT O&amp;N UC'!$M248)*V$76</f>
        <v>0</v>
      </c>
      <c r="W372" s="297">
        <f>('7. INPUT O&amp;N UC'!$L248*'7. INPUT O&amp;N UC'!$M248)*W$76</f>
        <v>0</v>
      </c>
      <c r="X372" s="297">
        <f>('7. INPUT O&amp;N UC'!$L248*'7. INPUT O&amp;N UC'!$M248)*X$76</f>
        <v>0</v>
      </c>
      <c r="Y372" s="297">
        <f>('7. INPUT O&amp;N UC'!$L248*'7. INPUT O&amp;N UC'!$M248)*Y$76</f>
        <v>0</v>
      </c>
      <c r="Z372" s="297">
        <f>('7. INPUT O&amp;N UC'!$L248*'7. INPUT O&amp;N UC'!$M248)*Z$76</f>
        <v>0</v>
      </c>
      <c r="AA372" s="297">
        <f>('7. INPUT O&amp;N UC'!$L248*'7. INPUT O&amp;N UC'!$M248)*AA$76</f>
        <v>0</v>
      </c>
      <c r="AB372" s="297">
        <f>('7. INPUT O&amp;N UC'!$L248*'7. INPUT O&amp;N UC'!$M248)*AB$76</f>
        <v>0</v>
      </c>
      <c r="AC372" s="297">
        <f>('7. INPUT O&amp;N UC'!$L248*'7. INPUT O&amp;N UC'!$M248)*AC$76</f>
        <v>0</v>
      </c>
      <c r="AD372" s="297">
        <f>('7. INPUT O&amp;N UC'!$L248*'7. INPUT O&amp;N UC'!$M248)*AD$76</f>
        <v>0</v>
      </c>
      <c r="AE372" s="297">
        <f>('7. INPUT O&amp;N UC'!$L248*'7. INPUT O&amp;N UC'!$M248)*AE$76</f>
        <v>0</v>
      </c>
      <c r="AF372" s="297">
        <f>('7. INPUT O&amp;N UC'!$L248*'7. INPUT O&amp;N UC'!$M248)*AF$76</f>
        <v>0</v>
      </c>
      <c r="AG372" s="297">
        <f>('7. INPUT O&amp;N UC'!$L248*'7. INPUT O&amp;N UC'!$M248)*AG$76</f>
        <v>0</v>
      </c>
      <c r="AH372" s="297">
        <f>('7. INPUT O&amp;N UC'!$L248*'7. INPUT O&amp;N UC'!$M248)*AH$76</f>
        <v>0</v>
      </c>
      <c r="AI372" s="297">
        <f>('7. INPUT O&amp;N UC'!$L248*'7. INPUT O&amp;N UC'!$M248)*AI$76</f>
        <v>0</v>
      </c>
      <c r="AJ372" s="297">
        <f>('7. INPUT O&amp;N UC'!$L248*'7. INPUT O&amp;N UC'!$M248)*AJ$76</f>
        <v>0</v>
      </c>
      <c r="AK372" s="297">
        <f>('7. INPUT O&amp;N UC'!$L248*'7. INPUT O&amp;N UC'!$M248)*AK$76</f>
        <v>0</v>
      </c>
      <c r="AL372" s="297">
        <f>('7. INPUT O&amp;N UC'!$L248*'7. INPUT O&amp;N UC'!$M248)*AL$76</f>
        <v>0</v>
      </c>
      <c r="AM372" s="297">
        <f>('7. INPUT O&amp;N UC'!$L248*'7. INPUT O&amp;N UC'!$M248)*AM$76</f>
        <v>0</v>
      </c>
      <c r="AN372" s="297">
        <f>('7. INPUT O&amp;N UC'!$L248*'7. INPUT O&amp;N UC'!$M248)*AN$76</f>
        <v>0</v>
      </c>
      <c r="AO372" s="297">
        <f>('7. INPUT O&amp;N UC'!$L248*'7. INPUT O&amp;N UC'!$M248)*AO$76</f>
        <v>0</v>
      </c>
      <c r="AP372" s="297">
        <f>('7. INPUT O&amp;N UC'!$L248*'7. INPUT O&amp;N UC'!$M248)*AP$76</f>
        <v>0</v>
      </c>
      <c r="AQ372" s="297">
        <f>('7. INPUT O&amp;N UC'!$L248*'7. INPUT O&amp;N UC'!$M248)*AQ$76</f>
        <v>0</v>
      </c>
      <c r="AR372" s="297">
        <f>('7. INPUT O&amp;N UC'!$L248*'7. INPUT O&amp;N UC'!$M248)*AR$76</f>
        <v>0</v>
      </c>
      <c r="AS372" s="297">
        <f>('7. INPUT O&amp;N UC'!$L248*'7. INPUT O&amp;N UC'!$M248)*AS$76</f>
        <v>0</v>
      </c>
      <c r="AT372" s="297">
        <f>('7. INPUT O&amp;N UC'!$L248*'7. INPUT O&amp;N UC'!$M248)*AT$76</f>
        <v>0</v>
      </c>
      <c r="AU372" s="297">
        <f>('7. INPUT O&amp;N UC'!$L248*'7. INPUT O&amp;N UC'!$M248)*AU$76</f>
        <v>0</v>
      </c>
      <c r="AV372" s="297">
        <f>('7. INPUT O&amp;N UC'!$L248*'7. INPUT O&amp;N UC'!$M248)*AV$76</f>
        <v>0</v>
      </c>
      <c r="AW372" s="297">
        <f>('7. INPUT O&amp;N UC'!$L248*'7. INPUT O&amp;N UC'!$M248)*AW$76</f>
        <v>0</v>
      </c>
      <c r="AX372" s="297">
        <f>('7. INPUT O&amp;N UC'!$L248*'7. INPUT O&amp;N UC'!$M248)*AX$76</f>
        <v>0</v>
      </c>
      <c r="AY372" s="297">
        <f>('7. INPUT O&amp;N UC'!$L248*'7. INPUT O&amp;N UC'!$M248)*AY$76</f>
        <v>0</v>
      </c>
      <c r="AZ372" s="297">
        <f>('7. INPUT O&amp;N UC'!$L248*'7. INPUT O&amp;N UC'!$M248)*AZ$76</f>
        <v>0</v>
      </c>
      <c r="BA372" s="297">
        <f>('7. INPUT O&amp;N UC'!$L248*'7. INPUT O&amp;N UC'!$M248)*BA$76</f>
        <v>0</v>
      </c>
      <c r="BB372" s="297">
        <f>('7. INPUT O&amp;N UC'!$L248*'7. INPUT O&amp;N UC'!$M248)*BB$76</f>
        <v>0</v>
      </c>
      <c r="BC372" s="297">
        <f>('7. INPUT O&amp;N UC'!$L248*'7. INPUT O&amp;N UC'!$M248)*BC$76</f>
        <v>0</v>
      </c>
      <c r="BD372" s="297">
        <f>('7. INPUT O&amp;N UC'!$L248*'7. INPUT O&amp;N UC'!$M248)*BD$76</f>
        <v>0</v>
      </c>
      <c r="BE372" s="297">
        <f>('7. INPUT O&amp;N UC'!$L248*'7. INPUT O&amp;N UC'!$M248)*BE$76</f>
        <v>0</v>
      </c>
      <c r="BF372" s="297">
        <f>('7. INPUT O&amp;N UC'!$L248*'7. INPUT O&amp;N UC'!$M248)*BF$76</f>
        <v>0</v>
      </c>
      <c r="BG372" s="297">
        <f>('7. INPUT O&amp;N UC'!$L248*'7. INPUT O&amp;N UC'!$M248)*BG$76</f>
        <v>0</v>
      </c>
      <c r="BH372" s="297">
        <f>('7. INPUT O&amp;N UC'!$L248*'7. INPUT O&amp;N UC'!$M248)*BH$76</f>
        <v>0</v>
      </c>
      <c r="BI372" s="297">
        <f>('7. INPUT O&amp;N UC'!$L248*'7. INPUT O&amp;N UC'!$M248)*BI$76</f>
        <v>0</v>
      </c>
      <c r="BJ372" s="297">
        <f>('7. INPUT O&amp;N UC'!$L248*'7. INPUT O&amp;N UC'!$M248)*BJ$76</f>
        <v>0</v>
      </c>
      <c r="BK372" s="297">
        <f>('7. INPUT O&amp;N UC'!$L248*'7. INPUT O&amp;N UC'!$M248)*BK$76</f>
        <v>0</v>
      </c>
      <c r="BL372" s="297">
        <f>('7. INPUT O&amp;N UC'!$L248*'7. INPUT O&amp;N UC'!$M248)*BL$76</f>
        <v>0</v>
      </c>
      <c r="BM372" s="297">
        <f>('7. INPUT O&amp;N UC'!$L248*'7. INPUT O&amp;N UC'!$M248)*BM$76</f>
        <v>0</v>
      </c>
      <c r="BN372" s="297">
        <f>('7. INPUT O&amp;N UC'!$L248*'7. INPUT O&amp;N UC'!$M248)*BN$76</f>
        <v>0</v>
      </c>
      <c r="BO372" s="297">
        <f>('7. INPUT O&amp;N UC'!$L248*'7. INPUT O&amp;N UC'!$M248)*BO$76</f>
        <v>0</v>
      </c>
      <c r="BP372" s="297">
        <f>('7. INPUT O&amp;N UC'!$L248*'7. INPUT O&amp;N UC'!$M248)*BP$76</f>
        <v>0</v>
      </c>
      <c r="BQ372" s="297">
        <f>('7. INPUT O&amp;N UC'!$L248*'7. INPUT O&amp;N UC'!$M248)*BQ$76</f>
        <v>0</v>
      </c>
      <c r="BR372" s="297">
        <f>('7. INPUT O&amp;N UC'!$L248*'7. INPUT O&amp;N UC'!$M248)*BR$76</f>
        <v>0</v>
      </c>
      <c r="BS372" s="297">
        <f>('7. INPUT O&amp;N UC'!$L248*'7. INPUT O&amp;N UC'!$M248)*BS$76</f>
        <v>0</v>
      </c>
    </row>
    <row r="373" spans="2:71" s="80" customFormat="1" outlineLevel="2">
      <c r="B373" s="129" t="str">
        <f>'7. INPUT O&amp;N UC'!D106</f>
        <v>O&amp;N UC-4.1.2-Item #5</v>
      </c>
      <c r="C373" s="129" t="str">
        <f>'7. INPUT O&amp;N UC'!F106</f>
        <v>Alarming Sounds - Base setup</v>
      </c>
      <c r="E373" s="297">
        <f t="shared" si="212"/>
        <v>5000</v>
      </c>
      <c r="F373" s="297">
        <f t="shared" si="213"/>
        <v>5000</v>
      </c>
      <c r="G373" s="297">
        <f t="shared" si="214"/>
        <v>0</v>
      </c>
      <c r="H373" s="297">
        <f t="shared" si="215"/>
        <v>0</v>
      </c>
      <c r="I373" s="297">
        <f t="shared" si="216"/>
        <v>0</v>
      </c>
      <c r="J373" s="297">
        <f t="shared" si="217"/>
        <v>0</v>
      </c>
      <c r="K373" s="291"/>
      <c r="L373" s="297">
        <f>('7. INPUT O&amp;N UC'!$L249*'7. INPUT O&amp;N UC'!$M249)*L$76</f>
        <v>0</v>
      </c>
      <c r="M373" s="297">
        <f>('7. INPUT O&amp;N UC'!$L249*'7. INPUT O&amp;N UC'!$M249)*M$76</f>
        <v>1666.6666666666665</v>
      </c>
      <c r="N373" s="297">
        <f>('7. INPUT O&amp;N UC'!$L249*'7. INPUT O&amp;N UC'!$M249)*N$76</f>
        <v>1666.6666666666665</v>
      </c>
      <c r="O373" s="297">
        <f>('7. INPUT O&amp;N UC'!$L249*'7. INPUT O&amp;N UC'!$M249)*O$76</f>
        <v>1666.6666666666665</v>
      </c>
      <c r="P373" s="297">
        <f>('7. INPUT O&amp;N UC'!$L249*'7. INPUT O&amp;N UC'!$M249)*P$76</f>
        <v>0</v>
      </c>
      <c r="Q373" s="297">
        <f>('7. INPUT O&amp;N UC'!$L249*'7. INPUT O&amp;N UC'!$M249)*Q$76</f>
        <v>0</v>
      </c>
      <c r="R373" s="297">
        <f>('7. INPUT O&amp;N UC'!$L249*'7. INPUT O&amp;N UC'!$M249)*R$76</f>
        <v>0</v>
      </c>
      <c r="S373" s="297">
        <f>('7. INPUT O&amp;N UC'!$L249*'7. INPUT O&amp;N UC'!$M249)*S$76</f>
        <v>0</v>
      </c>
      <c r="T373" s="297">
        <f>('7. INPUT O&amp;N UC'!$L249*'7. INPUT O&amp;N UC'!$M249)*T$76</f>
        <v>0</v>
      </c>
      <c r="U373" s="297">
        <f>('7. INPUT O&amp;N UC'!$L249*'7. INPUT O&amp;N UC'!$M249)*U$76</f>
        <v>0</v>
      </c>
      <c r="V373" s="297">
        <f>('7. INPUT O&amp;N UC'!$L249*'7. INPUT O&amp;N UC'!$M249)*V$76</f>
        <v>0</v>
      </c>
      <c r="W373" s="297">
        <f>('7. INPUT O&amp;N UC'!$L249*'7. INPUT O&amp;N UC'!$M249)*W$76</f>
        <v>0</v>
      </c>
      <c r="X373" s="297">
        <f>('7. INPUT O&amp;N UC'!$L249*'7. INPUT O&amp;N UC'!$M249)*X$76</f>
        <v>0</v>
      </c>
      <c r="Y373" s="297">
        <f>('7. INPUT O&amp;N UC'!$L249*'7. INPUT O&amp;N UC'!$M249)*Y$76</f>
        <v>0</v>
      </c>
      <c r="Z373" s="297">
        <f>('7. INPUT O&amp;N UC'!$L249*'7. INPUT O&amp;N UC'!$M249)*Z$76</f>
        <v>0</v>
      </c>
      <c r="AA373" s="297">
        <f>('7. INPUT O&amp;N UC'!$L249*'7. INPUT O&amp;N UC'!$M249)*AA$76</f>
        <v>0</v>
      </c>
      <c r="AB373" s="297">
        <f>('7. INPUT O&amp;N UC'!$L249*'7. INPUT O&amp;N UC'!$M249)*AB$76</f>
        <v>0</v>
      </c>
      <c r="AC373" s="297">
        <f>('7. INPUT O&amp;N UC'!$L249*'7. INPUT O&amp;N UC'!$M249)*AC$76</f>
        <v>0</v>
      </c>
      <c r="AD373" s="297">
        <f>('7. INPUT O&amp;N UC'!$L249*'7. INPUT O&amp;N UC'!$M249)*AD$76</f>
        <v>0</v>
      </c>
      <c r="AE373" s="297">
        <f>('7. INPUT O&amp;N UC'!$L249*'7. INPUT O&amp;N UC'!$M249)*AE$76</f>
        <v>0</v>
      </c>
      <c r="AF373" s="297">
        <f>('7. INPUT O&amp;N UC'!$L249*'7. INPUT O&amp;N UC'!$M249)*AF$76</f>
        <v>0</v>
      </c>
      <c r="AG373" s="297">
        <f>('7. INPUT O&amp;N UC'!$L249*'7. INPUT O&amp;N UC'!$M249)*AG$76</f>
        <v>0</v>
      </c>
      <c r="AH373" s="297">
        <f>('7. INPUT O&amp;N UC'!$L249*'7. INPUT O&amp;N UC'!$M249)*AH$76</f>
        <v>0</v>
      </c>
      <c r="AI373" s="297">
        <f>('7. INPUT O&amp;N UC'!$L249*'7. INPUT O&amp;N UC'!$M249)*AI$76</f>
        <v>0</v>
      </c>
      <c r="AJ373" s="297">
        <f>('7. INPUT O&amp;N UC'!$L249*'7. INPUT O&amp;N UC'!$M249)*AJ$76</f>
        <v>0</v>
      </c>
      <c r="AK373" s="297">
        <f>('7. INPUT O&amp;N UC'!$L249*'7. INPUT O&amp;N UC'!$M249)*AK$76</f>
        <v>0</v>
      </c>
      <c r="AL373" s="297">
        <f>('7. INPUT O&amp;N UC'!$L249*'7. INPUT O&amp;N UC'!$M249)*AL$76</f>
        <v>0</v>
      </c>
      <c r="AM373" s="297">
        <f>('7. INPUT O&amp;N UC'!$L249*'7. INPUT O&amp;N UC'!$M249)*AM$76</f>
        <v>0</v>
      </c>
      <c r="AN373" s="297">
        <f>('7. INPUT O&amp;N UC'!$L249*'7. INPUT O&amp;N UC'!$M249)*AN$76</f>
        <v>0</v>
      </c>
      <c r="AO373" s="297">
        <f>('7. INPUT O&amp;N UC'!$L249*'7. INPUT O&amp;N UC'!$M249)*AO$76</f>
        <v>0</v>
      </c>
      <c r="AP373" s="297">
        <f>('7. INPUT O&amp;N UC'!$L249*'7. INPUT O&amp;N UC'!$M249)*AP$76</f>
        <v>0</v>
      </c>
      <c r="AQ373" s="297">
        <f>('7. INPUT O&amp;N UC'!$L249*'7. INPUT O&amp;N UC'!$M249)*AQ$76</f>
        <v>0</v>
      </c>
      <c r="AR373" s="297">
        <f>('7. INPUT O&amp;N UC'!$L249*'7. INPUT O&amp;N UC'!$M249)*AR$76</f>
        <v>0</v>
      </c>
      <c r="AS373" s="297">
        <f>('7. INPUT O&amp;N UC'!$L249*'7. INPUT O&amp;N UC'!$M249)*AS$76</f>
        <v>0</v>
      </c>
      <c r="AT373" s="297">
        <f>('7. INPUT O&amp;N UC'!$L249*'7. INPUT O&amp;N UC'!$M249)*AT$76</f>
        <v>0</v>
      </c>
      <c r="AU373" s="297">
        <f>('7. INPUT O&amp;N UC'!$L249*'7. INPUT O&amp;N UC'!$M249)*AU$76</f>
        <v>0</v>
      </c>
      <c r="AV373" s="297">
        <f>('7. INPUT O&amp;N UC'!$L249*'7. INPUT O&amp;N UC'!$M249)*AV$76</f>
        <v>0</v>
      </c>
      <c r="AW373" s="297">
        <f>('7. INPUT O&amp;N UC'!$L249*'7. INPUT O&amp;N UC'!$M249)*AW$76</f>
        <v>0</v>
      </c>
      <c r="AX373" s="297">
        <f>('7. INPUT O&amp;N UC'!$L249*'7. INPUT O&amp;N UC'!$M249)*AX$76</f>
        <v>0</v>
      </c>
      <c r="AY373" s="297">
        <f>('7. INPUT O&amp;N UC'!$L249*'7. INPUT O&amp;N UC'!$M249)*AY$76</f>
        <v>0</v>
      </c>
      <c r="AZ373" s="297">
        <f>('7. INPUT O&amp;N UC'!$L249*'7. INPUT O&amp;N UC'!$M249)*AZ$76</f>
        <v>0</v>
      </c>
      <c r="BA373" s="297">
        <f>('7. INPUT O&amp;N UC'!$L249*'7. INPUT O&amp;N UC'!$M249)*BA$76</f>
        <v>0</v>
      </c>
      <c r="BB373" s="297">
        <f>('7. INPUT O&amp;N UC'!$L249*'7. INPUT O&amp;N UC'!$M249)*BB$76</f>
        <v>0</v>
      </c>
      <c r="BC373" s="297">
        <f>('7. INPUT O&amp;N UC'!$L249*'7. INPUT O&amp;N UC'!$M249)*BC$76</f>
        <v>0</v>
      </c>
      <c r="BD373" s="297">
        <f>('7. INPUT O&amp;N UC'!$L249*'7. INPUT O&amp;N UC'!$M249)*BD$76</f>
        <v>0</v>
      </c>
      <c r="BE373" s="297">
        <f>('7. INPUT O&amp;N UC'!$L249*'7. INPUT O&amp;N UC'!$M249)*BE$76</f>
        <v>0</v>
      </c>
      <c r="BF373" s="297">
        <f>('7. INPUT O&amp;N UC'!$L249*'7. INPUT O&amp;N UC'!$M249)*BF$76</f>
        <v>0</v>
      </c>
      <c r="BG373" s="297">
        <f>('7. INPUT O&amp;N UC'!$L249*'7. INPUT O&amp;N UC'!$M249)*BG$76</f>
        <v>0</v>
      </c>
      <c r="BH373" s="297">
        <f>('7. INPUT O&amp;N UC'!$L249*'7. INPUT O&amp;N UC'!$M249)*BH$76</f>
        <v>0</v>
      </c>
      <c r="BI373" s="297">
        <f>('7. INPUT O&amp;N UC'!$L249*'7. INPUT O&amp;N UC'!$M249)*BI$76</f>
        <v>0</v>
      </c>
      <c r="BJ373" s="297">
        <f>('7. INPUT O&amp;N UC'!$L249*'7. INPUT O&amp;N UC'!$M249)*BJ$76</f>
        <v>0</v>
      </c>
      <c r="BK373" s="297">
        <f>('7. INPUT O&amp;N UC'!$L249*'7. INPUT O&amp;N UC'!$M249)*BK$76</f>
        <v>0</v>
      </c>
      <c r="BL373" s="297">
        <f>('7. INPUT O&amp;N UC'!$L249*'7. INPUT O&amp;N UC'!$M249)*BL$76</f>
        <v>0</v>
      </c>
      <c r="BM373" s="297">
        <f>('7. INPUT O&amp;N UC'!$L249*'7. INPUT O&amp;N UC'!$M249)*BM$76</f>
        <v>0</v>
      </c>
      <c r="BN373" s="297">
        <f>('7. INPUT O&amp;N UC'!$L249*'7. INPUT O&amp;N UC'!$M249)*BN$76</f>
        <v>0</v>
      </c>
      <c r="BO373" s="297">
        <f>('7. INPUT O&amp;N UC'!$L249*'7. INPUT O&amp;N UC'!$M249)*BO$76</f>
        <v>0</v>
      </c>
      <c r="BP373" s="297">
        <f>('7. INPUT O&amp;N UC'!$L249*'7. INPUT O&amp;N UC'!$M249)*BP$76</f>
        <v>0</v>
      </c>
      <c r="BQ373" s="297">
        <f>('7. INPUT O&amp;N UC'!$L249*'7. INPUT O&amp;N UC'!$M249)*BQ$76</f>
        <v>0</v>
      </c>
      <c r="BR373" s="297">
        <f>('7. INPUT O&amp;N UC'!$L249*'7. INPUT O&amp;N UC'!$M249)*BR$76</f>
        <v>0</v>
      </c>
      <c r="BS373" s="297">
        <f>('7. INPUT O&amp;N UC'!$L249*'7. INPUT O&amp;N UC'!$M249)*BS$76</f>
        <v>0</v>
      </c>
    </row>
    <row r="374" spans="2:71" s="80" customFormat="1" ht="16" outlineLevel="2">
      <c r="B374" s="129" t="str">
        <f>'7. INPUT O&amp;N UC'!D107</f>
        <v>O&amp;N UC-4.1.2-Item #6</v>
      </c>
      <c r="C374" s="129" t="str">
        <f>'7. INPUT O&amp;N UC'!F107</f>
        <v>Alarming Sounds - EPU setup</v>
      </c>
      <c r="E374" s="297">
        <f t="shared" si="212"/>
        <v>1000</v>
      </c>
      <c r="F374" s="297">
        <f t="shared" si="213"/>
        <v>1000</v>
      </c>
      <c r="G374" s="297">
        <f t="shared" si="214"/>
        <v>0</v>
      </c>
      <c r="H374" s="297">
        <f t="shared" si="215"/>
        <v>0</v>
      </c>
      <c r="I374" s="297">
        <f t="shared" si="216"/>
        <v>0</v>
      </c>
      <c r="J374" s="297">
        <f t="shared" si="217"/>
        <v>0</v>
      </c>
      <c r="K374" s="319"/>
      <c r="L374" s="297">
        <f>('7. INPUT O&amp;N UC'!$L250*'7. INPUT O&amp;N UC'!$M250)*L$76</f>
        <v>0</v>
      </c>
      <c r="M374" s="297">
        <f>('7. INPUT O&amp;N UC'!$L250*'7. INPUT O&amp;N UC'!$M250)*M$76</f>
        <v>333.33333333333331</v>
      </c>
      <c r="N374" s="297">
        <f>('7. INPUT O&amp;N UC'!$L250*'7. INPUT O&amp;N UC'!$M250)*N$76</f>
        <v>333.33333333333331</v>
      </c>
      <c r="O374" s="297">
        <f>('7. INPUT O&amp;N UC'!$L250*'7. INPUT O&amp;N UC'!$M250)*O$76</f>
        <v>333.33333333333331</v>
      </c>
      <c r="P374" s="297">
        <f>('7. INPUT O&amp;N UC'!$L250*'7. INPUT O&amp;N UC'!$M250)*P$76</f>
        <v>0</v>
      </c>
      <c r="Q374" s="297">
        <f>('7. INPUT O&amp;N UC'!$L250*'7. INPUT O&amp;N UC'!$M250)*Q$76</f>
        <v>0</v>
      </c>
      <c r="R374" s="297">
        <f>('7. INPUT O&amp;N UC'!$L250*'7. INPUT O&amp;N UC'!$M250)*R$76</f>
        <v>0</v>
      </c>
      <c r="S374" s="297">
        <f>('7. INPUT O&amp;N UC'!$L250*'7. INPUT O&amp;N UC'!$M250)*S$76</f>
        <v>0</v>
      </c>
      <c r="T374" s="297">
        <f>('7. INPUT O&amp;N UC'!$L250*'7. INPUT O&amp;N UC'!$M250)*T$76</f>
        <v>0</v>
      </c>
      <c r="U374" s="297">
        <f>('7. INPUT O&amp;N UC'!$L250*'7. INPUT O&amp;N UC'!$M250)*U$76</f>
        <v>0</v>
      </c>
      <c r="V374" s="297">
        <f>('7. INPUT O&amp;N UC'!$L250*'7. INPUT O&amp;N UC'!$M250)*V$76</f>
        <v>0</v>
      </c>
      <c r="W374" s="297">
        <f>('7. INPUT O&amp;N UC'!$L250*'7. INPUT O&amp;N UC'!$M250)*W$76</f>
        <v>0</v>
      </c>
      <c r="X374" s="297">
        <f>('7. INPUT O&amp;N UC'!$L250*'7. INPUT O&amp;N UC'!$M250)*X$76</f>
        <v>0</v>
      </c>
      <c r="Y374" s="297">
        <f>('7. INPUT O&amp;N UC'!$L250*'7. INPUT O&amp;N UC'!$M250)*Y$76</f>
        <v>0</v>
      </c>
      <c r="Z374" s="297">
        <f>('7. INPUT O&amp;N UC'!$L250*'7. INPUT O&amp;N UC'!$M250)*Z$76</f>
        <v>0</v>
      </c>
      <c r="AA374" s="297">
        <f>('7. INPUT O&amp;N UC'!$L250*'7. INPUT O&amp;N UC'!$M250)*AA$76</f>
        <v>0</v>
      </c>
      <c r="AB374" s="297">
        <f>('7. INPUT O&amp;N UC'!$L250*'7. INPUT O&amp;N UC'!$M250)*AB$76</f>
        <v>0</v>
      </c>
      <c r="AC374" s="297">
        <f>('7. INPUT O&amp;N UC'!$L250*'7. INPUT O&amp;N UC'!$M250)*AC$76</f>
        <v>0</v>
      </c>
      <c r="AD374" s="297">
        <f>('7. INPUT O&amp;N UC'!$L250*'7. INPUT O&amp;N UC'!$M250)*AD$76</f>
        <v>0</v>
      </c>
      <c r="AE374" s="297">
        <f>('7. INPUT O&amp;N UC'!$L250*'7. INPUT O&amp;N UC'!$M250)*AE$76</f>
        <v>0</v>
      </c>
      <c r="AF374" s="297">
        <f>('7. INPUT O&amp;N UC'!$L250*'7. INPUT O&amp;N UC'!$M250)*AF$76</f>
        <v>0</v>
      </c>
      <c r="AG374" s="297">
        <f>('7. INPUT O&amp;N UC'!$L250*'7. INPUT O&amp;N UC'!$M250)*AG$76</f>
        <v>0</v>
      </c>
      <c r="AH374" s="297">
        <f>('7. INPUT O&amp;N UC'!$L250*'7. INPUT O&amp;N UC'!$M250)*AH$76</f>
        <v>0</v>
      </c>
      <c r="AI374" s="297">
        <f>('7. INPUT O&amp;N UC'!$L250*'7. INPUT O&amp;N UC'!$M250)*AI$76</f>
        <v>0</v>
      </c>
      <c r="AJ374" s="297">
        <f>('7. INPUT O&amp;N UC'!$L250*'7. INPUT O&amp;N UC'!$M250)*AJ$76</f>
        <v>0</v>
      </c>
      <c r="AK374" s="297">
        <f>('7. INPUT O&amp;N UC'!$L250*'7. INPUT O&amp;N UC'!$M250)*AK$76</f>
        <v>0</v>
      </c>
      <c r="AL374" s="297">
        <f>('7. INPUT O&amp;N UC'!$L250*'7. INPUT O&amp;N UC'!$M250)*AL$76</f>
        <v>0</v>
      </c>
      <c r="AM374" s="297">
        <f>('7. INPUT O&amp;N UC'!$L250*'7. INPUT O&amp;N UC'!$M250)*AM$76</f>
        <v>0</v>
      </c>
      <c r="AN374" s="297">
        <f>('7. INPUT O&amp;N UC'!$L250*'7. INPUT O&amp;N UC'!$M250)*AN$76</f>
        <v>0</v>
      </c>
      <c r="AO374" s="297">
        <f>('7. INPUT O&amp;N UC'!$L250*'7. INPUT O&amp;N UC'!$M250)*AO$76</f>
        <v>0</v>
      </c>
      <c r="AP374" s="297">
        <f>('7. INPUT O&amp;N UC'!$L250*'7. INPUT O&amp;N UC'!$M250)*AP$76</f>
        <v>0</v>
      </c>
      <c r="AQ374" s="297">
        <f>('7. INPUT O&amp;N UC'!$L250*'7. INPUT O&amp;N UC'!$M250)*AQ$76</f>
        <v>0</v>
      </c>
      <c r="AR374" s="297">
        <f>('7. INPUT O&amp;N UC'!$L250*'7. INPUT O&amp;N UC'!$M250)*AR$76</f>
        <v>0</v>
      </c>
      <c r="AS374" s="297">
        <f>('7. INPUT O&amp;N UC'!$L250*'7. INPUT O&amp;N UC'!$M250)*AS$76</f>
        <v>0</v>
      </c>
      <c r="AT374" s="297">
        <f>('7. INPUT O&amp;N UC'!$L250*'7. INPUT O&amp;N UC'!$M250)*AT$76</f>
        <v>0</v>
      </c>
      <c r="AU374" s="297">
        <f>('7. INPUT O&amp;N UC'!$L250*'7. INPUT O&amp;N UC'!$M250)*AU$76</f>
        <v>0</v>
      </c>
      <c r="AV374" s="297">
        <f>('7. INPUT O&amp;N UC'!$L250*'7. INPUT O&amp;N UC'!$M250)*AV$76</f>
        <v>0</v>
      </c>
      <c r="AW374" s="297">
        <f>('7. INPUT O&amp;N UC'!$L250*'7. INPUT O&amp;N UC'!$M250)*AW$76</f>
        <v>0</v>
      </c>
      <c r="AX374" s="297">
        <f>('7. INPUT O&amp;N UC'!$L250*'7. INPUT O&amp;N UC'!$M250)*AX$76</f>
        <v>0</v>
      </c>
      <c r="AY374" s="297">
        <f>('7. INPUT O&amp;N UC'!$L250*'7. INPUT O&amp;N UC'!$M250)*AY$76</f>
        <v>0</v>
      </c>
      <c r="AZ374" s="297">
        <f>('7. INPUT O&amp;N UC'!$L250*'7. INPUT O&amp;N UC'!$M250)*AZ$76</f>
        <v>0</v>
      </c>
      <c r="BA374" s="297">
        <f>('7. INPUT O&amp;N UC'!$L250*'7. INPUT O&amp;N UC'!$M250)*BA$76</f>
        <v>0</v>
      </c>
      <c r="BB374" s="297">
        <f>('7. INPUT O&amp;N UC'!$L250*'7. INPUT O&amp;N UC'!$M250)*BB$76</f>
        <v>0</v>
      </c>
      <c r="BC374" s="297">
        <f>('7. INPUT O&amp;N UC'!$L250*'7. INPUT O&amp;N UC'!$M250)*BC$76</f>
        <v>0</v>
      </c>
      <c r="BD374" s="297">
        <f>('7. INPUT O&amp;N UC'!$L250*'7. INPUT O&amp;N UC'!$M250)*BD$76</f>
        <v>0</v>
      </c>
      <c r="BE374" s="297">
        <f>('7. INPUT O&amp;N UC'!$L250*'7. INPUT O&amp;N UC'!$M250)*BE$76</f>
        <v>0</v>
      </c>
      <c r="BF374" s="297">
        <f>('7. INPUT O&amp;N UC'!$L250*'7. INPUT O&amp;N UC'!$M250)*BF$76</f>
        <v>0</v>
      </c>
      <c r="BG374" s="297">
        <f>('7. INPUT O&amp;N UC'!$L250*'7. INPUT O&amp;N UC'!$M250)*BG$76</f>
        <v>0</v>
      </c>
      <c r="BH374" s="297">
        <f>('7. INPUT O&amp;N UC'!$L250*'7. INPUT O&amp;N UC'!$M250)*BH$76</f>
        <v>0</v>
      </c>
      <c r="BI374" s="297">
        <f>('7. INPUT O&amp;N UC'!$L250*'7. INPUT O&amp;N UC'!$M250)*BI$76</f>
        <v>0</v>
      </c>
      <c r="BJ374" s="297">
        <f>('7. INPUT O&amp;N UC'!$L250*'7. INPUT O&amp;N UC'!$M250)*BJ$76</f>
        <v>0</v>
      </c>
      <c r="BK374" s="297">
        <f>('7. INPUT O&amp;N UC'!$L250*'7. INPUT O&amp;N UC'!$M250)*BK$76</f>
        <v>0</v>
      </c>
      <c r="BL374" s="297">
        <f>('7. INPUT O&amp;N UC'!$L250*'7. INPUT O&amp;N UC'!$M250)*BL$76</f>
        <v>0</v>
      </c>
      <c r="BM374" s="297">
        <f>('7. INPUT O&amp;N UC'!$L250*'7. INPUT O&amp;N UC'!$M250)*BM$76</f>
        <v>0</v>
      </c>
      <c r="BN374" s="297">
        <f>('7. INPUT O&amp;N UC'!$L250*'7. INPUT O&amp;N UC'!$M250)*BN$76</f>
        <v>0</v>
      </c>
      <c r="BO374" s="297">
        <f>('7. INPUT O&amp;N UC'!$L250*'7. INPUT O&amp;N UC'!$M250)*BO$76</f>
        <v>0</v>
      </c>
      <c r="BP374" s="297">
        <f>('7. INPUT O&amp;N UC'!$L250*'7. INPUT O&amp;N UC'!$M250)*BP$76</f>
        <v>0</v>
      </c>
      <c r="BQ374" s="297">
        <f>('7. INPUT O&amp;N UC'!$L250*'7. INPUT O&amp;N UC'!$M250)*BQ$76</f>
        <v>0</v>
      </c>
      <c r="BR374" s="297">
        <f>('7. INPUT O&amp;N UC'!$L250*'7. INPUT O&amp;N UC'!$M250)*BR$76</f>
        <v>0</v>
      </c>
      <c r="BS374" s="297">
        <f>('7. INPUT O&amp;N UC'!$L250*'7. INPUT O&amp;N UC'!$M250)*BS$76</f>
        <v>0</v>
      </c>
    </row>
    <row r="375" spans="2:71" s="80" customFormat="1" outlineLevel="2">
      <c r="B375" s="129" t="str">
        <f>'7. INPUT O&amp;N UC'!D108</f>
        <v>O&amp;N UC-4.1.2-Item #7</v>
      </c>
      <c r="C375" s="129">
        <f>'7. INPUT O&amp;N UC'!F108</f>
        <v>0</v>
      </c>
      <c r="E375" s="297">
        <f t="shared" si="212"/>
        <v>0</v>
      </c>
      <c r="F375" s="297">
        <f t="shared" si="213"/>
        <v>0</v>
      </c>
      <c r="G375" s="297">
        <f t="shared" si="214"/>
        <v>0</v>
      </c>
      <c r="H375" s="297">
        <f t="shared" si="215"/>
        <v>0</v>
      </c>
      <c r="I375" s="297">
        <f t="shared" si="216"/>
        <v>0</v>
      </c>
      <c r="J375" s="297">
        <f t="shared" si="217"/>
        <v>0</v>
      </c>
      <c r="K375" s="309"/>
      <c r="L375" s="297">
        <f>('7. INPUT O&amp;N UC'!$L251*'7. INPUT O&amp;N UC'!$M251)*L$76</f>
        <v>0</v>
      </c>
      <c r="M375" s="297">
        <f>('7. INPUT O&amp;N UC'!$L251*'7. INPUT O&amp;N UC'!$M251)*M$76</f>
        <v>0</v>
      </c>
      <c r="N375" s="297">
        <f>('7. INPUT O&amp;N UC'!$L251*'7. INPUT O&amp;N UC'!$M251)*N$76</f>
        <v>0</v>
      </c>
      <c r="O375" s="297">
        <f>('7. INPUT O&amp;N UC'!$L251*'7. INPUT O&amp;N UC'!$M251)*O$76</f>
        <v>0</v>
      </c>
      <c r="P375" s="297">
        <f>('7. INPUT O&amp;N UC'!$L251*'7. INPUT O&amp;N UC'!$M251)*P$76</f>
        <v>0</v>
      </c>
      <c r="Q375" s="297">
        <f>('7. INPUT O&amp;N UC'!$L251*'7. INPUT O&amp;N UC'!$M251)*Q$76</f>
        <v>0</v>
      </c>
      <c r="R375" s="297">
        <f>('7. INPUT O&amp;N UC'!$L251*'7. INPUT O&amp;N UC'!$M251)*R$76</f>
        <v>0</v>
      </c>
      <c r="S375" s="297">
        <f>('7. INPUT O&amp;N UC'!$L251*'7. INPUT O&amp;N UC'!$M251)*S$76</f>
        <v>0</v>
      </c>
      <c r="T375" s="297">
        <f>('7. INPUT O&amp;N UC'!$L251*'7. INPUT O&amp;N UC'!$M251)*T$76</f>
        <v>0</v>
      </c>
      <c r="U375" s="297">
        <f>('7. INPUT O&amp;N UC'!$L251*'7. INPUT O&amp;N UC'!$M251)*U$76</f>
        <v>0</v>
      </c>
      <c r="V375" s="297">
        <f>('7. INPUT O&amp;N UC'!$L251*'7. INPUT O&amp;N UC'!$M251)*V$76</f>
        <v>0</v>
      </c>
      <c r="W375" s="297">
        <f>('7. INPUT O&amp;N UC'!$L251*'7. INPUT O&amp;N UC'!$M251)*W$76</f>
        <v>0</v>
      </c>
      <c r="X375" s="297">
        <f>('7. INPUT O&amp;N UC'!$L251*'7. INPUT O&amp;N UC'!$M251)*X$76</f>
        <v>0</v>
      </c>
      <c r="Y375" s="297">
        <f>('7. INPUT O&amp;N UC'!$L251*'7. INPUT O&amp;N UC'!$M251)*Y$76</f>
        <v>0</v>
      </c>
      <c r="Z375" s="297">
        <f>('7. INPUT O&amp;N UC'!$L251*'7. INPUT O&amp;N UC'!$M251)*Z$76</f>
        <v>0</v>
      </c>
      <c r="AA375" s="297">
        <f>('7. INPUT O&amp;N UC'!$L251*'7. INPUT O&amp;N UC'!$M251)*AA$76</f>
        <v>0</v>
      </c>
      <c r="AB375" s="297">
        <f>('7. INPUT O&amp;N UC'!$L251*'7. INPUT O&amp;N UC'!$M251)*AB$76</f>
        <v>0</v>
      </c>
      <c r="AC375" s="297">
        <f>('7. INPUT O&amp;N UC'!$L251*'7. INPUT O&amp;N UC'!$M251)*AC$76</f>
        <v>0</v>
      </c>
      <c r="AD375" s="297">
        <f>('7. INPUT O&amp;N UC'!$L251*'7. INPUT O&amp;N UC'!$M251)*AD$76</f>
        <v>0</v>
      </c>
      <c r="AE375" s="297">
        <f>('7. INPUT O&amp;N UC'!$L251*'7. INPUT O&amp;N UC'!$M251)*AE$76</f>
        <v>0</v>
      </c>
      <c r="AF375" s="297">
        <f>('7. INPUT O&amp;N UC'!$L251*'7. INPUT O&amp;N UC'!$M251)*AF$76</f>
        <v>0</v>
      </c>
      <c r="AG375" s="297">
        <f>('7. INPUT O&amp;N UC'!$L251*'7. INPUT O&amp;N UC'!$M251)*AG$76</f>
        <v>0</v>
      </c>
      <c r="AH375" s="297">
        <f>('7. INPUT O&amp;N UC'!$L251*'7. INPUT O&amp;N UC'!$M251)*AH$76</f>
        <v>0</v>
      </c>
      <c r="AI375" s="297">
        <f>('7. INPUT O&amp;N UC'!$L251*'7. INPUT O&amp;N UC'!$M251)*AI$76</f>
        <v>0</v>
      </c>
      <c r="AJ375" s="297">
        <f>('7. INPUT O&amp;N UC'!$L251*'7. INPUT O&amp;N UC'!$M251)*AJ$76</f>
        <v>0</v>
      </c>
      <c r="AK375" s="297">
        <f>('7. INPUT O&amp;N UC'!$L251*'7. INPUT O&amp;N UC'!$M251)*AK$76</f>
        <v>0</v>
      </c>
      <c r="AL375" s="297">
        <f>('7. INPUT O&amp;N UC'!$L251*'7. INPUT O&amp;N UC'!$M251)*AL$76</f>
        <v>0</v>
      </c>
      <c r="AM375" s="297">
        <f>('7. INPUT O&amp;N UC'!$L251*'7. INPUT O&amp;N UC'!$M251)*AM$76</f>
        <v>0</v>
      </c>
      <c r="AN375" s="297">
        <f>('7. INPUT O&amp;N UC'!$L251*'7. INPUT O&amp;N UC'!$M251)*AN$76</f>
        <v>0</v>
      </c>
      <c r="AO375" s="297">
        <f>('7. INPUT O&amp;N UC'!$L251*'7. INPUT O&amp;N UC'!$M251)*AO$76</f>
        <v>0</v>
      </c>
      <c r="AP375" s="297">
        <f>('7. INPUT O&amp;N UC'!$L251*'7. INPUT O&amp;N UC'!$M251)*AP$76</f>
        <v>0</v>
      </c>
      <c r="AQ375" s="297">
        <f>('7. INPUT O&amp;N UC'!$L251*'7. INPUT O&amp;N UC'!$M251)*AQ$76</f>
        <v>0</v>
      </c>
      <c r="AR375" s="297">
        <f>('7. INPUT O&amp;N UC'!$L251*'7. INPUT O&amp;N UC'!$M251)*AR$76</f>
        <v>0</v>
      </c>
      <c r="AS375" s="297">
        <f>('7. INPUT O&amp;N UC'!$L251*'7. INPUT O&amp;N UC'!$M251)*AS$76</f>
        <v>0</v>
      </c>
      <c r="AT375" s="297">
        <f>('7. INPUT O&amp;N UC'!$L251*'7. INPUT O&amp;N UC'!$M251)*AT$76</f>
        <v>0</v>
      </c>
      <c r="AU375" s="297">
        <f>('7. INPUT O&amp;N UC'!$L251*'7. INPUT O&amp;N UC'!$M251)*AU$76</f>
        <v>0</v>
      </c>
      <c r="AV375" s="297">
        <f>('7. INPUT O&amp;N UC'!$L251*'7. INPUT O&amp;N UC'!$M251)*AV$76</f>
        <v>0</v>
      </c>
      <c r="AW375" s="297">
        <f>('7. INPUT O&amp;N UC'!$L251*'7. INPUT O&amp;N UC'!$M251)*AW$76</f>
        <v>0</v>
      </c>
      <c r="AX375" s="297">
        <f>('7. INPUT O&amp;N UC'!$L251*'7. INPUT O&amp;N UC'!$M251)*AX$76</f>
        <v>0</v>
      </c>
      <c r="AY375" s="297">
        <f>('7. INPUT O&amp;N UC'!$L251*'7. INPUT O&amp;N UC'!$M251)*AY$76</f>
        <v>0</v>
      </c>
      <c r="AZ375" s="297">
        <f>('7. INPUT O&amp;N UC'!$L251*'7. INPUT O&amp;N UC'!$M251)*AZ$76</f>
        <v>0</v>
      </c>
      <c r="BA375" s="297">
        <f>('7. INPUT O&amp;N UC'!$L251*'7. INPUT O&amp;N UC'!$M251)*BA$76</f>
        <v>0</v>
      </c>
      <c r="BB375" s="297">
        <f>('7. INPUT O&amp;N UC'!$L251*'7. INPUT O&amp;N UC'!$M251)*BB$76</f>
        <v>0</v>
      </c>
      <c r="BC375" s="297">
        <f>('7. INPUT O&amp;N UC'!$L251*'7. INPUT O&amp;N UC'!$M251)*BC$76</f>
        <v>0</v>
      </c>
      <c r="BD375" s="297">
        <f>('7. INPUT O&amp;N UC'!$L251*'7. INPUT O&amp;N UC'!$M251)*BD$76</f>
        <v>0</v>
      </c>
      <c r="BE375" s="297">
        <f>('7. INPUT O&amp;N UC'!$L251*'7. INPUT O&amp;N UC'!$M251)*BE$76</f>
        <v>0</v>
      </c>
      <c r="BF375" s="297">
        <f>('7. INPUT O&amp;N UC'!$L251*'7. INPUT O&amp;N UC'!$M251)*BF$76</f>
        <v>0</v>
      </c>
      <c r="BG375" s="297">
        <f>('7. INPUT O&amp;N UC'!$L251*'7. INPUT O&amp;N UC'!$M251)*BG$76</f>
        <v>0</v>
      </c>
      <c r="BH375" s="297">
        <f>('7. INPUT O&amp;N UC'!$L251*'7. INPUT O&amp;N UC'!$M251)*BH$76</f>
        <v>0</v>
      </c>
      <c r="BI375" s="297">
        <f>('7. INPUT O&amp;N UC'!$L251*'7. INPUT O&amp;N UC'!$M251)*BI$76</f>
        <v>0</v>
      </c>
      <c r="BJ375" s="297">
        <f>('7. INPUT O&amp;N UC'!$L251*'7. INPUT O&amp;N UC'!$M251)*BJ$76</f>
        <v>0</v>
      </c>
      <c r="BK375" s="297">
        <f>('7. INPUT O&amp;N UC'!$L251*'7. INPUT O&amp;N UC'!$M251)*BK$76</f>
        <v>0</v>
      </c>
      <c r="BL375" s="297">
        <f>('7. INPUT O&amp;N UC'!$L251*'7. INPUT O&amp;N UC'!$M251)*BL$76</f>
        <v>0</v>
      </c>
      <c r="BM375" s="297">
        <f>('7. INPUT O&amp;N UC'!$L251*'7. INPUT O&amp;N UC'!$M251)*BM$76</f>
        <v>0</v>
      </c>
      <c r="BN375" s="297">
        <f>('7. INPUT O&amp;N UC'!$L251*'7. INPUT O&amp;N UC'!$M251)*BN$76</f>
        <v>0</v>
      </c>
      <c r="BO375" s="297">
        <f>('7. INPUT O&amp;N UC'!$L251*'7. INPUT O&amp;N UC'!$M251)*BO$76</f>
        <v>0</v>
      </c>
      <c r="BP375" s="297">
        <f>('7. INPUT O&amp;N UC'!$L251*'7. INPUT O&amp;N UC'!$M251)*BP$76</f>
        <v>0</v>
      </c>
      <c r="BQ375" s="297">
        <f>('7. INPUT O&amp;N UC'!$L251*'7. INPUT O&amp;N UC'!$M251)*BQ$76</f>
        <v>0</v>
      </c>
      <c r="BR375" s="297">
        <f>('7. INPUT O&amp;N UC'!$L251*'7. INPUT O&amp;N UC'!$M251)*BR$76</f>
        <v>0</v>
      </c>
      <c r="BS375" s="297">
        <f>('7. INPUT O&amp;N UC'!$L251*'7. INPUT O&amp;N UC'!$M251)*BS$76</f>
        <v>0</v>
      </c>
    </row>
    <row r="376" spans="2:71" s="80" customFormat="1" outlineLevel="2">
      <c r="B376" s="129" t="str">
        <f>'7. INPUT O&amp;N UC'!D109</f>
        <v>O&amp;N UC-4.1.2-Item #8</v>
      </c>
      <c r="C376" s="129">
        <f>'7. INPUT O&amp;N UC'!F109</f>
        <v>0</v>
      </c>
      <c r="E376" s="297">
        <f t="shared" si="212"/>
        <v>0</v>
      </c>
      <c r="F376" s="297">
        <f t="shared" si="213"/>
        <v>0</v>
      </c>
      <c r="G376" s="297">
        <f t="shared" si="214"/>
        <v>0</v>
      </c>
      <c r="H376" s="297">
        <f t="shared" si="215"/>
        <v>0</v>
      </c>
      <c r="I376" s="297">
        <f t="shared" si="216"/>
        <v>0</v>
      </c>
      <c r="J376" s="297">
        <f t="shared" si="217"/>
        <v>0</v>
      </c>
      <c r="K376" s="309"/>
      <c r="L376" s="297">
        <f>('7. INPUT O&amp;N UC'!$L252*'7. INPUT O&amp;N UC'!$M252)*L$76</f>
        <v>0</v>
      </c>
      <c r="M376" s="297">
        <f>('7. INPUT O&amp;N UC'!$L252*'7. INPUT O&amp;N UC'!$M252)*M$76</f>
        <v>0</v>
      </c>
      <c r="N376" s="297">
        <f>('7. INPUT O&amp;N UC'!$L252*'7. INPUT O&amp;N UC'!$M252)*N$76</f>
        <v>0</v>
      </c>
      <c r="O376" s="297">
        <f>('7. INPUT O&amp;N UC'!$L252*'7. INPUT O&amp;N UC'!$M252)*O$76</f>
        <v>0</v>
      </c>
      <c r="P376" s="297">
        <f>('7. INPUT O&amp;N UC'!$L252*'7. INPUT O&amp;N UC'!$M252)*P$76</f>
        <v>0</v>
      </c>
      <c r="Q376" s="297">
        <f>('7. INPUT O&amp;N UC'!$L252*'7. INPUT O&amp;N UC'!$M252)*Q$76</f>
        <v>0</v>
      </c>
      <c r="R376" s="297">
        <f>('7. INPUT O&amp;N UC'!$L252*'7. INPUT O&amp;N UC'!$M252)*R$76</f>
        <v>0</v>
      </c>
      <c r="S376" s="297">
        <f>('7. INPUT O&amp;N UC'!$L252*'7. INPUT O&amp;N UC'!$M252)*S$76</f>
        <v>0</v>
      </c>
      <c r="T376" s="297">
        <f>('7. INPUT O&amp;N UC'!$L252*'7. INPUT O&amp;N UC'!$M252)*T$76</f>
        <v>0</v>
      </c>
      <c r="U376" s="297">
        <f>('7. INPUT O&amp;N UC'!$L252*'7. INPUT O&amp;N UC'!$M252)*U$76</f>
        <v>0</v>
      </c>
      <c r="V376" s="297">
        <f>('7. INPUT O&amp;N UC'!$L252*'7. INPUT O&amp;N UC'!$M252)*V$76</f>
        <v>0</v>
      </c>
      <c r="W376" s="297">
        <f>('7. INPUT O&amp;N UC'!$L252*'7. INPUT O&amp;N UC'!$M252)*W$76</f>
        <v>0</v>
      </c>
      <c r="X376" s="297">
        <f>('7. INPUT O&amp;N UC'!$L252*'7. INPUT O&amp;N UC'!$M252)*X$76</f>
        <v>0</v>
      </c>
      <c r="Y376" s="297">
        <f>('7. INPUT O&amp;N UC'!$L252*'7. INPUT O&amp;N UC'!$M252)*Y$76</f>
        <v>0</v>
      </c>
      <c r="Z376" s="297">
        <f>('7. INPUT O&amp;N UC'!$L252*'7. INPUT O&amp;N UC'!$M252)*Z$76</f>
        <v>0</v>
      </c>
      <c r="AA376" s="297">
        <f>('7. INPUT O&amp;N UC'!$L252*'7. INPUT O&amp;N UC'!$M252)*AA$76</f>
        <v>0</v>
      </c>
      <c r="AB376" s="297">
        <f>('7. INPUT O&amp;N UC'!$L252*'7. INPUT O&amp;N UC'!$M252)*AB$76</f>
        <v>0</v>
      </c>
      <c r="AC376" s="297">
        <f>('7. INPUT O&amp;N UC'!$L252*'7. INPUT O&amp;N UC'!$M252)*AC$76</f>
        <v>0</v>
      </c>
      <c r="AD376" s="297">
        <f>('7. INPUT O&amp;N UC'!$L252*'7. INPUT O&amp;N UC'!$M252)*AD$76</f>
        <v>0</v>
      </c>
      <c r="AE376" s="297">
        <f>('7. INPUT O&amp;N UC'!$L252*'7. INPUT O&amp;N UC'!$M252)*AE$76</f>
        <v>0</v>
      </c>
      <c r="AF376" s="297">
        <f>('7. INPUT O&amp;N UC'!$L252*'7. INPUT O&amp;N UC'!$M252)*AF$76</f>
        <v>0</v>
      </c>
      <c r="AG376" s="297">
        <f>('7. INPUT O&amp;N UC'!$L252*'7. INPUT O&amp;N UC'!$M252)*AG$76</f>
        <v>0</v>
      </c>
      <c r="AH376" s="297">
        <f>('7. INPUT O&amp;N UC'!$L252*'7. INPUT O&amp;N UC'!$M252)*AH$76</f>
        <v>0</v>
      </c>
      <c r="AI376" s="297">
        <f>('7. INPUT O&amp;N UC'!$L252*'7. INPUT O&amp;N UC'!$M252)*AI$76</f>
        <v>0</v>
      </c>
      <c r="AJ376" s="297">
        <f>('7. INPUT O&amp;N UC'!$L252*'7. INPUT O&amp;N UC'!$M252)*AJ$76</f>
        <v>0</v>
      </c>
      <c r="AK376" s="297">
        <f>('7. INPUT O&amp;N UC'!$L252*'7. INPUT O&amp;N UC'!$M252)*AK$76</f>
        <v>0</v>
      </c>
      <c r="AL376" s="297">
        <f>('7. INPUT O&amp;N UC'!$L252*'7. INPUT O&amp;N UC'!$M252)*AL$76</f>
        <v>0</v>
      </c>
      <c r="AM376" s="297">
        <f>('7. INPUT O&amp;N UC'!$L252*'7. INPUT O&amp;N UC'!$M252)*AM$76</f>
        <v>0</v>
      </c>
      <c r="AN376" s="297">
        <f>('7. INPUT O&amp;N UC'!$L252*'7. INPUT O&amp;N UC'!$M252)*AN$76</f>
        <v>0</v>
      </c>
      <c r="AO376" s="297">
        <f>('7. INPUT O&amp;N UC'!$L252*'7. INPUT O&amp;N UC'!$M252)*AO$76</f>
        <v>0</v>
      </c>
      <c r="AP376" s="297">
        <f>('7. INPUT O&amp;N UC'!$L252*'7. INPUT O&amp;N UC'!$M252)*AP$76</f>
        <v>0</v>
      </c>
      <c r="AQ376" s="297">
        <f>('7. INPUT O&amp;N UC'!$L252*'7. INPUT O&amp;N UC'!$M252)*AQ$76</f>
        <v>0</v>
      </c>
      <c r="AR376" s="297">
        <f>('7. INPUT O&amp;N UC'!$L252*'7. INPUT O&amp;N UC'!$M252)*AR$76</f>
        <v>0</v>
      </c>
      <c r="AS376" s="297">
        <f>('7. INPUT O&amp;N UC'!$L252*'7. INPUT O&amp;N UC'!$M252)*AS$76</f>
        <v>0</v>
      </c>
      <c r="AT376" s="297">
        <f>('7. INPUT O&amp;N UC'!$L252*'7. INPUT O&amp;N UC'!$M252)*AT$76</f>
        <v>0</v>
      </c>
      <c r="AU376" s="297">
        <f>('7. INPUT O&amp;N UC'!$L252*'7. INPUT O&amp;N UC'!$M252)*AU$76</f>
        <v>0</v>
      </c>
      <c r="AV376" s="297">
        <f>('7. INPUT O&amp;N UC'!$L252*'7. INPUT O&amp;N UC'!$M252)*AV$76</f>
        <v>0</v>
      </c>
      <c r="AW376" s="297">
        <f>('7. INPUT O&amp;N UC'!$L252*'7. INPUT O&amp;N UC'!$M252)*AW$76</f>
        <v>0</v>
      </c>
      <c r="AX376" s="297">
        <f>('7. INPUT O&amp;N UC'!$L252*'7. INPUT O&amp;N UC'!$M252)*AX$76</f>
        <v>0</v>
      </c>
      <c r="AY376" s="297">
        <f>('7. INPUT O&amp;N UC'!$L252*'7. INPUT O&amp;N UC'!$M252)*AY$76</f>
        <v>0</v>
      </c>
      <c r="AZ376" s="297">
        <f>('7. INPUT O&amp;N UC'!$L252*'7. INPUT O&amp;N UC'!$M252)*AZ$76</f>
        <v>0</v>
      </c>
      <c r="BA376" s="297">
        <f>('7. INPUT O&amp;N UC'!$L252*'7. INPUT O&amp;N UC'!$M252)*BA$76</f>
        <v>0</v>
      </c>
      <c r="BB376" s="297">
        <f>('7. INPUT O&amp;N UC'!$L252*'7. INPUT O&amp;N UC'!$M252)*BB$76</f>
        <v>0</v>
      </c>
      <c r="BC376" s="297">
        <f>('7. INPUT O&amp;N UC'!$L252*'7. INPUT O&amp;N UC'!$M252)*BC$76</f>
        <v>0</v>
      </c>
      <c r="BD376" s="297">
        <f>('7. INPUT O&amp;N UC'!$L252*'7. INPUT O&amp;N UC'!$M252)*BD$76</f>
        <v>0</v>
      </c>
      <c r="BE376" s="297">
        <f>('7. INPUT O&amp;N UC'!$L252*'7. INPUT O&amp;N UC'!$M252)*BE$76</f>
        <v>0</v>
      </c>
      <c r="BF376" s="297">
        <f>('7. INPUT O&amp;N UC'!$L252*'7. INPUT O&amp;N UC'!$M252)*BF$76</f>
        <v>0</v>
      </c>
      <c r="BG376" s="297">
        <f>('7. INPUT O&amp;N UC'!$L252*'7. INPUT O&amp;N UC'!$M252)*BG$76</f>
        <v>0</v>
      </c>
      <c r="BH376" s="297">
        <f>('7. INPUT O&amp;N UC'!$L252*'7. INPUT O&amp;N UC'!$M252)*BH$76</f>
        <v>0</v>
      </c>
      <c r="BI376" s="297">
        <f>('7. INPUT O&amp;N UC'!$L252*'7. INPUT O&amp;N UC'!$M252)*BI$76</f>
        <v>0</v>
      </c>
      <c r="BJ376" s="297">
        <f>('7. INPUT O&amp;N UC'!$L252*'7. INPUT O&amp;N UC'!$M252)*BJ$76</f>
        <v>0</v>
      </c>
      <c r="BK376" s="297">
        <f>('7. INPUT O&amp;N UC'!$L252*'7. INPUT O&amp;N UC'!$M252)*BK$76</f>
        <v>0</v>
      </c>
      <c r="BL376" s="297">
        <f>('7. INPUT O&amp;N UC'!$L252*'7. INPUT O&amp;N UC'!$M252)*BL$76</f>
        <v>0</v>
      </c>
      <c r="BM376" s="297">
        <f>('7. INPUT O&amp;N UC'!$L252*'7. INPUT O&amp;N UC'!$M252)*BM$76</f>
        <v>0</v>
      </c>
      <c r="BN376" s="297">
        <f>('7. INPUT O&amp;N UC'!$L252*'7. INPUT O&amp;N UC'!$M252)*BN$76</f>
        <v>0</v>
      </c>
      <c r="BO376" s="297">
        <f>('7. INPUT O&amp;N UC'!$L252*'7. INPUT O&amp;N UC'!$M252)*BO$76</f>
        <v>0</v>
      </c>
      <c r="BP376" s="297">
        <f>('7. INPUT O&amp;N UC'!$L252*'7. INPUT O&amp;N UC'!$M252)*BP$76</f>
        <v>0</v>
      </c>
      <c r="BQ376" s="297">
        <f>('7. INPUT O&amp;N UC'!$L252*'7. INPUT O&amp;N UC'!$M252)*BQ$76</f>
        <v>0</v>
      </c>
      <c r="BR376" s="297">
        <f>('7. INPUT O&amp;N UC'!$L252*'7. INPUT O&amp;N UC'!$M252)*BR$76</f>
        <v>0</v>
      </c>
      <c r="BS376" s="297">
        <f>('7. INPUT O&amp;N UC'!$L252*'7. INPUT O&amp;N UC'!$M252)*BS$76</f>
        <v>0</v>
      </c>
    </row>
    <row r="377" spans="2:71" s="80" customFormat="1" outlineLevel="2">
      <c r="B377" s="129" t="str">
        <f>'7. INPUT O&amp;N UC'!D110</f>
        <v>O&amp;N UC-4.1.2-Item #9</v>
      </c>
      <c r="C377" s="129">
        <f>'7. INPUT O&amp;N UC'!F110</f>
        <v>0</v>
      </c>
      <c r="E377" s="297">
        <f t="shared" si="212"/>
        <v>0</v>
      </c>
      <c r="F377" s="297">
        <f t="shared" si="213"/>
        <v>0</v>
      </c>
      <c r="G377" s="297">
        <f t="shared" si="214"/>
        <v>0</v>
      </c>
      <c r="H377" s="297">
        <f t="shared" si="215"/>
        <v>0</v>
      </c>
      <c r="I377" s="297">
        <f t="shared" si="216"/>
        <v>0</v>
      </c>
      <c r="J377" s="297">
        <f t="shared" si="217"/>
        <v>0</v>
      </c>
      <c r="K377" s="309"/>
      <c r="L377" s="297">
        <f>('7. INPUT O&amp;N UC'!$L253*'7. INPUT O&amp;N UC'!$M253)*L$76</f>
        <v>0</v>
      </c>
      <c r="M377" s="297">
        <f>('7. INPUT O&amp;N UC'!$L253*'7. INPUT O&amp;N UC'!$M253)*M$76</f>
        <v>0</v>
      </c>
      <c r="N377" s="297">
        <f>('7. INPUT O&amp;N UC'!$L253*'7. INPUT O&amp;N UC'!$M253)*N$76</f>
        <v>0</v>
      </c>
      <c r="O377" s="297">
        <f>('7. INPUT O&amp;N UC'!$L253*'7. INPUT O&amp;N UC'!$M253)*O$76</f>
        <v>0</v>
      </c>
      <c r="P377" s="297">
        <f>('7. INPUT O&amp;N UC'!$L253*'7. INPUT O&amp;N UC'!$M253)*P$76</f>
        <v>0</v>
      </c>
      <c r="Q377" s="297">
        <f>('7. INPUT O&amp;N UC'!$L253*'7. INPUT O&amp;N UC'!$M253)*Q$76</f>
        <v>0</v>
      </c>
      <c r="R377" s="297">
        <f>('7. INPUT O&amp;N UC'!$L253*'7. INPUT O&amp;N UC'!$M253)*R$76</f>
        <v>0</v>
      </c>
      <c r="S377" s="297">
        <f>('7. INPUT O&amp;N UC'!$L253*'7. INPUT O&amp;N UC'!$M253)*S$76</f>
        <v>0</v>
      </c>
      <c r="T377" s="297">
        <f>('7. INPUT O&amp;N UC'!$L253*'7. INPUT O&amp;N UC'!$M253)*T$76</f>
        <v>0</v>
      </c>
      <c r="U377" s="297">
        <f>('7. INPUT O&amp;N UC'!$L253*'7. INPUT O&amp;N UC'!$M253)*U$76</f>
        <v>0</v>
      </c>
      <c r="V377" s="297">
        <f>('7. INPUT O&amp;N UC'!$L253*'7. INPUT O&amp;N UC'!$M253)*V$76</f>
        <v>0</v>
      </c>
      <c r="W377" s="297">
        <f>('7. INPUT O&amp;N UC'!$L253*'7. INPUT O&amp;N UC'!$M253)*W$76</f>
        <v>0</v>
      </c>
      <c r="X377" s="297">
        <f>('7. INPUT O&amp;N UC'!$L253*'7. INPUT O&amp;N UC'!$M253)*X$76</f>
        <v>0</v>
      </c>
      <c r="Y377" s="297">
        <f>('7. INPUT O&amp;N UC'!$L253*'7. INPUT O&amp;N UC'!$M253)*Y$76</f>
        <v>0</v>
      </c>
      <c r="Z377" s="297">
        <f>('7. INPUT O&amp;N UC'!$L253*'7. INPUT O&amp;N UC'!$M253)*Z$76</f>
        <v>0</v>
      </c>
      <c r="AA377" s="297">
        <f>('7. INPUT O&amp;N UC'!$L253*'7. INPUT O&amp;N UC'!$M253)*AA$76</f>
        <v>0</v>
      </c>
      <c r="AB377" s="297">
        <f>('7. INPUT O&amp;N UC'!$L253*'7. INPUT O&amp;N UC'!$M253)*AB$76</f>
        <v>0</v>
      </c>
      <c r="AC377" s="297">
        <f>('7. INPUT O&amp;N UC'!$L253*'7. INPUT O&amp;N UC'!$M253)*AC$76</f>
        <v>0</v>
      </c>
      <c r="AD377" s="297">
        <f>('7. INPUT O&amp;N UC'!$L253*'7. INPUT O&amp;N UC'!$M253)*AD$76</f>
        <v>0</v>
      </c>
      <c r="AE377" s="297">
        <f>('7. INPUT O&amp;N UC'!$L253*'7. INPUT O&amp;N UC'!$M253)*AE$76</f>
        <v>0</v>
      </c>
      <c r="AF377" s="297">
        <f>('7. INPUT O&amp;N UC'!$L253*'7. INPUT O&amp;N UC'!$M253)*AF$76</f>
        <v>0</v>
      </c>
      <c r="AG377" s="297">
        <f>('7. INPUT O&amp;N UC'!$L253*'7. INPUT O&amp;N UC'!$M253)*AG$76</f>
        <v>0</v>
      </c>
      <c r="AH377" s="297">
        <f>('7. INPUT O&amp;N UC'!$L253*'7. INPUT O&amp;N UC'!$M253)*AH$76</f>
        <v>0</v>
      </c>
      <c r="AI377" s="297">
        <f>('7. INPUT O&amp;N UC'!$L253*'7. INPUT O&amp;N UC'!$M253)*AI$76</f>
        <v>0</v>
      </c>
      <c r="AJ377" s="297">
        <f>('7. INPUT O&amp;N UC'!$L253*'7. INPUT O&amp;N UC'!$M253)*AJ$76</f>
        <v>0</v>
      </c>
      <c r="AK377" s="297">
        <f>('7. INPUT O&amp;N UC'!$L253*'7. INPUT O&amp;N UC'!$M253)*AK$76</f>
        <v>0</v>
      </c>
      <c r="AL377" s="297">
        <f>('7. INPUT O&amp;N UC'!$L253*'7. INPUT O&amp;N UC'!$M253)*AL$76</f>
        <v>0</v>
      </c>
      <c r="AM377" s="297">
        <f>('7. INPUT O&amp;N UC'!$L253*'7. INPUT O&amp;N UC'!$M253)*AM$76</f>
        <v>0</v>
      </c>
      <c r="AN377" s="297">
        <f>('7. INPUT O&amp;N UC'!$L253*'7. INPUT O&amp;N UC'!$M253)*AN$76</f>
        <v>0</v>
      </c>
      <c r="AO377" s="297">
        <f>('7. INPUT O&amp;N UC'!$L253*'7. INPUT O&amp;N UC'!$M253)*AO$76</f>
        <v>0</v>
      </c>
      <c r="AP377" s="297">
        <f>('7. INPUT O&amp;N UC'!$L253*'7. INPUT O&amp;N UC'!$M253)*AP$76</f>
        <v>0</v>
      </c>
      <c r="AQ377" s="297">
        <f>('7. INPUT O&amp;N UC'!$L253*'7. INPUT O&amp;N UC'!$M253)*AQ$76</f>
        <v>0</v>
      </c>
      <c r="AR377" s="297">
        <f>('7. INPUT O&amp;N UC'!$L253*'7. INPUT O&amp;N UC'!$M253)*AR$76</f>
        <v>0</v>
      </c>
      <c r="AS377" s="297">
        <f>('7. INPUT O&amp;N UC'!$L253*'7. INPUT O&amp;N UC'!$M253)*AS$76</f>
        <v>0</v>
      </c>
      <c r="AT377" s="297">
        <f>('7. INPUT O&amp;N UC'!$L253*'7. INPUT O&amp;N UC'!$M253)*AT$76</f>
        <v>0</v>
      </c>
      <c r="AU377" s="297">
        <f>('7. INPUT O&amp;N UC'!$L253*'7. INPUT O&amp;N UC'!$M253)*AU$76</f>
        <v>0</v>
      </c>
      <c r="AV377" s="297">
        <f>('7. INPUT O&amp;N UC'!$L253*'7. INPUT O&amp;N UC'!$M253)*AV$76</f>
        <v>0</v>
      </c>
      <c r="AW377" s="297">
        <f>('7. INPUT O&amp;N UC'!$L253*'7. INPUT O&amp;N UC'!$M253)*AW$76</f>
        <v>0</v>
      </c>
      <c r="AX377" s="297">
        <f>('7. INPUT O&amp;N UC'!$L253*'7. INPUT O&amp;N UC'!$M253)*AX$76</f>
        <v>0</v>
      </c>
      <c r="AY377" s="297">
        <f>('7. INPUT O&amp;N UC'!$L253*'7. INPUT O&amp;N UC'!$M253)*AY$76</f>
        <v>0</v>
      </c>
      <c r="AZ377" s="297">
        <f>('7. INPUT O&amp;N UC'!$L253*'7. INPUT O&amp;N UC'!$M253)*AZ$76</f>
        <v>0</v>
      </c>
      <c r="BA377" s="297">
        <f>('7. INPUT O&amp;N UC'!$L253*'7. INPUT O&amp;N UC'!$M253)*BA$76</f>
        <v>0</v>
      </c>
      <c r="BB377" s="297">
        <f>('7. INPUT O&amp;N UC'!$L253*'7. INPUT O&amp;N UC'!$M253)*BB$76</f>
        <v>0</v>
      </c>
      <c r="BC377" s="297">
        <f>('7. INPUT O&amp;N UC'!$L253*'7. INPUT O&amp;N UC'!$M253)*BC$76</f>
        <v>0</v>
      </c>
      <c r="BD377" s="297">
        <f>('7. INPUT O&amp;N UC'!$L253*'7. INPUT O&amp;N UC'!$M253)*BD$76</f>
        <v>0</v>
      </c>
      <c r="BE377" s="297">
        <f>('7. INPUT O&amp;N UC'!$L253*'7. INPUT O&amp;N UC'!$M253)*BE$76</f>
        <v>0</v>
      </c>
      <c r="BF377" s="297">
        <f>('7. INPUT O&amp;N UC'!$L253*'7. INPUT O&amp;N UC'!$M253)*BF$76</f>
        <v>0</v>
      </c>
      <c r="BG377" s="297">
        <f>('7. INPUT O&amp;N UC'!$L253*'7. INPUT O&amp;N UC'!$M253)*BG$76</f>
        <v>0</v>
      </c>
      <c r="BH377" s="297">
        <f>('7. INPUT O&amp;N UC'!$L253*'7. INPUT O&amp;N UC'!$M253)*BH$76</f>
        <v>0</v>
      </c>
      <c r="BI377" s="297">
        <f>('7. INPUT O&amp;N UC'!$L253*'7. INPUT O&amp;N UC'!$M253)*BI$76</f>
        <v>0</v>
      </c>
      <c r="BJ377" s="297">
        <f>('7. INPUT O&amp;N UC'!$L253*'7. INPUT O&amp;N UC'!$M253)*BJ$76</f>
        <v>0</v>
      </c>
      <c r="BK377" s="297">
        <f>('7. INPUT O&amp;N UC'!$L253*'7. INPUT O&amp;N UC'!$M253)*BK$76</f>
        <v>0</v>
      </c>
      <c r="BL377" s="297">
        <f>('7. INPUT O&amp;N UC'!$L253*'7. INPUT O&amp;N UC'!$M253)*BL$76</f>
        <v>0</v>
      </c>
      <c r="BM377" s="297">
        <f>('7. INPUT O&amp;N UC'!$L253*'7. INPUT O&amp;N UC'!$M253)*BM$76</f>
        <v>0</v>
      </c>
      <c r="BN377" s="297">
        <f>('7. INPUT O&amp;N UC'!$L253*'7. INPUT O&amp;N UC'!$M253)*BN$76</f>
        <v>0</v>
      </c>
      <c r="BO377" s="297">
        <f>('7. INPUT O&amp;N UC'!$L253*'7. INPUT O&amp;N UC'!$M253)*BO$76</f>
        <v>0</v>
      </c>
      <c r="BP377" s="297">
        <f>('7. INPUT O&amp;N UC'!$L253*'7. INPUT O&amp;N UC'!$M253)*BP$76</f>
        <v>0</v>
      </c>
      <c r="BQ377" s="297">
        <f>('7. INPUT O&amp;N UC'!$L253*'7. INPUT O&amp;N UC'!$M253)*BQ$76</f>
        <v>0</v>
      </c>
      <c r="BR377" s="297">
        <f>('7. INPUT O&amp;N UC'!$L253*'7. INPUT O&amp;N UC'!$M253)*BR$76</f>
        <v>0</v>
      </c>
      <c r="BS377" s="297">
        <f>('7. INPUT O&amp;N UC'!$L253*'7. INPUT O&amp;N UC'!$M253)*BS$76</f>
        <v>0</v>
      </c>
    </row>
    <row r="378" spans="2:71" s="80" customFormat="1" ht="16" outlineLevel="2">
      <c r="B378" s="134" t="str">
        <f>'7. INPUT O&amp;N UC'!D111</f>
        <v>O&amp;N UC-4.1.2-Item #10</v>
      </c>
      <c r="C378" s="134">
        <f>'7. INPUT O&amp;N UC'!F111</f>
        <v>0</v>
      </c>
      <c r="E378" s="298">
        <f t="shared" si="212"/>
        <v>0</v>
      </c>
      <c r="F378" s="298">
        <f t="shared" si="213"/>
        <v>0</v>
      </c>
      <c r="G378" s="298">
        <f t="shared" si="214"/>
        <v>0</v>
      </c>
      <c r="H378" s="298">
        <f t="shared" si="215"/>
        <v>0</v>
      </c>
      <c r="I378" s="298">
        <f t="shared" si="216"/>
        <v>0</v>
      </c>
      <c r="J378" s="298">
        <f t="shared" si="217"/>
        <v>0</v>
      </c>
      <c r="K378" s="319"/>
      <c r="L378" s="298">
        <f>('7. INPUT O&amp;N UC'!$L254*'7. INPUT O&amp;N UC'!$M254)*L$76</f>
        <v>0</v>
      </c>
      <c r="M378" s="298">
        <f>('7. INPUT O&amp;N UC'!$L254*'7. INPUT O&amp;N UC'!$M254)*M$76</f>
        <v>0</v>
      </c>
      <c r="N378" s="298">
        <f>('7. INPUT O&amp;N UC'!$L254*'7. INPUT O&amp;N UC'!$M254)*N$76</f>
        <v>0</v>
      </c>
      <c r="O378" s="298">
        <f>('7. INPUT O&amp;N UC'!$L254*'7. INPUT O&amp;N UC'!$M254)*O$76</f>
        <v>0</v>
      </c>
      <c r="P378" s="298">
        <f>('7. INPUT O&amp;N UC'!$L254*'7. INPUT O&amp;N UC'!$M254)*P$76</f>
        <v>0</v>
      </c>
      <c r="Q378" s="298">
        <f>('7. INPUT O&amp;N UC'!$L254*'7. INPUT O&amp;N UC'!$M254)*Q$76</f>
        <v>0</v>
      </c>
      <c r="R378" s="298">
        <f>('7. INPUT O&amp;N UC'!$L254*'7. INPUT O&amp;N UC'!$M254)*R$76</f>
        <v>0</v>
      </c>
      <c r="S378" s="298">
        <f>('7. INPUT O&amp;N UC'!$L254*'7. INPUT O&amp;N UC'!$M254)*S$76</f>
        <v>0</v>
      </c>
      <c r="T378" s="298">
        <f>('7. INPUT O&amp;N UC'!$L254*'7. INPUT O&amp;N UC'!$M254)*T$76</f>
        <v>0</v>
      </c>
      <c r="U378" s="298">
        <f>('7. INPUT O&amp;N UC'!$L254*'7. INPUT O&amp;N UC'!$M254)*U$76</f>
        <v>0</v>
      </c>
      <c r="V378" s="298">
        <f>('7. INPUT O&amp;N UC'!$L254*'7. INPUT O&amp;N UC'!$M254)*V$76</f>
        <v>0</v>
      </c>
      <c r="W378" s="298">
        <f>('7. INPUT O&amp;N UC'!$L254*'7. INPUT O&amp;N UC'!$M254)*W$76</f>
        <v>0</v>
      </c>
      <c r="X378" s="298">
        <f>('7. INPUT O&amp;N UC'!$L254*'7. INPUT O&amp;N UC'!$M254)*X$76</f>
        <v>0</v>
      </c>
      <c r="Y378" s="298">
        <f>('7. INPUT O&amp;N UC'!$L254*'7. INPUT O&amp;N UC'!$M254)*Y$76</f>
        <v>0</v>
      </c>
      <c r="Z378" s="298">
        <f>('7. INPUT O&amp;N UC'!$L254*'7. INPUT O&amp;N UC'!$M254)*Z$76</f>
        <v>0</v>
      </c>
      <c r="AA378" s="298">
        <f>('7. INPUT O&amp;N UC'!$L254*'7. INPUT O&amp;N UC'!$M254)*AA$76</f>
        <v>0</v>
      </c>
      <c r="AB378" s="298">
        <f>('7. INPUT O&amp;N UC'!$L254*'7. INPUT O&amp;N UC'!$M254)*AB$76</f>
        <v>0</v>
      </c>
      <c r="AC378" s="298">
        <f>('7. INPUT O&amp;N UC'!$L254*'7. INPUT O&amp;N UC'!$M254)*AC$76</f>
        <v>0</v>
      </c>
      <c r="AD378" s="298">
        <f>('7. INPUT O&amp;N UC'!$L254*'7. INPUT O&amp;N UC'!$M254)*AD$76</f>
        <v>0</v>
      </c>
      <c r="AE378" s="298">
        <f>('7. INPUT O&amp;N UC'!$L254*'7. INPUT O&amp;N UC'!$M254)*AE$76</f>
        <v>0</v>
      </c>
      <c r="AF378" s="298">
        <f>('7. INPUT O&amp;N UC'!$L254*'7. INPUT O&amp;N UC'!$M254)*AF$76</f>
        <v>0</v>
      </c>
      <c r="AG378" s="298">
        <f>('7. INPUT O&amp;N UC'!$L254*'7. INPUT O&amp;N UC'!$M254)*AG$76</f>
        <v>0</v>
      </c>
      <c r="AH378" s="298">
        <f>('7. INPUT O&amp;N UC'!$L254*'7. INPUT O&amp;N UC'!$M254)*AH$76</f>
        <v>0</v>
      </c>
      <c r="AI378" s="298">
        <f>('7. INPUT O&amp;N UC'!$L254*'7. INPUT O&amp;N UC'!$M254)*AI$76</f>
        <v>0</v>
      </c>
      <c r="AJ378" s="298">
        <f>('7. INPUT O&amp;N UC'!$L254*'7. INPUT O&amp;N UC'!$M254)*AJ$76</f>
        <v>0</v>
      </c>
      <c r="AK378" s="298">
        <f>('7. INPUT O&amp;N UC'!$L254*'7. INPUT O&amp;N UC'!$M254)*AK$76</f>
        <v>0</v>
      </c>
      <c r="AL378" s="298">
        <f>('7. INPUT O&amp;N UC'!$L254*'7. INPUT O&amp;N UC'!$M254)*AL$76</f>
        <v>0</v>
      </c>
      <c r="AM378" s="298">
        <f>('7. INPUT O&amp;N UC'!$L254*'7. INPUT O&amp;N UC'!$M254)*AM$76</f>
        <v>0</v>
      </c>
      <c r="AN378" s="298">
        <f>('7. INPUT O&amp;N UC'!$L254*'7. INPUT O&amp;N UC'!$M254)*AN$76</f>
        <v>0</v>
      </c>
      <c r="AO378" s="298">
        <f>('7. INPUT O&amp;N UC'!$L254*'7. INPUT O&amp;N UC'!$M254)*AO$76</f>
        <v>0</v>
      </c>
      <c r="AP378" s="298">
        <f>('7. INPUT O&amp;N UC'!$L254*'7. INPUT O&amp;N UC'!$M254)*AP$76</f>
        <v>0</v>
      </c>
      <c r="AQ378" s="298">
        <f>('7. INPUT O&amp;N UC'!$L254*'7. INPUT O&amp;N UC'!$M254)*AQ$76</f>
        <v>0</v>
      </c>
      <c r="AR378" s="298">
        <f>('7. INPUT O&amp;N UC'!$L254*'7. INPUT O&amp;N UC'!$M254)*AR$76</f>
        <v>0</v>
      </c>
      <c r="AS378" s="298">
        <f>('7. INPUT O&amp;N UC'!$L254*'7. INPUT O&amp;N UC'!$M254)*AS$76</f>
        <v>0</v>
      </c>
      <c r="AT378" s="298">
        <f>('7. INPUT O&amp;N UC'!$L254*'7. INPUT O&amp;N UC'!$M254)*AT$76</f>
        <v>0</v>
      </c>
      <c r="AU378" s="298">
        <f>('7. INPUT O&amp;N UC'!$L254*'7. INPUT O&amp;N UC'!$M254)*AU$76</f>
        <v>0</v>
      </c>
      <c r="AV378" s="298">
        <f>('7. INPUT O&amp;N UC'!$L254*'7. INPUT O&amp;N UC'!$M254)*AV$76</f>
        <v>0</v>
      </c>
      <c r="AW378" s="298">
        <f>('7. INPUT O&amp;N UC'!$L254*'7. INPUT O&amp;N UC'!$M254)*AW$76</f>
        <v>0</v>
      </c>
      <c r="AX378" s="298">
        <f>('7. INPUT O&amp;N UC'!$L254*'7. INPUT O&amp;N UC'!$M254)*AX$76</f>
        <v>0</v>
      </c>
      <c r="AY378" s="298">
        <f>('7. INPUT O&amp;N UC'!$L254*'7. INPUT O&amp;N UC'!$M254)*AY$76</f>
        <v>0</v>
      </c>
      <c r="AZ378" s="298">
        <f>('7. INPUT O&amp;N UC'!$L254*'7. INPUT O&amp;N UC'!$M254)*AZ$76</f>
        <v>0</v>
      </c>
      <c r="BA378" s="298">
        <f>('7. INPUT O&amp;N UC'!$L254*'7. INPUT O&amp;N UC'!$M254)*BA$76</f>
        <v>0</v>
      </c>
      <c r="BB378" s="298">
        <f>('7. INPUT O&amp;N UC'!$L254*'7. INPUT O&amp;N UC'!$M254)*BB$76</f>
        <v>0</v>
      </c>
      <c r="BC378" s="298">
        <f>('7. INPUT O&amp;N UC'!$L254*'7. INPUT O&amp;N UC'!$M254)*BC$76</f>
        <v>0</v>
      </c>
      <c r="BD378" s="298">
        <f>('7. INPUT O&amp;N UC'!$L254*'7. INPUT O&amp;N UC'!$M254)*BD$76</f>
        <v>0</v>
      </c>
      <c r="BE378" s="298">
        <f>('7. INPUT O&amp;N UC'!$L254*'7. INPUT O&amp;N UC'!$M254)*BE$76</f>
        <v>0</v>
      </c>
      <c r="BF378" s="298">
        <f>('7. INPUT O&amp;N UC'!$L254*'7. INPUT O&amp;N UC'!$M254)*BF$76</f>
        <v>0</v>
      </c>
      <c r="BG378" s="298">
        <f>('7. INPUT O&amp;N UC'!$L254*'7. INPUT O&amp;N UC'!$M254)*BG$76</f>
        <v>0</v>
      </c>
      <c r="BH378" s="298">
        <f>('7. INPUT O&amp;N UC'!$L254*'7. INPUT O&amp;N UC'!$M254)*BH$76</f>
        <v>0</v>
      </c>
      <c r="BI378" s="298">
        <f>('7. INPUT O&amp;N UC'!$L254*'7. INPUT O&amp;N UC'!$M254)*BI$76</f>
        <v>0</v>
      </c>
      <c r="BJ378" s="298">
        <f>('7. INPUT O&amp;N UC'!$L254*'7. INPUT O&amp;N UC'!$M254)*BJ$76</f>
        <v>0</v>
      </c>
      <c r="BK378" s="298">
        <f>('7. INPUT O&amp;N UC'!$L254*'7. INPUT O&amp;N UC'!$M254)*BK$76</f>
        <v>0</v>
      </c>
      <c r="BL378" s="298">
        <f>('7. INPUT O&amp;N UC'!$L254*'7. INPUT O&amp;N UC'!$M254)*BL$76</f>
        <v>0</v>
      </c>
      <c r="BM378" s="298">
        <f>('7. INPUT O&amp;N UC'!$L254*'7. INPUT O&amp;N UC'!$M254)*BM$76</f>
        <v>0</v>
      </c>
      <c r="BN378" s="298">
        <f>('7. INPUT O&amp;N UC'!$L254*'7. INPUT O&amp;N UC'!$M254)*BN$76</f>
        <v>0</v>
      </c>
      <c r="BO378" s="298">
        <f>('7. INPUT O&amp;N UC'!$L254*'7. INPUT O&amp;N UC'!$M254)*BO$76</f>
        <v>0</v>
      </c>
      <c r="BP378" s="298">
        <f>('7. INPUT O&amp;N UC'!$L254*'7. INPUT O&amp;N UC'!$M254)*BP$76</f>
        <v>0</v>
      </c>
      <c r="BQ378" s="298">
        <f>('7. INPUT O&amp;N UC'!$L254*'7. INPUT O&amp;N UC'!$M254)*BQ$76</f>
        <v>0</v>
      </c>
      <c r="BR378" s="298">
        <f>('7. INPUT O&amp;N UC'!$L254*'7. INPUT O&amp;N UC'!$M254)*BR$76</f>
        <v>0</v>
      </c>
      <c r="BS378" s="298">
        <f>('7. INPUT O&amp;N UC'!$L254*'7. INPUT O&amp;N UC'!$M254)*BS$76</f>
        <v>0</v>
      </c>
    </row>
    <row r="379" spans="2:71" s="79" customFormat="1" outlineLevel="1">
      <c r="B379" s="133" t="str">
        <f>'7. INPUT O&amp;N UC'!D113</f>
        <v>4.1.3</v>
      </c>
      <c r="C379" s="133" t="str">
        <f>'7. INPUT O&amp;N UC'!E113</f>
        <v>O&amp;N UC - NTT - Revenues (Excl. Risk Reward) - Operating services</v>
      </c>
      <c r="E379" s="296">
        <f t="shared" si="212"/>
        <v>951593.0427692309</v>
      </c>
      <c r="F379" s="296">
        <f t="shared" si="213"/>
        <v>194088.46153846156</v>
      </c>
      <c r="G379" s="296">
        <f t="shared" si="214"/>
        <v>380071.10769230779</v>
      </c>
      <c r="H379" s="296">
        <f t="shared" si="215"/>
        <v>377433.47353846161</v>
      </c>
      <c r="I379" s="296">
        <f t="shared" si="216"/>
        <v>0</v>
      </c>
      <c r="J379" s="296">
        <f t="shared" si="217"/>
        <v>0</v>
      </c>
      <c r="K379" s="309"/>
      <c r="L379" s="296">
        <f t="shared" ref="L379:AQ379" si="224">SUM(L380:L399)</f>
        <v>0</v>
      </c>
      <c r="M379" s="296">
        <f t="shared" si="224"/>
        <v>0</v>
      </c>
      <c r="N379" s="296">
        <f t="shared" si="224"/>
        <v>0</v>
      </c>
      <c r="O379" s="296">
        <f t="shared" si="224"/>
        <v>0</v>
      </c>
      <c r="P379" s="296">
        <f t="shared" si="224"/>
        <v>11538.461538461539</v>
      </c>
      <c r="Q379" s="296">
        <f t="shared" si="224"/>
        <v>11538.461538461539</v>
      </c>
      <c r="R379" s="296">
        <f t="shared" si="224"/>
        <v>11538.461538461539</v>
      </c>
      <c r="S379" s="296">
        <f t="shared" si="224"/>
        <v>31894.61538461539</v>
      </c>
      <c r="T379" s="296">
        <f t="shared" si="224"/>
        <v>31894.61538461539</v>
      </c>
      <c r="U379" s="296">
        <f t="shared" si="224"/>
        <v>31894.61538461539</v>
      </c>
      <c r="V379" s="296">
        <f t="shared" si="224"/>
        <v>31894.61538461539</v>
      </c>
      <c r="W379" s="296">
        <f t="shared" si="224"/>
        <v>31894.61538461539</v>
      </c>
      <c r="X379" s="296">
        <f t="shared" si="224"/>
        <v>31672.59230769231</v>
      </c>
      <c r="Y379" s="296">
        <f t="shared" si="224"/>
        <v>31672.59230769231</v>
      </c>
      <c r="Z379" s="296">
        <f t="shared" si="224"/>
        <v>31672.59230769231</v>
      </c>
      <c r="AA379" s="296">
        <f t="shared" si="224"/>
        <v>31672.59230769231</v>
      </c>
      <c r="AB379" s="296">
        <f t="shared" si="224"/>
        <v>31672.59230769231</v>
      </c>
      <c r="AC379" s="296">
        <f t="shared" si="224"/>
        <v>31672.59230769231</v>
      </c>
      <c r="AD379" s="296">
        <f t="shared" si="224"/>
        <v>31672.59230769231</v>
      </c>
      <c r="AE379" s="296">
        <f t="shared" si="224"/>
        <v>31672.59230769231</v>
      </c>
      <c r="AF379" s="296">
        <f t="shared" si="224"/>
        <v>31672.59230769231</v>
      </c>
      <c r="AG379" s="296">
        <f t="shared" si="224"/>
        <v>31672.59230769231</v>
      </c>
      <c r="AH379" s="296">
        <f t="shared" si="224"/>
        <v>31672.59230769231</v>
      </c>
      <c r="AI379" s="296">
        <f t="shared" si="224"/>
        <v>31672.59230769231</v>
      </c>
      <c r="AJ379" s="296">
        <f t="shared" si="224"/>
        <v>31452.789461538461</v>
      </c>
      <c r="AK379" s="296">
        <f t="shared" si="224"/>
        <v>31452.789461538461</v>
      </c>
      <c r="AL379" s="296">
        <f t="shared" si="224"/>
        <v>31452.789461538461</v>
      </c>
      <c r="AM379" s="296">
        <f t="shared" si="224"/>
        <v>31452.789461538461</v>
      </c>
      <c r="AN379" s="296">
        <f t="shared" si="224"/>
        <v>31452.789461538461</v>
      </c>
      <c r="AO379" s="296">
        <f t="shared" si="224"/>
        <v>31452.789461538461</v>
      </c>
      <c r="AP379" s="296">
        <f t="shared" si="224"/>
        <v>31452.789461538461</v>
      </c>
      <c r="AQ379" s="296">
        <f t="shared" si="224"/>
        <v>31452.789461538461</v>
      </c>
      <c r="AR379" s="296">
        <f t="shared" ref="AR379:BS379" si="225">SUM(AR380:AR399)</f>
        <v>31452.789461538461</v>
      </c>
      <c r="AS379" s="296">
        <f t="shared" si="225"/>
        <v>31452.789461538461</v>
      </c>
      <c r="AT379" s="296">
        <f t="shared" si="225"/>
        <v>31452.789461538461</v>
      </c>
      <c r="AU379" s="296">
        <f t="shared" si="225"/>
        <v>31452.789461538461</v>
      </c>
      <c r="AV379" s="296">
        <f t="shared" si="225"/>
        <v>0</v>
      </c>
      <c r="AW379" s="296">
        <f t="shared" si="225"/>
        <v>0</v>
      </c>
      <c r="AX379" s="296">
        <f t="shared" si="225"/>
        <v>0</v>
      </c>
      <c r="AY379" s="296">
        <f t="shared" si="225"/>
        <v>0</v>
      </c>
      <c r="AZ379" s="296">
        <f t="shared" si="225"/>
        <v>0</v>
      </c>
      <c r="BA379" s="296">
        <f t="shared" si="225"/>
        <v>0</v>
      </c>
      <c r="BB379" s="296">
        <f t="shared" si="225"/>
        <v>0</v>
      </c>
      <c r="BC379" s="296">
        <f t="shared" si="225"/>
        <v>0</v>
      </c>
      <c r="BD379" s="296">
        <f t="shared" si="225"/>
        <v>0</v>
      </c>
      <c r="BE379" s="296">
        <f t="shared" si="225"/>
        <v>0</v>
      </c>
      <c r="BF379" s="296">
        <f t="shared" si="225"/>
        <v>0</v>
      </c>
      <c r="BG379" s="296">
        <f t="shared" si="225"/>
        <v>0</v>
      </c>
      <c r="BH379" s="296">
        <f t="shared" si="225"/>
        <v>0</v>
      </c>
      <c r="BI379" s="296">
        <f t="shared" si="225"/>
        <v>0</v>
      </c>
      <c r="BJ379" s="296">
        <f t="shared" si="225"/>
        <v>0</v>
      </c>
      <c r="BK379" s="296">
        <f t="shared" si="225"/>
        <v>0</v>
      </c>
      <c r="BL379" s="296">
        <f t="shared" si="225"/>
        <v>0</v>
      </c>
      <c r="BM379" s="296">
        <f t="shared" si="225"/>
        <v>0</v>
      </c>
      <c r="BN379" s="296">
        <f t="shared" si="225"/>
        <v>0</v>
      </c>
      <c r="BO379" s="296">
        <f t="shared" si="225"/>
        <v>0</v>
      </c>
      <c r="BP379" s="296">
        <f t="shared" si="225"/>
        <v>0</v>
      </c>
      <c r="BQ379" s="296">
        <f t="shared" si="225"/>
        <v>0</v>
      </c>
      <c r="BR379" s="296">
        <f t="shared" si="225"/>
        <v>0</v>
      </c>
      <c r="BS379" s="296">
        <f t="shared" si="225"/>
        <v>0</v>
      </c>
    </row>
    <row r="380" spans="2:71" s="80" customFormat="1" outlineLevel="2">
      <c r="B380" s="129" t="str">
        <f>'7. INPUT O&amp;N UC'!D118</f>
        <v>O&amp;N UC-4.1.3-Item #1</v>
      </c>
      <c r="C380" s="129" t="str">
        <f>'7. INPUT O&amp;N UC'!F118</f>
        <v>Crowd Monitoring - Base</v>
      </c>
      <c r="E380" s="297">
        <f t="shared" si="212"/>
        <v>292615.38461538462</v>
      </c>
      <c r="F380" s="297">
        <f t="shared" si="213"/>
        <v>60000.000000000015</v>
      </c>
      <c r="G380" s="297">
        <f t="shared" si="214"/>
        <v>116307.6923076923</v>
      </c>
      <c r="H380" s="297">
        <f t="shared" si="215"/>
        <v>116307.6923076923</v>
      </c>
      <c r="I380" s="297">
        <f t="shared" si="216"/>
        <v>0</v>
      </c>
      <c r="J380" s="297">
        <f t="shared" si="217"/>
        <v>0</v>
      </c>
      <c r="K380" s="309"/>
      <c r="L380" s="297">
        <f>IF(L$78="NA",0,IF(L$78="POC",'7. INPUT O&amp;N UC'!$I118*'7. INPUT O&amp;N UC'!$L118,IF(L$78="RUN",'7. INPUT O&amp;N UC'!#REF!*'7. INPUT O&amp;N UC'!$L118*(1-'7. INPUT O&amp;N UC'!$M118))))</f>
        <v>0</v>
      </c>
      <c r="M380" s="297">
        <f>IF(M$78="NA",0,IF(M$78="POC",'7. INPUT O&amp;N UC'!$I118*'7. INPUT O&amp;N UC'!$L118,IF(M$78="RUN",'7. INPUT O&amp;N UC'!#REF!*'7. INPUT O&amp;N UC'!$L118*(1-'7. INPUT O&amp;N UC'!$M118))))</f>
        <v>0</v>
      </c>
      <c r="N380" s="297">
        <f>IF(N$78="NA",0,IF(N$78="POC",'7. INPUT O&amp;N UC'!$I118*'7. INPUT O&amp;N UC'!$L118,IF(N$78="RUN",'7. INPUT O&amp;N UC'!#REF!*'7. INPUT O&amp;N UC'!$L118*(1-'7. INPUT O&amp;N UC'!$M118))))</f>
        <v>0</v>
      </c>
      <c r="O380" s="297">
        <f>IF(O$78="NA",0,IF(O$78="POC",'7. INPUT O&amp;N UC'!$I118*'7. INPUT O&amp;N UC'!$L118,IF(O$78="RUN",'7. INPUT O&amp;N UC'!#REF!*'7. INPUT O&amp;N UC'!$L118*(1-'7. INPUT O&amp;N UC'!$M118))))</f>
        <v>0</v>
      </c>
      <c r="P380" s="297">
        <f>IF(P$78="NA",0,IF(P$78="POC",'7. INPUT O&amp;N UC'!$I118*'7. INPUT O&amp;N UC'!$L118,IF(P$78="RUN",'7. INPUT O&amp;N UC'!#REF!*'7. INPUT O&amp;N UC'!$L118*(1-'7. INPUT O&amp;N UC'!$M118))))</f>
        <v>3846.1538461538462</v>
      </c>
      <c r="Q380" s="297">
        <f>IF(Q$78="NA",0,IF(Q$78="POC",'7. INPUT O&amp;N UC'!$I118*'7. INPUT O&amp;N UC'!$L118,IF(Q$78="RUN",'7. INPUT O&amp;N UC'!#REF!*'7. INPUT O&amp;N UC'!$L118*(1-'7. INPUT O&amp;N UC'!$M118))))</f>
        <v>3846.1538461538462</v>
      </c>
      <c r="R380" s="297">
        <f>IF(R$78="NA",0,IF(R$78="POC",'7. INPUT O&amp;N UC'!$I118*'7. INPUT O&amp;N UC'!$L118,IF(R$78="RUN",'7. INPUT O&amp;N UC'!#REF!*'7. INPUT O&amp;N UC'!$L118*(1-'7. INPUT O&amp;N UC'!$M118))))</f>
        <v>3846.1538461538462</v>
      </c>
      <c r="S380" s="297">
        <f>IF(S$78="NA",0,IF(S$78="POC",'7. INPUT O&amp;N UC'!$I118*'7. INPUT O&amp;N UC'!$L118,IF(S$78="RUN",'7. INPUT O&amp;N UC'!$H118*'7. INPUT O&amp;N UC'!$L118*(1-'7. INPUT O&amp;N UC'!$M118))))</f>
        <v>9692.3076923076933</v>
      </c>
      <c r="T380" s="297">
        <f>IF(T$78="NA",0,IF(T$78="POC",'7. INPUT O&amp;N UC'!$I118*'7. INPUT O&amp;N UC'!$L118,IF(T$78="RUN",'7. INPUT O&amp;N UC'!$H118*'7. INPUT O&amp;N UC'!$L118*(1-'7. INPUT O&amp;N UC'!$M118))))</f>
        <v>9692.3076923076933</v>
      </c>
      <c r="U380" s="297">
        <f>IF(U$78="NA",0,IF(U$78="POC",'7. INPUT O&amp;N UC'!$I118*'7. INPUT O&amp;N UC'!$L118,IF(U$78="RUN",'7. INPUT O&amp;N UC'!$H118*'7. INPUT O&amp;N UC'!$L118*(1-'7. INPUT O&amp;N UC'!$M118))))</f>
        <v>9692.3076923076933</v>
      </c>
      <c r="V380" s="297">
        <f>IF(V$78="NA",0,IF(V$78="POC",'7. INPUT O&amp;N UC'!$I118*'7. INPUT O&amp;N UC'!$L118,IF(V$78="RUN",'7. INPUT O&amp;N UC'!$H118*'7. INPUT O&amp;N UC'!$L118*(1-'7. INPUT O&amp;N UC'!$M118))))</f>
        <v>9692.3076923076933</v>
      </c>
      <c r="W380" s="297">
        <f>IF(W$78="NA",0,IF(W$78="POC",'7. INPUT O&amp;N UC'!$I118*'7. INPUT O&amp;N UC'!$L118,IF(W$78="RUN",'7. INPUT O&amp;N UC'!$H118*'7. INPUT O&amp;N UC'!$L118*(1-'7. INPUT O&amp;N UC'!$M118))))</f>
        <v>9692.3076923076933</v>
      </c>
      <c r="X380" s="297">
        <f>IF(X$78="NA",0,IF(X$78="POC",'7. INPUT O&amp;N UC'!$I118*'7. INPUT O&amp;N UC'!$L118,IF(X$78="RUN",'7. INPUT O&amp;N UC'!$H118*'7. INPUT O&amp;N UC'!$L118*(1-'7. INPUT O&amp;N UC'!$M118))))</f>
        <v>9692.3076923076933</v>
      </c>
      <c r="Y380" s="297">
        <f>IF(Y$78="NA",0,IF(Y$78="POC",'7. INPUT O&amp;N UC'!$I118*'7. INPUT O&amp;N UC'!$L118,IF(Y$78="RUN",'7. INPUT O&amp;N UC'!$H118*'7. INPUT O&amp;N UC'!$L118*(1-'7. INPUT O&amp;N UC'!$M118))))</f>
        <v>9692.3076923076933</v>
      </c>
      <c r="Z380" s="297">
        <f>IF(Z$78="NA",0,IF(Z$78="POC",'7. INPUT O&amp;N UC'!$I118*'7. INPUT O&amp;N UC'!$L118,IF(Z$78="RUN",'7. INPUT O&amp;N UC'!$H118*'7. INPUT O&amp;N UC'!$L118*(1-'7. INPUT O&amp;N UC'!$M118))))</f>
        <v>9692.3076923076933</v>
      </c>
      <c r="AA380" s="297">
        <f>IF(AA$78="NA",0,IF(AA$78="POC",'7. INPUT O&amp;N UC'!$I118*'7. INPUT O&amp;N UC'!$L118,IF(AA$78="RUN",'7. INPUT O&amp;N UC'!$H118*'7. INPUT O&amp;N UC'!$L118*(1-'7. INPUT O&amp;N UC'!$M118))))</f>
        <v>9692.3076923076933</v>
      </c>
      <c r="AB380" s="297">
        <f>IF(AB$78="NA",0,IF(AB$78="POC",'7. INPUT O&amp;N UC'!$I118*'7. INPUT O&amp;N UC'!$L118,IF(AB$78="RUN",'7. INPUT O&amp;N UC'!$H118*'7. INPUT O&amp;N UC'!$L118*(1-'7. INPUT O&amp;N UC'!$M118))))</f>
        <v>9692.3076923076933</v>
      </c>
      <c r="AC380" s="297">
        <f>IF(AC$78="NA",0,IF(AC$78="POC",'7. INPUT O&amp;N UC'!$I118*'7. INPUT O&amp;N UC'!$L118,IF(AC$78="RUN",'7. INPUT O&amp;N UC'!$H118*'7. INPUT O&amp;N UC'!$L118*(1-'7. INPUT O&amp;N UC'!$M118))))</f>
        <v>9692.3076923076933</v>
      </c>
      <c r="AD380" s="297">
        <f>IF(AD$78="NA",0,IF(AD$78="POC",'7. INPUT O&amp;N UC'!$I118*'7. INPUT O&amp;N UC'!$L118,IF(AD$78="RUN",'7. INPUT O&amp;N UC'!$H118*'7. INPUT O&amp;N UC'!$L118*(1-'7. INPUT O&amp;N UC'!$M118))))</f>
        <v>9692.3076923076933</v>
      </c>
      <c r="AE380" s="297">
        <f>IF(AE$78="NA",0,IF(AE$78="POC",'7. INPUT O&amp;N UC'!$I118*'7. INPUT O&amp;N UC'!$L118,IF(AE$78="RUN",'7. INPUT O&amp;N UC'!$H118*'7. INPUT O&amp;N UC'!$L118*(1-'7. INPUT O&amp;N UC'!$M118))))</f>
        <v>9692.3076923076933</v>
      </c>
      <c r="AF380" s="297">
        <f>IF(AF$78="NA",0,IF(AF$78="POC",'7. INPUT O&amp;N UC'!$I118*'7. INPUT O&amp;N UC'!$L118,IF(AF$78="RUN",'7. INPUT O&amp;N UC'!$H118*'7. INPUT O&amp;N UC'!$L118*(1-'7. INPUT O&amp;N UC'!$M118))))</f>
        <v>9692.3076923076933</v>
      </c>
      <c r="AG380" s="297">
        <f>IF(AG$78="NA",0,IF(AG$78="POC",'7. INPUT O&amp;N UC'!$I118*'7. INPUT O&amp;N UC'!$L118,IF(AG$78="RUN",'7. INPUT O&amp;N UC'!$H118*'7. INPUT O&amp;N UC'!$L118*(1-'7. INPUT O&amp;N UC'!$M118))))</f>
        <v>9692.3076923076933</v>
      </c>
      <c r="AH380" s="297">
        <f>IF(AH$78="NA",0,IF(AH$78="POC",'7. INPUT O&amp;N UC'!$I118*'7. INPUT O&amp;N UC'!$L118,IF(AH$78="RUN",'7. INPUT O&amp;N UC'!$H118*'7. INPUT O&amp;N UC'!$L118*(1-'7. INPUT O&amp;N UC'!$M118))))</f>
        <v>9692.3076923076933</v>
      </c>
      <c r="AI380" s="297">
        <f>IF(AI$78="NA",0,IF(AI$78="POC",'7. INPUT O&amp;N UC'!$I118*'7. INPUT O&amp;N UC'!$L118,IF(AI$78="RUN",'7. INPUT O&amp;N UC'!$H118*'7. INPUT O&amp;N UC'!$L118*(1-'7. INPUT O&amp;N UC'!$M118))))</f>
        <v>9692.3076923076933</v>
      </c>
      <c r="AJ380" s="297">
        <f>IF(AJ$78="NA",0,IF(AJ$78="POC",'7. INPUT O&amp;N UC'!$I118*'7. INPUT O&amp;N UC'!$L118,IF(AJ$78="RUN",'7. INPUT O&amp;N UC'!$H118*'7. INPUT O&amp;N UC'!$L118*(1-'7. INPUT O&amp;N UC'!$M118))))</f>
        <v>9692.3076923076933</v>
      </c>
      <c r="AK380" s="297">
        <f>IF(AK$78="NA",0,IF(AK$78="POC",'7. INPUT O&amp;N UC'!$I118*'7. INPUT O&amp;N UC'!$L118,IF(AK$78="RUN",'7. INPUT O&amp;N UC'!$H118*'7. INPUT O&amp;N UC'!$L118*(1-'7. INPUT O&amp;N UC'!$M118))))</f>
        <v>9692.3076923076933</v>
      </c>
      <c r="AL380" s="297">
        <f>IF(AL$78="NA",0,IF(AL$78="POC",'7. INPUT O&amp;N UC'!$I118*'7. INPUT O&amp;N UC'!$L118,IF(AL$78="RUN",'7. INPUT O&amp;N UC'!$H118*'7. INPUT O&amp;N UC'!$L118*(1-'7. INPUT O&amp;N UC'!$M118))))</f>
        <v>9692.3076923076933</v>
      </c>
      <c r="AM380" s="297">
        <f>IF(AM$78="NA",0,IF(AM$78="POC",'7. INPUT O&amp;N UC'!$I118*'7. INPUT O&amp;N UC'!$L118,IF(AM$78="RUN",'7. INPUT O&amp;N UC'!$H118*'7. INPUT O&amp;N UC'!$L118*(1-'7. INPUT O&amp;N UC'!$M118))))</f>
        <v>9692.3076923076933</v>
      </c>
      <c r="AN380" s="297">
        <f>IF(AN$78="NA",0,IF(AN$78="POC",'7. INPUT O&amp;N UC'!$I118*'7. INPUT O&amp;N UC'!$L118,IF(AN$78="RUN",'7. INPUT O&amp;N UC'!$H118*'7. INPUT O&amp;N UC'!$L118*(1-'7. INPUT O&amp;N UC'!$M118))))</f>
        <v>9692.3076923076933</v>
      </c>
      <c r="AO380" s="297">
        <f>IF(AO$78="NA",0,IF(AO$78="POC",'7. INPUT O&amp;N UC'!$I118*'7. INPUT O&amp;N UC'!$L118,IF(AO$78="RUN",'7. INPUT O&amp;N UC'!$H118*'7. INPUT O&amp;N UC'!$L118*(1-'7. INPUT O&amp;N UC'!$M118))))</f>
        <v>9692.3076923076933</v>
      </c>
      <c r="AP380" s="297">
        <f>IF(AP$78="NA",0,IF(AP$78="POC",'7. INPUT O&amp;N UC'!$I118*'7. INPUT O&amp;N UC'!$L118,IF(AP$78="RUN",'7. INPUT O&amp;N UC'!$H118*'7. INPUT O&amp;N UC'!$L118*(1-'7. INPUT O&amp;N UC'!$M118))))</f>
        <v>9692.3076923076933</v>
      </c>
      <c r="AQ380" s="297">
        <f>IF(AQ$78="NA",0,IF(AQ$78="POC",'7. INPUT O&amp;N UC'!$I118*'7. INPUT O&amp;N UC'!$L118,IF(AQ$78="RUN",'7. INPUT O&amp;N UC'!$H118*'7. INPUT O&amp;N UC'!$L118*(1-'7. INPUT O&amp;N UC'!$M118))))</f>
        <v>9692.3076923076933</v>
      </c>
      <c r="AR380" s="297">
        <f>IF(AR$78="NA",0,IF(AR$78="POC",'7. INPUT O&amp;N UC'!$I118*'7. INPUT O&amp;N UC'!$L118,IF(AR$78="RUN",'7. INPUT O&amp;N UC'!$H118*'7. INPUT O&amp;N UC'!$L118*(1-'7. INPUT O&amp;N UC'!$M118))))</f>
        <v>9692.3076923076933</v>
      </c>
      <c r="AS380" s="297">
        <f>IF(AS$78="NA",0,IF(AS$78="POC",'7. INPUT O&amp;N UC'!$I118*'7. INPUT O&amp;N UC'!$L118,IF(AS$78="RUN",'7. INPUT O&amp;N UC'!$H118*'7. INPUT O&amp;N UC'!$L118*(1-'7. INPUT O&amp;N UC'!$M118))))</f>
        <v>9692.3076923076933</v>
      </c>
      <c r="AT380" s="297">
        <f>IF(AT$78="NA",0,IF(AT$78="POC",'7. INPUT O&amp;N UC'!$I118*'7. INPUT O&amp;N UC'!$L118,IF(AT$78="RUN",'7. INPUT O&amp;N UC'!$H118*'7. INPUT O&amp;N UC'!$L118*(1-'7. INPUT O&amp;N UC'!$M118))))</f>
        <v>9692.3076923076933</v>
      </c>
      <c r="AU380" s="297">
        <f>IF(AU$78="NA",0,IF(AU$78="POC",'7. INPUT O&amp;N UC'!$I118*'7. INPUT O&amp;N UC'!$L118,IF(AU$78="RUN",'7. INPUT O&amp;N UC'!$H118*'7. INPUT O&amp;N UC'!$L118*(1-'7. INPUT O&amp;N UC'!$M118))))</f>
        <v>9692.3076923076933</v>
      </c>
      <c r="AV380" s="297">
        <f>IF(AV$78="NA",0,IF(AV$78="POC",'7. INPUT O&amp;N UC'!$I118*'7. INPUT O&amp;N UC'!$L118,IF(AV$78="RUN",'7. INPUT O&amp;N UC'!$H118*'7. INPUT O&amp;N UC'!$L118*(1-'7. INPUT O&amp;N UC'!$M118))))</f>
        <v>0</v>
      </c>
      <c r="AW380" s="297">
        <f>IF(AW$78="NA",0,IF(AW$78="POC",'7. INPUT O&amp;N UC'!$I118*'7. INPUT O&amp;N UC'!$L118,IF(AW$78="RUN",'7. INPUT O&amp;N UC'!$H118*'7. INPUT O&amp;N UC'!$L118*(1-'7. INPUT O&amp;N UC'!$M118))))</f>
        <v>0</v>
      </c>
      <c r="AX380" s="297">
        <f>IF(AX$78="NA",0,IF(AX$78="POC",'7. INPUT O&amp;N UC'!$I118*'7. INPUT O&amp;N UC'!$L118,IF(AX$78="RUN",'7. INPUT O&amp;N UC'!$H118*'7. INPUT O&amp;N UC'!$L118*(1-'7. INPUT O&amp;N UC'!$M118))))</f>
        <v>0</v>
      </c>
      <c r="AY380" s="297">
        <f>IF(AY$78="NA",0,IF(AY$78="POC",'7. INPUT O&amp;N UC'!$I118*'7. INPUT O&amp;N UC'!$L118,IF(AY$78="RUN",'7. INPUT O&amp;N UC'!$H118*'7. INPUT O&amp;N UC'!$L118*(1-'7. INPUT O&amp;N UC'!$M118))))</f>
        <v>0</v>
      </c>
      <c r="AZ380" s="297">
        <f>IF(AZ$78="NA",0,IF(AZ$78="POC",'7. INPUT O&amp;N UC'!$I118*'7. INPUT O&amp;N UC'!$L118,IF(AZ$78="RUN",'7. INPUT O&amp;N UC'!$H118*'7. INPUT O&amp;N UC'!$L118*(1-'7. INPUT O&amp;N UC'!$M118))))</f>
        <v>0</v>
      </c>
      <c r="BA380" s="297">
        <f>IF(BA$78="NA",0,IF(BA$78="POC",'7. INPUT O&amp;N UC'!$I118*'7. INPUT O&amp;N UC'!$L118,IF(BA$78="RUN",'7. INPUT O&amp;N UC'!$H118*'7. INPUT O&amp;N UC'!$L118*(1-'7. INPUT O&amp;N UC'!$M118))))</f>
        <v>0</v>
      </c>
      <c r="BB380" s="297">
        <f>IF(BB$78="NA",0,IF(BB$78="POC",'7. INPUT O&amp;N UC'!$I118*'7. INPUT O&amp;N UC'!$L118,IF(BB$78="RUN",'7. INPUT O&amp;N UC'!$H118*'7. INPUT O&amp;N UC'!$L118*(1-'7. INPUT O&amp;N UC'!$M118))))</f>
        <v>0</v>
      </c>
      <c r="BC380" s="297">
        <f>IF(BC$78="NA",0,IF(BC$78="POC",'7. INPUT O&amp;N UC'!$I118*'7. INPUT O&amp;N UC'!$L118,IF(BC$78="RUN",'7. INPUT O&amp;N UC'!$H118*'7. INPUT O&amp;N UC'!$L118*(1-'7. INPUT O&amp;N UC'!$M118))))</f>
        <v>0</v>
      </c>
      <c r="BD380" s="297">
        <f>IF(BD$78="NA",0,IF(BD$78="POC",'7. INPUT O&amp;N UC'!$I118*'7. INPUT O&amp;N UC'!$L118,IF(BD$78="RUN",'7. INPUT O&amp;N UC'!$H118*'7. INPUT O&amp;N UC'!$L118*(1-'7. INPUT O&amp;N UC'!$M118))))</f>
        <v>0</v>
      </c>
      <c r="BE380" s="297">
        <f>IF(BE$78="NA",0,IF(BE$78="POC",'7. INPUT O&amp;N UC'!$I118*'7. INPUT O&amp;N UC'!$L118,IF(BE$78="RUN",'7. INPUT O&amp;N UC'!$H118*'7. INPUT O&amp;N UC'!$L118*(1-'7. INPUT O&amp;N UC'!$M118))))</f>
        <v>0</v>
      </c>
      <c r="BF380" s="297">
        <f>IF(BF$78="NA",0,IF(BF$78="POC",'7. INPUT O&amp;N UC'!$I118*'7. INPUT O&amp;N UC'!$L118,IF(BF$78="RUN",'7. INPUT O&amp;N UC'!$H118*'7. INPUT O&amp;N UC'!$L118*(1-'7. INPUT O&amp;N UC'!$M118))))</f>
        <v>0</v>
      </c>
      <c r="BG380" s="297">
        <f>IF(BG$78="NA",0,IF(BG$78="POC",'7. INPUT O&amp;N UC'!$I118*'7. INPUT O&amp;N UC'!$L118,IF(BG$78="RUN",'7. INPUT O&amp;N UC'!$H118*'7. INPUT O&amp;N UC'!$L118*(1-'7. INPUT O&amp;N UC'!$M118))))</f>
        <v>0</v>
      </c>
      <c r="BH380" s="297">
        <f>IF(BH$78="NA",0,IF(BH$78="POC",'7. INPUT O&amp;N UC'!$I118*'7. INPUT O&amp;N UC'!$L118,IF(BH$78="RUN",'7. INPUT O&amp;N UC'!$H118*'7. INPUT O&amp;N UC'!$L118*(1-'7. INPUT O&amp;N UC'!$M118))))</f>
        <v>0</v>
      </c>
      <c r="BI380" s="297">
        <f>IF(BI$78="NA",0,IF(BI$78="POC",'7. INPUT O&amp;N UC'!$I118*'7. INPUT O&amp;N UC'!$L118,IF(BI$78="RUN",'7. INPUT O&amp;N UC'!$H118*'7. INPUT O&amp;N UC'!$L118*(1-'7. INPUT O&amp;N UC'!$M118))))</f>
        <v>0</v>
      </c>
      <c r="BJ380" s="297">
        <f>IF(BJ$78="NA",0,IF(BJ$78="POC",'7. INPUT O&amp;N UC'!$I118*'7. INPUT O&amp;N UC'!$L118,IF(BJ$78="RUN",'7. INPUT O&amp;N UC'!$H118*'7. INPUT O&amp;N UC'!$L118*(1-'7. INPUT O&amp;N UC'!$M118))))</f>
        <v>0</v>
      </c>
      <c r="BK380" s="297">
        <f>IF(BK$78="NA",0,IF(BK$78="POC",'7. INPUT O&amp;N UC'!$I118*'7. INPUT O&amp;N UC'!$L118,IF(BK$78="RUN",'7. INPUT O&amp;N UC'!$H118*'7. INPUT O&amp;N UC'!$L118*(1-'7. INPUT O&amp;N UC'!$M118))))</f>
        <v>0</v>
      </c>
      <c r="BL380" s="297">
        <f>IF(BL$78="NA",0,IF(BL$78="POC",'7. INPUT O&amp;N UC'!$I118*'7. INPUT O&amp;N UC'!$L118,IF(BL$78="RUN",'7. INPUT O&amp;N UC'!$H118*'7. INPUT O&amp;N UC'!$L118*(1-'7. INPUT O&amp;N UC'!$M118))))</f>
        <v>0</v>
      </c>
      <c r="BM380" s="297">
        <f>IF(BM$78="NA",0,IF(BM$78="POC",'7. INPUT O&amp;N UC'!$I118*'7. INPUT O&amp;N UC'!$L118,IF(BM$78="RUN",'7. INPUT O&amp;N UC'!$H118*'7. INPUT O&amp;N UC'!$L118*(1-'7. INPUT O&amp;N UC'!$M118))))</f>
        <v>0</v>
      </c>
      <c r="BN380" s="297">
        <f>IF(BN$78="NA",0,IF(BN$78="POC",'7. INPUT O&amp;N UC'!$I118*'7. INPUT O&amp;N UC'!$L118,IF(BN$78="RUN",'7. INPUT O&amp;N UC'!$H118*'7. INPUT O&amp;N UC'!$L118*(1-'7. INPUT O&amp;N UC'!$M118))))</f>
        <v>0</v>
      </c>
      <c r="BO380" s="297">
        <f>IF(BO$78="NA",0,IF(BO$78="POC",'7. INPUT O&amp;N UC'!$I118*'7. INPUT O&amp;N UC'!$L118,IF(BO$78="RUN",'7. INPUT O&amp;N UC'!$H118*'7. INPUT O&amp;N UC'!$L118*(1-'7. INPUT O&amp;N UC'!$M118))))</f>
        <v>0</v>
      </c>
      <c r="BP380" s="297">
        <f>IF(BP$78="NA",0,IF(BP$78="POC",'7. INPUT O&amp;N UC'!$I118*'7. INPUT O&amp;N UC'!$L118,IF(BP$78="RUN",'7. INPUT O&amp;N UC'!$H118*'7. INPUT O&amp;N UC'!$L118*(1-'7. INPUT O&amp;N UC'!$M118))))</f>
        <v>0</v>
      </c>
      <c r="BQ380" s="297">
        <f>IF(BQ$78="NA",0,IF(BQ$78="POC",'7. INPUT O&amp;N UC'!$I118*'7. INPUT O&amp;N UC'!$L118,IF(BQ$78="RUN",'7. INPUT O&amp;N UC'!$H118*'7. INPUT O&amp;N UC'!$L118*(1-'7. INPUT O&amp;N UC'!$M118))))</f>
        <v>0</v>
      </c>
      <c r="BR380" s="297">
        <f>IF(BR$78="NA",0,IF(BR$78="POC",'7. INPUT O&amp;N UC'!$I118*'7. INPUT O&amp;N UC'!$L118,IF(BR$78="RUN",'7. INPUT O&amp;N UC'!$H118*'7. INPUT O&amp;N UC'!$L118*(1-'7. INPUT O&amp;N UC'!$M118))))</f>
        <v>0</v>
      </c>
      <c r="BS380" s="297">
        <f>IF(BS$78="NA",0,IF(BS$78="POC",'7. INPUT O&amp;N UC'!$I118*'7. INPUT O&amp;N UC'!$L118,IF(BS$78="RUN",'7. INPUT O&amp;N UC'!$H118*'7. INPUT O&amp;N UC'!$L118*(1-'7. INPUT O&amp;N UC'!$M118))))</f>
        <v>0</v>
      </c>
    </row>
    <row r="381" spans="2:71" s="80" customFormat="1" outlineLevel="2">
      <c r="B381" s="129" t="str">
        <f>'7. INPUT O&amp;N UC'!D119</f>
        <v>O&amp;N UC-4.1.3-Item #2</v>
      </c>
      <c r="C381" s="129" t="str">
        <f>'7. INPUT O&amp;N UC'!F119</f>
        <v>Crowd Monitoring - EPU Base</v>
      </c>
      <c r="E381" s="297">
        <f t="shared" si="212"/>
        <v>87245.501538461525</v>
      </c>
      <c r="F381" s="297">
        <f t="shared" si="213"/>
        <v>15230.769230769229</v>
      </c>
      <c r="G381" s="297">
        <f t="shared" si="214"/>
        <v>36188.307692307688</v>
      </c>
      <c r="H381" s="297">
        <f t="shared" si="215"/>
        <v>35826.424615384611</v>
      </c>
      <c r="I381" s="297">
        <f t="shared" si="216"/>
        <v>0</v>
      </c>
      <c r="J381" s="297">
        <f t="shared" si="217"/>
        <v>0</v>
      </c>
      <c r="K381" s="309"/>
      <c r="L381" s="297">
        <f>IF(L$78="NA",0,IF(L$78="POC",'7. INPUT O&amp;N UC'!$I119*'7. INPUT O&amp;N UC'!$L119,IF(L$78="RUN",'7. INPUT O&amp;N UC'!$H119*'7. INPUT O&amp;N UC'!$L119*(1-'7. INPUT O&amp;N UC'!$M119))))</f>
        <v>0</v>
      </c>
      <c r="M381" s="297">
        <f>IF(M$78="NA",0,IF(M$78="POC",'7. INPUT O&amp;N UC'!$I119*'7. INPUT O&amp;N UC'!$L119,IF(M$78="RUN",'7. INPUT O&amp;N UC'!$H119*'7. INPUT O&amp;N UC'!$L119*(1-'7. INPUT O&amp;N UC'!$M119))))</f>
        <v>0</v>
      </c>
      <c r="N381" s="297">
        <f>IF(N$78="NA",0,IF(N$78="POC",'7. INPUT O&amp;N UC'!$I119*'7. INPUT O&amp;N UC'!$L119,IF(N$78="RUN",'7. INPUT O&amp;N UC'!$H119*'7. INPUT O&amp;N UC'!$L119*(1-'7. INPUT O&amp;N UC'!$M119))))</f>
        <v>0</v>
      </c>
      <c r="O381" s="297">
        <f>IF(O$78="NA",0,IF(O$78="POC",'7. INPUT O&amp;N UC'!$I119*'7. INPUT O&amp;N UC'!$L119,IF(O$78="RUN",'7. INPUT O&amp;N UC'!$H119*'7. INPUT O&amp;N UC'!$L119*(1-'7. INPUT O&amp;N UC'!$M119))))</f>
        <v>0</v>
      </c>
      <c r="P381" s="297">
        <f>IF(P$78="NA",0,IF(P$78="POC",'7. INPUT O&amp;N UC'!$I119*'7. INPUT O&amp;N UC'!$L119,IF(P$78="RUN",'7. INPUT O&amp;N UC'!$H119*'7. INPUT O&amp;N UC'!$L119*(1-'7. INPUT O&amp;N UC'!$M119))))</f>
        <v>0</v>
      </c>
      <c r="Q381" s="297">
        <f>IF(Q$78="NA",0,IF(Q$78="POC",'7. INPUT O&amp;N UC'!$I119*'7. INPUT O&amp;N UC'!$L119,IF(Q$78="RUN",'7. INPUT O&amp;N UC'!$H119*'7. INPUT O&amp;N UC'!$L119*(1-'7. INPUT O&amp;N UC'!$M119))))</f>
        <v>0</v>
      </c>
      <c r="R381" s="297">
        <f>IF(R$78="NA",0,IF(R$78="POC",'7. INPUT O&amp;N UC'!$I119*'7. INPUT O&amp;N UC'!$L119,IF(R$78="RUN",'7. INPUT O&amp;N UC'!$H119*'7. INPUT O&amp;N UC'!$L119*(1-'7. INPUT O&amp;N UC'!$M119))))</f>
        <v>0</v>
      </c>
      <c r="S381" s="297">
        <f>IF(S$78="NA",0,IF(S$78="POC",'7. INPUT O&amp;N UC'!$I119*'7. INPUT O&amp;N UC'!$L119,IF(S$78="RUN",'7. INPUT O&amp;N UC'!$H119*'7. INPUT O&amp;N UC'!$L119*(1-'7. INPUT O&amp;N UC'!$M119))))</f>
        <v>3046.1538461538457</v>
      </c>
      <c r="T381" s="297">
        <f>IF(T$78="NA",0,IF(T$78="POC",'7. INPUT O&amp;N UC'!$I119*'7. INPUT O&amp;N UC'!$L119,IF(T$78="RUN",'7. INPUT O&amp;N UC'!$H119*'7. INPUT O&amp;N UC'!$L119*(1-'7. INPUT O&amp;N UC'!$M119))))</f>
        <v>3046.1538461538457</v>
      </c>
      <c r="U381" s="297">
        <f>IF(U$78="NA",0,IF(U$78="POC",'7. INPUT O&amp;N UC'!$I119*'7. INPUT O&amp;N UC'!$L119,IF(U$78="RUN",'7. INPUT O&amp;N UC'!$H119*'7. INPUT O&amp;N UC'!$L119*(1-'7. INPUT O&amp;N UC'!$M119))))</f>
        <v>3046.1538461538457</v>
      </c>
      <c r="V381" s="297">
        <f>IF(V$78="NA",0,IF(V$78="POC",'7. INPUT O&amp;N UC'!$I119*'7. INPUT O&amp;N UC'!$L119,IF(V$78="RUN",'7. INPUT O&amp;N UC'!$H119*'7. INPUT O&amp;N UC'!$L119*(1-'7. INPUT O&amp;N UC'!$M119))))</f>
        <v>3046.1538461538457</v>
      </c>
      <c r="W381" s="297">
        <f>IF(W$78="NA",0,IF(W$78="POC",'7. INPUT O&amp;N UC'!$I119*'7. INPUT O&amp;N UC'!$L119,IF(W$78="RUN",'7. INPUT O&amp;N UC'!$H119*'7. INPUT O&amp;N UC'!$L119*(1-'7. INPUT O&amp;N UC'!$M119))))</f>
        <v>3046.1538461538457</v>
      </c>
      <c r="X381" s="297">
        <f>IF(X$78="NA",0,IF(X$78="POC",'7. INPUT O&amp;N UC'!$I119*'7. INPUT O&amp;N UC'!$L119,IF(X$78="RUN",'7. INPUT O&amp;N UC'!$H119*'7. INPUT O&amp;N UC'!$L119*(1-'7. INPUT O&amp;N UC'!$M119)*(1+'7. INPUT O&amp;N UC'!$N119))))</f>
        <v>3015.6923076923072</v>
      </c>
      <c r="Y381" s="297">
        <f>IF(Y$78="NA",0,IF(Y$78="POC",'7. INPUT O&amp;N UC'!$I119*'7. INPUT O&amp;N UC'!$L119,IF(Y$78="RUN",'7. INPUT O&amp;N UC'!$H119*'7. INPUT O&amp;N UC'!$L119*(1-'7. INPUT O&amp;N UC'!$M119)*(1+'7. INPUT O&amp;N UC'!$N119))))</f>
        <v>3015.6923076923072</v>
      </c>
      <c r="Z381" s="297">
        <f>IF(Z$78="NA",0,IF(Z$78="POC",'7. INPUT O&amp;N UC'!$I119*'7. INPUT O&amp;N UC'!$L119,IF(Z$78="RUN",'7. INPUT O&amp;N UC'!$H119*'7. INPUT O&amp;N UC'!$L119*(1-'7. INPUT O&amp;N UC'!$M119)*(1+'7. INPUT O&amp;N UC'!$N119))))</f>
        <v>3015.6923076923072</v>
      </c>
      <c r="AA381" s="297">
        <f>IF(AA$78="NA",0,IF(AA$78="POC",'7. INPUT O&amp;N UC'!$I119*'7. INPUT O&amp;N UC'!$L119,IF(AA$78="RUN",'7. INPUT O&amp;N UC'!$H119*'7. INPUT O&amp;N UC'!$L119*(1-'7. INPUT O&amp;N UC'!$M119)*(1+'7. INPUT O&amp;N UC'!$N119))))</f>
        <v>3015.6923076923072</v>
      </c>
      <c r="AB381" s="297">
        <f>IF(AB$78="NA",0,IF(AB$78="POC",'7. INPUT O&amp;N UC'!$I119*'7. INPUT O&amp;N UC'!$L119,IF(AB$78="RUN",'7. INPUT O&amp;N UC'!$H119*'7. INPUT O&amp;N UC'!$L119*(1-'7. INPUT O&amp;N UC'!$M119)*(1+'7. INPUT O&amp;N UC'!$N119))))</f>
        <v>3015.6923076923072</v>
      </c>
      <c r="AC381" s="297">
        <f>IF(AC$78="NA",0,IF(AC$78="POC",'7. INPUT O&amp;N UC'!$I119*'7. INPUT O&amp;N UC'!$L119,IF(AC$78="RUN",'7. INPUT O&amp;N UC'!$H119*'7. INPUT O&amp;N UC'!$L119*(1-'7. INPUT O&amp;N UC'!$M119)*(1+'7. INPUT O&amp;N UC'!$N119))))</f>
        <v>3015.6923076923072</v>
      </c>
      <c r="AD381" s="297">
        <f>IF(AD$78="NA",0,IF(AD$78="POC",'7. INPUT O&amp;N UC'!$I119*'7. INPUT O&amp;N UC'!$L119,IF(AD$78="RUN",'7. INPUT O&amp;N UC'!$H119*'7. INPUT O&amp;N UC'!$L119*(1-'7. INPUT O&amp;N UC'!$M119)*(1+'7. INPUT O&amp;N UC'!$N119))))</f>
        <v>3015.6923076923072</v>
      </c>
      <c r="AE381" s="297">
        <f>IF(AE$78="NA",0,IF(AE$78="POC",'7. INPUT O&amp;N UC'!$I119*'7. INPUT O&amp;N UC'!$L119,IF(AE$78="RUN",'7. INPUT O&amp;N UC'!$H119*'7. INPUT O&amp;N UC'!$L119*(1-'7. INPUT O&amp;N UC'!$M119)*(1+'7. INPUT O&amp;N UC'!$N119))))</f>
        <v>3015.6923076923072</v>
      </c>
      <c r="AF381" s="297">
        <f>IF(AF$78="NA",0,IF(AF$78="POC",'7. INPUT O&amp;N UC'!$I119*'7. INPUT O&amp;N UC'!$L119,IF(AF$78="RUN",'7. INPUT O&amp;N UC'!$H119*'7. INPUT O&amp;N UC'!$L119*(1-'7. INPUT O&amp;N UC'!$M119)*(1+'7. INPUT O&amp;N UC'!$N119))))</f>
        <v>3015.6923076923072</v>
      </c>
      <c r="AG381" s="297">
        <f>IF(AG$78="NA",0,IF(AG$78="POC",'7. INPUT O&amp;N UC'!$I119*'7. INPUT O&amp;N UC'!$L119,IF(AG$78="RUN",'7. INPUT O&amp;N UC'!$H119*'7. INPUT O&amp;N UC'!$L119*(1-'7. INPUT O&amp;N UC'!$M119)*(1+'7. INPUT O&amp;N UC'!$N119))))</f>
        <v>3015.6923076923072</v>
      </c>
      <c r="AH381" s="297">
        <f>IF(AH$78="NA",0,IF(AH$78="POC",'7. INPUT O&amp;N UC'!$I119*'7. INPUT O&amp;N UC'!$L119,IF(AH$78="RUN",'7. INPUT O&amp;N UC'!$H119*'7. INPUT O&amp;N UC'!$L119*(1-'7. INPUT O&amp;N UC'!$M119)*(1+'7. INPUT O&amp;N UC'!$N119))))</f>
        <v>3015.6923076923072</v>
      </c>
      <c r="AI381" s="297">
        <f>IF(AI$78="NA",0,IF(AI$78="POC",'7. INPUT O&amp;N UC'!$I119*'7. INPUT O&amp;N UC'!$L119,IF(AI$78="RUN",'7. INPUT O&amp;N UC'!$H119*'7. INPUT O&amp;N UC'!$L119*(1-'7. INPUT O&amp;N UC'!$M119)*(1+'7. INPUT O&amp;N UC'!$N119))))</f>
        <v>3015.6923076923072</v>
      </c>
      <c r="AJ381" s="297">
        <f>IF(AJ$78="NA",0,IF(AJ$78="POC",'7. INPUT O&amp;N UC'!$I119*'7. INPUT O&amp;N UC'!$L119,IF(AJ$78="RUN",'7. INPUT O&amp;N UC'!$H119*'7. INPUT O&amp;N UC'!$L119*(1-'7. INPUT O&amp;N UC'!$M119)*(1+'7. INPUT O&amp;N UC'!$N119)^2)))</f>
        <v>2985.5353846153839</v>
      </c>
      <c r="AK381" s="297">
        <f>IF(AK$78="NA",0,IF(AK$78="POC",'7. INPUT O&amp;N UC'!$I119*'7. INPUT O&amp;N UC'!$L119,IF(AK$78="RUN",'7. INPUT O&amp;N UC'!$H119*'7. INPUT O&amp;N UC'!$L119*(1-'7. INPUT O&amp;N UC'!$M119)*(1+'7. INPUT O&amp;N UC'!$N119)^2)))</f>
        <v>2985.5353846153839</v>
      </c>
      <c r="AL381" s="297">
        <f>IF(AL$78="NA",0,IF(AL$78="POC",'7. INPUT O&amp;N UC'!$I119*'7. INPUT O&amp;N UC'!$L119,IF(AL$78="RUN",'7. INPUT O&amp;N UC'!$H119*'7. INPUT O&amp;N UC'!$L119*(1-'7. INPUT O&amp;N UC'!$M119)*(1+'7. INPUT O&amp;N UC'!$N119)^2)))</f>
        <v>2985.5353846153839</v>
      </c>
      <c r="AM381" s="297">
        <f>IF(AM$78="NA",0,IF(AM$78="POC",'7. INPUT O&amp;N UC'!$I119*'7. INPUT O&amp;N UC'!$L119,IF(AM$78="RUN",'7. INPUT O&amp;N UC'!$H119*'7. INPUT O&amp;N UC'!$L119*(1-'7. INPUT O&amp;N UC'!$M119)*(1+'7. INPUT O&amp;N UC'!$N119)^2)))</f>
        <v>2985.5353846153839</v>
      </c>
      <c r="AN381" s="297">
        <f>IF(AN$78="NA",0,IF(AN$78="POC",'7. INPUT O&amp;N UC'!$I119*'7. INPUT O&amp;N UC'!$L119,IF(AN$78="RUN",'7. INPUT O&amp;N UC'!$H119*'7. INPUT O&amp;N UC'!$L119*(1-'7. INPUT O&amp;N UC'!$M119)*(1+'7. INPUT O&amp;N UC'!$N119)^2)))</f>
        <v>2985.5353846153839</v>
      </c>
      <c r="AO381" s="297">
        <f>IF(AO$78="NA",0,IF(AO$78="POC",'7. INPUT O&amp;N UC'!$I119*'7. INPUT O&amp;N UC'!$L119,IF(AO$78="RUN",'7. INPUT O&amp;N UC'!$H119*'7. INPUT O&amp;N UC'!$L119*(1-'7. INPUT O&amp;N UC'!$M119)*(1+'7. INPUT O&amp;N UC'!$N119)^2)))</f>
        <v>2985.5353846153839</v>
      </c>
      <c r="AP381" s="297">
        <f>IF(AP$78="NA",0,IF(AP$78="POC",'7. INPUT O&amp;N UC'!$I119*'7. INPUT O&amp;N UC'!$L119,IF(AP$78="RUN",'7. INPUT O&amp;N UC'!$H119*'7. INPUT O&amp;N UC'!$L119*(1-'7. INPUT O&amp;N UC'!$M119)*(1+'7. INPUT O&amp;N UC'!$N119)^2)))</f>
        <v>2985.5353846153839</v>
      </c>
      <c r="AQ381" s="297">
        <f>IF(AQ$78="NA",0,IF(AQ$78="POC",'7. INPUT O&amp;N UC'!$I119*'7. INPUT O&amp;N UC'!$L119,IF(AQ$78="RUN",'7. INPUT O&amp;N UC'!$H119*'7. INPUT O&amp;N UC'!$L119*(1-'7. INPUT O&amp;N UC'!$M119)*(1+'7. INPUT O&amp;N UC'!$N119)^2)))</f>
        <v>2985.5353846153839</v>
      </c>
      <c r="AR381" s="297">
        <f>IF(AR$78="NA",0,IF(AR$78="POC",'7. INPUT O&amp;N UC'!$I119*'7. INPUT O&amp;N UC'!$L119,IF(AR$78="RUN",'7. INPUT O&amp;N UC'!$H119*'7. INPUT O&amp;N UC'!$L119*(1-'7. INPUT O&amp;N UC'!$M119)*(1+'7. INPUT O&amp;N UC'!$N119)^2)))</f>
        <v>2985.5353846153839</v>
      </c>
      <c r="AS381" s="297">
        <f>IF(AS$78="NA",0,IF(AS$78="POC",'7. INPUT O&amp;N UC'!$I119*'7. INPUT O&amp;N UC'!$L119,IF(AS$78="RUN",'7. INPUT O&amp;N UC'!$H119*'7. INPUT O&amp;N UC'!$L119*(1-'7. INPUT O&amp;N UC'!$M119)*(1+'7. INPUT O&amp;N UC'!$N119)^2)))</f>
        <v>2985.5353846153839</v>
      </c>
      <c r="AT381" s="297">
        <f>IF(AT$78="NA",0,IF(AT$78="POC",'7. INPUT O&amp;N UC'!$I119*'7. INPUT O&amp;N UC'!$L119,IF(AT$78="RUN",'7. INPUT O&amp;N UC'!$H119*'7. INPUT O&amp;N UC'!$L119*(1-'7. INPUT O&amp;N UC'!$M119)*(1+'7. INPUT O&amp;N UC'!$N119)^2)))</f>
        <v>2985.5353846153839</v>
      </c>
      <c r="AU381" s="297">
        <f>IF(AU$78="NA",0,IF(AU$78="POC",'7. INPUT O&amp;N UC'!$I119*'7. INPUT O&amp;N UC'!$L119,IF(AU$78="RUN",'7. INPUT O&amp;N UC'!$H119*'7. INPUT O&amp;N UC'!$L119*(1-'7. INPUT O&amp;N UC'!$M119)*(1+'7. INPUT O&amp;N UC'!$N119)^2)))</f>
        <v>2985.5353846153839</v>
      </c>
      <c r="AV381" s="297">
        <f>IF(AV$78="NA",0,IF(AV$78="POC",'7. INPUT O&amp;N UC'!$I119*'7. INPUT O&amp;N UC'!$L119,IF(AV$78="RUN",'7. INPUT O&amp;N UC'!$H119*'7. INPUT O&amp;N UC'!$L119*(1-'7. INPUT O&amp;N UC'!$M119)*(1+'7. INPUT O&amp;N UC'!$N119)^3)))</f>
        <v>0</v>
      </c>
      <c r="AW381" s="297">
        <f>IF(AW$78="NA",0,IF(AW$78="POC",'7. INPUT O&amp;N UC'!$I119*'7. INPUT O&amp;N UC'!$L119,IF(AW$78="RUN",'7. INPUT O&amp;N UC'!$H119*'7. INPUT O&amp;N UC'!$L119*(1-'7. INPUT O&amp;N UC'!$M119)*(1+'7. INPUT O&amp;N UC'!$N119)^3)))</f>
        <v>0</v>
      </c>
      <c r="AX381" s="297">
        <f>IF(AX$78="NA",0,IF(AX$78="POC",'7. INPUT O&amp;N UC'!$I119*'7. INPUT O&amp;N UC'!$L119,IF(AX$78="RUN",'7. INPUT O&amp;N UC'!$H119*'7. INPUT O&amp;N UC'!$L119*(1-'7. INPUT O&amp;N UC'!$M119)*(1+'7. INPUT O&amp;N UC'!$N119)^3)))</f>
        <v>0</v>
      </c>
      <c r="AY381" s="297">
        <f>IF(AY$78="NA",0,IF(AY$78="POC",'7. INPUT O&amp;N UC'!$I119*'7. INPUT O&amp;N UC'!$L119,IF(AY$78="RUN",'7. INPUT O&amp;N UC'!$H119*'7. INPUT O&amp;N UC'!$L119*(1-'7. INPUT O&amp;N UC'!$M119)*(1+'7. INPUT O&amp;N UC'!$N119)^3)))</f>
        <v>0</v>
      </c>
      <c r="AZ381" s="297">
        <f>IF(AZ$78="NA",0,IF(AZ$78="POC",'7. INPUT O&amp;N UC'!$I119*'7. INPUT O&amp;N UC'!$L119,IF(AZ$78="RUN",'7. INPUT O&amp;N UC'!$H119*'7. INPUT O&amp;N UC'!$L119*(1-'7. INPUT O&amp;N UC'!$M119)*(1+'7. INPUT O&amp;N UC'!$N119)^3)))</f>
        <v>0</v>
      </c>
      <c r="BA381" s="297">
        <f>IF(BA$78="NA",0,IF(BA$78="POC",'7. INPUT O&amp;N UC'!$I119*'7. INPUT O&amp;N UC'!$L119,IF(BA$78="RUN",'7. INPUT O&amp;N UC'!$H119*'7. INPUT O&amp;N UC'!$L119*(1-'7. INPUT O&amp;N UC'!$M119)*(1+'7. INPUT O&amp;N UC'!$N119)^3)))</f>
        <v>0</v>
      </c>
      <c r="BB381" s="297">
        <f>IF(BB$78="NA",0,IF(BB$78="POC",'7. INPUT O&amp;N UC'!$I119*'7. INPUT O&amp;N UC'!$L119,IF(BB$78="RUN",'7. INPUT O&amp;N UC'!$H119*'7. INPUT O&amp;N UC'!$L119*(1-'7. INPUT O&amp;N UC'!$M119)*(1+'7. INPUT O&amp;N UC'!$N119)^3)))</f>
        <v>0</v>
      </c>
      <c r="BC381" s="297">
        <f>IF(BC$78="NA",0,IF(BC$78="POC",'7. INPUT O&amp;N UC'!$I119*'7. INPUT O&amp;N UC'!$L119,IF(BC$78="RUN",'7. INPUT O&amp;N UC'!$H119*'7. INPUT O&amp;N UC'!$L119*(1-'7. INPUT O&amp;N UC'!$M119)*(1+'7. INPUT O&amp;N UC'!$N119)^3)))</f>
        <v>0</v>
      </c>
      <c r="BD381" s="297">
        <f>IF(BD$78="NA",0,IF(BD$78="POC",'7. INPUT O&amp;N UC'!$I119*'7. INPUT O&amp;N UC'!$L119,IF(BD$78="RUN",'7. INPUT O&amp;N UC'!$H119*'7. INPUT O&amp;N UC'!$L119*(1-'7. INPUT O&amp;N UC'!$M119)*(1+'7. INPUT O&amp;N UC'!$N119)^3)))</f>
        <v>0</v>
      </c>
      <c r="BE381" s="297">
        <f>IF(BE$78="NA",0,IF(BE$78="POC",'7. INPUT O&amp;N UC'!$I119*'7. INPUT O&amp;N UC'!$L119,IF(BE$78="RUN",'7. INPUT O&amp;N UC'!$H119*'7. INPUT O&amp;N UC'!$L119*(1-'7. INPUT O&amp;N UC'!$M119)*(1+'7. INPUT O&amp;N UC'!$N119)^3)))</f>
        <v>0</v>
      </c>
      <c r="BF381" s="297">
        <f>IF(BF$78="NA",0,IF(BF$78="POC",'7. INPUT O&amp;N UC'!$I119*'7. INPUT O&amp;N UC'!$L119,IF(BF$78="RUN",'7. INPUT O&amp;N UC'!$H119*'7. INPUT O&amp;N UC'!$L119*(1-'7. INPUT O&amp;N UC'!$M119)*(1+'7. INPUT O&amp;N UC'!$N119)^3)))</f>
        <v>0</v>
      </c>
      <c r="BG381" s="297">
        <f>IF(BG$78="NA",0,IF(BG$78="POC",'7. INPUT O&amp;N UC'!$I119*'7. INPUT O&amp;N UC'!$L119,IF(BG$78="RUN",'7. INPUT O&amp;N UC'!$H119*'7. INPUT O&amp;N UC'!$L119*(1-'7. INPUT O&amp;N UC'!$M119)*(1+'7. INPUT O&amp;N UC'!$N119)^3)))</f>
        <v>0</v>
      </c>
      <c r="BH381" s="297">
        <f>IF(BH$78="NA",0,IF(BH$78="POC",'7. INPUT O&amp;N UC'!$I119*'7. INPUT O&amp;N UC'!$L119,IF(BH$78="RUN",'7. INPUT O&amp;N UC'!$H119*'7. INPUT O&amp;N UC'!$L119*(1-'7. INPUT O&amp;N UC'!$M119)*(1+'7. INPUT O&amp;N UC'!$N119)^4)))</f>
        <v>0</v>
      </c>
      <c r="BI381" s="297">
        <f>IF(BI$78="NA",0,IF(BI$78="POC",'7. INPUT O&amp;N UC'!$I119*'7. INPUT O&amp;N UC'!$L119,IF(BI$78="RUN",'7. INPUT O&amp;N UC'!$H119*'7. INPUT O&amp;N UC'!$L119*(1-'7. INPUT O&amp;N UC'!$M119)*(1+'7. INPUT O&amp;N UC'!$N119)^4)))</f>
        <v>0</v>
      </c>
      <c r="BJ381" s="297">
        <f>IF(BJ$78="NA",0,IF(BJ$78="POC",'7. INPUT O&amp;N UC'!$I119*'7. INPUT O&amp;N UC'!$L119,IF(BJ$78="RUN",'7. INPUT O&amp;N UC'!$H119*'7. INPUT O&amp;N UC'!$L119*(1-'7. INPUT O&amp;N UC'!$M119)*(1+'7. INPUT O&amp;N UC'!$N119)^4)))</f>
        <v>0</v>
      </c>
      <c r="BK381" s="297">
        <f>IF(BK$78="NA",0,IF(BK$78="POC",'7. INPUT O&amp;N UC'!$I119*'7. INPUT O&amp;N UC'!$L119,IF(BK$78="RUN",'7. INPUT O&amp;N UC'!$H119*'7. INPUT O&amp;N UC'!$L119*(1-'7. INPUT O&amp;N UC'!$M119)*(1+'7. INPUT O&amp;N UC'!$N119)^4)))</f>
        <v>0</v>
      </c>
      <c r="BL381" s="297">
        <f>IF(BL$78="NA",0,IF(BL$78="POC",'7. INPUT O&amp;N UC'!$I119*'7. INPUT O&amp;N UC'!$L119,IF(BL$78="RUN",'7. INPUT O&amp;N UC'!$H119*'7. INPUT O&amp;N UC'!$L119*(1-'7. INPUT O&amp;N UC'!$M119)*(1+'7. INPUT O&amp;N UC'!$N119)^4)))</f>
        <v>0</v>
      </c>
      <c r="BM381" s="297">
        <f>IF(BM$78="NA",0,IF(BM$78="POC",'7. INPUT O&amp;N UC'!$I119*'7. INPUT O&amp;N UC'!$L119,IF(BM$78="RUN",'7. INPUT O&amp;N UC'!$H119*'7. INPUT O&amp;N UC'!$L119*(1-'7. INPUT O&amp;N UC'!$M119)*(1+'7. INPUT O&amp;N UC'!$N119)^4)))</f>
        <v>0</v>
      </c>
      <c r="BN381" s="297">
        <f>IF(BN$78="NA",0,IF(BN$78="POC",'7. INPUT O&amp;N UC'!$I119*'7. INPUT O&amp;N UC'!$L119,IF(BN$78="RUN",'7. INPUT O&amp;N UC'!$H119*'7. INPUT O&amp;N UC'!$L119*(1-'7. INPUT O&amp;N UC'!$M119)*(1+'7. INPUT O&amp;N UC'!$N119)^4)))</f>
        <v>0</v>
      </c>
      <c r="BO381" s="297">
        <f>IF(BO$78="NA",0,IF(BO$78="POC",'7. INPUT O&amp;N UC'!$I119*'7. INPUT O&amp;N UC'!$L119,IF(BO$78="RUN",'7. INPUT O&amp;N UC'!$H119*'7. INPUT O&amp;N UC'!$L119*(1-'7. INPUT O&amp;N UC'!$M119)*(1+'7. INPUT O&amp;N UC'!$N119)^4)))</f>
        <v>0</v>
      </c>
      <c r="BP381" s="297">
        <f>IF(BP$78="NA",0,IF(BP$78="POC",'7. INPUT O&amp;N UC'!$I119*'7. INPUT O&amp;N UC'!$L119,IF(BP$78="RUN",'7. INPUT O&amp;N UC'!$H119*'7. INPUT O&amp;N UC'!$L119*(1-'7. INPUT O&amp;N UC'!$M119)*(1+'7. INPUT O&amp;N UC'!$N119)^4)))</f>
        <v>0</v>
      </c>
      <c r="BQ381" s="297">
        <f>IF(BQ$78="NA",0,IF(BQ$78="POC",'7. INPUT O&amp;N UC'!$I119*'7. INPUT O&amp;N UC'!$L119,IF(BQ$78="RUN",'7. INPUT O&amp;N UC'!$H119*'7. INPUT O&amp;N UC'!$L119*(1-'7. INPUT O&amp;N UC'!$M119)*(1+'7. INPUT O&amp;N UC'!$N119)^4)))</f>
        <v>0</v>
      </c>
      <c r="BR381" s="297">
        <f>IF(BR$78="NA",0,IF(BR$78="POC",'7. INPUT O&amp;N UC'!$I119*'7. INPUT O&amp;N UC'!$L119,IF(BR$78="RUN",'7. INPUT O&amp;N UC'!$H119*'7. INPUT O&amp;N UC'!$L119*(1-'7. INPUT O&amp;N UC'!$M119)*(1+'7. INPUT O&amp;N UC'!$N119)^4)))</f>
        <v>0</v>
      </c>
      <c r="BS381" s="297">
        <f>IF(BS$78="NA",0,IF(BS$78="POC",'7. INPUT O&amp;N UC'!$I119*'7. INPUT O&amp;N UC'!$L119,IF(BS$78="RUN",'7. INPUT O&amp;N UC'!$H119*'7. INPUT O&amp;N UC'!$L119*(1-'7. INPUT O&amp;N UC'!$M119)*(1+'7. INPUT O&amp;N UC'!$N119)^4)))</f>
        <v>0</v>
      </c>
    </row>
    <row r="382" spans="2:71" s="80" customFormat="1" ht="16" outlineLevel="2">
      <c r="B382" s="129" t="str">
        <f>'7. INPUT O&amp;N UC'!D120</f>
        <v>O&amp;N UC-4.1.3-Item #3</v>
      </c>
      <c r="C382" s="129" t="str">
        <f>'7. INPUT O&amp;N UC'!F120</f>
        <v>Crowd Monitoring - EPU ASU</v>
      </c>
      <c r="E382" s="297">
        <f t="shared" si="212"/>
        <v>24785.653846153844</v>
      </c>
      <c r="F382" s="297">
        <f t="shared" si="213"/>
        <v>4326.9230769230771</v>
      </c>
      <c r="G382" s="297">
        <f t="shared" si="214"/>
        <v>10280.769230769232</v>
      </c>
      <c r="H382" s="297">
        <f t="shared" si="215"/>
        <v>10177.961538461534</v>
      </c>
      <c r="I382" s="297">
        <f t="shared" si="216"/>
        <v>0</v>
      </c>
      <c r="J382" s="297">
        <f t="shared" si="217"/>
        <v>0</v>
      </c>
      <c r="K382" s="319"/>
      <c r="L382" s="297">
        <f>IF(L$78="NA",0,IF(L$78="POC",'7. INPUT O&amp;N UC'!$I120*'7. INPUT O&amp;N UC'!$L120,IF(L$78="RUN",'7. INPUT O&amp;N UC'!$H120*'7. INPUT O&amp;N UC'!$L120*(1-'7. INPUT O&amp;N UC'!$M120))))</f>
        <v>0</v>
      </c>
      <c r="M382" s="297">
        <f>IF(M$78="NA",0,IF(M$78="POC",'7. INPUT O&amp;N UC'!$I120*'7. INPUT O&amp;N UC'!$L120,IF(M$78="RUN",'7. INPUT O&amp;N UC'!$H120*'7. INPUT O&amp;N UC'!$L120*(1-'7. INPUT O&amp;N UC'!$M120))))</f>
        <v>0</v>
      </c>
      <c r="N382" s="297">
        <f>IF(N$78="NA",0,IF(N$78="POC",'7. INPUT O&amp;N UC'!$I120*'7. INPUT O&amp;N UC'!$L120,IF(N$78="RUN",'7. INPUT O&amp;N UC'!$H120*'7. INPUT O&amp;N UC'!$L120*(1-'7. INPUT O&amp;N UC'!$M120))))</f>
        <v>0</v>
      </c>
      <c r="O382" s="297">
        <f>IF(O$78="NA",0,IF(O$78="POC",'7. INPUT O&amp;N UC'!$I120*'7. INPUT O&amp;N UC'!$L120,IF(O$78="RUN",'7. INPUT O&amp;N UC'!$H120*'7. INPUT O&amp;N UC'!$L120*(1-'7. INPUT O&amp;N UC'!$M120))))</f>
        <v>0</v>
      </c>
      <c r="P382" s="297">
        <f>IF(P$78="NA",0,IF(P$78="POC",'7. INPUT O&amp;N UC'!$I120*'7. INPUT O&amp;N UC'!$L120,IF(P$78="RUN",'7. INPUT O&amp;N UC'!$H120*'7. INPUT O&amp;N UC'!$L120*(1-'7. INPUT O&amp;N UC'!$M120))))</f>
        <v>0</v>
      </c>
      <c r="Q382" s="297">
        <f>IF(Q$78="NA",0,IF(Q$78="POC",'7. INPUT O&amp;N UC'!$I120*'7. INPUT O&amp;N UC'!$L120,IF(Q$78="RUN",'7. INPUT O&amp;N UC'!$H120*'7. INPUT O&amp;N UC'!$L120*(1-'7. INPUT O&amp;N UC'!$M120))))</f>
        <v>0</v>
      </c>
      <c r="R382" s="297">
        <f>IF(R$78="NA",0,IF(R$78="POC",'7. INPUT O&amp;N UC'!$I120*'7. INPUT O&amp;N UC'!$L120,IF(R$78="RUN",'7. INPUT O&amp;N UC'!$H120*'7. INPUT O&amp;N UC'!$L120*(1-'7. INPUT O&amp;N UC'!$M120))))</f>
        <v>0</v>
      </c>
      <c r="S382" s="297">
        <f>IF(S$78="NA",0,IF(S$78="POC",'7. INPUT O&amp;N UC'!$I120*'7. INPUT O&amp;N UC'!$L120,IF(S$78="RUN",'7. INPUT O&amp;N UC'!$H120*'7. INPUT O&amp;N UC'!$L120*(1-'7. INPUT O&amp;N UC'!$M120))))</f>
        <v>865.38461538461536</v>
      </c>
      <c r="T382" s="297">
        <f>IF(T$78="NA",0,IF(T$78="POC",'7. INPUT O&amp;N UC'!$I120*'7. INPUT O&amp;N UC'!$L120,IF(T$78="RUN",'7. INPUT O&amp;N UC'!$H120*'7. INPUT O&amp;N UC'!$L120*(1-'7. INPUT O&amp;N UC'!$M120))))</f>
        <v>865.38461538461536</v>
      </c>
      <c r="U382" s="297">
        <f>IF(U$78="NA",0,IF(U$78="POC",'7. INPUT O&amp;N UC'!$I120*'7. INPUT O&amp;N UC'!$L120,IF(U$78="RUN",'7. INPUT O&amp;N UC'!$H120*'7. INPUT O&amp;N UC'!$L120*(1-'7. INPUT O&amp;N UC'!$M120))))</f>
        <v>865.38461538461536</v>
      </c>
      <c r="V382" s="297">
        <f>IF(V$78="NA",0,IF(V$78="POC",'7. INPUT O&amp;N UC'!$I120*'7. INPUT O&amp;N UC'!$L120,IF(V$78="RUN",'7. INPUT O&amp;N UC'!$H120*'7. INPUT O&amp;N UC'!$L120*(1-'7. INPUT O&amp;N UC'!$M120))))</f>
        <v>865.38461538461536</v>
      </c>
      <c r="W382" s="297">
        <f>IF(W$78="NA",0,IF(W$78="POC",'7. INPUT O&amp;N UC'!$I120*'7. INPUT O&amp;N UC'!$L120,IF(W$78="RUN",'7. INPUT O&amp;N UC'!$H120*'7. INPUT O&amp;N UC'!$L120*(1-'7. INPUT O&amp;N UC'!$M120))))</f>
        <v>865.38461538461536</v>
      </c>
      <c r="X382" s="297">
        <f>IF(X$78="NA",0,IF(X$78="POC",'7. INPUT O&amp;N UC'!$I120*'7. INPUT O&amp;N UC'!$L120,IF(X$78="RUN",'7. INPUT O&amp;N UC'!$H120*'7. INPUT O&amp;N UC'!$L120*(1-'7. INPUT O&amp;N UC'!$M120)*(1+'7. INPUT O&amp;N UC'!$N120))))</f>
        <v>856.73076923076917</v>
      </c>
      <c r="Y382" s="297">
        <f>IF(Y$78="NA",0,IF(Y$78="POC",'7. INPUT O&amp;N UC'!$I120*'7. INPUT O&amp;N UC'!$L120,IF(Y$78="RUN",'7. INPUT O&amp;N UC'!$H120*'7. INPUT O&amp;N UC'!$L120*(1-'7. INPUT O&amp;N UC'!$M120)*(1+'7. INPUT O&amp;N UC'!$N120))))</f>
        <v>856.73076923076917</v>
      </c>
      <c r="Z382" s="297">
        <f>IF(Z$78="NA",0,IF(Z$78="POC",'7. INPUT O&amp;N UC'!$I120*'7. INPUT O&amp;N UC'!$L120,IF(Z$78="RUN",'7. INPUT O&amp;N UC'!$H120*'7. INPUT O&amp;N UC'!$L120*(1-'7. INPUT O&amp;N UC'!$M120)*(1+'7. INPUT O&amp;N UC'!$N120))))</f>
        <v>856.73076923076917</v>
      </c>
      <c r="AA382" s="297">
        <f>IF(AA$78="NA",0,IF(AA$78="POC",'7. INPUT O&amp;N UC'!$I120*'7. INPUT O&amp;N UC'!$L120,IF(AA$78="RUN",'7. INPUT O&amp;N UC'!$H120*'7. INPUT O&amp;N UC'!$L120*(1-'7. INPUT O&amp;N UC'!$M120)*(1+'7. INPUT O&amp;N UC'!$N120))))</f>
        <v>856.73076923076917</v>
      </c>
      <c r="AB382" s="297">
        <f>IF(AB$78="NA",0,IF(AB$78="POC",'7. INPUT O&amp;N UC'!$I120*'7. INPUT O&amp;N UC'!$L120,IF(AB$78="RUN",'7. INPUT O&amp;N UC'!$H120*'7. INPUT O&amp;N UC'!$L120*(1-'7. INPUT O&amp;N UC'!$M120)*(1+'7. INPUT O&amp;N UC'!$N120))))</f>
        <v>856.73076923076917</v>
      </c>
      <c r="AC382" s="297">
        <f>IF(AC$78="NA",0,IF(AC$78="POC",'7. INPUT O&amp;N UC'!$I120*'7. INPUT O&amp;N UC'!$L120,IF(AC$78="RUN",'7. INPUT O&amp;N UC'!$H120*'7. INPUT O&amp;N UC'!$L120*(1-'7. INPUT O&amp;N UC'!$M120)*(1+'7. INPUT O&amp;N UC'!$N120))))</f>
        <v>856.73076923076917</v>
      </c>
      <c r="AD382" s="297">
        <f>IF(AD$78="NA",0,IF(AD$78="POC",'7. INPUT O&amp;N UC'!$I120*'7. INPUT O&amp;N UC'!$L120,IF(AD$78="RUN",'7. INPUT O&amp;N UC'!$H120*'7. INPUT O&amp;N UC'!$L120*(1-'7. INPUT O&amp;N UC'!$M120)*(1+'7. INPUT O&amp;N UC'!$N120))))</f>
        <v>856.73076923076917</v>
      </c>
      <c r="AE382" s="297">
        <f>IF(AE$78="NA",0,IF(AE$78="POC",'7. INPUT O&amp;N UC'!$I120*'7. INPUT O&amp;N UC'!$L120,IF(AE$78="RUN",'7. INPUT O&amp;N UC'!$H120*'7. INPUT O&amp;N UC'!$L120*(1-'7. INPUT O&amp;N UC'!$M120)*(1+'7. INPUT O&amp;N UC'!$N120))))</f>
        <v>856.73076923076917</v>
      </c>
      <c r="AF382" s="297">
        <f>IF(AF$78="NA",0,IF(AF$78="POC",'7. INPUT O&amp;N UC'!$I120*'7. INPUT O&amp;N UC'!$L120,IF(AF$78="RUN",'7. INPUT O&amp;N UC'!$H120*'7. INPUT O&amp;N UC'!$L120*(1-'7. INPUT O&amp;N UC'!$M120)*(1+'7. INPUT O&amp;N UC'!$N120))))</f>
        <v>856.73076923076917</v>
      </c>
      <c r="AG382" s="297">
        <f>IF(AG$78="NA",0,IF(AG$78="POC",'7. INPUT O&amp;N UC'!$I120*'7. INPUT O&amp;N UC'!$L120,IF(AG$78="RUN",'7. INPUT O&amp;N UC'!$H120*'7. INPUT O&amp;N UC'!$L120*(1-'7. INPUT O&amp;N UC'!$M120)*(1+'7. INPUT O&amp;N UC'!$N120))))</f>
        <v>856.73076923076917</v>
      </c>
      <c r="AH382" s="297">
        <f>IF(AH$78="NA",0,IF(AH$78="POC",'7. INPUT O&amp;N UC'!$I120*'7. INPUT O&amp;N UC'!$L120,IF(AH$78="RUN",'7. INPUT O&amp;N UC'!$H120*'7. INPUT O&amp;N UC'!$L120*(1-'7. INPUT O&amp;N UC'!$M120)*(1+'7. INPUT O&amp;N UC'!$N120))))</f>
        <v>856.73076923076917</v>
      </c>
      <c r="AI382" s="297">
        <f>IF(AI$78="NA",0,IF(AI$78="POC",'7. INPUT O&amp;N UC'!$I120*'7. INPUT O&amp;N UC'!$L120,IF(AI$78="RUN",'7. INPUT O&amp;N UC'!$H120*'7. INPUT O&amp;N UC'!$L120*(1-'7. INPUT O&amp;N UC'!$M120)*(1+'7. INPUT O&amp;N UC'!$N120))))</f>
        <v>856.73076923076917</v>
      </c>
      <c r="AJ382" s="297">
        <f>IF(AJ$78="NA",0,IF(AJ$78="POC",'7. INPUT O&amp;N UC'!$I120*'7. INPUT O&amp;N UC'!$L120,IF(AJ$78="RUN",'7. INPUT O&amp;N UC'!$H120*'7. INPUT O&amp;N UC'!$L120*(1-'7. INPUT O&amp;N UC'!$M120)*(1+'7. INPUT O&amp;N UC'!$N120)^2)))</f>
        <v>848.16346153846143</v>
      </c>
      <c r="AK382" s="297">
        <f>IF(AK$78="NA",0,IF(AK$78="POC",'7. INPUT O&amp;N UC'!$I120*'7. INPUT O&amp;N UC'!$L120,IF(AK$78="RUN",'7. INPUT O&amp;N UC'!$H120*'7. INPUT O&amp;N UC'!$L120*(1-'7. INPUT O&amp;N UC'!$M120)*(1+'7. INPUT O&amp;N UC'!$N120)^2)))</f>
        <v>848.16346153846143</v>
      </c>
      <c r="AL382" s="297">
        <f>IF(AL$78="NA",0,IF(AL$78="POC",'7. INPUT O&amp;N UC'!$I120*'7. INPUT O&amp;N UC'!$L120,IF(AL$78="RUN",'7. INPUT O&amp;N UC'!$H120*'7. INPUT O&amp;N UC'!$L120*(1-'7. INPUT O&amp;N UC'!$M120)*(1+'7. INPUT O&amp;N UC'!$N120)^2)))</f>
        <v>848.16346153846143</v>
      </c>
      <c r="AM382" s="297">
        <f>IF(AM$78="NA",0,IF(AM$78="POC",'7. INPUT O&amp;N UC'!$I120*'7. INPUT O&amp;N UC'!$L120,IF(AM$78="RUN",'7. INPUT O&amp;N UC'!$H120*'7. INPUT O&amp;N UC'!$L120*(1-'7. INPUT O&amp;N UC'!$M120)*(1+'7. INPUT O&amp;N UC'!$N120)^2)))</f>
        <v>848.16346153846143</v>
      </c>
      <c r="AN382" s="297">
        <f>IF(AN$78="NA",0,IF(AN$78="POC",'7. INPUT O&amp;N UC'!$I120*'7. INPUT O&amp;N UC'!$L120,IF(AN$78="RUN",'7. INPUT O&amp;N UC'!$H120*'7. INPUT O&amp;N UC'!$L120*(1-'7. INPUT O&amp;N UC'!$M120)*(1+'7. INPUT O&amp;N UC'!$N120)^2)))</f>
        <v>848.16346153846143</v>
      </c>
      <c r="AO382" s="297">
        <f>IF(AO$78="NA",0,IF(AO$78="POC",'7. INPUT O&amp;N UC'!$I120*'7. INPUT O&amp;N UC'!$L120,IF(AO$78="RUN",'7. INPUT O&amp;N UC'!$H120*'7. INPUT O&amp;N UC'!$L120*(1-'7. INPUT O&amp;N UC'!$M120)*(1+'7. INPUT O&amp;N UC'!$N120)^2)))</f>
        <v>848.16346153846143</v>
      </c>
      <c r="AP382" s="297">
        <f>IF(AP$78="NA",0,IF(AP$78="POC",'7. INPUT O&amp;N UC'!$I120*'7. INPUT O&amp;N UC'!$L120,IF(AP$78="RUN",'7. INPUT O&amp;N UC'!$H120*'7. INPUT O&amp;N UC'!$L120*(1-'7. INPUT O&amp;N UC'!$M120)*(1+'7. INPUT O&amp;N UC'!$N120)^2)))</f>
        <v>848.16346153846143</v>
      </c>
      <c r="AQ382" s="297">
        <f>IF(AQ$78="NA",0,IF(AQ$78="POC",'7. INPUT O&amp;N UC'!$I120*'7. INPUT O&amp;N UC'!$L120,IF(AQ$78="RUN",'7. INPUT O&amp;N UC'!$H120*'7. INPUT O&amp;N UC'!$L120*(1-'7. INPUT O&amp;N UC'!$M120)*(1+'7. INPUT O&amp;N UC'!$N120)^2)))</f>
        <v>848.16346153846143</v>
      </c>
      <c r="AR382" s="297">
        <f>IF(AR$78="NA",0,IF(AR$78="POC",'7. INPUT O&amp;N UC'!$I120*'7. INPUT O&amp;N UC'!$L120,IF(AR$78="RUN",'7. INPUT O&amp;N UC'!$H120*'7. INPUT O&amp;N UC'!$L120*(1-'7. INPUT O&amp;N UC'!$M120)*(1+'7. INPUT O&amp;N UC'!$N120)^2)))</f>
        <v>848.16346153846143</v>
      </c>
      <c r="AS382" s="297">
        <f>IF(AS$78="NA",0,IF(AS$78="POC",'7. INPUT O&amp;N UC'!$I120*'7. INPUT O&amp;N UC'!$L120,IF(AS$78="RUN",'7. INPUT O&amp;N UC'!$H120*'7. INPUT O&amp;N UC'!$L120*(1-'7. INPUT O&amp;N UC'!$M120)*(1+'7. INPUT O&amp;N UC'!$N120)^2)))</f>
        <v>848.16346153846143</v>
      </c>
      <c r="AT382" s="297">
        <f>IF(AT$78="NA",0,IF(AT$78="POC",'7. INPUT O&amp;N UC'!$I120*'7. INPUT O&amp;N UC'!$L120,IF(AT$78="RUN",'7. INPUT O&amp;N UC'!$H120*'7. INPUT O&amp;N UC'!$L120*(1-'7. INPUT O&amp;N UC'!$M120)*(1+'7. INPUT O&amp;N UC'!$N120)^2)))</f>
        <v>848.16346153846143</v>
      </c>
      <c r="AU382" s="297">
        <f>IF(AU$78="NA",0,IF(AU$78="POC",'7. INPUT O&amp;N UC'!$I120*'7. INPUT O&amp;N UC'!$L120,IF(AU$78="RUN",'7. INPUT O&amp;N UC'!$H120*'7. INPUT O&amp;N UC'!$L120*(1-'7. INPUT O&amp;N UC'!$M120)*(1+'7. INPUT O&amp;N UC'!$N120)^2)))</f>
        <v>848.16346153846143</v>
      </c>
      <c r="AV382" s="297">
        <f>IF(AV$78="NA",0,IF(AV$78="POC",'7. INPUT O&amp;N UC'!$I120*'7. INPUT O&amp;N UC'!$L120,IF(AV$78="RUN",'7. INPUT O&amp;N UC'!$H120*'7. INPUT O&amp;N UC'!$L120*(1-'7. INPUT O&amp;N UC'!$M120)*(1+'7. INPUT O&amp;N UC'!$N120)^3)))</f>
        <v>0</v>
      </c>
      <c r="AW382" s="297">
        <f>IF(AW$78="NA",0,IF(AW$78="POC",'7. INPUT O&amp;N UC'!$I120*'7. INPUT O&amp;N UC'!$L120,IF(AW$78="RUN",'7. INPUT O&amp;N UC'!$H120*'7. INPUT O&amp;N UC'!$L120*(1-'7. INPUT O&amp;N UC'!$M120)*(1+'7. INPUT O&amp;N UC'!$N120)^3)))</f>
        <v>0</v>
      </c>
      <c r="AX382" s="297">
        <f>IF(AX$78="NA",0,IF(AX$78="POC",'7. INPUT O&amp;N UC'!$I120*'7. INPUT O&amp;N UC'!$L120,IF(AX$78="RUN",'7. INPUT O&amp;N UC'!$H120*'7. INPUT O&amp;N UC'!$L120*(1-'7. INPUT O&amp;N UC'!$M120)*(1+'7. INPUT O&amp;N UC'!$N120)^3)))</f>
        <v>0</v>
      </c>
      <c r="AY382" s="297">
        <f>IF(AY$78="NA",0,IF(AY$78="POC",'7. INPUT O&amp;N UC'!$I120*'7. INPUT O&amp;N UC'!$L120,IF(AY$78="RUN",'7. INPUT O&amp;N UC'!$H120*'7. INPUT O&amp;N UC'!$L120*(1-'7. INPUT O&amp;N UC'!$M120)*(1+'7. INPUT O&amp;N UC'!$N120)^3)))</f>
        <v>0</v>
      </c>
      <c r="AZ382" s="297">
        <f>IF(AZ$78="NA",0,IF(AZ$78="POC",'7. INPUT O&amp;N UC'!$I120*'7. INPUT O&amp;N UC'!$L120,IF(AZ$78="RUN",'7. INPUT O&amp;N UC'!$H120*'7. INPUT O&amp;N UC'!$L120*(1-'7. INPUT O&amp;N UC'!$M120)*(1+'7. INPUT O&amp;N UC'!$N120)^3)))</f>
        <v>0</v>
      </c>
      <c r="BA382" s="297">
        <f>IF(BA$78="NA",0,IF(BA$78="POC",'7. INPUT O&amp;N UC'!$I120*'7. INPUT O&amp;N UC'!$L120,IF(BA$78="RUN",'7. INPUT O&amp;N UC'!$H120*'7. INPUT O&amp;N UC'!$L120*(1-'7. INPUT O&amp;N UC'!$M120)*(1+'7. INPUT O&amp;N UC'!$N120)^3)))</f>
        <v>0</v>
      </c>
      <c r="BB382" s="297">
        <f>IF(BB$78="NA",0,IF(BB$78="POC",'7. INPUT O&amp;N UC'!$I120*'7. INPUT O&amp;N UC'!$L120,IF(BB$78="RUN",'7. INPUT O&amp;N UC'!$H120*'7. INPUT O&amp;N UC'!$L120*(1-'7. INPUT O&amp;N UC'!$M120)*(1+'7. INPUT O&amp;N UC'!$N120)^3)))</f>
        <v>0</v>
      </c>
      <c r="BC382" s="297">
        <f>IF(BC$78="NA",0,IF(BC$78="POC",'7. INPUT O&amp;N UC'!$I120*'7. INPUT O&amp;N UC'!$L120,IF(BC$78="RUN",'7. INPUT O&amp;N UC'!$H120*'7. INPUT O&amp;N UC'!$L120*(1-'7. INPUT O&amp;N UC'!$M120)*(1+'7. INPUT O&amp;N UC'!$N120)^3)))</f>
        <v>0</v>
      </c>
      <c r="BD382" s="297">
        <f>IF(BD$78="NA",0,IF(BD$78="POC",'7. INPUT O&amp;N UC'!$I120*'7. INPUT O&amp;N UC'!$L120,IF(BD$78="RUN",'7. INPUT O&amp;N UC'!$H120*'7. INPUT O&amp;N UC'!$L120*(1-'7. INPUT O&amp;N UC'!$M120)*(1+'7. INPUT O&amp;N UC'!$N120)^3)))</f>
        <v>0</v>
      </c>
      <c r="BE382" s="297">
        <f>IF(BE$78="NA",0,IF(BE$78="POC",'7. INPUT O&amp;N UC'!$I120*'7. INPUT O&amp;N UC'!$L120,IF(BE$78="RUN",'7. INPUT O&amp;N UC'!$H120*'7. INPUT O&amp;N UC'!$L120*(1-'7. INPUT O&amp;N UC'!$M120)*(1+'7. INPUT O&amp;N UC'!$N120)^3)))</f>
        <v>0</v>
      </c>
      <c r="BF382" s="297">
        <f>IF(BF$78="NA",0,IF(BF$78="POC",'7. INPUT O&amp;N UC'!$I120*'7. INPUT O&amp;N UC'!$L120,IF(BF$78="RUN",'7. INPUT O&amp;N UC'!$H120*'7. INPUT O&amp;N UC'!$L120*(1-'7. INPUT O&amp;N UC'!$M120)*(1+'7. INPUT O&amp;N UC'!$N120)^3)))</f>
        <v>0</v>
      </c>
      <c r="BG382" s="297">
        <f>IF(BG$78="NA",0,IF(BG$78="POC",'7. INPUT O&amp;N UC'!$I120*'7. INPUT O&amp;N UC'!$L120,IF(BG$78="RUN",'7. INPUT O&amp;N UC'!$H120*'7. INPUT O&amp;N UC'!$L120*(1-'7. INPUT O&amp;N UC'!$M120)*(1+'7. INPUT O&amp;N UC'!$N120)^3)))</f>
        <v>0</v>
      </c>
      <c r="BH382" s="297">
        <f>IF(BH$78="NA",0,IF(BH$78="POC",'7. INPUT O&amp;N UC'!$I120*'7. INPUT O&amp;N UC'!$L120,IF(BH$78="RUN",'7. INPUT O&amp;N UC'!$H120*'7. INPUT O&amp;N UC'!$L120*(1-'7. INPUT O&amp;N UC'!$M120)*(1+'7. INPUT O&amp;N UC'!$N120)^4)))</f>
        <v>0</v>
      </c>
      <c r="BI382" s="297">
        <f>IF(BI$78="NA",0,IF(BI$78="POC",'7. INPUT O&amp;N UC'!$I120*'7. INPUT O&amp;N UC'!$L120,IF(BI$78="RUN",'7. INPUT O&amp;N UC'!$H120*'7. INPUT O&amp;N UC'!$L120*(1-'7. INPUT O&amp;N UC'!$M120)*(1+'7. INPUT O&amp;N UC'!$N120)^4)))</f>
        <v>0</v>
      </c>
      <c r="BJ382" s="297">
        <f>IF(BJ$78="NA",0,IF(BJ$78="POC",'7. INPUT O&amp;N UC'!$I120*'7. INPUT O&amp;N UC'!$L120,IF(BJ$78="RUN",'7. INPUT O&amp;N UC'!$H120*'7. INPUT O&amp;N UC'!$L120*(1-'7. INPUT O&amp;N UC'!$M120)*(1+'7. INPUT O&amp;N UC'!$N120)^4)))</f>
        <v>0</v>
      </c>
      <c r="BK382" s="297">
        <f>IF(BK$78="NA",0,IF(BK$78="POC",'7. INPUT O&amp;N UC'!$I120*'7. INPUT O&amp;N UC'!$L120,IF(BK$78="RUN",'7. INPUT O&amp;N UC'!$H120*'7. INPUT O&amp;N UC'!$L120*(1-'7. INPUT O&amp;N UC'!$M120)*(1+'7. INPUT O&amp;N UC'!$N120)^4)))</f>
        <v>0</v>
      </c>
      <c r="BL382" s="297">
        <f>IF(BL$78="NA",0,IF(BL$78="POC",'7. INPUT O&amp;N UC'!$I120*'7. INPUT O&amp;N UC'!$L120,IF(BL$78="RUN",'7. INPUT O&amp;N UC'!$H120*'7. INPUT O&amp;N UC'!$L120*(1-'7. INPUT O&amp;N UC'!$M120)*(1+'7. INPUT O&amp;N UC'!$N120)^4)))</f>
        <v>0</v>
      </c>
      <c r="BM382" s="297">
        <f>IF(BM$78="NA",0,IF(BM$78="POC",'7. INPUT O&amp;N UC'!$I120*'7. INPUT O&amp;N UC'!$L120,IF(BM$78="RUN",'7. INPUT O&amp;N UC'!$H120*'7. INPUT O&amp;N UC'!$L120*(1-'7. INPUT O&amp;N UC'!$M120)*(1+'7. INPUT O&amp;N UC'!$N120)^4)))</f>
        <v>0</v>
      </c>
      <c r="BN382" s="297">
        <f>IF(BN$78="NA",0,IF(BN$78="POC",'7. INPUT O&amp;N UC'!$I120*'7. INPUT O&amp;N UC'!$L120,IF(BN$78="RUN",'7. INPUT O&amp;N UC'!$H120*'7. INPUT O&amp;N UC'!$L120*(1-'7. INPUT O&amp;N UC'!$M120)*(1+'7. INPUT O&amp;N UC'!$N120)^4)))</f>
        <v>0</v>
      </c>
      <c r="BO382" s="297">
        <f>IF(BO$78="NA",0,IF(BO$78="POC",'7. INPUT O&amp;N UC'!$I120*'7. INPUT O&amp;N UC'!$L120,IF(BO$78="RUN",'7. INPUT O&amp;N UC'!$H120*'7. INPUT O&amp;N UC'!$L120*(1-'7. INPUT O&amp;N UC'!$M120)*(1+'7. INPUT O&amp;N UC'!$N120)^4)))</f>
        <v>0</v>
      </c>
      <c r="BP382" s="297">
        <f>IF(BP$78="NA",0,IF(BP$78="POC",'7. INPUT O&amp;N UC'!$I120*'7. INPUT O&amp;N UC'!$L120,IF(BP$78="RUN",'7. INPUT O&amp;N UC'!$H120*'7. INPUT O&amp;N UC'!$L120*(1-'7. INPUT O&amp;N UC'!$M120)*(1+'7. INPUT O&amp;N UC'!$N120)^4)))</f>
        <v>0</v>
      </c>
      <c r="BQ382" s="297">
        <f>IF(BQ$78="NA",0,IF(BQ$78="POC",'7. INPUT O&amp;N UC'!$I120*'7. INPUT O&amp;N UC'!$L120,IF(BQ$78="RUN",'7. INPUT O&amp;N UC'!$H120*'7. INPUT O&amp;N UC'!$L120*(1-'7. INPUT O&amp;N UC'!$M120)*(1+'7. INPUT O&amp;N UC'!$N120)^4)))</f>
        <v>0</v>
      </c>
      <c r="BR382" s="297">
        <f>IF(BR$78="NA",0,IF(BR$78="POC",'7. INPUT O&amp;N UC'!$I120*'7. INPUT O&amp;N UC'!$L120,IF(BR$78="RUN",'7. INPUT O&amp;N UC'!$H120*'7. INPUT O&amp;N UC'!$L120*(1-'7. INPUT O&amp;N UC'!$M120)*(1+'7. INPUT O&amp;N UC'!$N120)^4)))</f>
        <v>0</v>
      </c>
      <c r="BS382" s="297">
        <f>IF(BS$78="NA",0,IF(BS$78="POC",'7. INPUT O&amp;N UC'!$I120*'7. INPUT O&amp;N UC'!$L120,IF(BS$78="RUN",'7. INPUT O&amp;N UC'!$H120*'7. INPUT O&amp;N UC'!$L120*(1-'7. INPUT O&amp;N UC'!$M120)*(1+'7. INPUT O&amp;N UC'!$N120)^4)))</f>
        <v>0</v>
      </c>
    </row>
    <row r="383" spans="2:71" s="80" customFormat="1" outlineLevel="2">
      <c r="B383" s="129" t="str">
        <f>'7. INPUT O&amp;N UC'!D121</f>
        <v>O&amp;N UC-4.1.3-Item #4</v>
      </c>
      <c r="C383" s="129" t="str">
        <f>'7. INPUT O&amp;N UC'!F121</f>
        <v>Audio Notification - Base</v>
      </c>
      <c r="E383" s="297">
        <f t="shared" si="212"/>
        <v>98783.963076923072</v>
      </c>
      <c r="F383" s="297">
        <f t="shared" si="213"/>
        <v>26769.230769230766</v>
      </c>
      <c r="G383" s="297">
        <f t="shared" si="214"/>
        <v>36188.307692307688</v>
      </c>
      <c r="H383" s="297">
        <f t="shared" si="215"/>
        <v>35826.424615384611</v>
      </c>
      <c r="I383" s="297">
        <f t="shared" si="216"/>
        <v>0</v>
      </c>
      <c r="J383" s="297">
        <f t="shared" si="217"/>
        <v>0</v>
      </c>
      <c r="K383" s="291"/>
      <c r="L383" s="297">
        <f>IF(L$78="NA",0,IF(L$78="POC",'7. INPUT O&amp;N UC'!$I121*'7. INPUT O&amp;N UC'!$L121,IF(L$78="RUN",'7. INPUT O&amp;N UC'!$H121*'7. INPUT O&amp;N UC'!$L121*(1-'7. INPUT O&amp;N UC'!$M121))))</f>
        <v>0</v>
      </c>
      <c r="M383" s="297">
        <f>IF(M$78="NA",0,IF(M$78="POC",'7. INPUT O&amp;N UC'!$I121*'7. INPUT O&amp;N UC'!$L121,IF(M$78="RUN",'7. INPUT O&amp;N UC'!$H121*'7. INPUT O&amp;N UC'!$L121*(1-'7. INPUT O&amp;N UC'!$M121))))</f>
        <v>0</v>
      </c>
      <c r="N383" s="297">
        <f>IF(N$78="NA",0,IF(N$78="POC",'7. INPUT O&amp;N UC'!$I121*'7. INPUT O&amp;N UC'!$L121,IF(N$78="RUN",'7. INPUT O&amp;N UC'!$H121*'7. INPUT O&amp;N UC'!$L121*(1-'7. INPUT O&amp;N UC'!$M121))))</f>
        <v>0</v>
      </c>
      <c r="O383" s="297">
        <f>IF(O$78="NA",0,IF(O$78="POC",'7. INPUT O&amp;N UC'!$I121*'7. INPUT O&amp;N UC'!$L121,IF(O$78="RUN",'7. INPUT O&amp;N UC'!$H121*'7. INPUT O&amp;N UC'!$L121*(1-'7. INPUT O&amp;N UC'!$M121))))</f>
        <v>0</v>
      </c>
      <c r="P383" s="297">
        <f>IF(P$78="NA",0,IF(P$78="POC",'7. INPUT O&amp;N UC'!$I121*'7. INPUT O&amp;N UC'!$L121,IF(P$78="RUN",'7. INPUT O&amp;N UC'!$H121*'7. INPUT O&amp;N UC'!$L121*(1-'7. INPUT O&amp;N UC'!$M121))))</f>
        <v>3846.1538461538462</v>
      </c>
      <c r="Q383" s="297">
        <f>IF(Q$78="NA",0,IF(Q$78="POC",'7. INPUT O&amp;N UC'!$I121*'7. INPUT O&amp;N UC'!$L121,IF(Q$78="RUN",'7. INPUT O&amp;N UC'!$H121*'7. INPUT O&amp;N UC'!$L121*(1-'7. INPUT O&amp;N UC'!$M121))))</f>
        <v>3846.1538461538462</v>
      </c>
      <c r="R383" s="297">
        <f>IF(R$78="NA",0,IF(R$78="POC",'7. INPUT O&amp;N UC'!$I121*'7. INPUT O&amp;N UC'!$L121,IF(R$78="RUN",'7. INPUT O&amp;N UC'!$H121*'7. INPUT O&amp;N UC'!$L121*(1-'7. INPUT O&amp;N UC'!$M121))))</f>
        <v>3846.1538461538462</v>
      </c>
      <c r="S383" s="297">
        <f>IF(S$78="NA",0,IF(S$78="POC",'7. INPUT O&amp;N UC'!$I121*'7. INPUT O&amp;N UC'!$L121,IF(S$78="RUN",'7. INPUT O&amp;N UC'!$H121*'7. INPUT O&amp;N UC'!$L121*(1-'7. INPUT O&amp;N UC'!$M121))))</f>
        <v>3046.1538461538457</v>
      </c>
      <c r="T383" s="297">
        <f>IF(T$78="NA",0,IF(T$78="POC",'7. INPUT O&amp;N UC'!$I121*'7. INPUT O&amp;N UC'!$L121,IF(T$78="RUN",'7. INPUT O&amp;N UC'!$H121*'7. INPUT O&amp;N UC'!$L121*(1-'7. INPUT O&amp;N UC'!$M121))))</f>
        <v>3046.1538461538457</v>
      </c>
      <c r="U383" s="297">
        <f>IF(U$78="NA",0,IF(U$78="POC",'7. INPUT O&amp;N UC'!$I121*'7. INPUT O&amp;N UC'!$L121,IF(U$78="RUN",'7. INPUT O&amp;N UC'!$H121*'7. INPUT O&amp;N UC'!$L121*(1-'7. INPUT O&amp;N UC'!$M121))))</f>
        <v>3046.1538461538457</v>
      </c>
      <c r="V383" s="297">
        <f>IF(V$78="NA",0,IF(V$78="POC",'7. INPUT O&amp;N UC'!$I121*'7. INPUT O&amp;N UC'!$L121,IF(V$78="RUN",'7. INPUT O&amp;N UC'!$H121*'7. INPUT O&amp;N UC'!$L121*(1-'7. INPUT O&amp;N UC'!$M121))))</f>
        <v>3046.1538461538457</v>
      </c>
      <c r="W383" s="297">
        <f>IF(W$78="NA",0,IF(W$78="POC",'7. INPUT O&amp;N UC'!$I121*'7. INPUT O&amp;N UC'!$L121,IF(W$78="RUN",'7. INPUT O&amp;N UC'!$H121*'7. INPUT O&amp;N UC'!$L121*(1-'7. INPUT O&amp;N UC'!$M121))))</f>
        <v>3046.1538461538457</v>
      </c>
      <c r="X383" s="297">
        <f>IF(X$78="NA",0,IF(X$78="POC",'7. INPUT O&amp;N UC'!$I121*'7. INPUT O&amp;N UC'!$L121,IF(X$78="RUN",'7. INPUT O&amp;N UC'!$H121*'7. INPUT O&amp;N UC'!$L121*(1-'7. INPUT O&amp;N UC'!$M121)*(1+'7. INPUT O&amp;N UC'!$N121))))</f>
        <v>3015.6923076923072</v>
      </c>
      <c r="Y383" s="297">
        <f>IF(Y$78="NA",0,IF(Y$78="POC",'7. INPUT O&amp;N UC'!$I121*'7. INPUT O&amp;N UC'!$L121,IF(Y$78="RUN",'7. INPUT O&amp;N UC'!$H121*'7. INPUT O&amp;N UC'!$L121*(1-'7. INPUT O&amp;N UC'!$M121)*(1+'7. INPUT O&amp;N UC'!$N121))))</f>
        <v>3015.6923076923072</v>
      </c>
      <c r="Z383" s="297">
        <f>IF(Z$78="NA",0,IF(Z$78="POC",'7. INPUT O&amp;N UC'!$I121*'7. INPUT O&amp;N UC'!$L121,IF(Z$78="RUN",'7. INPUT O&amp;N UC'!$H121*'7. INPUT O&amp;N UC'!$L121*(1-'7. INPUT O&amp;N UC'!$M121)*(1+'7. INPUT O&amp;N UC'!$N121))))</f>
        <v>3015.6923076923072</v>
      </c>
      <c r="AA383" s="297">
        <f>IF(AA$78="NA",0,IF(AA$78="POC",'7. INPUT O&amp;N UC'!$I121*'7. INPUT O&amp;N UC'!$L121,IF(AA$78="RUN",'7. INPUT O&amp;N UC'!$H121*'7. INPUT O&amp;N UC'!$L121*(1-'7. INPUT O&amp;N UC'!$M121)*(1+'7. INPUT O&amp;N UC'!$N121))))</f>
        <v>3015.6923076923072</v>
      </c>
      <c r="AB383" s="297">
        <f>IF(AB$78="NA",0,IF(AB$78="POC",'7. INPUT O&amp;N UC'!$I121*'7. INPUT O&amp;N UC'!$L121,IF(AB$78="RUN",'7. INPUT O&amp;N UC'!$H121*'7. INPUT O&amp;N UC'!$L121*(1-'7. INPUT O&amp;N UC'!$M121)*(1+'7. INPUT O&amp;N UC'!$N121))))</f>
        <v>3015.6923076923072</v>
      </c>
      <c r="AC383" s="297">
        <f>IF(AC$78="NA",0,IF(AC$78="POC",'7. INPUT O&amp;N UC'!$I121*'7. INPUT O&amp;N UC'!$L121,IF(AC$78="RUN",'7. INPUT O&amp;N UC'!$H121*'7. INPUT O&amp;N UC'!$L121*(1-'7. INPUT O&amp;N UC'!$M121)*(1+'7. INPUT O&amp;N UC'!$N121))))</f>
        <v>3015.6923076923072</v>
      </c>
      <c r="AD383" s="297">
        <f>IF(AD$78="NA",0,IF(AD$78="POC",'7. INPUT O&amp;N UC'!$I121*'7. INPUT O&amp;N UC'!$L121,IF(AD$78="RUN",'7. INPUT O&amp;N UC'!$H121*'7. INPUT O&amp;N UC'!$L121*(1-'7. INPUT O&amp;N UC'!$M121)*(1+'7. INPUT O&amp;N UC'!$N121))))</f>
        <v>3015.6923076923072</v>
      </c>
      <c r="AE383" s="297">
        <f>IF(AE$78="NA",0,IF(AE$78="POC",'7. INPUT O&amp;N UC'!$I121*'7. INPUT O&amp;N UC'!$L121,IF(AE$78="RUN",'7. INPUT O&amp;N UC'!$H121*'7. INPUT O&amp;N UC'!$L121*(1-'7. INPUT O&amp;N UC'!$M121)*(1+'7. INPUT O&amp;N UC'!$N121))))</f>
        <v>3015.6923076923072</v>
      </c>
      <c r="AF383" s="297">
        <f>IF(AF$78="NA",0,IF(AF$78="POC",'7. INPUT O&amp;N UC'!$I121*'7. INPUT O&amp;N UC'!$L121,IF(AF$78="RUN",'7. INPUT O&amp;N UC'!$H121*'7. INPUT O&amp;N UC'!$L121*(1-'7. INPUT O&amp;N UC'!$M121)*(1+'7. INPUT O&amp;N UC'!$N121))))</f>
        <v>3015.6923076923072</v>
      </c>
      <c r="AG383" s="297">
        <f>IF(AG$78="NA",0,IF(AG$78="POC",'7. INPUT O&amp;N UC'!$I121*'7. INPUT O&amp;N UC'!$L121,IF(AG$78="RUN",'7. INPUT O&amp;N UC'!$H121*'7. INPUT O&amp;N UC'!$L121*(1-'7. INPUT O&amp;N UC'!$M121)*(1+'7. INPUT O&amp;N UC'!$N121))))</f>
        <v>3015.6923076923072</v>
      </c>
      <c r="AH383" s="297">
        <f>IF(AH$78="NA",0,IF(AH$78="POC",'7. INPUT O&amp;N UC'!$I121*'7. INPUT O&amp;N UC'!$L121,IF(AH$78="RUN",'7. INPUT O&amp;N UC'!$H121*'7. INPUT O&amp;N UC'!$L121*(1-'7. INPUT O&amp;N UC'!$M121)*(1+'7. INPUT O&amp;N UC'!$N121))))</f>
        <v>3015.6923076923072</v>
      </c>
      <c r="AI383" s="297">
        <f>IF(AI$78="NA",0,IF(AI$78="POC",'7. INPUT O&amp;N UC'!$I121*'7. INPUT O&amp;N UC'!$L121,IF(AI$78="RUN",'7. INPUT O&amp;N UC'!$H121*'7. INPUT O&amp;N UC'!$L121*(1-'7. INPUT O&amp;N UC'!$M121)*(1+'7. INPUT O&amp;N UC'!$N121))))</f>
        <v>3015.6923076923072</v>
      </c>
      <c r="AJ383" s="297">
        <f>IF(AJ$78="NA",0,IF(AJ$78="POC",'7. INPUT O&amp;N UC'!$I121*'7. INPUT O&amp;N UC'!$L121,IF(AJ$78="RUN",'7. INPUT O&amp;N UC'!$H121*'7. INPUT O&amp;N UC'!$L121*(1-'7. INPUT O&amp;N UC'!$M121)*(1+'7. INPUT O&amp;N UC'!$N121)^2)))</f>
        <v>2985.5353846153839</v>
      </c>
      <c r="AK383" s="297">
        <f>IF(AK$78="NA",0,IF(AK$78="POC",'7. INPUT O&amp;N UC'!$I121*'7. INPUT O&amp;N UC'!$L121,IF(AK$78="RUN",'7. INPUT O&amp;N UC'!$H121*'7. INPUT O&amp;N UC'!$L121*(1-'7. INPUT O&amp;N UC'!$M121)*(1+'7. INPUT O&amp;N UC'!$N121)^2)))</f>
        <v>2985.5353846153839</v>
      </c>
      <c r="AL383" s="297">
        <f>IF(AL$78="NA",0,IF(AL$78="POC",'7. INPUT O&amp;N UC'!$I121*'7. INPUT O&amp;N UC'!$L121,IF(AL$78="RUN",'7. INPUT O&amp;N UC'!$H121*'7. INPUT O&amp;N UC'!$L121*(1-'7. INPUT O&amp;N UC'!$M121)*(1+'7. INPUT O&amp;N UC'!$N121)^2)))</f>
        <v>2985.5353846153839</v>
      </c>
      <c r="AM383" s="297">
        <f>IF(AM$78="NA",0,IF(AM$78="POC",'7. INPUT O&amp;N UC'!$I121*'7. INPUT O&amp;N UC'!$L121,IF(AM$78="RUN",'7. INPUT O&amp;N UC'!$H121*'7. INPUT O&amp;N UC'!$L121*(1-'7. INPUT O&amp;N UC'!$M121)*(1+'7. INPUT O&amp;N UC'!$N121)^2)))</f>
        <v>2985.5353846153839</v>
      </c>
      <c r="AN383" s="297">
        <f>IF(AN$78="NA",0,IF(AN$78="POC",'7. INPUT O&amp;N UC'!$I121*'7. INPUT O&amp;N UC'!$L121,IF(AN$78="RUN",'7. INPUT O&amp;N UC'!$H121*'7. INPUT O&amp;N UC'!$L121*(1-'7. INPUT O&amp;N UC'!$M121)*(1+'7. INPUT O&amp;N UC'!$N121)^2)))</f>
        <v>2985.5353846153839</v>
      </c>
      <c r="AO383" s="297">
        <f>IF(AO$78="NA",0,IF(AO$78="POC",'7. INPUT O&amp;N UC'!$I121*'7. INPUT O&amp;N UC'!$L121,IF(AO$78="RUN",'7. INPUT O&amp;N UC'!$H121*'7. INPUT O&amp;N UC'!$L121*(1-'7. INPUT O&amp;N UC'!$M121)*(1+'7. INPUT O&amp;N UC'!$N121)^2)))</f>
        <v>2985.5353846153839</v>
      </c>
      <c r="AP383" s="297">
        <f>IF(AP$78="NA",0,IF(AP$78="POC",'7. INPUT O&amp;N UC'!$I121*'7. INPUT O&amp;N UC'!$L121,IF(AP$78="RUN",'7. INPUT O&amp;N UC'!$H121*'7. INPUT O&amp;N UC'!$L121*(1-'7. INPUT O&amp;N UC'!$M121)*(1+'7. INPUT O&amp;N UC'!$N121)^2)))</f>
        <v>2985.5353846153839</v>
      </c>
      <c r="AQ383" s="297">
        <f>IF(AQ$78="NA",0,IF(AQ$78="POC",'7. INPUT O&amp;N UC'!$I121*'7. INPUT O&amp;N UC'!$L121,IF(AQ$78="RUN",'7. INPUT O&amp;N UC'!$H121*'7. INPUT O&amp;N UC'!$L121*(1-'7. INPUT O&amp;N UC'!$M121)*(1+'7. INPUT O&amp;N UC'!$N121)^2)))</f>
        <v>2985.5353846153839</v>
      </c>
      <c r="AR383" s="297">
        <f>IF(AR$78="NA",0,IF(AR$78="POC",'7. INPUT O&amp;N UC'!$I121*'7. INPUT O&amp;N UC'!$L121,IF(AR$78="RUN",'7. INPUT O&amp;N UC'!$H121*'7. INPUT O&amp;N UC'!$L121*(1-'7. INPUT O&amp;N UC'!$M121)*(1+'7. INPUT O&amp;N UC'!$N121)^2)))</f>
        <v>2985.5353846153839</v>
      </c>
      <c r="AS383" s="297">
        <f>IF(AS$78="NA",0,IF(AS$78="POC",'7. INPUT O&amp;N UC'!$I121*'7. INPUT O&amp;N UC'!$L121,IF(AS$78="RUN",'7. INPUT O&amp;N UC'!$H121*'7. INPUT O&amp;N UC'!$L121*(1-'7. INPUT O&amp;N UC'!$M121)*(1+'7. INPUT O&amp;N UC'!$N121)^2)))</f>
        <v>2985.5353846153839</v>
      </c>
      <c r="AT383" s="297">
        <f>IF(AT$78="NA",0,IF(AT$78="POC",'7. INPUT O&amp;N UC'!$I121*'7. INPUT O&amp;N UC'!$L121,IF(AT$78="RUN",'7. INPUT O&amp;N UC'!$H121*'7. INPUT O&amp;N UC'!$L121*(1-'7. INPUT O&amp;N UC'!$M121)*(1+'7. INPUT O&amp;N UC'!$N121)^2)))</f>
        <v>2985.5353846153839</v>
      </c>
      <c r="AU383" s="297">
        <f>IF(AU$78="NA",0,IF(AU$78="POC",'7. INPUT O&amp;N UC'!$I121*'7. INPUT O&amp;N UC'!$L121,IF(AU$78="RUN",'7. INPUT O&amp;N UC'!$H121*'7. INPUT O&amp;N UC'!$L121*(1-'7. INPUT O&amp;N UC'!$M121)*(1+'7. INPUT O&amp;N UC'!$N121)^2)))</f>
        <v>2985.5353846153839</v>
      </c>
      <c r="AV383" s="297">
        <f>IF(AV$78="NA",0,IF(AV$78="POC",'7. INPUT O&amp;N UC'!$I121*'7. INPUT O&amp;N UC'!$L121,IF(AV$78="RUN",'7. INPUT O&amp;N UC'!$H121*'7. INPUT O&amp;N UC'!$L121*(1-'7. INPUT O&amp;N UC'!$M121)*(1+'7. INPUT O&amp;N UC'!$N121)^3)))</f>
        <v>0</v>
      </c>
      <c r="AW383" s="297">
        <f>IF(AW$78="NA",0,IF(AW$78="POC",'7. INPUT O&amp;N UC'!$I121*'7. INPUT O&amp;N UC'!$L121,IF(AW$78="RUN",'7. INPUT O&amp;N UC'!$H121*'7. INPUT O&amp;N UC'!$L121*(1-'7. INPUT O&amp;N UC'!$M121)*(1+'7. INPUT O&amp;N UC'!$N121)^3)))</f>
        <v>0</v>
      </c>
      <c r="AX383" s="297">
        <f>IF(AX$78="NA",0,IF(AX$78="POC",'7. INPUT O&amp;N UC'!$I121*'7. INPUT O&amp;N UC'!$L121,IF(AX$78="RUN",'7. INPUT O&amp;N UC'!$H121*'7. INPUT O&amp;N UC'!$L121*(1-'7. INPUT O&amp;N UC'!$M121)*(1+'7. INPUT O&amp;N UC'!$N121)^3)))</f>
        <v>0</v>
      </c>
      <c r="AY383" s="297">
        <f>IF(AY$78="NA",0,IF(AY$78="POC",'7. INPUT O&amp;N UC'!$I121*'7. INPUT O&amp;N UC'!$L121,IF(AY$78="RUN",'7. INPUT O&amp;N UC'!$H121*'7. INPUT O&amp;N UC'!$L121*(1-'7. INPUT O&amp;N UC'!$M121)*(1+'7. INPUT O&amp;N UC'!$N121)^3)))</f>
        <v>0</v>
      </c>
      <c r="AZ383" s="297">
        <f>IF(AZ$78="NA",0,IF(AZ$78="POC",'7. INPUT O&amp;N UC'!$I121*'7. INPUT O&amp;N UC'!$L121,IF(AZ$78="RUN",'7. INPUT O&amp;N UC'!$H121*'7. INPUT O&amp;N UC'!$L121*(1-'7. INPUT O&amp;N UC'!$M121)*(1+'7. INPUT O&amp;N UC'!$N121)^3)))</f>
        <v>0</v>
      </c>
      <c r="BA383" s="297">
        <f>IF(BA$78="NA",0,IF(BA$78="POC",'7. INPUT O&amp;N UC'!$I121*'7. INPUT O&amp;N UC'!$L121,IF(BA$78="RUN",'7. INPUT O&amp;N UC'!$H121*'7. INPUT O&amp;N UC'!$L121*(1-'7. INPUT O&amp;N UC'!$M121)*(1+'7. INPUT O&amp;N UC'!$N121)^3)))</f>
        <v>0</v>
      </c>
      <c r="BB383" s="297">
        <f>IF(BB$78="NA",0,IF(BB$78="POC",'7. INPUT O&amp;N UC'!$I121*'7. INPUT O&amp;N UC'!$L121,IF(BB$78="RUN",'7. INPUT O&amp;N UC'!$H121*'7. INPUT O&amp;N UC'!$L121*(1-'7. INPUT O&amp;N UC'!$M121)*(1+'7. INPUT O&amp;N UC'!$N121)^3)))</f>
        <v>0</v>
      </c>
      <c r="BC383" s="297">
        <f>IF(BC$78="NA",0,IF(BC$78="POC",'7. INPUT O&amp;N UC'!$I121*'7. INPUT O&amp;N UC'!$L121,IF(BC$78="RUN",'7. INPUT O&amp;N UC'!$H121*'7. INPUT O&amp;N UC'!$L121*(1-'7. INPUT O&amp;N UC'!$M121)*(1+'7. INPUT O&amp;N UC'!$N121)^3)))</f>
        <v>0</v>
      </c>
      <c r="BD383" s="297">
        <f>IF(BD$78="NA",0,IF(BD$78="POC",'7. INPUT O&amp;N UC'!$I121*'7. INPUT O&amp;N UC'!$L121,IF(BD$78="RUN",'7. INPUT O&amp;N UC'!$H121*'7. INPUT O&amp;N UC'!$L121*(1-'7. INPUT O&amp;N UC'!$M121)*(1+'7. INPUT O&amp;N UC'!$N121)^3)))</f>
        <v>0</v>
      </c>
      <c r="BE383" s="297">
        <f>IF(BE$78="NA",0,IF(BE$78="POC",'7. INPUT O&amp;N UC'!$I121*'7. INPUT O&amp;N UC'!$L121,IF(BE$78="RUN",'7. INPUT O&amp;N UC'!$H121*'7. INPUT O&amp;N UC'!$L121*(1-'7. INPUT O&amp;N UC'!$M121)*(1+'7. INPUT O&amp;N UC'!$N121)^3)))</f>
        <v>0</v>
      </c>
      <c r="BF383" s="297">
        <f>IF(BF$78="NA",0,IF(BF$78="POC",'7. INPUT O&amp;N UC'!$I121*'7. INPUT O&amp;N UC'!$L121,IF(BF$78="RUN",'7. INPUT O&amp;N UC'!$H121*'7. INPUT O&amp;N UC'!$L121*(1-'7. INPUT O&amp;N UC'!$M121)*(1+'7. INPUT O&amp;N UC'!$N121)^3)))</f>
        <v>0</v>
      </c>
      <c r="BG383" s="297">
        <f>IF(BG$78="NA",0,IF(BG$78="POC",'7. INPUT O&amp;N UC'!$I121*'7. INPUT O&amp;N UC'!$L121,IF(BG$78="RUN",'7. INPUT O&amp;N UC'!$H121*'7. INPUT O&amp;N UC'!$L121*(1-'7. INPUT O&amp;N UC'!$M121)*(1+'7. INPUT O&amp;N UC'!$N121)^3)))</f>
        <v>0</v>
      </c>
      <c r="BH383" s="297">
        <f>IF(BH$78="NA",0,IF(BH$78="POC",'7. INPUT O&amp;N UC'!$I121*'7. INPUT O&amp;N UC'!$L121,IF(BH$78="RUN",'7. INPUT O&amp;N UC'!$H121*'7. INPUT O&amp;N UC'!$L121*(1-'7. INPUT O&amp;N UC'!$M121)*(1+'7. INPUT O&amp;N UC'!$N121)^4)))</f>
        <v>0</v>
      </c>
      <c r="BI383" s="297">
        <f>IF(BI$78="NA",0,IF(BI$78="POC",'7. INPUT O&amp;N UC'!$I121*'7. INPUT O&amp;N UC'!$L121,IF(BI$78="RUN",'7. INPUT O&amp;N UC'!$H121*'7. INPUT O&amp;N UC'!$L121*(1-'7. INPUT O&amp;N UC'!$M121)*(1+'7. INPUT O&amp;N UC'!$N121)^4)))</f>
        <v>0</v>
      </c>
      <c r="BJ383" s="297">
        <f>IF(BJ$78="NA",0,IF(BJ$78="POC",'7. INPUT O&amp;N UC'!$I121*'7. INPUT O&amp;N UC'!$L121,IF(BJ$78="RUN",'7. INPUT O&amp;N UC'!$H121*'7. INPUT O&amp;N UC'!$L121*(1-'7. INPUT O&amp;N UC'!$M121)*(1+'7. INPUT O&amp;N UC'!$N121)^4)))</f>
        <v>0</v>
      </c>
      <c r="BK383" s="297">
        <f>IF(BK$78="NA",0,IF(BK$78="POC",'7. INPUT O&amp;N UC'!$I121*'7. INPUT O&amp;N UC'!$L121,IF(BK$78="RUN",'7. INPUT O&amp;N UC'!$H121*'7. INPUT O&amp;N UC'!$L121*(1-'7. INPUT O&amp;N UC'!$M121)*(1+'7. INPUT O&amp;N UC'!$N121)^4)))</f>
        <v>0</v>
      </c>
      <c r="BL383" s="297">
        <f>IF(BL$78="NA",0,IF(BL$78="POC",'7. INPUT O&amp;N UC'!$I121*'7. INPUT O&amp;N UC'!$L121,IF(BL$78="RUN",'7. INPUT O&amp;N UC'!$H121*'7. INPUT O&amp;N UC'!$L121*(1-'7. INPUT O&amp;N UC'!$M121)*(1+'7. INPUT O&amp;N UC'!$N121)^4)))</f>
        <v>0</v>
      </c>
      <c r="BM383" s="297">
        <f>IF(BM$78="NA",0,IF(BM$78="POC",'7. INPUT O&amp;N UC'!$I121*'7. INPUT O&amp;N UC'!$L121,IF(BM$78="RUN",'7. INPUT O&amp;N UC'!$H121*'7. INPUT O&amp;N UC'!$L121*(1-'7. INPUT O&amp;N UC'!$M121)*(1+'7. INPUT O&amp;N UC'!$N121)^4)))</f>
        <v>0</v>
      </c>
      <c r="BN383" s="297">
        <f>IF(BN$78="NA",0,IF(BN$78="POC",'7. INPUT O&amp;N UC'!$I121*'7. INPUT O&amp;N UC'!$L121,IF(BN$78="RUN",'7. INPUT O&amp;N UC'!$H121*'7. INPUT O&amp;N UC'!$L121*(1-'7. INPUT O&amp;N UC'!$M121)*(1+'7. INPUT O&amp;N UC'!$N121)^4)))</f>
        <v>0</v>
      </c>
      <c r="BO383" s="297">
        <f>IF(BO$78="NA",0,IF(BO$78="POC",'7. INPUT O&amp;N UC'!$I121*'7. INPUT O&amp;N UC'!$L121,IF(BO$78="RUN",'7. INPUT O&amp;N UC'!$H121*'7. INPUT O&amp;N UC'!$L121*(1-'7. INPUT O&amp;N UC'!$M121)*(1+'7. INPUT O&amp;N UC'!$N121)^4)))</f>
        <v>0</v>
      </c>
      <c r="BP383" s="297">
        <f>IF(BP$78="NA",0,IF(BP$78="POC",'7. INPUT O&amp;N UC'!$I121*'7. INPUT O&amp;N UC'!$L121,IF(BP$78="RUN",'7. INPUT O&amp;N UC'!$H121*'7. INPUT O&amp;N UC'!$L121*(1-'7. INPUT O&amp;N UC'!$M121)*(1+'7. INPUT O&amp;N UC'!$N121)^4)))</f>
        <v>0</v>
      </c>
      <c r="BQ383" s="297">
        <f>IF(BQ$78="NA",0,IF(BQ$78="POC",'7. INPUT O&amp;N UC'!$I121*'7. INPUT O&amp;N UC'!$L121,IF(BQ$78="RUN",'7. INPUT O&amp;N UC'!$H121*'7. INPUT O&amp;N UC'!$L121*(1-'7. INPUT O&amp;N UC'!$M121)*(1+'7. INPUT O&amp;N UC'!$N121)^4)))</f>
        <v>0</v>
      </c>
      <c r="BR383" s="297">
        <f>IF(BR$78="NA",0,IF(BR$78="POC",'7. INPUT O&amp;N UC'!$I121*'7. INPUT O&amp;N UC'!$L121,IF(BR$78="RUN",'7. INPUT O&amp;N UC'!$H121*'7. INPUT O&amp;N UC'!$L121*(1-'7. INPUT O&amp;N UC'!$M121)*(1+'7. INPUT O&amp;N UC'!$N121)^4)))</f>
        <v>0</v>
      </c>
      <c r="BS383" s="297">
        <f>IF(BS$78="NA",0,IF(BS$78="POC",'7. INPUT O&amp;N UC'!$I121*'7. INPUT O&amp;N UC'!$L121,IF(BS$78="RUN",'7. INPUT O&amp;N UC'!$H121*'7. INPUT O&amp;N UC'!$L121*(1-'7. INPUT O&amp;N UC'!$M121)*(1+'7. INPUT O&amp;N UC'!$N121)^4)))</f>
        <v>0</v>
      </c>
    </row>
    <row r="384" spans="2:71" s="80" customFormat="1" outlineLevel="2">
      <c r="B384" s="129" t="str">
        <f>'7. INPUT O&amp;N UC'!D122</f>
        <v>O&amp;N UC-4.1.3-Item #5</v>
      </c>
      <c r="C384" s="129" t="str">
        <f>'7. INPUT O&amp;N UC'!F122</f>
        <v>Audio Notification - EPU Base</v>
      </c>
      <c r="E384" s="297">
        <f t="shared" si="212"/>
        <v>277599.32307692314</v>
      </c>
      <c r="F384" s="297">
        <f t="shared" si="213"/>
        <v>48461.538461538468</v>
      </c>
      <c r="G384" s="297">
        <f t="shared" si="214"/>
        <v>115144.61538461543</v>
      </c>
      <c r="H384" s="297">
        <f t="shared" si="215"/>
        <v>113993.16923076921</v>
      </c>
      <c r="I384" s="297">
        <f t="shared" si="216"/>
        <v>0</v>
      </c>
      <c r="J384" s="297">
        <f t="shared" si="217"/>
        <v>0</v>
      </c>
      <c r="K384" s="291"/>
      <c r="L384" s="297">
        <f>IF(L$78="NA",0,IF(L$78="POC",'7. INPUT O&amp;N UC'!$I122*'7. INPUT O&amp;N UC'!$L122,IF(L$78="RUN",'7. INPUT O&amp;N UC'!$H122*'7. INPUT O&amp;N UC'!$L122*(1-'7. INPUT O&amp;N UC'!$M122))))</f>
        <v>0</v>
      </c>
      <c r="M384" s="297">
        <f>IF(M$78="NA",0,IF(M$78="POC",'7. INPUT O&amp;N UC'!$I122*'7. INPUT O&amp;N UC'!$L122,IF(M$78="RUN",'7. INPUT O&amp;N UC'!$H122*'7. INPUT O&amp;N UC'!$L122*(1-'7. INPUT O&amp;N UC'!$M122))))</f>
        <v>0</v>
      </c>
      <c r="N384" s="297">
        <f>IF(N$78="NA",0,IF(N$78="POC",'7. INPUT O&amp;N UC'!$I122*'7. INPUT O&amp;N UC'!$L122,IF(N$78="RUN",'7. INPUT O&amp;N UC'!$H122*'7. INPUT O&amp;N UC'!$L122*(1-'7. INPUT O&amp;N UC'!$M122))))</f>
        <v>0</v>
      </c>
      <c r="O384" s="297">
        <f>IF(O$78="NA",0,IF(O$78="POC",'7. INPUT O&amp;N UC'!$I122*'7. INPUT O&amp;N UC'!$L122,IF(O$78="RUN",'7. INPUT O&amp;N UC'!$H122*'7. INPUT O&amp;N UC'!$L122*(1-'7. INPUT O&amp;N UC'!$M122))))</f>
        <v>0</v>
      </c>
      <c r="P384" s="297">
        <f>IF(P$78="NA",0,IF(P$78="POC",'7. INPUT O&amp;N UC'!$I122*'7. INPUT O&amp;N UC'!$L122,IF(P$78="RUN",'7. INPUT O&amp;N UC'!$H122*'7. INPUT O&amp;N UC'!$L122*(1-'7. INPUT O&amp;N UC'!$M122))))</f>
        <v>0</v>
      </c>
      <c r="Q384" s="297">
        <f>IF(Q$78="NA",0,IF(Q$78="POC",'7. INPUT O&amp;N UC'!$I122*'7. INPUT O&amp;N UC'!$L122,IF(Q$78="RUN",'7. INPUT O&amp;N UC'!$H122*'7. INPUT O&amp;N UC'!$L122*(1-'7. INPUT O&amp;N UC'!$M122))))</f>
        <v>0</v>
      </c>
      <c r="R384" s="297">
        <f>IF(R$78="NA",0,IF(R$78="POC",'7. INPUT O&amp;N UC'!$I122*'7. INPUT O&amp;N UC'!$L122,IF(R$78="RUN",'7. INPUT O&amp;N UC'!$H122*'7. INPUT O&amp;N UC'!$L122*(1-'7. INPUT O&amp;N UC'!$M122))))</f>
        <v>0</v>
      </c>
      <c r="S384" s="297">
        <f>IF(S$78="NA",0,IF(S$78="POC",'7. INPUT O&amp;N UC'!$I122*'7. INPUT O&amp;N UC'!$L122,IF(S$78="RUN",'7. INPUT O&amp;N UC'!$H122*'7. INPUT O&amp;N UC'!$L122*(1-'7. INPUT O&amp;N UC'!$M122))))</f>
        <v>9692.3076923076933</v>
      </c>
      <c r="T384" s="297">
        <f>IF(T$78="NA",0,IF(T$78="POC",'7. INPUT O&amp;N UC'!$I122*'7. INPUT O&amp;N UC'!$L122,IF(T$78="RUN",'7. INPUT O&amp;N UC'!$H122*'7. INPUT O&amp;N UC'!$L122*(1-'7. INPUT O&amp;N UC'!$M122))))</f>
        <v>9692.3076923076933</v>
      </c>
      <c r="U384" s="297">
        <f>IF(U$78="NA",0,IF(U$78="POC",'7. INPUT O&amp;N UC'!$I122*'7. INPUT O&amp;N UC'!$L122,IF(U$78="RUN",'7. INPUT O&amp;N UC'!$H122*'7. INPUT O&amp;N UC'!$L122*(1-'7. INPUT O&amp;N UC'!$M122))))</f>
        <v>9692.3076923076933</v>
      </c>
      <c r="V384" s="297">
        <f>IF(V$78="NA",0,IF(V$78="POC",'7. INPUT O&amp;N UC'!$I122*'7. INPUT O&amp;N UC'!$L122,IF(V$78="RUN",'7. INPUT O&amp;N UC'!$H122*'7. INPUT O&amp;N UC'!$L122*(1-'7. INPUT O&amp;N UC'!$M122))))</f>
        <v>9692.3076923076933</v>
      </c>
      <c r="W384" s="297">
        <f>IF(W$78="NA",0,IF(W$78="POC",'7. INPUT O&amp;N UC'!$I122*'7. INPUT O&amp;N UC'!$L122,IF(W$78="RUN",'7. INPUT O&amp;N UC'!$H122*'7. INPUT O&amp;N UC'!$L122*(1-'7. INPUT O&amp;N UC'!$M122))))</f>
        <v>9692.3076923076933</v>
      </c>
      <c r="X384" s="297">
        <f>IF(X$78="NA",0,IF(X$78="POC",'7. INPUT O&amp;N UC'!$I122*'7. INPUT O&amp;N UC'!$L122,IF(X$78="RUN",'7. INPUT O&amp;N UC'!$H122*'7. INPUT O&amp;N UC'!$L122*(1-'7. INPUT O&amp;N UC'!$M122)*(1+'7. INPUT O&amp;N UC'!$N122))))</f>
        <v>9595.3846153846171</v>
      </c>
      <c r="Y384" s="297">
        <f>IF(Y$78="NA",0,IF(Y$78="POC",'7. INPUT O&amp;N UC'!$I122*'7. INPUT O&amp;N UC'!$L122,IF(Y$78="RUN",'7. INPUT O&amp;N UC'!$H122*'7. INPUT O&amp;N UC'!$L122*(1-'7. INPUT O&amp;N UC'!$M122)*(1+'7. INPUT O&amp;N UC'!$N122))))</f>
        <v>9595.3846153846171</v>
      </c>
      <c r="Z384" s="297">
        <f>IF(Z$78="NA",0,IF(Z$78="POC",'7. INPUT O&amp;N UC'!$I122*'7. INPUT O&amp;N UC'!$L122,IF(Z$78="RUN",'7. INPUT O&amp;N UC'!$H122*'7. INPUT O&amp;N UC'!$L122*(1-'7. INPUT O&amp;N UC'!$M122)*(1+'7. INPUT O&amp;N UC'!$N122))))</f>
        <v>9595.3846153846171</v>
      </c>
      <c r="AA384" s="297">
        <f>IF(AA$78="NA",0,IF(AA$78="POC",'7. INPUT O&amp;N UC'!$I122*'7. INPUT O&amp;N UC'!$L122,IF(AA$78="RUN",'7. INPUT O&amp;N UC'!$H122*'7. INPUT O&amp;N UC'!$L122*(1-'7. INPUT O&amp;N UC'!$M122)*(1+'7. INPUT O&amp;N UC'!$N122))))</f>
        <v>9595.3846153846171</v>
      </c>
      <c r="AB384" s="297">
        <f>IF(AB$78="NA",0,IF(AB$78="POC",'7. INPUT O&amp;N UC'!$I122*'7. INPUT O&amp;N UC'!$L122,IF(AB$78="RUN",'7. INPUT O&amp;N UC'!$H122*'7. INPUT O&amp;N UC'!$L122*(1-'7. INPUT O&amp;N UC'!$M122)*(1+'7. INPUT O&amp;N UC'!$N122))))</f>
        <v>9595.3846153846171</v>
      </c>
      <c r="AC384" s="297">
        <f>IF(AC$78="NA",0,IF(AC$78="POC",'7. INPUT O&amp;N UC'!$I122*'7. INPUT O&amp;N UC'!$L122,IF(AC$78="RUN",'7. INPUT O&amp;N UC'!$H122*'7. INPUT O&amp;N UC'!$L122*(1-'7. INPUT O&amp;N UC'!$M122)*(1+'7. INPUT O&amp;N UC'!$N122))))</f>
        <v>9595.3846153846171</v>
      </c>
      <c r="AD384" s="297">
        <f>IF(AD$78="NA",0,IF(AD$78="POC",'7. INPUT O&amp;N UC'!$I122*'7. INPUT O&amp;N UC'!$L122,IF(AD$78="RUN",'7. INPUT O&amp;N UC'!$H122*'7. INPUT O&amp;N UC'!$L122*(1-'7. INPUT O&amp;N UC'!$M122)*(1+'7. INPUT O&amp;N UC'!$N122))))</f>
        <v>9595.3846153846171</v>
      </c>
      <c r="AE384" s="297">
        <f>IF(AE$78="NA",0,IF(AE$78="POC",'7. INPUT O&amp;N UC'!$I122*'7. INPUT O&amp;N UC'!$L122,IF(AE$78="RUN",'7. INPUT O&amp;N UC'!$H122*'7. INPUT O&amp;N UC'!$L122*(1-'7. INPUT O&amp;N UC'!$M122)*(1+'7. INPUT O&amp;N UC'!$N122))))</f>
        <v>9595.3846153846171</v>
      </c>
      <c r="AF384" s="297">
        <f>IF(AF$78="NA",0,IF(AF$78="POC",'7. INPUT O&amp;N UC'!$I122*'7. INPUT O&amp;N UC'!$L122,IF(AF$78="RUN",'7. INPUT O&amp;N UC'!$H122*'7. INPUT O&amp;N UC'!$L122*(1-'7. INPUT O&amp;N UC'!$M122)*(1+'7. INPUT O&amp;N UC'!$N122))))</f>
        <v>9595.3846153846171</v>
      </c>
      <c r="AG384" s="297">
        <f>IF(AG$78="NA",0,IF(AG$78="POC",'7. INPUT O&amp;N UC'!$I122*'7. INPUT O&amp;N UC'!$L122,IF(AG$78="RUN",'7. INPUT O&amp;N UC'!$H122*'7. INPUT O&amp;N UC'!$L122*(1-'7. INPUT O&amp;N UC'!$M122)*(1+'7. INPUT O&amp;N UC'!$N122))))</f>
        <v>9595.3846153846171</v>
      </c>
      <c r="AH384" s="297">
        <f>IF(AH$78="NA",0,IF(AH$78="POC",'7. INPUT O&amp;N UC'!$I122*'7. INPUT O&amp;N UC'!$L122,IF(AH$78="RUN",'7. INPUT O&amp;N UC'!$H122*'7. INPUT O&amp;N UC'!$L122*(1-'7. INPUT O&amp;N UC'!$M122)*(1+'7. INPUT O&amp;N UC'!$N122))))</f>
        <v>9595.3846153846171</v>
      </c>
      <c r="AI384" s="297">
        <f>IF(AI$78="NA",0,IF(AI$78="POC",'7. INPUT O&amp;N UC'!$I122*'7. INPUT O&amp;N UC'!$L122,IF(AI$78="RUN",'7. INPUT O&amp;N UC'!$H122*'7. INPUT O&amp;N UC'!$L122*(1-'7. INPUT O&amp;N UC'!$M122)*(1+'7. INPUT O&amp;N UC'!$N122))))</f>
        <v>9595.3846153846171</v>
      </c>
      <c r="AJ384" s="297">
        <f>IF(AJ$78="NA",0,IF(AJ$78="POC",'7. INPUT O&amp;N UC'!$I122*'7. INPUT O&amp;N UC'!$L122,IF(AJ$78="RUN",'7. INPUT O&amp;N UC'!$H122*'7. INPUT O&amp;N UC'!$L122*(1-'7. INPUT O&amp;N UC'!$M122)*(1+'7. INPUT O&amp;N UC'!$N122)^2)))</f>
        <v>9499.4307692307702</v>
      </c>
      <c r="AK384" s="297">
        <f>IF(AK$78="NA",0,IF(AK$78="POC",'7. INPUT O&amp;N UC'!$I122*'7. INPUT O&amp;N UC'!$L122,IF(AK$78="RUN",'7. INPUT O&amp;N UC'!$H122*'7. INPUT O&amp;N UC'!$L122*(1-'7. INPUT O&amp;N UC'!$M122)*(1+'7. INPUT O&amp;N UC'!$N122)^2)))</f>
        <v>9499.4307692307702</v>
      </c>
      <c r="AL384" s="297">
        <f>IF(AL$78="NA",0,IF(AL$78="POC",'7. INPUT O&amp;N UC'!$I122*'7. INPUT O&amp;N UC'!$L122,IF(AL$78="RUN",'7. INPUT O&amp;N UC'!$H122*'7. INPUT O&amp;N UC'!$L122*(1-'7. INPUT O&amp;N UC'!$M122)*(1+'7. INPUT O&amp;N UC'!$N122)^2)))</f>
        <v>9499.4307692307702</v>
      </c>
      <c r="AM384" s="297">
        <f>IF(AM$78="NA",0,IF(AM$78="POC",'7. INPUT O&amp;N UC'!$I122*'7. INPUT O&amp;N UC'!$L122,IF(AM$78="RUN",'7. INPUT O&amp;N UC'!$H122*'7. INPUT O&amp;N UC'!$L122*(1-'7. INPUT O&amp;N UC'!$M122)*(1+'7. INPUT O&amp;N UC'!$N122)^2)))</f>
        <v>9499.4307692307702</v>
      </c>
      <c r="AN384" s="297">
        <f>IF(AN$78="NA",0,IF(AN$78="POC",'7. INPUT O&amp;N UC'!$I122*'7. INPUT O&amp;N UC'!$L122,IF(AN$78="RUN",'7. INPUT O&amp;N UC'!$H122*'7. INPUT O&amp;N UC'!$L122*(1-'7. INPUT O&amp;N UC'!$M122)*(1+'7. INPUT O&amp;N UC'!$N122)^2)))</f>
        <v>9499.4307692307702</v>
      </c>
      <c r="AO384" s="297">
        <f>IF(AO$78="NA",0,IF(AO$78="POC",'7. INPUT O&amp;N UC'!$I122*'7. INPUT O&amp;N UC'!$L122,IF(AO$78="RUN",'7. INPUT O&amp;N UC'!$H122*'7. INPUT O&amp;N UC'!$L122*(1-'7. INPUT O&amp;N UC'!$M122)*(1+'7. INPUT O&amp;N UC'!$N122)^2)))</f>
        <v>9499.4307692307702</v>
      </c>
      <c r="AP384" s="297">
        <f>IF(AP$78="NA",0,IF(AP$78="POC",'7. INPUT O&amp;N UC'!$I122*'7. INPUT O&amp;N UC'!$L122,IF(AP$78="RUN",'7. INPUT O&amp;N UC'!$H122*'7. INPUT O&amp;N UC'!$L122*(1-'7. INPUT O&amp;N UC'!$M122)*(1+'7. INPUT O&amp;N UC'!$N122)^2)))</f>
        <v>9499.4307692307702</v>
      </c>
      <c r="AQ384" s="297">
        <f>IF(AQ$78="NA",0,IF(AQ$78="POC",'7. INPUT O&amp;N UC'!$I122*'7. INPUT O&amp;N UC'!$L122,IF(AQ$78="RUN",'7. INPUT O&amp;N UC'!$H122*'7. INPUT O&amp;N UC'!$L122*(1-'7. INPUT O&amp;N UC'!$M122)*(1+'7. INPUT O&amp;N UC'!$N122)^2)))</f>
        <v>9499.4307692307702</v>
      </c>
      <c r="AR384" s="297">
        <f>IF(AR$78="NA",0,IF(AR$78="POC",'7. INPUT O&amp;N UC'!$I122*'7. INPUT O&amp;N UC'!$L122,IF(AR$78="RUN",'7. INPUT O&amp;N UC'!$H122*'7. INPUT O&amp;N UC'!$L122*(1-'7. INPUT O&amp;N UC'!$M122)*(1+'7. INPUT O&amp;N UC'!$N122)^2)))</f>
        <v>9499.4307692307702</v>
      </c>
      <c r="AS384" s="297">
        <f>IF(AS$78="NA",0,IF(AS$78="POC",'7. INPUT O&amp;N UC'!$I122*'7. INPUT O&amp;N UC'!$L122,IF(AS$78="RUN",'7. INPUT O&amp;N UC'!$H122*'7. INPUT O&amp;N UC'!$L122*(1-'7. INPUT O&amp;N UC'!$M122)*(1+'7. INPUT O&amp;N UC'!$N122)^2)))</f>
        <v>9499.4307692307702</v>
      </c>
      <c r="AT384" s="297">
        <f>IF(AT$78="NA",0,IF(AT$78="POC",'7. INPUT O&amp;N UC'!$I122*'7. INPUT O&amp;N UC'!$L122,IF(AT$78="RUN",'7. INPUT O&amp;N UC'!$H122*'7. INPUT O&amp;N UC'!$L122*(1-'7. INPUT O&amp;N UC'!$M122)*(1+'7. INPUT O&amp;N UC'!$N122)^2)))</f>
        <v>9499.4307692307702</v>
      </c>
      <c r="AU384" s="297">
        <f>IF(AU$78="NA",0,IF(AU$78="POC",'7. INPUT O&amp;N UC'!$I122*'7. INPUT O&amp;N UC'!$L122,IF(AU$78="RUN",'7. INPUT O&amp;N UC'!$H122*'7. INPUT O&amp;N UC'!$L122*(1-'7. INPUT O&amp;N UC'!$M122)*(1+'7. INPUT O&amp;N UC'!$N122)^2)))</f>
        <v>9499.4307692307702</v>
      </c>
      <c r="AV384" s="297">
        <f>IF(AV$78="NA",0,IF(AV$78="POC",'7. INPUT O&amp;N UC'!$I122*'7. INPUT O&amp;N UC'!$L122,IF(AV$78="RUN",'7. INPUT O&amp;N UC'!$H122*'7. INPUT O&amp;N UC'!$L122*(1-'7. INPUT O&amp;N UC'!$M122)*(1+'7. INPUT O&amp;N UC'!$N122)^3)))</f>
        <v>0</v>
      </c>
      <c r="AW384" s="297">
        <f>IF(AW$78="NA",0,IF(AW$78="POC",'7. INPUT O&amp;N UC'!$I122*'7. INPUT O&amp;N UC'!$L122,IF(AW$78="RUN",'7. INPUT O&amp;N UC'!$H122*'7. INPUT O&amp;N UC'!$L122*(1-'7. INPUT O&amp;N UC'!$M122)*(1+'7. INPUT O&amp;N UC'!$N122)^3)))</f>
        <v>0</v>
      </c>
      <c r="AX384" s="297">
        <f>IF(AX$78="NA",0,IF(AX$78="POC",'7. INPUT O&amp;N UC'!$I122*'7. INPUT O&amp;N UC'!$L122,IF(AX$78="RUN",'7. INPUT O&amp;N UC'!$H122*'7. INPUT O&amp;N UC'!$L122*(1-'7. INPUT O&amp;N UC'!$M122)*(1+'7. INPUT O&amp;N UC'!$N122)^3)))</f>
        <v>0</v>
      </c>
      <c r="AY384" s="297">
        <f>IF(AY$78="NA",0,IF(AY$78="POC",'7. INPUT O&amp;N UC'!$I122*'7. INPUT O&amp;N UC'!$L122,IF(AY$78="RUN",'7. INPUT O&amp;N UC'!$H122*'7. INPUT O&amp;N UC'!$L122*(1-'7. INPUT O&amp;N UC'!$M122)*(1+'7. INPUT O&amp;N UC'!$N122)^3)))</f>
        <v>0</v>
      </c>
      <c r="AZ384" s="297">
        <f>IF(AZ$78="NA",0,IF(AZ$78="POC",'7. INPUT O&amp;N UC'!$I122*'7. INPUT O&amp;N UC'!$L122,IF(AZ$78="RUN",'7. INPUT O&amp;N UC'!$H122*'7. INPUT O&amp;N UC'!$L122*(1-'7. INPUT O&amp;N UC'!$M122)*(1+'7. INPUT O&amp;N UC'!$N122)^3)))</f>
        <v>0</v>
      </c>
      <c r="BA384" s="297">
        <f>IF(BA$78="NA",0,IF(BA$78="POC",'7. INPUT O&amp;N UC'!$I122*'7. INPUT O&amp;N UC'!$L122,IF(BA$78="RUN",'7. INPUT O&amp;N UC'!$H122*'7. INPUT O&amp;N UC'!$L122*(1-'7. INPUT O&amp;N UC'!$M122)*(1+'7. INPUT O&amp;N UC'!$N122)^3)))</f>
        <v>0</v>
      </c>
      <c r="BB384" s="297">
        <f>IF(BB$78="NA",0,IF(BB$78="POC",'7. INPUT O&amp;N UC'!$I122*'7. INPUT O&amp;N UC'!$L122,IF(BB$78="RUN",'7. INPUT O&amp;N UC'!$H122*'7. INPUT O&amp;N UC'!$L122*(1-'7. INPUT O&amp;N UC'!$M122)*(1+'7. INPUT O&amp;N UC'!$N122)^3)))</f>
        <v>0</v>
      </c>
      <c r="BC384" s="297">
        <f>IF(BC$78="NA",0,IF(BC$78="POC",'7. INPUT O&amp;N UC'!$I122*'7. INPUT O&amp;N UC'!$L122,IF(BC$78="RUN",'7. INPUT O&amp;N UC'!$H122*'7. INPUT O&amp;N UC'!$L122*(1-'7. INPUT O&amp;N UC'!$M122)*(1+'7. INPUT O&amp;N UC'!$N122)^3)))</f>
        <v>0</v>
      </c>
      <c r="BD384" s="297">
        <f>IF(BD$78="NA",0,IF(BD$78="POC",'7. INPUT O&amp;N UC'!$I122*'7. INPUT O&amp;N UC'!$L122,IF(BD$78="RUN",'7. INPUT O&amp;N UC'!$H122*'7. INPUT O&amp;N UC'!$L122*(1-'7. INPUT O&amp;N UC'!$M122)*(1+'7. INPUT O&amp;N UC'!$N122)^3)))</f>
        <v>0</v>
      </c>
      <c r="BE384" s="297">
        <f>IF(BE$78="NA",0,IF(BE$78="POC",'7. INPUT O&amp;N UC'!$I122*'7. INPUT O&amp;N UC'!$L122,IF(BE$78="RUN",'7. INPUT O&amp;N UC'!$H122*'7. INPUT O&amp;N UC'!$L122*(1-'7. INPUT O&amp;N UC'!$M122)*(1+'7. INPUT O&amp;N UC'!$N122)^3)))</f>
        <v>0</v>
      </c>
      <c r="BF384" s="297">
        <f>IF(BF$78="NA",0,IF(BF$78="POC",'7. INPUT O&amp;N UC'!$I122*'7. INPUT O&amp;N UC'!$L122,IF(BF$78="RUN",'7. INPUT O&amp;N UC'!$H122*'7. INPUT O&amp;N UC'!$L122*(1-'7. INPUT O&amp;N UC'!$M122)*(1+'7. INPUT O&amp;N UC'!$N122)^3)))</f>
        <v>0</v>
      </c>
      <c r="BG384" s="297">
        <f>IF(BG$78="NA",0,IF(BG$78="POC",'7. INPUT O&amp;N UC'!$I122*'7. INPUT O&amp;N UC'!$L122,IF(BG$78="RUN",'7. INPUT O&amp;N UC'!$H122*'7. INPUT O&amp;N UC'!$L122*(1-'7. INPUT O&amp;N UC'!$M122)*(1+'7. INPUT O&amp;N UC'!$N122)^3)))</f>
        <v>0</v>
      </c>
      <c r="BH384" s="297">
        <f>IF(BH$78="NA",0,IF(BH$78="POC",'7. INPUT O&amp;N UC'!$I122*'7. INPUT O&amp;N UC'!$L122,IF(BH$78="RUN",'7. INPUT O&amp;N UC'!$H122*'7. INPUT O&amp;N UC'!$L122*(1-'7. INPUT O&amp;N UC'!$M122)*(1+'7. INPUT O&amp;N UC'!$N122)^4)))</f>
        <v>0</v>
      </c>
      <c r="BI384" s="297">
        <f>IF(BI$78="NA",0,IF(BI$78="POC",'7. INPUT O&amp;N UC'!$I122*'7. INPUT O&amp;N UC'!$L122,IF(BI$78="RUN",'7. INPUT O&amp;N UC'!$H122*'7. INPUT O&amp;N UC'!$L122*(1-'7. INPUT O&amp;N UC'!$M122)*(1+'7. INPUT O&amp;N UC'!$N122)^4)))</f>
        <v>0</v>
      </c>
      <c r="BJ384" s="297">
        <f>IF(BJ$78="NA",0,IF(BJ$78="POC",'7. INPUT O&amp;N UC'!$I122*'7. INPUT O&amp;N UC'!$L122,IF(BJ$78="RUN",'7. INPUT O&amp;N UC'!$H122*'7. INPUT O&amp;N UC'!$L122*(1-'7. INPUT O&amp;N UC'!$M122)*(1+'7. INPUT O&amp;N UC'!$N122)^4)))</f>
        <v>0</v>
      </c>
      <c r="BK384" s="297">
        <f>IF(BK$78="NA",0,IF(BK$78="POC",'7. INPUT O&amp;N UC'!$I122*'7. INPUT O&amp;N UC'!$L122,IF(BK$78="RUN",'7. INPUT O&amp;N UC'!$H122*'7. INPUT O&amp;N UC'!$L122*(1-'7. INPUT O&amp;N UC'!$M122)*(1+'7. INPUT O&amp;N UC'!$N122)^4)))</f>
        <v>0</v>
      </c>
      <c r="BL384" s="297">
        <f>IF(BL$78="NA",0,IF(BL$78="POC",'7. INPUT O&amp;N UC'!$I122*'7. INPUT O&amp;N UC'!$L122,IF(BL$78="RUN",'7. INPUT O&amp;N UC'!$H122*'7. INPUT O&amp;N UC'!$L122*(1-'7. INPUT O&amp;N UC'!$M122)*(1+'7. INPUT O&amp;N UC'!$N122)^4)))</f>
        <v>0</v>
      </c>
      <c r="BM384" s="297">
        <f>IF(BM$78="NA",0,IF(BM$78="POC",'7. INPUT O&amp;N UC'!$I122*'7. INPUT O&amp;N UC'!$L122,IF(BM$78="RUN",'7. INPUT O&amp;N UC'!$H122*'7. INPUT O&amp;N UC'!$L122*(1-'7. INPUT O&amp;N UC'!$M122)*(1+'7. INPUT O&amp;N UC'!$N122)^4)))</f>
        <v>0</v>
      </c>
      <c r="BN384" s="297">
        <f>IF(BN$78="NA",0,IF(BN$78="POC",'7. INPUT O&amp;N UC'!$I122*'7. INPUT O&amp;N UC'!$L122,IF(BN$78="RUN",'7. INPUT O&amp;N UC'!$H122*'7. INPUT O&amp;N UC'!$L122*(1-'7. INPUT O&amp;N UC'!$M122)*(1+'7. INPUT O&amp;N UC'!$N122)^4)))</f>
        <v>0</v>
      </c>
      <c r="BO384" s="297">
        <f>IF(BO$78="NA",0,IF(BO$78="POC",'7. INPUT O&amp;N UC'!$I122*'7. INPUT O&amp;N UC'!$L122,IF(BO$78="RUN",'7. INPUT O&amp;N UC'!$H122*'7. INPUT O&amp;N UC'!$L122*(1-'7. INPUT O&amp;N UC'!$M122)*(1+'7. INPUT O&amp;N UC'!$N122)^4)))</f>
        <v>0</v>
      </c>
      <c r="BP384" s="297">
        <f>IF(BP$78="NA",0,IF(BP$78="POC",'7. INPUT O&amp;N UC'!$I122*'7. INPUT O&amp;N UC'!$L122,IF(BP$78="RUN",'7. INPUT O&amp;N UC'!$H122*'7. INPUT O&amp;N UC'!$L122*(1-'7. INPUT O&amp;N UC'!$M122)*(1+'7. INPUT O&amp;N UC'!$N122)^4)))</f>
        <v>0</v>
      </c>
      <c r="BQ384" s="297">
        <f>IF(BQ$78="NA",0,IF(BQ$78="POC",'7. INPUT O&amp;N UC'!$I122*'7. INPUT O&amp;N UC'!$L122,IF(BQ$78="RUN",'7. INPUT O&amp;N UC'!$H122*'7. INPUT O&amp;N UC'!$L122*(1-'7. INPUT O&amp;N UC'!$M122)*(1+'7. INPUT O&amp;N UC'!$N122)^4)))</f>
        <v>0</v>
      </c>
      <c r="BR384" s="297">
        <f>IF(BR$78="NA",0,IF(BR$78="POC",'7. INPUT O&amp;N UC'!$I122*'7. INPUT O&amp;N UC'!$L122,IF(BR$78="RUN",'7. INPUT O&amp;N UC'!$H122*'7. INPUT O&amp;N UC'!$L122*(1-'7. INPUT O&amp;N UC'!$M122)*(1+'7. INPUT O&amp;N UC'!$N122)^4)))</f>
        <v>0</v>
      </c>
      <c r="BS384" s="297">
        <f>IF(BS$78="NA",0,IF(BS$78="POC",'7. INPUT O&amp;N UC'!$I122*'7. INPUT O&amp;N UC'!$L122,IF(BS$78="RUN",'7. INPUT O&amp;N UC'!$H122*'7. INPUT O&amp;N UC'!$L122*(1-'7. INPUT O&amp;N UC'!$M122)*(1+'7. INPUT O&amp;N UC'!$N122)^4)))</f>
        <v>0</v>
      </c>
    </row>
    <row r="385" spans="1:71" s="80" customFormat="1" outlineLevel="2">
      <c r="B385" s="129" t="str">
        <f>'7. INPUT O&amp;N UC'!D123</f>
        <v>O&amp;N UC-4.1.3-Item #6</v>
      </c>
      <c r="C385" s="129" t="str">
        <f>'7. INPUT O&amp;N UC'!F123</f>
        <v>Audio Notification - EPU ASU</v>
      </c>
      <c r="E385" s="297">
        <f t="shared" si="212"/>
        <v>74951.817230769229</v>
      </c>
      <c r="F385" s="297">
        <f t="shared" si="213"/>
        <v>13084.615384615387</v>
      </c>
      <c r="G385" s="297">
        <f t="shared" si="214"/>
        <v>31089.046153846157</v>
      </c>
      <c r="H385" s="297">
        <f t="shared" si="215"/>
        <v>30778.15569230769</v>
      </c>
      <c r="I385" s="297">
        <f t="shared" si="216"/>
        <v>0</v>
      </c>
      <c r="J385" s="297">
        <f t="shared" si="217"/>
        <v>0</v>
      </c>
      <c r="K385" s="291"/>
      <c r="L385" s="297">
        <f>IF(L$78="NA",0,IF(L$78="POC",'7. INPUT O&amp;N UC'!$I123*'7. INPUT O&amp;N UC'!$L123,IF(L$78="RUN",'7. INPUT O&amp;N UC'!$H123*'7. INPUT O&amp;N UC'!$L123*(1-'7. INPUT O&amp;N UC'!$M123))))</f>
        <v>0</v>
      </c>
      <c r="M385" s="297">
        <f>IF(M$78="NA",0,IF(M$78="POC",'7. INPUT O&amp;N UC'!$I123*'7. INPUT O&amp;N UC'!$L123,IF(M$78="RUN",'7. INPUT O&amp;N UC'!$H123*'7. INPUT O&amp;N UC'!$L123*(1-'7. INPUT O&amp;N UC'!$M123))))</f>
        <v>0</v>
      </c>
      <c r="N385" s="297">
        <f>IF(N$78="NA",0,IF(N$78="POC",'7. INPUT O&amp;N UC'!$I123*'7. INPUT O&amp;N UC'!$L123,IF(N$78="RUN",'7. INPUT O&amp;N UC'!$H123*'7. INPUT O&amp;N UC'!$L123*(1-'7. INPUT O&amp;N UC'!$M123))))</f>
        <v>0</v>
      </c>
      <c r="O385" s="297">
        <f>IF(O$78="NA",0,IF(O$78="POC",'7. INPUT O&amp;N UC'!$I123*'7. INPUT O&amp;N UC'!$L123,IF(O$78="RUN",'7. INPUT O&amp;N UC'!$H123*'7. INPUT O&amp;N UC'!$L123*(1-'7. INPUT O&amp;N UC'!$M123))))</f>
        <v>0</v>
      </c>
      <c r="P385" s="297">
        <f>IF(P$78="NA",0,IF(P$78="POC",'7. INPUT O&amp;N UC'!$I123*'7. INPUT O&amp;N UC'!$L123,IF(P$78="RUN",'7. INPUT O&amp;N UC'!$H123*'7. INPUT O&amp;N UC'!$L123*(1-'7. INPUT O&amp;N UC'!$M123))))</f>
        <v>0</v>
      </c>
      <c r="Q385" s="297">
        <f>IF(Q$78="NA",0,IF(Q$78="POC",'7. INPUT O&amp;N UC'!$I123*'7. INPUT O&amp;N UC'!$L123,IF(Q$78="RUN",'7. INPUT O&amp;N UC'!$H123*'7. INPUT O&amp;N UC'!$L123*(1-'7. INPUT O&amp;N UC'!$M123))))</f>
        <v>0</v>
      </c>
      <c r="R385" s="297">
        <f>IF(R$78="NA",0,IF(R$78="POC",'7. INPUT O&amp;N UC'!$I123*'7. INPUT O&amp;N UC'!$L123,IF(R$78="RUN",'7. INPUT O&amp;N UC'!$H123*'7. INPUT O&amp;N UC'!$L123*(1-'7. INPUT O&amp;N UC'!$M123))))</f>
        <v>0</v>
      </c>
      <c r="S385" s="297">
        <f>IF(S$78="NA",0,IF(S$78="POC",'7. INPUT O&amp;N UC'!$I123*'7. INPUT O&amp;N UC'!$L123,IF(S$78="RUN",'7. INPUT O&amp;N UC'!$H123*'7. INPUT O&amp;N UC'!$L123*(1-'7. INPUT O&amp;N UC'!$M123))))</f>
        <v>2616.9230769230771</v>
      </c>
      <c r="T385" s="297">
        <f>IF(T$78="NA",0,IF(T$78="POC",'7. INPUT O&amp;N UC'!$I123*'7. INPUT O&amp;N UC'!$L123,IF(T$78="RUN",'7. INPUT O&amp;N UC'!$H123*'7. INPUT O&amp;N UC'!$L123*(1-'7. INPUT O&amp;N UC'!$M123))))</f>
        <v>2616.9230769230771</v>
      </c>
      <c r="U385" s="297">
        <f>IF(U$78="NA",0,IF(U$78="POC",'7. INPUT O&amp;N UC'!$I123*'7. INPUT O&amp;N UC'!$L123,IF(U$78="RUN",'7. INPUT O&amp;N UC'!$H123*'7. INPUT O&amp;N UC'!$L123*(1-'7. INPUT O&amp;N UC'!$M123))))</f>
        <v>2616.9230769230771</v>
      </c>
      <c r="V385" s="297">
        <f>IF(V$78="NA",0,IF(V$78="POC",'7. INPUT O&amp;N UC'!$I123*'7. INPUT O&amp;N UC'!$L123,IF(V$78="RUN",'7. INPUT O&amp;N UC'!$H123*'7. INPUT O&amp;N UC'!$L123*(1-'7. INPUT O&amp;N UC'!$M123))))</f>
        <v>2616.9230769230771</v>
      </c>
      <c r="W385" s="297">
        <f>IF(W$78="NA",0,IF(W$78="POC",'7. INPUT O&amp;N UC'!$I123*'7. INPUT O&amp;N UC'!$L123,IF(W$78="RUN",'7. INPUT O&amp;N UC'!$H123*'7. INPUT O&amp;N UC'!$L123*(1-'7. INPUT O&amp;N UC'!$M123))))</f>
        <v>2616.9230769230771</v>
      </c>
      <c r="X385" s="297">
        <f>IF(X$78="NA",0,IF(X$78="POC",'7. INPUT O&amp;N UC'!$I123*'7. INPUT O&amp;N UC'!$L123,IF(X$78="RUN",'7. INPUT O&amp;N UC'!$H123*'7. INPUT O&amp;N UC'!$L123*(1-'7. INPUT O&amp;N UC'!$M123)*(1+'7. INPUT O&amp;N UC'!$N123))))</f>
        <v>2590.7538461538466</v>
      </c>
      <c r="Y385" s="297">
        <f>IF(Y$78="NA",0,IF(Y$78="POC",'7. INPUT O&amp;N UC'!$I123*'7. INPUT O&amp;N UC'!$L123,IF(Y$78="RUN",'7. INPUT O&amp;N UC'!$H123*'7. INPUT O&amp;N UC'!$L123*(1-'7. INPUT O&amp;N UC'!$M123)*(1+'7. INPUT O&amp;N UC'!$N123))))</f>
        <v>2590.7538461538466</v>
      </c>
      <c r="Z385" s="297">
        <f>IF(Z$78="NA",0,IF(Z$78="POC",'7. INPUT O&amp;N UC'!$I123*'7. INPUT O&amp;N UC'!$L123,IF(Z$78="RUN",'7. INPUT O&amp;N UC'!$H123*'7. INPUT O&amp;N UC'!$L123*(1-'7. INPUT O&amp;N UC'!$M123)*(1+'7. INPUT O&amp;N UC'!$N123))))</f>
        <v>2590.7538461538466</v>
      </c>
      <c r="AA385" s="297">
        <f>IF(AA$78="NA",0,IF(AA$78="POC",'7. INPUT O&amp;N UC'!$I123*'7. INPUT O&amp;N UC'!$L123,IF(AA$78="RUN",'7. INPUT O&amp;N UC'!$H123*'7. INPUT O&amp;N UC'!$L123*(1-'7. INPUT O&amp;N UC'!$M123)*(1+'7. INPUT O&amp;N UC'!$N123))))</f>
        <v>2590.7538461538466</v>
      </c>
      <c r="AB385" s="297">
        <f>IF(AB$78="NA",0,IF(AB$78="POC",'7. INPUT O&amp;N UC'!$I123*'7. INPUT O&amp;N UC'!$L123,IF(AB$78="RUN",'7. INPUT O&amp;N UC'!$H123*'7. INPUT O&amp;N UC'!$L123*(1-'7. INPUT O&amp;N UC'!$M123)*(1+'7. INPUT O&amp;N UC'!$N123))))</f>
        <v>2590.7538461538466</v>
      </c>
      <c r="AC385" s="297">
        <f>IF(AC$78="NA",0,IF(AC$78="POC",'7. INPUT O&amp;N UC'!$I123*'7. INPUT O&amp;N UC'!$L123,IF(AC$78="RUN",'7. INPUT O&amp;N UC'!$H123*'7. INPUT O&amp;N UC'!$L123*(1-'7. INPUT O&amp;N UC'!$M123)*(1+'7. INPUT O&amp;N UC'!$N123))))</f>
        <v>2590.7538461538466</v>
      </c>
      <c r="AD385" s="297">
        <f>IF(AD$78="NA",0,IF(AD$78="POC",'7. INPUT O&amp;N UC'!$I123*'7. INPUT O&amp;N UC'!$L123,IF(AD$78="RUN",'7. INPUT O&amp;N UC'!$H123*'7. INPUT O&amp;N UC'!$L123*(1-'7. INPUT O&amp;N UC'!$M123)*(1+'7. INPUT O&amp;N UC'!$N123))))</f>
        <v>2590.7538461538466</v>
      </c>
      <c r="AE385" s="297">
        <f>IF(AE$78="NA",0,IF(AE$78="POC",'7. INPUT O&amp;N UC'!$I123*'7. INPUT O&amp;N UC'!$L123,IF(AE$78="RUN",'7. INPUT O&amp;N UC'!$H123*'7. INPUT O&amp;N UC'!$L123*(1-'7. INPUT O&amp;N UC'!$M123)*(1+'7. INPUT O&amp;N UC'!$N123))))</f>
        <v>2590.7538461538466</v>
      </c>
      <c r="AF385" s="297">
        <f>IF(AF$78="NA",0,IF(AF$78="POC",'7. INPUT O&amp;N UC'!$I123*'7. INPUT O&amp;N UC'!$L123,IF(AF$78="RUN",'7. INPUT O&amp;N UC'!$H123*'7. INPUT O&amp;N UC'!$L123*(1-'7. INPUT O&amp;N UC'!$M123)*(1+'7. INPUT O&amp;N UC'!$N123))))</f>
        <v>2590.7538461538466</v>
      </c>
      <c r="AG385" s="297">
        <f>IF(AG$78="NA",0,IF(AG$78="POC",'7. INPUT O&amp;N UC'!$I123*'7. INPUT O&amp;N UC'!$L123,IF(AG$78="RUN",'7. INPUT O&amp;N UC'!$H123*'7. INPUT O&amp;N UC'!$L123*(1-'7. INPUT O&amp;N UC'!$M123)*(1+'7. INPUT O&amp;N UC'!$N123))))</f>
        <v>2590.7538461538466</v>
      </c>
      <c r="AH385" s="297">
        <f>IF(AH$78="NA",0,IF(AH$78="POC",'7. INPUT O&amp;N UC'!$I123*'7. INPUT O&amp;N UC'!$L123,IF(AH$78="RUN",'7. INPUT O&amp;N UC'!$H123*'7. INPUT O&amp;N UC'!$L123*(1-'7. INPUT O&amp;N UC'!$M123)*(1+'7. INPUT O&amp;N UC'!$N123))))</f>
        <v>2590.7538461538466</v>
      </c>
      <c r="AI385" s="297">
        <f>IF(AI$78="NA",0,IF(AI$78="POC",'7. INPUT O&amp;N UC'!$I123*'7. INPUT O&amp;N UC'!$L123,IF(AI$78="RUN",'7. INPUT O&amp;N UC'!$H123*'7. INPUT O&amp;N UC'!$L123*(1-'7. INPUT O&amp;N UC'!$M123)*(1+'7. INPUT O&amp;N UC'!$N123))))</f>
        <v>2590.7538461538466</v>
      </c>
      <c r="AJ385" s="297">
        <f>IF(AJ$78="NA",0,IF(AJ$78="POC",'7. INPUT O&amp;N UC'!$I123*'7. INPUT O&amp;N UC'!$L123,IF(AJ$78="RUN",'7. INPUT O&amp;N UC'!$H123*'7. INPUT O&amp;N UC'!$L123*(1-'7. INPUT O&amp;N UC'!$M123)*(1+'7. INPUT O&amp;N UC'!$N123)^2)))</f>
        <v>2564.8463076923076</v>
      </c>
      <c r="AK385" s="297">
        <f>IF(AK$78="NA",0,IF(AK$78="POC",'7. INPUT O&amp;N UC'!$I123*'7. INPUT O&amp;N UC'!$L123,IF(AK$78="RUN",'7. INPUT O&amp;N UC'!$H123*'7. INPUT O&amp;N UC'!$L123*(1-'7. INPUT O&amp;N UC'!$M123)*(1+'7. INPUT O&amp;N UC'!$N123)^2)))</f>
        <v>2564.8463076923076</v>
      </c>
      <c r="AL385" s="297">
        <f>IF(AL$78="NA",0,IF(AL$78="POC",'7. INPUT O&amp;N UC'!$I123*'7. INPUT O&amp;N UC'!$L123,IF(AL$78="RUN",'7. INPUT O&amp;N UC'!$H123*'7. INPUT O&amp;N UC'!$L123*(1-'7. INPUT O&amp;N UC'!$M123)*(1+'7. INPUT O&amp;N UC'!$N123)^2)))</f>
        <v>2564.8463076923076</v>
      </c>
      <c r="AM385" s="297">
        <f>IF(AM$78="NA",0,IF(AM$78="POC",'7. INPUT O&amp;N UC'!$I123*'7. INPUT O&amp;N UC'!$L123,IF(AM$78="RUN",'7. INPUT O&amp;N UC'!$H123*'7. INPUT O&amp;N UC'!$L123*(1-'7. INPUT O&amp;N UC'!$M123)*(1+'7. INPUT O&amp;N UC'!$N123)^2)))</f>
        <v>2564.8463076923076</v>
      </c>
      <c r="AN385" s="297">
        <f>IF(AN$78="NA",0,IF(AN$78="POC",'7. INPUT O&amp;N UC'!$I123*'7. INPUT O&amp;N UC'!$L123,IF(AN$78="RUN",'7. INPUT O&amp;N UC'!$H123*'7. INPUT O&amp;N UC'!$L123*(1-'7. INPUT O&amp;N UC'!$M123)*(1+'7. INPUT O&amp;N UC'!$N123)^2)))</f>
        <v>2564.8463076923076</v>
      </c>
      <c r="AO385" s="297">
        <f>IF(AO$78="NA",0,IF(AO$78="POC",'7. INPUT O&amp;N UC'!$I123*'7. INPUT O&amp;N UC'!$L123,IF(AO$78="RUN",'7. INPUT O&amp;N UC'!$H123*'7. INPUT O&amp;N UC'!$L123*(1-'7. INPUT O&amp;N UC'!$M123)*(1+'7. INPUT O&amp;N UC'!$N123)^2)))</f>
        <v>2564.8463076923076</v>
      </c>
      <c r="AP385" s="297">
        <f>IF(AP$78="NA",0,IF(AP$78="POC",'7. INPUT O&amp;N UC'!$I123*'7. INPUT O&amp;N UC'!$L123,IF(AP$78="RUN",'7. INPUT O&amp;N UC'!$H123*'7. INPUT O&amp;N UC'!$L123*(1-'7. INPUT O&amp;N UC'!$M123)*(1+'7. INPUT O&amp;N UC'!$N123)^2)))</f>
        <v>2564.8463076923076</v>
      </c>
      <c r="AQ385" s="297">
        <f>IF(AQ$78="NA",0,IF(AQ$78="POC",'7. INPUT O&amp;N UC'!$I123*'7. INPUT O&amp;N UC'!$L123,IF(AQ$78="RUN",'7. INPUT O&amp;N UC'!$H123*'7. INPUT O&amp;N UC'!$L123*(1-'7. INPUT O&amp;N UC'!$M123)*(1+'7. INPUT O&amp;N UC'!$N123)^2)))</f>
        <v>2564.8463076923076</v>
      </c>
      <c r="AR385" s="297">
        <f>IF(AR$78="NA",0,IF(AR$78="POC",'7. INPUT O&amp;N UC'!$I123*'7. INPUT O&amp;N UC'!$L123,IF(AR$78="RUN",'7. INPUT O&amp;N UC'!$H123*'7. INPUT O&amp;N UC'!$L123*(1-'7. INPUT O&amp;N UC'!$M123)*(1+'7. INPUT O&amp;N UC'!$N123)^2)))</f>
        <v>2564.8463076923076</v>
      </c>
      <c r="AS385" s="297">
        <f>IF(AS$78="NA",0,IF(AS$78="POC",'7. INPUT O&amp;N UC'!$I123*'7. INPUT O&amp;N UC'!$L123,IF(AS$78="RUN",'7. INPUT O&amp;N UC'!$H123*'7. INPUT O&amp;N UC'!$L123*(1-'7. INPUT O&amp;N UC'!$M123)*(1+'7. INPUT O&amp;N UC'!$N123)^2)))</f>
        <v>2564.8463076923076</v>
      </c>
      <c r="AT385" s="297">
        <f>IF(AT$78="NA",0,IF(AT$78="POC",'7. INPUT O&amp;N UC'!$I123*'7. INPUT O&amp;N UC'!$L123,IF(AT$78="RUN",'7. INPUT O&amp;N UC'!$H123*'7. INPUT O&amp;N UC'!$L123*(1-'7. INPUT O&amp;N UC'!$M123)*(1+'7. INPUT O&amp;N UC'!$N123)^2)))</f>
        <v>2564.8463076923076</v>
      </c>
      <c r="AU385" s="297">
        <f>IF(AU$78="NA",0,IF(AU$78="POC",'7. INPUT O&amp;N UC'!$I123*'7. INPUT O&amp;N UC'!$L123,IF(AU$78="RUN",'7. INPUT O&amp;N UC'!$H123*'7. INPUT O&amp;N UC'!$L123*(1-'7. INPUT O&amp;N UC'!$M123)*(1+'7. INPUT O&amp;N UC'!$N123)^2)))</f>
        <v>2564.8463076923076</v>
      </c>
      <c r="AV385" s="297">
        <f>IF(AV$78="NA",0,IF(AV$78="POC",'7. INPUT O&amp;N UC'!$I123*'7. INPUT O&amp;N UC'!$L123,IF(AV$78="RUN",'7. INPUT O&amp;N UC'!$H123*'7. INPUT O&amp;N UC'!$L123*(1-'7. INPUT O&amp;N UC'!$M123)*(1+'7. INPUT O&amp;N UC'!$N123)^3)))</f>
        <v>0</v>
      </c>
      <c r="AW385" s="297">
        <f>IF(AW$78="NA",0,IF(AW$78="POC",'7. INPUT O&amp;N UC'!$I123*'7. INPUT O&amp;N UC'!$L123,IF(AW$78="RUN",'7. INPUT O&amp;N UC'!$H123*'7. INPUT O&amp;N UC'!$L123*(1-'7. INPUT O&amp;N UC'!$M123)*(1+'7. INPUT O&amp;N UC'!$N123)^3)))</f>
        <v>0</v>
      </c>
      <c r="AX385" s="297">
        <f>IF(AX$78="NA",0,IF(AX$78="POC",'7. INPUT O&amp;N UC'!$I123*'7. INPUT O&amp;N UC'!$L123,IF(AX$78="RUN",'7. INPUT O&amp;N UC'!$H123*'7. INPUT O&amp;N UC'!$L123*(1-'7. INPUT O&amp;N UC'!$M123)*(1+'7. INPUT O&amp;N UC'!$N123)^3)))</f>
        <v>0</v>
      </c>
      <c r="AY385" s="297">
        <f>IF(AY$78="NA",0,IF(AY$78="POC",'7. INPUT O&amp;N UC'!$I123*'7. INPUT O&amp;N UC'!$L123,IF(AY$78="RUN",'7. INPUT O&amp;N UC'!$H123*'7. INPUT O&amp;N UC'!$L123*(1-'7. INPUT O&amp;N UC'!$M123)*(1+'7. INPUT O&amp;N UC'!$N123)^3)))</f>
        <v>0</v>
      </c>
      <c r="AZ385" s="297">
        <f>IF(AZ$78="NA",0,IF(AZ$78="POC",'7. INPUT O&amp;N UC'!$I123*'7. INPUT O&amp;N UC'!$L123,IF(AZ$78="RUN",'7. INPUT O&amp;N UC'!$H123*'7. INPUT O&amp;N UC'!$L123*(1-'7. INPUT O&amp;N UC'!$M123)*(1+'7. INPUT O&amp;N UC'!$N123)^3)))</f>
        <v>0</v>
      </c>
      <c r="BA385" s="297">
        <f>IF(BA$78="NA",0,IF(BA$78="POC",'7. INPUT O&amp;N UC'!$I123*'7. INPUT O&amp;N UC'!$L123,IF(BA$78="RUN",'7. INPUT O&amp;N UC'!$H123*'7. INPUT O&amp;N UC'!$L123*(1-'7. INPUT O&amp;N UC'!$M123)*(1+'7. INPUT O&amp;N UC'!$N123)^3)))</f>
        <v>0</v>
      </c>
      <c r="BB385" s="297">
        <f>IF(BB$78="NA",0,IF(BB$78="POC",'7. INPUT O&amp;N UC'!$I123*'7. INPUT O&amp;N UC'!$L123,IF(BB$78="RUN",'7. INPUT O&amp;N UC'!$H123*'7. INPUT O&amp;N UC'!$L123*(1-'7. INPUT O&amp;N UC'!$M123)*(1+'7. INPUT O&amp;N UC'!$N123)^3)))</f>
        <v>0</v>
      </c>
      <c r="BC385" s="297">
        <f>IF(BC$78="NA",0,IF(BC$78="POC",'7. INPUT O&amp;N UC'!$I123*'7. INPUT O&amp;N UC'!$L123,IF(BC$78="RUN",'7. INPUT O&amp;N UC'!$H123*'7. INPUT O&amp;N UC'!$L123*(1-'7. INPUT O&amp;N UC'!$M123)*(1+'7. INPUT O&amp;N UC'!$N123)^3)))</f>
        <v>0</v>
      </c>
      <c r="BD385" s="297">
        <f>IF(BD$78="NA",0,IF(BD$78="POC",'7. INPUT O&amp;N UC'!$I123*'7. INPUT O&amp;N UC'!$L123,IF(BD$78="RUN",'7. INPUT O&amp;N UC'!$H123*'7. INPUT O&amp;N UC'!$L123*(1-'7. INPUT O&amp;N UC'!$M123)*(1+'7. INPUT O&amp;N UC'!$N123)^3)))</f>
        <v>0</v>
      </c>
      <c r="BE385" s="297">
        <f>IF(BE$78="NA",0,IF(BE$78="POC",'7. INPUT O&amp;N UC'!$I123*'7. INPUT O&amp;N UC'!$L123,IF(BE$78="RUN",'7. INPUT O&amp;N UC'!$H123*'7. INPUT O&amp;N UC'!$L123*(1-'7. INPUT O&amp;N UC'!$M123)*(1+'7. INPUT O&amp;N UC'!$N123)^3)))</f>
        <v>0</v>
      </c>
      <c r="BF385" s="297">
        <f>IF(BF$78="NA",0,IF(BF$78="POC",'7. INPUT O&amp;N UC'!$I123*'7. INPUT O&amp;N UC'!$L123,IF(BF$78="RUN",'7. INPUT O&amp;N UC'!$H123*'7. INPUT O&amp;N UC'!$L123*(1-'7. INPUT O&amp;N UC'!$M123)*(1+'7. INPUT O&amp;N UC'!$N123)^3)))</f>
        <v>0</v>
      </c>
      <c r="BG385" s="297">
        <f>IF(BG$78="NA",0,IF(BG$78="POC",'7. INPUT O&amp;N UC'!$I123*'7. INPUT O&amp;N UC'!$L123,IF(BG$78="RUN",'7. INPUT O&amp;N UC'!$H123*'7. INPUT O&amp;N UC'!$L123*(1-'7. INPUT O&amp;N UC'!$M123)*(1+'7. INPUT O&amp;N UC'!$N123)^3)))</f>
        <v>0</v>
      </c>
      <c r="BH385" s="297">
        <f>IF(BH$78="NA",0,IF(BH$78="POC",'7. INPUT O&amp;N UC'!$I123*'7. INPUT O&amp;N UC'!$L123,IF(BH$78="RUN",'7. INPUT O&amp;N UC'!$H123*'7. INPUT O&amp;N UC'!$L123*(1-'7. INPUT O&amp;N UC'!$M123)*(1+'7. INPUT O&amp;N UC'!$N123)^4)))</f>
        <v>0</v>
      </c>
      <c r="BI385" s="297">
        <f>IF(BI$78="NA",0,IF(BI$78="POC",'7. INPUT O&amp;N UC'!$I123*'7. INPUT O&amp;N UC'!$L123,IF(BI$78="RUN",'7. INPUT O&amp;N UC'!$H123*'7. INPUT O&amp;N UC'!$L123*(1-'7. INPUT O&amp;N UC'!$M123)*(1+'7. INPUT O&amp;N UC'!$N123)^4)))</f>
        <v>0</v>
      </c>
      <c r="BJ385" s="297">
        <f>IF(BJ$78="NA",0,IF(BJ$78="POC",'7. INPUT O&amp;N UC'!$I123*'7. INPUT O&amp;N UC'!$L123,IF(BJ$78="RUN",'7. INPUT O&amp;N UC'!$H123*'7. INPUT O&amp;N UC'!$L123*(1-'7. INPUT O&amp;N UC'!$M123)*(1+'7. INPUT O&amp;N UC'!$N123)^4)))</f>
        <v>0</v>
      </c>
      <c r="BK385" s="297">
        <f>IF(BK$78="NA",0,IF(BK$78="POC",'7. INPUT O&amp;N UC'!$I123*'7. INPUT O&amp;N UC'!$L123,IF(BK$78="RUN",'7. INPUT O&amp;N UC'!$H123*'7. INPUT O&amp;N UC'!$L123*(1-'7. INPUT O&amp;N UC'!$M123)*(1+'7. INPUT O&amp;N UC'!$N123)^4)))</f>
        <v>0</v>
      </c>
      <c r="BL385" s="297">
        <f>IF(BL$78="NA",0,IF(BL$78="POC",'7. INPUT O&amp;N UC'!$I123*'7. INPUT O&amp;N UC'!$L123,IF(BL$78="RUN",'7. INPUT O&amp;N UC'!$H123*'7. INPUT O&amp;N UC'!$L123*(1-'7. INPUT O&amp;N UC'!$M123)*(1+'7. INPUT O&amp;N UC'!$N123)^4)))</f>
        <v>0</v>
      </c>
      <c r="BM385" s="297">
        <f>IF(BM$78="NA",0,IF(BM$78="POC",'7. INPUT O&amp;N UC'!$I123*'7. INPUT O&amp;N UC'!$L123,IF(BM$78="RUN",'7. INPUT O&amp;N UC'!$H123*'7. INPUT O&amp;N UC'!$L123*(1-'7. INPUT O&amp;N UC'!$M123)*(1+'7. INPUT O&amp;N UC'!$N123)^4)))</f>
        <v>0</v>
      </c>
      <c r="BN385" s="297">
        <f>IF(BN$78="NA",0,IF(BN$78="POC",'7. INPUT O&amp;N UC'!$I123*'7. INPUT O&amp;N UC'!$L123,IF(BN$78="RUN",'7. INPUT O&amp;N UC'!$H123*'7. INPUT O&amp;N UC'!$L123*(1-'7. INPUT O&amp;N UC'!$M123)*(1+'7. INPUT O&amp;N UC'!$N123)^4)))</f>
        <v>0</v>
      </c>
      <c r="BO385" s="297">
        <f>IF(BO$78="NA",0,IF(BO$78="POC",'7. INPUT O&amp;N UC'!$I123*'7. INPUT O&amp;N UC'!$L123,IF(BO$78="RUN",'7. INPUT O&amp;N UC'!$H123*'7. INPUT O&amp;N UC'!$L123*(1-'7. INPUT O&amp;N UC'!$M123)*(1+'7. INPUT O&amp;N UC'!$N123)^4)))</f>
        <v>0</v>
      </c>
      <c r="BP385" s="297">
        <f>IF(BP$78="NA",0,IF(BP$78="POC",'7. INPUT O&amp;N UC'!$I123*'7. INPUT O&amp;N UC'!$L123,IF(BP$78="RUN",'7. INPUT O&amp;N UC'!$H123*'7. INPUT O&amp;N UC'!$L123*(1-'7. INPUT O&amp;N UC'!$M123)*(1+'7. INPUT O&amp;N UC'!$N123)^4)))</f>
        <v>0</v>
      </c>
      <c r="BQ385" s="297">
        <f>IF(BQ$78="NA",0,IF(BQ$78="POC",'7. INPUT O&amp;N UC'!$I123*'7. INPUT O&amp;N UC'!$L123,IF(BQ$78="RUN",'7. INPUT O&amp;N UC'!$H123*'7. INPUT O&amp;N UC'!$L123*(1-'7. INPUT O&amp;N UC'!$M123)*(1+'7. INPUT O&amp;N UC'!$N123)^4)))</f>
        <v>0</v>
      </c>
      <c r="BR385" s="297">
        <f>IF(BR$78="NA",0,IF(BR$78="POC",'7. INPUT O&amp;N UC'!$I123*'7. INPUT O&amp;N UC'!$L123,IF(BR$78="RUN",'7. INPUT O&amp;N UC'!$H123*'7. INPUT O&amp;N UC'!$L123*(1-'7. INPUT O&amp;N UC'!$M123)*(1+'7. INPUT O&amp;N UC'!$N123)^4)))</f>
        <v>0</v>
      </c>
      <c r="BS385" s="297">
        <f>IF(BS$78="NA",0,IF(BS$78="POC",'7. INPUT O&amp;N UC'!$I123*'7. INPUT O&amp;N UC'!$L123,IF(BS$78="RUN",'7. INPUT O&amp;N UC'!$H123*'7. INPUT O&amp;N UC'!$L123*(1-'7. INPUT O&amp;N UC'!$M123)*(1+'7. INPUT O&amp;N UC'!$N123)^4)))</f>
        <v>0</v>
      </c>
    </row>
    <row r="386" spans="1:71" s="80" customFormat="1" outlineLevel="2">
      <c r="B386" s="129" t="str">
        <f>'7. INPUT O&amp;N UC'!D124</f>
        <v>O&amp;N UC-4.1.3-Item #7</v>
      </c>
      <c r="C386" s="129" t="str">
        <f>'7. INPUT O&amp;N UC'!F124</f>
        <v>Alarming Sound - Base</v>
      </c>
      <c r="E386" s="297">
        <f t="shared" si="212"/>
        <v>11538.461538461539</v>
      </c>
      <c r="F386" s="297">
        <f t="shared" si="213"/>
        <v>11538.461538461539</v>
      </c>
      <c r="G386" s="297">
        <f t="shared" si="214"/>
        <v>0</v>
      </c>
      <c r="H386" s="297">
        <f t="shared" si="215"/>
        <v>0</v>
      </c>
      <c r="I386" s="297">
        <f t="shared" si="216"/>
        <v>0</v>
      </c>
      <c r="J386" s="297">
        <f t="shared" si="217"/>
        <v>0</v>
      </c>
      <c r="K386" s="291"/>
      <c r="L386" s="297">
        <f>IF(L$78="NA",0,IF(L$78="POC",'7. INPUT O&amp;N UC'!$I124*'7. INPUT O&amp;N UC'!$L124,IF(L$78="RUN",'7. INPUT O&amp;N UC'!$H124*'7. INPUT O&amp;N UC'!$L124*(1-'7. INPUT O&amp;N UC'!$M124))))</f>
        <v>0</v>
      </c>
      <c r="M386" s="297">
        <f>IF(M$78="NA",0,IF(M$78="POC",'7. INPUT O&amp;N UC'!$I124*'7. INPUT O&amp;N UC'!$L124,IF(M$78="RUN",'7. INPUT O&amp;N UC'!$H124*'7. INPUT O&amp;N UC'!$L124*(1-'7. INPUT O&amp;N UC'!$M124))))</f>
        <v>0</v>
      </c>
      <c r="N386" s="297">
        <f>IF(N$78="NA",0,IF(N$78="POC",'7. INPUT O&amp;N UC'!$I124*'7. INPUT O&amp;N UC'!$L124,IF(N$78="RUN",'7. INPUT O&amp;N UC'!$H124*'7. INPUT O&amp;N UC'!$L124*(1-'7. INPUT O&amp;N UC'!$M124))))</f>
        <v>0</v>
      </c>
      <c r="O386" s="297">
        <f>IF(O$78="NA",0,IF(O$78="POC",'7. INPUT O&amp;N UC'!$I124*'7. INPUT O&amp;N UC'!$L124,IF(O$78="RUN",'7. INPUT O&amp;N UC'!$H124*'7. INPUT O&amp;N UC'!$L124*(1-'7. INPUT O&amp;N UC'!$M124))))</f>
        <v>0</v>
      </c>
      <c r="P386" s="297">
        <f>IF(P$78="NA",0,IF(P$78="POC",'7. INPUT O&amp;N UC'!$I124*'7. INPUT O&amp;N UC'!$L124,IF(P$78="RUN",'7. INPUT O&amp;N UC'!$H124*'7. INPUT O&amp;N UC'!$L124*(1-'7. INPUT O&amp;N UC'!$M124))))</f>
        <v>3846.1538461538462</v>
      </c>
      <c r="Q386" s="297">
        <f>IF(Q$78="NA",0,IF(Q$78="POC",'7. INPUT O&amp;N UC'!$I124*'7. INPUT O&amp;N UC'!$L124,IF(Q$78="RUN",'7. INPUT O&amp;N UC'!$H124*'7. INPUT O&amp;N UC'!$L124*(1-'7. INPUT O&amp;N UC'!$M124))))</f>
        <v>3846.1538461538462</v>
      </c>
      <c r="R386" s="297">
        <f>IF(R$78="NA",0,IF(R$78="POC",'7. INPUT O&amp;N UC'!$I124*'7. INPUT O&amp;N UC'!$L124,IF(R$78="RUN",'7. INPUT O&amp;N UC'!$H124*'7. INPUT O&amp;N UC'!$L124*(1-'7. INPUT O&amp;N UC'!$M124))))</f>
        <v>3846.1538461538462</v>
      </c>
      <c r="S386" s="297">
        <f>IF(S$78="NA",0,IF(S$78="POC",'7. INPUT O&amp;N UC'!$I124*'7. INPUT O&amp;N UC'!$L124,IF(S$78="RUN",'7. INPUT O&amp;N UC'!$H124*'7. INPUT O&amp;N UC'!$L124*(1-'7. INPUT O&amp;N UC'!$M124))))</f>
        <v>0</v>
      </c>
      <c r="T386" s="297">
        <f>IF(T$78="NA",0,IF(T$78="POC",'7. INPUT O&amp;N UC'!$I124*'7. INPUT O&amp;N UC'!$L124,IF(T$78="RUN",'7. INPUT O&amp;N UC'!$H124*'7. INPUT O&amp;N UC'!$L124*(1-'7. INPUT O&amp;N UC'!$M124))))</f>
        <v>0</v>
      </c>
      <c r="U386" s="297">
        <f>IF(U$78="NA",0,IF(U$78="POC",'7. INPUT O&amp;N UC'!$I124*'7. INPUT O&amp;N UC'!$L124,IF(U$78="RUN",'7. INPUT O&amp;N UC'!$H124*'7. INPUT O&amp;N UC'!$L124*(1-'7. INPUT O&amp;N UC'!$M124))))</f>
        <v>0</v>
      </c>
      <c r="V386" s="297">
        <f>IF(V$78="NA",0,IF(V$78="POC",'7. INPUT O&amp;N UC'!$I124*'7. INPUT O&amp;N UC'!$L124,IF(V$78="RUN",'7. INPUT O&amp;N UC'!$H124*'7. INPUT O&amp;N UC'!$L124*(1-'7. INPUT O&amp;N UC'!$M124))))</f>
        <v>0</v>
      </c>
      <c r="W386" s="297">
        <f>IF(W$78="NA",0,IF(W$78="POC",'7. INPUT O&amp;N UC'!$I124*'7. INPUT O&amp;N UC'!$L124,IF(W$78="RUN",'7. INPUT O&amp;N UC'!$H124*'7. INPUT O&amp;N UC'!$L124*(1-'7. INPUT O&amp;N UC'!$M124))))</f>
        <v>0</v>
      </c>
      <c r="X386" s="297">
        <f>IF(X$78="NA",0,IF(X$78="POC",'7. INPUT O&amp;N UC'!$I124*'7. INPUT O&amp;N UC'!$L124,IF(X$78="RUN",'7. INPUT O&amp;N UC'!$H124*'7. INPUT O&amp;N UC'!$L124*(1-'7. INPUT O&amp;N UC'!$M124)*(1+'7. INPUT O&amp;N UC'!$N124))))</f>
        <v>0</v>
      </c>
      <c r="Y386" s="297">
        <f>IF(Y$78="NA",0,IF(Y$78="POC",'7. INPUT O&amp;N UC'!$I124*'7. INPUT O&amp;N UC'!$L124,IF(Y$78="RUN",'7. INPUT O&amp;N UC'!$H124*'7. INPUT O&amp;N UC'!$L124*(1-'7. INPUT O&amp;N UC'!$M124)*(1+'7. INPUT O&amp;N UC'!$N124))))</f>
        <v>0</v>
      </c>
      <c r="Z386" s="297">
        <f>IF(Z$78="NA",0,IF(Z$78="POC",'7. INPUT O&amp;N UC'!$I124*'7. INPUT O&amp;N UC'!$L124,IF(Z$78="RUN",'7. INPUT O&amp;N UC'!$H124*'7. INPUT O&amp;N UC'!$L124*(1-'7. INPUT O&amp;N UC'!$M124)*(1+'7. INPUT O&amp;N UC'!$N124))))</f>
        <v>0</v>
      </c>
      <c r="AA386" s="297">
        <f>IF(AA$78="NA",0,IF(AA$78="POC",'7. INPUT O&amp;N UC'!$I124*'7. INPUT O&amp;N UC'!$L124,IF(AA$78="RUN",'7. INPUT O&amp;N UC'!$H124*'7. INPUT O&amp;N UC'!$L124*(1-'7. INPUT O&amp;N UC'!$M124)*(1+'7. INPUT O&amp;N UC'!$N124))))</f>
        <v>0</v>
      </c>
      <c r="AB386" s="297">
        <f>IF(AB$78="NA",0,IF(AB$78="POC",'7. INPUT O&amp;N UC'!$I124*'7. INPUT O&amp;N UC'!$L124,IF(AB$78="RUN",'7. INPUT O&amp;N UC'!$H124*'7. INPUT O&amp;N UC'!$L124*(1-'7. INPUT O&amp;N UC'!$M124)*(1+'7. INPUT O&amp;N UC'!$N124))))</f>
        <v>0</v>
      </c>
      <c r="AC386" s="297">
        <f>IF(AC$78="NA",0,IF(AC$78="POC",'7. INPUT O&amp;N UC'!$I124*'7. INPUT O&amp;N UC'!$L124,IF(AC$78="RUN",'7. INPUT O&amp;N UC'!$H124*'7. INPUT O&amp;N UC'!$L124*(1-'7. INPUT O&amp;N UC'!$M124)*(1+'7. INPUT O&amp;N UC'!$N124))))</f>
        <v>0</v>
      </c>
      <c r="AD386" s="297">
        <f>IF(AD$78="NA",0,IF(AD$78="POC",'7. INPUT O&amp;N UC'!$I124*'7. INPUT O&amp;N UC'!$L124,IF(AD$78="RUN",'7. INPUT O&amp;N UC'!$H124*'7. INPUT O&amp;N UC'!$L124*(1-'7. INPUT O&amp;N UC'!$M124)*(1+'7. INPUT O&amp;N UC'!$N124))))</f>
        <v>0</v>
      </c>
      <c r="AE386" s="297">
        <f>IF(AE$78="NA",0,IF(AE$78="POC",'7. INPUT O&amp;N UC'!$I124*'7. INPUT O&amp;N UC'!$L124,IF(AE$78="RUN",'7. INPUT O&amp;N UC'!$H124*'7. INPUT O&amp;N UC'!$L124*(1-'7. INPUT O&amp;N UC'!$M124)*(1+'7. INPUT O&amp;N UC'!$N124))))</f>
        <v>0</v>
      </c>
      <c r="AF386" s="297">
        <f>IF(AF$78="NA",0,IF(AF$78="POC",'7. INPUT O&amp;N UC'!$I124*'7. INPUT O&amp;N UC'!$L124,IF(AF$78="RUN",'7. INPUT O&amp;N UC'!$H124*'7. INPUT O&amp;N UC'!$L124*(1-'7. INPUT O&amp;N UC'!$M124)*(1+'7. INPUT O&amp;N UC'!$N124))))</f>
        <v>0</v>
      </c>
      <c r="AG386" s="297">
        <f>IF(AG$78="NA",0,IF(AG$78="POC",'7. INPUT O&amp;N UC'!$I124*'7. INPUT O&amp;N UC'!$L124,IF(AG$78="RUN",'7. INPUT O&amp;N UC'!$H124*'7. INPUT O&amp;N UC'!$L124*(1-'7. INPUT O&amp;N UC'!$M124)*(1+'7. INPUT O&amp;N UC'!$N124))))</f>
        <v>0</v>
      </c>
      <c r="AH386" s="297">
        <f>IF(AH$78="NA",0,IF(AH$78="POC",'7. INPUT O&amp;N UC'!$I124*'7. INPUT O&amp;N UC'!$L124,IF(AH$78="RUN",'7. INPUT O&amp;N UC'!$H124*'7. INPUT O&amp;N UC'!$L124*(1-'7. INPUT O&amp;N UC'!$M124)*(1+'7. INPUT O&amp;N UC'!$N124))))</f>
        <v>0</v>
      </c>
      <c r="AI386" s="297">
        <f>IF(AI$78="NA",0,IF(AI$78="POC",'7. INPUT O&amp;N UC'!$I124*'7. INPUT O&amp;N UC'!$L124,IF(AI$78="RUN",'7. INPUT O&amp;N UC'!$H124*'7. INPUT O&amp;N UC'!$L124*(1-'7. INPUT O&amp;N UC'!$M124)*(1+'7. INPUT O&amp;N UC'!$N124))))</f>
        <v>0</v>
      </c>
      <c r="AJ386" s="297">
        <f>IF(AJ$78="NA",0,IF(AJ$78="POC",'7. INPUT O&amp;N UC'!$I124*'7. INPUT O&amp;N UC'!$L124,IF(AJ$78="RUN",'7. INPUT O&amp;N UC'!$H124*'7. INPUT O&amp;N UC'!$L124*(1-'7. INPUT O&amp;N UC'!$M124)*(1+'7. INPUT O&amp;N UC'!$N124)^2)))</f>
        <v>0</v>
      </c>
      <c r="AK386" s="297">
        <f>IF(AK$78="NA",0,IF(AK$78="POC",'7. INPUT O&amp;N UC'!$I124*'7. INPUT O&amp;N UC'!$L124,IF(AK$78="RUN",'7. INPUT O&amp;N UC'!$H124*'7. INPUT O&amp;N UC'!$L124*(1-'7. INPUT O&amp;N UC'!$M124)*(1+'7. INPUT O&amp;N UC'!$N124)^2)))</f>
        <v>0</v>
      </c>
      <c r="AL386" s="297">
        <f>IF(AL$78="NA",0,IF(AL$78="POC",'7. INPUT O&amp;N UC'!$I124*'7. INPUT O&amp;N UC'!$L124,IF(AL$78="RUN",'7. INPUT O&amp;N UC'!$H124*'7. INPUT O&amp;N UC'!$L124*(1-'7. INPUT O&amp;N UC'!$M124)*(1+'7. INPUT O&amp;N UC'!$N124)^2)))</f>
        <v>0</v>
      </c>
      <c r="AM386" s="297">
        <f>IF(AM$78="NA",0,IF(AM$78="POC",'7. INPUT O&amp;N UC'!$I124*'7. INPUT O&amp;N UC'!$L124,IF(AM$78="RUN",'7. INPUT O&amp;N UC'!$H124*'7. INPUT O&amp;N UC'!$L124*(1-'7. INPUT O&amp;N UC'!$M124)*(1+'7. INPUT O&amp;N UC'!$N124)^2)))</f>
        <v>0</v>
      </c>
      <c r="AN386" s="297">
        <f>IF(AN$78="NA",0,IF(AN$78="POC",'7. INPUT O&amp;N UC'!$I124*'7. INPUT O&amp;N UC'!$L124,IF(AN$78="RUN",'7. INPUT O&amp;N UC'!$H124*'7. INPUT O&amp;N UC'!$L124*(1-'7. INPUT O&amp;N UC'!$M124)*(1+'7. INPUT O&amp;N UC'!$N124)^2)))</f>
        <v>0</v>
      </c>
      <c r="AO386" s="297">
        <f>IF(AO$78="NA",0,IF(AO$78="POC",'7. INPUT O&amp;N UC'!$I124*'7. INPUT O&amp;N UC'!$L124,IF(AO$78="RUN",'7. INPUT O&amp;N UC'!$H124*'7. INPUT O&amp;N UC'!$L124*(1-'7. INPUT O&amp;N UC'!$M124)*(1+'7. INPUT O&amp;N UC'!$N124)^2)))</f>
        <v>0</v>
      </c>
      <c r="AP386" s="297">
        <f>IF(AP$78="NA",0,IF(AP$78="POC",'7. INPUT O&amp;N UC'!$I124*'7. INPUT O&amp;N UC'!$L124,IF(AP$78="RUN",'7. INPUT O&amp;N UC'!$H124*'7. INPUT O&amp;N UC'!$L124*(1-'7. INPUT O&amp;N UC'!$M124)*(1+'7. INPUT O&amp;N UC'!$N124)^2)))</f>
        <v>0</v>
      </c>
      <c r="AQ386" s="297">
        <f>IF(AQ$78="NA",0,IF(AQ$78="POC",'7. INPUT O&amp;N UC'!$I124*'7. INPUT O&amp;N UC'!$L124,IF(AQ$78="RUN",'7. INPUT O&amp;N UC'!$H124*'7. INPUT O&amp;N UC'!$L124*(1-'7. INPUT O&amp;N UC'!$M124)*(1+'7. INPUT O&amp;N UC'!$N124)^2)))</f>
        <v>0</v>
      </c>
      <c r="AR386" s="297">
        <f>IF(AR$78="NA",0,IF(AR$78="POC",'7. INPUT O&amp;N UC'!$I124*'7. INPUT O&amp;N UC'!$L124,IF(AR$78="RUN",'7. INPUT O&amp;N UC'!$H124*'7. INPUT O&amp;N UC'!$L124*(1-'7. INPUT O&amp;N UC'!$M124)*(1+'7. INPUT O&amp;N UC'!$N124)^2)))</f>
        <v>0</v>
      </c>
      <c r="AS386" s="297">
        <f>IF(AS$78="NA",0,IF(AS$78="POC",'7. INPUT O&amp;N UC'!$I124*'7. INPUT O&amp;N UC'!$L124,IF(AS$78="RUN",'7. INPUT O&amp;N UC'!$H124*'7. INPUT O&amp;N UC'!$L124*(1-'7. INPUT O&amp;N UC'!$M124)*(1+'7. INPUT O&amp;N UC'!$N124)^2)))</f>
        <v>0</v>
      </c>
      <c r="AT386" s="297">
        <f>IF(AT$78="NA",0,IF(AT$78="POC",'7. INPUT O&amp;N UC'!$I124*'7. INPUT O&amp;N UC'!$L124,IF(AT$78="RUN",'7. INPUT O&amp;N UC'!$H124*'7. INPUT O&amp;N UC'!$L124*(1-'7. INPUT O&amp;N UC'!$M124)*(1+'7. INPUT O&amp;N UC'!$N124)^2)))</f>
        <v>0</v>
      </c>
      <c r="AU386" s="297">
        <f>IF(AU$78="NA",0,IF(AU$78="POC",'7. INPUT O&amp;N UC'!$I124*'7. INPUT O&amp;N UC'!$L124,IF(AU$78="RUN",'7. INPUT O&amp;N UC'!$H124*'7. INPUT O&amp;N UC'!$L124*(1-'7. INPUT O&amp;N UC'!$M124)*(1+'7. INPUT O&amp;N UC'!$N124)^2)))</f>
        <v>0</v>
      </c>
      <c r="AV386" s="297">
        <f>IF(AV$78="NA",0,IF(AV$78="POC",'7. INPUT O&amp;N UC'!$I124*'7. INPUT O&amp;N UC'!$L124,IF(AV$78="RUN",'7. INPUT O&amp;N UC'!$H124*'7. INPUT O&amp;N UC'!$L124*(1-'7. INPUT O&amp;N UC'!$M124)*(1+'7. INPUT O&amp;N UC'!$N124)^3)))</f>
        <v>0</v>
      </c>
      <c r="AW386" s="297">
        <f>IF(AW$78="NA",0,IF(AW$78="POC",'7. INPUT O&amp;N UC'!$I124*'7. INPUT O&amp;N UC'!$L124,IF(AW$78="RUN",'7. INPUT O&amp;N UC'!$H124*'7. INPUT O&amp;N UC'!$L124*(1-'7. INPUT O&amp;N UC'!$M124)*(1+'7. INPUT O&amp;N UC'!$N124)^3)))</f>
        <v>0</v>
      </c>
      <c r="AX386" s="297">
        <f>IF(AX$78="NA",0,IF(AX$78="POC",'7. INPUT O&amp;N UC'!$I124*'7. INPUT O&amp;N UC'!$L124,IF(AX$78="RUN",'7. INPUT O&amp;N UC'!$H124*'7. INPUT O&amp;N UC'!$L124*(1-'7. INPUT O&amp;N UC'!$M124)*(1+'7. INPUT O&amp;N UC'!$N124)^3)))</f>
        <v>0</v>
      </c>
      <c r="AY386" s="297">
        <f>IF(AY$78="NA",0,IF(AY$78="POC",'7. INPUT O&amp;N UC'!$I124*'7. INPUT O&amp;N UC'!$L124,IF(AY$78="RUN",'7. INPUT O&amp;N UC'!$H124*'7. INPUT O&amp;N UC'!$L124*(1-'7. INPUT O&amp;N UC'!$M124)*(1+'7. INPUT O&amp;N UC'!$N124)^3)))</f>
        <v>0</v>
      </c>
      <c r="AZ386" s="297">
        <f>IF(AZ$78="NA",0,IF(AZ$78="POC",'7. INPUT O&amp;N UC'!$I124*'7. INPUT O&amp;N UC'!$L124,IF(AZ$78="RUN",'7. INPUT O&amp;N UC'!$H124*'7. INPUT O&amp;N UC'!$L124*(1-'7. INPUT O&amp;N UC'!$M124)*(1+'7. INPUT O&amp;N UC'!$N124)^3)))</f>
        <v>0</v>
      </c>
      <c r="BA386" s="297">
        <f>IF(BA$78="NA",0,IF(BA$78="POC",'7. INPUT O&amp;N UC'!$I124*'7. INPUT O&amp;N UC'!$L124,IF(BA$78="RUN",'7. INPUT O&amp;N UC'!$H124*'7. INPUT O&amp;N UC'!$L124*(1-'7. INPUT O&amp;N UC'!$M124)*(1+'7. INPUT O&amp;N UC'!$N124)^3)))</f>
        <v>0</v>
      </c>
      <c r="BB386" s="297">
        <f>IF(BB$78="NA",0,IF(BB$78="POC",'7. INPUT O&amp;N UC'!$I124*'7. INPUT O&amp;N UC'!$L124,IF(BB$78="RUN",'7. INPUT O&amp;N UC'!$H124*'7. INPUT O&amp;N UC'!$L124*(1-'7. INPUT O&amp;N UC'!$M124)*(1+'7. INPUT O&amp;N UC'!$N124)^3)))</f>
        <v>0</v>
      </c>
      <c r="BC386" s="297">
        <f>IF(BC$78="NA",0,IF(BC$78="POC",'7. INPUT O&amp;N UC'!$I124*'7. INPUT O&amp;N UC'!$L124,IF(BC$78="RUN",'7. INPUT O&amp;N UC'!$H124*'7. INPUT O&amp;N UC'!$L124*(1-'7. INPUT O&amp;N UC'!$M124)*(1+'7. INPUT O&amp;N UC'!$N124)^3)))</f>
        <v>0</v>
      </c>
      <c r="BD386" s="297">
        <f>IF(BD$78="NA",0,IF(BD$78="POC",'7. INPUT O&amp;N UC'!$I124*'7. INPUT O&amp;N UC'!$L124,IF(BD$78="RUN",'7. INPUT O&amp;N UC'!$H124*'7. INPUT O&amp;N UC'!$L124*(1-'7. INPUT O&amp;N UC'!$M124)*(1+'7. INPUT O&amp;N UC'!$N124)^3)))</f>
        <v>0</v>
      </c>
      <c r="BE386" s="297">
        <f>IF(BE$78="NA",0,IF(BE$78="POC",'7. INPUT O&amp;N UC'!$I124*'7. INPUT O&amp;N UC'!$L124,IF(BE$78="RUN",'7. INPUT O&amp;N UC'!$H124*'7. INPUT O&amp;N UC'!$L124*(1-'7. INPUT O&amp;N UC'!$M124)*(1+'7. INPUT O&amp;N UC'!$N124)^3)))</f>
        <v>0</v>
      </c>
      <c r="BF386" s="297">
        <f>IF(BF$78="NA",0,IF(BF$78="POC",'7. INPUT O&amp;N UC'!$I124*'7. INPUT O&amp;N UC'!$L124,IF(BF$78="RUN",'7. INPUT O&amp;N UC'!$H124*'7. INPUT O&amp;N UC'!$L124*(1-'7. INPUT O&amp;N UC'!$M124)*(1+'7. INPUT O&amp;N UC'!$N124)^3)))</f>
        <v>0</v>
      </c>
      <c r="BG386" s="297">
        <f>IF(BG$78="NA",0,IF(BG$78="POC",'7. INPUT O&amp;N UC'!$I124*'7. INPUT O&amp;N UC'!$L124,IF(BG$78="RUN",'7. INPUT O&amp;N UC'!$H124*'7. INPUT O&amp;N UC'!$L124*(1-'7. INPUT O&amp;N UC'!$M124)*(1+'7. INPUT O&amp;N UC'!$N124)^3)))</f>
        <v>0</v>
      </c>
      <c r="BH386" s="297">
        <f>IF(BH$78="NA",0,IF(BH$78="POC",'7. INPUT O&amp;N UC'!$I124*'7. INPUT O&amp;N UC'!$L124,IF(BH$78="RUN",'7. INPUT O&amp;N UC'!$H124*'7. INPUT O&amp;N UC'!$L124*(1-'7. INPUT O&amp;N UC'!$M124)*(1+'7. INPUT O&amp;N UC'!$N124)^4)))</f>
        <v>0</v>
      </c>
      <c r="BI386" s="297">
        <f>IF(BI$78="NA",0,IF(BI$78="POC",'7. INPUT O&amp;N UC'!$I124*'7. INPUT O&amp;N UC'!$L124,IF(BI$78="RUN",'7. INPUT O&amp;N UC'!$H124*'7. INPUT O&amp;N UC'!$L124*(1-'7. INPUT O&amp;N UC'!$M124)*(1+'7. INPUT O&amp;N UC'!$N124)^4)))</f>
        <v>0</v>
      </c>
      <c r="BJ386" s="297">
        <f>IF(BJ$78="NA",0,IF(BJ$78="POC",'7. INPUT O&amp;N UC'!$I124*'7. INPUT O&amp;N UC'!$L124,IF(BJ$78="RUN",'7. INPUT O&amp;N UC'!$H124*'7. INPUT O&amp;N UC'!$L124*(1-'7. INPUT O&amp;N UC'!$M124)*(1+'7. INPUT O&amp;N UC'!$N124)^4)))</f>
        <v>0</v>
      </c>
      <c r="BK386" s="297">
        <f>IF(BK$78="NA",0,IF(BK$78="POC",'7. INPUT O&amp;N UC'!$I124*'7. INPUT O&amp;N UC'!$L124,IF(BK$78="RUN",'7. INPUT O&amp;N UC'!$H124*'7. INPUT O&amp;N UC'!$L124*(1-'7. INPUT O&amp;N UC'!$M124)*(1+'7. INPUT O&amp;N UC'!$N124)^4)))</f>
        <v>0</v>
      </c>
      <c r="BL386" s="297">
        <f>IF(BL$78="NA",0,IF(BL$78="POC",'7. INPUT O&amp;N UC'!$I124*'7. INPUT O&amp;N UC'!$L124,IF(BL$78="RUN",'7. INPUT O&amp;N UC'!$H124*'7. INPUT O&amp;N UC'!$L124*(1-'7. INPUT O&amp;N UC'!$M124)*(1+'7. INPUT O&amp;N UC'!$N124)^4)))</f>
        <v>0</v>
      </c>
      <c r="BM386" s="297">
        <f>IF(BM$78="NA",0,IF(BM$78="POC",'7. INPUT O&amp;N UC'!$I124*'7. INPUT O&amp;N UC'!$L124,IF(BM$78="RUN",'7. INPUT O&amp;N UC'!$H124*'7. INPUT O&amp;N UC'!$L124*(1-'7. INPUT O&amp;N UC'!$M124)*(1+'7. INPUT O&amp;N UC'!$N124)^4)))</f>
        <v>0</v>
      </c>
      <c r="BN386" s="297">
        <f>IF(BN$78="NA",0,IF(BN$78="POC",'7. INPUT O&amp;N UC'!$I124*'7. INPUT O&amp;N UC'!$L124,IF(BN$78="RUN",'7. INPUT O&amp;N UC'!$H124*'7. INPUT O&amp;N UC'!$L124*(1-'7. INPUT O&amp;N UC'!$M124)*(1+'7. INPUT O&amp;N UC'!$N124)^4)))</f>
        <v>0</v>
      </c>
      <c r="BO386" s="297">
        <f>IF(BO$78="NA",0,IF(BO$78="POC",'7. INPUT O&amp;N UC'!$I124*'7. INPUT O&amp;N UC'!$L124,IF(BO$78="RUN",'7. INPUT O&amp;N UC'!$H124*'7. INPUT O&amp;N UC'!$L124*(1-'7. INPUT O&amp;N UC'!$M124)*(1+'7. INPUT O&amp;N UC'!$N124)^4)))</f>
        <v>0</v>
      </c>
      <c r="BP386" s="297">
        <f>IF(BP$78="NA",0,IF(BP$78="POC",'7. INPUT O&amp;N UC'!$I124*'7. INPUT O&amp;N UC'!$L124,IF(BP$78="RUN",'7. INPUT O&amp;N UC'!$H124*'7. INPUT O&amp;N UC'!$L124*(1-'7. INPUT O&amp;N UC'!$M124)*(1+'7. INPUT O&amp;N UC'!$N124)^4)))</f>
        <v>0</v>
      </c>
      <c r="BQ386" s="297">
        <f>IF(BQ$78="NA",0,IF(BQ$78="POC",'7. INPUT O&amp;N UC'!$I124*'7. INPUT O&amp;N UC'!$L124,IF(BQ$78="RUN",'7. INPUT O&amp;N UC'!$H124*'7. INPUT O&amp;N UC'!$L124*(1-'7. INPUT O&amp;N UC'!$M124)*(1+'7. INPUT O&amp;N UC'!$N124)^4)))</f>
        <v>0</v>
      </c>
      <c r="BR386" s="297">
        <f>IF(BR$78="NA",0,IF(BR$78="POC",'7. INPUT O&amp;N UC'!$I124*'7. INPUT O&amp;N UC'!$L124,IF(BR$78="RUN",'7. INPUT O&amp;N UC'!$H124*'7. INPUT O&amp;N UC'!$L124*(1-'7. INPUT O&amp;N UC'!$M124)*(1+'7. INPUT O&amp;N UC'!$N124)^4)))</f>
        <v>0</v>
      </c>
      <c r="BS386" s="297">
        <f>IF(BS$78="NA",0,IF(BS$78="POC",'7. INPUT O&amp;N UC'!$I124*'7. INPUT O&amp;N UC'!$L124,IF(BS$78="RUN",'7. INPUT O&amp;N UC'!$H124*'7. INPUT O&amp;N UC'!$L124*(1-'7. INPUT O&amp;N UC'!$M124)*(1+'7. INPUT O&amp;N UC'!$N124)^4)))</f>
        <v>0</v>
      </c>
    </row>
    <row r="387" spans="1:71" s="80" customFormat="1" ht="16" outlineLevel="2">
      <c r="B387" s="129" t="str">
        <f>'7. INPUT O&amp;N UC'!D125</f>
        <v>O&amp;N UC-4.1.3-Item #8</v>
      </c>
      <c r="C387" s="129" t="str">
        <f>'7. INPUT O&amp;N UC'!F125</f>
        <v>Alarming Sound - EPU Base</v>
      </c>
      <c r="E387" s="297">
        <f t="shared" si="212"/>
        <v>0</v>
      </c>
      <c r="F387" s="297">
        <f t="shared" si="213"/>
        <v>0</v>
      </c>
      <c r="G387" s="297">
        <f t="shared" si="214"/>
        <v>0</v>
      </c>
      <c r="H387" s="297">
        <f t="shared" si="215"/>
        <v>0</v>
      </c>
      <c r="I387" s="297">
        <f t="shared" si="216"/>
        <v>0</v>
      </c>
      <c r="J387" s="297">
        <f t="shared" si="217"/>
        <v>0</v>
      </c>
      <c r="K387" s="319"/>
      <c r="L387" s="297">
        <f>IF(L$78="NA",0,IF(L$78="POC",'7. INPUT O&amp;N UC'!$I125*'7. INPUT O&amp;N UC'!$L125,IF(L$78="RUN",'7. INPUT O&amp;N UC'!$H125*'7. INPUT O&amp;N UC'!$L125*(1-'7. INPUT O&amp;N UC'!$M125))))</f>
        <v>0</v>
      </c>
      <c r="M387" s="297">
        <f>IF(M$78="NA",0,IF(M$78="POC",'7. INPUT O&amp;N UC'!$I125*'7. INPUT O&amp;N UC'!$L125,IF(M$78="RUN",'7. INPUT O&amp;N UC'!$H125*'7. INPUT O&amp;N UC'!$L125*(1-'7. INPUT O&amp;N UC'!$M125))))</f>
        <v>0</v>
      </c>
      <c r="N387" s="297">
        <f>IF(N$78="NA",0,IF(N$78="POC",'7. INPUT O&amp;N UC'!$I125*'7. INPUT O&amp;N UC'!$L125,IF(N$78="RUN",'7. INPUT O&amp;N UC'!$H125*'7. INPUT O&amp;N UC'!$L125*(1-'7. INPUT O&amp;N UC'!$M125))))</f>
        <v>0</v>
      </c>
      <c r="O387" s="297">
        <f>IF(O$78="NA",0,IF(O$78="POC",'7. INPUT O&amp;N UC'!$I125*'7. INPUT O&amp;N UC'!$L125,IF(O$78="RUN",'7. INPUT O&amp;N UC'!$H125*'7. INPUT O&amp;N UC'!$L125*(1-'7. INPUT O&amp;N UC'!$M125))))</f>
        <v>0</v>
      </c>
      <c r="P387" s="297">
        <f>IF(P$78="NA",0,IF(P$78="POC",'7. INPUT O&amp;N UC'!$I125*'7. INPUT O&amp;N UC'!$L125,IF(P$78="RUN",'7. INPUT O&amp;N UC'!$H125*'7. INPUT O&amp;N UC'!$L125*(1-'7. INPUT O&amp;N UC'!$M125))))</f>
        <v>0</v>
      </c>
      <c r="Q387" s="297">
        <f>IF(Q$78="NA",0,IF(Q$78="POC",'7. INPUT O&amp;N UC'!$I125*'7. INPUT O&amp;N UC'!$L125,IF(Q$78="RUN",'7. INPUT O&amp;N UC'!$H125*'7. INPUT O&amp;N UC'!$L125*(1-'7. INPUT O&amp;N UC'!$M125))))</f>
        <v>0</v>
      </c>
      <c r="R387" s="297">
        <f>IF(R$78="NA",0,IF(R$78="POC",'7. INPUT O&amp;N UC'!$I125*'7. INPUT O&amp;N UC'!$L125,IF(R$78="RUN",'7. INPUT O&amp;N UC'!$H125*'7. INPUT O&amp;N UC'!$L125*(1-'7. INPUT O&amp;N UC'!$M125))))</f>
        <v>0</v>
      </c>
      <c r="S387" s="297">
        <f>IF(S$78="NA",0,IF(S$78="POC",'7. INPUT O&amp;N UC'!$I125*'7. INPUT O&amp;N UC'!$L125,IF(S$78="RUN",'7. INPUT O&amp;N UC'!$H125*'7. INPUT O&amp;N UC'!$L125*(1-'7. INPUT O&amp;N UC'!$M125))))</f>
        <v>0</v>
      </c>
      <c r="T387" s="297">
        <f>IF(T$78="NA",0,IF(T$78="POC",'7. INPUT O&amp;N UC'!$I125*'7. INPUT O&amp;N UC'!$L125,IF(T$78="RUN",'7. INPUT O&amp;N UC'!$H125*'7. INPUT O&amp;N UC'!$L125*(1-'7. INPUT O&amp;N UC'!$M125))))</f>
        <v>0</v>
      </c>
      <c r="U387" s="297">
        <f>IF(U$78="NA",0,IF(U$78="POC",'7. INPUT O&amp;N UC'!$I125*'7. INPUT O&amp;N UC'!$L125,IF(U$78="RUN",'7. INPUT O&amp;N UC'!$H125*'7. INPUT O&amp;N UC'!$L125*(1-'7. INPUT O&amp;N UC'!$M125))))</f>
        <v>0</v>
      </c>
      <c r="V387" s="297">
        <f>IF(V$78="NA",0,IF(V$78="POC",'7. INPUT O&amp;N UC'!$I125*'7. INPUT O&amp;N UC'!$L125,IF(V$78="RUN",'7. INPUT O&amp;N UC'!$H125*'7. INPUT O&amp;N UC'!$L125*(1-'7. INPUT O&amp;N UC'!$M125))))</f>
        <v>0</v>
      </c>
      <c r="W387" s="297">
        <f>IF(W$78="NA",0,IF(W$78="POC",'7. INPUT O&amp;N UC'!$I125*'7. INPUT O&amp;N UC'!$L125,IF(W$78="RUN",'7. INPUT O&amp;N UC'!$H125*'7. INPUT O&amp;N UC'!$L125*(1-'7. INPUT O&amp;N UC'!$M125))))</f>
        <v>0</v>
      </c>
      <c r="X387" s="297">
        <f>IF(X$78="NA",0,IF(X$78="POC",'7. INPUT O&amp;N UC'!$I125*'7. INPUT O&amp;N UC'!$L125,IF(X$78="RUN",'7. INPUT O&amp;N UC'!$H125*'7. INPUT O&amp;N UC'!$L125*(1-'7. INPUT O&amp;N UC'!$M125)*(1+'7. INPUT O&amp;N UC'!$N125))))</f>
        <v>0</v>
      </c>
      <c r="Y387" s="297">
        <f>IF(Y$78="NA",0,IF(Y$78="POC",'7. INPUT O&amp;N UC'!$I125*'7. INPUT O&amp;N UC'!$L125,IF(Y$78="RUN",'7. INPUT O&amp;N UC'!$H125*'7. INPUT O&amp;N UC'!$L125*(1-'7. INPUT O&amp;N UC'!$M125)*(1+'7. INPUT O&amp;N UC'!$N125))))</f>
        <v>0</v>
      </c>
      <c r="Z387" s="297">
        <f>IF(Z$78="NA",0,IF(Z$78="POC",'7. INPUT O&amp;N UC'!$I125*'7. INPUT O&amp;N UC'!$L125,IF(Z$78="RUN",'7. INPUT O&amp;N UC'!$H125*'7. INPUT O&amp;N UC'!$L125*(1-'7. INPUT O&amp;N UC'!$M125)*(1+'7. INPUT O&amp;N UC'!$N125))))</f>
        <v>0</v>
      </c>
      <c r="AA387" s="297">
        <f>IF(AA$78="NA",0,IF(AA$78="POC",'7. INPUT O&amp;N UC'!$I125*'7. INPUT O&amp;N UC'!$L125,IF(AA$78="RUN",'7. INPUT O&amp;N UC'!$H125*'7. INPUT O&amp;N UC'!$L125*(1-'7. INPUT O&amp;N UC'!$M125)*(1+'7. INPUT O&amp;N UC'!$N125))))</f>
        <v>0</v>
      </c>
      <c r="AB387" s="297">
        <f>IF(AB$78="NA",0,IF(AB$78="POC",'7. INPUT O&amp;N UC'!$I125*'7. INPUT O&amp;N UC'!$L125,IF(AB$78="RUN",'7. INPUT O&amp;N UC'!$H125*'7. INPUT O&amp;N UC'!$L125*(1-'7. INPUT O&amp;N UC'!$M125)*(1+'7. INPUT O&amp;N UC'!$N125))))</f>
        <v>0</v>
      </c>
      <c r="AC387" s="297">
        <f>IF(AC$78="NA",0,IF(AC$78="POC",'7. INPUT O&amp;N UC'!$I125*'7. INPUT O&amp;N UC'!$L125,IF(AC$78="RUN",'7. INPUT O&amp;N UC'!$H125*'7. INPUT O&amp;N UC'!$L125*(1-'7. INPUT O&amp;N UC'!$M125)*(1+'7. INPUT O&amp;N UC'!$N125))))</f>
        <v>0</v>
      </c>
      <c r="AD387" s="297">
        <f>IF(AD$78="NA",0,IF(AD$78="POC",'7. INPUT O&amp;N UC'!$I125*'7. INPUT O&amp;N UC'!$L125,IF(AD$78="RUN",'7. INPUT O&amp;N UC'!$H125*'7. INPUT O&amp;N UC'!$L125*(1-'7. INPUT O&amp;N UC'!$M125)*(1+'7. INPUT O&amp;N UC'!$N125))))</f>
        <v>0</v>
      </c>
      <c r="AE387" s="297">
        <f>IF(AE$78="NA",0,IF(AE$78="POC",'7. INPUT O&amp;N UC'!$I125*'7. INPUT O&amp;N UC'!$L125,IF(AE$78="RUN",'7. INPUT O&amp;N UC'!$H125*'7. INPUT O&amp;N UC'!$L125*(1-'7. INPUT O&amp;N UC'!$M125)*(1+'7. INPUT O&amp;N UC'!$N125))))</f>
        <v>0</v>
      </c>
      <c r="AF387" s="297">
        <f>IF(AF$78="NA",0,IF(AF$78="POC",'7. INPUT O&amp;N UC'!$I125*'7. INPUT O&amp;N UC'!$L125,IF(AF$78="RUN",'7. INPUT O&amp;N UC'!$H125*'7. INPUT O&amp;N UC'!$L125*(1-'7. INPUT O&amp;N UC'!$M125)*(1+'7. INPUT O&amp;N UC'!$N125))))</f>
        <v>0</v>
      </c>
      <c r="AG387" s="297">
        <f>IF(AG$78="NA",0,IF(AG$78="POC",'7. INPUT O&amp;N UC'!$I125*'7. INPUT O&amp;N UC'!$L125,IF(AG$78="RUN",'7. INPUT O&amp;N UC'!$H125*'7. INPUT O&amp;N UC'!$L125*(1-'7. INPUT O&amp;N UC'!$M125)*(1+'7. INPUT O&amp;N UC'!$N125))))</f>
        <v>0</v>
      </c>
      <c r="AH387" s="297">
        <f>IF(AH$78="NA",0,IF(AH$78="POC",'7. INPUT O&amp;N UC'!$I125*'7. INPUT O&amp;N UC'!$L125,IF(AH$78="RUN",'7. INPUT O&amp;N UC'!$H125*'7. INPUT O&amp;N UC'!$L125*(1-'7. INPUT O&amp;N UC'!$M125)*(1+'7. INPUT O&amp;N UC'!$N125))))</f>
        <v>0</v>
      </c>
      <c r="AI387" s="297">
        <f>IF(AI$78="NA",0,IF(AI$78="POC",'7. INPUT O&amp;N UC'!$I125*'7. INPUT O&amp;N UC'!$L125,IF(AI$78="RUN",'7. INPUT O&amp;N UC'!$H125*'7. INPUT O&amp;N UC'!$L125*(1-'7. INPUT O&amp;N UC'!$M125)*(1+'7. INPUT O&amp;N UC'!$N125))))</f>
        <v>0</v>
      </c>
      <c r="AJ387" s="297">
        <f>IF(AJ$78="NA",0,IF(AJ$78="POC",'7. INPUT O&amp;N UC'!$I125*'7. INPUT O&amp;N UC'!$L125,IF(AJ$78="RUN",'7. INPUT O&amp;N UC'!$H125*'7. INPUT O&amp;N UC'!$L125*(1-'7. INPUT O&amp;N UC'!$M125)*(1+'7. INPUT O&amp;N UC'!$N125)^2)))</f>
        <v>0</v>
      </c>
      <c r="AK387" s="297">
        <f>IF(AK$78="NA",0,IF(AK$78="POC",'7. INPUT O&amp;N UC'!$I125*'7. INPUT O&amp;N UC'!$L125,IF(AK$78="RUN",'7. INPUT O&amp;N UC'!$H125*'7. INPUT O&amp;N UC'!$L125*(1-'7. INPUT O&amp;N UC'!$M125)*(1+'7. INPUT O&amp;N UC'!$N125)^2)))</f>
        <v>0</v>
      </c>
      <c r="AL387" s="297">
        <f>IF(AL$78="NA",0,IF(AL$78="POC",'7. INPUT O&amp;N UC'!$I125*'7. INPUT O&amp;N UC'!$L125,IF(AL$78="RUN",'7. INPUT O&amp;N UC'!$H125*'7. INPUT O&amp;N UC'!$L125*(1-'7. INPUT O&amp;N UC'!$M125)*(1+'7. INPUT O&amp;N UC'!$N125)^2)))</f>
        <v>0</v>
      </c>
      <c r="AM387" s="297">
        <f>IF(AM$78="NA",0,IF(AM$78="POC",'7. INPUT O&amp;N UC'!$I125*'7. INPUT O&amp;N UC'!$L125,IF(AM$78="RUN",'7. INPUT O&amp;N UC'!$H125*'7. INPUT O&amp;N UC'!$L125*(1-'7. INPUT O&amp;N UC'!$M125)*(1+'7. INPUT O&amp;N UC'!$N125)^2)))</f>
        <v>0</v>
      </c>
      <c r="AN387" s="297">
        <f>IF(AN$78="NA",0,IF(AN$78="POC",'7. INPUT O&amp;N UC'!$I125*'7. INPUT O&amp;N UC'!$L125,IF(AN$78="RUN",'7. INPUT O&amp;N UC'!$H125*'7. INPUT O&amp;N UC'!$L125*(1-'7. INPUT O&amp;N UC'!$M125)*(1+'7. INPUT O&amp;N UC'!$N125)^2)))</f>
        <v>0</v>
      </c>
      <c r="AO387" s="297">
        <f>IF(AO$78="NA",0,IF(AO$78="POC",'7. INPUT O&amp;N UC'!$I125*'7. INPUT O&amp;N UC'!$L125,IF(AO$78="RUN",'7. INPUT O&amp;N UC'!$H125*'7. INPUT O&amp;N UC'!$L125*(1-'7. INPUT O&amp;N UC'!$M125)*(1+'7. INPUT O&amp;N UC'!$N125)^2)))</f>
        <v>0</v>
      </c>
      <c r="AP387" s="297">
        <f>IF(AP$78="NA",0,IF(AP$78="POC",'7. INPUT O&amp;N UC'!$I125*'7. INPUT O&amp;N UC'!$L125,IF(AP$78="RUN",'7. INPUT O&amp;N UC'!$H125*'7. INPUT O&amp;N UC'!$L125*(1-'7. INPUT O&amp;N UC'!$M125)*(1+'7. INPUT O&amp;N UC'!$N125)^2)))</f>
        <v>0</v>
      </c>
      <c r="AQ387" s="297">
        <f>IF(AQ$78="NA",0,IF(AQ$78="POC",'7. INPUT O&amp;N UC'!$I125*'7. INPUT O&amp;N UC'!$L125,IF(AQ$78="RUN",'7. INPUT O&amp;N UC'!$H125*'7. INPUT O&amp;N UC'!$L125*(1-'7. INPUT O&amp;N UC'!$M125)*(1+'7. INPUT O&amp;N UC'!$N125)^2)))</f>
        <v>0</v>
      </c>
      <c r="AR387" s="297">
        <f>IF(AR$78="NA",0,IF(AR$78="POC",'7. INPUT O&amp;N UC'!$I125*'7. INPUT O&amp;N UC'!$L125,IF(AR$78="RUN",'7. INPUT O&amp;N UC'!$H125*'7. INPUT O&amp;N UC'!$L125*(1-'7. INPUT O&amp;N UC'!$M125)*(1+'7. INPUT O&amp;N UC'!$N125)^2)))</f>
        <v>0</v>
      </c>
      <c r="AS387" s="297">
        <f>IF(AS$78="NA",0,IF(AS$78="POC",'7. INPUT O&amp;N UC'!$I125*'7. INPUT O&amp;N UC'!$L125,IF(AS$78="RUN",'7. INPUT O&amp;N UC'!$H125*'7. INPUT O&amp;N UC'!$L125*(1-'7. INPUT O&amp;N UC'!$M125)*(1+'7. INPUT O&amp;N UC'!$N125)^2)))</f>
        <v>0</v>
      </c>
      <c r="AT387" s="297">
        <f>IF(AT$78="NA",0,IF(AT$78="POC",'7. INPUT O&amp;N UC'!$I125*'7. INPUT O&amp;N UC'!$L125,IF(AT$78="RUN",'7. INPUT O&amp;N UC'!$H125*'7. INPUT O&amp;N UC'!$L125*(1-'7. INPUT O&amp;N UC'!$M125)*(1+'7. INPUT O&amp;N UC'!$N125)^2)))</f>
        <v>0</v>
      </c>
      <c r="AU387" s="297">
        <f>IF(AU$78="NA",0,IF(AU$78="POC",'7. INPUT O&amp;N UC'!$I125*'7. INPUT O&amp;N UC'!$L125,IF(AU$78="RUN",'7. INPUT O&amp;N UC'!$H125*'7. INPUT O&amp;N UC'!$L125*(1-'7. INPUT O&amp;N UC'!$M125)*(1+'7. INPUT O&amp;N UC'!$N125)^2)))</f>
        <v>0</v>
      </c>
      <c r="AV387" s="297">
        <f>IF(AV$78="NA",0,IF(AV$78="POC",'7. INPUT O&amp;N UC'!$I125*'7. INPUT O&amp;N UC'!$L125,IF(AV$78="RUN",'7. INPUT O&amp;N UC'!$H125*'7. INPUT O&amp;N UC'!$L125*(1-'7. INPUT O&amp;N UC'!$M125)*(1+'7. INPUT O&amp;N UC'!$N125)^3)))</f>
        <v>0</v>
      </c>
      <c r="AW387" s="297">
        <f>IF(AW$78="NA",0,IF(AW$78="POC",'7. INPUT O&amp;N UC'!$I125*'7. INPUT O&amp;N UC'!$L125,IF(AW$78="RUN",'7. INPUT O&amp;N UC'!$H125*'7. INPUT O&amp;N UC'!$L125*(1-'7. INPUT O&amp;N UC'!$M125)*(1+'7. INPUT O&amp;N UC'!$N125)^3)))</f>
        <v>0</v>
      </c>
      <c r="AX387" s="297">
        <f>IF(AX$78="NA",0,IF(AX$78="POC",'7. INPUT O&amp;N UC'!$I125*'7. INPUT O&amp;N UC'!$L125,IF(AX$78="RUN",'7. INPUT O&amp;N UC'!$H125*'7. INPUT O&amp;N UC'!$L125*(1-'7. INPUT O&amp;N UC'!$M125)*(1+'7. INPUT O&amp;N UC'!$N125)^3)))</f>
        <v>0</v>
      </c>
      <c r="AY387" s="297">
        <f>IF(AY$78="NA",0,IF(AY$78="POC",'7. INPUT O&amp;N UC'!$I125*'7. INPUT O&amp;N UC'!$L125,IF(AY$78="RUN",'7. INPUT O&amp;N UC'!$H125*'7. INPUT O&amp;N UC'!$L125*(1-'7. INPUT O&amp;N UC'!$M125)*(1+'7. INPUT O&amp;N UC'!$N125)^3)))</f>
        <v>0</v>
      </c>
      <c r="AZ387" s="297">
        <f>IF(AZ$78="NA",0,IF(AZ$78="POC",'7. INPUT O&amp;N UC'!$I125*'7. INPUT O&amp;N UC'!$L125,IF(AZ$78="RUN",'7. INPUT O&amp;N UC'!$H125*'7. INPUT O&amp;N UC'!$L125*(1-'7. INPUT O&amp;N UC'!$M125)*(1+'7. INPUT O&amp;N UC'!$N125)^3)))</f>
        <v>0</v>
      </c>
      <c r="BA387" s="297">
        <f>IF(BA$78="NA",0,IF(BA$78="POC",'7. INPUT O&amp;N UC'!$I125*'7. INPUT O&amp;N UC'!$L125,IF(BA$78="RUN",'7. INPUT O&amp;N UC'!$H125*'7. INPUT O&amp;N UC'!$L125*(1-'7. INPUT O&amp;N UC'!$M125)*(1+'7. INPUT O&amp;N UC'!$N125)^3)))</f>
        <v>0</v>
      </c>
      <c r="BB387" s="297">
        <f>IF(BB$78="NA",0,IF(BB$78="POC",'7. INPUT O&amp;N UC'!$I125*'7. INPUT O&amp;N UC'!$L125,IF(BB$78="RUN",'7. INPUT O&amp;N UC'!$H125*'7. INPUT O&amp;N UC'!$L125*(1-'7. INPUT O&amp;N UC'!$M125)*(1+'7. INPUT O&amp;N UC'!$N125)^3)))</f>
        <v>0</v>
      </c>
      <c r="BC387" s="297">
        <f>IF(BC$78="NA",0,IF(BC$78="POC",'7. INPUT O&amp;N UC'!$I125*'7. INPUT O&amp;N UC'!$L125,IF(BC$78="RUN",'7. INPUT O&amp;N UC'!$H125*'7. INPUT O&amp;N UC'!$L125*(1-'7. INPUT O&amp;N UC'!$M125)*(1+'7. INPUT O&amp;N UC'!$N125)^3)))</f>
        <v>0</v>
      </c>
      <c r="BD387" s="297">
        <f>IF(BD$78="NA",0,IF(BD$78="POC",'7. INPUT O&amp;N UC'!$I125*'7. INPUT O&amp;N UC'!$L125,IF(BD$78="RUN",'7. INPUT O&amp;N UC'!$H125*'7. INPUT O&amp;N UC'!$L125*(1-'7. INPUT O&amp;N UC'!$M125)*(1+'7. INPUT O&amp;N UC'!$N125)^3)))</f>
        <v>0</v>
      </c>
      <c r="BE387" s="297">
        <f>IF(BE$78="NA",0,IF(BE$78="POC",'7. INPUT O&amp;N UC'!$I125*'7. INPUT O&amp;N UC'!$L125,IF(BE$78="RUN",'7. INPUT O&amp;N UC'!$H125*'7. INPUT O&amp;N UC'!$L125*(1-'7. INPUT O&amp;N UC'!$M125)*(1+'7. INPUT O&amp;N UC'!$N125)^3)))</f>
        <v>0</v>
      </c>
      <c r="BF387" s="297">
        <f>IF(BF$78="NA",0,IF(BF$78="POC",'7. INPUT O&amp;N UC'!$I125*'7. INPUT O&amp;N UC'!$L125,IF(BF$78="RUN",'7. INPUT O&amp;N UC'!$H125*'7. INPUT O&amp;N UC'!$L125*(1-'7. INPUT O&amp;N UC'!$M125)*(1+'7. INPUT O&amp;N UC'!$N125)^3)))</f>
        <v>0</v>
      </c>
      <c r="BG387" s="297">
        <f>IF(BG$78="NA",0,IF(BG$78="POC",'7. INPUT O&amp;N UC'!$I125*'7. INPUT O&amp;N UC'!$L125,IF(BG$78="RUN",'7. INPUT O&amp;N UC'!$H125*'7. INPUT O&amp;N UC'!$L125*(1-'7. INPUT O&amp;N UC'!$M125)*(1+'7. INPUT O&amp;N UC'!$N125)^3)))</f>
        <v>0</v>
      </c>
      <c r="BH387" s="297">
        <f>IF(BH$78="NA",0,IF(BH$78="POC",'7. INPUT O&amp;N UC'!$I125*'7. INPUT O&amp;N UC'!$L125,IF(BH$78="RUN",'7. INPUT O&amp;N UC'!$H125*'7. INPUT O&amp;N UC'!$L125*(1-'7. INPUT O&amp;N UC'!$M125)*(1+'7. INPUT O&amp;N UC'!$N125)^4)))</f>
        <v>0</v>
      </c>
      <c r="BI387" s="297">
        <f>IF(BI$78="NA",0,IF(BI$78="POC",'7. INPUT O&amp;N UC'!$I125*'7. INPUT O&amp;N UC'!$L125,IF(BI$78="RUN",'7. INPUT O&amp;N UC'!$H125*'7. INPUT O&amp;N UC'!$L125*(1-'7. INPUT O&amp;N UC'!$M125)*(1+'7. INPUT O&amp;N UC'!$N125)^4)))</f>
        <v>0</v>
      </c>
      <c r="BJ387" s="297">
        <f>IF(BJ$78="NA",0,IF(BJ$78="POC",'7. INPUT O&amp;N UC'!$I125*'7. INPUT O&amp;N UC'!$L125,IF(BJ$78="RUN",'7. INPUT O&amp;N UC'!$H125*'7. INPUT O&amp;N UC'!$L125*(1-'7. INPUT O&amp;N UC'!$M125)*(1+'7. INPUT O&amp;N UC'!$N125)^4)))</f>
        <v>0</v>
      </c>
      <c r="BK387" s="297">
        <f>IF(BK$78="NA",0,IF(BK$78="POC",'7. INPUT O&amp;N UC'!$I125*'7. INPUT O&amp;N UC'!$L125,IF(BK$78="RUN",'7. INPUT O&amp;N UC'!$H125*'7. INPUT O&amp;N UC'!$L125*(1-'7. INPUT O&amp;N UC'!$M125)*(1+'7. INPUT O&amp;N UC'!$N125)^4)))</f>
        <v>0</v>
      </c>
      <c r="BL387" s="297">
        <f>IF(BL$78="NA",0,IF(BL$78="POC",'7. INPUT O&amp;N UC'!$I125*'7. INPUT O&amp;N UC'!$L125,IF(BL$78="RUN",'7. INPUT O&amp;N UC'!$H125*'7. INPUT O&amp;N UC'!$L125*(1-'7. INPUT O&amp;N UC'!$M125)*(1+'7. INPUT O&amp;N UC'!$N125)^4)))</f>
        <v>0</v>
      </c>
      <c r="BM387" s="297">
        <f>IF(BM$78="NA",0,IF(BM$78="POC",'7. INPUT O&amp;N UC'!$I125*'7. INPUT O&amp;N UC'!$L125,IF(BM$78="RUN",'7. INPUT O&amp;N UC'!$H125*'7. INPUT O&amp;N UC'!$L125*(1-'7. INPUT O&amp;N UC'!$M125)*(1+'7. INPUT O&amp;N UC'!$N125)^4)))</f>
        <v>0</v>
      </c>
      <c r="BN387" s="297">
        <f>IF(BN$78="NA",0,IF(BN$78="POC",'7. INPUT O&amp;N UC'!$I125*'7. INPUT O&amp;N UC'!$L125,IF(BN$78="RUN",'7. INPUT O&amp;N UC'!$H125*'7. INPUT O&amp;N UC'!$L125*(1-'7. INPUT O&amp;N UC'!$M125)*(1+'7. INPUT O&amp;N UC'!$N125)^4)))</f>
        <v>0</v>
      </c>
      <c r="BO387" s="297">
        <f>IF(BO$78="NA",0,IF(BO$78="POC",'7. INPUT O&amp;N UC'!$I125*'7. INPUT O&amp;N UC'!$L125,IF(BO$78="RUN",'7. INPUT O&amp;N UC'!$H125*'7. INPUT O&amp;N UC'!$L125*(1-'7. INPUT O&amp;N UC'!$M125)*(1+'7. INPUT O&amp;N UC'!$N125)^4)))</f>
        <v>0</v>
      </c>
      <c r="BP387" s="297">
        <f>IF(BP$78="NA",0,IF(BP$78="POC",'7. INPUT O&amp;N UC'!$I125*'7. INPUT O&amp;N UC'!$L125,IF(BP$78="RUN",'7. INPUT O&amp;N UC'!$H125*'7. INPUT O&amp;N UC'!$L125*(1-'7. INPUT O&amp;N UC'!$M125)*(1+'7. INPUT O&amp;N UC'!$N125)^4)))</f>
        <v>0</v>
      </c>
      <c r="BQ387" s="297">
        <f>IF(BQ$78="NA",0,IF(BQ$78="POC",'7. INPUT O&amp;N UC'!$I125*'7. INPUT O&amp;N UC'!$L125,IF(BQ$78="RUN",'7. INPUT O&amp;N UC'!$H125*'7. INPUT O&amp;N UC'!$L125*(1-'7. INPUT O&amp;N UC'!$M125)*(1+'7. INPUT O&amp;N UC'!$N125)^4)))</f>
        <v>0</v>
      </c>
      <c r="BR387" s="297">
        <f>IF(BR$78="NA",0,IF(BR$78="POC",'7. INPUT O&amp;N UC'!$I125*'7. INPUT O&amp;N UC'!$L125,IF(BR$78="RUN",'7. INPUT O&amp;N UC'!$H125*'7. INPUT O&amp;N UC'!$L125*(1-'7. INPUT O&amp;N UC'!$M125)*(1+'7. INPUT O&amp;N UC'!$N125)^4)))</f>
        <v>0</v>
      </c>
      <c r="BS387" s="297">
        <f>IF(BS$78="NA",0,IF(BS$78="POC",'7. INPUT O&amp;N UC'!$I125*'7. INPUT O&amp;N UC'!$L125,IF(BS$78="RUN",'7. INPUT O&amp;N UC'!$H125*'7. INPUT O&amp;N UC'!$L125*(1-'7. INPUT O&amp;N UC'!$M125)*(1+'7. INPUT O&amp;N UC'!$N125)^4)))</f>
        <v>0</v>
      </c>
    </row>
    <row r="388" spans="1:71" s="80" customFormat="1" outlineLevel="2">
      <c r="B388" s="129" t="str">
        <f>'7. INPUT O&amp;N UC'!D126</f>
        <v>O&amp;N UC-4.1.3-Item #9</v>
      </c>
      <c r="C388" s="129" t="str">
        <f>'7. INPUT O&amp;N UC'!F126</f>
        <v>Alarming Sound - EPU ASU</v>
      </c>
      <c r="E388" s="297">
        <f t="shared" ref="E388:E419" si="226">F388+G388+H388+I388+J388</f>
        <v>84072.937846153844</v>
      </c>
      <c r="F388" s="297">
        <f t="shared" ref="F388:F419" si="227">SUM(L388:W388)</f>
        <v>14676.923076923076</v>
      </c>
      <c r="G388" s="297">
        <f t="shared" ref="G388:G419" si="228">SUM(X388:AI388)</f>
        <v>34872.369230769233</v>
      </c>
      <c r="H388" s="297">
        <f t="shared" ref="H388:H419" si="229">SUM(AJ388:AU388)</f>
        <v>34523.645538461533</v>
      </c>
      <c r="I388" s="297">
        <f t="shared" ref="I388:I419" si="230">SUM(AV388:BG388)</f>
        <v>0</v>
      </c>
      <c r="J388" s="297">
        <f t="shared" ref="J388:J419" si="231">SUM(BH388:BS388)</f>
        <v>0</v>
      </c>
      <c r="K388" s="291"/>
      <c r="L388" s="297">
        <f>IF(L$78="NA",0,IF(L$78="POC",'7. INPUT O&amp;N UC'!$I126*'7. INPUT O&amp;N UC'!$L126,IF(L$78="RUN",'7. INPUT O&amp;N UC'!$H126*'7. INPUT O&amp;N UC'!$L126*(1-'7. INPUT O&amp;N UC'!$M126))))</f>
        <v>0</v>
      </c>
      <c r="M388" s="297">
        <f>IF(M$78="NA",0,IF(M$78="POC",'7. INPUT O&amp;N UC'!$I126*'7. INPUT O&amp;N UC'!$L126,IF(M$78="RUN",'7. INPUT O&amp;N UC'!$H126*'7. INPUT O&amp;N UC'!$L126*(1-'7. INPUT O&amp;N UC'!$M126))))</f>
        <v>0</v>
      </c>
      <c r="N388" s="297">
        <f>IF(N$78="NA",0,IF(N$78="POC",'7. INPUT O&amp;N UC'!$I126*'7. INPUT O&amp;N UC'!$L126,IF(N$78="RUN",'7. INPUT O&amp;N UC'!$H126*'7. INPUT O&amp;N UC'!$L126*(1-'7. INPUT O&amp;N UC'!$M126))))</f>
        <v>0</v>
      </c>
      <c r="O388" s="297">
        <f>IF(O$78="NA",0,IF(O$78="POC",'7. INPUT O&amp;N UC'!$I126*'7. INPUT O&amp;N UC'!$L126,IF(O$78="RUN",'7. INPUT O&amp;N UC'!$H126*'7. INPUT O&amp;N UC'!$L126*(1-'7. INPUT O&amp;N UC'!$M126))))</f>
        <v>0</v>
      </c>
      <c r="P388" s="297">
        <f>IF(P$78="NA",0,IF(P$78="POC",'7. INPUT O&amp;N UC'!$I126*'7. INPUT O&amp;N UC'!$L126,IF(P$78="RUN",'7. INPUT O&amp;N UC'!$H126*'7. INPUT O&amp;N UC'!$L126*(1-'7. INPUT O&amp;N UC'!$M126))))</f>
        <v>0</v>
      </c>
      <c r="Q388" s="297">
        <f>IF(Q$78="NA",0,IF(Q$78="POC",'7. INPUT O&amp;N UC'!$I126*'7. INPUT O&amp;N UC'!$L126,IF(Q$78="RUN",'7. INPUT O&amp;N UC'!$H126*'7. INPUT O&amp;N UC'!$L126*(1-'7. INPUT O&amp;N UC'!$M126))))</f>
        <v>0</v>
      </c>
      <c r="R388" s="297">
        <f>IF(R$78="NA",0,IF(R$78="POC",'7. INPUT O&amp;N UC'!$I126*'7. INPUT O&amp;N UC'!$L126,IF(R$78="RUN",'7. INPUT O&amp;N UC'!$H126*'7. INPUT O&amp;N UC'!$L126*(1-'7. INPUT O&amp;N UC'!$M126))))</f>
        <v>0</v>
      </c>
      <c r="S388" s="297">
        <f>IF(S$78="NA",0,IF(S$78="POC",'7. INPUT O&amp;N UC'!$I126*'7. INPUT O&amp;N UC'!$L126,IF(S$78="RUN",'7. INPUT O&amp;N UC'!$H126*'7. INPUT O&amp;N UC'!$L126*(1-'7. INPUT O&amp;N UC'!$M126))))</f>
        <v>2935.3846153846152</v>
      </c>
      <c r="T388" s="297">
        <f>IF(T$78="NA",0,IF(T$78="POC",'7. INPUT O&amp;N UC'!$I126*'7. INPUT O&amp;N UC'!$L126,IF(T$78="RUN",'7. INPUT O&amp;N UC'!$H126*'7. INPUT O&amp;N UC'!$L126*(1-'7. INPUT O&amp;N UC'!$M126))))</f>
        <v>2935.3846153846152</v>
      </c>
      <c r="U388" s="297">
        <f>IF(U$78="NA",0,IF(U$78="POC",'7. INPUT O&amp;N UC'!$I126*'7. INPUT O&amp;N UC'!$L126,IF(U$78="RUN",'7. INPUT O&amp;N UC'!$H126*'7. INPUT O&amp;N UC'!$L126*(1-'7. INPUT O&amp;N UC'!$M126))))</f>
        <v>2935.3846153846152</v>
      </c>
      <c r="V388" s="297">
        <f>IF(V$78="NA",0,IF(V$78="POC",'7. INPUT O&amp;N UC'!$I126*'7. INPUT O&amp;N UC'!$L126,IF(V$78="RUN",'7. INPUT O&amp;N UC'!$H126*'7. INPUT O&amp;N UC'!$L126*(1-'7. INPUT O&amp;N UC'!$M126))))</f>
        <v>2935.3846153846152</v>
      </c>
      <c r="W388" s="297">
        <f>IF(W$78="NA",0,IF(W$78="POC",'7. INPUT O&amp;N UC'!$I126*'7. INPUT O&amp;N UC'!$L126,IF(W$78="RUN",'7. INPUT O&amp;N UC'!$H126*'7. INPUT O&amp;N UC'!$L126*(1-'7. INPUT O&amp;N UC'!$M126))))</f>
        <v>2935.3846153846152</v>
      </c>
      <c r="X388" s="297">
        <f>IF(X$78="NA",0,IF(X$78="POC",'7. INPUT O&amp;N UC'!$I126*'7. INPUT O&amp;N UC'!$L126,IF(X$78="RUN",'7. INPUT O&amp;N UC'!$H126*'7. INPUT O&amp;N UC'!$L126*(1-'7. INPUT O&amp;N UC'!$M126)*(1+'7. INPUT O&amp;N UC'!$N126))))</f>
        <v>2906.0307692307692</v>
      </c>
      <c r="Y388" s="297">
        <f>IF(Y$78="NA",0,IF(Y$78="POC",'7. INPUT O&amp;N UC'!$I126*'7. INPUT O&amp;N UC'!$L126,IF(Y$78="RUN",'7. INPUT O&amp;N UC'!$H126*'7. INPUT O&amp;N UC'!$L126*(1-'7. INPUT O&amp;N UC'!$M126)*(1+'7. INPUT O&amp;N UC'!$N126))))</f>
        <v>2906.0307692307692</v>
      </c>
      <c r="Z388" s="297">
        <f>IF(Z$78="NA",0,IF(Z$78="POC",'7. INPUT O&amp;N UC'!$I126*'7. INPUT O&amp;N UC'!$L126,IF(Z$78="RUN",'7. INPUT O&amp;N UC'!$H126*'7. INPUT O&amp;N UC'!$L126*(1-'7. INPUT O&amp;N UC'!$M126)*(1+'7. INPUT O&amp;N UC'!$N126))))</f>
        <v>2906.0307692307692</v>
      </c>
      <c r="AA388" s="297">
        <f>IF(AA$78="NA",0,IF(AA$78="POC",'7. INPUT O&amp;N UC'!$I126*'7. INPUT O&amp;N UC'!$L126,IF(AA$78="RUN",'7. INPUT O&amp;N UC'!$H126*'7. INPUT O&amp;N UC'!$L126*(1-'7. INPUT O&amp;N UC'!$M126)*(1+'7. INPUT O&amp;N UC'!$N126))))</f>
        <v>2906.0307692307692</v>
      </c>
      <c r="AB388" s="297">
        <f>IF(AB$78="NA",0,IF(AB$78="POC",'7. INPUT O&amp;N UC'!$I126*'7. INPUT O&amp;N UC'!$L126,IF(AB$78="RUN",'7. INPUT O&amp;N UC'!$H126*'7. INPUT O&amp;N UC'!$L126*(1-'7. INPUT O&amp;N UC'!$M126)*(1+'7. INPUT O&amp;N UC'!$N126))))</f>
        <v>2906.0307692307692</v>
      </c>
      <c r="AC388" s="297">
        <f>IF(AC$78="NA",0,IF(AC$78="POC",'7. INPUT O&amp;N UC'!$I126*'7. INPUT O&amp;N UC'!$L126,IF(AC$78="RUN",'7. INPUT O&amp;N UC'!$H126*'7. INPUT O&amp;N UC'!$L126*(1-'7. INPUT O&amp;N UC'!$M126)*(1+'7. INPUT O&amp;N UC'!$N126))))</f>
        <v>2906.0307692307692</v>
      </c>
      <c r="AD388" s="297">
        <f>IF(AD$78="NA",0,IF(AD$78="POC",'7. INPUT O&amp;N UC'!$I126*'7. INPUT O&amp;N UC'!$L126,IF(AD$78="RUN",'7. INPUT O&amp;N UC'!$H126*'7. INPUT O&amp;N UC'!$L126*(1-'7. INPUT O&amp;N UC'!$M126)*(1+'7. INPUT O&amp;N UC'!$N126))))</f>
        <v>2906.0307692307692</v>
      </c>
      <c r="AE388" s="297">
        <f>IF(AE$78="NA",0,IF(AE$78="POC",'7. INPUT O&amp;N UC'!$I126*'7. INPUT O&amp;N UC'!$L126,IF(AE$78="RUN",'7. INPUT O&amp;N UC'!$H126*'7. INPUT O&amp;N UC'!$L126*(1-'7. INPUT O&amp;N UC'!$M126)*(1+'7. INPUT O&amp;N UC'!$N126))))</f>
        <v>2906.0307692307692</v>
      </c>
      <c r="AF388" s="297">
        <f>IF(AF$78="NA",0,IF(AF$78="POC",'7. INPUT O&amp;N UC'!$I126*'7. INPUT O&amp;N UC'!$L126,IF(AF$78="RUN",'7. INPUT O&amp;N UC'!$H126*'7. INPUT O&amp;N UC'!$L126*(1-'7. INPUT O&amp;N UC'!$M126)*(1+'7. INPUT O&amp;N UC'!$N126))))</f>
        <v>2906.0307692307692</v>
      </c>
      <c r="AG388" s="297">
        <f>IF(AG$78="NA",0,IF(AG$78="POC",'7. INPUT O&amp;N UC'!$I126*'7. INPUT O&amp;N UC'!$L126,IF(AG$78="RUN",'7. INPUT O&amp;N UC'!$H126*'7. INPUT O&amp;N UC'!$L126*(1-'7. INPUT O&amp;N UC'!$M126)*(1+'7. INPUT O&amp;N UC'!$N126))))</f>
        <v>2906.0307692307692</v>
      </c>
      <c r="AH388" s="297">
        <f>IF(AH$78="NA",0,IF(AH$78="POC",'7. INPUT O&amp;N UC'!$I126*'7. INPUT O&amp;N UC'!$L126,IF(AH$78="RUN",'7. INPUT O&amp;N UC'!$H126*'7. INPUT O&amp;N UC'!$L126*(1-'7. INPUT O&amp;N UC'!$M126)*(1+'7. INPUT O&amp;N UC'!$N126))))</f>
        <v>2906.0307692307692</v>
      </c>
      <c r="AI388" s="297">
        <f>IF(AI$78="NA",0,IF(AI$78="POC",'7. INPUT O&amp;N UC'!$I126*'7. INPUT O&amp;N UC'!$L126,IF(AI$78="RUN",'7. INPUT O&amp;N UC'!$H126*'7. INPUT O&amp;N UC'!$L126*(1-'7. INPUT O&amp;N UC'!$M126)*(1+'7. INPUT O&amp;N UC'!$N126))))</f>
        <v>2906.0307692307692</v>
      </c>
      <c r="AJ388" s="297">
        <f>IF(AJ$78="NA",0,IF(AJ$78="POC",'7. INPUT O&amp;N UC'!$I126*'7. INPUT O&amp;N UC'!$L126,IF(AJ$78="RUN",'7. INPUT O&amp;N UC'!$H126*'7. INPUT O&amp;N UC'!$L126*(1-'7. INPUT O&amp;N UC'!$M126)*(1+'7. INPUT O&amp;N UC'!$N126)^2)))</f>
        <v>2876.9704615384612</v>
      </c>
      <c r="AK388" s="297">
        <f>IF(AK$78="NA",0,IF(AK$78="POC",'7. INPUT O&amp;N UC'!$I126*'7. INPUT O&amp;N UC'!$L126,IF(AK$78="RUN",'7. INPUT O&amp;N UC'!$H126*'7. INPUT O&amp;N UC'!$L126*(1-'7. INPUT O&amp;N UC'!$M126)*(1+'7. INPUT O&amp;N UC'!$N126)^2)))</f>
        <v>2876.9704615384612</v>
      </c>
      <c r="AL388" s="297">
        <f>IF(AL$78="NA",0,IF(AL$78="POC",'7. INPUT O&amp;N UC'!$I126*'7. INPUT O&amp;N UC'!$L126,IF(AL$78="RUN",'7. INPUT O&amp;N UC'!$H126*'7. INPUT O&amp;N UC'!$L126*(1-'7. INPUT O&amp;N UC'!$M126)*(1+'7. INPUT O&amp;N UC'!$N126)^2)))</f>
        <v>2876.9704615384612</v>
      </c>
      <c r="AM388" s="297">
        <f>IF(AM$78="NA",0,IF(AM$78="POC",'7. INPUT O&amp;N UC'!$I126*'7. INPUT O&amp;N UC'!$L126,IF(AM$78="RUN",'7. INPUT O&amp;N UC'!$H126*'7. INPUT O&amp;N UC'!$L126*(1-'7. INPUT O&amp;N UC'!$M126)*(1+'7. INPUT O&amp;N UC'!$N126)^2)))</f>
        <v>2876.9704615384612</v>
      </c>
      <c r="AN388" s="297">
        <f>IF(AN$78="NA",0,IF(AN$78="POC",'7. INPUT O&amp;N UC'!$I126*'7. INPUT O&amp;N UC'!$L126,IF(AN$78="RUN",'7. INPUT O&amp;N UC'!$H126*'7. INPUT O&amp;N UC'!$L126*(1-'7. INPUT O&amp;N UC'!$M126)*(1+'7. INPUT O&amp;N UC'!$N126)^2)))</f>
        <v>2876.9704615384612</v>
      </c>
      <c r="AO388" s="297">
        <f>IF(AO$78="NA",0,IF(AO$78="POC",'7. INPUT O&amp;N UC'!$I126*'7. INPUT O&amp;N UC'!$L126,IF(AO$78="RUN",'7. INPUT O&amp;N UC'!$H126*'7. INPUT O&amp;N UC'!$L126*(1-'7. INPUT O&amp;N UC'!$M126)*(1+'7. INPUT O&amp;N UC'!$N126)^2)))</f>
        <v>2876.9704615384612</v>
      </c>
      <c r="AP388" s="297">
        <f>IF(AP$78="NA",0,IF(AP$78="POC",'7. INPUT O&amp;N UC'!$I126*'7. INPUT O&amp;N UC'!$L126,IF(AP$78="RUN",'7. INPUT O&amp;N UC'!$H126*'7. INPUT O&amp;N UC'!$L126*(1-'7. INPUT O&amp;N UC'!$M126)*(1+'7. INPUT O&amp;N UC'!$N126)^2)))</f>
        <v>2876.9704615384612</v>
      </c>
      <c r="AQ388" s="297">
        <f>IF(AQ$78="NA",0,IF(AQ$78="POC",'7. INPUT O&amp;N UC'!$I126*'7. INPUT O&amp;N UC'!$L126,IF(AQ$78="RUN",'7. INPUT O&amp;N UC'!$H126*'7. INPUT O&amp;N UC'!$L126*(1-'7. INPUT O&amp;N UC'!$M126)*(1+'7. INPUT O&amp;N UC'!$N126)^2)))</f>
        <v>2876.9704615384612</v>
      </c>
      <c r="AR388" s="297">
        <f>IF(AR$78="NA",0,IF(AR$78="POC",'7. INPUT O&amp;N UC'!$I126*'7. INPUT O&amp;N UC'!$L126,IF(AR$78="RUN",'7. INPUT O&amp;N UC'!$H126*'7. INPUT O&amp;N UC'!$L126*(1-'7. INPUT O&amp;N UC'!$M126)*(1+'7. INPUT O&amp;N UC'!$N126)^2)))</f>
        <v>2876.9704615384612</v>
      </c>
      <c r="AS388" s="297">
        <f>IF(AS$78="NA",0,IF(AS$78="POC",'7. INPUT O&amp;N UC'!$I126*'7. INPUT O&amp;N UC'!$L126,IF(AS$78="RUN",'7. INPUT O&amp;N UC'!$H126*'7. INPUT O&amp;N UC'!$L126*(1-'7. INPUT O&amp;N UC'!$M126)*(1+'7. INPUT O&amp;N UC'!$N126)^2)))</f>
        <v>2876.9704615384612</v>
      </c>
      <c r="AT388" s="297">
        <f>IF(AT$78="NA",0,IF(AT$78="POC",'7. INPUT O&amp;N UC'!$I126*'7. INPUT O&amp;N UC'!$L126,IF(AT$78="RUN",'7. INPUT O&amp;N UC'!$H126*'7. INPUT O&amp;N UC'!$L126*(1-'7. INPUT O&amp;N UC'!$M126)*(1+'7. INPUT O&amp;N UC'!$N126)^2)))</f>
        <v>2876.9704615384612</v>
      </c>
      <c r="AU388" s="297">
        <f>IF(AU$78="NA",0,IF(AU$78="POC",'7. INPUT O&amp;N UC'!$I126*'7. INPUT O&amp;N UC'!$L126,IF(AU$78="RUN",'7. INPUT O&amp;N UC'!$H126*'7. INPUT O&amp;N UC'!$L126*(1-'7. INPUT O&amp;N UC'!$M126)*(1+'7. INPUT O&amp;N UC'!$N126)^2)))</f>
        <v>2876.9704615384612</v>
      </c>
      <c r="AV388" s="297">
        <f>IF(AV$78="NA",0,IF(AV$78="POC",'7. INPUT O&amp;N UC'!$I126*'7. INPUT O&amp;N UC'!$L126,IF(AV$78="RUN",'7. INPUT O&amp;N UC'!$H126*'7. INPUT O&amp;N UC'!$L126*(1-'7. INPUT O&amp;N UC'!$M126)*(1+'7. INPUT O&amp;N UC'!$N126)^3)))</f>
        <v>0</v>
      </c>
      <c r="AW388" s="297">
        <f>IF(AW$78="NA",0,IF(AW$78="POC",'7. INPUT O&amp;N UC'!$I126*'7. INPUT O&amp;N UC'!$L126,IF(AW$78="RUN",'7. INPUT O&amp;N UC'!$H126*'7. INPUT O&amp;N UC'!$L126*(1-'7. INPUT O&amp;N UC'!$M126)*(1+'7. INPUT O&amp;N UC'!$N126)^3)))</f>
        <v>0</v>
      </c>
      <c r="AX388" s="297">
        <f>IF(AX$78="NA",0,IF(AX$78="POC",'7. INPUT O&amp;N UC'!$I126*'7. INPUT O&amp;N UC'!$L126,IF(AX$78="RUN",'7. INPUT O&amp;N UC'!$H126*'7. INPUT O&amp;N UC'!$L126*(1-'7. INPUT O&amp;N UC'!$M126)*(1+'7. INPUT O&amp;N UC'!$N126)^3)))</f>
        <v>0</v>
      </c>
      <c r="AY388" s="297">
        <f>IF(AY$78="NA",0,IF(AY$78="POC",'7. INPUT O&amp;N UC'!$I126*'7. INPUT O&amp;N UC'!$L126,IF(AY$78="RUN",'7. INPUT O&amp;N UC'!$H126*'7. INPUT O&amp;N UC'!$L126*(1-'7. INPUT O&amp;N UC'!$M126)*(1+'7. INPUT O&amp;N UC'!$N126)^3)))</f>
        <v>0</v>
      </c>
      <c r="AZ388" s="297">
        <f>IF(AZ$78="NA",0,IF(AZ$78="POC",'7. INPUT O&amp;N UC'!$I126*'7. INPUT O&amp;N UC'!$L126,IF(AZ$78="RUN",'7. INPUT O&amp;N UC'!$H126*'7. INPUT O&amp;N UC'!$L126*(1-'7. INPUT O&amp;N UC'!$M126)*(1+'7. INPUT O&amp;N UC'!$N126)^3)))</f>
        <v>0</v>
      </c>
      <c r="BA388" s="297">
        <f>IF(BA$78="NA",0,IF(BA$78="POC",'7. INPUT O&amp;N UC'!$I126*'7. INPUT O&amp;N UC'!$L126,IF(BA$78="RUN",'7. INPUT O&amp;N UC'!$H126*'7. INPUT O&amp;N UC'!$L126*(1-'7. INPUT O&amp;N UC'!$M126)*(1+'7. INPUT O&amp;N UC'!$N126)^3)))</f>
        <v>0</v>
      </c>
      <c r="BB388" s="297">
        <f>IF(BB$78="NA",0,IF(BB$78="POC",'7. INPUT O&amp;N UC'!$I126*'7. INPUT O&amp;N UC'!$L126,IF(BB$78="RUN",'7. INPUT O&amp;N UC'!$H126*'7. INPUT O&amp;N UC'!$L126*(1-'7. INPUT O&amp;N UC'!$M126)*(1+'7. INPUT O&amp;N UC'!$N126)^3)))</f>
        <v>0</v>
      </c>
      <c r="BC388" s="297">
        <f>IF(BC$78="NA",0,IF(BC$78="POC",'7. INPUT O&amp;N UC'!$I126*'7. INPUT O&amp;N UC'!$L126,IF(BC$78="RUN",'7. INPUT O&amp;N UC'!$H126*'7. INPUT O&amp;N UC'!$L126*(1-'7. INPUT O&amp;N UC'!$M126)*(1+'7. INPUT O&amp;N UC'!$N126)^3)))</f>
        <v>0</v>
      </c>
      <c r="BD388" s="297">
        <f>IF(BD$78="NA",0,IF(BD$78="POC",'7. INPUT O&amp;N UC'!$I126*'7. INPUT O&amp;N UC'!$L126,IF(BD$78="RUN",'7. INPUT O&amp;N UC'!$H126*'7. INPUT O&amp;N UC'!$L126*(1-'7. INPUT O&amp;N UC'!$M126)*(1+'7. INPUT O&amp;N UC'!$N126)^3)))</f>
        <v>0</v>
      </c>
      <c r="BE388" s="297">
        <f>IF(BE$78="NA",0,IF(BE$78="POC",'7. INPUT O&amp;N UC'!$I126*'7. INPUT O&amp;N UC'!$L126,IF(BE$78="RUN",'7. INPUT O&amp;N UC'!$H126*'7. INPUT O&amp;N UC'!$L126*(1-'7. INPUT O&amp;N UC'!$M126)*(1+'7. INPUT O&amp;N UC'!$N126)^3)))</f>
        <v>0</v>
      </c>
      <c r="BF388" s="297">
        <f>IF(BF$78="NA",0,IF(BF$78="POC",'7. INPUT O&amp;N UC'!$I126*'7. INPUT O&amp;N UC'!$L126,IF(BF$78="RUN",'7. INPUT O&amp;N UC'!$H126*'7. INPUT O&amp;N UC'!$L126*(1-'7. INPUT O&amp;N UC'!$M126)*(1+'7. INPUT O&amp;N UC'!$N126)^3)))</f>
        <v>0</v>
      </c>
      <c r="BG388" s="297">
        <f>IF(BG$78="NA",0,IF(BG$78="POC",'7. INPUT O&amp;N UC'!$I126*'7. INPUT O&amp;N UC'!$L126,IF(BG$78="RUN",'7. INPUT O&amp;N UC'!$H126*'7. INPUT O&amp;N UC'!$L126*(1-'7. INPUT O&amp;N UC'!$M126)*(1+'7. INPUT O&amp;N UC'!$N126)^3)))</f>
        <v>0</v>
      </c>
      <c r="BH388" s="297">
        <f>IF(BH$78="NA",0,IF(BH$78="POC",'7. INPUT O&amp;N UC'!$I126*'7. INPUT O&amp;N UC'!$L126,IF(BH$78="RUN",'7. INPUT O&amp;N UC'!$H126*'7. INPUT O&amp;N UC'!$L126*(1-'7. INPUT O&amp;N UC'!$M126)*(1+'7. INPUT O&amp;N UC'!$N126)^4)))</f>
        <v>0</v>
      </c>
      <c r="BI388" s="297">
        <f>IF(BI$78="NA",0,IF(BI$78="POC",'7. INPUT O&amp;N UC'!$I126*'7. INPUT O&amp;N UC'!$L126,IF(BI$78="RUN",'7. INPUT O&amp;N UC'!$H126*'7. INPUT O&amp;N UC'!$L126*(1-'7. INPUT O&amp;N UC'!$M126)*(1+'7. INPUT O&amp;N UC'!$N126)^4)))</f>
        <v>0</v>
      </c>
      <c r="BJ388" s="297">
        <f>IF(BJ$78="NA",0,IF(BJ$78="POC",'7. INPUT O&amp;N UC'!$I126*'7. INPUT O&amp;N UC'!$L126,IF(BJ$78="RUN",'7. INPUT O&amp;N UC'!$H126*'7. INPUT O&amp;N UC'!$L126*(1-'7. INPUT O&amp;N UC'!$M126)*(1+'7. INPUT O&amp;N UC'!$N126)^4)))</f>
        <v>0</v>
      </c>
      <c r="BK388" s="297">
        <f>IF(BK$78="NA",0,IF(BK$78="POC",'7. INPUT O&amp;N UC'!$I126*'7. INPUT O&amp;N UC'!$L126,IF(BK$78="RUN",'7. INPUT O&amp;N UC'!$H126*'7. INPUT O&amp;N UC'!$L126*(1-'7. INPUT O&amp;N UC'!$M126)*(1+'7. INPUT O&amp;N UC'!$N126)^4)))</f>
        <v>0</v>
      </c>
      <c r="BL388" s="297">
        <f>IF(BL$78="NA",0,IF(BL$78="POC",'7. INPUT O&amp;N UC'!$I126*'7. INPUT O&amp;N UC'!$L126,IF(BL$78="RUN",'7. INPUT O&amp;N UC'!$H126*'7. INPUT O&amp;N UC'!$L126*(1-'7. INPUT O&amp;N UC'!$M126)*(1+'7. INPUT O&amp;N UC'!$N126)^4)))</f>
        <v>0</v>
      </c>
      <c r="BM388" s="297">
        <f>IF(BM$78="NA",0,IF(BM$78="POC",'7. INPUT O&amp;N UC'!$I126*'7. INPUT O&amp;N UC'!$L126,IF(BM$78="RUN",'7. INPUT O&amp;N UC'!$H126*'7. INPUT O&amp;N UC'!$L126*(1-'7. INPUT O&amp;N UC'!$M126)*(1+'7. INPUT O&amp;N UC'!$N126)^4)))</f>
        <v>0</v>
      </c>
      <c r="BN388" s="297">
        <f>IF(BN$78="NA",0,IF(BN$78="POC",'7. INPUT O&amp;N UC'!$I126*'7. INPUT O&amp;N UC'!$L126,IF(BN$78="RUN",'7. INPUT O&amp;N UC'!$H126*'7. INPUT O&amp;N UC'!$L126*(1-'7. INPUT O&amp;N UC'!$M126)*(1+'7. INPUT O&amp;N UC'!$N126)^4)))</f>
        <v>0</v>
      </c>
      <c r="BO388" s="297">
        <f>IF(BO$78="NA",0,IF(BO$78="POC",'7. INPUT O&amp;N UC'!$I126*'7. INPUT O&amp;N UC'!$L126,IF(BO$78="RUN",'7. INPUT O&amp;N UC'!$H126*'7. INPUT O&amp;N UC'!$L126*(1-'7. INPUT O&amp;N UC'!$M126)*(1+'7. INPUT O&amp;N UC'!$N126)^4)))</f>
        <v>0</v>
      </c>
      <c r="BP388" s="297">
        <f>IF(BP$78="NA",0,IF(BP$78="POC",'7. INPUT O&amp;N UC'!$I126*'7. INPUT O&amp;N UC'!$L126,IF(BP$78="RUN",'7. INPUT O&amp;N UC'!$H126*'7. INPUT O&amp;N UC'!$L126*(1-'7. INPUT O&amp;N UC'!$M126)*(1+'7. INPUT O&amp;N UC'!$N126)^4)))</f>
        <v>0</v>
      </c>
      <c r="BQ388" s="297">
        <f>IF(BQ$78="NA",0,IF(BQ$78="POC",'7. INPUT O&amp;N UC'!$I126*'7. INPUT O&amp;N UC'!$L126,IF(BQ$78="RUN",'7. INPUT O&amp;N UC'!$H126*'7. INPUT O&amp;N UC'!$L126*(1-'7. INPUT O&amp;N UC'!$M126)*(1+'7. INPUT O&amp;N UC'!$N126)^4)))</f>
        <v>0</v>
      </c>
      <c r="BR388" s="297">
        <f>IF(BR$78="NA",0,IF(BR$78="POC",'7. INPUT O&amp;N UC'!$I126*'7. INPUT O&amp;N UC'!$L126,IF(BR$78="RUN",'7. INPUT O&amp;N UC'!$H126*'7. INPUT O&amp;N UC'!$L126*(1-'7. INPUT O&amp;N UC'!$M126)*(1+'7. INPUT O&amp;N UC'!$N126)^4)))</f>
        <v>0</v>
      </c>
      <c r="BS388" s="297">
        <f>IF(BS$78="NA",0,IF(BS$78="POC",'7. INPUT O&amp;N UC'!$I126*'7. INPUT O&amp;N UC'!$L126,IF(BS$78="RUN",'7. INPUT O&amp;N UC'!$H126*'7. INPUT O&amp;N UC'!$L126*(1-'7. INPUT O&amp;N UC'!$M126)*(1+'7. INPUT O&amp;N UC'!$N126)^4)))</f>
        <v>0</v>
      </c>
    </row>
    <row r="389" spans="1:71" s="80" customFormat="1" outlineLevel="2">
      <c r="B389" s="129" t="str">
        <f>'7. INPUT O&amp;N UC'!D127</f>
        <v>O&amp;N UC-4.1.3-Item #10</v>
      </c>
      <c r="C389" s="129">
        <f>'7. INPUT O&amp;N UC'!F127</f>
        <v>0</v>
      </c>
      <c r="E389" s="297">
        <f t="shared" si="226"/>
        <v>0</v>
      </c>
      <c r="F389" s="297">
        <f t="shared" si="227"/>
        <v>0</v>
      </c>
      <c r="G389" s="297">
        <f t="shared" si="228"/>
        <v>0</v>
      </c>
      <c r="H389" s="297">
        <f t="shared" si="229"/>
        <v>0</v>
      </c>
      <c r="I389" s="297">
        <f t="shared" si="230"/>
        <v>0</v>
      </c>
      <c r="J389" s="297">
        <f t="shared" si="231"/>
        <v>0</v>
      </c>
      <c r="K389" s="291"/>
      <c r="L389" s="297">
        <f>IF(L$78="NA",0,IF(L$78="POC",'7. INPUT O&amp;N UC'!$I127*'7. INPUT O&amp;N UC'!$L127,IF(L$78="RUN",'7. INPUT O&amp;N UC'!$H127*'7. INPUT O&amp;N UC'!$L127*(1-'7. INPUT O&amp;N UC'!$M127))))</f>
        <v>0</v>
      </c>
      <c r="M389" s="297">
        <f>IF(M$78="NA",0,IF(M$78="POC",'7. INPUT O&amp;N UC'!$I127*'7. INPUT O&amp;N UC'!$L127,IF(M$78="RUN",'7. INPUT O&amp;N UC'!$H127*'7. INPUT O&amp;N UC'!$L127*(1-'7. INPUT O&amp;N UC'!$M127))))</f>
        <v>0</v>
      </c>
      <c r="N389" s="297">
        <f>IF(N$78="NA",0,IF(N$78="POC",'7. INPUT O&amp;N UC'!$I127*'7. INPUT O&amp;N UC'!$L127,IF(N$78="RUN",'7. INPUT O&amp;N UC'!$H127*'7. INPUT O&amp;N UC'!$L127*(1-'7. INPUT O&amp;N UC'!$M127))))</f>
        <v>0</v>
      </c>
      <c r="O389" s="297">
        <f>IF(O$78="NA",0,IF(O$78="POC",'7. INPUT O&amp;N UC'!$I127*'7. INPUT O&amp;N UC'!$L127,IF(O$78="RUN",'7. INPUT O&amp;N UC'!$H127*'7. INPUT O&amp;N UC'!$L127*(1-'7. INPUT O&amp;N UC'!$M127))))</f>
        <v>0</v>
      </c>
      <c r="P389" s="297">
        <f>IF(P$78="NA",0,IF(P$78="POC",'7. INPUT O&amp;N UC'!$I127*'7. INPUT O&amp;N UC'!$L127,IF(P$78="RUN",'7. INPUT O&amp;N UC'!$H127*'7. INPUT O&amp;N UC'!$L127*(1-'7. INPUT O&amp;N UC'!$M127))))</f>
        <v>0</v>
      </c>
      <c r="Q389" s="297">
        <f>IF(Q$78="NA",0,IF(Q$78="POC",'7. INPUT O&amp;N UC'!$I127*'7. INPUT O&amp;N UC'!$L127,IF(Q$78="RUN",'7. INPUT O&amp;N UC'!$H127*'7. INPUT O&amp;N UC'!$L127*(1-'7. INPUT O&amp;N UC'!$M127))))</f>
        <v>0</v>
      </c>
      <c r="R389" s="297">
        <f>IF(R$78="NA",0,IF(R$78="POC",'7. INPUT O&amp;N UC'!$I127*'7. INPUT O&amp;N UC'!$L127,IF(R$78="RUN",'7. INPUT O&amp;N UC'!$H127*'7. INPUT O&amp;N UC'!$L127*(1-'7. INPUT O&amp;N UC'!$M127))))</f>
        <v>0</v>
      </c>
      <c r="S389" s="297">
        <f>IF(S$78="NA",0,IF(S$78="POC",'7. INPUT O&amp;N UC'!$I127*'7. INPUT O&amp;N UC'!$L127,IF(S$78="RUN",'7. INPUT O&amp;N UC'!$H127*'7. INPUT O&amp;N UC'!$L127*(1-'7. INPUT O&amp;N UC'!$M127))))</f>
        <v>0</v>
      </c>
      <c r="T389" s="297">
        <f>IF(T$78="NA",0,IF(T$78="POC",'7. INPUT O&amp;N UC'!$I127*'7. INPUT O&amp;N UC'!$L127,IF(T$78="RUN",'7. INPUT O&amp;N UC'!$H127*'7. INPUT O&amp;N UC'!$L127*(1-'7. INPUT O&amp;N UC'!$M127))))</f>
        <v>0</v>
      </c>
      <c r="U389" s="297">
        <f>IF(U$78="NA",0,IF(U$78="POC",'7. INPUT O&amp;N UC'!$I127*'7. INPUT O&amp;N UC'!$L127,IF(U$78="RUN",'7. INPUT O&amp;N UC'!$H127*'7. INPUT O&amp;N UC'!$L127*(1-'7. INPUT O&amp;N UC'!$M127))))</f>
        <v>0</v>
      </c>
      <c r="V389" s="297">
        <f>IF(V$78="NA",0,IF(V$78="POC",'7. INPUT O&amp;N UC'!$I127*'7. INPUT O&amp;N UC'!$L127,IF(V$78="RUN",'7. INPUT O&amp;N UC'!$H127*'7. INPUT O&amp;N UC'!$L127*(1-'7. INPUT O&amp;N UC'!$M127))))</f>
        <v>0</v>
      </c>
      <c r="W389" s="297">
        <f>IF(W$78="NA",0,IF(W$78="POC",'7. INPUT O&amp;N UC'!$I127*'7. INPUT O&amp;N UC'!$L127,IF(W$78="RUN",'7. INPUT O&amp;N UC'!$H127*'7. INPUT O&amp;N UC'!$L127*(1-'7. INPUT O&amp;N UC'!$M127))))</f>
        <v>0</v>
      </c>
      <c r="X389" s="297">
        <f>IF(X$78="NA",0,IF(X$78="POC",'7. INPUT O&amp;N UC'!$I127*'7. INPUT O&amp;N UC'!$L127,IF(X$78="RUN",'7. INPUT O&amp;N UC'!$H127*'7. INPUT O&amp;N UC'!$L127*(1-'7. INPUT O&amp;N UC'!$M127)*(1+'7. INPUT O&amp;N UC'!$N127))))</f>
        <v>0</v>
      </c>
      <c r="Y389" s="297">
        <f>IF(Y$78="NA",0,IF(Y$78="POC",'7. INPUT O&amp;N UC'!$I127*'7. INPUT O&amp;N UC'!$L127,IF(Y$78="RUN",'7. INPUT O&amp;N UC'!$H127*'7. INPUT O&amp;N UC'!$L127*(1-'7. INPUT O&amp;N UC'!$M127)*(1+'7. INPUT O&amp;N UC'!$N127))))</f>
        <v>0</v>
      </c>
      <c r="Z389" s="297">
        <f>IF(Z$78="NA",0,IF(Z$78="POC",'7. INPUT O&amp;N UC'!$I127*'7. INPUT O&amp;N UC'!$L127,IF(Z$78="RUN",'7. INPUT O&amp;N UC'!$H127*'7. INPUT O&amp;N UC'!$L127*(1-'7. INPUT O&amp;N UC'!$M127)*(1+'7. INPUT O&amp;N UC'!$N127))))</f>
        <v>0</v>
      </c>
      <c r="AA389" s="297">
        <f>IF(AA$78="NA",0,IF(AA$78="POC",'7. INPUT O&amp;N UC'!$I127*'7. INPUT O&amp;N UC'!$L127,IF(AA$78="RUN",'7. INPUT O&amp;N UC'!$H127*'7. INPUT O&amp;N UC'!$L127*(1-'7. INPUT O&amp;N UC'!$M127)*(1+'7. INPUT O&amp;N UC'!$N127))))</f>
        <v>0</v>
      </c>
      <c r="AB389" s="297">
        <f>IF(AB$78="NA",0,IF(AB$78="POC",'7. INPUT O&amp;N UC'!$I127*'7. INPUT O&amp;N UC'!$L127,IF(AB$78="RUN",'7. INPUT O&amp;N UC'!$H127*'7. INPUT O&amp;N UC'!$L127*(1-'7. INPUT O&amp;N UC'!$M127)*(1+'7. INPUT O&amp;N UC'!$N127))))</f>
        <v>0</v>
      </c>
      <c r="AC389" s="297">
        <f>IF(AC$78="NA",0,IF(AC$78="POC",'7. INPUT O&amp;N UC'!$I127*'7. INPUT O&amp;N UC'!$L127,IF(AC$78="RUN",'7. INPUT O&amp;N UC'!$H127*'7. INPUT O&amp;N UC'!$L127*(1-'7. INPUT O&amp;N UC'!$M127)*(1+'7. INPUT O&amp;N UC'!$N127))))</f>
        <v>0</v>
      </c>
      <c r="AD389" s="297">
        <f>IF(AD$78="NA",0,IF(AD$78="POC",'7. INPUT O&amp;N UC'!$I127*'7. INPUT O&amp;N UC'!$L127,IF(AD$78="RUN",'7. INPUT O&amp;N UC'!$H127*'7. INPUT O&amp;N UC'!$L127*(1-'7. INPUT O&amp;N UC'!$M127)*(1+'7. INPUT O&amp;N UC'!$N127))))</f>
        <v>0</v>
      </c>
      <c r="AE389" s="297">
        <f>IF(AE$78="NA",0,IF(AE$78="POC",'7. INPUT O&amp;N UC'!$I127*'7. INPUT O&amp;N UC'!$L127,IF(AE$78="RUN",'7. INPUT O&amp;N UC'!$H127*'7. INPUT O&amp;N UC'!$L127*(1-'7. INPUT O&amp;N UC'!$M127)*(1+'7. INPUT O&amp;N UC'!$N127))))</f>
        <v>0</v>
      </c>
      <c r="AF389" s="297">
        <f>IF(AF$78="NA",0,IF(AF$78="POC",'7. INPUT O&amp;N UC'!$I127*'7. INPUT O&amp;N UC'!$L127,IF(AF$78="RUN",'7. INPUT O&amp;N UC'!$H127*'7. INPUT O&amp;N UC'!$L127*(1-'7. INPUT O&amp;N UC'!$M127)*(1+'7. INPUT O&amp;N UC'!$N127))))</f>
        <v>0</v>
      </c>
      <c r="AG389" s="297">
        <f>IF(AG$78="NA",0,IF(AG$78="POC",'7. INPUT O&amp;N UC'!$I127*'7. INPUT O&amp;N UC'!$L127,IF(AG$78="RUN",'7. INPUT O&amp;N UC'!$H127*'7. INPUT O&amp;N UC'!$L127*(1-'7. INPUT O&amp;N UC'!$M127)*(1+'7. INPUT O&amp;N UC'!$N127))))</f>
        <v>0</v>
      </c>
      <c r="AH389" s="297">
        <f>IF(AH$78="NA",0,IF(AH$78="POC",'7. INPUT O&amp;N UC'!$I127*'7. INPUT O&amp;N UC'!$L127,IF(AH$78="RUN",'7. INPUT O&amp;N UC'!$H127*'7. INPUT O&amp;N UC'!$L127*(1-'7. INPUT O&amp;N UC'!$M127)*(1+'7. INPUT O&amp;N UC'!$N127))))</f>
        <v>0</v>
      </c>
      <c r="AI389" s="297">
        <f>IF(AI$78="NA",0,IF(AI$78="POC",'7. INPUT O&amp;N UC'!$I127*'7. INPUT O&amp;N UC'!$L127,IF(AI$78="RUN",'7. INPUT O&amp;N UC'!$H127*'7. INPUT O&amp;N UC'!$L127*(1-'7. INPUT O&amp;N UC'!$M127)*(1+'7. INPUT O&amp;N UC'!$N127))))</f>
        <v>0</v>
      </c>
      <c r="AJ389" s="297">
        <f>IF(AJ$78="NA",0,IF(AJ$78="POC",'7. INPUT O&amp;N UC'!$I127*'7. INPUT O&amp;N UC'!$L127,IF(AJ$78="RUN",'7. INPUT O&amp;N UC'!$H127*'7. INPUT O&amp;N UC'!$L127*(1-'7. INPUT O&amp;N UC'!$M127)*(1+'7. INPUT O&amp;N UC'!$N127)^2)))</f>
        <v>0</v>
      </c>
      <c r="AK389" s="297">
        <f>IF(AK$78="NA",0,IF(AK$78="POC",'7. INPUT O&amp;N UC'!$I127*'7. INPUT O&amp;N UC'!$L127,IF(AK$78="RUN",'7. INPUT O&amp;N UC'!$H127*'7. INPUT O&amp;N UC'!$L127*(1-'7. INPUT O&amp;N UC'!$M127)*(1+'7. INPUT O&amp;N UC'!$N127)^2)))</f>
        <v>0</v>
      </c>
      <c r="AL389" s="297">
        <f>IF(AL$78="NA",0,IF(AL$78="POC",'7. INPUT O&amp;N UC'!$I127*'7. INPUT O&amp;N UC'!$L127,IF(AL$78="RUN",'7. INPUT O&amp;N UC'!$H127*'7. INPUT O&amp;N UC'!$L127*(1-'7. INPUT O&amp;N UC'!$M127)*(1+'7. INPUT O&amp;N UC'!$N127)^2)))</f>
        <v>0</v>
      </c>
      <c r="AM389" s="297">
        <f>IF(AM$78="NA",0,IF(AM$78="POC",'7. INPUT O&amp;N UC'!$I127*'7. INPUT O&amp;N UC'!$L127,IF(AM$78="RUN",'7. INPUT O&amp;N UC'!$H127*'7. INPUT O&amp;N UC'!$L127*(1-'7. INPUT O&amp;N UC'!$M127)*(1+'7. INPUT O&amp;N UC'!$N127)^2)))</f>
        <v>0</v>
      </c>
      <c r="AN389" s="297">
        <f>IF(AN$78="NA",0,IF(AN$78="POC",'7. INPUT O&amp;N UC'!$I127*'7. INPUT O&amp;N UC'!$L127,IF(AN$78="RUN",'7. INPUT O&amp;N UC'!$H127*'7. INPUT O&amp;N UC'!$L127*(1-'7. INPUT O&amp;N UC'!$M127)*(1+'7. INPUT O&amp;N UC'!$N127)^2)))</f>
        <v>0</v>
      </c>
      <c r="AO389" s="297">
        <f>IF(AO$78="NA",0,IF(AO$78="POC",'7. INPUT O&amp;N UC'!$I127*'7. INPUT O&amp;N UC'!$L127,IF(AO$78="RUN",'7. INPUT O&amp;N UC'!$H127*'7. INPUT O&amp;N UC'!$L127*(1-'7. INPUT O&amp;N UC'!$M127)*(1+'7. INPUT O&amp;N UC'!$N127)^2)))</f>
        <v>0</v>
      </c>
      <c r="AP389" s="297">
        <f>IF(AP$78="NA",0,IF(AP$78="POC",'7. INPUT O&amp;N UC'!$I127*'7. INPUT O&amp;N UC'!$L127,IF(AP$78="RUN",'7. INPUT O&amp;N UC'!$H127*'7. INPUT O&amp;N UC'!$L127*(1-'7. INPUT O&amp;N UC'!$M127)*(1+'7. INPUT O&amp;N UC'!$N127)^2)))</f>
        <v>0</v>
      </c>
      <c r="AQ389" s="297">
        <f>IF(AQ$78="NA",0,IF(AQ$78="POC",'7. INPUT O&amp;N UC'!$I127*'7. INPUT O&amp;N UC'!$L127,IF(AQ$78="RUN",'7. INPUT O&amp;N UC'!$H127*'7. INPUT O&amp;N UC'!$L127*(1-'7. INPUT O&amp;N UC'!$M127)*(1+'7. INPUT O&amp;N UC'!$N127)^2)))</f>
        <v>0</v>
      </c>
      <c r="AR389" s="297">
        <f>IF(AR$78="NA",0,IF(AR$78="POC",'7. INPUT O&amp;N UC'!$I127*'7. INPUT O&amp;N UC'!$L127,IF(AR$78="RUN",'7. INPUT O&amp;N UC'!$H127*'7. INPUT O&amp;N UC'!$L127*(1-'7. INPUT O&amp;N UC'!$M127)*(1+'7. INPUT O&amp;N UC'!$N127)^2)))</f>
        <v>0</v>
      </c>
      <c r="AS389" s="297">
        <f>IF(AS$78="NA",0,IF(AS$78="POC",'7. INPUT O&amp;N UC'!$I127*'7. INPUT O&amp;N UC'!$L127,IF(AS$78="RUN",'7. INPUT O&amp;N UC'!$H127*'7. INPUT O&amp;N UC'!$L127*(1-'7. INPUT O&amp;N UC'!$M127)*(1+'7. INPUT O&amp;N UC'!$N127)^2)))</f>
        <v>0</v>
      </c>
      <c r="AT389" s="297">
        <f>IF(AT$78="NA",0,IF(AT$78="POC",'7. INPUT O&amp;N UC'!$I127*'7. INPUT O&amp;N UC'!$L127,IF(AT$78="RUN",'7. INPUT O&amp;N UC'!$H127*'7. INPUT O&amp;N UC'!$L127*(1-'7. INPUT O&amp;N UC'!$M127)*(1+'7. INPUT O&amp;N UC'!$N127)^2)))</f>
        <v>0</v>
      </c>
      <c r="AU389" s="297">
        <f>IF(AU$78="NA",0,IF(AU$78="POC",'7. INPUT O&amp;N UC'!$I127*'7. INPUT O&amp;N UC'!$L127,IF(AU$78="RUN",'7. INPUT O&amp;N UC'!$H127*'7. INPUT O&amp;N UC'!$L127*(1-'7. INPUT O&amp;N UC'!$M127)*(1+'7. INPUT O&amp;N UC'!$N127)^2)))</f>
        <v>0</v>
      </c>
      <c r="AV389" s="297">
        <f>IF(AV$78="NA",0,IF(AV$78="POC",'7. INPUT O&amp;N UC'!$I127*'7. INPUT O&amp;N UC'!$L127,IF(AV$78="RUN",'7. INPUT O&amp;N UC'!$H127*'7. INPUT O&amp;N UC'!$L127*(1-'7. INPUT O&amp;N UC'!$M127)*(1+'7. INPUT O&amp;N UC'!$N127)^3)))</f>
        <v>0</v>
      </c>
      <c r="AW389" s="297">
        <f>IF(AW$78="NA",0,IF(AW$78="POC",'7. INPUT O&amp;N UC'!$I127*'7. INPUT O&amp;N UC'!$L127,IF(AW$78="RUN",'7. INPUT O&amp;N UC'!$H127*'7. INPUT O&amp;N UC'!$L127*(1-'7. INPUT O&amp;N UC'!$M127)*(1+'7. INPUT O&amp;N UC'!$N127)^3)))</f>
        <v>0</v>
      </c>
      <c r="AX389" s="297">
        <f>IF(AX$78="NA",0,IF(AX$78="POC",'7. INPUT O&amp;N UC'!$I127*'7. INPUT O&amp;N UC'!$L127,IF(AX$78="RUN",'7. INPUT O&amp;N UC'!$H127*'7. INPUT O&amp;N UC'!$L127*(1-'7. INPUT O&amp;N UC'!$M127)*(1+'7. INPUT O&amp;N UC'!$N127)^3)))</f>
        <v>0</v>
      </c>
      <c r="AY389" s="297">
        <f>IF(AY$78="NA",0,IF(AY$78="POC",'7. INPUT O&amp;N UC'!$I127*'7. INPUT O&amp;N UC'!$L127,IF(AY$78="RUN",'7. INPUT O&amp;N UC'!$H127*'7. INPUT O&amp;N UC'!$L127*(1-'7. INPUT O&amp;N UC'!$M127)*(1+'7. INPUT O&amp;N UC'!$N127)^3)))</f>
        <v>0</v>
      </c>
      <c r="AZ389" s="297">
        <f>IF(AZ$78="NA",0,IF(AZ$78="POC",'7. INPUT O&amp;N UC'!$I127*'7. INPUT O&amp;N UC'!$L127,IF(AZ$78="RUN",'7. INPUT O&amp;N UC'!$H127*'7. INPUT O&amp;N UC'!$L127*(1-'7. INPUT O&amp;N UC'!$M127)*(1+'7. INPUT O&amp;N UC'!$N127)^3)))</f>
        <v>0</v>
      </c>
      <c r="BA389" s="297">
        <f>IF(BA$78="NA",0,IF(BA$78="POC",'7. INPUT O&amp;N UC'!$I127*'7. INPUT O&amp;N UC'!$L127,IF(BA$78="RUN",'7. INPUT O&amp;N UC'!$H127*'7. INPUT O&amp;N UC'!$L127*(1-'7. INPUT O&amp;N UC'!$M127)*(1+'7. INPUT O&amp;N UC'!$N127)^3)))</f>
        <v>0</v>
      </c>
      <c r="BB389" s="297">
        <f>IF(BB$78="NA",0,IF(BB$78="POC",'7. INPUT O&amp;N UC'!$I127*'7. INPUT O&amp;N UC'!$L127,IF(BB$78="RUN",'7. INPUT O&amp;N UC'!$H127*'7. INPUT O&amp;N UC'!$L127*(1-'7. INPUT O&amp;N UC'!$M127)*(1+'7. INPUT O&amp;N UC'!$N127)^3)))</f>
        <v>0</v>
      </c>
      <c r="BC389" s="297">
        <f>IF(BC$78="NA",0,IF(BC$78="POC",'7. INPUT O&amp;N UC'!$I127*'7. INPUT O&amp;N UC'!$L127,IF(BC$78="RUN",'7. INPUT O&amp;N UC'!$H127*'7. INPUT O&amp;N UC'!$L127*(1-'7. INPUT O&amp;N UC'!$M127)*(1+'7. INPUT O&amp;N UC'!$N127)^3)))</f>
        <v>0</v>
      </c>
      <c r="BD389" s="297">
        <f>IF(BD$78="NA",0,IF(BD$78="POC",'7. INPUT O&amp;N UC'!$I127*'7. INPUT O&amp;N UC'!$L127,IF(BD$78="RUN",'7. INPUT O&amp;N UC'!$H127*'7. INPUT O&amp;N UC'!$L127*(1-'7. INPUT O&amp;N UC'!$M127)*(1+'7. INPUT O&amp;N UC'!$N127)^3)))</f>
        <v>0</v>
      </c>
      <c r="BE389" s="297">
        <f>IF(BE$78="NA",0,IF(BE$78="POC",'7. INPUT O&amp;N UC'!$I127*'7. INPUT O&amp;N UC'!$L127,IF(BE$78="RUN",'7. INPUT O&amp;N UC'!$H127*'7. INPUT O&amp;N UC'!$L127*(1-'7. INPUT O&amp;N UC'!$M127)*(1+'7. INPUT O&amp;N UC'!$N127)^3)))</f>
        <v>0</v>
      </c>
      <c r="BF389" s="297">
        <f>IF(BF$78="NA",0,IF(BF$78="POC",'7. INPUT O&amp;N UC'!$I127*'7. INPUT O&amp;N UC'!$L127,IF(BF$78="RUN",'7. INPUT O&amp;N UC'!$H127*'7. INPUT O&amp;N UC'!$L127*(1-'7. INPUT O&amp;N UC'!$M127)*(1+'7. INPUT O&amp;N UC'!$N127)^3)))</f>
        <v>0</v>
      </c>
      <c r="BG389" s="297">
        <f>IF(BG$78="NA",0,IF(BG$78="POC",'7. INPUT O&amp;N UC'!$I127*'7. INPUT O&amp;N UC'!$L127,IF(BG$78="RUN",'7. INPUT O&amp;N UC'!$H127*'7. INPUT O&amp;N UC'!$L127*(1-'7. INPUT O&amp;N UC'!$M127)*(1+'7. INPUT O&amp;N UC'!$N127)^3)))</f>
        <v>0</v>
      </c>
      <c r="BH389" s="297">
        <f>IF(BH$78="NA",0,IF(BH$78="POC",'7. INPUT O&amp;N UC'!$I127*'7. INPUT O&amp;N UC'!$L127,IF(BH$78="RUN",'7. INPUT O&amp;N UC'!$H127*'7. INPUT O&amp;N UC'!$L127*(1-'7. INPUT O&amp;N UC'!$M127)*(1+'7. INPUT O&amp;N UC'!$N127)^4)))</f>
        <v>0</v>
      </c>
      <c r="BI389" s="297">
        <f>IF(BI$78="NA",0,IF(BI$78="POC",'7. INPUT O&amp;N UC'!$I127*'7. INPUT O&amp;N UC'!$L127,IF(BI$78="RUN",'7. INPUT O&amp;N UC'!$H127*'7. INPUT O&amp;N UC'!$L127*(1-'7. INPUT O&amp;N UC'!$M127)*(1+'7. INPUT O&amp;N UC'!$N127)^4)))</f>
        <v>0</v>
      </c>
      <c r="BJ389" s="297">
        <f>IF(BJ$78="NA",0,IF(BJ$78="POC",'7. INPUT O&amp;N UC'!$I127*'7. INPUT O&amp;N UC'!$L127,IF(BJ$78="RUN",'7. INPUT O&amp;N UC'!$H127*'7. INPUT O&amp;N UC'!$L127*(1-'7. INPUT O&amp;N UC'!$M127)*(1+'7. INPUT O&amp;N UC'!$N127)^4)))</f>
        <v>0</v>
      </c>
      <c r="BK389" s="297">
        <f>IF(BK$78="NA",0,IF(BK$78="POC",'7. INPUT O&amp;N UC'!$I127*'7. INPUT O&amp;N UC'!$L127,IF(BK$78="RUN",'7. INPUT O&amp;N UC'!$H127*'7. INPUT O&amp;N UC'!$L127*(1-'7. INPUT O&amp;N UC'!$M127)*(1+'7. INPUT O&amp;N UC'!$N127)^4)))</f>
        <v>0</v>
      </c>
      <c r="BL389" s="297">
        <f>IF(BL$78="NA",0,IF(BL$78="POC",'7. INPUT O&amp;N UC'!$I127*'7. INPUT O&amp;N UC'!$L127,IF(BL$78="RUN",'7. INPUT O&amp;N UC'!$H127*'7. INPUT O&amp;N UC'!$L127*(1-'7. INPUT O&amp;N UC'!$M127)*(1+'7. INPUT O&amp;N UC'!$N127)^4)))</f>
        <v>0</v>
      </c>
      <c r="BM389" s="297">
        <f>IF(BM$78="NA",0,IF(BM$78="POC",'7. INPUT O&amp;N UC'!$I127*'7. INPUT O&amp;N UC'!$L127,IF(BM$78="RUN",'7. INPUT O&amp;N UC'!$H127*'7. INPUT O&amp;N UC'!$L127*(1-'7. INPUT O&amp;N UC'!$M127)*(1+'7. INPUT O&amp;N UC'!$N127)^4)))</f>
        <v>0</v>
      </c>
      <c r="BN389" s="297">
        <f>IF(BN$78="NA",0,IF(BN$78="POC",'7. INPUT O&amp;N UC'!$I127*'7. INPUT O&amp;N UC'!$L127,IF(BN$78="RUN",'7. INPUT O&amp;N UC'!$H127*'7. INPUT O&amp;N UC'!$L127*(1-'7. INPUT O&amp;N UC'!$M127)*(1+'7. INPUT O&amp;N UC'!$N127)^4)))</f>
        <v>0</v>
      </c>
      <c r="BO389" s="297">
        <f>IF(BO$78="NA",0,IF(BO$78="POC",'7. INPUT O&amp;N UC'!$I127*'7. INPUT O&amp;N UC'!$L127,IF(BO$78="RUN",'7. INPUT O&amp;N UC'!$H127*'7. INPUT O&amp;N UC'!$L127*(1-'7. INPUT O&amp;N UC'!$M127)*(1+'7. INPUT O&amp;N UC'!$N127)^4)))</f>
        <v>0</v>
      </c>
      <c r="BP389" s="297">
        <f>IF(BP$78="NA",0,IF(BP$78="POC",'7. INPUT O&amp;N UC'!$I127*'7. INPUT O&amp;N UC'!$L127,IF(BP$78="RUN",'7. INPUT O&amp;N UC'!$H127*'7. INPUT O&amp;N UC'!$L127*(1-'7. INPUT O&amp;N UC'!$M127)*(1+'7. INPUT O&amp;N UC'!$N127)^4)))</f>
        <v>0</v>
      </c>
      <c r="BQ389" s="297">
        <f>IF(BQ$78="NA",0,IF(BQ$78="POC",'7. INPUT O&amp;N UC'!$I127*'7. INPUT O&amp;N UC'!$L127,IF(BQ$78="RUN",'7. INPUT O&amp;N UC'!$H127*'7. INPUT O&amp;N UC'!$L127*(1-'7. INPUT O&amp;N UC'!$M127)*(1+'7. INPUT O&amp;N UC'!$N127)^4)))</f>
        <v>0</v>
      </c>
      <c r="BR389" s="297">
        <f>IF(BR$78="NA",0,IF(BR$78="POC",'7. INPUT O&amp;N UC'!$I127*'7. INPUT O&amp;N UC'!$L127,IF(BR$78="RUN",'7. INPUT O&amp;N UC'!$H127*'7. INPUT O&amp;N UC'!$L127*(1-'7. INPUT O&amp;N UC'!$M127)*(1+'7. INPUT O&amp;N UC'!$N127)^4)))</f>
        <v>0</v>
      </c>
      <c r="BS389" s="297">
        <f>IF(BS$78="NA",0,IF(BS$78="POC",'7. INPUT O&amp;N UC'!$I127*'7. INPUT O&amp;N UC'!$L127,IF(BS$78="RUN",'7. INPUT O&amp;N UC'!$H127*'7. INPUT O&amp;N UC'!$L127*(1-'7. INPUT O&amp;N UC'!$M127)*(1+'7. INPUT O&amp;N UC'!$N127)^4)))</f>
        <v>0</v>
      </c>
    </row>
    <row r="390" spans="1:71" s="80" customFormat="1" outlineLevel="2">
      <c r="B390" s="129" t="str">
        <f>'7. INPUT O&amp;N UC'!D128</f>
        <v>O&amp;N UC-4.1.3-Item #11</v>
      </c>
      <c r="C390" s="129">
        <f>'7. INPUT O&amp;N UC'!F128</f>
        <v>0</v>
      </c>
      <c r="E390" s="297">
        <f t="shared" si="226"/>
        <v>0</v>
      </c>
      <c r="F390" s="297">
        <f t="shared" si="227"/>
        <v>0</v>
      </c>
      <c r="G390" s="297">
        <f t="shared" si="228"/>
        <v>0</v>
      </c>
      <c r="H390" s="297">
        <f t="shared" si="229"/>
        <v>0</v>
      </c>
      <c r="I390" s="297">
        <f t="shared" si="230"/>
        <v>0</v>
      </c>
      <c r="J390" s="297">
        <f t="shared" si="231"/>
        <v>0</v>
      </c>
      <c r="K390" s="291"/>
      <c r="L390" s="297">
        <f>IF(L$78="NA",0,IF(L$78="POC",'7. INPUT O&amp;N UC'!$I128*'7. INPUT O&amp;N UC'!$L128,IF(L$78="RUN",'7. INPUT O&amp;N UC'!$H128*'7. INPUT O&amp;N UC'!$L128*(1-'7. INPUT O&amp;N UC'!$M128))))</f>
        <v>0</v>
      </c>
      <c r="M390" s="297">
        <f>IF(M$78="NA",0,IF(M$78="POC",'7. INPUT O&amp;N UC'!$I128*'7. INPUT O&amp;N UC'!$L128,IF(M$78="RUN",'7. INPUT O&amp;N UC'!$H128*'7. INPUT O&amp;N UC'!$L128*(1-'7. INPUT O&amp;N UC'!$M128))))</f>
        <v>0</v>
      </c>
      <c r="N390" s="297">
        <f>IF(N$78="NA",0,IF(N$78="POC",'7. INPUT O&amp;N UC'!$I128*'7. INPUT O&amp;N UC'!$L128,IF(N$78="RUN",'7. INPUT O&amp;N UC'!$H128*'7. INPUT O&amp;N UC'!$L128*(1-'7. INPUT O&amp;N UC'!$M128))))</f>
        <v>0</v>
      </c>
      <c r="O390" s="297">
        <f>IF(O$78="NA",0,IF(O$78="POC",'7. INPUT O&amp;N UC'!$I128*'7. INPUT O&amp;N UC'!$L128,IF(O$78="RUN",'7. INPUT O&amp;N UC'!$H128*'7. INPUT O&amp;N UC'!$L128*(1-'7. INPUT O&amp;N UC'!$M128))))</f>
        <v>0</v>
      </c>
      <c r="P390" s="297">
        <f>IF(P$78="NA",0,IF(P$78="POC",'7. INPUT O&amp;N UC'!$I128*'7. INPUT O&amp;N UC'!$L128,IF(P$78="RUN",'7. INPUT O&amp;N UC'!$H128*'7. INPUT O&amp;N UC'!$L128*(1-'7. INPUT O&amp;N UC'!$M128))))</f>
        <v>0</v>
      </c>
      <c r="Q390" s="297">
        <f>IF(Q$78="NA",0,IF(Q$78="POC",'7. INPUT O&amp;N UC'!$I128*'7. INPUT O&amp;N UC'!$L128,IF(Q$78="RUN",'7. INPUT O&amp;N UC'!$H128*'7. INPUT O&amp;N UC'!$L128*(1-'7. INPUT O&amp;N UC'!$M128))))</f>
        <v>0</v>
      </c>
      <c r="R390" s="297">
        <f>IF(R$78="NA",0,IF(R$78="POC",'7. INPUT O&amp;N UC'!$I128*'7. INPUT O&amp;N UC'!$L128,IF(R$78="RUN",'7. INPUT O&amp;N UC'!$H128*'7. INPUT O&amp;N UC'!$L128*(1-'7. INPUT O&amp;N UC'!$M128))))</f>
        <v>0</v>
      </c>
      <c r="S390" s="297">
        <f>IF(S$78="NA",0,IF(S$78="POC",'7. INPUT O&amp;N UC'!$I128*'7. INPUT O&amp;N UC'!$L128,IF(S$78="RUN",'7. INPUT O&amp;N UC'!$H128*'7. INPUT O&amp;N UC'!$L128*(1-'7. INPUT O&amp;N UC'!$M128))))</f>
        <v>0</v>
      </c>
      <c r="T390" s="297">
        <f>IF(T$78="NA",0,IF(T$78="POC",'7. INPUT O&amp;N UC'!$I128*'7. INPUT O&amp;N UC'!$L128,IF(T$78="RUN",'7. INPUT O&amp;N UC'!$H128*'7. INPUT O&amp;N UC'!$L128*(1-'7. INPUT O&amp;N UC'!$M128))))</f>
        <v>0</v>
      </c>
      <c r="U390" s="297">
        <f>IF(U$78="NA",0,IF(U$78="POC",'7. INPUT O&amp;N UC'!$I128*'7. INPUT O&amp;N UC'!$L128,IF(U$78="RUN",'7. INPUT O&amp;N UC'!$H128*'7. INPUT O&amp;N UC'!$L128*(1-'7. INPUT O&amp;N UC'!$M128))))</f>
        <v>0</v>
      </c>
      <c r="V390" s="297">
        <f>IF(V$78="NA",0,IF(V$78="POC",'7. INPUT O&amp;N UC'!$I128*'7. INPUT O&amp;N UC'!$L128,IF(V$78="RUN",'7. INPUT O&amp;N UC'!$H128*'7. INPUT O&amp;N UC'!$L128*(1-'7. INPUT O&amp;N UC'!$M128))))</f>
        <v>0</v>
      </c>
      <c r="W390" s="297">
        <f>IF(W$78="NA",0,IF(W$78="POC",'7. INPUT O&amp;N UC'!$I128*'7. INPUT O&amp;N UC'!$L128,IF(W$78="RUN",'7. INPUT O&amp;N UC'!$H128*'7. INPUT O&amp;N UC'!$L128*(1-'7. INPUT O&amp;N UC'!$M128))))</f>
        <v>0</v>
      </c>
      <c r="X390" s="297">
        <f>IF(X$78="NA",0,IF(X$78="POC",'7. INPUT O&amp;N UC'!$I128*'7. INPUT O&amp;N UC'!$L128,IF(X$78="RUN",'7. INPUT O&amp;N UC'!$H128*'7. INPUT O&amp;N UC'!$L128*(1-'7. INPUT O&amp;N UC'!$M128)*(1+'7. INPUT O&amp;N UC'!$N128))))</f>
        <v>0</v>
      </c>
      <c r="Y390" s="297">
        <f>IF(Y$78="NA",0,IF(Y$78="POC",'7. INPUT O&amp;N UC'!$I128*'7. INPUT O&amp;N UC'!$L128,IF(Y$78="RUN",'7. INPUT O&amp;N UC'!$H128*'7. INPUT O&amp;N UC'!$L128*(1-'7. INPUT O&amp;N UC'!$M128)*(1+'7. INPUT O&amp;N UC'!$N128))))</f>
        <v>0</v>
      </c>
      <c r="Z390" s="297">
        <f>IF(Z$78="NA",0,IF(Z$78="POC",'7. INPUT O&amp;N UC'!$I128*'7. INPUT O&amp;N UC'!$L128,IF(Z$78="RUN",'7. INPUT O&amp;N UC'!$H128*'7. INPUT O&amp;N UC'!$L128*(1-'7. INPUT O&amp;N UC'!$M128)*(1+'7. INPUT O&amp;N UC'!$N128))))</f>
        <v>0</v>
      </c>
      <c r="AA390" s="297">
        <f>IF(AA$78="NA",0,IF(AA$78="POC",'7. INPUT O&amp;N UC'!$I128*'7. INPUT O&amp;N UC'!$L128,IF(AA$78="RUN",'7. INPUT O&amp;N UC'!$H128*'7. INPUT O&amp;N UC'!$L128*(1-'7. INPUT O&amp;N UC'!$M128)*(1+'7. INPUT O&amp;N UC'!$N128))))</f>
        <v>0</v>
      </c>
      <c r="AB390" s="297">
        <f>IF(AB$78="NA",0,IF(AB$78="POC",'7. INPUT O&amp;N UC'!$I128*'7. INPUT O&amp;N UC'!$L128,IF(AB$78="RUN",'7. INPUT O&amp;N UC'!$H128*'7. INPUT O&amp;N UC'!$L128*(1-'7. INPUT O&amp;N UC'!$M128)*(1+'7. INPUT O&amp;N UC'!$N128))))</f>
        <v>0</v>
      </c>
      <c r="AC390" s="297">
        <f>IF(AC$78="NA",0,IF(AC$78="POC",'7. INPUT O&amp;N UC'!$I128*'7. INPUT O&amp;N UC'!$L128,IF(AC$78="RUN",'7. INPUT O&amp;N UC'!$H128*'7. INPUT O&amp;N UC'!$L128*(1-'7. INPUT O&amp;N UC'!$M128)*(1+'7. INPUT O&amp;N UC'!$N128))))</f>
        <v>0</v>
      </c>
      <c r="AD390" s="297">
        <f>IF(AD$78="NA",0,IF(AD$78="POC",'7. INPUT O&amp;N UC'!$I128*'7. INPUT O&amp;N UC'!$L128,IF(AD$78="RUN",'7. INPUT O&amp;N UC'!$H128*'7. INPUT O&amp;N UC'!$L128*(1-'7. INPUT O&amp;N UC'!$M128)*(1+'7. INPUT O&amp;N UC'!$N128))))</f>
        <v>0</v>
      </c>
      <c r="AE390" s="297">
        <f>IF(AE$78="NA",0,IF(AE$78="POC",'7. INPUT O&amp;N UC'!$I128*'7. INPUT O&amp;N UC'!$L128,IF(AE$78="RUN",'7. INPUT O&amp;N UC'!$H128*'7. INPUT O&amp;N UC'!$L128*(1-'7. INPUT O&amp;N UC'!$M128)*(1+'7. INPUT O&amp;N UC'!$N128))))</f>
        <v>0</v>
      </c>
      <c r="AF390" s="297">
        <f>IF(AF$78="NA",0,IF(AF$78="POC",'7. INPUT O&amp;N UC'!$I128*'7. INPUT O&amp;N UC'!$L128,IF(AF$78="RUN",'7. INPUT O&amp;N UC'!$H128*'7. INPUT O&amp;N UC'!$L128*(1-'7. INPUT O&amp;N UC'!$M128)*(1+'7. INPUT O&amp;N UC'!$N128))))</f>
        <v>0</v>
      </c>
      <c r="AG390" s="297">
        <f>IF(AG$78="NA",0,IF(AG$78="POC",'7. INPUT O&amp;N UC'!$I128*'7. INPUT O&amp;N UC'!$L128,IF(AG$78="RUN",'7. INPUT O&amp;N UC'!$H128*'7. INPUT O&amp;N UC'!$L128*(1-'7. INPUT O&amp;N UC'!$M128)*(1+'7. INPUT O&amp;N UC'!$N128))))</f>
        <v>0</v>
      </c>
      <c r="AH390" s="297">
        <f>IF(AH$78="NA",0,IF(AH$78="POC",'7. INPUT O&amp;N UC'!$I128*'7. INPUT O&amp;N UC'!$L128,IF(AH$78="RUN",'7. INPUT O&amp;N UC'!$H128*'7. INPUT O&amp;N UC'!$L128*(1-'7. INPUT O&amp;N UC'!$M128)*(1+'7. INPUT O&amp;N UC'!$N128))))</f>
        <v>0</v>
      </c>
      <c r="AI390" s="297">
        <f>IF(AI$78="NA",0,IF(AI$78="POC",'7. INPUT O&amp;N UC'!$I128*'7. INPUT O&amp;N UC'!$L128,IF(AI$78="RUN",'7. INPUT O&amp;N UC'!$H128*'7. INPUT O&amp;N UC'!$L128*(1-'7. INPUT O&amp;N UC'!$M128)*(1+'7. INPUT O&amp;N UC'!$N128))))</f>
        <v>0</v>
      </c>
      <c r="AJ390" s="297">
        <f>IF(AJ$78="NA",0,IF(AJ$78="POC",'7. INPUT O&amp;N UC'!$I128*'7. INPUT O&amp;N UC'!$L128,IF(AJ$78="RUN",'7. INPUT O&amp;N UC'!$H128*'7. INPUT O&amp;N UC'!$L128*(1-'7. INPUT O&amp;N UC'!$M128)*(1+'7. INPUT O&amp;N UC'!$N128)^2)))</f>
        <v>0</v>
      </c>
      <c r="AK390" s="297">
        <f>IF(AK$78="NA",0,IF(AK$78="POC",'7. INPUT O&amp;N UC'!$I128*'7. INPUT O&amp;N UC'!$L128,IF(AK$78="RUN",'7. INPUT O&amp;N UC'!$H128*'7. INPUT O&amp;N UC'!$L128*(1-'7. INPUT O&amp;N UC'!$M128)*(1+'7. INPUT O&amp;N UC'!$N128)^2)))</f>
        <v>0</v>
      </c>
      <c r="AL390" s="297">
        <f>IF(AL$78="NA",0,IF(AL$78="POC",'7. INPUT O&amp;N UC'!$I128*'7. INPUT O&amp;N UC'!$L128,IF(AL$78="RUN",'7. INPUT O&amp;N UC'!$H128*'7. INPUT O&amp;N UC'!$L128*(1-'7. INPUT O&amp;N UC'!$M128)*(1+'7. INPUT O&amp;N UC'!$N128)^2)))</f>
        <v>0</v>
      </c>
      <c r="AM390" s="297">
        <f>IF(AM$78="NA",0,IF(AM$78="POC",'7. INPUT O&amp;N UC'!$I128*'7. INPUT O&amp;N UC'!$L128,IF(AM$78="RUN",'7. INPUT O&amp;N UC'!$H128*'7. INPUT O&amp;N UC'!$L128*(1-'7. INPUT O&amp;N UC'!$M128)*(1+'7. INPUT O&amp;N UC'!$N128)^2)))</f>
        <v>0</v>
      </c>
      <c r="AN390" s="297">
        <f>IF(AN$78="NA",0,IF(AN$78="POC",'7. INPUT O&amp;N UC'!$I128*'7. INPUT O&amp;N UC'!$L128,IF(AN$78="RUN",'7. INPUT O&amp;N UC'!$H128*'7. INPUT O&amp;N UC'!$L128*(1-'7. INPUT O&amp;N UC'!$M128)*(1+'7. INPUT O&amp;N UC'!$N128)^2)))</f>
        <v>0</v>
      </c>
      <c r="AO390" s="297">
        <f>IF(AO$78="NA",0,IF(AO$78="POC",'7. INPUT O&amp;N UC'!$I128*'7. INPUT O&amp;N UC'!$L128,IF(AO$78="RUN",'7. INPUT O&amp;N UC'!$H128*'7. INPUT O&amp;N UC'!$L128*(1-'7. INPUT O&amp;N UC'!$M128)*(1+'7. INPUT O&amp;N UC'!$N128)^2)))</f>
        <v>0</v>
      </c>
      <c r="AP390" s="297">
        <f>IF(AP$78="NA",0,IF(AP$78="POC",'7. INPUT O&amp;N UC'!$I128*'7. INPUT O&amp;N UC'!$L128,IF(AP$78="RUN",'7. INPUT O&amp;N UC'!$H128*'7. INPUT O&amp;N UC'!$L128*(1-'7. INPUT O&amp;N UC'!$M128)*(1+'7. INPUT O&amp;N UC'!$N128)^2)))</f>
        <v>0</v>
      </c>
      <c r="AQ390" s="297">
        <f>IF(AQ$78="NA",0,IF(AQ$78="POC",'7. INPUT O&amp;N UC'!$I128*'7. INPUT O&amp;N UC'!$L128,IF(AQ$78="RUN",'7. INPUT O&amp;N UC'!$H128*'7. INPUT O&amp;N UC'!$L128*(1-'7. INPUT O&amp;N UC'!$M128)*(1+'7. INPUT O&amp;N UC'!$N128)^2)))</f>
        <v>0</v>
      </c>
      <c r="AR390" s="297">
        <f>IF(AR$78="NA",0,IF(AR$78="POC",'7. INPUT O&amp;N UC'!$I128*'7. INPUT O&amp;N UC'!$L128,IF(AR$78="RUN",'7. INPUT O&amp;N UC'!$H128*'7. INPUT O&amp;N UC'!$L128*(1-'7. INPUT O&amp;N UC'!$M128)*(1+'7. INPUT O&amp;N UC'!$N128)^2)))</f>
        <v>0</v>
      </c>
      <c r="AS390" s="297">
        <f>IF(AS$78="NA",0,IF(AS$78="POC",'7. INPUT O&amp;N UC'!$I128*'7. INPUT O&amp;N UC'!$L128,IF(AS$78="RUN",'7. INPUT O&amp;N UC'!$H128*'7. INPUT O&amp;N UC'!$L128*(1-'7. INPUT O&amp;N UC'!$M128)*(1+'7. INPUT O&amp;N UC'!$N128)^2)))</f>
        <v>0</v>
      </c>
      <c r="AT390" s="297">
        <f>IF(AT$78="NA",0,IF(AT$78="POC",'7. INPUT O&amp;N UC'!$I128*'7. INPUT O&amp;N UC'!$L128,IF(AT$78="RUN",'7. INPUT O&amp;N UC'!$H128*'7. INPUT O&amp;N UC'!$L128*(1-'7. INPUT O&amp;N UC'!$M128)*(1+'7. INPUT O&amp;N UC'!$N128)^2)))</f>
        <v>0</v>
      </c>
      <c r="AU390" s="297">
        <f>IF(AU$78="NA",0,IF(AU$78="POC",'7. INPUT O&amp;N UC'!$I128*'7. INPUT O&amp;N UC'!$L128,IF(AU$78="RUN",'7. INPUT O&amp;N UC'!$H128*'7. INPUT O&amp;N UC'!$L128*(1-'7. INPUT O&amp;N UC'!$M128)*(1+'7. INPUT O&amp;N UC'!$N128)^2)))</f>
        <v>0</v>
      </c>
      <c r="AV390" s="297">
        <f>IF(AV$78="NA",0,IF(AV$78="POC",'7. INPUT O&amp;N UC'!$I128*'7. INPUT O&amp;N UC'!$L128,IF(AV$78="RUN",'7. INPUT O&amp;N UC'!$H128*'7. INPUT O&amp;N UC'!$L128*(1-'7. INPUT O&amp;N UC'!$M128)*(1+'7. INPUT O&amp;N UC'!$N128)^3)))</f>
        <v>0</v>
      </c>
      <c r="AW390" s="297">
        <f>IF(AW$78="NA",0,IF(AW$78="POC",'7. INPUT O&amp;N UC'!$I128*'7. INPUT O&amp;N UC'!$L128,IF(AW$78="RUN",'7. INPUT O&amp;N UC'!$H128*'7. INPUT O&amp;N UC'!$L128*(1-'7. INPUT O&amp;N UC'!$M128)*(1+'7. INPUT O&amp;N UC'!$N128)^3)))</f>
        <v>0</v>
      </c>
      <c r="AX390" s="297">
        <f>IF(AX$78="NA",0,IF(AX$78="POC",'7. INPUT O&amp;N UC'!$I128*'7. INPUT O&amp;N UC'!$L128,IF(AX$78="RUN",'7. INPUT O&amp;N UC'!$H128*'7. INPUT O&amp;N UC'!$L128*(1-'7. INPUT O&amp;N UC'!$M128)*(1+'7. INPUT O&amp;N UC'!$N128)^3)))</f>
        <v>0</v>
      </c>
      <c r="AY390" s="297">
        <f>IF(AY$78="NA",0,IF(AY$78="POC",'7. INPUT O&amp;N UC'!$I128*'7. INPUT O&amp;N UC'!$L128,IF(AY$78="RUN",'7. INPUT O&amp;N UC'!$H128*'7. INPUT O&amp;N UC'!$L128*(1-'7. INPUT O&amp;N UC'!$M128)*(1+'7. INPUT O&amp;N UC'!$N128)^3)))</f>
        <v>0</v>
      </c>
      <c r="AZ390" s="297">
        <f>IF(AZ$78="NA",0,IF(AZ$78="POC",'7. INPUT O&amp;N UC'!$I128*'7. INPUT O&amp;N UC'!$L128,IF(AZ$78="RUN",'7. INPUT O&amp;N UC'!$H128*'7. INPUT O&amp;N UC'!$L128*(1-'7. INPUT O&amp;N UC'!$M128)*(1+'7. INPUT O&amp;N UC'!$N128)^3)))</f>
        <v>0</v>
      </c>
      <c r="BA390" s="297">
        <f>IF(BA$78="NA",0,IF(BA$78="POC",'7. INPUT O&amp;N UC'!$I128*'7. INPUT O&amp;N UC'!$L128,IF(BA$78="RUN",'7. INPUT O&amp;N UC'!$H128*'7. INPUT O&amp;N UC'!$L128*(1-'7. INPUT O&amp;N UC'!$M128)*(1+'7. INPUT O&amp;N UC'!$N128)^3)))</f>
        <v>0</v>
      </c>
      <c r="BB390" s="297">
        <f>IF(BB$78="NA",0,IF(BB$78="POC",'7. INPUT O&amp;N UC'!$I128*'7. INPUT O&amp;N UC'!$L128,IF(BB$78="RUN",'7. INPUT O&amp;N UC'!$H128*'7. INPUT O&amp;N UC'!$L128*(1-'7. INPUT O&amp;N UC'!$M128)*(1+'7. INPUT O&amp;N UC'!$N128)^3)))</f>
        <v>0</v>
      </c>
      <c r="BC390" s="297">
        <f>IF(BC$78="NA",0,IF(BC$78="POC",'7. INPUT O&amp;N UC'!$I128*'7. INPUT O&amp;N UC'!$L128,IF(BC$78="RUN",'7. INPUT O&amp;N UC'!$H128*'7. INPUT O&amp;N UC'!$L128*(1-'7. INPUT O&amp;N UC'!$M128)*(1+'7. INPUT O&amp;N UC'!$N128)^3)))</f>
        <v>0</v>
      </c>
      <c r="BD390" s="297">
        <f>IF(BD$78="NA",0,IF(BD$78="POC",'7. INPUT O&amp;N UC'!$I128*'7. INPUT O&amp;N UC'!$L128,IF(BD$78="RUN",'7. INPUT O&amp;N UC'!$H128*'7. INPUT O&amp;N UC'!$L128*(1-'7. INPUT O&amp;N UC'!$M128)*(1+'7. INPUT O&amp;N UC'!$N128)^3)))</f>
        <v>0</v>
      </c>
      <c r="BE390" s="297">
        <f>IF(BE$78="NA",0,IF(BE$78="POC",'7. INPUT O&amp;N UC'!$I128*'7. INPUT O&amp;N UC'!$L128,IF(BE$78="RUN",'7. INPUT O&amp;N UC'!$H128*'7. INPUT O&amp;N UC'!$L128*(1-'7. INPUT O&amp;N UC'!$M128)*(1+'7. INPUT O&amp;N UC'!$N128)^3)))</f>
        <v>0</v>
      </c>
      <c r="BF390" s="297">
        <f>IF(BF$78="NA",0,IF(BF$78="POC",'7. INPUT O&amp;N UC'!$I128*'7. INPUT O&amp;N UC'!$L128,IF(BF$78="RUN",'7. INPUT O&amp;N UC'!$H128*'7. INPUT O&amp;N UC'!$L128*(1-'7. INPUT O&amp;N UC'!$M128)*(1+'7. INPUT O&amp;N UC'!$N128)^3)))</f>
        <v>0</v>
      </c>
      <c r="BG390" s="297">
        <f>IF(BG$78="NA",0,IF(BG$78="POC",'7. INPUT O&amp;N UC'!$I128*'7. INPUT O&amp;N UC'!$L128,IF(BG$78="RUN",'7. INPUT O&amp;N UC'!$H128*'7. INPUT O&amp;N UC'!$L128*(1-'7. INPUT O&amp;N UC'!$M128)*(1+'7. INPUT O&amp;N UC'!$N128)^3)))</f>
        <v>0</v>
      </c>
      <c r="BH390" s="297">
        <f>IF(BH$78="NA",0,IF(BH$78="POC",'7. INPUT O&amp;N UC'!$I128*'7. INPUT O&amp;N UC'!$L128,IF(BH$78="RUN",'7. INPUT O&amp;N UC'!$H128*'7. INPUT O&amp;N UC'!$L128*(1-'7. INPUT O&amp;N UC'!$M128)*(1+'7. INPUT O&amp;N UC'!$N128)^4)))</f>
        <v>0</v>
      </c>
      <c r="BI390" s="297">
        <f>IF(BI$78="NA",0,IF(BI$78="POC",'7. INPUT O&amp;N UC'!$I128*'7. INPUT O&amp;N UC'!$L128,IF(BI$78="RUN",'7. INPUT O&amp;N UC'!$H128*'7. INPUT O&amp;N UC'!$L128*(1-'7. INPUT O&amp;N UC'!$M128)*(1+'7. INPUT O&amp;N UC'!$N128)^4)))</f>
        <v>0</v>
      </c>
      <c r="BJ390" s="297">
        <f>IF(BJ$78="NA",0,IF(BJ$78="POC",'7. INPUT O&amp;N UC'!$I128*'7. INPUT O&amp;N UC'!$L128,IF(BJ$78="RUN",'7. INPUT O&amp;N UC'!$H128*'7. INPUT O&amp;N UC'!$L128*(1-'7. INPUT O&amp;N UC'!$M128)*(1+'7. INPUT O&amp;N UC'!$N128)^4)))</f>
        <v>0</v>
      </c>
      <c r="BK390" s="297">
        <f>IF(BK$78="NA",0,IF(BK$78="POC",'7. INPUT O&amp;N UC'!$I128*'7. INPUT O&amp;N UC'!$L128,IF(BK$78="RUN",'7. INPUT O&amp;N UC'!$H128*'7. INPUT O&amp;N UC'!$L128*(1-'7. INPUT O&amp;N UC'!$M128)*(1+'7. INPUT O&amp;N UC'!$N128)^4)))</f>
        <v>0</v>
      </c>
      <c r="BL390" s="297">
        <f>IF(BL$78="NA",0,IF(BL$78="POC",'7. INPUT O&amp;N UC'!$I128*'7. INPUT O&amp;N UC'!$L128,IF(BL$78="RUN",'7. INPUT O&amp;N UC'!$H128*'7. INPUT O&amp;N UC'!$L128*(1-'7. INPUT O&amp;N UC'!$M128)*(1+'7. INPUT O&amp;N UC'!$N128)^4)))</f>
        <v>0</v>
      </c>
      <c r="BM390" s="297">
        <f>IF(BM$78="NA",0,IF(BM$78="POC",'7. INPUT O&amp;N UC'!$I128*'7. INPUT O&amp;N UC'!$L128,IF(BM$78="RUN",'7. INPUT O&amp;N UC'!$H128*'7. INPUT O&amp;N UC'!$L128*(1-'7. INPUT O&amp;N UC'!$M128)*(1+'7. INPUT O&amp;N UC'!$N128)^4)))</f>
        <v>0</v>
      </c>
      <c r="BN390" s="297">
        <f>IF(BN$78="NA",0,IF(BN$78="POC",'7. INPUT O&amp;N UC'!$I128*'7. INPUT O&amp;N UC'!$L128,IF(BN$78="RUN",'7. INPUT O&amp;N UC'!$H128*'7. INPUT O&amp;N UC'!$L128*(1-'7. INPUT O&amp;N UC'!$M128)*(1+'7. INPUT O&amp;N UC'!$N128)^4)))</f>
        <v>0</v>
      </c>
      <c r="BO390" s="297">
        <f>IF(BO$78="NA",0,IF(BO$78="POC",'7. INPUT O&amp;N UC'!$I128*'7. INPUT O&amp;N UC'!$L128,IF(BO$78="RUN",'7. INPUT O&amp;N UC'!$H128*'7. INPUT O&amp;N UC'!$L128*(1-'7. INPUT O&amp;N UC'!$M128)*(1+'7. INPUT O&amp;N UC'!$N128)^4)))</f>
        <v>0</v>
      </c>
      <c r="BP390" s="297">
        <f>IF(BP$78="NA",0,IF(BP$78="POC",'7. INPUT O&amp;N UC'!$I128*'7. INPUT O&amp;N UC'!$L128,IF(BP$78="RUN",'7. INPUT O&amp;N UC'!$H128*'7. INPUT O&amp;N UC'!$L128*(1-'7. INPUT O&amp;N UC'!$M128)*(1+'7. INPUT O&amp;N UC'!$N128)^4)))</f>
        <v>0</v>
      </c>
      <c r="BQ390" s="297">
        <f>IF(BQ$78="NA",0,IF(BQ$78="POC",'7. INPUT O&amp;N UC'!$I128*'7. INPUT O&amp;N UC'!$L128,IF(BQ$78="RUN",'7. INPUT O&amp;N UC'!$H128*'7. INPUT O&amp;N UC'!$L128*(1-'7. INPUT O&amp;N UC'!$M128)*(1+'7. INPUT O&amp;N UC'!$N128)^4)))</f>
        <v>0</v>
      </c>
      <c r="BR390" s="297">
        <f>IF(BR$78="NA",0,IF(BR$78="POC",'7. INPUT O&amp;N UC'!$I128*'7. INPUT O&amp;N UC'!$L128,IF(BR$78="RUN",'7. INPUT O&amp;N UC'!$H128*'7. INPUT O&amp;N UC'!$L128*(1-'7. INPUT O&amp;N UC'!$M128)*(1+'7. INPUT O&amp;N UC'!$N128)^4)))</f>
        <v>0</v>
      </c>
      <c r="BS390" s="297">
        <f>IF(BS$78="NA",0,IF(BS$78="POC",'7. INPUT O&amp;N UC'!$I128*'7. INPUT O&amp;N UC'!$L128,IF(BS$78="RUN",'7. INPUT O&amp;N UC'!$H128*'7. INPUT O&amp;N UC'!$L128*(1-'7. INPUT O&amp;N UC'!$M128)*(1+'7. INPUT O&amp;N UC'!$N128)^4)))</f>
        <v>0</v>
      </c>
    </row>
    <row r="391" spans="1:71" s="80" customFormat="1" outlineLevel="2">
      <c r="B391" s="129" t="str">
        <f>'7. INPUT O&amp;N UC'!D129</f>
        <v>O&amp;N UC-4.1.3-Item #12</v>
      </c>
      <c r="C391" s="129">
        <f>'7. INPUT O&amp;N UC'!F129</f>
        <v>0</v>
      </c>
      <c r="E391" s="297">
        <f t="shared" si="226"/>
        <v>0</v>
      </c>
      <c r="F391" s="297">
        <f t="shared" si="227"/>
        <v>0</v>
      </c>
      <c r="G391" s="297">
        <f t="shared" si="228"/>
        <v>0</v>
      </c>
      <c r="H391" s="297">
        <f t="shared" si="229"/>
        <v>0</v>
      </c>
      <c r="I391" s="297">
        <f t="shared" si="230"/>
        <v>0</v>
      </c>
      <c r="J391" s="297">
        <f t="shared" si="231"/>
        <v>0</v>
      </c>
      <c r="K391" s="291"/>
      <c r="L391" s="297">
        <f>IF(L$78="NA",0,IF(L$78="POC",'7. INPUT O&amp;N UC'!$I129*'7. INPUT O&amp;N UC'!$L129,IF(L$78="RUN",'7. INPUT O&amp;N UC'!$H129*'7. INPUT O&amp;N UC'!$L129*(1-'7. INPUT O&amp;N UC'!$M129))))</f>
        <v>0</v>
      </c>
      <c r="M391" s="297">
        <f>IF(M$78="NA",0,IF(M$78="POC",'7. INPUT O&amp;N UC'!$I129*'7. INPUT O&amp;N UC'!$L129,IF(M$78="RUN",'7. INPUT O&amp;N UC'!$H129*'7. INPUT O&amp;N UC'!$L129*(1-'7. INPUT O&amp;N UC'!$M129))))</f>
        <v>0</v>
      </c>
      <c r="N391" s="297">
        <f>IF(N$78="NA",0,IF(N$78="POC",'7. INPUT O&amp;N UC'!$I129*'7. INPUT O&amp;N UC'!$L129,IF(N$78="RUN",'7. INPUT O&amp;N UC'!$H129*'7. INPUT O&amp;N UC'!$L129*(1-'7. INPUT O&amp;N UC'!$M129))))</f>
        <v>0</v>
      </c>
      <c r="O391" s="297">
        <f>IF(O$78="NA",0,IF(O$78="POC",'7. INPUT O&amp;N UC'!$I129*'7. INPUT O&amp;N UC'!$L129,IF(O$78="RUN",'7. INPUT O&amp;N UC'!$H129*'7. INPUT O&amp;N UC'!$L129*(1-'7. INPUT O&amp;N UC'!$M129))))</f>
        <v>0</v>
      </c>
      <c r="P391" s="297">
        <f>IF(P$78="NA",0,IF(P$78="POC",'7. INPUT O&amp;N UC'!$I129*'7. INPUT O&amp;N UC'!$L129,IF(P$78="RUN",'7. INPUT O&amp;N UC'!$H129*'7. INPUT O&amp;N UC'!$L129*(1-'7. INPUT O&amp;N UC'!$M129))))</f>
        <v>0</v>
      </c>
      <c r="Q391" s="297">
        <f>IF(Q$78="NA",0,IF(Q$78="POC",'7. INPUT O&amp;N UC'!$I129*'7. INPUT O&amp;N UC'!$L129,IF(Q$78="RUN",'7. INPUT O&amp;N UC'!$H129*'7. INPUT O&amp;N UC'!$L129*(1-'7. INPUT O&amp;N UC'!$M129))))</f>
        <v>0</v>
      </c>
      <c r="R391" s="297">
        <f>IF(R$78="NA",0,IF(R$78="POC",'7. INPUT O&amp;N UC'!$I129*'7. INPUT O&amp;N UC'!$L129,IF(R$78="RUN",'7. INPUT O&amp;N UC'!$H129*'7. INPUT O&amp;N UC'!$L129*(1-'7. INPUT O&amp;N UC'!$M129))))</f>
        <v>0</v>
      </c>
      <c r="S391" s="297">
        <f>IF(S$78="NA",0,IF(S$78="POC",'7. INPUT O&amp;N UC'!$I129*'7. INPUT O&amp;N UC'!$L129,IF(S$78="RUN",'7. INPUT O&amp;N UC'!$H129*'7. INPUT O&amp;N UC'!$L129*(1-'7. INPUT O&amp;N UC'!$M129))))</f>
        <v>0</v>
      </c>
      <c r="T391" s="297">
        <f>IF(T$78="NA",0,IF(T$78="POC",'7. INPUT O&amp;N UC'!$I129*'7. INPUT O&amp;N UC'!$L129,IF(T$78="RUN",'7. INPUT O&amp;N UC'!$H129*'7. INPUT O&amp;N UC'!$L129*(1-'7. INPUT O&amp;N UC'!$M129))))</f>
        <v>0</v>
      </c>
      <c r="U391" s="297">
        <f>IF(U$78="NA",0,IF(U$78="POC",'7. INPUT O&amp;N UC'!$I129*'7. INPUT O&amp;N UC'!$L129,IF(U$78="RUN",'7. INPUT O&amp;N UC'!$H129*'7. INPUT O&amp;N UC'!$L129*(1-'7. INPUT O&amp;N UC'!$M129))))</f>
        <v>0</v>
      </c>
      <c r="V391" s="297">
        <f>IF(V$78="NA",0,IF(V$78="POC",'7. INPUT O&amp;N UC'!$I129*'7. INPUT O&amp;N UC'!$L129,IF(V$78="RUN",'7. INPUT O&amp;N UC'!$H129*'7. INPUT O&amp;N UC'!$L129*(1-'7. INPUT O&amp;N UC'!$M129))))</f>
        <v>0</v>
      </c>
      <c r="W391" s="297">
        <f>IF(W$78="NA",0,IF(W$78="POC",'7. INPUT O&amp;N UC'!$I129*'7. INPUT O&amp;N UC'!$L129,IF(W$78="RUN",'7. INPUT O&amp;N UC'!$H129*'7. INPUT O&amp;N UC'!$L129*(1-'7. INPUT O&amp;N UC'!$M129))))</f>
        <v>0</v>
      </c>
      <c r="X391" s="297">
        <f>IF(X$78="NA",0,IF(X$78="POC",'7. INPUT O&amp;N UC'!$I129*'7. INPUT O&amp;N UC'!$L129,IF(X$78="RUN",'7. INPUT O&amp;N UC'!$H129*'7. INPUT O&amp;N UC'!$L129*(1-'7. INPUT O&amp;N UC'!$M129)*(1+'7. INPUT O&amp;N UC'!$N129))))</f>
        <v>0</v>
      </c>
      <c r="Y391" s="297">
        <f>IF(Y$78="NA",0,IF(Y$78="POC",'7. INPUT O&amp;N UC'!$I129*'7. INPUT O&amp;N UC'!$L129,IF(Y$78="RUN",'7. INPUT O&amp;N UC'!$H129*'7. INPUT O&amp;N UC'!$L129*(1-'7. INPUT O&amp;N UC'!$M129)*(1+'7. INPUT O&amp;N UC'!$N129))))</f>
        <v>0</v>
      </c>
      <c r="Z391" s="297">
        <f>IF(Z$78="NA",0,IF(Z$78="POC",'7. INPUT O&amp;N UC'!$I129*'7. INPUT O&amp;N UC'!$L129,IF(Z$78="RUN",'7. INPUT O&amp;N UC'!$H129*'7. INPUT O&amp;N UC'!$L129*(1-'7. INPUT O&amp;N UC'!$M129)*(1+'7. INPUT O&amp;N UC'!$N129))))</f>
        <v>0</v>
      </c>
      <c r="AA391" s="297">
        <f>IF(AA$78="NA",0,IF(AA$78="POC",'7. INPUT O&amp;N UC'!$I129*'7. INPUT O&amp;N UC'!$L129,IF(AA$78="RUN",'7. INPUT O&amp;N UC'!$H129*'7. INPUT O&amp;N UC'!$L129*(1-'7. INPUT O&amp;N UC'!$M129)*(1+'7. INPUT O&amp;N UC'!$N129))))</f>
        <v>0</v>
      </c>
      <c r="AB391" s="297">
        <f>IF(AB$78="NA",0,IF(AB$78="POC",'7. INPUT O&amp;N UC'!$I129*'7. INPUT O&amp;N UC'!$L129,IF(AB$78="RUN",'7. INPUT O&amp;N UC'!$H129*'7. INPUT O&amp;N UC'!$L129*(1-'7. INPUT O&amp;N UC'!$M129)*(1+'7. INPUT O&amp;N UC'!$N129))))</f>
        <v>0</v>
      </c>
      <c r="AC391" s="297">
        <f>IF(AC$78="NA",0,IF(AC$78="POC",'7. INPUT O&amp;N UC'!$I129*'7. INPUT O&amp;N UC'!$L129,IF(AC$78="RUN",'7. INPUT O&amp;N UC'!$H129*'7. INPUT O&amp;N UC'!$L129*(1-'7. INPUT O&amp;N UC'!$M129)*(1+'7. INPUT O&amp;N UC'!$N129))))</f>
        <v>0</v>
      </c>
      <c r="AD391" s="297">
        <f>IF(AD$78="NA",0,IF(AD$78="POC",'7. INPUT O&amp;N UC'!$I129*'7. INPUT O&amp;N UC'!$L129,IF(AD$78="RUN",'7. INPUT O&amp;N UC'!$H129*'7. INPUT O&amp;N UC'!$L129*(1-'7. INPUT O&amp;N UC'!$M129)*(1+'7. INPUT O&amp;N UC'!$N129))))</f>
        <v>0</v>
      </c>
      <c r="AE391" s="297">
        <f>IF(AE$78="NA",0,IF(AE$78="POC",'7. INPUT O&amp;N UC'!$I129*'7. INPUT O&amp;N UC'!$L129,IF(AE$78="RUN",'7. INPUT O&amp;N UC'!$H129*'7. INPUT O&amp;N UC'!$L129*(1-'7. INPUT O&amp;N UC'!$M129)*(1+'7. INPUT O&amp;N UC'!$N129))))</f>
        <v>0</v>
      </c>
      <c r="AF391" s="297">
        <f>IF(AF$78="NA",0,IF(AF$78="POC",'7. INPUT O&amp;N UC'!$I129*'7. INPUT O&amp;N UC'!$L129,IF(AF$78="RUN",'7. INPUT O&amp;N UC'!$H129*'7. INPUT O&amp;N UC'!$L129*(1-'7. INPUT O&amp;N UC'!$M129)*(1+'7. INPUT O&amp;N UC'!$N129))))</f>
        <v>0</v>
      </c>
      <c r="AG391" s="297">
        <f>IF(AG$78="NA",0,IF(AG$78="POC",'7. INPUT O&amp;N UC'!$I129*'7. INPUT O&amp;N UC'!$L129,IF(AG$78="RUN",'7. INPUT O&amp;N UC'!$H129*'7. INPUT O&amp;N UC'!$L129*(1-'7. INPUT O&amp;N UC'!$M129)*(1+'7. INPUT O&amp;N UC'!$N129))))</f>
        <v>0</v>
      </c>
      <c r="AH391" s="297">
        <f>IF(AH$78="NA",0,IF(AH$78="POC",'7. INPUT O&amp;N UC'!$I129*'7. INPUT O&amp;N UC'!$L129,IF(AH$78="RUN",'7. INPUT O&amp;N UC'!$H129*'7. INPUT O&amp;N UC'!$L129*(1-'7. INPUT O&amp;N UC'!$M129)*(1+'7. INPUT O&amp;N UC'!$N129))))</f>
        <v>0</v>
      </c>
      <c r="AI391" s="297">
        <f>IF(AI$78="NA",0,IF(AI$78="POC",'7. INPUT O&amp;N UC'!$I129*'7. INPUT O&amp;N UC'!$L129,IF(AI$78="RUN",'7. INPUT O&amp;N UC'!$H129*'7. INPUT O&amp;N UC'!$L129*(1-'7. INPUT O&amp;N UC'!$M129)*(1+'7. INPUT O&amp;N UC'!$N129))))</f>
        <v>0</v>
      </c>
      <c r="AJ391" s="297">
        <f>IF(AJ$78="NA",0,IF(AJ$78="POC",'7. INPUT O&amp;N UC'!$I129*'7. INPUT O&amp;N UC'!$L129,IF(AJ$78="RUN",'7. INPUT O&amp;N UC'!$H129*'7. INPUT O&amp;N UC'!$L129*(1-'7. INPUT O&amp;N UC'!$M129)*(1+'7. INPUT O&amp;N UC'!$N129)^2)))</f>
        <v>0</v>
      </c>
      <c r="AK391" s="297">
        <f>IF(AK$78="NA",0,IF(AK$78="POC",'7. INPUT O&amp;N UC'!$I129*'7. INPUT O&amp;N UC'!$L129,IF(AK$78="RUN",'7. INPUT O&amp;N UC'!$H129*'7. INPUT O&amp;N UC'!$L129*(1-'7. INPUT O&amp;N UC'!$M129)*(1+'7. INPUT O&amp;N UC'!$N129)^2)))</f>
        <v>0</v>
      </c>
      <c r="AL391" s="297">
        <f>IF(AL$78="NA",0,IF(AL$78="POC",'7. INPUT O&amp;N UC'!$I129*'7. INPUT O&amp;N UC'!$L129,IF(AL$78="RUN",'7. INPUT O&amp;N UC'!$H129*'7. INPUT O&amp;N UC'!$L129*(1-'7. INPUT O&amp;N UC'!$M129)*(1+'7. INPUT O&amp;N UC'!$N129)^2)))</f>
        <v>0</v>
      </c>
      <c r="AM391" s="297">
        <f>IF(AM$78="NA",0,IF(AM$78="POC",'7. INPUT O&amp;N UC'!$I129*'7. INPUT O&amp;N UC'!$L129,IF(AM$78="RUN",'7. INPUT O&amp;N UC'!$H129*'7. INPUT O&amp;N UC'!$L129*(1-'7. INPUT O&amp;N UC'!$M129)*(1+'7. INPUT O&amp;N UC'!$N129)^2)))</f>
        <v>0</v>
      </c>
      <c r="AN391" s="297">
        <f>IF(AN$78="NA",0,IF(AN$78="POC",'7. INPUT O&amp;N UC'!$I129*'7. INPUT O&amp;N UC'!$L129,IF(AN$78="RUN",'7. INPUT O&amp;N UC'!$H129*'7. INPUT O&amp;N UC'!$L129*(1-'7. INPUT O&amp;N UC'!$M129)*(1+'7. INPUT O&amp;N UC'!$N129)^2)))</f>
        <v>0</v>
      </c>
      <c r="AO391" s="297">
        <f>IF(AO$78="NA",0,IF(AO$78="POC",'7. INPUT O&amp;N UC'!$I129*'7. INPUT O&amp;N UC'!$L129,IF(AO$78="RUN",'7. INPUT O&amp;N UC'!$H129*'7. INPUT O&amp;N UC'!$L129*(1-'7. INPUT O&amp;N UC'!$M129)*(1+'7. INPUT O&amp;N UC'!$N129)^2)))</f>
        <v>0</v>
      </c>
      <c r="AP391" s="297">
        <f>IF(AP$78="NA",0,IF(AP$78="POC",'7. INPUT O&amp;N UC'!$I129*'7. INPUT O&amp;N UC'!$L129,IF(AP$78="RUN",'7. INPUT O&amp;N UC'!$H129*'7. INPUT O&amp;N UC'!$L129*(1-'7. INPUT O&amp;N UC'!$M129)*(1+'7. INPUT O&amp;N UC'!$N129)^2)))</f>
        <v>0</v>
      </c>
      <c r="AQ391" s="297">
        <f>IF(AQ$78="NA",0,IF(AQ$78="POC",'7. INPUT O&amp;N UC'!$I129*'7. INPUT O&amp;N UC'!$L129,IF(AQ$78="RUN",'7. INPUT O&amp;N UC'!$H129*'7. INPUT O&amp;N UC'!$L129*(1-'7. INPUT O&amp;N UC'!$M129)*(1+'7. INPUT O&amp;N UC'!$N129)^2)))</f>
        <v>0</v>
      </c>
      <c r="AR391" s="297">
        <f>IF(AR$78="NA",0,IF(AR$78="POC",'7. INPUT O&amp;N UC'!$I129*'7. INPUT O&amp;N UC'!$L129,IF(AR$78="RUN",'7. INPUT O&amp;N UC'!$H129*'7. INPUT O&amp;N UC'!$L129*(1-'7. INPUT O&amp;N UC'!$M129)*(1+'7. INPUT O&amp;N UC'!$N129)^2)))</f>
        <v>0</v>
      </c>
      <c r="AS391" s="297">
        <f>IF(AS$78="NA",0,IF(AS$78="POC",'7. INPUT O&amp;N UC'!$I129*'7. INPUT O&amp;N UC'!$L129,IF(AS$78="RUN",'7. INPUT O&amp;N UC'!$H129*'7. INPUT O&amp;N UC'!$L129*(1-'7. INPUT O&amp;N UC'!$M129)*(1+'7. INPUT O&amp;N UC'!$N129)^2)))</f>
        <v>0</v>
      </c>
      <c r="AT391" s="297">
        <f>IF(AT$78="NA",0,IF(AT$78="POC",'7. INPUT O&amp;N UC'!$I129*'7. INPUT O&amp;N UC'!$L129,IF(AT$78="RUN",'7. INPUT O&amp;N UC'!$H129*'7. INPUT O&amp;N UC'!$L129*(1-'7. INPUT O&amp;N UC'!$M129)*(1+'7. INPUT O&amp;N UC'!$N129)^2)))</f>
        <v>0</v>
      </c>
      <c r="AU391" s="297">
        <f>IF(AU$78="NA",0,IF(AU$78="POC",'7. INPUT O&amp;N UC'!$I129*'7. INPUT O&amp;N UC'!$L129,IF(AU$78="RUN",'7. INPUT O&amp;N UC'!$H129*'7. INPUT O&amp;N UC'!$L129*(1-'7. INPUT O&amp;N UC'!$M129)*(1+'7. INPUT O&amp;N UC'!$N129)^2)))</f>
        <v>0</v>
      </c>
      <c r="AV391" s="297">
        <f>IF(AV$78="NA",0,IF(AV$78="POC",'7. INPUT O&amp;N UC'!$I129*'7. INPUT O&amp;N UC'!$L129,IF(AV$78="RUN",'7. INPUT O&amp;N UC'!$H129*'7. INPUT O&amp;N UC'!$L129*(1-'7. INPUT O&amp;N UC'!$M129)*(1+'7. INPUT O&amp;N UC'!$N129)^3)))</f>
        <v>0</v>
      </c>
      <c r="AW391" s="297">
        <f>IF(AW$78="NA",0,IF(AW$78="POC",'7. INPUT O&amp;N UC'!$I129*'7. INPUT O&amp;N UC'!$L129,IF(AW$78="RUN",'7. INPUT O&amp;N UC'!$H129*'7. INPUT O&amp;N UC'!$L129*(1-'7. INPUT O&amp;N UC'!$M129)*(1+'7. INPUT O&amp;N UC'!$N129)^3)))</f>
        <v>0</v>
      </c>
      <c r="AX391" s="297">
        <f>IF(AX$78="NA",0,IF(AX$78="POC",'7. INPUT O&amp;N UC'!$I129*'7. INPUT O&amp;N UC'!$L129,IF(AX$78="RUN",'7. INPUT O&amp;N UC'!$H129*'7. INPUT O&amp;N UC'!$L129*(1-'7. INPUT O&amp;N UC'!$M129)*(1+'7. INPUT O&amp;N UC'!$N129)^3)))</f>
        <v>0</v>
      </c>
      <c r="AY391" s="297">
        <f>IF(AY$78="NA",0,IF(AY$78="POC",'7. INPUT O&amp;N UC'!$I129*'7. INPUT O&amp;N UC'!$L129,IF(AY$78="RUN",'7. INPUT O&amp;N UC'!$H129*'7. INPUT O&amp;N UC'!$L129*(1-'7. INPUT O&amp;N UC'!$M129)*(1+'7. INPUT O&amp;N UC'!$N129)^3)))</f>
        <v>0</v>
      </c>
      <c r="AZ391" s="297">
        <f>IF(AZ$78="NA",0,IF(AZ$78="POC",'7. INPUT O&amp;N UC'!$I129*'7. INPUT O&amp;N UC'!$L129,IF(AZ$78="RUN",'7. INPUT O&amp;N UC'!$H129*'7. INPUT O&amp;N UC'!$L129*(1-'7. INPUT O&amp;N UC'!$M129)*(1+'7. INPUT O&amp;N UC'!$N129)^3)))</f>
        <v>0</v>
      </c>
      <c r="BA391" s="297">
        <f>IF(BA$78="NA",0,IF(BA$78="POC",'7. INPUT O&amp;N UC'!$I129*'7. INPUT O&amp;N UC'!$L129,IF(BA$78="RUN",'7. INPUT O&amp;N UC'!$H129*'7. INPUT O&amp;N UC'!$L129*(1-'7. INPUT O&amp;N UC'!$M129)*(1+'7. INPUT O&amp;N UC'!$N129)^3)))</f>
        <v>0</v>
      </c>
      <c r="BB391" s="297">
        <f>IF(BB$78="NA",0,IF(BB$78="POC",'7. INPUT O&amp;N UC'!$I129*'7. INPUT O&amp;N UC'!$L129,IF(BB$78="RUN",'7. INPUT O&amp;N UC'!$H129*'7. INPUT O&amp;N UC'!$L129*(1-'7. INPUT O&amp;N UC'!$M129)*(1+'7. INPUT O&amp;N UC'!$N129)^3)))</f>
        <v>0</v>
      </c>
      <c r="BC391" s="297">
        <f>IF(BC$78="NA",0,IF(BC$78="POC",'7. INPUT O&amp;N UC'!$I129*'7. INPUT O&amp;N UC'!$L129,IF(BC$78="RUN",'7. INPUT O&amp;N UC'!$H129*'7. INPUT O&amp;N UC'!$L129*(1-'7. INPUT O&amp;N UC'!$M129)*(1+'7. INPUT O&amp;N UC'!$N129)^3)))</f>
        <v>0</v>
      </c>
      <c r="BD391" s="297">
        <f>IF(BD$78="NA",0,IF(BD$78="POC",'7. INPUT O&amp;N UC'!$I129*'7. INPUT O&amp;N UC'!$L129,IF(BD$78="RUN",'7. INPUT O&amp;N UC'!$H129*'7. INPUT O&amp;N UC'!$L129*(1-'7. INPUT O&amp;N UC'!$M129)*(1+'7. INPUT O&amp;N UC'!$N129)^3)))</f>
        <v>0</v>
      </c>
      <c r="BE391" s="297">
        <f>IF(BE$78="NA",0,IF(BE$78="POC",'7. INPUT O&amp;N UC'!$I129*'7. INPUT O&amp;N UC'!$L129,IF(BE$78="RUN",'7. INPUT O&amp;N UC'!$H129*'7. INPUT O&amp;N UC'!$L129*(1-'7. INPUT O&amp;N UC'!$M129)*(1+'7. INPUT O&amp;N UC'!$N129)^3)))</f>
        <v>0</v>
      </c>
      <c r="BF391" s="297">
        <f>IF(BF$78="NA",0,IF(BF$78="POC",'7. INPUT O&amp;N UC'!$I129*'7. INPUT O&amp;N UC'!$L129,IF(BF$78="RUN",'7. INPUT O&amp;N UC'!$H129*'7. INPUT O&amp;N UC'!$L129*(1-'7. INPUT O&amp;N UC'!$M129)*(1+'7. INPUT O&amp;N UC'!$N129)^3)))</f>
        <v>0</v>
      </c>
      <c r="BG391" s="297">
        <f>IF(BG$78="NA",0,IF(BG$78="POC",'7. INPUT O&amp;N UC'!$I129*'7. INPUT O&amp;N UC'!$L129,IF(BG$78="RUN",'7. INPUT O&amp;N UC'!$H129*'7. INPUT O&amp;N UC'!$L129*(1-'7. INPUT O&amp;N UC'!$M129)*(1+'7. INPUT O&amp;N UC'!$N129)^3)))</f>
        <v>0</v>
      </c>
      <c r="BH391" s="297">
        <f>IF(BH$78="NA",0,IF(BH$78="POC",'7. INPUT O&amp;N UC'!$I129*'7. INPUT O&amp;N UC'!$L129,IF(BH$78="RUN",'7. INPUT O&amp;N UC'!$H129*'7. INPUT O&amp;N UC'!$L129*(1-'7. INPUT O&amp;N UC'!$M129)*(1+'7. INPUT O&amp;N UC'!$N129)^4)))</f>
        <v>0</v>
      </c>
      <c r="BI391" s="297">
        <f>IF(BI$78="NA",0,IF(BI$78="POC",'7. INPUT O&amp;N UC'!$I129*'7. INPUT O&amp;N UC'!$L129,IF(BI$78="RUN",'7. INPUT O&amp;N UC'!$H129*'7. INPUT O&amp;N UC'!$L129*(1-'7. INPUT O&amp;N UC'!$M129)*(1+'7. INPUT O&amp;N UC'!$N129)^4)))</f>
        <v>0</v>
      </c>
      <c r="BJ391" s="297">
        <f>IF(BJ$78="NA",0,IF(BJ$78="POC",'7. INPUT O&amp;N UC'!$I129*'7. INPUT O&amp;N UC'!$L129,IF(BJ$78="RUN",'7. INPUT O&amp;N UC'!$H129*'7. INPUT O&amp;N UC'!$L129*(1-'7. INPUT O&amp;N UC'!$M129)*(1+'7. INPUT O&amp;N UC'!$N129)^4)))</f>
        <v>0</v>
      </c>
      <c r="BK391" s="297">
        <f>IF(BK$78="NA",0,IF(BK$78="POC",'7. INPUT O&amp;N UC'!$I129*'7. INPUT O&amp;N UC'!$L129,IF(BK$78="RUN",'7. INPUT O&amp;N UC'!$H129*'7. INPUT O&amp;N UC'!$L129*(1-'7. INPUT O&amp;N UC'!$M129)*(1+'7. INPUT O&amp;N UC'!$N129)^4)))</f>
        <v>0</v>
      </c>
      <c r="BL391" s="297">
        <f>IF(BL$78="NA",0,IF(BL$78="POC",'7. INPUT O&amp;N UC'!$I129*'7. INPUT O&amp;N UC'!$L129,IF(BL$78="RUN",'7. INPUT O&amp;N UC'!$H129*'7. INPUT O&amp;N UC'!$L129*(1-'7. INPUT O&amp;N UC'!$M129)*(1+'7. INPUT O&amp;N UC'!$N129)^4)))</f>
        <v>0</v>
      </c>
      <c r="BM391" s="297">
        <f>IF(BM$78="NA",0,IF(BM$78="POC",'7. INPUT O&amp;N UC'!$I129*'7. INPUT O&amp;N UC'!$L129,IF(BM$78="RUN",'7. INPUT O&amp;N UC'!$H129*'7. INPUT O&amp;N UC'!$L129*(1-'7. INPUT O&amp;N UC'!$M129)*(1+'7. INPUT O&amp;N UC'!$N129)^4)))</f>
        <v>0</v>
      </c>
      <c r="BN391" s="297">
        <f>IF(BN$78="NA",0,IF(BN$78="POC",'7. INPUT O&amp;N UC'!$I129*'7. INPUT O&amp;N UC'!$L129,IF(BN$78="RUN",'7. INPUT O&amp;N UC'!$H129*'7. INPUT O&amp;N UC'!$L129*(1-'7. INPUT O&amp;N UC'!$M129)*(1+'7. INPUT O&amp;N UC'!$N129)^4)))</f>
        <v>0</v>
      </c>
      <c r="BO391" s="297">
        <f>IF(BO$78="NA",0,IF(BO$78="POC",'7. INPUT O&amp;N UC'!$I129*'7. INPUT O&amp;N UC'!$L129,IF(BO$78="RUN",'7. INPUT O&amp;N UC'!$H129*'7. INPUT O&amp;N UC'!$L129*(1-'7. INPUT O&amp;N UC'!$M129)*(1+'7. INPUT O&amp;N UC'!$N129)^4)))</f>
        <v>0</v>
      </c>
      <c r="BP391" s="297">
        <f>IF(BP$78="NA",0,IF(BP$78="POC",'7. INPUT O&amp;N UC'!$I129*'7. INPUT O&amp;N UC'!$L129,IF(BP$78="RUN",'7. INPUT O&amp;N UC'!$H129*'7. INPUT O&amp;N UC'!$L129*(1-'7. INPUT O&amp;N UC'!$M129)*(1+'7. INPUT O&amp;N UC'!$N129)^4)))</f>
        <v>0</v>
      </c>
      <c r="BQ391" s="297">
        <f>IF(BQ$78="NA",0,IF(BQ$78="POC",'7. INPUT O&amp;N UC'!$I129*'7. INPUT O&amp;N UC'!$L129,IF(BQ$78="RUN",'7. INPUT O&amp;N UC'!$H129*'7. INPUT O&amp;N UC'!$L129*(1-'7. INPUT O&amp;N UC'!$M129)*(1+'7. INPUT O&amp;N UC'!$N129)^4)))</f>
        <v>0</v>
      </c>
      <c r="BR391" s="297">
        <f>IF(BR$78="NA",0,IF(BR$78="POC",'7. INPUT O&amp;N UC'!$I129*'7. INPUT O&amp;N UC'!$L129,IF(BR$78="RUN",'7. INPUT O&amp;N UC'!$H129*'7. INPUT O&amp;N UC'!$L129*(1-'7. INPUT O&amp;N UC'!$M129)*(1+'7. INPUT O&amp;N UC'!$N129)^4)))</f>
        <v>0</v>
      </c>
      <c r="BS391" s="297">
        <f>IF(BS$78="NA",0,IF(BS$78="POC",'7. INPUT O&amp;N UC'!$I129*'7. INPUT O&amp;N UC'!$L129,IF(BS$78="RUN",'7. INPUT O&amp;N UC'!$H129*'7. INPUT O&amp;N UC'!$L129*(1-'7. INPUT O&amp;N UC'!$M129)*(1+'7. INPUT O&amp;N UC'!$N129)^4)))</f>
        <v>0</v>
      </c>
    </row>
    <row r="392" spans="1:71" s="80" customFormat="1" ht="19" outlineLevel="2">
      <c r="B392" s="129" t="str">
        <f>'7. INPUT O&amp;N UC'!D130</f>
        <v>O&amp;N UC-4.1.3-Item #13</v>
      </c>
      <c r="C392" s="129">
        <f>'7. INPUT O&amp;N UC'!F130</f>
        <v>0</v>
      </c>
      <c r="E392" s="297">
        <f t="shared" si="226"/>
        <v>0</v>
      </c>
      <c r="F392" s="297">
        <f t="shared" si="227"/>
        <v>0</v>
      </c>
      <c r="G392" s="297">
        <f t="shared" si="228"/>
        <v>0</v>
      </c>
      <c r="H392" s="297">
        <f t="shared" si="229"/>
        <v>0</v>
      </c>
      <c r="I392" s="297">
        <f t="shared" si="230"/>
        <v>0</v>
      </c>
      <c r="J392" s="297">
        <f t="shared" si="231"/>
        <v>0</v>
      </c>
      <c r="K392" s="314"/>
      <c r="L392" s="297">
        <f>IF(L$78="NA",0,IF(L$78="POC",'7. INPUT O&amp;N UC'!$I130*'7. INPUT O&amp;N UC'!$L130,IF(L$78="RUN",'7. INPUT O&amp;N UC'!$H130*'7. INPUT O&amp;N UC'!$L130*(1-'7. INPUT O&amp;N UC'!$M130))))</f>
        <v>0</v>
      </c>
      <c r="M392" s="297">
        <f>IF(M$78="NA",0,IF(M$78="POC",'7. INPUT O&amp;N UC'!$I130*'7. INPUT O&amp;N UC'!$L130,IF(M$78="RUN",'7. INPUT O&amp;N UC'!$H130*'7. INPUT O&amp;N UC'!$L130*(1-'7. INPUT O&amp;N UC'!$M130))))</f>
        <v>0</v>
      </c>
      <c r="N392" s="297">
        <f>IF(N$78="NA",0,IF(N$78="POC",'7. INPUT O&amp;N UC'!$I130*'7. INPUT O&amp;N UC'!$L130,IF(N$78="RUN",'7. INPUT O&amp;N UC'!$H130*'7. INPUT O&amp;N UC'!$L130*(1-'7. INPUT O&amp;N UC'!$M130))))</f>
        <v>0</v>
      </c>
      <c r="O392" s="297">
        <f>IF(O$78="NA",0,IF(O$78="POC",'7. INPUT O&amp;N UC'!$I130*'7. INPUT O&amp;N UC'!$L130,IF(O$78="RUN",'7. INPUT O&amp;N UC'!$H130*'7. INPUT O&amp;N UC'!$L130*(1-'7. INPUT O&amp;N UC'!$M130))))</f>
        <v>0</v>
      </c>
      <c r="P392" s="297">
        <f>IF(P$78="NA",0,IF(P$78="POC",'7. INPUT O&amp;N UC'!$I130*'7. INPUT O&amp;N UC'!$L130,IF(P$78="RUN",'7. INPUT O&amp;N UC'!$H130*'7. INPUT O&amp;N UC'!$L130*(1-'7. INPUT O&amp;N UC'!$M130))))</f>
        <v>0</v>
      </c>
      <c r="Q392" s="297">
        <f>IF(Q$78="NA",0,IF(Q$78="POC",'7. INPUT O&amp;N UC'!$I130*'7. INPUT O&amp;N UC'!$L130,IF(Q$78="RUN",'7. INPUT O&amp;N UC'!$H130*'7. INPUT O&amp;N UC'!$L130*(1-'7. INPUT O&amp;N UC'!$M130))))</f>
        <v>0</v>
      </c>
      <c r="R392" s="297">
        <f>IF(R$78="NA",0,IF(R$78="POC",'7. INPUT O&amp;N UC'!$I130*'7. INPUT O&amp;N UC'!$L130,IF(R$78="RUN",'7. INPUT O&amp;N UC'!$H130*'7. INPUT O&amp;N UC'!$L130*(1-'7. INPUT O&amp;N UC'!$M130))))</f>
        <v>0</v>
      </c>
      <c r="S392" s="297">
        <f>IF(S$78="NA",0,IF(S$78="POC",'7. INPUT O&amp;N UC'!$I130*'7. INPUT O&amp;N UC'!$L130,IF(S$78="RUN",'7. INPUT O&amp;N UC'!$H130*'7. INPUT O&amp;N UC'!$L130*(1-'7. INPUT O&amp;N UC'!$M130))))</f>
        <v>0</v>
      </c>
      <c r="T392" s="297">
        <f>IF(T$78="NA",0,IF(T$78="POC",'7. INPUT O&amp;N UC'!$I130*'7. INPUT O&amp;N UC'!$L130,IF(T$78="RUN",'7. INPUT O&amp;N UC'!$H130*'7. INPUT O&amp;N UC'!$L130*(1-'7. INPUT O&amp;N UC'!$M130))))</f>
        <v>0</v>
      </c>
      <c r="U392" s="297">
        <f>IF(U$78="NA",0,IF(U$78="POC",'7. INPUT O&amp;N UC'!$I130*'7. INPUT O&amp;N UC'!$L130,IF(U$78="RUN",'7. INPUT O&amp;N UC'!$H130*'7. INPUT O&amp;N UC'!$L130*(1-'7. INPUT O&amp;N UC'!$M130))))</f>
        <v>0</v>
      </c>
      <c r="V392" s="297">
        <f>IF(V$78="NA",0,IF(V$78="POC",'7. INPUT O&amp;N UC'!$I130*'7. INPUT O&amp;N UC'!$L130,IF(V$78="RUN",'7. INPUT O&amp;N UC'!$H130*'7. INPUT O&amp;N UC'!$L130*(1-'7. INPUT O&amp;N UC'!$M130))))</f>
        <v>0</v>
      </c>
      <c r="W392" s="297">
        <f>IF(W$78="NA",0,IF(W$78="POC",'7. INPUT O&amp;N UC'!$I130*'7. INPUT O&amp;N UC'!$L130,IF(W$78="RUN",'7. INPUT O&amp;N UC'!$H130*'7. INPUT O&amp;N UC'!$L130*(1-'7. INPUT O&amp;N UC'!$M130))))</f>
        <v>0</v>
      </c>
      <c r="X392" s="297">
        <f>IF(X$78="NA",0,IF(X$78="POC",'7. INPUT O&amp;N UC'!$I130*'7. INPUT O&amp;N UC'!$L130,IF(X$78="RUN",'7. INPUT O&amp;N UC'!$H130*'7. INPUT O&amp;N UC'!$L130*(1-'7. INPUT O&amp;N UC'!$M130)*(1+'7. INPUT O&amp;N UC'!$N130))))</f>
        <v>0</v>
      </c>
      <c r="Y392" s="297">
        <f>IF(Y$78="NA",0,IF(Y$78="POC",'7. INPUT O&amp;N UC'!$I130*'7. INPUT O&amp;N UC'!$L130,IF(Y$78="RUN",'7. INPUT O&amp;N UC'!$H130*'7. INPUT O&amp;N UC'!$L130*(1-'7. INPUT O&amp;N UC'!$M130)*(1+'7. INPUT O&amp;N UC'!$N130))))</f>
        <v>0</v>
      </c>
      <c r="Z392" s="297">
        <f>IF(Z$78="NA",0,IF(Z$78="POC",'7. INPUT O&amp;N UC'!$I130*'7. INPUT O&amp;N UC'!$L130,IF(Z$78="RUN",'7. INPUT O&amp;N UC'!$H130*'7. INPUT O&amp;N UC'!$L130*(1-'7. INPUT O&amp;N UC'!$M130)*(1+'7. INPUT O&amp;N UC'!$N130))))</f>
        <v>0</v>
      </c>
      <c r="AA392" s="297">
        <f>IF(AA$78="NA",0,IF(AA$78="POC",'7. INPUT O&amp;N UC'!$I130*'7. INPUT O&amp;N UC'!$L130,IF(AA$78="RUN",'7. INPUT O&amp;N UC'!$H130*'7. INPUT O&amp;N UC'!$L130*(1-'7. INPUT O&amp;N UC'!$M130)*(1+'7. INPUT O&amp;N UC'!$N130))))</f>
        <v>0</v>
      </c>
      <c r="AB392" s="297">
        <f>IF(AB$78="NA",0,IF(AB$78="POC",'7. INPUT O&amp;N UC'!$I130*'7. INPUT O&amp;N UC'!$L130,IF(AB$78="RUN",'7. INPUT O&amp;N UC'!$H130*'7. INPUT O&amp;N UC'!$L130*(1-'7. INPUT O&amp;N UC'!$M130)*(1+'7. INPUT O&amp;N UC'!$N130))))</f>
        <v>0</v>
      </c>
      <c r="AC392" s="297">
        <f>IF(AC$78="NA",0,IF(AC$78="POC",'7. INPUT O&amp;N UC'!$I130*'7. INPUT O&amp;N UC'!$L130,IF(AC$78="RUN",'7. INPUT O&amp;N UC'!$H130*'7. INPUT O&amp;N UC'!$L130*(1-'7. INPUT O&amp;N UC'!$M130)*(1+'7. INPUT O&amp;N UC'!$N130))))</f>
        <v>0</v>
      </c>
      <c r="AD392" s="297">
        <f>IF(AD$78="NA",0,IF(AD$78="POC",'7. INPUT O&amp;N UC'!$I130*'7. INPUT O&amp;N UC'!$L130,IF(AD$78="RUN",'7. INPUT O&amp;N UC'!$H130*'7. INPUT O&amp;N UC'!$L130*(1-'7. INPUT O&amp;N UC'!$M130)*(1+'7. INPUT O&amp;N UC'!$N130))))</f>
        <v>0</v>
      </c>
      <c r="AE392" s="297">
        <f>IF(AE$78="NA",0,IF(AE$78="POC",'7. INPUT O&amp;N UC'!$I130*'7. INPUT O&amp;N UC'!$L130,IF(AE$78="RUN",'7. INPUT O&amp;N UC'!$H130*'7. INPUT O&amp;N UC'!$L130*(1-'7. INPUT O&amp;N UC'!$M130)*(1+'7. INPUT O&amp;N UC'!$N130))))</f>
        <v>0</v>
      </c>
      <c r="AF392" s="297">
        <f>IF(AF$78="NA",0,IF(AF$78="POC",'7. INPUT O&amp;N UC'!$I130*'7. INPUT O&amp;N UC'!$L130,IF(AF$78="RUN",'7. INPUT O&amp;N UC'!$H130*'7. INPUT O&amp;N UC'!$L130*(1-'7. INPUT O&amp;N UC'!$M130)*(1+'7. INPUT O&amp;N UC'!$N130))))</f>
        <v>0</v>
      </c>
      <c r="AG392" s="297">
        <f>IF(AG$78="NA",0,IF(AG$78="POC",'7. INPUT O&amp;N UC'!$I130*'7. INPUT O&amp;N UC'!$L130,IF(AG$78="RUN",'7. INPUT O&amp;N UC'!$H130*'7. INPUT O&amp;N UC'!$L130*(1-'7. INPUT O&amp;N UC'!$M130)*(1+'7. INPUT O&amp;N UC'!$N130))))</f>
        <v>0</v>
      </c>
      <c r="AH392" s="297">
        <f>IF(AH$78="NA",0,IF(AH$78="POC",'7. INPUT O&amp;N UC'!$I130*'7. INPUT O&amp;N UC'!$L130,IF(AH$78="RUN",'7. INPUT O&amp;N UC'!$H130*'7. INPUT O&amp;N UC'!$L130*(1-'7. INPUT O&amp;N UC'!$M130)*(1+'7. INPUT O&amp;N UC'!$N130))))</f>
        <v>0</v>
      </c>
      <c r="AI392" s="297">
        <f>IF(AI$78="NA",0,IF(AI$78="POC",'7. INPUT O&amp;N UC'!$I130*'7. INPUT O&amp;N UC'!$L130,IF(AI$78="RUN",'7. INPUT O&amp;N UC'!$H130*'7. INPUT O&amp;N UC'!$L130*(1-'7. INPUT O&amp;N UC'!$M130)*(1+'7. INPUT O&amp;N UC'!$N130))))</f>
        <v>0</v>
      </c>
      <c r="AJ392" s="297">
        <f>IF(AJ$78="NA",0,IF(AJ$78="POC",'7. INPUT O&amp;N UC'!$I130*'7. INPUT O&amp;N UC'!$L130,IF(AJ$78="RUN",'7. INPUT O&amp;N UC'!$H130*'7. INPUT O&amp;N UC'!$L130*(1-'7. INPUT O&amp;N UC'!$M130)*(1+'7. INPUT O&amp;N UC'!$N130)^2)))</f>
        <v>0</v>
      </c>
      <c r="AK392" s="297">
        <f>IF(AK$78="NA",0,IF(AK$78="POC",'7. INPUT O&amp;N UC'!$I130*'7. INPUT O&amp;N UC'!$L130,IF(AK$78="RUN",'7. INPUT O&amp;N UC'!$H130*'7. INPUT O&amp;N UC'!$L130*(1-'7. INPUT O&amp;N UC'!$M130)*(1+'7. INPUT O&amp;N UC'!$N130)^2)))</f>
        <v>0</v>
      </c>
      <c r="AL392" s="297">
        <f>IF(AL$78="NA",0,IF(AL$78="POC",'7. INPUT O&amp;N UC'!$I130*'7. INPUT O&amp;N UC'!$L130,IF(AL$78="RUN",'7. INPUT O&amp;N UC'!$H130*'7. INPUT O&amp;N UC'!$L130*(1-'7. INPUT O&amp;N UC'!$M130)*(1+'7. INPUT O&amp;N UC'!$N130)^2)))</f>
        <v>0</v>
      </c>
      <c r="AM392" s="297">
        <f>IF(AM$78="NA",0,IF(AM$78="POC",'7. INPUT O&amp;N UC'!$I130*'7. INPUT O&amp;N UC'!$L130,IF(AM$78="RUN",'7. INPUT O&amp;N UC'!$H130*'7. INPUT O&amp;N UC'!$L130*(1-'7. INPUT O&amp;N UC'!$M130)*(1+'7. INPUT O&amp;N UC'!$N130)^2)))</f>
        <v>0</v>
      </c>
      <c r="AN392" s="297">
        <f>IF(AN$78="NA",0,IF(AN$78="POC",'7. INPUT O&amp;N UC'!$I130*'7. INPUT O&amp;N UC'!$L130,IF(AN$78="RUN",'7. INPUT O&amp;N UC'!$H130*'7. INPUT O&amp;N UC'!$L130*(1-'7. INPUT O&amp;N UC'!$M130)*(1+'7. INPUT O&amp;N UC'!$N130)^2)))</f>
        <v>0</v>
      </c>
      <c r="AO392" s="297">
        <f>IF(AO$78="NA",0,IF(AO$78="POC",'7. INPUT O&amp;N UC'!$I130*'7. INPUT O&amp;N UC'!$L130,IF(AO$78="RUN",'7. INPUT O&amp;N UC'!$H130*'7. INPUT O&amp;N UC'!$L130*(1-'7. INPUT O&amp;N UC'!$M130)*(1+'7. INPUT O&amp;N UC'!$N130)^2)))</f>
        <v>0</v>
      </c>
      <c r="AP392" s="297">
        <f>IF(AP$78="NA",0,IF(AP$78="POC",'7. INPUT O&amp;N UC'!$I130*'7. INPUT O&amp;N UC'!$L130,IF(AP$78="RUN",'7. INPUT O&amp;N UC'!$H130*'7. INPUT O&amp;N UC'!$L130*(1-'7. INPUT O&amp;N UC'!$M130)*(1+'7. INPUT O&amp;N UC'!$N130)^2)))</f>
        <v>0</v>
      </c>
      <c r="AQ392" s="297">
        <f>IF(AQ$78="NA",0,IF(AQ$78="POC",'7. INPUT O&amp;N UC'!$I130*'7. INPUT O&amp;N UC'!$L130,IF(AQ$78="RUN",'7. INPUT O&amp;N UC'!$H130*'7. INPUT O&amp;N UC'!$L130*(1-'7. INPUT O&amp;N UC'!$M130)*(1+'7. INPUT O&amp;N UC'!$N130)^2)))</f>
        <v>0</v>
      </c>
      <c r="AR392" s="297">
        <f>IF(AR$78="NA",0,IF(AR$78="POC",'7. INPUT O&amp;N UC'!$I130*'7. INPUT O&amp;N UC'!$L130,IF(AR$78="RUN",'7. INPUT O&amp;N UC'!$H130*'7. INPUT O&amp;N UC'!$L130*(1-'7. INPUT O&amp;N UC'!$M130)*(1+'7. INPUT O&amp;N UC'!$N130)^2)))</f>
        <v>0</v>
      </c>
      <c r="AS392" s="297">
        <f>IF(AS$78="NA",0,IF(AS$78="POC",'7. INPUT O&amp;N UC'!$I130*'7. INPUT O&amp;N UC'!$L130,IF(AS$78="RUN",'7. INPUT O&amp;N UC'!$H130*'7. INPUT O&amp;N UC'!$L130*(1-'7. INPUT O&amp;N UC'!$M130)*(1+'7. INPUT O&amp;N UC'!$N130)^2)))</f>
        <v>0</v>
      </c>
      <c r="AT392" s="297">
        <f>IF(AT$78="NA",0,IF(AT$78="POC",'7. INPUT O&amp;N UC'!$I130*'7. INPUT O&amp;N UC'!$L130,IF(AT$78="RUN",'7. INPUT O&amp;N UC'!$H130*'7. INPUT O&amp;N UC'!$L130*(1-'7. INPUT O&amp;N UC'!$M130)*(1+'7. INPUT O&amp;N UC'!$N130)^2)))</f>
        <v>0</v>
      </c>
      <c r="AU392" s="297">
        <f>IF(AU$78="NA",0,IF(AU$78="POC",'7. INPUT O&amp;N UC'!$I130*'7. INPUT O&amp;N UC'!$L130,IF(AU$78="RUN",'7. INPUT O&amp;N UC'!$H130*'7. INPUT O&amp;N UC'!$L130*(1-'7. INPUT O&amp;N UC'!$M130)*(1+'7. INPUT O&amp;N UC'!$N130)^2)))</f>
        <v>0</v>
      </c>
      <c r="AV392" s="297">
        <f>IF(AV$78="NA",0,IF(AV$78="POC",'7. INPUT O&amp;N UC'!$I130*'7. INPUT O&amp;N UC'!$L130,IF(AV$78="RUN",'7. INPUT O&amp;N UC'!$H130*'7. INPUT O&amp;N UC'!$L130*(1-'7. INPUT O&amp;N UC'!$M130)*(1+'7. INPUT O&amp;N UC'!$N130)^3)))</f>
        <v>0</v>
      </c>
      <c r="AW392" s="297">
        <f>IF(AW$78="NA",0,IF(AW$78="POC",'7. INPUT O&amp;N UC'!$I130*'7. INPUT O&amp;N UC'!$L130,IF(AW$78="RUN",'7. INPUT O&amp;N UC'!$H130*'7. INPUT O&amp;N UC'!$L130*(1-'7. INPUT O&amp;N UC'!$M130)*(1+'7. INPUT O&amp;N UC'!$N130)^3)))</f>
        <v>0</v>
      </c>
      <c r="AX392" s="297">
        <f>IF(AX$78="NA",0,IF(AX$78="POC",'7. INPUT O&amp;N UC'!$I130*'7. INPUT O&amp;N UC'!$L130,IF(AX$78="RUN",'7. INPUT O&amp;N UC'!$H130*'7. INPUT O&amp;N UC'!$L130*(1-'7. INPUT O&amp;N UC'!$M130)*(1+'7. INPUT O&amp;N UC'!$N130)^3)))</f>
        <v>0</v>
      </c>
      <c r="AY392" s="297">
        <f>IF(AY$78="NA",0,IF(AY$78="POC",'7. INPUT O&amp;N UC'!$I130*'7. INPUT O&amp;N UC'!$L130,IF(AY$78="RUN",'7. INPUT O&amp;N UC'!$H130*'7. INPUT O&amp;N UC'!$L130*(1-'7. INPUT O&amp;N UC'!$M130)*(1+'7. INPUT O&amp;N UC'!$N130)^3)))</f>
        <v>0</v>
      </c>
      <c r="AZ392" s="297">
        <f>IF(AZ$78="NA",0,IF(AZ$78="POC",'7. INPUT O&amp;N UC'!$I130*'7. INPUT O&amp;N UC'!$L130,IF(AZ$78="RUN",'7. INPUT O&amp;N UC'!$H130*'7. INPUT O&amp;N UC'!$L130*(1-'7. INPUT O&amp;N UC'!$M130)*(1+'7. INPUT O&amp;N UC'!$N130)^3)))</f>
        <v>0</v>
      </c>
      <c r="BA392" s="297">
        <f>IF(BA$78="NA",0,IF(BA$78="POC",'7. INPUT O&amp;N UC'!$I130*'7. INPUT O&amp;N UC'!$L130,IF(BA$78="RUN",'7. INPUT O&amp;N UC'!$H130*'7. INPUT O&amp;N UC'!$L130*(1-'7. INPUT O&amp;N UC'!$M130)*(1+'7. INPUT O&amp;N UC'!$N130)^3)))</f>
        <v>0</v>
      </c>
      <c r="BB392" s="297">
        <f>IF(BB$78="NA",0,IF(BB$78="POC",'7. INPUT O&amp;N UC'!$I130*'7. INPUT O&amp;N UC'!$L130,IF(BB$78="RUN",'7. INPUT O&amp;N UC'!$H130*'7. INPUT O&amp;N UC'!$L130*(1-'7. INPUT O&amp;N UC'!$M130)*(1+'7. INPUT O&amp;N UC'!$N130)^3)))</f>
        <v>0</v>
      </c>
      <c r="BC392" s="297">
        <f>IF(BC$78="NA",0,IF(BC$78="POC",'7. INPUT O&amp;N UC'!$I130*'7. INPUT O&amp;N UC'!$L130,IF(BC$78="RUN",'7. INPUT O&amp;N UC'!$H130*'7. INPUT O&amp;N UC'!$L130*(1-'7. INPUT O&amp;N UC'!$M130)*(1+'7. INPUT O&amp;N UC'!$N130)^3)))</f>
        <v>0</v>
      </c>
      <c r="BD392" s="297">
        <f>IF(BD$78="NA",0,IF(BD$78="POC",'7. INPUT O&amp;N UC'!$I130*'7. INPUT O&amp;N UC'!$L130,IF(BD$78="RUN",'7. INPUT O&amp;N UC'!$H130*'7. INPUT O&amp;N UC'!$L130*(1-'7. INPUT O&amp;N UC'!$M130)*(1+'7. INPUT O&amp;N UC'!$N130)^3)))</f>
        <v>0</v>
      </c>
      <c r="BE392" s="297">
        <f>IF(BE$78="NA",0,IF(BE$78="POC",'7. INPUT O&amp;N UC'!$I130*'7. INPUT O&amp;N UC'!$L130,IF(BE$78="RUN",'7. INPUT O&amp;N UC'!$H130*'7. INPUT O&amp;N UC'!$L130*(1-'7. INPUT O&amp;N UC'!$M130)*(1+'7. INPUT O&amp;N UC'!$N130)^3)))</f>
        <v>0</v>
      </c>
      <c r="BF392" s="297">
        <f>IF(BF$78="NA",0,IF(BF$78="POC",'7. INPUT O&amp;N UC'!$I130*'7. INPUT O&amp;N UC'!$L130,IF(BF$78="RUN",'7. INPUT O&amp;N UC'!$H130*'7. INPUT O&amp;N UC'!$L130*(1-'7. INPUT O&amp;N UC'!$M130)*(1+'7. INPUT O&amp;N UC'!$N130)^3)))</f>
        <v>0</v>
      </c>
      <c r="BG392" s="297">
        <f>IF(BG$78="NA",0,IF(BG$78="POC",'7. INPUT O&amp;N UC'!$I130*'7. INPUT O&amp;N UC'!$L130,IF(BG$78="RUN",'7. INPUT O&amp;N UC'!$H130*'7. INPUT O&amp;N UC'!$L130*(1-'7. INPUT O&amp;N UC'!$M130)*(1+'7. INPUT O&amp;N UC'!$N130)^3)))</f>
        <v>0</v>
      </c>
      <c r="BH392" s="297">
        <f>IF(BH$78="NA",0,IF(BH$78="POC",'7. INPUT O&amp;N UC'!$I130*'7. INPUT O&amp;N UC'!$L130,IF(BH$78="RUN",'7. INPUT O&amp;N UC'!$H130*'7. INPUT O&amp;N UC'!$L130*(1-'7. INPUT O&amp;N UC'!$M130)*(1+'7. INPUT O&amp;N UC'!$N130)^4)))</f>
        <v>0</v>
      </c>
      <c r="BI392" s="297">
        <f>IF(BI$78="NA",0,IF(BI$78="POC",'7. INPUT O&amp;N UC'!$I130*'7. INPUT O&amp;N UC'!$L130,IF(BI$78="RUN",'7. INPUT O&amp;N UC'!$H130*'7. INPUT O&amp;N UC'!$L130*(1-'7. INPUT O&amp;N UC'!$M130)*(1+'7. INPUT O&amp;N UC'!$N130)^4)))</f>
        <v>0</v>
      </c>
      <c r="BJ392" s="297">
        <f>IF(BJ$78="NA",0,IF(BJ$78="POC",'7. INPUT O&amp;N UC'!$I130*'7. INPUT O&amp;N UC'!$L130,IF(BJ$78="RUN",'7. INPUT O&amp;N UC'!$H130*'7. INPUT O&amp;N UC'!$L130*(1-'7. INPUT O&amp;N UC'!$M130)*(1+'7. INPUT O&amp;N UC'!$N130)^4)))</f>
        <v>0</v>
      </c>
      <c r="BK392" s="297">
        <f>IF(BK$78="NA",0,IF(BK$78="POC",'7. INPUT O&amp;N UC'!$I130*'7. INPUT O&amp;N UC'!$L130,IF(BK$78="RUN",'7. INPUT O&amp;N UC'!$H130*'7. INPUT O&amp;N UC'!$L130*(1-'7. INPUT O&amp;N UC'!$M130)*(1+'7. INPUT O&amp;N UC'!$N130)^4)))</f>
        <v>0</v>
      </c>
      <c r="BL392" s="297">
        <f>IF(BL$78="NA",0,IF(BL$78="POC",'7. INPUT O&amp;N UC'!$I130*'7. INPUT O&amp;N UC'!$L130,IF(BL$78="RUN",'7. INPUT O&amp;N UC'!$H130*'7. INPUT O&amp;N UC'!$L130*(1-'7. INPUT O&amp;N UC'!$M130)*(1+'7. INPUT O&amp;N UC'!$N130)^4)))</f>
        <v>0</v>
      </c>
      <c r="BM392" s="297">
        <f>IF(BM$78="NA",0,IF(BM$78="POC",'7. INPUT O&amp;N UC'!$I130*'7. INPUT O&amp;N UC'!$L130,IF(BM$78="RUN",'7. INPUT O&amp;N UC'!$H130*'7. INPUT O&amp;N UC'!$L130*(1-'7. INPUT O&amp;N UC'!$M130)*(1+'7. INPUT O&amp;N UC'!$N130)^4)))</f>
        <v>0</v>
      </c>
      <c r="BN392" s="297">
        <f>IF(BN$78="NA",0,IF(BN$78="POC",'7. INPUT O&amp;N UC'!$I130*'7. INPUT O&amp;N UC'!$L130,IF(BN$78="RUN",'7. INPUT O&amp;N UC'!$H130*'7. INPUT O&amp;N UC'!$L130*(1-'7. INPUT O&amp;N UC'!$M130)*(1+'7. INPUT O&amp;N UC'!$N130)^4)))</f>
        <v>0</v>
      </c>
      <c r="BO392" s="297">
        <f>IF(BO$78="NA",0,IF(BO$78="POC",'7. INPUT O&amp;N UC'!$I130*'7. INPUT O&amp;N UC'!$L130,IF(BO$78="RUN",'7. INPUT O&amp;N UC'!$H130*'7. INPUT O&amp;N UC'!$L130*(1-'7. INPUT O&amp;N UC'!$M130)*(1+'7. INPUT O&amp;N UC'!$N130)^4)))</f>
        <v>0</v>
      </c>
      <c r="BP392" s="297">
        <f>IF(BP$78="NA",0,IF(BP$78="POC",'7. INPUT O&amp;N UC'!$I130*'7. INPUT O&amp;N UC'!$L130,IF(BP$78="RUN",'7. INPUT O&amp;N UC'!$H130*'7. INPUT O&amp;N UC'!$L130*(1-'7. INPUT O&amp;N UC'!$M130)*(1+'7. INPUT O&amp;N UC'!$N130)^4)))</f>
        <v>0</v>
      </c>
      <c r="BQ392" s="297">
        <f>IF(BQ$78="NA",0,IF(BQ$78="POC",'7. INPUT O&amp;N UC'!$I130*'7. INPUT O&amp;N UC'!$L130,IF(BQ$78="RUN",'7. INPUT O&amp;N UC'!$H130*'7. INPUT O&amp;N UC'!$L130*(1-'7. INPUT O&amp;N UC'!$M130)*(1+'7. INPUT O&amp;N UC'!$N130)^4)))</f>
        <v>0</v>
      </c>
      <c r="BR392" s="297">
        <f>IF(BR$78="NA",0,IF(BR$78="POC",'7. INPUT O&amp;N UC'!$I130*'7. INPUT O&amp;N UC'!$L130,IF(BR$78="RUN",'7. INPUT O&amp;N UC'!$H130*'7. INPUT O&amp;N UC'!$L130*(1-'7. INPUT O&amp;N UC'!$M130)*(1+'7. INPUT O&amp;N UC'!$N130)^4)))</f>
        <v>0</v>
      </c>
      <c r="BS392" s="297">
        <f>IF(BS$78="NA",0,IF(BS$78="POC",'7. INPUT O&amp;N UC'!$I130*'7. INPUT O&amp;N UC'!$L130,IF(BS$78="RUN",'7. INPUT O&amp;N UC'!$H130*'7. INPUT O&amp;N UC'!$L130*(1-'7. INPUT O&amp;N UC'!$M130)*(1+'7. INPUT O&amp;N UC'!$N130)^4)))</f>
        <v>0</v>
      </c>
    </row>
    <row r="393" spans="1:71" s="80" customFormat="1" ht="16" outlineLevel="2">
      <c r="B393" s="129" t="str">
        <f>'7. INPUT O&amp;N UC'!D131</f>
        <v>O&amp;N UC-4.1.3-Item #14</v>
      </c>
      <c r="C393" s="129">
        <f>'7. INPUT O&amp;N UC'!F131</f>
        <v>0</v>
      </c>
      <c r="E393" s="297">
        <f t="shared" si="226"/>
        <v>0</v>
      </c>
      <c r="F393" s="297">
        <f t="shared" si="227"/>
        <v>0</v>
      </c>
      <c r="G393" s="297">
        <f t="shared" si="228"/>
        <v>0</v>
      </c>
      <c r="H393" s="297">
        <f t="shared" si="229"/>
        <v>0</v>
      </c>
      <c r="I393" s="297">
        <f t="shared" si="230"/>
        <v>0</v>
      </c>
      <c r="J393" s="297">
        <f t="shared" si="231"/>
        <v>0</v>
      </c>
      <c r="K393" s="319"/>
      <c r="L393" s="297">
        <f>IF(L$78="NA",0,IF(L$78="POC",'7. INPUT O&amp;N UC'!$I131*'7. INPUT O&amp;N UC'!$L131,IF(L$78="RUN",'7. INPUT O&amp;N UC'!$H131*'7. INPUT O&amp;N UC'!$L131*(1-'7. INPUT O&amp;N UC'!$M131))))</f>
        <v>0</v>
      </c>
      <c r="M393" s="297">
        <f>IF(M$78="NA",0,IF(M$78="POC",'7. INPUT O&amp;N UC'!$I131*'7. INPUT O&amp;N UC'!$L131,IF(M$78="RUN",'7. INPUT O&amp;N UC'!$H131*'7. INPUT O&amp;N UC'!$L131*(1-'7. INPUT O&amp;N UC'!$M131))))</f>
        <v>0</v>
      </c>
      <c r="N393" s="297">
        <f>IF(N$78="NA",0,IF(N$78="POC",'7. INPUT O&amp;N UC'!$I131*'7. INPUT O&amp;N UC'!$L131,IF(N$78="RUN",'7. INPUT O&amp;N UC'!$H131*'7. INPUT O&amp;N UC'!$L131*(1-'7. INPUT O&amp;N UC'!$M131))))</f>
        <v>0</v>
      </c>
      <c r="O393" s="297">
        <f>IF(O$78="NA",0,IF(O$78="POC",'7. INPUT O&amp;N UC'!$I131*'7. INPUT O&amp;N UC'!$L131,IF(O$78="RUN",'7. INPUT O&amp;N UC'!$H131*'7. INPUT O&amp;N UC'!$L131*(1-'7. INPUT O&amp;N UC'!$M131))))</f>
        <v>0</v>
      </c>
      <c r="P393" s="297">
        <f>IF(P$78="NA",0,IF(P$78="POC",'7. INPUT O&amp;N UC'!$I131*'7. INPUT O&amp;N UC'!$L131,IF(P$78="RUN",'7. INPUT O&amp;N UC'!$H131*'7. INPUT O&amp;N UC'!$L131*(1-'7. INPUT O&amp;N UC'!$M131))))</f>
        <v>0</v>
      </c>
      <c r="Q393" s="297">
        <f>IF(Q$78="NA",0,IF(Q$78="POC",'7. INPUT O&amp;N UC'!$I131*'7. INPUT O&amp;N UC'!$L131,IF(Q$78="RUN",'7. INPUT O&amp;N UC'!$H131*'7. INPUT O&amp;N UC'!$L131*(1-'7. INPUT O&amp;N UC'!$M131))))</f>
        <v>0</v>
      </c>
      <c r="R393" s="297">
        <f>IF(R$78="NA",0,IF(R$78="POC",'7. INPUT O&amp;N UC'!$I131*'7. INPUT O&amp;N UC'!$L131,IF(R$78="RUN",'7. INPUT O&amp;N UC'!$H131*'7. INPUT O&amp;N UC'!$L131*(1-'7. INPUT O&amp;N UC'!$M131))))</f>
        <v>0</v>
      </c>
      <c r="S393" s="297">
        <f>IF(S$78="NA",0,IF(S$78="POC",'7. INPUT O&amp;N UC'!$I131*'7. INPUT O&amp;N UC'!$L131,IF(S$78="RUN",'7. INPUT O&amp;N UC'!$H131*'7. INPUT O&amp;N UC'!$L131*(1-'7. INPUT O&amp;N UC'!$M131))))</f>
        <v>0</v>
      </c>
      <c r="T393" s="297">
        <f>IF(T$78="NA",0,IF(T$78="POC",'7. INPUT O&amp;N UC'!$I131*'7. INPUT O&amp;N UC'!$L131,IF(T$78="RUN",'7. INPUT O&amp;N UC'!$H131*'7. INPUT O&amp;N UC'!$L131*(1-'7. INPUT O&amp;N UC'!$M131))))</f>
        <v>0</v>
      </c>
      <c r="U393" s="297">
        <f>IF(U$78="NA",0,IF(U$78="POC",'7. INPUT O&amp;N UC'!$I131*'7. INPUT O&amp;N UC'!$L131,IF(U$78="RUN",'7. INPUT O&amp;N UC'!$H131*'7. INPUT O&amp;N UC'!$L131*(1-'7. INPUT O&amp;N UC'!$M131))))</f>
        <v>0</v>
      </c>
      <c r="V393" s="297">
        <f>IF(V$78="NA",0,IF(V$78="POC",'7. INPUT O&amp;N UC'!$I131*'7. INPUT O&amp;N UC'!$L131,IF(V$78="RUN",'7. INPUT O&amp;N UC'!$H131*'7. INPUT O&amp;N UC'!$L131*(1-'7. INPUT O&amp;N UC'!$M131))))</f>
        <v>0</v>
      </c>
      <c r="W393" s="297">
        <f>IF(W$78="NA",0,IF(W$78="POC",'7. INPUT O&amp;N UC'!$I131*'7. INPUT O&amp;N UC'!$L131,IF(W$78="RUN",'7. INPUT O&amp;N UC'!$H131*'7. INPUT O&amp;N UC'!$L131*(1-'7. INPUT O&amp;N UC'!$M131))))</f>
        <v>0</v>
      </c>
      <c r="X393" s="297">
        <f>IF(X$78="NA",0,IF(X$78="POC",'7. INPUT O&amp;N UC'!$I131*'7. INPUT O&amp;N UC'!$L131,IF(X$78="RUN",'7. INPUT O&amp;N UC'!$H131*'7. INPUT O&amp;N UC'!$L131*(1-'7. INPUT O&amp;N UC'!$M131)*(1+'7. INPUT O&amp;N UC'!$N131))))</f>
        <v>0</v>
      </c>
      <c r="Y393" s="297">
        <f>IF(Y$78="NA",0,IF(Y$78="POC",'7. INPUT O&amp;N UC'!$I131*'7. INPUT O&amp;N UC'!$L131,IF(Y$78="RUN",'7. INPUT O&amp;N UC'!$H131*'7. INPUT O&amp;N UC'!$L131*(1-'7. INPUT O&amp;N UC'!$M131)*(1+'7. INPUT O&amp;N UC'!$N131))))</f>
        <v>0</v>
      </c>
      <c r="Z393" s="297">
        <f>IF(Z$78="NA",0,IF(Z$78="POC",'7. INPUT O&amp;N UC'!$I131*'7. INPUT O&amp;N UC'!$L131,IF(Z$78="RUN",'7. INPUT O&amp;N UC'!$H131*'7. INPUT O&amp;N UC'!$L131*(1-'7. INPUT O&amp;N UC'!$M131)*(1+'7. INPUT O&amp;N UC'!$N131))))</f>
        <v>0</v>
      </c>
      <c r="AA393" s="297">
        <f>IF(AA$78="NA",0,IF(AA$78="POC",'7. INPUT O&amp;N UC'!$I131*'7. INPUT O&amp;N UC'!$L131,IF(AA$78="RUN",'7. INPUT O&amp;N UC'!$H131*'7. INPUT O&amp;N UC'!$L131*(1-'7. INPUT O&amp;N UC'!$M131)*(1+'7. INPUT O&amp;N UC'!$N131))))</f>
        <v>0</v>
      </c>
      <c r="AB393" s="297">
        <f>IF(AB$78="NA",0,IF(AB$78="POC",'7. INPUT O&amp;N UC'!$I131*'7. INPUT O&amp;N UC'!$L131,IF(AB$78="RUN",'7. INPUT O&amp;N UC'!$H131*'7. INPUT O&amp;N UC'!$L131*(1-'7. INPUT O&amp;N UC'!$M131)*(1+'7. INPUT O&amp;N UC'!$N131))))</f>
        <v>0</v>
      </c>
      <c r="AC393" s="297">
        <f>IF(AC$78="NA",0,IF(AC$78="POC",'7. INPUT O&amp;N UC'!$I131*'7. INPUT O&amp;N UC'!$L131,IF(AC$78="RUN",'7. INPUT O&amp;N UC'!$H131*'7. INPUT O&amp;N UC'!$L131*(1-'7. INPUT O&amp;N UC'!$M131)*(1+'7. INPUT O&amp;N UC'!$N131))))</f>
        <v>0</v>
      </c>
      <c r="AD393" s="297">
        <f>IF(AD$78="NA",0,IF(AD$78="POC",'7. INPUT O&amp;N UC'!$I131*'7. INPUT O&amp;N UC'!$L131,IF(AD$78="RUN",'7. INPUT O&amp;N UC'!$H131*'7. INPUT O&amp;N UC'!$L131*(1-'7. INPUT O&amp;N UC'!$M131)*(1+'7. INPUT O&amp;N UC'!$N131))))</f>
        <v>0</v>
      </c>
      <c r="AE393" s="297">
        <f>IF(AE$78="NA",0,IF(AE$78="POC",'7. INPUT O&amp;N UC'!$I131*'7. INPUT O&amp;N UC'!$L131,IF(AE$78="RUN",'7. INPUT O&amp;N UC'!$H131*'7. INPUT O&amp;N UC'!$L131*(1-'7. INPUT O&amp;N UC'!$M131)*(1+'7. INPUT O&amp;N UC'!$N131))))</f>
        <v>0</v>
      </c>
      <c r="AF393" s="297">
        <f>IF(AF$78="NA",0,IF(AF$78="POC",'7. INPUT O&amp;N UC'!$I131*'7. INPUT O&amp;N UC'!$L131,IF(AF$78="RUN",'7. INPUT O&amp;N UC'!$H131*'7. INPUT O&amp;N UC'!$L131*(1-'7. INPUT O&amp;N UC'!$M131)*(1+'7. INPUT O&amp;N UC'!$N131))))</f>
        <v>0</v>
      </c>
      <c r="AG393" s="297">
        <f>IF(AG$78="NA",0,IF(AG$78="POC",'7. INPUT O&amp;N UC'!$I131*'7. INPUT O&amp;N UC'!$L131,IF(AG$78="RUN",'7. INPUT O&amp;N UC'!$H131*'7. INPUT O&amp;N UC'!$L131*(1-'7. INPUT O&amp;N UC'!$M131)*(1+'7. INPUT O&amp;N UC'!$N131))))</f>
        <v>0</v>
      </c>
      <c r="AH393" s="297">
        <f>IF(AH$78="NA",0,IF(AH$78="POC",'7. INPUT O&amp;N UC'!$I131*'7. INPUT O&amp;N UC'!$L131,IF(AH$78="RUN",'7. INPUT O&amp;N UC'!$H131*'7. INPUT O&amp;N UC'!$L131*(1-'7. INPUT O&amp;N UC'!$M131)*(1+'7. INPUT O&amp;N UC'!$N131))))</f>
        <v>0</v>
      </c>
      <c r="AI393" s="297">
        <f>IF(AI$78="NA",0,IF(AI$78="POC",'7. INPUT O&amp;N UC'!$I131*'7. INPUT O&amp;N UC'!$L131,IF(AI$78="RUN",'7. INPUT O&amp;N UC'!$H131*'7. INPUT O&amp;N UC'!$L131*(1-'7. INPUT O&amp;N UC'!$M131)*(1+'7. INPUT O&amp;N UC'!$N131))))</f>
        <v>0</v>
      </c>
      <c r="AJ393" s="297">
        <f>IF(AJ$78="NA",0,IF(AJ$78="POC",'7. INPUT O&amp;N UC'!$I131*'7. INPUT O&amp;N UC'!$L131,IF(AJ$78="RUN",'7. INPUT O&amp;N UC'!$H131*'7. INPUT O&amp;N UC'!$L131*(1-'7. INPUT O&amp;N UC'!$M131)*(1+'7. INPUT O&amp;N UC'!$N131)^2)))</f>
        <v>0</v>
      </c>
      <c r="AK393" s="297">
        <f>IF(AK$78="NA",0,IF(AK$78="POC",'7. INPUT O&amp;N UC'!$I131*'7. INPUT O&amp;N UC'!$L131,IF(AK$78="RUN",'7. INPUT O&amp;N UC'!$H131*'7. INPUT O&amp;N UC'!$L131*(1-'7. INPUT O&amp;N UC'!$M131)*(1+'7. INPUT O&amp;N UC'!$N131)^2)))</f>
        <v>0</v>
      </c>
      <c r="AL393" s="297">
        <f>IF(AL$78="NA",0,IF(AL$78="POC",'7. INPUT O&amp;N UC'!$I131*'7. INPUT O&amp;N UC'!$L131,IF(AL$78="RUN",'7. INPUT O&amp;N UC'!$H131*'7. INPUT O&amp;N UC'!$L131*(1-'7. INPUT O&amp;N UC'!$M131)*(1+'7. INPUT O&amp;N UC'!$N131)^2)))</f>
        <v>0</v>
      </c>
      <c r="AM393" s="297">
        <f>IF(AM$78="NA",0,IF(AM$78="POC",'7. INPUT O&amp;N UC'!$I131*'7. INPUT O&amp;N UC'!$L131,IF(AM$78="RUN",'7. INPUT O&amp;N UC'!$H131*'7. INPUT O&amp;N UC'!$L131*(1-'7. INPUT O&amp;N UC'!$M131)*(1+'7. INPUT O&amp;N UC'!$N131)^2)))</f>
        <v>0</v>
      </c>
      <c r="AN393" s="297">
        <f>IF(AN$78="NA",0,IF(AN$78="POC",'7. INPUT O&amp;N UC'!$I131*'7. INPUT O&amp;N UC'!$L131,IF(AN$78="RUN",'7. INPUT O&amp;N UC'!$H131*'7. INPUT O&amp;N UC'!$L131*(1-'7. INPUT O&amp;N UC'!$M131)*(1+'7. INPUT O&amp;N UC'!$N131)^2)))</f>
        <v>0</v>
      </c>
      <c r="AO393" s="297">
        <f>IF(AO$78="NA",0,IF(AO$78="POC",'7. INPUT O&amp;N UC'!$I131*'7. INPUT O&amp;N UC'!$L131,IF(AO$78="RUN",'7. INPUT O&amp;N UC'!$H131*'7. INPUT O&amp;N UC'!$L131*(1-'7. INPUT O&amp;N UC'!$M131)*(1+'7. INPUT O&amp;N UC'!$N131)^2)))</f>
        <v>0</v>
      </c>
      <c r="AP393" s="297">
        <f>IF(AP$78="NA",0,IF(AP$78="POC",'7. INPUT O&amp;N UC'!$I131*'7. INPUT O&amp;N UC'!$L131,IF(AP$78="RUN",'7. INPUT O&amp;N UC'!$H131*'7. INPUT O&amp;N UC'!$L131*(1-'7. INPUT O&amp;N UC'!$M131)*(1+'7. INPUT O&amp;N UC'!$N131)^2)))</f>
        <v>0</v>
      </c>
      <c r="AQ393" s="297">
        <f>IF(AQ$78="NA",0,IF(AQ$78="POC",'7. INPUT O&amp;N UC'!$I131*'7. INPUT O&amp;N UC'!$L131,IF(AQ$78="RUN",'7. INPUT O&amp;N UC'!$H131*'7. INPUT O&amp;N UC'!$L131*(1-'7. INPUT O&amp;N UC'!$M131)*(1+'7. INPUT O&amp;N UC'!$N131)^2)))</f>
        <v>0</v>
      </c>
      <c r="AR393" s="297">
        <f>IF(AR$78="NA",0,IF(AR$78="POC",'7. INPUT O&amp;N UC'!$I131*'7. INPUT O&amp;N UC'!$L131,IF(AR$78="RUN",'7. INPUT O&amp;N UC'!$H131*'7. INPUT O&amp;N UC'!$L131*(1-'7. INPUT O&amp;N UC'!$M131)*(1+'7. INPUT O&amp;N UC'!$N131)^2)))</f>
        <v>0</v>
      </c>
      <c r="AS393" s="297">
        <f>IF(AS$78="NA",0,IF(AS$78="POC",'7. INPUT O&amp;N UC'!$I131*'7. INPUT O&amp;N UC'!$L131,IF(AS$78="RUN",'7. INPUT O&amp;N UC'!$H131*'7. INPUT O&amp;N UC'!$L131*(1-'7. INPUT O&amp;N UC'!$M131)*(1+'7. INPUT O&amp;N UC'!$N131)^2)))</f>
        <v>0</v>
      </c>
      <c r="AT393" s="297">
        <f>IF(AT$78="NA",0,IF(AT$78="POC",'7. INPUT O&amp;N UC'!$I131*'7. INPUT O&amp;N UC'!$L131,IF(AT$78="RUN",'7. INPUT O&amp;N UC'!$H131*'7. INPUT O&amp;N UC'!$L131*(1-'7. INPUT O&amp;N UC'!$M131)*(1+'7. INPUT O&amp;N UC'!$N131)^2)))</f>
        <v>0</v>
      </c>
      <c r="AU393" s="297">
        <f>IF(AU$78="NA",0,IF(AU$78="POC",'7. INPUT O&amp;N UC'!$I131*'7. INPUT O&amp;N UC'!$L131,IF(AU$78="RUN",'7. INPUT O&amp;N UC'!$H131*'7. INPUT O&amp;N UC'!$L131*(1-'7. INPUT O&amp;N UC'!$M131)*(1+'7. INPUT O&amp;N UC'!$N131)^2)))</f>
        <v>0</v>
      </c>
      <c r="AV393" s="297">
        <f>IF(AV$78="NA",0,IF(AV$78="POC",'7. INPUT O&amp;N UC'!$I131*'7. INPUT O&amp;N UC'!$L131,IF(AV$78="RUN",'7. INPUT O&amp;N UC'!$H131*'7. INPUT O&amp;N UC'!$L131*(1-'7. INPUT O&amp;N UC'!$M131)*(1+'7. INPUT O&amp;N UC'!$N131)^3)))</f>
        <v>0</v>
      </c>
      <c r="AW393" s="297">
        <f>IF(AW$78="NA",0,IF(AW$78="POC",'7. INPUT O&amp;N UC'!$I131*'7. INPUT O&amp;N UC'!$L131,IF(AW$78="RUN",'7. INPUT O&amp;N UC'!$H131*'7. INPUT O&amp;N UC'!$L131*(1-'7. INPUT O&amp;N UC'!$M131)*(1+'7. INPUT O&amp;N UC'!$N131)^3)))</f>
        <v>0</v>
      </c>
      <c r="AX393" s="297">
        <f>IF(AX$78="NA",0,IF(AX$78="POC",'7. INPUT O&amp;N UC'!$I131*'7. INPUT O&amp;N UC'!$L131,IF(AX$78="RUN",'7. INPUT O&amp;N UC'!$H131*'7. INPUT O&amp;N UC'!$L131*(1-'7. INPUT O&amp;N UC'!$M131)*(1+'7. INPUT O&amp;N UC'!$N131)^3)))</f>
        <v>0</v>
      </c>
      <c r="AY393" s="297">
        <f>IF(AY$78="NA",0,IF(AY$78="POC",'7. INPUT O&amp;N UC'!$I131*'7. INPUT O&amp;N UC'!$L131,IF(AY$78="RUN",'7. INPUT O&amp;N UC'!$H131*'7. INPUT O&amp;N UC'!$L131*(1-'7. INPUT O&amp;N UC'!$M131)*(1+'7. INPUT O&amp;N UC'!$N131)^3)))</f>
        <v>0</v>
      </c>
      <c r="AZ393" s="297">
        <f>IF(AZ$78="NA",0,IF(AZ$78="POC",'7. INPUT O&amp;N UC'!$I131*'7. INPUT O&amp;N UC'!$L131,IF(AZ$78="RUN",'7. INPUT O&amp;N UC'!$H131*'7. INPUT O&amp;N UC'!$L131*(1-'7. INPUT O&amp;N UC'!$M131)*(1+'7. INPUT O&amp;N UC'!$N131)^3)))</f>
        <v>0</v>
      </c>
      <c r="BA393" s="297">
        <f>IF(BA$78="NA",0,IF(BA$78="POC",'7. INPUT O&amp;N UC'!$I131*'7. INPUT O&amp;N UC'!$L131,IF(BA$78="RUN",'7. INPUT O&amp;N UC'!$H131*'7. INPUT O&amp;N UC'!$L131*(1-'7. INPUT O&amp;N UC'!$M131)*(1+'7. INPUT O&amp;N UC'!$N131)^3)))</f>
        <v>0</v>
      </c>
      <c r="BB393" s="297">
        <f>IF(BB$78="NA",0,IF(BB$78="POC",'7. INPUT O&amp;N UC'!$I131*'7. INPUT O&amp;N UC'!$L131,IF(BB$78="RUN",'7. INPUT O&amp;N UC'!$H131*'7. INPUT O&amp;N UC'!$L131*(1-'7. INPUT O&amp;N UC'!$M131)*(1+'7. INPUT O&amp;N UC'!$N131)^3)))</f>
        <v>0</v>
      </c>
      <c r="BC393" s="297">
        <f>IF(BC$78="NA",0,IF(BC$78="POC",'7. INPUT O&amp;N UC'!$I131*'7. INPUT O&amp;N UC'!$L131,IF(BC$78="RUN",'7. INPUT O&amp;N UC'!$H131*'7. INPUT O&amp;N UC'!$L131*(1-'7. INPUT O&amp;N UC'!$M131)*(1+'7. INPUT O&amp;N UC'!$N131)^3)))</f>
        <v>0</v>
      </c>
      <c r="BD393" s="297">
        <f>IF(BD$78="NA",0,IF(BD$78="POC",'7. INPUT O&amp;N UC'!$I131*'7. INPUT O&amp;N UC'!$L131,IF(BD$78="RUN",'7. INPUT O&amp;N UC'!$H131*'7. INPUT O&amp;N UC'!$L131*(1-'7. INPUT O&amp;N UC'!$M131)*(1+'7. INPUT O&amp;N UC'!$N131)^3)))</f>
        <v>0</v>
      </c>
      <c r="BE393" s="297">
        <f>IF(BE$78="NA",0,IF(BE$78="POC",'7. INPUT O&amp;N UC'!$I131*'7. INPUT O&amp;N UC'!$L131,IF(BE$78="RUN",'7. INPUT O&amp;N UC'!$H131*'7. INPUT O&amp;N UC'!$L131*(1-'7. INPUT O&amp;N UC'!$M131)*(1+'7. INPUT O&amp;N UC'!$N131)^3)))</f>
        <v>0</v>
      </c>
      <c r="BF393" s="297">
        <f>IF(BF$78="NA",0,IF(BF$78="POC",'7. INPUT O&amp;N UC'!$I131*'7. INPUT O&amp;N UC'!$L131,IF(BF$78="RUN",'7. INPUT O&amp;N UC'!$H131*'7. INPUT O&amp;N UC'!$L131*(1-'7. INPUT O&amp;N UC'!$M131)*(1+'7. INPUT O&amp;N UC'!$N131)^3)))</f>
        <v>0</v>
      </c>
      <c r="BG393" s="297">
        <f>IF(BG$78="NA",0,IF(BG$78="POC",'7. INPUT O&amp;N UC'!$I131*'7. INPUT O&amp;N UC'!$L131,IF(BG$78="RUN",'7. INPUT O&amp;N UC'!$H131*'7. INPUT O&amp;N UC'!$L131*(1-'7. INPUT O&amp;N UC'!$M131)*(1+'7. INPUT O&amp;N UC'!$N131)^3)))</f>
        <v>0</v>
      </c>
      <c r="BH393" s="297">
        <f>IF(BH$78="NA",0,IF(BH$78="POC",'7. INPUT O&amp;N UC'!$I131*'7. INPUT O&amp;N UC'!$L131,IF(BH$78="RUN",'7. INPUT O&amp;N UC'!$H131*'7. INPUT O&amp;N UC'!$L131*(1-'7. INPUT O&amp;N UC'!$M131)*(1+'7. INPUT O&amp;N UC'!$N131)^4)))</f>
        <v>0</v>
      </c>
      <c r="BI393" s="297">
        <f>IF(BI$78="NA",0,IF(BI$78="POC",'7. INPUT O&amp;N UC'!$I131*'7. INPUT O&amp;N UC'!$L131,IF(BI$78="RUN",'7. INPUT O&amp;N UC'!$H131*'7. INPUT O&amp;N UC'!$L131*(1-'7. INPUT O&amp;N UC'!$M131)*(1+'7. INPUT O&amp;N UC'!$N131)^4)))</f>
        <v>0</v>
      </c>
      <c r="BJ393" s="297">
        <f>IF(BJ$78="NA",0,IF(BJ$78="POC",'7. INPUT O&amp;N UC'!$I131*'7. INPUT O&amp;N UC'!$L131,IF(BJ$78="RUN",'7. INPUT O&amp;N UC'!$H131*'7. INPUT O&amp;N UC'!$L131*(1-'7. INPUT O&amp;N UC'!$M131)*(1+'7. INPUT O&amp;N UC'!$N131)^4)))</f>
        <v>0</v>
      </c>
      <c r="BK393" s="297">
        <f>IF(BK$78="NA",0,IF(BK$78="POC",'7. INPUT O&amp;N UC'!$I131*'7. INPUT O&amp;N UC'!$L131,IF(BK$78="RUN",'7. INPUT O&amp;N UC'!$H131*'7. INPUT O&amp;N UC'!$L131*(1-'7. INPUT O&amp;N UC'!$M131)*(1+'7. INPUT O&amp;N UC'!$N131)^4)))</f>
        <v>0</v>
      </c>
      <c r="BL393" s="297">
        <f>IF(BL$78="NA",0,IF(BL$78="POC",'7. INPUT O&amp;N UC'!$I131*'7. INPUT O&amp;N UC'!$L131,IF(BL$78="RUN",'7. INPUT O&amp;N UC'!$H131*'7. INPUT O&amp;N UC'!$L131*(1-'7. INPUT O&amp;N UC'!$M131)*(1+'7. INPUT O&amp;N UC'!$N131)^4)))</f>
        <v>0</v>
      </c>
      <c r="BM393" s="297">
        <f>IF(BM$78="NA",0,IF(BM$78="POC",'7. INPUT O&amp;N UC'!$I131*'7. INPUT O&amp;N UC'!$L131,IF(BM$78="RUN",'7. INPUT O&amp;N UC'!$H131*'7. INPUT O&amp;N UC'!$L131*(1-'7. INPUT O&amp;N UC'!$M131)*(1+'7. INPUT O&amp;N UC'!$N131)^4)))</f>
        <v>0</v>
      </c>
      <c r="BN393" s="297">
        <f>IF(BN$78="NA",0,IF(BN$78="POC",'7. INPUT O&amp;N UC'!$I131*'7. INPUT O&amp;N UC'!$L131,IF(BN$78="RUN",'7. INPUT O&amp;N UC'!$H131*'7. INPUT O&amp;N UC'!$L131*(1-'7. INPUT O&amp;N UC'!$M131)*(1+'7. INPUT O&amp;N UC'!$N131)^4)))</f>
        <v>0</v>
      </c>
      <c r="BO393" s="297">
        <f>IF(BO$78="NA",0,IF(BO$78="POC",'7. INPUT O&amp;N UC'!$I131*'7. INPUT O&amp;N UC'!$L131,IF(BO$78="RUN",'7. INPUT O&amp;N UC'!$H131*'7. INPUT O&amp;N UC'!$L131*(1-'7. INPUT O&amp;N UC'!$M131)*(1+'7. INPUT O&amp;N UC'!$N131)^4)))</f>
        <v>0</v>
      </c>
      <c r="BP393" s="297">
        <f>IF(BP$78="NA",0,IF(BP$78="POC",'7. INPUT O&amp;N UC'!$I131*'7. INPUT O&amp;N UC'!$L131,IF(BP$78="RUN",'7. INPUT O&amp;N UC'!$H131*'7. INPUT O&amp;N UC'!$L131*(1-'7. INPUT O&amp;N UC'!$M131)*(1+'7. INPUT O&amp;N UC'!$N131)^4)))</f>
        <v>0</v>
      </c>
      <c r="BQ393" s="297">
        <f>IF(BQ$78="NA",0,IF(BQ$78="POC",'7. INPUT O&amp;N UC'!$I131*'7. INPUT O&amp;N UC'!$L131,IF(BQ$78="RUN",'7. INPUT O&amp;N UC'!$H131*'7. INPUT O&amp;N UC'!$L131*(1-'7. INPUT O&amp;N UC'!$M131)*(1+'7. INPUT O&amp;N UC'!$N131)^4)))</f>
        <v>0</v>
      </c>
      <c r="BR393" s="297">
        <f>IF(BR$78="NA",0,IF(BR$78="POC",'7. INPUT O&amp;N UC'!$I131*'7. INPUT O&amp;N UC'!$L131,IF(BR$78="RUN",'7. INPUT O&amp;N UC'!$H131*'7. INPUT O&amp;N UC'!$L131*(1-'7. INPUT O&amp;N UC'!$M131)*(1+'7. INPUT O&amp;N UC'!$N131)^4)))</f>
        <v>0</v>
      </c>
      <c r="BS393" s="297">
        <f>IF(BS$78="NA",0,IF(BS$78="POC",'7. INPUT O&amp;N UC'!$I131*'7. INPUT O&amp;N UC'!$L131,IF(BS$78="RUN",'7. INPUT O&amp;N UC'!$H131*'7. INPUT O&amp;N UC'!$L131*(1-'7. INPUT O&amp;N UC'!$M131)*(1+'7. INPUT O&amp;N UC'!$N131)^4)))</f>
        <v>0</v>
      </c>
    </row>
    <row r="394" spans="1:71" s="80" customFormat="1" outlineLevel="2">
      <c r="B394" s="129" t="str">
        <f>'7. INPUT O&amp;N UC'!D132</f>
        <v>O&amp;N UC-4.1.3-Item #15</v>
      </c>
      <c r="C394" s="129">
        <f>'7. INPUT O&amp;N UC'!F132</f>
        <v>0</v>
      </c>
      <c r="E394" s="297">
        <f t="shared" si="226"/>
        <v>0</v>
      </c>
      <c r="F394" s="297">
        <f t="shared" si="227"/>
        <v>0</v>
      </c>
      <c r="G394" s="297">
        <f t="shared" si="228"/>
        <v>0</v>
      </c>
      <c r="H394" s="297">
        <f t="shared" si="229"/>
        <v>0</v>
      </c>
      <c r="I394" s="297">
        <f t="shared" si="230"/>
        <v>0</v>
      </c>
      <c r="J394" s="297">
        <f t="shared" si="231"/>
        <v>0</v>
      </c>
      <c r="K394" s="291"/>
      <c r="L394" s="297">
        <f>IF(L$78="NA",0,IF(L$78="POC",'7. INPUT O&amp;N UC'!$I132*'7. INPUT O&amp;N UC'!$L132,IF(L$78="RUN",'7. INPUT O&amp;N UC'!$H132*'7. INPUT O&amp;N UC'!$L132*(1-'7. INPUT O&amp;N UC'!$M132))))</f>
        <v>0</v>
      </c>
      <c r="M394" s="297">
        <f>IF(M$78="NA",0,IF(M$78="POC",'7. INPUT O&amp;N UC'!$I132*'7. INPUT O&amp;N UC'!$L132,IF(M$78="RUN",'7. INPUT O&amp;N UC'!$H132*'7. INPUT O&amp;N UC'!$L132*(1-'7. INPUT O&amp;N UC'!$M132))))</f>
        <v>0</v>
      </c>
      <c r="N394" s="297">
        <f>IF(N$78="NA",0,IF(N$78="POC",'7. INPUT O&amp;N UC'!$I132*'7. INPUT O&amp;N UC'!$L132,IF(N$78="RUN",'7. INPUT O&amp;N UC'!$H132*'7. INPUT O&amp;N UC'!$L132*(1-'7. INPUT O&amp;N UC'!$M132))))</f>
        <v>0</v>
      </c>
      <c r="O394" s="297">
        <f>IF(O$78="NA",0,IF(O$78="POC",'7. INPUT O&amp;N UC'!$I132*'7. INPUT O&amp;N UC'!$L132,IF(O$78="RUN",'7. INPUT O&amp;N UC'!$H132*'7. INPUT O&amp;N UC'!$L132*(1-'7. INPUT O&amp;N UC'!$M132))))</f>
        <v>0</v>
      </c>
      <c r="P394" s="297">
        <f>IF(P$78="NA",0,IF(P$78="POC",'7. INPUT O&amp;N UC'!$I132*'7. INPUT O&amp;N UC'!$L132,IF(P$78="RUN",'7. INPUT O&amp;N UC'!$H132*'7. INPUT O&amp;N UC'!$L132*(1-'7. INPUT O&amp;N UC'!$M132))))</f>
        <v>0</v>
      </c>
      <c r="Q394" s="297">
        <f>IF(Q$78="NA",0,IF(Q$78="POC",'7. INPUT O&amp;N UC'!$I132*'7. INPUT O&amp;N UC'!$L132,IF(Q$78="RUN",'7. INPUT O&amp;N UC'!$H132*'7. INPUT O&amp;N UC'!$L132*(1-'7. INPUT O&amp;N UC'!$M132))))</f>
        <v>0</v>
      </c>
      <c r="R394" s="297">
        <f>IF(R$78="NA",0,IF(R$78="POC",'7. INPUT O&amp;N UC'!$I132*'7. INPUT O&amp;N UC'!$L132,IF(R$78="RUN",'7. INPUT O&amp;N UC'!$H132*'7. INPUT O&amp;N UC'!$L132*(1-'7. INPUT O&amp;N UC'!$M132))))</f>
        <v>0</v>
      </c>
      <c r="S394" s="297">
        <f>IF(S$78="NA",0,IF(S$78="POC",'7. INPUT O&amp;N UC'!$I132*'7. INPUT O&amp;N UC'!$L132,IF(S$78="RUN",'7. INPUT O&amp;N UC'!$H132*'7. INPUT O&amp;N UC'!$L132*(1-'7. INPUT O&amp;N UC'!$M132))))</f>
        <v>0</v>
      </c>
      <c r="T394" s="297">
        <f>IF(T$78="NA",0,IF(T$78="POC",'7. INPUT O&amp;N UC'!$I132*'7. INPUT O&amp;N UC'!$L132,IF(T$78="RUN",'7. INPUT O&amp;N UC'!$H132*'7. INPUT O&amp;N UC'!$L132*(1-'7. INPUT O&amp;N UC'!$M132))))</f>
        <v>0</v>
      </c>
      <c r="U394" s="297">
        <f>IF(U$78="NA",0,IF(U$78="POC",'7. INPUT O&amp;N UC'!$I132*'7. INPUT O&amp;N UC'!$L132,IF(U$78="RUN",'7. INPUT O&amp;N UC'!$H132*'7. INPUT O&amp;N UC'!$L132*(1-'7. INPUT O&amp;N UC'!$M132))))</f>
        <v>0</v>
      </c>
      <c r="V394" s="297">
        <f>IF(V$78="NA",0,IF(V$78="POC",'7. INPUT O&amp;N UC'!$I132*'7. INPUT O&amp;N UC'!$L132,IF(V$78="RUN",'7. INPUT O&amp;N UC'!$H132*'7. INPUT O&amp;N UC'!$L132*(1-'7. INPUT O&amp;N UC'!$M132))))</f>
        <v>0</v>
      </c>
      <c r="W394" s="297">
        <f>IF(W$78="NA",0,IF(W$78="POC",'7. INPUT O&amp;N UC'!$I132*'7. INPUT O&amp;N UC'!$L132,IF(W$78="RUN",'7. INPUT O&amp;N UC'!$H132*'7. INPUT O&amp;N UC'!$L132*(1-'7. INPUT O&amp;N UC'!$M132))))</f>
        <v>0</v>
      </c>
      <c r="X394" s="297">
        <f>IF(X$78="NA",0,IF(X$78="POC",'7. INPUT O&amp;N UC'!$I132*'7. INPUT O&amp;N UC'!$L132,IF(X$78="RUN",'7. INPUT O&amp;N UC'!$H132*'7. INPUT O&amp;N UC'!$L132*(1-'7. INPUT O&amp;N UC'!$M132)*(1+'7. INPUT O&amp;N UC'!$N132))))</f>
        <v>0</v>
      </c>
      <c r="Y394" s="297">
        <f>IF(Y$78="NA",0,IF(Y$78="POC",'7. INPUT O&amp;N UC'!$I132*'7. INPUT O&amp;N UC'!$L132,IF(Y$78="RUN",'7. INPUT O&amp;N UC'!$H132*'7. INPUT O&amp;N UC'!$L132*(1-'7. INPUT O&amp;N UC'!$M132)*(1+'7. INPUT O&amp;N UC'!$N132))))</f>
        <v>0</v>
      </c>
      <c r="Z394" s="297">
        <f>IF(Z$78="NA",0,IF(Z$78="POC",'7. INPUT O&amp;N UC'!$I132*'7. INPUT O&amp;N UC'!$L132,IF(Z$78="RUN",'7. INPUT O&amp;N UC'!$H132*'7. INPUT O&amp;N UC'!$L132*(1-'7. INPUT O&amp;N UC'!$M132)*(1+'7. INPUT O&amp;N UC'!$N132))))</f>
        <v>0</v>
      </c>
      <c r="AA394" s="297">
        <f>IF(AA$78="NA",0,IF(AA$78="POC",'7. INPUT O&amp;N UC'!$I132*'7. INPUT O&amp;N UC'!$L132,IF(AA$78="RUN",'7. INPUT O&amp;N UC'!$H132*'7. INPUT O&amp;N UC'!$L132*(1-'7. INPUT O&amp;N UC'!$M132)*(1+'7. INPUT O&amp;N UC'!$N132))))</f>
        <v>0</v>
      </c>
      <c r="AB394" s="297">
        <f>IF(AB$78="NA",0,IF(AB$78="POC",'7. INPUT O&amp;N UC'!$I132*'7. INPUT O&amp;N UC'!$L132,IF(AB$78="RUN",'7. INPUT O&amp;N UC'!$H132*'7. INPUT O&amp;N UC'!$L132*(1-'7. INPUT O&amp;N UC'!$M132)*(1+'7. INPUT O&amp;N UC'!$N132))))</f>
        <v>0</v>
      </c>
      <c r="AC394" s="297">
        <f>IF(AC$78="NA",0,IF(AC$78="POC",'7. INPUT O&amp;N UC'!$I132*'7. INPUT O&amp;N UC'!$L132,IF(AC$78="RUN",'7. INPUT O&amp;N UC'!$H132*'7. INPUT O&amp;N UC'!$L132*(1-'7. INPUT O&amp;N UC'!$M132)*(1+'7. INPUT O&amp;N UC'!$N132))))</f>
        <v>0</v>
      </c>
      <c r="AD394" s="297">
        <f>IF(AD$78="NA",0,IF(AD$78="POC",'7. INPUT O&amp;N UC'!$I132*'7. INPUT O&amp;N UC'!$L132,IF(AD$78="RUN",'7. INPUT O&amp;N UC'!$H132*'7. INPUT O&amp;N UC'!$L132*(1-'7. INPUT O&amp;N UC'!$M132)*(1+'7. INPUT O&amp;N UC'!$N132))))</f>
        <v>0</v>
      </c>
      <c r="AE394" s="297">
        <f>IF(AE$78="NA",0,IF(AE$78="POC",'7. INPUT O&amp;N UC'!$I132*'7. INPUT O&amp;N UC'!$L132,IF(AE$78="RUN",'7. INPUT O&amp;N UC'!$H132*'7. INPUT O&amp;N UC'!$L132*(1-'7. INPUT O&amp;N UC'!$M132)*(1+'7. INPUT O&amp;N UC'!$N132))))</f>
        <v>0</v>
      </c>
      <c r="AF394" s="297">
        <f>IF(AF$78="NA",0,IF(AF$78="POC",'7. INPUT O&amp;N UC'!$I132*'7. INPUT O&amp;N UC'!$L132,IF(AF$78="RUN",'7. INPUT O&amp;N UC'!$H132*'7. INPUT O&amp;N UC'!$L132*(1-'7. INPUT O&amp;N UC'!$M132)*(1+'7. INPUT O&amp;N UC'!$N132))))</f>
        <v>0</v>
      </c>
      <c r="AG394" s="297">
        <f>IF(AG$78="NA",0,IF(AG$78="POC",'7. INPUT O&amp;N UC'!$I132*'7. INPUT O&amp;N UC'!$L132,IF(AG$78="RUN",'7. INPUT O&amp;N UC'!$H132*'7. INPUT O&amp;N UC'!$L132*(1-'7. INPUT O&amp;N UC'!$M132)*(1+'7. INPUT O&amp;N UC'!$N132))))</f>
        <v>0</v>
      </c>
      <c r="AH394" s="297">
        <f>IF(AH$78="NA",0,IF(AH$78="POC",'7. INPUT O&amp;N UC'!$I132*'7. INPUT O&amp;N UC'!$L132,IF(AH$78="RUN",'7. INPUT O&amp;N UC'!$H132*'7. INPUT O&amp;N UC'!$L132*(1-'7. INPUT O&amp;N UC'!$M132)*(1+'7. INPUT O&amp;N UC'!$N132))))</f>
        <v>0</v>
      </c>
      <c r="AI394" s="297">
        <f>IF(AI$78="NA",0,IF(AI$78="POC",'7. INPUT O&amp;N UC'!$I132*'7. INPUT O&amp;N UC'!$L132,IF(AI$78="RUN",'7. INPUT O&amp;N UC'!$H132*'7. INPUT O&amp;N UC'!$L132*(1-'7. INPUT O&amp;N UC'!$M132)*(1+'7. INPUT O&amp;N UC'!$N132))))</f>
        <v>0</v>
      </c>
      <c r="AJ394" s="297">
        <f>IF(AJ$78="NA",0,IF(AJ$78="POC",'7. INPUT O&amp;N UC'!$I132*'7. INPUT O&amp;N UC'!$L132,IF(AJ$78="RUN",'7. INPUT O&amp;N UC'!$H132*'7. INPUT O&amp;N UC'!$L132*(1-'7. INPUT O&amp;N UC'!$M132)*(1+'7. INPUT O&amp;N UC'!$N132)^2)))</f>
        <v>0</v>
      </c>
      <c r="AK394" s="297">
        <f>IF(AK$78="NA",0,IF(AK$78="POC",'7. INPUT O&amp;N UC'!$I132*'7. INPUT O&amp;N UC'!$L132,IF(AK$78="RUN",'7. INPUT O&amp;N UC'!$H132*'7. INPUT O&amp;N UC'!$L132*(1-'7. INPUT O&amp;N UC'!$M132)*(1+'7. INPUT O&amp;N UC'!$N132)^2)))</f>
        <v>0</v>
      </c>
      <c r="AL394" s="297">
        <f>IF(AL$78="NA",0,IF(AL$78="POC",'7. INPUT O&amp;N UC'!$I132*'7. INPUT O&amp;N UC'!$L132,IF(AL$78="RUN",'7. INPUT O&amp;N UC'!$H132*'7. INPUT O&amp;N UC'!$L132*(1-'7. INPUT O&amp;N UC'!$M132)*(1+'7. INPUT O&amp;N UC'!$N132)^2)))</f>
        <v>0</v>
      </c>
      <c r="AM394" s="297">
        <f>IF(AM$78="NA",0,IF(AM$78="POC",'7. INPUT O&amp;N UC'!$I132*'7. INPUT O&amp;N UC'!$L132,IF(AM$78="RUN",'7. INPUT O&amp;N UC'!$H132*'7. INPUT O&amp;N UC'!$L132*(1-'7. INPUT O&amp;N UC'!$M132)*(1+'7. INPUT O&amp;N UC'!$N132)^2)))</f>
        <v>0</v>
      </c>
      <c r="AN394" s="297">
        <f>IF(AN$78="NA",0,IF(AN$78="POC",'7. INPUT O&amp;N UC'!$I132*'7. INPUT O&amp;N UC'!$L132,IF(AN$78="RUN",'7. INPUT O&amp;N UC'!$H132*'7. INPUT O&amp;N UC'!$L132*(1-'7. INPUT O&amp;N UC'!$M132)*(1+'7. INPUT O&amp;N UC'!$N132)^2)))</f>
        <v>0</v>
      </c>
      <c r="AO394" s="297">
        <f>IF(AO$78="NA",0,IF(AO$78="POC",'7. INPUT O&amp;N UC'!$I132*'7. INPUT O&amp;N UC'!$L132,IF(AO$78="RUN",'7. INPUT O&amp;N UC'!$H132*'7. INPUT O&amp;N UC'!$L132*(1-'7. INPUT O&amp;N UC'!$M132)*(1+'7. INPUT O&amp;N UC'!$N132)^2)))</f>
        <v>0</v>
      </c>
      <c r="AP394" s="297">
        <f>IF(AP$78="NA",0,IF(AP$78="POC",'7. INPUT O&amp;N UC'!$I132*'7. INPUT O&amp;N UC'!$L132,IF(AP$78="RUN",'7. INPUT O&amp;N UC'!$H132*'7. INPUT O&amp;N UC'!$L132*(1-'7. INPUT O&amp;N UC'!$M132)*(1+'7. INPUT O&amp;N UC'!$N132)^2)))</f>
        <v>0</v>
      </c>
      <c r="AQ394" s="297">
        <f>IF(AQ$78="NA",0,IF(AQ$78="POC",'7. INPUT O&amp;N UC'!$I132*'7. INPUT O&amp;N UC'!$L132,IF(AQ$78="RUN",'7. INPUT O&amp;N UC'!$H132*'7. INPUT O&amp;N UC'!$L132*(1-'7. INPUT O&amp;N UC'!$M132)*(1+'7. INPUT O&amp;N UC'!$N132)^2)))</f>
        <v>0</v>
      </c>
      <c r="AR394" s="297">
        <f>IF(AR$78="NA",0,IF(AR$78="POC",'7. INPUT O&amp;N UC'!$I132*'7. INPUT O&amp;N UC'!$L132,IF(AR$78="RUN",'7. INPUT O&amp;N UC'!$H132*'7. INPUT O&amp;N UC'!$L132*(1-'7. INPUT O&amp;N UC'!$M132)*(1+'7. INPUT O&amp;N UC'!$N132)^2)))</f>
        <v>0</v>
      </c>
      <c r="AS394" s="297">
        <f>IF(AS$78="NA",0,IF(AS$78="POC",'7. INPUT O&amp;N UC'!$I132*'7. INPUT O&amp;N UC'!$L132,IF(AS$78="RUN",'7. INPUT O&amp;N UC'!$H132*'7. INPUT O&amp;N UC'!$L132*(1-'7. INPUT O&amp;N UC'!$M132)*(1+'7. INPUT O&amp;N UC'!$N132)^2)))</f>
        <v>0</v>
      </c>
      <c r="AT394" s="297">
        <f>IF(AT$78="NA",0,IF(AT$78="POC",'7. INPUT O&amp;N UC'!$I132*'7. INPUT O&amp;N UC'!$L132,IF(AT$78="RUN",'7. INPUT O&amp;N UC'!$H132*'7. INPUT O&amp;N UC'!$L132*(1-'7. INPUT O&amp;N UC'!$M132)*(1+'7. INPUT O&amp;N UC'!$N132)^2)))</f>
        <v>0</v>
      </c>
      <c r="AU394" s="297">
        <f>IF(AU$78="NA",0,IF(AU$78="POC",'7. INPUT O&amp;N UC'!$I132*'7. INPUT O&amp;N UC'!$L132,IF(AU$78="RUN",'7. INPUT O&amp;N UC'!$H132*'7. INPUT O&amp;N UC'!$L132*(1-'7. INPUT O&amp;N UC'!$M132)*(1+'7. INPUT O&amp;N UC'!$N132)^2)))</f>
        <v>0</v>
      </c>
      <c r="AV394" s="297">
        <f>IF(AV$78="NA",0,IF(AV$78="POC",'7. INPUT O&amp;N UC'!$I132*'7. INPUT O&amp;N UC'!$L132,IF(AV$78="RUN",'7. INPUT O&amp;N UC'!$H132*'7. INPUT O&amp;N UC'!$L132*(1-'7. INPUT O&amp;N UC'!$M132)*(1+'7. INPUT O&amp;N UC'!$N132)^3)))</f>
        <v>0</v>
      </c>
      <c r="AW394" s="297">
        <f>IF(AW$78="NA",0,IF(AW$78="POC",'7. INPUT O&amp;N UC'!$I132*'7. INPUT O&amp;N UC'!$L132,IF(AW$78="RUN",'7. INPUT O&amp;N UC'!$H132*'7. INPUT O&amp;N UC'!$L132*(1-'7. INPUT O&amp;N UC'!$M132)*(1+'7. INPUT O&amp;N UC'!$N132)^3)))</f>
        <v>0</v>
      </c>
      <c r="AX394" s="297">
        <f>IF(AX$78="NA",0,IF(AX$78="POC",'7. INPUT O&amp;N UC'!$I132*'7. INPUT O&amp;N UC'!$L132,IF(AX$78="RUN",'7. INPUT O&amp;N UC'!$H132*'7. INPUT O&amp;N UC'!$L132*(1-'7. INPUT O&amp;N UC'!$M132)*(1+'7. INPUT O&amp;N UC'!$N132)^3)))</f>
        <v>0</v>
      </c>
      <c r="AY394" s="297">
        <f>IF(AY$78="NA",0,IF(AY$78="POC",'7. INPUT O&amp;N UC'!$I132*'7. INPUT O&amp;N UC'!$L132,IF(AY$78="RUN",'7. INPUT O&amp;N UC'!$H132*'7. INPUT O&amp;N UC'!$L132*(1-'7. INPUT O&amp;N UC'!$M132)*(1+'7. INPUT O&amp;N UC'!$N132)^3)))</f>
        <v>0</v>
      </c>
      <c r="AZ394" s="297">
        <f>IF(AZ$78="NA",0,IF(AZ$78="POC",'7. INPUT O&amp;N UC'!$I132*'7. INPUT O&amp;N UC'!$L132,IF(AZ$78="RUN",'7. INPUT O&amp;N UC'!$H132*'7. INPUT O&amp;N UC'!$L132*(1-'7. INPUT O&amp;N UC'!$M132)*(1+'7. INPUT O&amp;N UC'!$N132)^3)))</f>
        <v>0</v>
      </c>
      <c r="BA394" s="297">
        <f>IF(BA$78="NA",0,IF(BA$78="POC",'7. INPUT O&amp;N UC'!$I132*'7. INPUT O&amp;N UC'!$L132,IF(BA$78="RUN",'7. INPUT O&amp;N UC'!$H132*'7. INPUT O&amp;N UC'!$L132*(1-'7. INPUT O&amp;N UC'!$M132)*(1+'7. INPUT O&amp;N UC'!$N132)^3)))</f>
        <v>0</v>
      </c>
      <c r="BB394" s="297">
        <f>IF(BB$78="NA",0,IF(BB$78="POC",'7. INPUT O&amp;N UC'!$I132*'7. INPUT O&amp;N UC'!$L132,IF(BB$78="RUN",'7. INPUT O&amp;N UC'!$H132*'7. INPUT O&amp;N UC'!$L132*(1-'7. INPUT O&amp;N UC'!$M132)*(1+'7. INPUT O&amp;N UC'!$N132)^3)))</f>
        <v>0</v>
      </c>
      <c r="BC394" s="297">
        <f>IF(BC$78="NA",0,IF(BC$78="POC",'7. INPUT O&amp;N UC'!$I132*'7. INPUT O&amp;N UC'!$L132,IF(BC$78="RUN",'7. INPUT O&amp;N UC'!$H132*'7. INPUT O&amp;N UC'!$L132*(1-'7. INPUT O&amp;N UC'!$M132)*(1+'7. INPUT O&amp;N UC'!$N132)^3)))</f>
        <v>0</v>
      </c>
      <c r="BD394" s="297">
        <f>IF(BD$78="NA",0,IF(BD$78="POC",'7. INPUT O&amp;N UC'!$I132*'7. INPUT O&amp;N UC'!$L132,IF(BD$78="RUN",'7. INPUT O&amp;N UC'!$H132*'7. INPUT O&amp;N UC'!$L132*(1-'7. INPUT O&amp;N UC'!$M132)*(1+'7. INPUT O&amp;N UC'!$N132)^3)))</f>
        <v>0</v>
      </c>
      <c r="BE394" s="297">
        <f>IF(BE$78="NA",0,IF(BE$78="POC",'7. INPUT O&amp;N UC'!$I132*'7. INPUT O&amp;N UC'!$L132,IF(BE$78="RUN",'7. INPUT O&amp;N UC'!$H132*'7. INPUT O&amp;N UC'!$L132*(1-'7. INPUT O&amp;N UC'!$M132)*(1+'7. INPUT O&amp;N UC'!$N132)^3)))</f>
        <v>0</v>
      </c>
      <c r="BF394" s="297">
        <f>IF(BF$78="NA",0,IF(BF$78="POC",'7. INPUT O&amp;N UC'!$I132*'7. INPUT O&amp;N UC'!$L132,IF(BF$78="RUN",'7. INPUT O&amp;N UC'!$H132*'7. INPUT O&amp;N UC'!$L132*(1-'7. INPUT O&amp;N UC'!$M132)*(1+'7. INPUT O&amp;N UC'!$N132)^3)))</f>
        <v>0</v>
      </c>
      <c r="BG394" s="297">
        <f>IF(BG$78="NA",0,IF(BG$78="POC",'7. INPUT O&amp;N UC'!$I132*'7. INPUT O&amp;N UC'!$L132,IF(BG$78="RUN",'7. INPUT O&amp;N UC'!$H132*'7. INPUT O&amp;N UC'!$L132*(1-'7. INPUT O&amp;N UC'!$M132)*(1+'7. INPUT O&amp;N UC'!$N132)^3)))</f>
        <v>0</v>
      </c>
      <c r="BH394" s="297">
        <f>IF(BH$78="NA",0,IF(BH$78="POC",'7. INPUT O&amp;N UC'!$I132*'7. INPUT O&amp;N UC'!$L132,IF(BH$78="RUN",'7. INPUT O&amp;N UC'!$H132*'7. INPUT O&amp;N UC'!$L132*(1-'7. INPUT O&amp;N UC'!$M132)*(1+'7. INPUT O&amp;N UC'!$N132)^4)))</f>
        <v>0</v>
      </c>
      <c r="BI394" s="297">
        <f>IF(BI$78="NA",0,IF(BI$78="POC",'7. INPUT O&amp;N UC'!$I132*'7. INPUT O&amp;N UC'!$L132,IF(BI$78="RUN",'7. INPUT O&amp;N UC'!$H132*'7. INPUT O&amp;N UC'!$L132*(1-'7. INPUT O&amp;N UC'!$M132)*(1+'7. INPUT O&amp;N UC'!$N132)^4)))</f>
        <v>0</v>
      </c>
      <c r="BJ394" s="297">
        <f>IF(BJ$78="NA",0,IF(BJ$78="POC",'7. INPUT O&amp;N UC'!$I132*'7. INPUT O&amp;N UC'!$L132,IF(BJ$78="RUN",'7. INPUT O&amp;N UC'!$H132*'7. INPUT O&amp;N UC'!$L132*(1-'7. INPUT O&amp;N UC'!$M132)*(1+'7. INPUT O&amp;N UC'!$N132)^4)))</f>
        <v>0</v>
      </c>
      <c r="BK394" s="297">
        <f>IF(BK$78="NA",0,IF(BK$78="POC",'7. INPUT O&amp;N UC'!$I132*'7. INPUT O&amp;N UC'!$L132,IF(BK$78="RUN",'7. INPUT O&amp;N UC'!$H132*'7. INPUT O&amp;N UC'!$L132*(1-'7. INPUT O&amp;N UC'!$M132)*(1+'7. INPUT O&amp;N UC'!$N132)^4)))</f>
        <v>0</v>
      </c>
      <c r="BL394" s="297">
        <f>IF(BL$78="NA",0,IF(BL$78="POC",'7. INPUT O&amp;N UC'!$I132*'7. INPUT O&amp;N UC'!$L132,IF(BL$78="RUN",'7. INPUT O&amp;N UC'!$H132*'7. INPUT O&amp;N UC'!$L132*(1-'7. INPUT O&amp;N UC'!$M132)*(1+'7. INPUT O&amp;N UC'!$N132)^4)))</f>
        <v>0</v>
      </c>
      <c r="BM394" s="297">
        <f>IF(BM$78="NA",0,IF(BM$78="POC",'7. INPUT O&amp;N UC'!$I132*'7. INPUT O&amp;N UC'!$L132,IF(BM$78="RUN",'7. INPUT O&amp;N UC'!$H132*'7. INPUT O&amp;N UC'!$L132*(1-'7. INPUT O&amp;N UC'!$M132)*(1+'7. INPUT O&amp;N UC'!$N132)^4)))</f>
        <v>0</v>
      </c>
      <c r="BN394" s="297">
        <f>IF(BN$78="NA",0,IF(BN$78="POC",'7. INPUT O&amp;N UC'!$I132*'7. INPUT O&amp;N UC'!$L132,IF(BN$78="RUN",'7. INPUT O&amp;N UC'!$H132*'7. INPUT O&amp;N UC'!$L132*(1-'7. INPUT O&amp;N UC'!$M132)*(1+'7. INPUT O&amp;N UC'!$N132)^4)))</f>
        <v>0</v>
      </c>
      <c r="BO394" s="297">
        <f>IF(BO$78="NA",0,IF(BO$78="POC",'7. INPUT O&amp;N UC'!$I132*'7. INPUT O&amp;N UC'!$L132,IF(BO$78="RUN",'7. INPUT O&amp;N UC'!$H132*'7. INPUT O&amp;N UC'!$L132*(1-'7. INPUT O&amp;N UC'!$M132)*(1+'7. INPUT O&amp;N UC'!$N132)^4)))</f>
        <v>0</v>
      </c>
      <c r="BP394" s="297">
        <f>IF(BP$78="NA",0,IF(BP$78="POC",'7. INPUT O&amp;N UC'!$I132*'7. INPUT O&amp;N UC'!$L132,IF(BP$78="RUN",'7. INPUT O&amp;N UC'!$H132*'7. INPUT O&amp;N UC'!$L132*(1-'7. INPUT O&amp;N UC'!$M132)*(1+'7. INPUT O&amp;N UC'!$N132)^4)))</f>
        <v>0</v>
      </c>
      <c r="BQ394" s="297">
        <f>IF(BQ$78="NA",0,IF(BQ$78="POC",'7. INPUT O&amp;N UC'!$I132*'7. INPUT O&amp;N UC'!$L132,IF(BQ$78="RUN",'7. INPUT O&amp;N UC'!$H132*'7. INPUT O&amp;N UC'!$L132*(1-'7. INPUT O&amp;N UC'!$M132)*(1+'7. INPUT O&amp;N UC'!$N132)^4)))</f>
        <v>0</v>
      </c>
      <c r="BR394" s="297">
        <f>IF(BR$78="NA",0,IF(BR$78="POC",'7. INPUT O&amp;N UC'!$I132*'7. INPUT O&amp;N UC'!$L132,IF(BR$78="RUN",'7. INPUT O&amp;N UC'!$H132*'7. INPUT O&amp;N UC'!$L132*(1-'7. INPUT O&amp;N UC'!$M132)*(1+'7. INPUT O&amp;N UC'!$N132)^4)))</f>
        <v>0</v>
      </c>
      <c r="BS394" s="297">
        <f>IF(BS$78="NA",0,IF(BS$78="POC",'7. INPUT O&amp;N UC'!$I132*'7. INPUT O&amp;N UC'!$L132,IF(BS$78="RUN",'7. INPUT O&amp;N UC'!$H132*'7. INPUT O&amp;N UC'!$L132*(1-'7. INPUT O&amp;N UC'!$M132)*(1+'7. INPUT O&amp;N UC'!$N132)^4)))</f>
        <v>0</v>
      </c>
    </row>
    <row r="395" spans="1:71" s="80" customFormat="1" outlineLevel="2">
      <c r="B395" s="129" t="str">
        <f>'7. INPUT O&amp;N UC'!D133</f>
        <v>O&amp;N UC-4.1.3-Item #16</v>
      </c>
      <c r="C395" s="129">
        <f>'7. INPUT O&amp;N UC'!F133</f>
        <v>0</v>
      </c>
      <c r="E395" s="297">
        <f t="shared" si="226"/>
        <v>0</v>
      </c>
      <c r="F395" s="297">
        <f t="shared" si="227"/>
        <v>0</v>
      </c>
      <c r="G395" s="297">
        <f t="shared" si="228"/>
        <v>0</v>
      </c>
      <c r="H395" s="297">
        <f t="shared" si="229"/>
        <v>0</v>
      </c>
      <c r="I395" s="297">
        <f t="shared" si="230"/>
        <v>0</v>
      </c>
      <c r="J395" s="297">
        <f t="shared" si="231"/>
        <v>0</v>
      </c>
      <c r="K395" s="291"/>
      <c r="L395" s="297">
        <f>IF(L$78="NA",0,IF(L$78="POC",'7. INPUT O&amp;N UC'!$I133*'7. INPUT O&amp;N UC'!$L133,IF(L$78="RUN",'7. INPUT O&amp;N UC'!$H133*'7. INPUT O&amp;N UC'!$L133*(1-'7. INPUT O&amp;N UC'!$M133))))</f>
        <v>0</v>
      </c>
      <c r="M395" s="297">
        <f>IF(M$78="NA",0,IF(M$78="POC",'7. INPUT O&amp;N UC'!$I133*'7. INPUT O&amp;N UC'!$L133,IF(M$78="RUN",'7. INPUT O&amp;N UC'!$H133*'7. INPUT O&amp;N UC'!$L133*(1-'7. INPUT O&amp;N UC'!$M133))))</f>
        <v>0</v>
      </c>
      <c r="N395" s="297">
        <f>IF(N$78="NA",0,IF(N$78="POC",'7. INPUT O&amp;N UC'!$I133*'7. INPUT O&amp;N UC'!$L133,IF(N$78="RUN",'7. INPUT O&amp;N UC'!$H133*'7. INPUT O&amp;N UC'!$L133*(1-'7. INPUT O&amp;N UC'!$M133))))</f>
        <v>0</v>
      </c>
      <c r="O395" s="297">
        <f>IF(O$78="NA",0,IF(O$78="POC",'7. INPUT O&amp;N UC'!$I133*'7. INPUT O&amp;N UC'!$L133,IF(O$78="RUN",'7. INPUT O&amp;N UC'!$H133*'7. INPUT O&amp;N UC'!$L133*(1-'7. INPUT O&amp;N UC'!$M133))))</f>
        <v>0</v>
      </c>
      <c r="P395" s="297">
        <f>IF(P$78="NA",0,IF(P$78="POC",'7. INPUT O&amp;N UC'!$I133*'7. INPUT O&amp;N UC'!$L133,IF(P$78="RUN",'7. INPUT O&amp;N UC'!$H133*'7. INPUT O&amp;N UC'!$L133*(1-'7. INPUT O&amp;N UC'!$M133))))</f>
        <v>0</v>
      </c>
      <c r="Q395" s="297">
        <f>IF(Q$78="NA",0,IF(Q$78="POC",'7. INPUT O&amp;N UC'!$I133*'7. INPUT O&amp;N UC'!$L133,IF(Q$78="RUN",'7. INPUT O&amp;N UC'!$H133*'7. INPUT O&amp;N UC'!$L133*(1-'7. INPUT O&amp;N UC'!$M133))))</f>
        <v>0</v>
      </c>
      <c r="R395" s="297">
        <f>IF(R$78="NA",0,IF(R$78="POC",'7. INPUT O&amp;N UC'!$I133*'7. INPUT O&amp;N UC'!$L133,IF(R$78="RUN",'7. INPUT O&amp;N UC'!$H133*'7. INPUT O&amp;N UC'!$L133*(1-'7. INPUT O&amp;N UC'!$M133))))</f>
        <v>0</v>
      </c>
      <c r="S395" s="297">
        <f>IF(S$78="NA",0,IF(S$78="POC",'7. INPUT O&amp;N UC'!$I133*'7. INPUT O&amp;N UC'!$L133,IF(S$78="RUN",'7. INPUT O&amp;N UC'!$H133*'7. INPUT O&amp;N UC'!$L133*(1-'7. INPUT O&amp;N UC'!$M133))))</f>
        <v>0</v>
      </c>
      <c r="T395" s="297">
        <f>IF(T$78="NA",0,IF(T$78="POC",'7. INPUT O&amp;N UC'!$I133*'7. INPUT O&amp;N UC'!$L133,IF(T$78="RUN",'7. INPUT O&amp;N UC'!$H133*'7. INPUT O&amp;N UC'!$L133*(1-'7. INPUT O&amp;N UC'!$M133))))</f>
        <v>0</v>
      </c>
      <c r="U395" s="297">
        <f>IF(U$78="NA",0,IF(U$78="POC",'7. INPUT O&amp;N UC'!$I133*'7. INPUT O&amp;N UC'!$L133,IF(U$78="RUN",'7. INPUT O&amp;N UC'!$H133*'7. INPUT O&amp;N UC'!$L133*(1-'7. INPUT O&amp;N UC'!$M133))))</f>
        <v>0</v>
      </c>
      <c r="V395" s="297">
        <f>IF(V$78="NA",0,IF(V$78="POC",'7. INPUT O&amp;N UC'!$I133*'7. INPUT O&amp;N UC'!$L133,IF(V$78="RUN",'7. INPUT O&amp;N UC'!$H133*'7. INPUT O&amp;N UC'!$L133*(1-'7. INPUT O&amp;N UC'!$M133))))</f>
        <v>0</v>
      </c>
      <c r="W395" s="297">
        <f>IF(W$78="NA",0,IF(W$78="POC",'7. INPUT O&amp;N UC'!$I133*'7. INPUT O&amp;N UC'!$L133,IF(W$78="RUN",'7. INPUT O&amp;N UC'!$H133*'7. INPUT O&amp;N UC'!$L133*(1-'7. INPUT O&amp;N UC'!$M133))))</f>
        <v>0</v>
      </c>
      <c r="X395" s="297">
        <f>IF(X$78="NA",0,IF(X$78="POC",'7. INPUT O&amp;N UC'!$I133*'7. INPUT O&amp;N UC'!$L133,IF(X$78="RUN",'7. INPUT O&amp;N UC'!$H133*'7. INPUT O&amp;N UC'!$L133*(1-'7. INPUT O&amp;N UC'!$M133)*(1+'7. INPUT O&amp;N UC'!$N133))))</f>
        <v>0</v>
      </c>
      <c r="Y395" s="297">
        <f>IF(Y$78="NA",0,IF(Y$78="POC",'7. INPUT O&amp;N UC'!$I133*'7. INPUT O&amp;N UC'!$L133,IF(Y$78="RUN",'7. INPUT O&amp;N UC'!$H133*'7. INPUT O&amp;N UC'!$L133*(1-'7. INPUT O&amp;N UC'!$M133)*(1+'7. INPUT O&amp;N UC'!$N133))))</f>
        <v>0</v>
      </c>
      <c r="Z395" s="297">
        <f>IF(Z$78="NA",0,IF(Z$78="POC",'7. INPUT O&amp;N UC'!$I133*'7. INPUT O&amp;N UC'!$L133,IF(Z$78="RUN",'7. INPUT O&amp;N UC'!$H133*'7. INPUT O&amp;N UC'!$L133*(1-'7. INPUT O&amp;N UC'!$M133)*(1+'7. INPUT O&amp;N UC'!$N133))))</f>
        <v>0</v>
      </c>
      <c r="AA395" s="297">
        <f>IF(AA$78="NA",0,IF(AA$78="POC",'7. INPUT O&amp;N UC'!$I133*'7. INPUT O&amp;N UC'!$L133,IF(AA$78="RUN",'7. INPUT O&amp;N UC'!$H133*'7. INPUT O&amp;N UC'!$L133*(1-'7. INPUT O&amp;N UC'!$M133)*(1+'7. INPUT O&amp;N UC'!$N133))))</f>
        <v>0</v>
      </c>
      <c r="AB395" s="297">
        <f>IF(AB$78="NA",0,IF(AB$78="POC",'7. INPUT O&amp;N UC'!$I133*'7. INPUT O&amp;N UC'!$L133,IF(AB$78="RUN",'7. INPUT O&amp;N UC'!$H133*'7. INPUT O&amp;N UC'!$L133*(1-'7. INPUT O&amp;N UC'!$M133)*(1+'7. INPUT O&amp;N UC'!$N133))))</f>
        <v>0</v>
      </c>
      <c r="AC395" s="297">
        <f>IF(AC$78="NA",0,IF(AC$78="POC",'7. INPUT O&amp;N UC'!$I133*'7. INPUT O&amp;N UC'!$L133,IF(AC$78="RUN",'7. INPUT O&amp;N UC'!$H133*'7. INPUT O&amp;N UC'!$L133*(1-'7. INPUT O&amp;N UC'!$M133)*(1+'7. INPUT O&amp;N UC'!$N133))))</f>
        <v>0</v>
      </c>
      <c r="AD395" s="297">
        <f>IF(AD$78="NA",0,IF(AD$78="POC",'7. INPUT O&amp;N UC'!$I133*'7. INPUT O&amp;N UC'!$L133,IF(AD$78="RUN",'7. INPUT O&amp;N UC'!$H133*'7. INPUT O&amp;N UC'!$L133*(1-'7. INPUT O&amp;N UC'!$M133)*(1+'7. INPUT O&amp;N UC'!$N133))))</f>
        <v>0</v>
      </c>
      <c r="AE395" s="297">
        <f>IF(AE$78="NA",0,IF(AE$78="POC",'7. INPUT O&amp;N UC'!$I133*'7. INPUT O&amp;N UC'!$L133,IF(AE$78="RUN",'7. INPUT O&amp;N UC'!$H133*'7. INPUT O&amp;N UC'!$L133*(1-'7. INPUT O&amp;N UC'!$M133)*(1+'7. INPUT O&amp;N UC'!$N133))))</f>
        <v>0</v>
      </c>
      <c r="AF395" s="297">
        <f>IF(AF$78="NA",0,IF(AF$78="POC",'7. INPUT O&amp;N UC'!$I133*'7. INPUT O&amp;N UC'!$L133,IF(AF$78="RUN",'7. INPUT O&amp;N UC'!$H133*'7. INPUT O&amp;N UC'!$L133*(1-'7. INPUT O&amp;N UC'!$M133)*(1+'7. INPUT O&amp;N UC'!$N133))))</f>
        <v>0</v>
      </c>
      <c r="AG395" s="297">
        <f>IF(AG$78="NA",0,IF(AG$78="POC",'7. INPUT O&amp;N UC'!$I133*'7. INPUT O&amp;N UC'!$L133,IF(AG$78="RUN",'7. INPUT O&amp;N UC'!$H133*'7. INPUT O&amp;N UC'!$L133*(1-'7. INPUT O&amp;N UC'!$M133)*(1+'7. INPUT O&amp;N UC'!$N133))))</f>
        <v>0</v>
      </c>
      <c r="AH395" s="297">
        <f>IF(AH$78="NA",0,IF(AH$78="POC",'7. INPUT O&amp;N UC'!$I133*'7. INPUT O&amp;N UC'!$L133,IF(AH$78="RUN",'7. INPUT O&amp;N UC'!$H133*'7. INPUT O&amp;N UC'!$L133*(1-'7. INPUT O&amp;N UC'!$M133)*(1+'7. INPUT O&amp;N UC'!$N133))))</f>
        <v>0</v>
      </c>
      <c r="AI395" s="297">
        <f>IF(AI$78="NA",0,IF(AI$78="POC",'7. INPUT O&amp;N UC'!$I133*'7. INPUT O&amp;N UC'!$L133,IF(AI$78="RUN",'7. INPUT O&amp;N UC'!$H133*'7. INPUT O&amp;N UC'!$L133*(1-'7. INPUT O&amp;N UC'!$M133)*(1+'7. INPUT O&amp;N UC'!$N133))))</f>
        <v>0</v>
      </c>
      <c r="AJ395" s="297">
        <f>IF(AJ$78="NA",0,IF(AJ$78="POC",'7. INPUT O&amp;N UC'!$I133*'7. INPUT O&amp;N UC'!$L133,IF(AJ$78="RUN",'7. INPUT O&amp;N UC'!$H133*'7. INPUT O&amp;N UC'!$L133*(1-'7. INPUT O&amp;N UC'!$M133)*(1+'7. INPUT O&amp;N UC'!$N133)^2)))</f>
        <v>0</v>
      </c>
      <c r="AK395" s="297">
        <f>IF(AK$78="NA",0,IF(AK$78="POC",'7. INPUT O&amp;N UC'!$I133*'7. INPUT O&amp;N UC'!$L133,IF(AK$78="RUN",'7. INPUT O&amp;N UC'!$H133*'7. INPUT O&amp;N UC'!$L133*(1-'7. INPUT O&amp;N UC'!$M133)*(1+'7. INPUT O&amp;N UC'!$N133)^2)))</f>
        <v>0</v>
      </c>
      <c r="AL395" s="297">
        <f>IF(AL$78="NA",0,IF(AL$78="POC",'7. INPUT O&amp;N UC'!$I133*'7. INPUT O&amp;N UC'!$L133,IF(AL$78="RUN",'7. INPUT O&amp;N UC'!$H133*'7. INPUT O&amp;N UC'!$L133*(1-'7. INPUT O&amp;N UC'!$M133)*(1+'7. INPUT O&amp;N UC'!$N133)^2)))</f>
        <v>0</v>
      </c>
      <c r="AM395" s="297">
        <f>IF(AM$78="NA",0,IF(AM$78="POC",'7. INPUT O&amp;N UC'!$I133*'7. INPUT O&amp;N UC'!$L133,IF(AM$78="RUN",'7. INPUT O&amp;N UC'!$H133*'7. INPUT O&amp;N UC'!$L133*(1-'7. INPUT O&amp;N UC'!$M133)*(1+'7. INPUT O&amp;N UC'!$N133)^2)))</f>
        <v>0</v>
      </c>
      <c r="AN395" s="297">
        <f>IF(AN$78="NA",0,IF(AN$78="POC",'7. INPUT O&amp;N UC'!$I133*'7. INPUT O&amp;N UC'!$L133,IF(AN$78="RUN",'7. INPUT O&amp;N UC'!$H133*'7. INPUT O&amp;N UC'!$L133*(1-'7. INPUT O&amp;N UC'!$M133)*(1+'7. INPUT O&amp;N UC'!$N133)^2)))</f>
        <v>0</v>
      </c>
      <c r="AO395" s="297">
        <f>IF(AO$78="NA",0,IF(AO$78="POC",'7. INPUT O&amp;N UC'!$I133*'7. INPUT O&amp;N UC'!$L133,IF(AO$78="RUN",'7. INPUT O&amp;N UC'!$H133*'7. INPUT O&amp;N UC'!$L133*(1-'7. INPUT O&amp;N UC'!$M133)*(1+'7. INPUT O&amp;N UC'!$N133)^2)))</f>
        <v>0</v>
      </c>
      <c r="AP395" s="297">
        <f>IF(AP$78="NA",0,IF(AP$78="POC",'7. INPUT O&amp;N UC'!$I133*'7. INPUT O&amp;N UC'!$L133,IF(AP$78="RUN",'7. INPUT O&amp;N UC'!$H133*'7. INPUT O&amp;N UC'!$L133*(1-'7. INPUT O&amp;N UC'!$M133)*(1+'7. INPUT O&amp;N UC'!$N133)^2)))</f>
        <v>0</v>
      </c>
      <c r="AQ395" s="297">
        <f>IF(AQ$78="NA",0,IF(AQ$78="POC",'7. INPUT O&amp;N UC'!$I133*'7. INPUT O&amp;N UC'!$L133,IF(AQ$78="RUN",'7. INPUT O&amp;N UC'!$H133*'7. INPUT O&amp;N UC'!$L133*(1-'7. INPUT O&amp;N UC'!$M133)*(1+'7. INPUT O&amp;N UC'!$N133)^2)))</f>
        <v>0</v>
      </c>
      <c r="AR395" s="297">
        <f>IF(AR$78="NA",0,IF(AR$78="POC",'7. INPUT O&amp;N UC'!$I133*'7. INPUT O&amp;N UC'!$L133,IF(AR$78="RUN",'7. INPUT O&amp;N UC'!$H133*'7. INPUT O&amp;N UC'!$L133*(1-'7. INPUT O&amp;N UC'!$M133)*(1+'7. INPUT O&amp;N UC'!$N133)^2)))</f>
        <v>0</v>
      </c>
      <c r="AS395" s="297">
        <f>IF(AS$78="NA",0,IF(AS$78="POC",'7. INPUT O&amp;N UC'!$I133*'7. INPUT O&amp;N UC'!$L133,IF(AS$78="RUN",'7. INPUT O&amp;N UC'!$H133*'7. INPUT O&amp;N UC'!$L133*(1-'7. INPUT O&amp;N UC'!$M133)*(1+'7. INPUT O&amp;N UC'!$N133)^2)))</f>
        <v>0</v>
      </c>
      <c r="AT395" s="297">
        <f>IF(AT$78="NA",0,IF(AT$78="POC",'7. INPUT O&amp;N UC'!$I133*'7. INPUT O&amp;N UC'!$L133,IF(AT$78="RUN",'7. INPUT O&amp;N UC'!$H133*'7. INPUT O&amp;N UC'!$L133*(1-'7. INPUT O&amp;N UC'!$M133)*(1+'7. INPUT O&amp;N UC'!$N133)^2)))</f>
        <v>0</v>
      </c>
      <c r="AU395" s="297">
        <f>IF(AU$78="NA",0,IF(AU$78="POC",'7. INPUT O&amp;N UC'!$I133*'7. INPUT O&amp;N UC'!$L133,IF(AU$78="RUN",'7. INPUT O&amp;N UC'!$H133*'7. INPUT O&amp;N UC'!$L133*(1-'7. INPUT O&amp;N UC'!$M133)*(1+'7. INPUT O&amp;N UC'!$N133)^2)))</f>
        <v>0</v>
      </c>
      <c r="AV395" s="297">
        <f>IF(AV$78="NA",0,IF(AV$78="POC",'7. INPUT O&amp;N UC'!$I133*'7. INPUT O&amp;N UC'!$L133,IF(AV$78="RUN",'7. INPUT O&amp;N UC'!$H133*'7. INPUT O&amp;N UC'!$L133*(1-'7. INPUT O&amp;N UC'!$M133)*(1+'7. INPUT O&amp;N UC'!$N133)^3)))</f>
        <v>0</v>
      </c>
      <c r="AW395" s="297">
        <f>IF(AW$78="NA",0,IF(AW$78="POC",'7. INPUT O&amp;N UC'!$I133*'7. INPUT O&amp;N UC'!$L133,IF(AW$78="RUN",'7. INPUT O&amp;N UC'!$H133*'7. INPUT O&amp;N UC'!$L133*(1-'7. INPUT O&amp;N UC'!$M133)*(1+'7. INPUT O&amp;N UC'!$N133)^3)))</f>
        <v>0</v>
      </c>
      <c r="AX395" s="297">
        <f>IF(AX$78="NA",0,IF(AX$78="POC",'7. INPUT O&amp;N UC'!$I133*'7. INPUT O&amp;N UC'!$L133,IF(AX$78="RUN",'7. INPUT O&amp;N UC'!$H133*'7. INPUT O&amp;N UC'!$L133*(1-'7. INPUT O&amp;N UC'!$M133)*(1+'7. INPUT O&amp;N UC'!$N133)^3)))</f>
        <v>0</v>
      </c>
      <c r="AY395" s="297">
        <f>IF(AY$78="NA",0,IF(AY$78="POC",'7. INPUT O&amp;N UC'!$I133*'7. INPUT O&amp;N UC'!$L133,IF(AY$78="RUN",'7. INPUT O&amp;N UC'!$H133*'7. INPUT O&amp;N UC'!$L133*(1-'7. INPUT O&amp;N UC'!$M133)*(1+'7. INPUT O&amp;N UC'!$N133)^3)))</f>
        <v>0</v>
      </c>
      <c r="AZ395" s="297">
        <f>IF(AZ$78="NA",0,IF(AZ$78="POC",'7. INPUT O&amp;N UC'!$I133*'7. INPUT O&amp;N UC'!$L133,IF(AZ$78="RUN",'7. INPUT O&amp;N UC'!$H133*'7. INPUT O&amp;N UC'!$L133*(1-'7. INPUT O&amp;N UC'!$M133)*(1+'7. INPUT O&amp;N UC'!$N133)^3)))</f>
        <v>0</v>
      </c>
      <c r="BA395" s="297">
        <f>IF(BA$78="NA",0,IF(BA$78="POC",'7. INPUT O&amp;N UC'!$I133*'7. INPUT O&amp;N UC'!$L133,IF(BA$78="RUN",'7. INPUT O&amp;N UC'!$H133*'7. INPUT O&amp;N UC'!$L133*(1-'7. INPUT O&amp;N UC'!$M133)*(1+'7. INPUT O&amp;N UC'!$N133)^3)))</f>
        <v>0</v>
      </c>
      <c r="BB395" s="297">
        <f>IF(BB$78="NA",0,IF(BB$78="POC",'7. INPUT O&amp;N UC'!$I133*'7. INPUT O&amp;N UC'!$L133,IF(BB$78="RUN",'7. INPUT O&amp;N UC'!$H133*'7. INPUT O&amp;N UC'!$L133*(1-'7. INPUT O&amp;N UC'!$M133)*(1+'7. INPUT O&amp;N UC'!$N133)^3)))</f>
        <v>0</v>
      </c>
      <c r="BC395" s="297">
        <f>IF(BC$78="NA",0,IF(BC$78="POC",'7. INPUT O&amp;N UC'!$I133*'7. INPUT O&amp;N UC'!$L133,IF(BC$78="RUN",'7. INPUT O&amp;N UC'!$H133*'7. INPUT O&amp;N UC'!$L133*(1-'7. INPUT O&amp;N UC'!$M133)*(1+'7. INPUT O&amp;N UC'!$N133)^3)))</f>
        <v>0</v>
      </c>
      <c r="BD395" s="297">
        <f>IF(BD$78="NA",0,IF(BD$78="POC",'7. INPUT O&amp;N UC'!$I133*'7. INPUT O&amp;N UC'!$L133,IF(BD$78="RUN",'7. INPUT O&amp;N UC'!$H133*'7. INPUT O&amp;N UC'!$L133*(1-'7. INPUT O&amp;N UC'!$M133)*(1+'7. INPUT O&amp;N UC'!$N133)^3)))</f>
        <v>0</v>
      </c>
      <c r="BE395" s="297">
        <f>IF(BE$78="NA",0,IF(BE$78="POC",'7. INPUT O&amp;N UC'!$I133*'7. INPUT O&amp;N UC'!$L133,IF(BE$78="RUN",'7. INPUT O&amp;N UC'!$H133*'7. INPUT O&amp;N UC'!$L133*(1-'7. INPUT O&amp;N UC'!$M133)*(1+'7. INPUT O&amp;N UC'!$N133)^3)))</f>
        <v>0</v>
      </c>
      <c r="BF395" s="297">
        <f>IF(BF$78="NA",0,IF(BF$78="POC",'7. INPUT O&amp;N UC'!$I133*'7. INPUT O&amp;N UC'!$L133,IF(BF$78="RUN",'7. INPUT O&amp;N UC'!$H133*'7. INPUT O&amp;N UC'!$L133*(1-'7. INPUT O&amp;N UC'!$M133)*(1+'7. INPUT O&amp;N UC'!$N133)^3)))</f>
        <v>0</v>
      </c>
      <c r="BG395" s="297">
        <f>IF(BG$78="NA",0,IF(BG$78="POC",'7. INPUT O&amp;N UC'!$I133*'7. INPUT O&amp;N UC'!$L133,IF(BG$78="RUN",'7. INPUT O&amp;N UC'!$H133*'7. INPUT O&amp;N UC'!$L133*(1-'7. INPUT O&amp;N UC'!$M133)*(1+'7. INPUT O&amp;N UC'!$N133)^3)))</f>
        <v>0</v>
      </c>
      <c r="BH395" s="297">
        <f>IF(BH$78="NA",0,IF(BH$78="POC",'7. INPUT O&amp;N UC'!$I133*'7. INPUT O&amp;N UC'!$L133,IF(BH$78="RUN",'7. INPUT O&amp;N UC'!$H133*'7. INPUT O&amp;N UC'!$L133*(1-'7. INPUT O&amp;N UC'!$M133)*(1+'7. INPUT O&amp;N UC'!$N133)^4)))</f>
        <v>0</v>
      </c>
      <c r="BI395" s="297">
        <f>IF(BI$78="NA",0,IF(BI$78="POC",'7. INPUT O&amp;N UC'!$I133*'7. INPUT O&amp;N UC'!$L133,IF(BI$78="RUN",'7. INPUT O&amp;N UC'!$H133*'7. INPUT O&amp;N UC'!$L133*(1-'7. INPUT O&amp;N UC'!$M133)*(1+'7. INPUT O&amp;N UC'!$N133)^4)))</f>
        <v>0</v>
      </c>
      <c r="BJ395" s="297">
        <f>IF(BJ$78="NA",0,IF(BJ$78="POC",'7. INPUT O&amp;N UC'!$I133*'7. INPUT O&amp;N UC'!$L133,IF(BJ$78="RUN",'7. INPUT O&amp;N UC'!$H133*'7. INPUT O&amp;N UC'!$L133*(1-'7. INPUT O&amp;N UC'!$M133)*(1+'7. INPUT O&amp;N UC'!$N133)^4)))</f>
        <v>0</v>
      </c>
      <c r="BK395" s="297">
        <f>IF(BK$78="NA",0,IF(BK$78="POC",'7. INPUT O&amp;N UC'!$I133*'7. INPUT O&amp;N UC'!$L133,IF(BK$78="RUN",'7. INPUT O&amp;N UC'!$H133*'7. INPUT O&amp;N UC'!$L133*(1-'7. INPUT O&amp;N UC'!$M133)*(1+'7. INPUT O&amp;N UC'!$N133)^4)))</f>
        <v>0</v>
      </c>
      <c r="BL395" s="297">
        <f>IF(BL$78="NA",0,IF(BL$78="POC",'7. INPUT O&amp;N UC'!$I133*'7. INPUT O&amp;N UC'!$L133,IF(BL$78="RUN",'7. INPUT O&amp;N UC'!$H133*'7. INPUT O&amp;N UC'!$L133*(1-'7. INPUT O&amp;N UC'!$M133)*(1+'7. INPUT O&amp;N UC'!$N133)^4)))</f>
        <v>0</v>
      </c>
      <c r="BM395" s="297">
        <f>IF(BM$78="NA",0,IF(BM$78="POC",'7. INPUT O&amp;N UC'!$I133*'7. INPUT O&amp;N UC'!$L133,IF(BM$78="RUN",'7. INPUT O&amp;N UC'!$H133*'7. INPUT O&amp;N UC'!$L133*(1-'7. INPUT O&amp;N UC'!$M133)*(1+'7. INPUT O&amp;N UC'!$N133)^4)))</f>
        <v>0</v>
      </c>
      <c r="BN395" s="297">
        <f>IF(BN$78="NA",0,IF(BN$78="POC",'7. INPUT O&amp;N UC'!$I133*'7. INPUT O&amp;N UC'!$L133,IF(BN$78="RUN",'7. INPUT O&amp;N UC'!$H133*'7. INPUT O&amp;N UC'!$L133*(1-'7. INPUT O&amp;N UC'!$M133)*(1+'7. INPUT O&amp;N UC'!$N133)^4)))</f>
        <v>0</v>
      </c>
      <c r="BO395" s="297">
        <f>IF(BO$78="NA",0,IF(BO$78="POC",'7. INPUT O&amp;N UC'!$I133*'7. INPUT O&amp;N UC'!$L133,IF(BO$78="RUN",'7. INPUT O&amp;N UC'!$H133*'7. INPUT O&amp;N UC'!$L133*(1-'7. INPUT O&amp;N UC'!$M133)*(1+'7. INPUT O&amp;N UC'!$N133)^4)))</f>
        <v>0</v>
      </c>
      <c r="BP395" s="297">
        <f>IF(BP$78="NA",0,IF(BP$78="POC",'7. INPUT O&amp;N UC'!$I133*'7. INPUT O&amp;N UC'!$L133,IF(BP$78="RUN",'7. INPUT O&amp;N UC'!$H133*'7. INPUT O&amp;N UC'!$L133*(1-'7. INPUT O&amp;N UC'!$M133)*(1+'7. INPUT O&amp;N UC'!$N133)^4)))</f>
        <v>0</v>
      </c>
      <c r="BQ395" s="297">
        <f>IF(BQ$78="NA",0,IF(BQ$78="POC",'7. INPUT O&amp;N UC'!$I133*'7. INPUT O&amp;N UC'!$L133,IF(BQ$78="RUN",'7. INPUT O&amp;N UC'!$H133*'7. INPUT O&amp;N UC'!$L133*(1-'7. INPUT O&amp;N UC'!$M133)*(1+'7. INPUT O&amp;N UC'!$N133)^4)))</f>
        <v>0</v>
      </c>
      <c r="BR395" s="297">
        <f>IF(BR$78="NA",0,IF(BR$78="POC",'7. INPUT O&amp;N UC'!$I133*'7. INPUT O&amp;N UC'!$L133,IF(BR$78="RUN",'7. INPUT O&amp;N UC'!$H133*'7. INPUT O&amp;N UC'!$L133*(1-'7. INPUT O&amp;N UC'!$M133)*(1+'7. INPUT O&amp;N UC'!$N133)^4)))</f>
        <v>0</v>
      </c>
      <c r="BS395" s="297">
        <f>IF(BS$78="NA",0,IF(BS$78="POC",'7. INPUT O&amp;N UC'!$I133*'7. INPUT O&amp;N UC'!$L133,IF(BS$78="RUN",'7. INPUT O&amp;N UC'!$H133*'7. INPUT O&amp;N UC'!$L133*(1-'7. INPUT O&amp;N UC'!$M133)*(1+'7. INPUT O&amp;N UC'!$N133)^4)))</f>
        <v>0</v>
      </c>
    </row>
    <row r="396" spans="1:71" s="80" customFormat="1" outlineLevel="2">
      <c r="B396" s="129" t="str">
        <f>'7. INPUT O&amp;N UC'!D134</f>
        <v>O&amp;N UC-4.1.3-Item #17</v>
      </c>
      <c r="C396" s="129">
        <f>'7. INPUT O&amp;N UC'!F134</f>
        <v>0</v>
      </c>
      <c r="E396" s="297">
        <f t="shared" si="226"/>
        <v>0</v>
      </c>
      <c r="F396" s="297">
        <f t="shared" si="227"/>
        <v>0</v>
      </c>
      <c r="G396" s="297">
        <f t="shared" si="228"/>
        <v>0</v>
      </c>
      <c r="H396" s="297">
        <f t="shared" si="229"/>
        <v>0</v>
      </c>
      <c r="I396" s="297">
        <f t="shared" si="230"/>
        <v>0</v>
      </c>
      <c r="J396" s="297">
        <f t="shared" si="231"/>
        <v>0</v>
      </c>
      <c r="K396" s="291"/>
      <c r="L396" s="297">
        <f>IF(L$78="NA",0,IF(L$78="POC",'7. INPUT O&amp;N UC'!$I134*'7. INPUT O&amp;N UC'!$L134,IF(L$78="RUN",'7. INPUT O&amp;N UC'!$H134*'7. INPUT O&amp;N UC'!$L134*(1-'7. INPUT O&amp;N UC'!$M134))))</f>
        <v>0</v>
      </c>
      <c r="M396" s="297">
        <f>IF(M$78="NA",0,IF(M$78="POC",'7. INPUT O&amp;N UC'!$I134*'7. INPUT O&amp;N UC'!$L134,IF(M$78="RUN",'7. INPUT O&amp;N UC'!$H134*'7. INPUT O&amp;N UC'!$L134*(1-'7. INPUT O&amp;N UC'!$M134))))</f>
        <v>0</v>
      </c>
      <c r="N396" s="297">
        <f>IF(N$78="NA",0,IF(N$78="POC",'7. INPUT O&amp;N UC'!$I134*'7. INPUT O&amp;N UC'!$L134,IF(N$78="RUN",'7. INPUT O&amp;N UC'!$H134*'7. INPUT O&amp;N UC'!$L134*(1-'7. INPUT O&amp;N UC'!$M134))))</f>
        <v>0</v>
      </c>
      <c r="O396" s="297">
        <f>IF(O$78="NA",0,IF(O$78="POC",'7. INPUT O&amp;N UC'!$I134*'7. INPUT O&amp;N UC'!$L134,IF(O$78="RUN",'7. INPUT O&amp;N UC'!$H134*'7. INPUT O&amp;N UC'!$L134*(1-'7. INPUT O&amp;N UC'!$M134))))</f>
        <v>0</v>
      </c>
      <c r="P396" s="297">
        <f>IF(P$78="NA",0,IF(P$78="POC",'7. INPUT O&amp;N UC'!$I134*'7. INPUT O&amp;N UC'!$L134,IF(P$78="RUN",'7. INPUT O&amp;N UC'!$H134*'7. INPUT O&amp;N UC'!$L134*(1-'7. INPUT O&amp;N UC'!$M134))))</f>
        <v>0</v>
      </c>
      <c r="Q396" s="297">
        <f>IF(Q$78="NA",0,IF(Q$78="POC",'7. INPUT O&amp;N UC'!$I134*'7. INPUT O&amp;N UC'!$L134,IF(Q$78="RUN",'7. INPUT O&amp;N UC'!$H134*'7. INPUT O&amp;N UC'!$L134*(1-'7. INPUT O&amp;N UC'!$M134))))</f>
        <v>0</v>
      </c>
      <c r="R396" s="297">
        <f>IF(R$78="NA",0,IF(R$78="POC",'7. INPUT O&amp;N UC'!$I134*'7. INPUT O&amp;N UC'!$L134,IF(R$78="RUN",'7. INPUT O&amp;N UC'!$H134*'7. INPUT O&amp;N UC'!$L134*(1-'7. INPUT O&amp;N UC'!$M134))))</f>
        <v>0</v>
      </c>
      <c r="S396" s="297">
        <f>IF(S$78="NA",0,IF(S$78="POC",'7. INPUT O&amp;N UC'!$I134*'7. INPUT O&amp;N UC'!$L134,IF(S$78="RUN",'7. INPUT O&amp;N UC'!$H134*'7. INPUT O&amp;N UC'!$L134*(1-'7. INPUT O&amp;N UC'!$M134))))</f>
        <v>0</v>
      </c>
      <c r="T396" s="297">
        <f>IF(T$78="NA",0,IF(T$78="POC",'7. INPUT O&amp;N UC'!$I134*'7. INPUT O&amp;N UC'!$L134,IF(T$78="RUN",'7. INPUT O&amp;N UC'!$H134*'7. INPUT O&amp;N UC'!$L134*(1-'7. INPUT O&amp;N UC'!$M134))))</f>
        <v>0</v>
      </c>
      <c r="U396" s="297">
        <f>IF(U$78="NA",0,IF(U$78="POC",'7. INPUT O&amp;N UC'!$I134*'7. INPUT O&amp;N UC'!$L134,IF(U$78="RUN",'7. INPUT O&amp;N UC'!$H134*'7. INPUT O&amp;N UC'!$L134*(1-'7. INPUT O&amp;N UC'!$M134))))</f>
        <v>0</v>
      </c>
      <c r="V396" s="297">
        <f>IF(V$78="NA",0,IF(V$78="POC",'7. INPUT O&amp;N UC'!$I134*'7. INPUT O&amp;N UC'!$L134,IF(V$78="RUN",'7. INPUT O&amp;N UC'!$H134*'7. INPUT O&amp;N UC'!$L134*(1-'7. INPUT O&amp;N UC'!$M134))))</f>
        <v>0</v>
      </c>
      <c r="W396" s="297">
        <f>IF(W$78="NA",0,IF(W$78="POC",'7. INPUT O&amp;N UC'!$I134*'7. INPUT O&amp;N UC'!$L134,IF(W$78="RUN",'7. INPUT O&amp;N UC'!$H134*'7. INPUT O&amp;N UC'!$L134*(1-'7. INPUT O&amp;N UC'!$M134))))</f>
        <v>0</v>
      </c>
      <c r="X396" s="297">
        <f>IF(X$78="NA",0,IF(X$78="POC",'7. INPUT O&amp;N UC'!$I134*'7. INPUT O&amp;N UC'!$L134,IF(X$78="RUN",'7. INPUT O&amp;N UC'!$H134*'7. INPUT O&amp;N UC'!$L134*(1-'7. INPUT O&amp;N UC'!$M134)*(1+'7. INPUT O&amp;N UC'!$N134))))</f>
        <v>0</v>
      </c>
      <c r="Y396" s="297">
        <f>IF(Y$78="NA",0,IF(Y$78="POC",'7. INPUT O&amp;N UC'!$I134*'7. INPUT O&amp;N UC'!$L134,IF(Y$78="RUN",'7. INPUT O&amp;N UC'!$H134*'7. INPUT O&amp;N UC'!$L134*(1-'7. INPUT O&amp;N UC'!$M134)*(1+'7. INPUT O&amp;N UC'!$N134))))</f>
        <v>0</v>
      </c>
      <c r="Z396" s="297">
        <f>IF(Z$78="NA",0,IF(Z$78="POC",'7. INPUT O&amp;N UC'!$I134*'7. INPUT O&amp;N UC'!$L134,IF(Z$78="RUN",'7. INPUT O&amp;N UC'!$H134*'7. INPUT O&amp;N UC'!$L134*(1-'7. INPUT O&amp;N UC'!$M134)*(1+'7. INPUT O&amp;N UC'!$N134))))</f>
        <v>0</v>
      </c>
      <c r="AA396" s="297">
        <f>IF(AA$78="NA",0,IF(AA$78="POC",'7. INPUT O&amp;N UC'!$I134*'7. INPUT O&amp;N UC'!$L134,IF(AA$78="RUN",'7. INPUT O&amp;N UC'!$H134*'7. INPUT O&amp;N UC'!$L134*(1-'7. INPUT O&amp;N UC'!$M134)*(1+'7. INPUT O&amp;N UC'!$N134))))</f>
        <v>0</v>
      </c>
      <c r="AB396" s="297">
        <f>IF(AB$78="NA",0,IF(AB$78="POC",'7. INPUT O&amp;N UC'!$I134*'7. INPUT O&amp;N UC'!$L134,IF(AB$78="RUN",'7. INPUT O&amp;N UC'!$H134*'7. INPUT O&amp;N UC'!$L134*(1-'7. INPUT O&amp;N UC'!$M134)*(1+'7. INPUT O&amp;N UC'!$N134))))</f>
        <v>0</v>
      </c>
      <c r="AC396" s="297">
        <f>IF(AC$78="NA",0,IF(AC$78="POC",'7. INPUT O&amp;N UC'!$I134*'7. INPUT O&amp;N UC'!$L134,IF(AC$78="RUN",'7. INPUT O&amp;N UC'!$H134*'7. INPUT O&amp;N UC'!$L134*(1-'7. INPUT O&amp;N UC'!$M134)*(1+'7. INPUT O&amp;N UC'!$N134))))</f>
        <v>0</v>
      </c>
      <c r="AD396" s="297">
        <f>IF(AD$78="NA",0,IF(AD$78="POC",'7. INPUT O&amp;N UC'!$I134*'7. INPUT O&amp;N UC'!$L134,IF(AD$78="RUN",'7. INPUT O&amp;N UC'!$H134*'7. INPUT O&amp;N UC'!$L134*(1-'7. INPUT O&amp;N UC'!$M134)*(1+'7. INPUT O&amp;N UC'!$N134))))</f>
        <v>0</v>
      </c>
      <c r="AE396" s="297">
        <f>IF(AE$78="NA",0,IF(AE$78="POC",'7. INPUT O&amp;N UC'!$I134*'7. INPUT O&amp;N UC'!$L134,IF(AE$78="RUN",'7. INPUT O&amp;N UC'!$H134*'7. INPUT O&amp;N UC'!$L134*(1-'7. INPUT O&amp;N UC'!$M134)*(1+'7. INPUT O&amp;N UC'!$N134))))</f>
        <v>0</v>
      </c>
      <c r="AF396" s="297">
        <f>IF(AF$78="NA",0,IF(AF$78="POC",'7. INPUT O&amp;N UC'!$I134*'7. INPUT O&amp;N UC'!$L134,IF(AF$78="RUN",'7. INPUT O&amp;N UC'!$H134*'7. INPUT O&amp;N UC'!$L134*(1-'7. INPUT O&amp;N UC'!$M134)*(1+'7. INPUT O&amp;N UC'!$N134))))</f>
        <v>0</v>
      </c>
      <c r="AG396" s="297">
        <f>IF(AG$78="NA",0,IF(AG$78="POC",'7. INPUT O&amp;N UC'!$I134*'7. INPUT O&amp;N UC'!$L134,IF(AG$78="RUN",'7. INPUT O&amp;N UC'!$H134*'7. INPUT O&amp;N UC'!$L134*(1-'7. INPUT O&amp;N UC'!$M134)*(1+'7. INPUT O&amp;N UC'!$N134))))</f>
        <v>0</v>
      </c>
      <c r="AH396" s="297">
        <f>IF(AH$78="NA",0,IF(AH$78="POC",'7. INPUT O&amp;N UC'!$I134*'7. INPUT O&amp;N UC'!$L134,IF(AH$78="RUN",'7. INPUT O&amp;N UC'!$H134*'7. INPUT O&amp;N UC'!$L134*(1-'7. INPUT O&amp;N UC'!$M134)*(1+'7. INPUT O&amp;N UC'!$N134))))</f>
        <v>0</v>
      </c>
      <c r="AI396" s="297">
        <f>IF(AI$78="NA",0,IF(AI$78="POC",'7. INPUT O&amp;N UC'!$I134*'7. INPUT O&amp;N UC'!$L134,IF(AI$78="RUN",'7. INPUT O&amp;N UC'!$H134*'7. INPUT O&amp;N UC'!$L134*(1-'7. INPUT O&amp;N UC'!$M134)*(1+'7. INPUT O&amp;N UC'!$N134))))</f>
        <v>0</v>
      </c>
      <c r="AJ396" s="297">
        <f>IF(AJ$78="NA",0,IF(AJ$78="POC",'7. INPUT O&amp;N UC'!$I134*'7. INPUT O&amp;N UC'!$L134,IF(AJ$78="RUN",'7. INPUT O&amp;N UC'!$H134*'7. INPUT O&amp;N UC'!$L134*(1-'7. INPUT O&amp;N UC'!$M134)*(1+'7. INPUT O&amp;N UC'!$N134)^2)))</f>
        <v>0</v>
      </c>
      <c r="AK396" s="297">
        <f>IF(AK$78="NA",0,IF(AK$78="POC",'7. INPUT O&amp;N UC'!$I134*'7. INPUT O&amp;N UC'!$L134,IF(AK$78="RUN",'7. INPUT O&amp;N UC'!$H134*'7. INPUT O&amp;N UC'!$L134*(1-'7. INPUT O&amp;N UC'!$M134)*(1+'7. INPUT O&amp;N UC'!$N134)^2)))</f>
        <v>0</v>
      </c>
      <c r="AL396" s="297">
        <f>IF(AL$78="NA",0,IF(AL$78="POC",'7. INPUT O&amp;N UC'!$I134*'7. INPUT O&amp;N UC'!$L134,IF(AL$78="RUN",'7. INPUT O&amp;N UC'!$H134*'7. INPUT O&amp;N UC'!$L134*(1-'7. INPUT O&amp;N UC'!$M134)*(1+'7. INPUT O&amp;N UC'!$N134)^2)))</f>
        <v>0</v>
      </c>
      <c r="AM396" s="297">
        <f>IF(AM$78="NA",0,IF(AM$78="POC",'7. INPUT O&amp;N UC'!$I134*'7. INPUT O&amp;N UC'!$L134,IF(AM$78="RUN",'7. INPUT O&amp;N UC'!$H134*'7. INPUT O&amp;N UC'!$L134*(1-'7. INPUT O&amp;N UC'!$M134)*(1+'7. INPUT O&amp;N UC'!$N134)^2)))</f>
        <v>0</v>
      </c>
      <c r="AN396" s="297">
        <f>IF(AN$78="NA",0,IF(AN$78="POC",'7. INPUT O&amp;N UC'!$I134*'7. INPUT O&amp;N UC'!$L134,IF(AN$78="RUN",'7. INPUT O&amp;N UC'!$H134*'7. INPUT O&amp;N UC'!$L134*(1-'7. INPUT O&amp;N UC'!$M134)*(1+'7. INPUT O&amp;N UC'!$N134)^2)))</f>
        <v>0</v>
      </c>
      <c r="AO396" s="297">
        <f>IF(AO$78="NA",0,IF(AO$78="POC",'7. INPUT O&amp;N UC'!$I134*'7. INPUT O&amp;N UC'!$L134,IF(AO$78="RUN",'7. INPUT O&amp;N UC'!$H134*'7. INPUT O&amp;N UC'!$L134*(1-'7. INPUT O&amp;N UC'!$M134)*(1+'7. INPUT O&amp;N UC'!$N134)^2)))</f>
        <v>0</v>
      </c>
      <c r="AP396" s="297">
        <f>IF(AP$78="NA",0,IF(AP$78="POC",'7. INPUT O&amp;N UC'!$I134*'7. INPUT O&amp;N UC'!$L134,IF(AP$78="RUN",'7. INPUT O&amp;N UC'!$H134*'7. INPUT O&amp;N UC'!$L134*(1-'7. INPUT O&amp;N UC'!$M134)*(1+'7. INPUT O&amp;N UC'!$N134)^2)))</f>
        <v>0</v>
      </c>
      <c r="AQ396" s="297">
        <f>IF(AQ$78="NA",0,IF(AQ$78="POC",'7. INPUT O&amp;N UC'!$I134*'7. INPUT O&amp;N UC'!$L134,IF(AQ$78="RUN",'7. INPUT O&amp;N UC'!$H134*'7. INPUT O&amp;N UC'!$L134*(1-'7. INPUT O&amp;N UC'!$M134)*(1+'7. INPUT O&amp;N UC'!$N134)^2)))</f>
        <v>0</v>
      </c>
      <c r="AR396" s="297">
        <f>IF(AR$78="NA",0,IF(AR$78="POC",'7. INPUT O&amp;N UC'!$I134*'7. INPUT O&amp;N UC'!$L134,IF(AR$78="RUN",'7. INPUT O&amp;N UC'!$H134*'7. INPUT O&amp;N UC'!$L134*(1-'7. INPUT O&amp;N UC'!$M134)*(1+'7. INPUT O&amp;N UC'!$N134)^2)))</f>
        <v>0</v>
      </c>
      <c r="AS396" s="297">
        <f>IF(AS$78="NA",0,IF(AS$78="POC",'7. INPUT O&amp;N UC'!$I134*'7. INPUT O&amp;N UC'!$L134,IF(AS$78="RUN",'7. INPUT O&amp;N UC'!$H134*'7. INPUT O&amp;N UC'!$L134*(1-'7. INPUT O&amp;N UC'!$M134)*(1+'7. INPUT O&amp;N UC'!$N134)^2)))</f>
        <v>0</v>
      </c>
      <c r="AT396" s="297">
        <f>IF(AT$78="NA",0,IF(AT$78="POC",'7. INPUT O&amp;N UC'!$I134*'7. INPUT O&amp;N UC'!$L134,IF(AT$78="RUN",'7. INPUT O&amp;N UC'!$H134*'7. INPUT O&amp;N UC'!$L134*(1-'7. INPUT O&amp;N UC'!$M134)*(1+'7. INPUT O&amp;N UC'!$N134)^2)))</f>
        <v>0</v>
      </c>
      <c r="AU396" s="297">
        <f>IF(AU$78="NA",0,IF(AU$78="POC",'7. INPUT O&amp;N UC'!$I134*'7. INPUT O&amp;N UC'!$L134,IF(AU$78="RUN",'7. INPUT O&amp;N UC'!$H134*'7. INPUT O&amp;N UC'!$L134*(1-'7. INPUT O&amp;N UC'!$M134)*(1+'7. INPUT O&amp;N UC'!$N134)^2)))</f>
        <v>0</v>
      </c>
      <c r="AV396" s="297">
        <f>IF(AV$78="NA",0,IF(AV$78="POC",'7. INPUT O&amp;N UC'!$I134*'7. INPUT O&amp;N UC'!$L134,IF(AV$78="RUN",'7. INPUT O&amp;N UC'!$H134*'7. INPUT O&amp;N UC'!$L134*(1-'7. INPUT O&amp;N UC'!$M134)*(1+'7. INPUT O&amp;N UC'!$N134)^3)))</f>
        <v>0</v>
      </c>
      <c r="AW396" s="297">
        <f>IF(AW$78="NA",0,IF(AW$78="POC",'7. INPUT O&amp;N UC'!$I134*'7. INPUT O&amp;N UC'!$L134,IF(AW$78="RUN",'7. INPUT O&amp;N UC'!$H134*'7. INPUT O&amp;N UC'!$L134*(1-'7. INPUT O&amp;N UC'!$M134)*(1+'7. INPUT O&amp;N UC'!$N134)^3)))</f>
        <v>0</v>
      </c>
      <c r="AX396" s="297">
        <f>IF(AX$78="NA",0,IF(AX$78="POC",'7. INPUT O&amp;N UC'!$I134*'7. INPUT O&amp;N UC'!$L134,IF(AX$78="RUN",'7. INPUT O&amp;N UC'!$H134*'7. INPUT O&amp;N UC'!$L134*(1-'7. INPUT O&amp;N UC'!$M134)*(1+'7. INPUT O&amp;N UC'!$N134)^3)))</f>
        <v>0</v>
      </c>
      <c r="AY396" s="297">
        <f>IF(AY$78="NA",0,IF(AY$78="POC",'7. INPUT O&amp;N UC'!$I134*'7. INPUT O&amp;N UC'!$L134,IF(AY$78="RUN",'7. INPUT O&amp;N UC'!$H134*'7. INPUT O&amp;N UC'!$L134*(1-'7. INPUT O&amp;N UC'!$M134)*(1+'7. INPUT O&amp;N UC'!$N134)^3)))</f>
        <v>0</v>
      </c>
      <c r="AZ396" s="297">
        <f>IF(AZ$78="NA",0,IF(AZ$78="POC",'7. INPUT O&amp;N UC'!$I134*'7. INPUT O&amp;N UC'!$L134,IF(AZ$78="RUN",'7. INPUT O&amp;N UC'!$H134*'7. INPUT O&amp;N UC'!$L134*(1-'7. INPUT O&amp;N UC'!$M134)*(1+'7. INPUT O&amp;N UC'!$N134)^3)))</f>
        <v>0</v>
      </c>
      <c r="BA396" s="297">
        <f>IF(BA$78="NA",0,IF(BA$78="POC",'7. INPUT O&amp;N UC'!$I134*'7. INPUT O&amp;N UC'!$L134,IF(BA$78="RUN",'7. INPUT O&amp;N UC'!$H134*'7. INPUT O&amp;N UC'!$L134*(1-'7. INPUT O&amp;N UC'!$M134)*(1+'7. INPUT O&amp;N UC'!$N134)^3)))</f>
        <v>0</v>
      </c>
      <c r="BB396" s="297">
        <f>IF(BB$78="NA",0,IF(BB$78="POC",'7. INPUT O&amp;N UC'!$I134*'7. INPUT O&amp;N UC'!$L134,IF(BB$78="RUN",'7. INPUT O&amp;N UC'!$H134*'7. INPUT O&amp;N UC'!$L134*(1-'7. INPUT O&amp;N UC'!$M134)*(1+'7. INPUT O&amp;N UC'!$N134)^3)))</f>
        <v>0</v>
      </c>
      <c r="BC396" s="297">
        <f>IF(BC$78="NA",0,IF(BC$78="POC",'7. INPUT O&amp;N UC'!$I134*'7. INPUT O&amp;N UC'!$L134,IF(BC$78="RUN",'7. INPUT O&amp;N UC'!$H134*'7. INPUT O&amp;N UC'!$L134*(1-'7. INPUT O&amp;N UC'!$M134)*(1+'7. INPUT O&amp;N UC'!$N134)^3)))</f>
        <v>0</v>
      </c>
      <c r="BD396" s="297">
        <f>IF(BD$78="NA",0,IF(BD$78="POC",'7. INPUT O&amp;N UC'!$I134*'7. INPUT O&amp;N UC'!$L134,IF(BD$78="RUN",'7. INPUT O&amp;N UC'!$H134*'7. INPUT O&amp;N UC'!$L134*(1-'7. INPUT O&amp;N UC'!$M134)*(1+'7. INPUT O&amp;N UC'!$N134)^3)))</f>
        <v>0</v>
      </c>
      <c r="BE396" s="297">
        <f>IF(BE$78="NA",0,IF(BE$78="POC",'7. INPUT O&amp;N UC'!$I134*'7. INPUT O&amp;N UC'!$L134,IF(BE$78="RUN",'7. INPUT O&amp;N UC'!$H134*'7. INPUT O&amp;N UC'!$L134*(1-'7. INPUT O&amp;N UC'!$M134)*(1+'7. INPUT O&amp;N UC'!$N134)^3)))</f>
        <v>0</v>
      </c>
      <c r="BF396" s="297">
        <f>IF(BF$78="NA",0,IF(BF$78="POC",'7. INPUT O&amp;N UC'!$I134*'7. INPUT O&amp;N UC'!$L134,IF(BF$78="RUN",'7. INPUT O&amp;N UC'!$H134*'7. INPUT O&amp;N UC'!$L134*(1-'7. INPUT O&amp;N UC'!$M134)*(1+'7. INPUT O&amp;N UC'!$N134)^3)))</f>
        <v>0</v>
      </c>
      <c r="BG396" s="297">
        <f>IF(BG$78="NA",0,IF(BG$78="POC",'7. INPUT O&amp;N UC'!$I134*'7. INPUT O&amp;N UC'!$L134,IF(BG$78="RUN",'7. INPUT O&amp;N UC'!$H134*'7. INPUT O&amp;N UC'!$L134*(1-'7. INPUT O&amp;N UC'!$M134)*(1+'7. INPUT O&amp;N UC'!$N134)^3)))</f>
        <v>0</v>
      </c>
      <c r="BH396" s="297">
        <f>IF(BH$78="NA",0,IF(BH$78="POC",'7. INPUT O&amp;N UC'!$I134*'7. INPUT O&amp;N UC'!$L134,IF(BH$78="RUN",'7. INPUT O&amp;N UC'!$H134*'7. INPUT O&amp;N UC'!$L134*(1-'7. INPUT O&amp;N UC'!$M134)*(1+'7. INPUT O&amp;N UC'!$N134)^4)))</f>
        <v>0</v>
      </c>
      <c r="BI396" s="297">
        <f>IF(BI$78="NA",0,IF(BI$78="POC",'7. INPUT O&amp;N UC'!$I134*'7. INPUT O&amp;N UC'!$L134,IF(BI$78="RUN",'7. INPUT O&amp;N UC'!$H134*'7. INPUT O&amp;N UC'!$L134*(1-'7. INPUT O&amp;N UC'!$M134)*(1+'7. INPUT O&amp;N UC'!$N134)^4)))</f>
        <v>0</v>
      </c>
      <c r="BJ396" s="297">
        <f>IF(BJ$78="NA",0,IF(BJ$78="POC",'7. INPUT O&amp;N UC'!$I134*'7. INPUT O&amp;N UC'!$L134,IF(BJ$78="RUN",'7. INPUT O&amp;N UC'!$H134*'7. INPUT O&amp;N UC'!$L134*(1-'7. INPUT O&amp;N UC'!$M134)*(1+'7. INPUT O&amp;N UC'!$N134)^4)))</f>
        <v>0</v>
      </c>
      <c r="BK396" s="297">
        <f>IF(BK$78="NA",0,IF(BK$78="POC",'7. INPUT O&amp;N UC'!$I134*'7. INPUT O&amp;N UC'!$L134,IF(BK$78="RUN",'7. INPUT O&amp;N UC'!$H134*'7. INPUT O&amp;N UC'!$L134*(1-'7. INPUT O&amp;N UC'!$M134)*(1+'7. INPUT O&amp;N UC'!$N134)^4)))</f>
        <v>0</v>
      </c>
      <c r="BL396" s="297">
        <f>IF(BL$78="NA",0,IF(BL$78="POC",'7. INPUT O&amp;N UC'!$I134*'7. INPUT O&amp;N UC'!$L134,IF(BL$78="RUN",'7. INPUT O&amp;N UC'!$H134*'7. INPUT O&amp;N UC'!$L134*(1-'7. INPUT O&amp;N UC'!$M134)*(1+'7. INPUT O&amp;N UC'!$N134)^4)))</f>
        <v>0</v>
      </c>
      <c r="BM396" s="297">
        <f>IF(BM$78="NA",0,IF(BM$78="POC",'7. INPUT O&amp;N UC'!$I134*'7. INPUT O&amp;N UC'!$L134,IF(BM$78="RUN",'7. INPUT O&amp;N UC'!$H134*'7. INPUT O&amp;N UC'!$L134*(1-'7. INPUT O&amp;N UC'!$M134)*(1+'7. INPUT O&amp;N UC'!$N134)^4)))</f>
        <v>0</v>
      </c>
      <c r="BN396" s="297">
        <f>IF(BN$78="NA",0,IF(BN$78="POC",'7. INPUT O&amp;N UC'!$I134*'7. INPUT O&amp;N UC'!$L134,IF(BN$78="RUN",'7. INPUT O&amp;N UC'!$H134*'7. INPUT O&amp;N UC'!$L134*(1-'7. INPUT O&amp;N UC'!$M134)*(1+'7. INPUT O&amp;N UC'!$N134)^4)))</f>
        <v>0</v>
      </c>
      <c r="BO396" s="297">
        <f>IF(BO$78="NA",0,IF(BO$78="POC",'7. INPUT O&amp;N UC'!$I134*'7. INPUT O&amp;N UC'!$L134,IF(BO$78="RUN",'7. INPUT O&amp;N UC'!$H134*'7. INPUT O&amp;N UC'!$L134*(1-'7. INPUT O&amp;N UC'!$M134)*(1+'7. INPUT O&amp;N UC'!$N134)^4)))</f>
        <v>0</v>
      </c>
      <c r="BP396" s="297">
        <f>IF(BP$78="NA",0,IF(BP$78="POC",'7. INPUT O&amp;N UC'!$I134*'7. INPUT O&amp;N UC'!$L134,IF(BP$78="RUN",'7. INPUT O&amp;N UC'!$H134*'7. INPUT O&amp;N UC'!$L134*(1-'7. INPUT O&amp;N UC'!$M134)*(1+'7. INPUT O&amp;N UC'!$N134)^4)))</f>
        <v>0</v>
      </c>
      <c r="BQ396" s="297">
        <f>IF(BQ$78="NA",0,IF(BQ$78="POC",'7. INPUT O&amp;N UC'!$I134*'7. INPUT O&amp;N UC'!$L134,IF(BQ$78="RUN",'7. INPUT O&amp;N UC'!$H134*'7. INPUT O&amp;N UC'!$L134*(1-'7. INPUT O&amp;N UC'!$M134)*(1+'7. INPUT O&amp;N UC'!$N134)^4)))</f>
        <v>0</v>
      </c>
      <c r="BR396" s="297">
        <f>IF(BR$78="NA",0,IF(BR$78="POC",'7. INPUT O&amp;N UC'!$I134*'7. INPUT O&amp;N UC'!$L134,IF(BR$78="RUN",'7. INPUT O&amp;N UC'!$H134*'7. INPUT O&amp;N UC'!$L134*(1-'7. INPUT O&amp;N UC'!$M134)*(1+'7. INPUT O&amp;N UC'!$N134)^4)))</f>
        <v>0</v>
      </c>
      <c r="BS396" s="297">
        <f>IF(BS$78="NA",0,IF(BS$78="POC",'7. INPUT O&amp;N UC'!$I134*'7. INPUT O&amp;N UC'!$L134,IF(BS$78="RUN",'7. INPUT O&amp;N UC'!$H134*'7. INPUT O&amp;N UC'!$L134*(1-'7. INPUT O&amp;N UC'!$M134)*(1+'7. INPUT O&amp;N UC'!$N134)^4)))</f>
        <v>0</v>
      </c>
    </row>
    <row r="397" spans="1:71" s="80" customFormat="1" outlineLevel="2">
      <c r="B397" s="129" t="str">
        <f>'7. INPUT O&amp;N UC'!D135</f>
        <v>O&amp;N UC-4.1.3-Item #18</v>
      </c>
      <c r="C397" s="129">
        <f>'7. INPUT O&amp;N UC'!F135</f>
        <v>0</v>
      </c>
      <c r="E397" s="297">
        <f t="shared" si="226"/>
        <v>0</v>
      </c>
      <c r="F397" s="297">
        <f t="shared" si="227"/>
        <v>0</v>
      </c>
      <c r="G397" s="297">
        <f t="shared" si="228"/>
        <v>0</v>
      </c>
      <c r="H397" s="297">
        <f t="shared" si="229"/>
        <v>0</v>
      </c>
      <c r="I397" s="297">
        <f t="shared" si="230"/>
        <v>0</v>
      </c>
      <c r="J397" s="297">
        <f t="shared" si="231"/>
        <v>0</v>
      </c>
      <c r="K397" s="291"/>
      <c r="L397" s="297">
        <f>IF(L$78="NA",0,IF(L$78="POC",'7. INPUT O&amp;N UC'!$I135*'7. INPUT O&amp;N UC'!$L135,IF(L$78="RUN",'7. INPUT O&amp;N UC'!$H135*'7. INPUT O&amp;N UC'!$L135*(1-'7. INPUT O&amp;N UC'!$M135))))</f>
        <v>0</v>
      </c>
      <c r="M397" s="297">
        <f>IF(M$78="NA",0,IF(M$78="POC",'7. INPUT O&amp;N UC'!$I135*'7. INPUT O&amp;N UC'!$L135,IF(M$78="RUN",'7. INPUT O&amp;N UC'!$H135*'7. INPUT O&amp;N UC'!$L135*(1-'7. INPUT O&amp;N UC'!$M135))))</f>
        <v>0</v>
      </c>
      <c r="N397" s="297">
        <f>IF(N$78="NA",0,IF(N$78="POC",'7. INPUT O&amp;N UC'!$I135*'7. INPUT O&amp;N UC'!$L135,IF(N$78="RUN",'7. INPUT O&amp;N UC'!$H135*'7. INPUT O&amp;N UC'!$L135*(1-'7. INPUT O&amp;N UC'!$M135))))</f>
        <v>0</v>
      </c>
      <c r="O397" s="297">
        <f>IF(O$78="NA",0,IF(O$78="POC",'7. INPUT O&amp;N UC'!$I135*'7. INPUT O&amp;N UC'!$L135,IF(O$78="RUN",'7. INPUT O&amp;N UC'!$H135*'7. INPUT O&amp;N UC'!$L135*(1-'7. INPUT O&amp;N UC'!$M135))))</f>
        <v>0</v>
      </c>
      <c r="P397" s="297">
        <f>IF(P$78="NA",0,IF(P$78="POC",'7. INPUT O&amp;N UC'!$I135*'7. INPUT O&amp;N UC'!$L135,IF(P$78="RUN",'7. INPUT O&amp;N UC'!$H135*'7. INPUT O&amp;N UC'!$L135*(1-'7. INPUT O&amp;N UC'!$M135))))</f>
        <v>0</v>
      </c>
      <c r="Q397" s="297">
        <f>IF(Q$78="NA",0,IF(Q$78="POC",'7. INPUT O&amp;N UC'!$I135*'7. INPUT O&amp;N UC'!$L135,IF(Q$78="RUN",'7. INPUT O&amp;N UC'!$H135*'7. INPUT O&amp;N UC'!$L135*(1-'7. INPUT O&amp;N UC'!$M135))))</f>
        <v>0</v>
      </c>
      <c r="R397" s="297">
        <f>IF(R$78="NA",0,IF(R$78="POC",'7. INPUT O&amp;N UC'!$I135*'7. INPUT O&amp;N UC'!$L135,IF(R$78="RUN",'7. INPUT O&amp;N UC'!$H135*'7. INPUT O&amp;N UC'!$L135*(1-'7. INPUT O&amp;N UC'!$M135))))</f>
        <v>0</v>
      </c>
      <c r="S397" s="297">
        <f>IF(S$78="NA",0,IF(S$78="POC",'7. INPUT O&amp;N UC'!$I135*'7. INPUT O&amp;N UC'!$L135,IF(S$78="RUN",'7. INPUT O&amp;N UC'!$H135*'7. INPUT O&amp;N UC'!$L135*(1-'7. INPUT O&amp;N UC'!$M135))))</f>
        <v>0</v>
      </c>
      <c r="T397" s="297">
        <f>IF(T$78="NA",0,IF(T$78="POC",'7. INPUT O&amp;N UC'!$I135*'7. INPUT O&amp;N UC'!$L135,IF(T$78="RUN",'7. INPUT O&amp;N UC'!$H135*'7. INPUT O&amp;N UC'!$L135*(1-'7. INPUT O&amp;N UC'!$M135))))</f>
        <v>0</v>
      </c>
      <c r="U397" s="297">
        <f>IF(U$78="NA",0,IF(U$78="POC",'7. INPUT O&amp;N UC'!$I135*'7. INPUT O&amp;N UC'!$L135,IF(U$78="RUN",'7. INPUT O&amp;N UC'!$H135*'7. INPUT O&amp;N UC'!$L135*(1-'7. INPUT O&amp;N UC'!$M135))))</f>
        <v>0</v>
      </c>
      <c r="V397" s="297">
        <f>IF(V$78="NA",0,IF(V$78="POC",'7. INPUT O&amp;N UC'!$I135*'7. INPUT O&amp;N UC'!$L135,IF(V$78="RUN",'7. INPUT O&amp;N UC'!$H135*'7. INPUT O&amp;N UC'!$L135*(1-'7. INPUT O&amp;N UC'!$M135))))</f>
        <v>0</v>
      </c>
      <c r="W397" s="297">
        <f>IF(W$78="NA",0,IF(W$78="POC",'7. INPUT O&amp;N UC'!$I135*'7. INPUT O&amp;N UC'!$L135,IF(W$78="RUN",'7. INPUT O&amp;N UC'!$H135*'7. INPUT O&amp;N UC'!$L135*(1-'7. INPUT O&amp;N UC'!$M135))))</f>
        <v>0</v>
      </c>
      <c r="X397" s="297">
        <f>IF(X$78="NA",0,IF(X$78="POC",'7. INPUT O&amp;N UC'!$I135*'7. INPUT O&amp;N UC'!$L135,IF(X$78="RUN",'7. INPUT O&amp;N UC'!$H135*'7. INPUT O&amp;N UC'!$L135*(1-'7. INPUT O&amp;N UC'!$M135)*(1+'7. INPUT O&amp;N UC'!$N135))))</f>
        <v>0</v>
      </c>
      <c r="Y397" s="297">
        <f>IF(Y$78="NA",0,IF(Y$78="POC",'7. INPUT O&amp;N UC'!$I135*'7. INPUT O&amp;N UC'!$L135,IF(Y$78="RUN",'7. INPUT O&amp;N UC'!$H135*'7. INPUT O&amp;N UC'!$L135*(1-'7. INPUT O&amp;N UC'!$M135)*(1+'7. INPUT O&amp;N UC'!$N135))))</f>
        <v>0</v>
      </c>
      <c r="Z397" s="297">
        <f>IF(Z$78="NA",0,IF(Z$78="POC",'7. INPUT O&amp;N UC'!$I135*'7. INPUT O&amp;N UC'!$L135,IF(Z$78="RUN",'7. INPUT O&amp;N UC'!$H135*'7. INPUT O&amp;N UC'!$L135*(1-'7. INPUT O&amp;N UC'!$M135)*(1+'7. INPUT O&amp;N UC'!$N135))))</f>
        <v>0</v>
      </c>
      <c r="AA397" s="297">
        <f>IF(AA$78="NA",0,IF(AA$78="POC",'7. INPUT O&amp;N UC'!$I135*'7. INPUT O&amp;N UC'!$L135,IF(AA$78="RUN",'7. INPUT O&amp;N UC'!$H135*'7. INPUT O&amp;N UC'!$L135*(1-'7. INPUT O&amp;N UC'!$M135)*(1+'7. INPUT O&amp;N UC'!$N135))))</f>
        <v>0</v>
      </c>
      <c r="AB397" s="297">
        <f>IF(AB$78="NA",0,IF(AB$78="POC",'7. INPUT O&amp;N UC'!$I135*'7. INPUT O&amp;N UC'!$L135,IF(AB$78="RUN",'7. INPUT O&amp;N UC'!$H135*'7. INPUT O&amp;N UC'!$L135*(1-'7. INPUT O&amp;N UC'!$M135)*(1+'7. INPUT O&amp;N UC'!$N135))))</f>
        <v>0</v>
      </c>
      <c r="AC397" s="297">
        <f>IF(AC$78="NA",0,IF(AC$78="POC",'7. INPUT O&amp;N UC'!$I135*'7. INPUT O&amp;N UC'!$L135,IF(AC$78="RUN",'7. INPUT O&amp;N UC'!$H135*'7. INPUT O&amp;N UC'!$L135*(1-'7. INPUT O&amp;N UC'!$M135)*(1+'7. INPUT O&amp;N UC'!$N135))))</f>
        <v>0</v>
      </c>
      <c r="AD397" s="297">
        <f>IF(AD$78="NA",0,IF(AD$78="POC",'7. INPUT O&amp;N UC'!$I135*'7. INPUT O&amp;N UC'!$L135,IF(AD$78="RUN",'7. INPUT O&amp;N UC'!$H135*'7. INPUT O&amp;N UC'!$L135*(1-'7. INPUT O&amp;N UC'!$M135)*(1+'7. INPUT O&amp;N UC'!$N135))))</f>
        <v>0</v>
      </c>
      <c r="AE397" s="297">
        <f>IF(AE$78="NA",0,IF(AE$78="POC",'7. INPUT O&amp;N UC'!$I135*'7. INPUT O&amp;N UC'!$L135,IF(AE$78="RUN",'7. INPUT O&amp;N UC'!$H135*'7. INPUT O&amp;N UC'!$L135*(1-'7. INPUT O&amp;N UC'!$M135)*(1+'7. INPUT O&amp;N UC'!$N135))))</f>
        <v>0</v>
      </c>
      <c r="AF397" s="297">
        <f>IF(AF$78="NA",0,IF(AF$78="POC",'7. INPUT O&amp;N UC'!$I135*'7. INPUT O&amp;N UC'!$L135,IF(AF$78="RUN",'7. INPUT O&amp;N UC'!$H135*'7. INPUT O&amp;N UC'!$L135*(1-'7. INPUT O&amp;N UC'!$M135)*(1+'7. INPUT O&amp;N UC'!$N135))))</f>
        <v>0</v>
      </c>
      <c r="AG397" s="297">
        <f>IF(AG$78="NA",0,IF(AG$78="POC",'7. INPUT O&amp;N UC'!$I135*'7. INPUT O&amp;N UC'!$L135,IF(AG$78="RUN",'7. INPUT O&amp;N UC'!$H135*'7. INPUT O&amp;N UC'!$L135*(1-'7. INPUT O&amp;N UC'!$M135)*(1+'7. INPUT O&amp;N UC'!$N135))))</f>
        <v>0</v>
      </c>
      <c r="AH397" s="297">
        <f>IF(AH$78="NA",0,IF(AH$78="POC",'7. INPUT O&amp;N UC'!$I135*'7. INPUT O&amp;N UC'!$L135,IF(AH$78="RUN",'7. INPUT O&amp;N UC'!$H135*'7. INPUT O&amp;N UC'!$L135*(1-'7. INPUT O&amp;N UC'!$M135)*(1+'7. INPUT O&amp;N UC'!$N135))))</f>
        <v>0</v>
      </c>
      <c r="AI397" s="297">
        <f>IF(AI$78="NA",0,IF(AI$78="POC",'7. INPUT O&amp;N UC'!$I135*'7. INPUT O&amp;N UC'!$L135,IF(AI$78="RUN",'7. INPUT O&amp;N UC'!$H135*'7. INPUT O&amp;N UC'!$L135*(1-'7. INPUT O&amp;N UC'!$M135)*(1+'7. INPUT O&amp;N UC'!$N135))))</f>
        <v>0</v>
      </c>
      <c r="AJ397" s="297">
        <f>IF(AJ$78="NA",0,IF(AJ$78="POC",'7. INPUT O&amp;N UC'!$I135*'7. INPUT O&amp;N UC'!$L135,IF(AJ$78="RUN",'7. INPUT O&amp;N UC'!$H135*'7. INPUT O&amp;N UC'!$L135*(1-'7. INPUT O&amp;N UC'!$M135)*(1+'7. INPUT O&amp;N UC'!$N135)^2)))</f>
        <v>0</v>
      </c>
      <c r="AK397" s="297">
        <f>IF(AK$78="NA",0,IF(AK$78="POC",'7. INPUT O&amp;N UC'!$I135*'7. INPUT O&amp;N UC'!$L135,IF(AK$78="RUN",'7. INPUT O&amp;N UC'!$H135*'7. INPUT O&amp;N UC'!$L135*(1-'7. INPUT O&amp;N UC'!$M135)*(1+'7. INPUT O&amp;N UC'!$N135)^2)))</f>
        <v>0</v>
      </c>
      <c r="AL397" s="297">
        <f>IF(AL$78="NA",0,IF(AL$78="POC",'7. INPUT O&amp;N UC'!$I135*'7. INPUT O&amp;N UC'!$L135,IF(AL$78="RUN",'7. INPUT O&amp;N UC'!$H135*'7. INPUT O&amp;N UC'!$L135*(1-'7. INPUT O&amp;N UC'!$M135)*(1+'7. INPUT O&amp;N UC'!$N135)^2)))</f>
        <v>0</v>
      </c>
      <c r="AM397" s="297">
        <f>IF(AM$78="NA",0,IF(AM$78="POC",'7. INPUT O&amp;N UC'!$I135*'7. INPUT O&amp;N UC'!$L135,IF(AM$78="RUN",'7. INPUT O&amp;N UC'!$H135*'7. INPUT O&amp;N UC'!$L135*(1-'7. INPUT O&amp;N UC'!$M135)*(1+'7. INPUT O&amp;N UC'!$N135)^2)))</f>
        <v>0</v>
      </c>
      <c r="AN397" s="297">
        <f>IF(AN$78="NA",0,IF(AN$78="POC",'7. INPUT O&amp;N UC'!$I135*'7. INPUT O&amp;N UC'!$L135,IF(AN$78="RUN",'7. INPUT O&amp;N UC'!$H135*'7. INPUT O&amp;N UC'!$L135*(1-'7. INPUT O&amp;N UC'!$M135)*(1+'7. INPUT O&amp;N UC'!$N135)^2)))</f>
        <v>0</v>
      </c>
      <c r="AO397" s="297">
        <f>IF(AO$78="NA",0,IF(AO$78="POC",'7. INPUT O&amp;N UC'!$I135*'7. INPUT O&amp;N UC'!$L135,IF(AO$78="RUN",'7. INPUT O&amp;N UC'!$H135*'7. INPUT O&amp;N UC'!$L135*(1-'7. INPUT O&amp;N UC'!$M135)*(1+'7. INPUT O&amp;N UC'!$N135)^2)))</f>
        <v>0</v>
      </c>
      <c r="AP397" s="297">
        <f>IF(AP$78="NA",0,IF(AP$78="POC",'7. INPUT O&amp;N UC'!$I135*'7. INPUT O&amp;N UC'!$L135,IF(AP$78="RUN",'7. INPUT O&amp;N UC'!$H135*'7. INPUT O&amp;N UC'!$L135*(1-'7. INPUT O&amp;N UC'!$M135)*(1+'7. INPUT O&amp;N UC'!$N135)^2)))</f>
        <v>0</v>
      </c>
      <c r="AQ397" s="297">
        <f>IF(AQ$78="NA",0,IF(AQ$78="POC",'7. INPUT O&amp;N UC'!$I135*'7. INPUT O&amp;N UC'!$L135,IF(AQ$78="RUN",'7. INPUT O&amp;N UC'!$H135*'7. INPUT O&amp;N UC'!$L135*(1-'7. INPUT O&amp;N UC'!$M135)*(1+'7. INPUT O&amp;N UC'!$N135)^2)))</f>
        <v>0</v>
      </c>
      <c r="AR397" s="297">
        <f>IF(AR$78="NA",0,IF(AR$78="POC",'7. INPUT O&amp;N UC'!$I135*'7. INPUT O&amp;N UC'!$L135,IF(AR$78="RUN",'7. INPUT O&amp;N UC'!$H135*'7. INPUT O&amp;N UC'!$L135*(1-'7. INPUT O&amp;N UC'!$M135)*(1+'7. INPUT O&amp;N UC'!$N135)^2)))</f>
        <v>0</v>
      </c>
      <c r="AS397" s="297">
        <f>IF(AS$78="NA",0,IF(AS$78="POC",'7. INPUT O&amp;N UC'!$I135*'7. INPUT O&amp;N UC'!$L135,IF(AS$78="RUN",'7. INPUT O&amp;N UC'!$H135*'7. INPUT O&amp;N UC'!$L135*(1-'7. INPUT O&amp;N UC'!$M135)*(1+'7. INPUT O&amp;N UC'!$N135)^2)))</f>
        <v>0</v>
      </c>
      <c r="AT397" s="297">
        <f>IF(AT$78="NA",0,IF(AT$78="POC",'7. INPUT O&amp;N UC'!$I135*'7. INPUT O&amp;N UC'!$L135,IF(AT$78="RUN",'7. INPUT O&amp;N UC'!$H135*'7. INPUT O&amp;N UC'!$L135*(1-'7. INPUT O&amp;N UC'!$M135)*(1+'7. INPUT O&amp;N UC'!$N135)^2)))</f>
        <v>0</v>
      </c>
      <c r="AU397" s="297">
        <f>IF(AU$78="NA",0,IF(AU$78="POC",'7. INPUT O&amp;N UC'!$I135*'7. INPUT O&amp;N UC'!$L135,IF(AU$78="RUN",'7. INPUT O&amp;N UC'!$H135*'7. INPUT O&amp;N UC'!$L135*(1-'7. INPUT O&amp;N UC'!$M135)*(1+'7. INPUT O&amp;N UC'!$N135)^2)))</f>
        <v>0</v>
      </c>
      <c r="AV397" s="297">
        <f>IF(AV$78="NA",0,IF(AV$78="POC",'7. INPUT O&amp;N UC'!$I135*'7. INPUT O&amp;N UC'!$L135,IF(AV$78="RUN",'7. INPUT O&amp;N UC'!$H135*'7. INPUT O&amp;N UC'!$L135*(1-'7. INPUT O&amp;N UC'!$M135)*(1+'7. INPUT O&amp;N UC'!$N135)^3)))</f>
        <v>0</v>
      </c>
      <c r="AW397" s="297">
        <f>IF(AW$78="NA",0,IF(AW$78="POC",'7. INPUT O&amp;N UC'!$I135*'7. INPUT O&amp;N UC'!$L135,IF(AW$78="RUN",'7. INPUT O&amp;N UC'!$H135*'7. INPUT O&amp;N UC'!$L135*(1-'7. INPUT O&amp;N UC'!$M135)*(1+'7. INPUT O&amp;N UC'!$N135)^3)))</f>
        <v>0</v>
      </c>
      <c r="AX397" s="297">
        <f>IF(AX$78="NA",0,IF(AX$78="POC",'7. INPUT O&amp;N UC'!$I135*'7. INPUT O&amp;N UC'!$L135,IF(AX$78="RUN",'7. INPUT O&amp;N UC'!$H135*'7. INPUT O&amp;N UC'!$L135*(1-'7. INPUT O&amp;N UC'!$M135)*(1+'7. INPUT O&amp;N UC'!$N135)^3)))</f>
        <v>0</v>
      </c>
      <c r="AY397" s="297">
        <f>IF(AY$78="NA",0,IF(AY$78="POC",'7. INPUT O&amp;N UC'!$I135*'7. INPUT O&amp;N UC'!$L135,IF(AY$78="RUN",'7. INPUT O&amp;N UC'!$H135*'7. INPUT O&amp;N UC'!$L135*(1-'7. INPUT O&amp;N UC'!$M135)*(1+'7. INPUT O&amp;N UC'!$N135)^3)))</f>
        <v>0</v>
      </c>
      <c r="AZ397" s="297">
        <f>IF(AZ$78="NA",0,IF(AZ$78="POC",'7. INPUT O&amp;N UC'!$I135*'7. INPUT O&amp;N UC'!$L135,IF(AZ$78="RUN",'7. INPUT O&amp;N UC'!$H135*'7. INPUT O&amp;N UC'!$L135*(1-'7. INPUT O&amp;N UC'!$M135)*(1+'7. INPUT O&amp;N UC'!$N135)^3)))</f>
        <v>0</v>
      </c>
      <c r="BA397" s="297">
        <f>IF(BA$78="NA",0,IF(BA$78="POC",'7. INPUT O&amp;N UC'!$I135*'7. INPUT O&amp;N UC'!$L135,IF(BA$78="RUN",'7. INPUT O&amp;N UC'!$H135*'7. INPUT O&amp;N UC'!$L135*(1-'7. INPUT O&amp;N UC'!$M135)*(1+'7. INPUT O&amp;N UC'!$N135)^3)))</f>
        <v>0</v>
      </c>
      <c r="BB397" s="297">
        <f>IF(BB$78="NA",0,IF(BB$78="POC",'7. INPUT O&amp;N UC'!$I135*'7. INPUT O&amp;N UC'!$L135,IF(BB$78="RUN",'7. INPUT O&amp;N UC'!$H135*'7. INPUT O&amp;N UC'!$L135*(1-'7. INPUT O&amp;N UC'!$M135)*(1+'7. INPUT O&amp;N UC'!$N135)^3)))</f>
        <v>0</v>
      </c>
      <c r="BC397" s="297">
        <f>IF(BC$78="NA",0,IF(BC$78="POC",'7. INPUT O&amp;N UC'!$I135*'7. INPUT O&amp;N UC'!$L135,IF(BC$78="RUN",'7. INPUT O&amp;N UC'!$H135*'7. INPUT O&amp;N UC'!$L135*(1-'7. INPUT O&amp;N UC'!$M135)*(1+'7. INPUT O&amp;N UC'!$N135)^3)))</f>
        <v>0</v>
      </c>
      <c r="BD397" s="297">
        <f>IF(BD$78="NA",0,IF(BD$78="POC",'7. INPUT O&amp;N UC'!$I135*'7. INPUT O&amp;N UC'!$L135,IF(BD$78="RUN",'7. INPUT O&amp;N UC'!$H135*'7. INPUT O&amp;N UC'!$L135*(1-'7. INPUT O&amp;N UC'!$M135)*(1+'7. INPUT O&amp;N UC'!$N135)^3)))</f>
        <v>0</v>
      </c>
      <c r="BE397" s="297">
        <f>IF(BE$78="NA",0,IF(BE$78="POC",'7. INPUT O&amp;N UC'!$I135*'7. INPUT O&amp;N UC'!$L135,IF(BE$78="RUN",'7. INPUT O&amp;N UC'!$H135*'7. INPUT O&amp;N UC'!$L135*(1-'7. INPUT O&amp;N UC'!$M135)*(1+'7. INPUT O&amp;N UC'!$N135)^3)))</f>
        <v>0</v>
      </c>
      <c r="BF397" s="297">
        <f>IF(BF$78="NA",0,IF(BF$78="POC",'7. INPUT O&amp;N UC'!$I135*'7. INPUT O&amp;N UC'!$L135,IF(BF$78="RUN",'7. INPUT O&amp;N UC'!$H135*'7. INPUT O&amp;N UC'!$L135*(1-'7. INPUT O&amp;N UC'!$M135)*(1+'7. INPUT O&amp;N UC'!$N135)^3)))</f>
        <v>0</v>
      </c>
      <c r="BG397" s="297">
        <f>IF(BG$78="NA",0,IF(BG$78="POC",'7. INPUT O&amp;N UC'!$I135*'7. INPUT O&amp;N UC'!$L135,IF(BG$78="RUN",'7. INPUT O&amp;N UC'!$H135*'7. INPUT O&amp;N UC'!$L135*(1-'7. INPUT O&amp;N UC'!$M135)*(1+'7. INPUT O&amp;N UC'!$N135)^3)))</f>
        <v>0</v>
      </c>
      <c r="BH397" s="297">
        <f>IF(BH$78="NA",0,IF(BH$78="POC",'7. INPUT O&amp;N UC'!$I135*'7. INPUT O&amp;N UC'!$L135,IF(BH$78="RUN",'7. INPUT O&amp;N UC'!$H135*'7. INPUT O&amp;N UC'!$L135*(1-'7. INPUT O&amp;N UC'!$M135)*(1+'7. INPUT O&amp;N UC'!$N135)^4)))</f>
        <v>0</v>
      </c>
      <c r="BI397" s="297">
        <f>IF(BI$78="NA",0,IF(BI$78="POC",'7. INPUT O&amp;N UC'!$I135*'7. INPUT O&amp;N UC'!$L135,IF(BI$78="RUN",'7. INPUT O&amp;N UC'!$H135*'7. INPUT O&amp;N UC'!$L135*(1-'7. INPUT O&amp;N UC'!$M135)*(1+'7. INPUT O&amp;N UC'!$N135)^4)))</f>
        <v>0</v>
      </c>
      <c r="BJ397" s="297">
        <f>IF(BJ$78="NA",0,IF(BJ$78="POC",'7. INPUT O&amp;N UC'!$I135*'7. INPUT O&amp;N UC'!$L135,IF(BJ$78="RUN",'7. INPUT O&amp;N UC'!$H135*'7. INPUT O&amp;N UC'!$L135*(1-'7. INPUT O&amp;N UC'!$M135)*(1+'7. INPUT O&amp;N UC'!$N135)^4)))</f>
        <v>0</v>
      </c>
      <c r="BK397" s="297">
        <f>IF(BK$78="NA",0,IF(BK$78="POC",'7. INPUT O&amp;N UC'!$I135*'7. INPUT O&amp;N UC'!$L135,IF(BK$78="RUN",'7. INPUT O&amp;N UC'!$H135*'7. INPUT O&amp;N UC'!$L135*(1-'7. INPUT O&amp;N UC'!$M135)*(1+'7. INPUT O&amp;N UC'!$N135)^4)))</f>
        <v>0</v>
      </c>
      <c r="BL397" s="297">
        <f>IF(BL$78="NA",0,IF(BL$78="POC",'7. INPUT O&amp;N UC'!$I135*'7. INPUT O&amp;N UC'!$L135,IF(BL$78="RUN",'7. INPUT O&amp;N UC'!$H135*'7. INPUT O&amp;N UC'!$L135*(1-'7. INPUT O&amp;N UC'!$M135)*(1+'7. INPUT O&amp;N UC'!$N135)^4)))</f>
        <v>0</v>
      </c>
      <c r="BM397" s="297">
        <f>IF(BM$78="NA",0,IF(BM$78="POC",'7. INPUT O&amp;N UC'!$I135*'7. INPUT O&amp;N UC'!$L135,IF(BM$78="RUN",'7. INPUT O&amp;N UC'!$H135*'7. INPUT O&amp;N UC'!$L135*(1-'7. INPUT O&amp;N UC'!$M135)*(1+'7. INPUT O&amp;N UC'!$N135)^4)))</f>
        <v>0</v>
      </c>
      <c r="BN397" s="297">
        <f>IF(BN$78="NA",0,IF(BN$78="POC",'7. INPUT O&amp;N UC'!$I135*'7. INPUT O&amp;N UC'!$L135,IF(BN$78="RUN",'7. INPUT O&amp;N UC'!$H135*'7. INPUT O&amp;N UC'!$L135*(1-'7. INPUT O&amp;N UC'!$M135)*(1+'7. INPUT O&amp;N UC'!$N135)^4)))</f>
        <v>0</v>
      </c>
      <c r="BO397" s="297">
        <f>IF(BO$78="NA",0,IF(BO$78="POC",'7. INPUT O&amp;N UC'!$I135*'7. INPUT O&amp;N UC'!$L135,IF(BO$78="RUN",'7. INPUT O&amp;N UC'!$H135*'7. INPUT O&amp;N UC'!$L135*(1-'7. INPUT O&amp;N UC'!$M135)*(1+'7. INPUT O&amp;N UC'!$N135)^4)))</f>
        <v>0</v>
      </c>
      <c r="BP397" s="297">
        <f>IF(BP$78="NA",0,IF(BP$78="POC",'7. INPUT O&amp;N UC'!$I135*'7. INPUT O&amp;N UC'!$L135,IF(BP$78="RUN",'7. INPUT O&amp;N UC'!$H135*'7. INPUT O&amp;N UC'!$L135*(1-'7. INPUT O&amp;N UC'!$M135)*(1+'7. INPUT O&amp;N UC'!$N135)^4)))</f>
        <v>0</v>
      </c>
      <c r="BQ397" s="297">
        <f>IF(BQ$78="NA",0,IF(BQ$78="POC",'7. INPUT O&amp;N UC'!$I135*'7. INPUT O&amp;N UC'!$L135,IF(BQ$78="RUN",'7. INPUT O&amp;N UC'!$H135*'7. INPUT O&amp;N UC'!$L135*(1-'7. INPUT O&amp;N UC'!$M135)*(1+'7. INPUT O&amp;N UC'!$N135)^4)))</f>
        <v>0</v>
      </c>
      <c r="BR397" s="297">
        <f>IF(BR$78="NA",0,IF(BR$78="POC",'7. INPUT O&amp;N UC'!$I135*'7. INPUT O&amp;N UC'!$L135,IF(BR$78="RUN",'7. INPUT O&amp;N UC'!$H135*'7. INPUT O&amp;N UC'!$L135*(1-'7. INPUT O&amp;N UC'!$M135)*(1+'7. INPUT O&amp;N UC'!$N135)^4)))</f>
        <v>0</v>
      </c>
      <c r="BS397" s="297">
        <f>IF(BS$78="NA",0,IF(BS$78="POC",'7. INPUT O&amp;N UC'!$I135*'7. INPUT O&amp;N UC'!$L135,IF(BS$78="RUN",'7. INPUT O&amp;N UC'!$H135*'7. INPUT O&amp;N UC'!$L135*(1-'7. INPUT O&amp;N UC'!$M135)*(1+'7. INPUT O&amp;N UC'!$N135)^4)))</f>
        <v>0</v>
      </c>
    </row>
    <row r="398" spans="1:71" s="80" customFormat="1" ht="16" outlineLevel="2">
      <c r="B398" s="129" t="str">
        <f>'7. INPUT O&amp;N UC'!D136</f>
        <v>O&amp;N UC-4.1.3-Item #19</v>
      </c>
      <c r="C398" s="129">
        <f>'7. INPUT O&amp;N UC'!F136</f>
        <v>0</v>
      </c>
      <c r="E398" s="297">
        <f t="shared" si="226"/>
        <v>0</v>
      </c>
      <c r="F398" s="297">
        <f t="shared" si="227"/>
        <v>0</v>
      </c>
      <c r="G398" s="297">
        <f t="shared" si="228"/>
        <v>0</v>
      </c>
      <c r="H398" s="297">
        <f t="shared" si="229"/>
        <v>0</v>
      </c>
      <c r="I398" s="297">
        <f t="shared" si="230"/>
        <v>0</v>
      </c>
      <c r="J398" s="297">
        <f t="shared" si="231"/>
        <v>0</v>
      </c>
      <c r="K398" s="319"/>
      <c r="L398" s="297">
        <f>IF(L$78="NA",0,IF(L$78="POC",'7. INPUT O&amp;N UC'!$I136*'7. INPUT O&amp;N UC'!$L136,IF(L$78="RUN",'7. INPUT O&amp;N UC'!$H136*'7. INPUT O&amp;N UC'!$L136*(1-'7. INPUT O&amp;N UC'!$M136))))</f>
        <v>0</v>
      </c>
      <c r="M398" s="297">
        <f>IF(M$78="NA",0,IF(M$78="POC",'7. INPUT O&amp;N UC'!$I136*'7. INPUT O&amp;N UC'!$L136,IF(M$78="RUN",'7. INPUT O&amp;N UC'!$H136*'7. INPUT O&amp;N UC'!$L136*(1-'7. INPUT O&amp;N UC'!$M136))))</f>
        <v>0</v>
      </c>
      <c r="N398" s="297">
        <f>IF(N$78="NA",0,IF(N$78="POC",'7. INPUT O&amp;N UC'!$I136*'7. INPUT O&amp;N UC'!$L136,IF(N$78="RUN",'7. INPUT O&amp;N UC'!$H136*'7. INPUT O&amp;N UC'!$L136*(1-'7. INPUT O&amp;N UC'!$M136))))</f>
        <v>0</v>
      </c>
      <c r="O398" s="297">
        <f>IF(O$78="NA",0,IF(O$78="POC",'7. INPUT O&amp;N UC'!$I136*'7. INPUT O&amp;N UC'!$L136,IF(O$78="RUN",'7. INPUT O&amp;N UC'!$H136*'7. INPUT O&amp;N UC'!$L136*(1-'7. INPUT O&amp;N UC'!$M136))))</f>
        <v>0</v>
      </c>
      <c r="P398" s="297">
        <f>IF(P$78="NA",0,IF(P$78="POC",'7. INPUT O&amp;N UC'!$I136*'7. INPUT O&amp;N UC'!$L136,IF(P$78="RUN",'7. INPUT O&amp;N UC'!$H136*'7. INPUT O&amp;N UC'!$L136*(1-'7. INPUT O&amp;N UC'!$M136))))</f>
        <v>0</v>
      </c>
      <c r="Q398" s="297">
        <f>IF(Q$78="NA",0,IF(Q$78="POC",'7. INPUT O&amp;N UC'!$I136*'7. INPUT O&amp;N UC'!$L136,IF(Q$78="RUN",'7. INPUT O&amp;N UC'!$H136*'7. INPUT O&amp;N UC'!$L136*(1-'7. INPUT O&amp;N UC'!$M136))))</f>
        <v>0</v>
      </c>
      <c r="R398" s="297">
        <f>IF(R$78="NA",0,IF(R$78="POC",'7. INPUT O&amp;N UC'!$I136*'7. INPUT O&amp;N UC'!$L136,IF(R$78="RUN",'7. INPUT O&amp;N UC'!$H136*'7. INPUT O&amp;N UC'!$L136*(1-'7. INPUT O&amp;N UC'!$M136))))</f>
        <v>0</v>
      </c>
      <c r="S398" s="297">
        <f>IF(S$78="NA",0,IF(S$78="POC",'7. INPUT O&amp;N UC'!$I136*'7. INPUT O&amp;N UC'!$L136,IF(S$78="RUN",'7. INPUT O&amp;N UC'!$H136*'7. INPUT O&amp;N UC'!$L136*(1-'7. INPUT O&amp;N UC'!$M136))))</f>
        <v>0</v>
      </c>
      <c r="T398" s="297">
        <f>IF(T$78="NA",0,IF(T$78="POC",'7. INPUT O&amp;N UC'!$I136*'7. INPUT O&amp;N UC'!$L136,IF(T$78="RUN",'7. INPUT O&amp;N UC'!$H136*'7. INPUT O&amp;N UC'!$L136*(1-'7. INPUT O&amp;N UC'!$M136))))</f>
        <v>0</v>
      </c>
      <c r="U398" s="297">
        <f>IF(U$78="NA",0,IF(U$78="POC",'7. INPUT O&amp;N UC'!$I136*'7. INPUT O&amp;N UC'!$L136,IF(U$78="RUN",'7. INPUT O&amp;N UC'!$H136*'7. INPUT O&amp;N UC'!$L136*(1-'7. INPUT O&amp;N UC'!$M136))))</f>
        <v>0</v>
      </c>
      <c r="V398" s="297">
        <f>IF(V$78="NA",0,IF(V$78="POC",'7. INPUT O&amp;N UC'!$I136*'7. INPUT O&amp;N UC'!$L136,IF(V$78="RUN",'7. INPUT O&amp;N UC'!$H136*'7. INPUT O&amp;N UC'!$L136*(1-'7. INPUT O&amp;N UC'!$M136))))</f>
        <v>0</v>
      </c>
      <c r="W398" s="297">
        <f>IF(W$78="NA",0,IF(W$78="POC",'7. INPUT O&amp;N UC'!$I136*'7. INPUT O&amp;N UC'!$L136,IF(W$78="RUN",'7. INPUT O&amp;N UC'!$H136*'7. INPUT O&amp;N UC'!$L136*(1-'7. INPUT O&amp;N UC'!$M136))))</f>
        <v>0</v>
      </c>
      <c r="X398" s="297">
        <f>IF(X$78="NA",0,IF(X$78="POC",'7. INPUT O&amp;N UC'!$I136*'7. INPUT O&amp;N UC'!$L136,IF(X$78="RUN",'7. INPUT O&amp;N UC'!$H136*'7. INPUT O&amp;N UC'!$L136*(1-'7. INPUT O&amp;N UC'!$M136)*(1+'7. INPUT O&amp;N UC'!$N136))))</f>
        <v>0</v>
      </c>
      <c r="Y398" s="297">
        <f>IF(Y$78="NA",0,IF(Y$78="POC",'7. INPUT O&amp;N UC'!$I136*'7. INPUT O&amp;N UC'!$L136,IF(Y$78="RUN",'7. INPUT O&amp;N UC'!$H136*'7. INPUT O&amp;N UC'!$L136*(1-'7. INPUT O&amp;N UC'!$M136)*(1+'7. INPUT O&amp;N UC'!$N136))))</f>
        <v>0</v>
      </c>
      <c r="Z398" s="297">
        <f>IF(Z$78="NA",0,IF(Z$78="POC",'7. INPUT O&amp;N UC'!$I136*'7. INPUT O&amp;N UC'!$L136,IF(Z$78="RUN",'7. INPUT O&amp;N UC'!$H136*'7. INPUT O&amp;N UC'!$L136*(1-'7. INPUT O&amp;N UC'!$M136)*(1+'7. INPUT O&amp;N UC'!$N136))))</f>
        <v>0</v>
      </c>
      <c r="AA398" s="297">
        <f>IF(AA$78="NA",0,IF(AA$78="POC",'7. INPUT O&amp;N UC'!$I136*'7. INPUT O&amp;N UC'!$L136,IF(AA$78="RUN",'7. INPUT O&amp;N UC'!$H136*'7. INPUT O&amp;N UC'!$L136*(1-'7. INPUT O&amp;N UC'!$M136)*(1+'7. INPUT O&amp;N UC'!$N136))))</f>
        <v>0</v>
      </c>
      <c r="AB398" s="297">
        <f>IF(AB$78="NA",0,IF(AB$78="POC",'7. INPUT O&amp;N UC'!$I136*'7. INPUT O&amp;N UC'!$L136,IF(AB$78="RUN",'7. INPUT O&amp;N UC'!$H136*'7. INPUT O&amp;N UC'!$L136*(1-'7. INPUT O&amp;N UC'!$M136)*(1+'7. INPUT O&amp;N UC'!$N136))))</f>
        <v>0</v>
      </c>
      <c r="AC398" s="297">
        <f>IF(AC$78="NA",0,IF(AC$78="POC",'7. INPUT O&amp;N UC'!$I136*'7. INPUT O&amp;N UC'!$L136,IF(AC$78="RUN",'7. INPUT O&amp;N UC'!$H136*'7. INPUT O&amp;N UC'!$L136*(1-'7. INPUT O&amp;N UC'!$M136)*(1+'7. INPUT O&amp;N UC'!$N136))))</f>
        <v>0</v>
      </c>
      <c r="AD398" s="297">
        <f>IF(AD$78="NA",0,IF(AD$78="POC",'7. INPUT O&amp;N UC'!$I136*'7. INPUT O&amp;N UC'!$L136,IF(AD$78="RUN",'7. INPUT O&amp;N UC'!$H136*'7. INPUT O&amp;N UC'!$L136*(1-'7. INPUT O&amp;N UC'!$M136)*(1+'7. INPUT O&amp;N UC'!$N136))))</f>
        <v>0</v>
      </c>
      <c r="AE398" s="297">
        <f>IF(AE$78="NA",0,IF(AE$78="POC",'7. INPUT O&amp;N UC'!$I136*'7. INPUT O&amp;N UC'!$L136,IF(AE$78="RUN",'7. INPUT O&amp;N UC'!$H136*'7. INPUT O&amp;N UC'!$L136*(1-'7. INPUT O&amp;N UC'!$M136)*(1+'7. INPUT O&amp;N UC'!$N136))))</f>
        <v>0</v>
      </c>
      <c r="AF398" s="297">
        <f>IF(AF$78="NA",0,IF(AF$78="POC",'7. INPUT O&amp;N UC'!$I136*'7. INPUT O&amp;N UC'!$L136,IF(AF$78="RUN",'7. INPUT O&amp;N UC'!$H136*'7. INPUT O&amp;N UC'!$L136*(1-'7. INPUT O&amp;N UC'!$M136)*(1+'7. INPUT O&amp;N UC'!$N136))))</f>
        <v>0</v>
      </c>
      <c r="AG398" s="297">
        <f>IF(AG$78="NA",0,IF(AG$78="POC",'7. INPUT O&amp;N UC'!$I136*'7. INPUT O&amp;N UC'!$L136,IF(AG$78="RUN",'7. INPUT O&amp;N UC'!$H136*'7. INPUT O&amp;N UC'!$L136*(1-'7. INPUT O&amp;N UC'!$M136)*(1+'7. INPUT O&amp;N UC'!$N136))))</f>
        <v>0</v>
      </c>
      <c r="AH398" s="297">
        <f>IF(AH$78="NA",0,IF(AH$78="POC",'7. INPUT O&amp;N UC'!$I136*'7. INPUT O&amp;N UC'!$L136,IF(AH$78="RUN",'7. INPUT O&amp;N UC'!$H136*'7. INPUT O&amp;N UC'!$L136*(1-'7. INPUT O&amp;N UC'!$M136)*(1+'7. INPUT O&amp;N UC'!$N136))))</f>
        <v>0</v>
      </c>
      <c r="AI398" s="297">
        <f>IF(AI$78="NA",0,IF(AI$78="POC",'7. INPUT O&amp;N UC'!$I136*'7. INPUT O&amp;N UC'!$L136,IF(AI$78="RUN",'7. INPUT O&amp;N UC'!$H136*'7. INPUT O&amp;N UC'!$L136*(1-'7. INPUT O&amp;N UC'!$M136)*(1+'7. INPUT O&amp;N UC'!$N136))))</f>
        <v>0</v>
      </c>
      <c r="AJ398" s="297">
        <f>IF(AJ$78="NA",0,IF(AJ$78="POC",'7. INPUT O&amp;N UC'!$I136*'7. INPUT O&amp;N UC'!$L136,IF(AJ$78="RUN",'7. INPUT O&amp;N UC'!$H136*'7. INPUT O&amp;N UC'!$L136*(1-'7. INPUT O&amp;N UC'!$M136)*(1+'7. INPUT O&amp;N UC'!$N136)^2)))</f>
        <v>0</v>
      </c>
      <c r="AK398" s="297">
        <f>IF(AK$78="NA",0,IF(AK$78="POC",'7. INPUT O&amp;N UC'!$I136*'7. INPUT O&amp;N UC'!$L136,IF(AK$78="RUN",'7. INPUT O&amp;N UC'!$H136*'7. INPUT O&amp;N UC'!$L136*(1-'7. INPUT O&amp;N UC'!$M136)*(1+'7. INPUT O&amp;N UC'!$N136)^2)))</f>
        <v>0</v>
      </c>
      <c r="AL398" s="297">
        <f>IF(AL$78="NA",0,IF(AL$78="POC",'7. INPUT O&amp;N UC'!$I136*'7. INPUT O&amp;N UC'!$L136,IF(AL$78="RUN",'7. INPUT O&amp;N UC'!$H136*'7. INPUT O&amp;N UC'!$L136*(1-'7. INPUT O&amp;N UC'!$M136)*(1+'7. INPUT O&amp;N UC'!$N136)^2)))</f>
        <v>0</v>
      </c>
      <c r="AM398" s="297">
        <f>IF(AM$78="NA",0,IF(AM$78="POC",'7. INPUT O&amp;N UC'!$I136*'7. INPUT O&amp;N UC'!$L136,IF(AM$78="RUN",'7. INPUT O&amp;N UC'!$H136*'7. INPUT O&amp;N UC'!$L136*(1-'7. INPUT O&amp;N UC'!$M136)*(1+'7. INPUT O&amp;N UC'!$N136)^2)))</f>
        <v>0</v>
      </c>
      <c r="AN398" s="297">
        <f>IF(AN$78="NA",0,IF(AN$78="POC",'7. INPUT O&amp;N UC'!$I136*'7. INPUT O&amp;N UC'!$L136,IF(AN$78="RUN",'7. INPUT O&amp;N UC'!$H136*'7. INPUT O&amp;N UC'!$L136*(1-'7. INPUT O&amp;N UC'!$M136)*(1+'7. INPUT O&amp;N UC'!$N136)^2)))</f>
        <v>0</v>
      </c>
      <c r="AO398" s="297">
        <f>IF(AO$78="NA",0,IF(AO$78="POC",'7. INPUT O&amp;N UC'!$I136*'7. INPUT O&amp;N UC'!$L136,IF(AO$78="RUN",'7. INPUT O&amp;N UC'!$H136*'7. INPUT O&amp;N UC'!$L136*(1-'7. INPUT O&amp;N UC'!$M136)*(1+'7. INPUT O&amp;N UC'!$N136)^2)))</f>
        <v>0</v>
      </c>
      <c r="AP398" s="297">
        <f>IF(AP$78="NA",0,IF(AP$78="POC",'7. INPUT O&amp;N UC'!$I136*'7. INPUT O&amp;N UC'!$L136,IF(AP$78="RUN",'7. INPUT O&amp;N UC'!$H136*'7. INPUT O&amp;N UC'!$L136*(1-'7. INPUT O&amp;N UC'!$M136)*(1+'7. INPUT O&amp;N UC'!$N136)^2)))</f>
        <v>0</v>
      </c>
      <c r="AQ398" s="297">
        <f>IF(AQ$78="NA",0,IF(AQ$78="POC",'7. INPUT O&amp;N UC'!$I136*'7. INPUT O&amp;N UC'!$L136,IF(AQ$78="RUN",'7. INPUT O&amp;N UC'!$H136*'7. INPUT O&amp;N UC'!$L136*(1-'7. INPUT O&amp;N UC'!$M136)*(1+'7. INPUT O&amp;N UC'!$N136)^2)))</f>
        <v>0</v>
      </c>
      <c r="AR398" s="297">
        <f>IF(AR$78="NA",0,IF(AR$78="POC",'7. INPUT O&amp;N UC'!$I136*'7. INPUT O&amp;N UC'!$L136,IF(AR$78="RUN",'7. INPUT O&amp;N UC'!$H136*'7. INPUT O&amp;N UC'!$L136*(1-'7. INPUT O&amp;N UC'!$M136)*(1+'7. INPUT O&amp;N UC'!$N136)^2)))</f>
        <v>0</v>
      </c>
      <c r="AS398" s="297">
        <f>IF(AS$78="NA",0,IF(AS$78="POC",'7. INPUT O&amp;N UC'!$I136*'7. INPUT O&amp;N UC'!$L136,IF(AS$78="RUN",'7. INPUT O&amp;N UC'!$H136*'7. INPUT O&amp;N UC'!$L136*(1-'7. INPUT O&amp;N UC'!$M136)*(1+'7. INPUT O&amp;N UC'!$N136)^2)))</f>
        <v>0</v>
      </c>
      <c r="AT398" s="297">
        <f>IF(AT$78="NA",0,IF(AT$78="POC",'7. INPUT O&amp;N UC'!$I136*'7. INPUT O&amp;N UC'!$L136,IF(AT$78="RUN",'7. INPUT O&amp;N UC'!$H136*'7. INPUT O&amp;N UC'!$L136*(1-'7. INPUT O&amp;N UC'!$M136)*(1+'7. INPUT O&amp;N UC'!$N136)^2)))</f>
        <v>0</v>
      </c>
      <c r="AU398" s="297">
        <f>IF(AU$78="NA",0,IF(AU$78="POC",'7. INPUT O&amp;N UC'!$I136*'7. INPUT O&amp;N UC'!$L136,IF(AU$78="RUN",'7. INPUT O&amp;N UC'!$H136*'7. INPUT O&amp;N UC'!$L136*(1-'7. INPUT O&amp;N UC'!$M136)*(1+'7. INPUT O&amp;N UC'!$N136)^2)))</f>
        <v>0</v>
      </c>
      <c r="AV398" s="297">
        <f>IF(AV$78="NA",0,IF(AV$78="POC",'7. INPUT O&amp;N UC'!$I136*'7. INPUT O&amp;N UC'!$L136,IF(AV$78="RUN",'7. INPUT O&amp;N UC'!$H136*'7. INPUT O&amp;N UC'!$L136*(1-'7. INPUT O&amp;N UC'!$M136)*(1+'7. INPUT O&amp;N UC'!$N136)^3)))</f>
        <v>0</v>
      </c>
      <c r="AW398" s="297">
        <f>IF(AW$78="NA",0,IF(AW$78="POC",'7. INPUT O&amp;N UC'!$I136*'7. INPUT O&amp;N UC'!$L136,IF(AW$78="RUN",'7. INPUT O&amp;N UC'!$H136*'7. INPUT O&amp;N UC'!$L136*(1-'7. INPUT O&amp;N UC'!$M136)*(1+'7. INPUT O&amp;N UC'!$N136)^3)))</f>
        <v>0</v>
      </c>
      <c r="AX398" s="297">
        <f>IF(AX$78="NA",0,IF(AX$78="POC",'7. INPUT O&amp;N UC'!$I136*'7. INPUT O&amp;N UC'!$L136,IF(AX$78="RUN",'7. INPUT O&amp;N UC'!$H136*'7. INPUT O&amp;N UC'!$L136*(1-'7. INPUT O&amp;N UC'!$M136)*(1+'7. INPUT O&amp;N UC'!$N136)^3)))</f>
        <v>0</v>
      </c>
      <c r="AY398" s="297">
        <f>IF(AY$78="NA",0,IF(AY$78="POC",'7. INPUT O&amp;N UC'!$I136*'7. INPUT O&amp;N UC'!$L136,IF(AY$78="RUN",'7. INPUT O&amp;N UC'!$H136*'7. INPUT O&amp;N UC'!$L136*(1-'7. INPUT O&amp;N UC'!$M136)*(1+'7. INPUT O&amp;N UC'!$N136)^3)))</f>
        <v>0</v>
      </c>
      <c r="AZ398" s="297">
        <f>IF(AZ$78="NA",0,IF(AZ$78="POC",'7. INPUT O&amp;N UC'!$I136*'7. INPUT O&amp;N UC'!$L136,IF(AZ$78="RUN",'7. INPUT O&amp;N UC'!$H136*'7. INPUT O&amp;N UC'!$L136*(1-'7. INPUT O&amp;N UC'!$M136)*(1+'7. INPUT O&amp;N UC'!$N136)^3)))</f>
        <v>0</v>
      </c>
      <c r="BA398" s="297">
        <f>IF(BA$78="NA",0,IF(BA$78="POC",'7. INPUT O&amp;N UC'!$I136*'7. INPUT O&amp;N UC'!$L136,IF(BA$78="RUN",'7. INPUT O&amp;N UC'!$H136*'7. INPUT O&amp;N UC'!$L136*(1-'7. INPUT O&amp;N UC'!$M136)*(1+'7. INPUT O&amp;N UC'!$N136)^3)))</f>
        <v>0</v>
      </c>
      <c r="BB398" s="297">
        <f>IF(BB$78="NA",0,IF(BB$78="POC",'7. INPUT O&amp;N UC'!$I136*'7. INPUT O&amp;N UC'!$L136,IF(BB$78="RUN",'7. INPUT O&amp;N UC'!$H136*'7. INPUT O&amp;N UC'!$L136*(1-'7. INPUT O&amp;N UC'!$M136)*(1+'7. INPUT O&amp;N UC'!$N136)^3)))</f>
        <v>0</v>
      </c>
      <c r="BC398" s="297">
        <f>IF(BC$78="NA",0,IF(BC$78="POC",'7. INPUT O&amp;N UC'!$I136*'7. INPUT O&amp;N UC'!$L136,IF(BC$78="RUN",'7. INPUT O&amp;N UC'!$H136*'7. INPUT O&amp;N UC'!$L136*(1-'7. INPUT O&amp;N UC'!$M136)*(1+'7. INPUT O&amp;N UC'!$N136)^3)))</f>
        <v>0</v>
      </c>
      <c r="BD398" s="297">
        <f>IF(BD$78="NA",0,IF(BD$78="POC",'7. INPUT O&amp;N UC'!$I136*'7. INPUT O&amp;N UC'!$L136,IF(BD$78="RUN",'7. INPUT O&amp;N UC'!$H136*'7. INPUT O&amp;N UC'!$L136*(1-'7. INPUT O&amp;N UC'!$M136)*(1+'7. INPUT O&amp;N UC'!$N136)^3)))</f>
        <v>0</v>
      </c>
      <c r="BE398" s="297">
        <f>IF(BE$78="NA",0,IF(BE$78="POC",'7. INPUT O&amp;N UC'!$I136*'7. INPUT O&amp;N UC'!$L136,IF(BE$78="RUN",'7. INPUT O&amp;N UC'!$H136*'7. INPUT O&amp;N UC'!$L136*(1-'7. INPUT O&amp;N UC'!$M136)*(1+'7. INPUT O&amp;N UC'!$N136)^3)))</f>
        <v>0</v>
      </c>
      <c r="BF398" s="297">
        <f>IF(BF$78="NA",0,IF(BF$78="POC",'7. INPUT O&amp;N UC'!$I136*'7. INPUT O&amp;N UC'!$L136,IF(BF$78="RUN",'7. INPUT O&amp;N UC'!$H136*'7. INPUT O&amp;N UC'!$L136*(1-'7. INPUT O&amp;N UC'!$M136)*(1+'7. INPUT O&amp;N UC'!$N136)^3)))</f>
        <v>0</v>
      </c>
      <c r="BG398" s="297">
        <f>IF(BG$78="NA",0,IF(BG$78="POC",'7. INPUT O&amp;N UC'!$I136*'7. INPUT O&amp;N UC'!$L136,IF(BG$78="RUN",'7. INPUT O&amp;N UC'!$H136*'7. INPUT O&amp;N UC'!$L136*(1-'7. INPUT O&amp;N UC'!$M136)*(1+'7. INPUT O&amp;N UC'!$N136)^3)))</f>
        <v>0</v>
      </c>
      <c r="BH398" s="297">
        <f>IF(BH$78="NA",0,IF(BH$78="POC",'7. INPUT O&amp;N UC'!$I136*'7. INPUT O&amp;N UC'!$L136,IF(BH$78="RUN",'7. INPUT O&amp;N UC'!$H136*'7. INPUT O&amp;N UC'!$L136*(1-'7. INPUT O&amp;N UC'!$M136)*(1+'7. INPUT O&amp;N UC'!$N136)^4)))</f>
        <v>0</v>
      </c>
      <c r="BI398" s="297">
        <f>IF(BI$78="NA",0,IF(BI$78="POC",'7. INPUT O&amp;N UC'!$I136*'7. INPUT O&amp;N UC'!$L136,IF(BI$78="RUN",'7. INPUT O&amp;N UC'!$H136*'7. INPUT O&amp;N UC'!$L136*(1-'7. INPUT O&amp;N UC'!$M136)*(1+'7. INPUT O&amp;N UC'!$N136)^4)))</f>
        <v>0</v>
      </c>
      <c r="BJ398" s="297">
        <f>IF(BJ$78="NA",0,IF(BJ$78="POC",'7. INPUT O&amp;N UC'!$I136*'7. INPUT O&amp;N UC'!$L136,IF(BJ$78="RUN",'7. INPUT O&amp;N UC'!$H136*'7. INPUT O&amp;N UC'!$L136*(1-'7. INPUT O&amp;N UC'!$M136)*(1+'7. INPUT O&amp;N UC'!$N136)^4)))</f>
        <v>0</v>
      </c>
      <c r="BK398" s="297">
        <f>IF(BK$78="NA",0,IF(BK$78="POC",'7. INPUT O&amp;N UC'!$I136*'7. INPUT O&amp;N UC'!$L136,IF(BK$78="RUN",'7. INPUT O&amp;N UC'!$H136*'7. INPUT O&amp;N UC'!$L136*(1-'7. INPUT O&amp;N UC'!$M136)*(1+'7. INPUT O&amp;N UC'!$N136)^4)))</f>
        <v>0</v>
      </c>
      <c r="BL398" s="297">
        <f>IF(BL$78="NA",0,IF(BL$78="POC",'7. INPUT O&amp;N UC'!$I136*'7. INPUT O&amp;N UC'!$L136,IF(BL$78="RUN",'7. INPUT O&amp;N UC'!$H136*'7. INPUT O&amp;N UC'!$L136*(1-'7. INPUT O&amp;N UC'!$M136)*(1+'7. INPUT O&amp;N UC'!$N136)^4)))</f>
        <v>0</v>
      </c>
      <c r="BM398" s="297">
        <f>IF(BM$78="NA",0,IF(BM$78="POC",'7. INPUT O&amp;N UC'!$I136*'7. INPUT O&amp;N UC'!$L136,IF(BM$78="RUN",'7. INPUT O&amp;N UC'!$H136*'7. INPUT O&amp;N UC'!$L136*(1-'7. INPUT O&amp;N UC'!$M136)*(1+'7. INPUT O&amp;N UC'!$N136)^4)))</f>
        <v>0</v>
      </c>
      <c r="BN398" s="297">
        <f>IF(BN$78="NA",0,IF(BN$78="POC",'7. INPUT O&amp;N UC'!$I136*'7. INPUT O&amp;N UC'!$L136,IF(BN$78="RUN",'7. INPUT O&amp;N UC'!$H136*'7. INPUT O&amp;N UC'!$L136*(1-'7. INPUT O&amp;N UC'!$M136)*(1+'7. INPUT O&amp;N UC'!$N136)^4)))</f>
        <v>0</v>
      </c>
      <c r="BO398" s="297">
        <f>IF(BO$78="NA",0,IF(BO$78="POC",'7. INPUT O&amp;N UC'!$I136*'7. INPUT O&amp;N UC'!$L136,IF(BO$78="RUN",'7. INPUT O&amp;N UC'!$H136*'7. INPUT O&amp;N UC'!$L136*(1-'7. INPUT O&amp;N UC'!$M136)*(1+'7. INPUT O&amp;N UC'!$N136)^4)))</f>
        <v>0</v>
      </c>
      <c r="BP398" s="297">
        <f>IF(BP$78="NA",0,IF(BP$78="POC",'7. INPUT O&amp;N UC'!$I136*'7. INPUT O&amp;N UC'!$L136,IF(BP$78="RUN",'7. INPUT O&amp;N UC'!$H136*'7. INPUT O&amp;N UC'!$L136*(1-'7. INPUT O&amp;N UC'!$M136)*(1+'7. INPUT O&amp;N UC'!$N136)^4)))</f>
        <v>0</v>
      </c>
      <c r="BQ398" s="297">
        <f>IF(BQ$78="NA",0,IF(BQ$78="POC",'7. INPUT O&amp;N UC'!$I136*'7. INPUT O&amp;N UC'!$L136,IF(BQ$78="RUN",'7. INPUT O&amp;N UC'!$H136*'7. INPUT O&amp;N UC'!$L136*(1-'7. INPUT O&amp;N UC'!$M136)*(1+'7. INPUT O&amp;N UC'!$N136)^4)))</f>
        <v>0</v>
      </c>
      <c r="BR398" s="297">
        <f>IF(BR$78="NA",0,IF(BR$78="POC",'7. INPUT O&amp;N UC'!$I136*'7. INPUT O&amp;N UC'!$L136,IF(BR$78="RUN",'7. INPUT O&amp;N UC'!$H136*'7. INPUT O&amp;N UC'!$L136*(1-'7. INPUT O&amp;N UC'!$M136)*(1+'7. INPUT O&amp;N UC'!$N136)^4)))</f>
        <v>0</v>
      </c>
      <c r="BS398" s="297">
        <f>IF(BS$78="NA",0,IF(BS$78="POC",'7. INPUT O&amp;N UC'!$I136*'7. INPUT O&amp;N UC'!$L136,IF(BS$78="RUN",'7. INPUT O&amp;N UC'!$H136*'7. INPUT O&amp;N UC'!$L136*(1-'7. INPUT O&amp;N UC'!$M136)*(1+'7. INPUT O&amp;N UC'!$N136)^4)))</f>
        <v>0</v>
      </c>
    </row>
    <row r="399" spans="1:71" s="80" customFormat="1" ht="16" outlineLevel="2">
      <c r="B399" s="134" t="str">
        <f>'7. INPUT O&amp;N UC'!D137</f>
        <v>O&amp;N UC-4.1.3-Item #20</v>
      </c>
      <c r="C399" s="134">
        <f>'7. INPUT O&amp;N UC'!F137</f>
        <v>0</v>
      </c>
      <c r="E399" s="298">
        <f t="shared" si="226"/>
        <v>0</v>
      </c>
      <c r="F399" s="298">
        <f t="shared" si="227"/>
        <v>0</v>
      </c>
      <c r="G399" s="298">
        <f t="shared" si="228"/>
        <v>0</v>
      </c>
      <c r="H399" s="298">
        <f t="shared" si="229"/>
        <v>0</v>
      </c>
      <c r="I399" s="298">
        <f t="shared" si="230"/>
        <v>0</v>
      </c>
      <c r="J399" s="298">
        <f t="shared" si="231"/>
        <v>0</v>
      </c>
      <c r="K399" s="319"/>
      <c r="L399" s="298">
        <f>IF(L$78="NA",0,IF(L$78="POC",'7. INPUT O&amp;N UC'!$I137*'7. INPUT O&amp;N UC'!$L137,IF(L$78="RUN",'7. INPUT O&amp;N UC'!$H137*'7. INPUT O&amp;N UC'!$L137*(1-'7. INPUT O&amp;N UC'!$M137))))</f>
        <v>0</v>
      </c>
      <c r="M399" s="298">
        <f>IF(M$78="NA",0,IF(M$78="POC",'7. INPUT O&amp;N UC'!$I137*'7. INPUT O&amp;N UC'!$L137,IF(M$78="RUN",'7. INPUT O&amp;N UC'!$H137*'7. INPUT O&amp;N UC'!$L137*(1-'7. INPUT O&amp;N UC'!$M137))))</f>
        <v>0</v>
      </c>
      <c r="N399" s="298">
        <f>IF(N$78="NA",0,IF(N$78="POC",'7. INPUT O&amp;N UC'!$I137*'7. INPUT O&amp;N UC'!$L137,IF(N$78="RUN",'7. INPUT O&amp;N UC'!$H137*'7. INPUT O&amp;N UC'!$L137*(1-'7. INPUT O&amp;N UC'!$M137))))</f>
        <v>0</v>
      </c>
      <c r="O399" s="298">
        <f>IF(O$78="NA",0,IF(O$78="POC",'7. INPUT O&amp;N UC'!$I137*'7. INPUT O&amp;N UC'!$L137,IF(O$78="RUN",'7. INPUT O&amp;N UC'!$H137*'7. INPUT O&amp;N UC'!$L137*(1-'7. INPUT O&amp;N UC'!$M137))))</f>
        <v>0</v>
      </c>
      <c r="P399" s="298">
        <f>IF(P$78="NA",0,IF(P$78="POC",'7. INPUT O&amp;N UC'!$I137*'7. INPUT O&amp;N UC'!$L137,IF(P$78="RUN",'7. INPUT O&amp;N UC'!$H137*'7. INPUT O&amp;N UC'!$L137*(1-'7. INPUT O&amp;N UC'!$M137))))</f>
        <v>0</v>
      </c>
      <c r="Q399" s="298">
        <f>IF(Q$78="NA",0,IF(Q$78="POC",'7. INPUT O&amp;N UC'!$I137*'7. INPUT O&amp;N UC'!$L137,IF(Q$78="RUN",'7. INPUT O&amp;N UC'!$H137*'7. INPUT O&amp;N UC'!$L137*(1-'7. INPUT O&amp;N UC'!$M137))))</f>
        <v>0</v>
      </c>
      <c r="R399" s="298">
        <f>IF(R$78="NA",0,IF(R$78="POC",'7. INPUT O&amp;N UC'!$I137*'7. INPUT O&amp;N UC'!$L137,IF(R$78="RUN",'7. INPUT O&amp;N UC'!$H137*'7. INPUT O&amp;N UC'!$L137*(1-'7. INPUT O&amp;N UC'!$M137))))</f>
        <v>0</v>
      </c>
      <c r="S399" s="298">
        <f>IF(S$78="NA",0,IF(S$78="POC",'7. INPUT O&amp;N UC'!$I137*'7. INPUT O&amp;N UC'!$L137,IF(S$78="RUN",'7. INPUT O&amp;N UC'!$H137*'7. INPUT O&amp;N UC'!$L137*(1-'7. INPUT O&amp;N UC'!$M137))))</f>
        <v>0</v>
      </c>
      <c r="T399" s="298">
        <f>IF(T$78="NA",0,IF(T$78="POC",'7. INPUT O&amp;N UC'!$I137*'7. INPUT O&amp;N UC'!$L137,IF(T$78="RUN",'7. INPUT O&amp;N UC'!$H137*'7. INPUT O&amp;N UC'!$L137*(1-'7. INPUT O&amp;N UC'!$M137))))</f>
        <v>0</v>
      </c>
      <c r="U399" s="298">
        <f>IF(U$78="NA",0,IF(U$78="POC",'7. INPUT O&amp;N UC'!$I137*'7. INPUT O&amp;N UC'!$L137,IF(U$78="RUN",'7. INPUT O&amp;N UC'!$H137*'7. INPUT O&amp;N UC'!$L137*(1-'7. INPUT O&amp;N UC'!$M137))))</f>
        <v>0</v>
      </c>
      <c r="V399" s="298">
        <f>IF(V$78="NA",0,IF(V$78="POC",'7. INPUT O&amp;N UC'!$I137*'7. INPUT O&amp;N UC'!$L137,IF(V$78="RUN",'7. INPUT O&amp;N UC'!$H137*'7. INPUT O&amp;N UC'!$L137*(1-'7. INPUT O&amp;N UC'!$M137))))</f>
        <v>0</v>
      </c>
      <c r="W399" s="298">
        <f>IF(W$78="NA",0,IF(W$78="POC",'7. INPUT O&amp;N UC'!$I137*'7. INPUT O&amp;N UC'!$L137,IF(W$78="RUN",'7. INPUT O&amp;N UC'!$H137*'7. INPUT O&amp;N UC'!$L137*(1-'7. INPUT O&amp;N UC'!$M137))))</f>
        <v>0</v>
      </c>
      <c r="X399" s="298">
        <f>IF(X$78="NA",0,IF(X$78="POC",'7. INPUT O&amp;N UC'!$I137*'7. INPUT O&amp;N UC'!$L137,IF(X$78="RUN",'7. INPUT O&amp;N UC'!$H137*'7. INPUT O&amp;N UC'!$L137*(1-'7. INPUT O&amp;N UC'!$M137)*(1+'7. INPUT O&amp;N UC'!$N137))))</f>
        <v>0</v>
      </c>
      <c r="Y399" s="298">
        <f>IF(Y$78="NA",0,IF(Y$78="POC",'7. INPUT O&amp;N UC'!$I137*'7. INPUT O&amp;N UC'!$L137,IF(Y$78="RUN",'7. INPUT O&amp;N UC'!$H137*'7. INPUT O&amp;N UC'!$L137*(1-'7. INPUT O&amp;N UC'!$M137)*(1+'7. INPUT O&amp;N UC'!$N137))))</f>
        <v>0</v>
      </c>
      <c r="Z399" s="298">
        <f>IF(Z$78="NA",0,IF(Z$78="POC",'7. INPUT O&amp;N UC'!$I137*'7. INPUT O&amp;N UC'!$L137,IF(Z$78="RUN",'7. INPUT O&amp;N UC'!$H137*'7. INPUT O&amp;N UC'!$L137*(1-'7. INPUT O&amp;N UC'!$M137)*(1+'7. INPUT O&amp;N UC'!$N137))))</f>
        <v>0</v>
      </c>
      <c r="AA399" s="298">
        <f>IF(AA$78="NA",0,IF(AA$78="POC",'7. INPUT O&amp;N UC'!$I137*'7. INPUT O&amp;N UC'!$L137,IF(AA$78="RUN",'7. INPUT O&amp;N UC'!$H137*'7. INPUT O&amp;N UC'!$L137*(1-'7. INPUT O&amp;N UC'!$M137)*(1+'7. INPUT O&amp;N UC'!$N137))))</f>
        <v>0</v>
      </c>
      <c r="AB399" s="298">
        <f>IF(AB$78="NA",0,IF(AB$78="POC",'7. INPUT O&amp;N UC'!$I137*'7. INPUT O&amp;N UC'!$L137,IF(AB$78="RUN",'7. INPUT O&amp;N UC'!$H137*'7. INPUT O&amp;N UC'!$L137*(1-'7. INPUT O&amp;N UC'!$M137)*(1+'7. INPUT O&amp;N UC'!$N137))))</f>
        <v>0</v>
      </c>
      <c r="AC399" s="298">
        <f>IF(AC$78="NA",0,IF(AC$78="POC",'7. INPUT O&amp;N UC'!$I137*'7. INPUT O&amp;N UC'!$L137,IF(AC$78="RUN",'7. INPUT O&amp;N UC'!$H137*'7. INPUT O&amp;N UC'!$L137*(1-'7. INPUT O&amp;N UC'!$M137)*(1+'7. INPUT O&amp;N UC'!$N137))))</f>
        <v>0</v>
      </c>
      <c r="AD399" s="298">
        <f>IF(AD$78="NA",0,IF(AD$78="POC",'7. INPUT O&amp;N UC'!$I137*'7. INPUT O&amp;N UC'!$L137,IF(AD$78="RUN",'7. INPUT O&amp;N UC'!$H137*'7. INPUT O&amp;N UC'!$L137*(1-'7. INPUT O&amp;N UC'!$M137)*(1+'7. INPUT O&amp;N UC'!$N137))))</f>
        <v>0</v>
      </c>
      <c r="AE399" s="298">
        <f>IF(AE$78="NA",0,IF(AE$78="POC",'7. INPUT O&amp;N UC'!$I137*'7. INPUT O&amp;N UC'!$L137,IF(AE$78="RUN",'7. INPUT O&amp;N UC'!$H137*'7. INPUT O&amp;N UC'!$L137*(1-'7. INPUT O&amp;N UC'!$M137)*(1+'7. INPUT O&amp;N UC'!$N137))))</f>
        <v>0</v>
      </c>
      <c r="AF399" s="298">
        <f>IF(AF$78="NA",0,IF(AF$78="POC",'7. INPUT O&amp;N UC'!$I137*'7. INPUT O&amp;N UC'!$L137,IF(AF$78="RUN",'7. INPUT O&amp;N UC'!$H137*'7. INPUT O&amp;N UC'!$L137*(1-'7. INPUT O&amp;N UC'!$M137)*(1+'7. INPUT O&amp;N UC'!$N137))))</f>
        <v>0</v>
      </c>
      <c r="AG399" s="298">
        <f>IF(AG$78="NA",0,IF(AG$78="POC",'7. INPUT O&amp;N UC'!$I137*'7. INPUT O&amp;N UC'!$L137,IF(AG$78="RUN",'7. INPUT O&amp;N UC'!$H137*'7. INPUT O&amp;N UC'!$L137*(1-'7. INPUT O&amp;N UC'!$M137)*(1+'7. INPUT O&amp;N UC'!$N137))))</f>
        <v>0</v>
      </c>
      <c r="AH399" s="298">
        <f>IF(AH$78="NA",0,IF(AH$78="POC",'7. INPUT O&amp;N UC'!$I137*'7. INPUT O&amp;N UC'!$L137,IF(AH$78="RUN",'7. INPUT O&amp;N UC'!$H137*'7. INPUT O&amp;N UC'!$L137*(1-'7. INPUT O&amp;N UC'!$M137)*(1+'7. INPUT O&amp;N UC'!$N137))))</f>
        <v>0</v>
      </c>
      <c r="AI399" s="298">
        <f>IF(AI$78="NA",0,IF(AI$78="POC",'7. INPUT O&amp;N UC'!$I137*'7. INPUT O&amp;N UC'!$L137,IF(AI$78="RUN",'7. INPUT O&amp;N UC'!$H137*'7. INPUT O&amp;N UC'!$L137*(1-'7. INPUT O&amp;N UC'!$M137)*(1+'7. INPUT O&amp;N UC'!$N137))))</f>
        <v>0</v>
      </c>
      <c r="AJ399" s="298">
        <f>IF(AJ$78="NA",0,IF(AJ$78="POC",'7. INPUT O&amp;N UC'!$I137*'7. INPUT O&amp;N UC'!$L137,IF(AJ$78="RUN",'7. INPUT O&amp;N UC'!$H137*'7. INPUT O&amp;N UC'!$L137*(1-'7. INPUT O&amp;N UC'!$M137)*(1+'7. INPUT O&amp;N UC'!$N137)^2)))</f>
        <v>0</v>
      </c>
      <c r="AK399" s="298">
        <f>IF(AK$78="NA",0,IF(AK$78="POC",'7. INPUT O&amp;N UC'!$I137*'7. INPUT O&amp;N UC'!$L137,IF(AK$78="RUN",'7. INPUT O&amp;N UC'!$H137*'7. INPUT O&amp;N UC'!$L137*(1-'7. INPUT O&amp;N UC'!$M137)*(1+'7. INPUT O&amp;N UC'!$N137)^2)))</f>
        <v>0</v>
      </c>
      <c r="AL399" s="298">
        <f>IF(AL$78="NA",0,IF(AL$78="POC",'7. INPUT O&amp;N UC'!$I137*'7. INPUT O&amp;N UC'!$L137,IF(AL$78="RUN",'7. INPUT O&amp;N UC'!$H137*'7. INPUT O&amp;N UC'!$L137*(1-'7. INPUT O&amp;N UC'!$M137)*(1+'7. INPUT O&amp;N UC'!$N137)^2)))</f>
        <v>0</v>
      </c>
      <c r="AM399" s="298">
        <f>IF(AM$78="NA",0,IF(AM$78="POC",'7. INPUT O&amp;N UC'!$I137*'7. INPUT O&amp;N UC'!$L137,IF(AM$78="RUN",'7. INPUT O&amp;N UC'!$H137*'7. INPUT O&amp;N UC'!$L137*(1-'7. INPUT O&amp;N UC'!$M137)*(1+'7. INPUT O&amp;N UC'!$N137)^2)))</f>
        <v>0</v>
      </c>
      <c r="AN399" s="298">
        <f>IF(AN$78="NA",0,IF(AN$78="POC",'7. INPUT O&amp;N UC'!$I137*'7. INPUT O&amp;N UC'!$L137,IF(AN$78="RUN",'7. INPUT O&amp;N UC'!$H137*'7. INPUT O&amp;N UC'!$L137*(1-'7. INPUT O&amp;N UC'!$M137)*(1+'7. INPUT O&amp;N UC'!$N137)^2)))</f>
        <v>0</v>
      </c>
      <c r="AO399" s="298">
        <f>IF(AO$78="NA",0,IF(AO$78="POC",'7. INPUT O&amp;N UC'!$I137*'7. INPUT O&amp;N UC'!$L137,IF(AO$78="RUN",'7. INPUT O&amp;N UC'!$H137*'7. INPUT O&amp;N UC'!$L137*(1-'7. INPUT O&amp;N UC'!$M137)*(1+'7. INPUT O&amp;N UC'!$N137)^2)))</f>
        <v>0</v>
      </c>
      <c r="AP399" s="298">
        <f>IF(AP$78="NA",0,IF(AP$78="POC",'7. INPUT O&amp;N UC'!$I137*'7. INPUT O&amp;N UC'!$L137,IF(AP$78="RUN",'7. INPUT O&amp;N UC'!$H137*'7. INPUT O&amp;N UC'!$L137*(1-'7. INPUT O&amp;N UC'!$M137)*(1+'7. INPUT O&amp;N UC'!$N137)^2)))</f>
        <v>0</v>
      </c>
      <c r="AQ399" s="298">
        <f>IF(AQ$78="NA",0,IF(AQ$78="POC",'7. INPUT O&amp;N UC'!$I137*'7. INPUT O&amp;N UC'!$L137,IF(AQ$78="RUN",'7. INPUT O&amp;N UC'!$H137*'7. INPUT O&amp;N UC'!$L137*(1-'7. INPUT O&amp;N UC'!$M137)*(1+'7. INPUT O&amp;N UC'!$N137)^2)))</f>
        <v>0</v>
      </c>
      <c r="AR399" s="298">
        <f>IF(AR$78="NA",0,IF(AR$78="POC",'7. INPUT O&amp;N UC'!$I137*'7. INPUT O&amp;N UC'!$L137,IF(AR$78="RUN",'7. INPUT O&amp;N UC'!$H137*'7. INPUT O&amp;N UC'!$L137*(1-'7. INPUT O&amp;N UC'!$M137)*(1+'7. INPUT O&amp;N UC'!$N137)^2)))</f>
        <v>0</v>
      </c>
      <c r="AS399" s="298">
        <f>IF(AS$78="NA",0,IF(AS$78="POC",'7. INPUT O&amp;N UC'!$I137*'7. INPUT O&amp;N UC'!$L137,IF(AS$78="RUN",'7. INPUT O&amp;N UC'!$H137*'7. INPUT O&amp;N UC'!$L137*(1-'7. INPUT O&amp;N UC'!$M137)*(1+'7. INPUT O&amp;N UC'!$N137)^2)))</f>
        <v>0</v>
      </c>
      <c r="AT399" s="298">
        <f>IF(AT$78="NA",0,IF(AT$78="POC",'7. INPUT O&amp;N UC'!$I137*'7. INPUT O&amp;N UC'!$L137,IF(AT$78="RUN",'7. INPUT O&amp;N UC'!$H137*'7. INPUT O&amp;N UC'!$L137*(1-'7. INPUT O&amp;N UC'!$M137)*(1+'7. INPUT O&amp;N UC'!$N137)^2)))</f>
        <v>0</v>
      </c>
      <c r="AU399" s="298">
        <f>IF(AU$78="NA",0,IF(AU$78="POC",'7. INPUT O&amp;N UC'!$I137*'7. INPUT O&amp;N UC'!$L137,IF(AU$78="RUN",'7. INPUT O&amp;N UC'!$H137*'7. INPUT O&amp;N UC'!$L137*(1-'7. INPUT O&amp;N UC'!$M137)*(1+'7. INPUT O&amp;N UC'!$N137)^2)))</f>
        <v>0</v>
      </c>
      <c r="AV399" s="298">
        <f>IF(AV$78="NA",0,IF(AV$78="POC",'7. INPUT O&amp;N UC'!$I137*'7. INPUT O&amp;N UC'!$L137,IF(AV$78="RUN",'7. INPUT O&amp;N UC'!$H137*'7. INPUT O&amp;N UC'!$L137*(1-'7. INPUT O&amp;N UC'!$M137)*(1+'7. INPUT O&amp;N UC'!$N137)^3)))</f>
        <v>0</v>
      </c>
      <c r="AW399" s="298">
        <f>IF(AW$78="NA",0,IF(AW$78="POC",'7. INPUT O&amp;N UC'!$I137*'7. INPUT O&amp;N UC'!$L137,IF(AW$78="RUN",'7. INPUT O&amp;N UC'!$H137*'7. INPUT O&amp;N UC'!$L137*(1-'7. INPUT O&amp;N UC'!$M137)*(1+'7. INPUT O&amp;N UC'!$N137)^3)))</f>
        <v>0</v>
      </c>
      <c r="AX399" s="298">
        <f>IF(AX$78="NA",0,IF(AX$78="POC",'7. INPUT O&amp;N UC'!$I137*'7. INPUT O&amp;N UC'!$L137,IF(AX$78="RUN",'7. INPUT O&amp;N UC'!$H137*'7. INPUT O&amp;N UC'!$L137*(1-'7. INPUT O&amp;N UC'!$M137)*(1+'7. INPUT O&amp;N UC'!$N137)^3)))</f>
        <v>0</v>
      </c>
      <c r="AY399" s="298">
        <f>IF(AY$78="NA",0,IF(AY$78="POC",'7. INPUT O&amp;N UC'!$I137*'7. INPUT O&amp;N UC'!$L137,IF(AY$78="RUN",'7. INPUT O&amp;N UC'!$H137*'7. INPUT O&amp;N UC'!$L137*(1-'7. INPUT O&amp;N UC'!$M137)*(1+'7. INPUT O&amp;N UC'!$N137)^3)))</f>
        <v>0</v>
      </c>
      <c r="AZ399" s="298">
        <f>IF(AZ$78="NA",0,IF(AZ$78="POC",'7. INPUT O&amp;N UC'!$I137*'7. INPUT O&amp;N UC'!$L137,IF(AZ$78="RUN",'7. INPUT O&amp;N UC'!$H137*'7. INPUT O&amp;N UC'!$L137*(1-'7. INPUT O&amp;N UC'!$M137)*(1+'7. INPUT O&amp;N UC'!$N137)^3)))</f>
        <v>0</v>
      </c>
      <c r="BA399" s="298">
        <f>IF(BA$78="NA",0,IF(BA$78="POC",'7. INPUT O&amp;N UC'!$I137*'7. INPUT O&amp;N UC'!$L137,IF(BA$78="RUN",'7. INPUT O&amp;N UC'!$H137*'7. INPUT O&amp;N UC'!$L137*(1-'7. INPUT O&amp;N UC'!$M137)*(1+'7. INPUT O&amp;N UC'!$N137)^3)))</f>
        <v>0</v>
      </c>
      <c r="BB399" s="298">
        <f>IF(BB$78="NA",0,IF(BB$78="POC",'7. INPUT O&amp;N UC'!$I137*'7. INPUT O&amp;N UC'!$L137,IF(BB$78="RUN",'7. INPUT O&amp;N UC'!$H137*'7. INPUT O&amp;N UC'!$L137*(1-'7. INPUT O&amp;N UC'!$M137)*(1+'7. INPUT O&amp;N UC'!$N137)^3)))</f>
        <v>0</v>
      </c>
      <c r="BC399" s="298">
        <f>IF(BC$78="NA",0,IF(BC$78="POC",'7. INPUT O&amp;N UC'!$I137*'7. INPUT O&amp;N UC'!$L137,IF(BC$78="RUN",'7. INPUT O&amp;N UC'!$H137*'7. INPUT O&amp;N UC'!$L137*(1-'7. INPUT O&amp;N UC'!$M137)*(1+'7. INPUT O&amp;N UC'!$N137)^3)))</f>
        <v>0</v>
      </c>
      <c r="BD399" s="298">
        <f>IF(BD$78="NA",0,IF(BD$78="POC",'7. INPUT O&amp;N UC'!$I137*'7. INPUT O&amp;N UC'!$L137,IF(BD$78="RUN",'7. INPUT O&amp;N UC'!$H137*'7. INPUT O&amp;N UC'!$L137*(1-'7. INPUT O&amp;N UC'!$M137)*(1+'7. INPUT O&amp;N UC'!$N137)^3)))</f>
        <v>0</v>
      </c>
      <c r="BE399" s="298">
        <f>IF(BE$78="NA",0,IF(BE$78="POC",'7. INPUT O&amp;N UC'!$I137*'7. INPUT O&amp;N UC'!$L137,IF(BE$78="RUN",'7. INPUT O&amp;N UC'!$H137*'7. INPUT O&amp;N UC'!$L137*(1-'7. INPUT O&amp;N UC'!$M137)*(1+'7. INPUT O&amp;N UC'!$N137)^3)))</f>
        <v>0</v>
      </c>
      <c r="BF399" s="298">
        <f>IF(BF$78="NA",0,IF(BF$78="POC",'7. INPUT O&amp;N UC'!$I137*'7. INPUT O&amp;N UC'!$L137,IF(BF$78="RUN",'7. INPUT O&amp;N UC'!$H137*'7. INPUT O&amp;N UC'!$L137*(1-'7. INPUT O&amp;N UC'!$M137)*(1+'7. INPUT O&amp;N UC'!$N137)^3)))</f>
        <v>0</v>
      </c>
      <c r="BG399" s="298">
        <f>IF(BG$78="NA",0,IF(BG$78="POC",'7. INPUT O&amp;N UC'!$I137*'7. INPUT O&amp;N UC'!$L137,IF(BG$78="RUN",'7. INPUT O&amp;N UC'!$H137*'7. INPUT O&amp;N UC'!$L137*(1-'7. INPUT O&amp;N UC'!$M137)*(1+'7. INPUT O&amp;N UC'!$N137)^3)))</f>
        <v>0</v>
      </c>
      <c r="BH399" s="298">
        <f>IF(BH$78="NA",0,IF(BH$78="POC",'7. INPUT O&amp;N UC'!$I137*'7. INPUT O&amp;N UC'!$L137,IF(BH$78="RUN",'7. INPUT O&amp;N UC'!$H137*'7. INPUT O&amp;N UC'!$L137*(1-'7. INPUT O&amp;N UC'!$M137)*(1+'7. INPUT O&amp;N UC'!$N137)^4)))</f>
        <v>0</v>
      </c>
      <c r="BI399" s="298">
        <f>IF(BI$78="NA",0,IF(BI$78="POC",'7. INPUT O&amp;N UC'!$I137*'7. INPUT O&amp;N UC'!$L137,IF(BI$78="RUN",'7. INPUT O&amp;N UC'!$H137*'7. INPUT O&amp;N UC'!$L137*(1-'7. INPUT O&amp;N UC'!$M137)*(1+'7. INPUT O&amp;N UC'!$N137)^4)))</f>
        <v>0</v>
      </c>
      <c r="BJ399" s="298">
        <f>IF(BJ$78="NA",0,IF(BJ$78="POC",'7. INPUT O&amp;N UC'!$I137*'7. INPUT O&amp;N UC'!$L137,IF(BJ$78="RUN",'7. INPUT O&amp;N UC'!$H137*'7. INPUT O&amp;N UC'!$L137*(1-'7. INPUT O&amp;N UC'!$M137)*(1+'7. INPUT O&amp;N UC'!$N137)^4)))</f>
        <v>0</v>
      </c>
      <c r="BK399" s="298">
        <f>IF(BK$78="NA",0,IF(BK$78="POC",'7. INPUT O&amp;N UC'!$I137*'7. INPUT O&amp;N UC'!$L137,IF(BK$78="RUN",'7. INPUT O&amp;N UC'!$H137*'7. INPUT O&amp;N UC'!$L137*(1-'7. INPUT O&amp;N UC'!$M137)*(1+'7. INPUT O&amp;N UC'!$N137)^4)))</f>
        <v>0</v>
      </c>
      <c r="BL399" s="298">
        <f>IF(BL$78="NA",0,IF(BL$78="POC",'7. INPUT O&amp;N UC'!$I137*'7. INPUT O&amp;N UC'!$L137,IF(BL$78="RUN",'7. INPUT O&amp;N UC'!$H137*'7. INPUT O&amp;N UC'!$L137*(1-'7. INPUT O&amp;N UC'!$M137)*(1+'7. INPUT O&amp;N UC'!$N137)^4)))</f>
        <v>0</v>
      </c>
      <c r="BM399" s="298">
        <f>IF(BM$78="NA",0,IF(BM$78="POC",'7. INPUT O&amp;N UC'!$I137*'7. INPUT O&amp;N UC'!$L137,IF(BM$78="RUN",'7. INPUT O&amp;N UC'!$H137*'7. INPUT O&amp;N UC'!$L137*(1-'7. INPUT O&amp;N UC'!$M137)*(1+'7. INPUT O&amp;N UC'!$N137)^4)))</f>
        <v>0</v>
      </c>
      <c r="BN399" s="298">
        <f>IF(BN$78="NA",0,IF(BN$78="POC",'7. INPUT O&amp;N UC'!$I137*'7. INPUT O&amp;N UC'!$L137,IF(BN$78="RUN",'7. INPUT O&amp;N UC'!$H137*'7. INPUT O&amp;N UC'!$L137*(1-'7. INPUT O&amp;N UC'!$M137)*(1+'7. INPUT O&amp;N UC'!$N137)^4)))</f>
        <v>0</v>
      </c>
      <c r="BO399" s="298">
        <f>IF(BO$78="NA",0,IF(BO$78="POC",'7. INPUT O&amp;N UC'!$I137*'7. INPUT O&amp;N UC'!$L137,IF(BO$78="RUN",'7. INPUT O&amp;N UC'!$H137*'7. INPUT O&amp;N UC'!$L137*(1-'7. INPUT O&amp;N UC'!$M137)*(1+'7. INPUT O&amp;N UC'!$N137)^4)))</f>
        <v>0</v>
      </c>
      <c r="BP399" s="298">
        <f>IF(BP$78="NA",0,IF(BP$78="POC",'7. INPUT O&amp;N UC'!$I137*'7. INPUT O&amp;N UC'!$L137,IF(BP$78="RUN",'7. INPUT O&amp;N UC'!$H137*'7. INPUT O&amp;N UC'!$L137*(1-'7. INPUT O&amp;N UC'!$M137)*(1+'7. INPUT O&amp;N UC'!$N137)^4)))</f>
        <v>0</v>
      </c>
      <c r="BQ399" s="298">
        <f>IF(BQ$78="NA",0,IF(BQ$78="POC",'7. INPUT O&amp;N UC'!$I137*'7. INPUT O&amp;N UC'!$L137,IF(BQ$78="RUN",'7. INPUT O&amp;N UC'!$H137*'7. INPUT O&amp;N UC'!$L137*(1-'7. INPUT O&amp;N UC'!$M137)*(1+'7. INPUT O&amp;N UC'!$N137)^4)))</f>
        <v>0</v>
      </c>
      <c r="BR399" s="298">
        <f>IF(BR$78="NA",0,IF(BR$78="POC",'7. INPUT O&amp;N UC'!$I137*'7. INPUT O&amp;N UC'!$L137,IF(BR$78="RUN",'7. INPUT O&amp;N UC'!$H137*'7. INPUT O&amp;N UC'!$L137*(1-'7. INPUT O&amp;N UC'!$M137)*(1+'7. INPUT O&amp;N UC'!$N137)^4)))</f>
        <v>0</v>
      </c>
      <c r="BS399" s="298">
        <f>IF(BS$78="NA",0,IF(BS$78="POC",'7. INPUT O&amp;N UC'!$I137*'7. INPUT O&amp;N UC'!$L137,IF(BS$78="RUN",'7. INPUT O&amp;N UC'!$H137*'7. INPUT O&amp;N UC'!$L137*(1-'7. INPUT O&amp;N UC'!$M137)*(1+'7. INPUT O&amp;N UC'!$N137)^4)))</f>
        <v>0</v>
      </c>
    </row>
    <row r="400" spans="1:71" s="79" customFormat="1" outlineLevel="1">
      <c r="A400" s="78"/>
      <c r="B400" s="133" t="str">
        <f>'7. INPUT O&amp;N UC'!D139</f>
        <v>4.1.4</v>
      </c>
      <c r="C400" s="133" t="str">
        <f>'7. INPUT O&amp;N UC'!E139</f>
        <v>O&amp;N UC - NTT - Revenues (Excl. Risk Reward) - Pull-through equipment</v>
      </c>
      <c r="E400" s="296">
        <f t="shared" si="226"/>
        <v>0</v>
      </c>
      <c r="F400" s="296">
        <f t="shared" si="227"/>
        <v>0</v>
      </c>
      <c r="G400" s="296">
        <f t="shared" si="228"/>
        <v>0</v>
      </c>
      <c r="H400" s="296">
        <f t="shared" si="229"/>
        <v>0</v>
      </c>
      <c r="I400" s="296">
        <f t="shared" si="230"/>
        <v>0</v>
      </c>
      <c r="J400" s="296">
        <f t="shared" si="231"/>
        <v>0</v>
      </c>
      <c r="K400" s="309"/>
      <c r="L400" s="296">
        <f t="shared" ref="L400:AQ400" si="232">SUM(L401:L410)</f>
        <v>0</v>
      </c>
      <c r="M400" s="296">
        <f t="shared" si="232"/>
        <v>0</v>
      </c>
      <c r="N400" s="296">
        <f t="shared" si="232"/>
        <v>0</v>
      </c>
      <c r="O400" s="296">
        <f t="shared" si="232"/>
        <v>0</v>
      </c>
      <c r="P400" s="296">
        <f t="shared" si="232"/>
        <v>0</v>
      </c>
      <c r="Q400" s="296">
        <f t="shared" si="232"/>
        <v>0</v>
      </c>
      <c r="R400" s="296">
        <f t="shared" si="232"/>
        <v>0</v>
      </c>
      <c r="S400" s="296">
        <f t="shared" si="232"/>
        <v>0</v>
      </c>
      <c r="T400" s="296">
        <f t="shared" si="232"/>
        <v>0</v>
      </c>
      <c r="U400" s="296">
        <f t="shared" si="232"/>
        <v>0</v>
      </c>
      <c r="V400" s="296">
        <f t="shared" si="232"/>
        <v>0</v>
      </c>
      <c r="W400" s="296">
        <f t="shared" si="232"/>
        <v>0</v>
      </c>
      <c r="X400" s="296">
        <f t="shared" si="232"/>
        <v>0</v>
      </c>
      <c r="Y400" s="296">
        <f t="shared" si="232"/>
        <v>0</v>
      </c>
      <c r="Z400" s="296">
        <f t="shared" si="232"/>
        <v>0</v>
      </c>
      <c r="AA400" s="296">
        <f t="shared" si="232"/>
        <v>0</v>
      </c>
      <c r="AB400" s="296">
        <f t="shared" si="232"/>
        <v>0</v>
      </c>
      <c r="AC400" s="296">
        <f t="shared" si="232"/>
        <v>0</v>
      </c>
      <c r="AD400" s="296">
        <f t="shared" si="232"/>
        <v>0</v>
      </c>
      <c r="AE400" s="296">
        <f t="shared" si="232"/>
        <v>0</v>
      </c>
      <c r="AF400" s="296">
        <f t="shared" si="232"/>
        <v>0</v>
      </c>
      <c r="AG400" s="296">
        <f t="shared" si="232"/>
        <v>0</v>
      </c>
      <c r="AH400" s="296">
        <f t="shared" si="232"/>
        <v>0</v>
      </c>
      <c r="AI400" s="296">
        <f t="shared" si="232"/>
        <v>0</v>
      </c>
      <c r="AJ400" s="296">
        <f t="shared" si="232"/>
        <v>0</v>
      </c>
      <c r="AK400" s="296">
        <f t="shared" si="232"/>
        <v>0</v>
      </c>
      <c r="AL400" s="296">
        <f t="shared" si="232"/>
        <v>0</v>
      </c>
      <c r="AM400" s="296">
        <f t="shared" si="232"/>
        <v>0</v>
      </c>
      <c r="AN400" s="296">
        <f t="shared" si="232"/>
        <v>0</v>
      </c>
      <c r="AO400" s="296">
        <f t="shared" si="232"/>
        <v>0</v>
      </c>
      <c r="AP400" s="296">
        <f t="shared" si="232"/>
        <v>0</v>
      </c>
      <c r="AQ400" s="296">
        <f t="shared" si="232"/>
        <v>0</v>
      </c>
      <c r="AR400" s="296">
        <f t="shared" ref="AR400:BS400" si="233">SUM(AR401:AR410)</f>
        <v>0</v>
      </c>
      <c r="AS400" s="296">
        <f t="shared" si="233"/>
        <v>0</v>
      </c>
      <c r="AT400" s="296">
        <f t="shared" si="233"/>
        <v>0</v>
      </c>
      <c r="AU400" s="296">
        <f t="shared" si="233"/>
        <v>0</v>
      </c>
      <c r="AV400" s="296">
        <f t="shared" si="233"/>
        <v>0</v>
      </c>
      <c r="AW400" s="296">
        <f t="shared" si="233"/>
        <v>0</v>
      </c>
      <c r="AX400" s="296">
        <f t="shared" si="233"/>
        <v>0</v>
      </c>
      <c r="AY400" s="296">
        <f t="shared" si="233"/>
        <v>0</v>
      </c>
      <c r="AZ400" s="296">
        <f t="shared" si="233"/>
        <v>0</v>
      </c>
      <c r="BA400" s="296">
        <f t="shared" si="233"/>
        <v>0</v>
      </c>
      <c r="BB400" s="296">
        <f t="shared" si="233"/>
        <v>0</v>
      </c>
      <c r="BC400" s="296">
        <f t="shared" si="233"/>
        <v>0</v>
      </c>
      <c r="BD400" s="296">
        <f t="shared" si="233"/>
        <v>0</v>
      </c>
      <c r="BE400" s="296">
        <f t="shared" si="233"/>
        <v>0</v>
      </c>
      <c r="BF400" s="296">
        <f t="shared" si="233"/>
        <v>0</v>
      </c>
      <c r="BG400" s="296">
        <f t="shared" si="233"/>
        <v>0</v>
      </c>
      <c r="BH400" s="296">
        <f t="shared" si="233"/>
        <v>0</v>
      </c>
      <c r="BI400" s="296">
        <f t="shared" si="233"/>
        <v>0</v>
      </c>
      <c r="BJ400" s="296">
        <f t="shared" si="233"/>
        <v>0</v>
      </c>
      <c r="BK400" s="296">
        <f t="shared" si="233"/>
        <v>0</v>
      </c>
      <c r="BL400" s="296">
        <f t="shared" si="233"/>
        <v>0</v>
      </c>
      <c r="BM400" s="296">
        <f t="shared" si="233"/>
        <v>0</v>
      </c>
      <c r="BN400" s="296">
        <f t="shared" si="233"/>
        <v>0</v>
      </c>
      <c r="BO400" s="296">
        <f t="shared" si="233"/>
        <v>0</v>
      </c>
      <c r="BP400" s="296">
        <f t="shared" si="233"/>
        <v>0</v>
      </c>
      <c r="BQ400" s="296">
        <f t="shared" si="233"/>
        <v>0</v>
      </c>
      <c r="BR400" s="296">
        <f t="shared" si="233"/>
        <v>0</v>
      </c>
      <c r="BS400" s="296">
        <f t="shared" si="233"/>
        <v>0</v>
      </c>
    </row>
    <row r="401" spans="1:71" s="80" customFormat="1" ht="16" outlineLevel="2">
      <c r="B401" s="129" t="str">
        <f>'7. INPUT O&amp;N UC'!D143</f>
        <v>O&amp;N UC-4.1.4-Item #1</v>
      </c>
      <c r="C401" s="129">
        <f>'7. INPUT O&amp;N UC'!F143</f>
        <v>0</v>
      </c>
      <c r="E401" s="297">
        <f t="shared" si="226"/>
        <v>0</v>
      </c>
      <c r="F401" s="297">
        <f t="shared" si="227"/>
        <v>0</v>
      </c>
      <c r="G401" s="297">
        <f t="shared" si="228"/>
        <v>0</v>
      </c>
      <c r="H401" s="297">
        <f t="shared" si="229"/>
        <v>0</v>
      </c>
      <c r="I401" s="297">
        <f t="shared" si="230"/>
        <v>0</v>
      </c>
      <c r="J401" s="297">
        <f t="shared" si="231"/>
        <v>0</v>
      </c>
      <c r="K401" s="319"/>
      <c r="L401" s="297">
        <f>('7. INPUT O&amp;N UC'!$L143*'7. INPUT O&amp;N UC'!$M143)*L$76</f>
        <v>0</v>
      </c>
      <c r="M401" s="297">
        <f>('7. INPUT O&amp;N UC'!$L143*'7. INPUT O&amp;N UC'!$M143)*M$76</f>
        <v>0</v>
      </c>
      <c r="N401" s="297">
        <f>('7. INPUT O&amp;N UC'!$L143*'7. INPUT O&amp;N UC'!$M143)*N$76</f>
        <v>0</v>
      </c>
      <c r="O401" s="297">
        <f>('7. INPUT O&amp;N UC'!$L143*'7. INPUT O&amp;N UC'!$M143)*O$76</f>
        <v>0</v>
      </c>
      <c r="P401" s="297">
        <f>('7. INPUT O&amp;N UC'!$L143*'7. INPUT O&amp;N UC'!$M143)*P$76</f>
        <v>0</v>
      </c>
      <c r="Q401" s="297">
        <f>('7. INPUT O&amp;N UC'!$L143*'7. INPUT O&amp;N UC'!$M143)*Q$76</f>
        <v>0</v>
      </c>
      <c r="R401" s="297">
        <f>('7. INPUT O&amp;N UC'!$L143*'7. INPUT O&amp;N UC'!$M143)*R$76</f>
        <v>0</v>
      </c>
      <c r="S401" s="297">
        <f>('7. INPUT O&amp;N UC'!$L143*'7. INPUT O&amp;N UC'!$M143)*S$76</f>
        <v>0</v>
      </c>
      <c r="T401" s="297">
        <f>('7. INPUT O&amp;N UC'!$L143*'7. INPUT O&amp;N UC'!$M143)*T$76</f>
        <v>0</v>
      </c>
      <c r="U401" s="297">
        <f>('7. INPUT O&amp;N UC'!$L143*'7. INPUT O&amp;N UC'!$M143)*U$76</f>
        <v>0</v>
      </c>
      <c r="V401" s="297">
        <f>('7. INPUT O&amp;N UC'!$L143*'7. INPUT O&amp;N UC'!$M143)*V$76</f>
        <v>0</v>
      </c>
      <c r="W401" s="297">
        <f>('7. INPUT O&amp;N UC'!$L143*'7. INPUT O&amp;N UC'!$M143)*W$76</f>
        <v>0</v>
      </c>
      <c r="X401" s="297">
        <f>('7. INPUT O&amp;N UC'!$L143*'7. INPUT O&amp;N UC'!$M143)*X$76</f>
        <v>0</v>
      </c>
      <c r="Y401" s="297">
        <f>('7. INPUT O&amp;N UC'!$L143*'7. INPUT O&amp;N UC'!$M143)*Y$76</f>
        <v>0</v>
      </c>
      <c r="Z401" s="297">
        <f>('7. INPUT O&amp;N UC'!$L143*'7. INPUT O&amp;N UC'!$M143)*Z$76</f>
        <v>0</v>
      </c>
      <c r="AA401" s="297">
        <f>('7. INPUT O&amp;N UC'!$L143*'7. INPUT O&amp;N UC'!$M143)*AA$76</f>
        <v>0</v>
      </c>
      <c r="AB401" s="297">
        <f>('7. INPUT O&amp;N UC'!$L143*'7. INPUT O&amp;N UC'!$M143)*AB$76</f>
        <v>0</v>
      </c>
      <c r="AC401" s="297">
        <f>('7. INPUT O&amp;N UC'!$L143*'7. INPUT O&amp;N UC'!$M143)*AC$76</f>
        <v>0</v>
      </c>
      <c r="AD401" s="297">
        <f>('7. INPUT O&amp;N UC'!$L143*'7. INPUT O&amp;N UC'!$M143)*AD$76</f>
        <v>0</v>
      </c>
      <c r="AE401" s="297">
        <f>('7. INPUT O&amp;N UC'!$L143*'7. INPUT O&amp;N UC'!$M143)*AE$76</f>
        <v>0</v>
      </c>
      <c r="AF401" s="297">
        <f>('7. INPUT O&amp;N UC'!$L143*'7. INPUT O&amp;N UC'!$M143)*AF$76</f>
        <v>0</v>
      </c>
      <c r="AG401" s="297">
        <f>('7. INPUT O&amp;N UC'!$L143*'7. INPUT O&amp;N UC'!$M143)*AG$76</f>
        <v>0</v>
      </c>
      <c r="AH401" s="297">
        <f>('7. INPUT O&amp;N UC'!$L143*'7. INPUT O&amp;N UC'!$M143)*AH$76</f>
        <v>0</v>
      </c>
      <c r="AI401" s="297">
        <f>('7. INPUT O&amp;N UC'!$L143*'7. INPUT O&amp;N UC'!$M143)*AI$76</f>
        <v>0</v>
      </c>
      <c r="AJ401" s="297">
        <f>('7. INPUT O&amp;N UC'!$L143*'7. INPUT O&amp;N UC'!$M143)*AJ$76</f>
        <v>0</v>
      </c>
      <c r="AK401" s="297">
        <f>('7. INPUT O&amp;N UC'!$L143*'7. INPUT O&amp;N UC'!$M143)*AK$76</f>
        <v>0</v>
      </c>
      <c r="AL401" s="297">
        <f>('7. INPUT O&amp;N UC'!$L143*'7. INPUT O&amp;N UC'!$M143)*AL$76</f>
        <v>0</v>
      </c>
      <c r="AM401" s="297">
        <f>('7. INPUT O&amp;N UC'!$L143*'7. INPUT O&amp;N UC'!$M143)*AM$76</f>
        <v>0</v>
      </c>
      <c r="AN401" s="297">
        <f>('7. INPUT O&amp;N UC'!$L143*'7. INPUT O&amp;N UC'!$M143)*AN$76</f>
        <v>0</v>
      </c>
      <c r="AO401" s="297">
        <f>('7. INPUT O&amp;N UC'!$L143*'7. INPUT O&amp;N UC'!$M143)*AO$76</f>
        <v>0</v>
      </c>
      <c r="AP401" s="297">
        <f>('7. INPUT O&amp;N UC'!$L143*'7. INPUT O&amp;N UC'!$M143)*AP$76</f>
        <v>0</v>
      </c>
      <c r="AQ401" s="297">
        <f>('7. INPUT O&amp;N UC'!$L143*'7. INPUT O&amp;N UC'!$M143)*AQ$76</f>
        <v>0</v>
      </c>
      <c r="AR401" s="297">
        <f>('7. INPUT O&amp;N UC'!$L143*'7. INPUT O&amp;N UC'!$M143)*AR$76</f>
        <v>0</v>
      </c>
      <c r="AS401" s="297">
        <f>('7. INPUT O&amp;N UC'!$L143*'7. INPUT O&amp;N UC'!$M143)*AS$76</f>
        <v>0</v>
      </c>
      <c r="AT401" s="297">
        <f>('7. INPUT O&amp;N UC'!$L143*'7. INPUT O&amp;N UC'!$M143)*AT$76</f>
        <v>0</v>
      </c>
      <c r="AU401" s="297">
        <f>('7. INPUT O&amp;N UC'!$L143*'7. INPUT O&amp;N UC'!$M143)*AU$76</f>
        <v>0</v>
      </c>
      <c r="AV401" s="297">
        <f>('7. INPUT O&amp;N UC'!$L143*'7. INPUT O&amp;N UC'!$M143)*AV$76</f>
        <v>0</v>
      </c>
      <c r="AW401" s="297">
        <f>('7. INPUT O&amp;N UC'!$L143*'7. INPUT O&amp;N UC'!$M143)*AW$76</f>
        <v>0</v>
      </c>
      <c r="AX401" s="297">
        <f>('7. INPUT O&amp;N UC'!$L143*'7. INPUT O&amp;N UC'!$M143)*AX$76</f>
        <v>0</v>
      </c>
      <c r="AY401" s="297">
        <f>('7. INPUT O&amp;N UC'!$L143*'7. INPUT O&amp;N UC'!$M143)*AY$76</f>
        <v>0</v>
      </c>
      <c r="AZ401" s="297">
        <f>('7. INPUT O&amp;N UC'!$L143*'7. INPUT O&amp;N UC'!$M143)*AZ$76</f>
        <v>0</v>
      </c>
      <c r="BA401" s="297">
        <f>('7. INPUT O&amp;N UC'!$L143*'7. INPUT O&amp;N UC'!$M143)*BA$76</f>
        <v>0</v>
      </c>
      <c r="BB401" s="297">
        <f>('7. INPUT O&amp;N UC'!$L143*'7. INPUT O&amp;N UC'!$M143)*BB$76</f>
        <v>0</v>
      </c>
      <c r="BC401" s="297">
        <f>('7. INPUT O&amp;N UC'!$L143*'7. INPUT O&amp;N UC'!$M143)*BC$76</f>
        <v>0</v>
      </c>
      <c r="BD401" s="297">
        <f>('7. INPUT O&amp;N UC'!$L143*'7. INPUT O&amp;N UC'!$M143)*BD$76</f>
        <v>0</v>
      </c>
      <c r="BE401" s="297">
        <f>('7. INPUT O&amp;N UC'!$L143*'7. INPUT O&amp;N UC'!$M143)*BE$76</f>
        <v>0</v>
      </c>
      <c r="BF401" s="297">
        <f>('7. INPUT O&amp;N UC'!$L143*'7. INPUT O&amp;N UC'!$M143)*BF$76</f>
        <v>0</v>
      </c>
      <c r="BG401" s="297">
        <f>('7. INPUT O&amp;N UC'!$L143*'7. INPUT O&amp;N UC'!$M143)*BG$76</f>
        <v>0</v>
      </c>
      <c r="BH401" s="297">
        <f>('7. INPUT O&amp;N UC'!$L143*'7. INPUT O&amp;N UC'!$M143)*BH$76</f>
        <v>0</v>
      </c>
      <c r="BI401" s="297">
        <f>('7. INPUT O&amp;N UC'!$L143*'7. INPUT O&amp;N UC'!$M143)*BI$76</f>
        <v>0</v>
      </c>
      <c r="BJ401" s="297">
        <f>('7. INPUT O&amp;N UC'!$L143*'7. INPUT O&amp;N UC'!$M143)*BJ$76</f>
        <v>0</v>
      </c>
      <c r="BK401" s="297">
        <f>('7. INPUT O&amp;N UC'!$L143*'7. INPUT O&amp;N UC'!$M143)*BK$76</f>
        <v>0</v>
      </c>
      <c r="BL401" s="297">
        <f>('7. INPUT O&amp;N UC'!$L143*'7. INPUT O&amp;N UC'!$M143)*BL$76</f>
        <v>0</v>
      </c>
      <c r="BM401" s="297">
        <f>('7. INPUT O&amp;N UC'!$L143*'7. INPUT O&amp;N UC'!$M143)*BM$76</f>
        <v>0</v>
      </c>
      <c r="BN401" s="297">
        <f>('7. INPUT O&amp;N UC'!$L143*'7. INPUT O&amp;N UC'!$M143)*BN$76</f>
        <v>0</v>
      </c>
      <c r="BO401" s="297">
        <f>('7. INPUT O&amp;N UC'!$L143*'7. INPUT O&amp;N UC'!$M143)*BO$76</f>
        <v>0</v>
      </c>
      <c r="BP401" s="297">
        <f>('7. INPUT O&amp;N UC'!$L143*'7. INPUT O&amp;N UC'!$M143)*BP$76</f>
        <v>0</v>
      </c>
      <c r="BQ401" s="297">
        <f>('7. INPUT O&amp;N UC'!$L143*'7. INPUT O&amp;N UC'!$M143)*BQ$76</f>
        <v>0</v>
      </c>
      <c r="BR401" s="297">
        <f>('7. INPUT O&amp;N UC'!$L143*'7. INPUT O&amp;N UC'!$M143)*BR$76</f>
        <v>0</v>
      </c>
      <c r="BS401" s="297">
        <f>('7. INPUT O&amp;N UC'!$L143*'7. INPUT O&amp;N UC'!$M143)*BS$76</f>
        <v>0</v>
      </c>
    </row>
    <row r="402" spans="1:71" s="80" customFormat="1" ht="16" outlineLevel="2">
      <c r="B402" s="129" t="str">
        <f>'7. INPUT O&amp;N UC'!D144</f>
        <v>O&amp;N UC-4.1.4-Item #2</v>
      </c>
      <c r="C402" s="129">
        <f>'7. INPUT O&amp;N UC'!F144</f>
        <v>0</v>
      </c>
      <c r="E402" s="297">
        <f t="shared" si="226"/>
        <v>0</v>
      </c>
      <c r="F402" s="297">
        <f t="shared" si="227"/>
        <v>0</v>
      </c>
      <c r="G402" s="297">
        <f t="shared" si="228"/>
        <v>0</v>
      </c>
      <c r="H402" s="297">
        <f t="shared" si="229"/>
        <v>0</v>
      </c>
      <c r="I402" s="297">
        <f t="shared" si="230"/>
        <v>0</v>
      </c>
      <c r="J402" s="297">
        <f t="shared" si="231"/>
        <v>0</v>
      </c>
      <c r="K402" s="319"/>
      <c r="L402" s="297">
        <f>('7. INPUT O&amp;N UC'!$L144*'7. INPUT O&amp;N UC'!$M144)*L$76</f>
        <v>0</v>
      </c>
      <c r="M402" s="297">
        <f>('7. INPUT O&amp;N UC'!$L144*'7. INPUT O&amp;N UC'!$M144)*M$76</f>
        <v>0</v>
      </c>
      <c r="N402" s="297">
        <f>('7. INPUT O&amp;N UC'!$L144*'7. INPUT O&amp;N UC'!$M144)*N$76</f>
        <v>0</v>
      </c>
      <c r="O402" s="297">
        <f>('7. INPUT O&amp;N UC'!$L144*'7. INPUT O&amp;N UC'!$M144)*O$76</f>
        <v>0</v>
      </c>
      <c r="P402" s="297">
        <f>('7. INPUT O&amp;N UC'!$L144*'7. INPUT O&amp;N UC'!$M144)*P$76</f>
        <v>0</v>
      </c>
      <c r="Q402" s="297">
        <f>('7. INPUT O&amp;N UC'!$L144*'7. INPUT O&amp;N UC'!$M144)*Q$76</f>
        <v>0</v>
      </c>
      <c r="R402" s="297">
        <f>('7. INPUT O&amp;N UC'!$L144*'7. INPUT O&amp;N UC'!$M144)*R$76</f>
        <v>0</v>
      </c>
      <c r="S402" s="297">
        <f>('7. INPUT O&amp;N UC'!$L144*'7. INPUT O&amp;N UC'!$M144)*S$76</f>
        <v>0</v>
      </c>
      <c r="T402" s="297">
        <f>('7. INPUT O&amp;N UC'!$L144*'7. INPUT O&amp;N UC'!$M144)*T$76</f>
        <v>0</v>
      </c>
      <c r="U402" s="297">
        <f>('7. INPUT O&amp;N UC'!$L144*'7. INPUT O&amp;N UC'!$M144)*U$76</f>
        <v>0</v>
      </c>
      <c r="V402" s="297">
        <f>('7. INPUT O&amp;N UC'!$L144*'7. INPUT O&amp;N UC'!$M144)*V$76</f>
        <v>0</v>
      </c>
      <c r="W402" s="297">
        <f>('7. INPUT O&amp;N UC'!$L144*'7. INPUT O&amp;N UC'!$M144)*W$76</f>
        <v>0</v>
      </c>
      <c r="X402" s="297">
        <f>('7. INPUT O&amp;N UC'!$L144*'7. INPUT O&amp;N UC'!$M144)*X$76</f>
        <v>0</v>
      </c>
      <c r="Y402" s="297">
        <f>('7. INPUT O&amp;N UC'!$L144*'7. INPUT O&amp;N UC'!$M144)*Y$76</f>
        <v>0</v>
      </c>
      <c r="Z402" s="297">
        <f>('7. INPUT O&amp;N UC'!$L144*'7. INPUT O&amp;N UC'!$M144)*Z$76</f>
        <v>0</v>
      </c>
      <c r="AA402" s="297">
        <f>('7. INPUT O&amp;N UC'!$L144*'7. INPUT O&amp;N UC'!$M144)*AA$76</f>
        <v>0</v>
      </c>
      <c r="AB402" s="297">
        <f>('7. INPUT O&amp;N UC'!$L144*'7. INPUT O&amp;N UC'!$M144)*AB$76</f>
        <v>0</v>
      </c>
      <c r="AC402" s="297">
        <f>('7. INPUT O&amp;N UC'!$L144*'7. INPUT O&amp;N UC'!$M144)*AC$76</f>
        <v>0</v>
      </c>
      <c r="AD402" s="297">
        <f>('7. INPUT O&amp;N UC'!$L144*'7. INPUT O&amp;N UC'!$M144)*AD$76</f>
        <v>0</v>
      </c>
      <c r="AE402" s="297">
        <f>('7. INPUT O&amp;N UC'!$L144*'7. INPUT O&amp;N UC'!$M144)*AE$76</f>
        <v>0</v>
      </c>
      <c r="AF402" s="297">
        <f>('7. INPUT O&amp;N UC'!$L144*'7. INPUT O&amp;N UC'!$M144)*AF$76</f>
        <v>0</v>
      </c>
      <c r="AG402" s="297">
        <f>('7. INPUT O&amp;N UC'!$L144*'7. INPUT O&amp;N UC'!$M144)*AG$76</f>
        <v>0</v>
      </c>
      <c r="AH402" s="297">
        <f>('7. INPUT O&amp;N UC'!$L144*'7. INPUT O&amp;N UC'!$M144)*AH$76</f>
        <v>0</v>
      </c>
      <c r="AI402" s="297">
        <f>('7. INPUT O&amp;N UC'!$L144*'7. INPUT O&amp;N UC'!$M144)*AI$76</f>
        <v>0</v>
      </c>
      <c r="AJ402" s="297">
        <f>('7. INPUT O&amp;N UC'!$L144*'7. INPUT O&amp;N UC'!$M144)*AJ$76</f>
        <v>0</v>
      </c>
      <c r="AK402" s="297">
        <f>('7. INPUT O&amp;N UC'!$L144*'7. INPUT O&amp;N UC'!$M144)*AK$76</f>
        <v>0</v>
      </c>
      <c r="AL402" s="297">
        <f>('7. INPUT O&amp;N UC'!$L144*'7. INPUT O&amp;N UC'!$M144)*AL$76</f>
        <v>0</v>
      </c>
      <c r="AM402" s="297">
        <f>('7. INPUT O&amp;N UC'!$L144*'7. INPUT O&amp;N UC'!$M144)*AM$76</f>
        <v>0</v>
      </c>
      <c r="AN402" s="297">
        <f>('7. INPUT O&amp;N UC'!$L144*'7. INPUT O&amp;N UC'!$M144)*AN$76</f>
        <v>0</v>
      </c>
      <c r="AO402" s="297">
        <f>('7. INPUT O&amp;N UC'!$L144*'7. INPUT O&amp;N UC'!$M144)*AO$76</f>
        <v>0</v>
      </c>
      <c r="AP402" s="297">
        <f>('7. INPUT O&amp;N UC'!$L144*'7. INPUT O&amp;N UC'!$M144)*AP$76</f>
        <v>0</v>
      </c>
      <c r="AQ402" s="297">
        <f>('7. INPUT O&amp;N UC'!$L144*'7. INPUT O&amp;N UC'!$M144)*AQ$76</f>
        <v>0</v>
      </c>
      <c r="AR402" s="297">
        <f>('7. INPUT O&amp;N UC'!$L144*'7. INPUT O&amp;N UC'!$M144)*AR$76</f>
        <v>0</v>
      </c>
      <c r="AS402" s="297">
        <f>('7. INPUT O&amp;N UC'!$L144*'7. INPUT O&amp;N UC'!$M144)*AS$76</f>
        <v>0</v>
      </c>
      <c r="AT402" s="297">
        <f>('7. INPUT O&amp;N UC'!$L144*'7. INPUT O&amp;N UC'!$M144)*AT$76</f>
        <v>0</v>
      </c>
      <c r="AU402" s="297">
        <f>('7. INPUT O&amp;N UC'!$L144*'7. INPUT O&amp;N UC'!$M144)*AU$76</f>
        <v>0</v>
      </c>
      <c r="AV402" s="297">
        <f>('7. INPUT O&amp;N UC'!$L144*'7. INPUT O&amp;N UC'!$M144)*AV$76</f>
        <v>0</v>
      </c>
      <c r="AW402" s="297">
        <f>('7. INPUT O&amp;N UC'!$L144*'7. INPUT O&amp;N UC'!$M144)*AW$76</f>
        <v>0</v>
      </c>
      <c r="AX402" s="297">
        <f>('7. INPUT O&amp;N UC'!$L144*'7. INPUT O&amp;N UC'!$M144)*AX$76</f>
        <v>0</v>
      </c>
      <c r="AY402" s="297">
        <f>('7. INPUT O&amp;N UC'!$L144*'7. INPUT O&amp;N UC'!$M144)*AY$76</f>
        <v>0</v>
      </c>
      <c r="AZ402" s="297">
        <f>('7. INPUT O&amp;N UC'!$L144*'7. INPUT O&amp;N UC'!$M144)*AZ$76</f>
        <v>0</v>
      </c>
      <c r="BA402" s="297">
        <f>('7. INPUT O&amp;N UC'!$L144*'7. INPUT O&amp;N UC'!$M144)*BA$76</f>
        <v>0</v>
      </c>
      <c r="BB402" s="297">
        <f>('7. INPUT O&amp;N UC'!$L144*'7. INPUT O&amp;N UC'!$M144)*BB$76</f>
        <v>0</v>
      </c>
      <c r="BC402" s="297">
        <f>('7. INPUT O&amp;N UC'!$L144*'7. INPUT O&amp;N UC'!$M144)*BC$76</f>
        <v>0</v>
      </c>
      <c r="BD402" s="297">
        <f>('7. INPUT O&amp;N UC'!$L144*'7. INPUT O&amp;N UC'!$M144)*BD$76</f>
        <v>0</v>
      </c>
      <c r="BE402" s="297">
        <f>('7. INPUT O&amp;N UC'!$L144*'7. INPUT O&amp;N UC'!$M144)*BE$76</f>
        <v>0</v>
      </c>
      <c r="BF402" s="297">
        <f>('7. INPUT O&amp;N UC'!$L144*'7. INPUT O&amp;N UC'!$M144)*BF$76</f>
        <v>0</v>
      </c>
      <c r="BG402" s="297">
        <f>('7. INPUT O&amp;N UC'!$L144*'7. INPUT O&amp;N UC'!$M144)*BG$76</f>
        <v>0</v>
      </c>
      <c r="BH402" s="297">
        <f>('7. INPUT O&amp;N UC'!$L144*'7. INPUT O&amp;N UC'!$M144)*BH$76</f>
        <v>0</v>
      </c>
      <c r="BI402" s="297">
        <f>('7. INPUT O&amp;N UC'!$L144*'7. INPUT O&amp;N UC'!$M144)*BI$76</f>
        <v>0</v>
      </c>
      <c r="BJ402" s="297">
        <f>('7. INPUT O&amp;N UC'!$L144*'7. INPUT O&amp;N UC'!$M144)*BJ$76</f>
        <v>0</v>
      </c>
      <c r="BK402" s="297">
        <f>('7. INPUT O&amp;N UC'!$L144*'7. INPUT O&amp;N UC'!$M144)*BK$76</f>
        <v>0</v>
      </c>
      <c r="BL402" s="297">
        <f>('7. INPUT O&amp;N UC'!$L144*'7. INPUT O&amp;N UC'!$M144)*BL$76</f>
        <v>0</v>
      </c>
      <c r="BM402" s="297">
        <f>('7. INPUT O&amp;N UC'!$L144*'7. INPUT O&amp;N UC'!$M144)*BM$76</f>
        <v>0</v>
      </c>
      <c r="BN402" s="297">
        <f>('7. INPUT O&amp;N UC'!$L144*'7. INPUT O&amp;N UC'!$M144)*BN$76</f>
        <v>0</v>
      </c>
      <c r="BO402" s="297">
        <f>('7. INPUT O&amp;N UC'!$L144*'7. INPUT O&amp;N UC'!$M144)*BO$76</f>
        <v>0</v>
      </c>
      <c r="BP402" s="297">
        <f>('7. INPUT O&amp;N UC'!$L144*'7. INPUT O&amp;N UC'!$M144)*BP$76</f>
        <v>0</v>
      </c>
      <c r="BQ402" s="297">
        <f>('7. INPUT O&amp;N UC'!$L144*'7. INPUT O&amp;N UC'!$M144)*BQ$76</f>
        <v>0</v>
      </c>
      <c r="BR402" s="297">
        <f>('7. INPUT O&amp;N UC'!$L144*'7. INPUT O&amp;N UC'!$M144)*BR$76</f>
        <v>0</v>
      </c>
      <c r="BS402" s="297">
        <f>('7. INPUT O&amp;N UC'!$L144*'7. INPUT O&amp;N UC'!$M144)*BS$76</f>
        <v>0</v>
      </c>
    </row>
    <row r="403" spans="1:71" s="80" customFormat="1" ht="16" outlineLevel="2">
      <c r="B403" s="129" t="str">
        <f>'7. INPUT O&amp;N UC'!D145</f>
        <v>O&amp;N UC-4.1.4-Item #3</v>
      </c>
      <c r="C403" s="129">
        <f>'7. INPUT O&amp;N UC'!F145</f>
        <v>0</v>
      </c>
      <c r="E403" s="297">
        <f t="shared" si="226"/>
        <v>0</v>
      </c>
      <c r="F403" s="297">
        <f t="shared" si="227"/>
        <v>0</v>
      </c>
      <c r="G403" s="297">
        <f t="shared" si="228"/>
        <v>0</v>
      </c>
      <c r="H403" s="297">
        <f t="shared" si="229"/>
        <v>0</v>
      </c>
      <c r="I403" s="297">
        <f t="shared" si="230"/>
        <v>0</v>
      </c>
      <c r="J403" s="297">
        <f t="shared" si="231"/>
        <v>0</v>
      </c>
      <c r="K403" s="319"/>
      <c r="L403" s="297">
        <f>('7. INPUT O&amp;N UC'!$L145*'7. INPUT O&amp;N UC'!$M145)*L$76</f>
        <v>0</v>
      </c>
      <c r="M403" s="297">
        <f>('7. INPUT O&amp;N UC'!$L145*'7. INPUT O&amp;N UC'!$M145)*M$76</f>
        <v>0</v>
      </c>
      <c r="N403" s="297">
        <f>('7. INPUT O&amp;N UC'!$L145*'7. INPUT O&amp;N UC'!$M145)*N$76</f>
        <v>0</v>
      </c>
      <c r="O403" s="297">
        <f>('7. INPUT O&amp;N UC'!$L145*'7. INPUT O&amp;N UC'!$M145)*O$76</f>
        <v>0</v>
      </c>
      <c r="P403" s="297">
        <f>('7. INPUT O&amp;N UC'!$L145*'7. INPUT O&amp;N UC'!$M145)*P$76</f>
        <v>0</v>
      </c>
      <c r="Q403" s="297">
        <f>('7. INPUT O&amp;N UC'!$L145*'7. INPUT O&amp;N UC'!$M145)*Q$76</f>
        <v>0</v>
      </c>
      <c r="R403" s="297">
        <f>('7. INPUT O&amp;N UC'!$L145*'7. INPUT O&amp;N UC'!$M145)*R$76</f>
        <v>0</v>
      </c>
      <c r="S403" s="297">
        <f>('7. INPUT O&amp;N UC'!$L145*'7. INPUT O&amp;N UC'!$M145)*S$76</f>
        <v>0</v>
      </c>
      <c r="T403" s="297">
        <f>('7. INPUT O&amp;N UC'!$L145*'7. INPUT O&amp;N UC'!$M145)*T$76</f>
        <v>0</v>
      </c>
      <c r="U403" s="297">
        <f>('7. INPUT O&amp;N UC'!$L145*'7. INPUT O&amp;N UC'!$M145)*U$76</f>
        <v>0</v>
      </c>
      <c r="V403" s="297">
        <f>('7. INPUT O&amp;N UC'!$L145*'7. INPUT O&amp;N UC'!$M145)*V$76</f>
        <v>0</v>
      </c>
      <c r="W403" s="297">
        <f>('7. INPUT O&amp;N UC'!$L145*'7. INPUT O&amp;N UC'!$M145)*W$76</f>
        <v>0</v>
      </c>
      <c r="X403" s="297">
        <f>('7. INPUT O&amp;N UC'!$L145*'7. INPUT O&amp;N UC'!$M145)*X$76</f>
        <v>0</v>
      </c>
      <c r="Y403" s="297">
        <f>('7. INPUT O&amp;N UC'!$L145*'7. INPUT O&amp;N UC'!$M145)*Y$76</f>
        <v>0</v>
      </c>
      <c r="Z403" s="297">
        <f>('7. INPUT O&amp;N UC'!$L145*'7. INPUT O&amp;N UC'!$M145)*Z$76</f>
        <v>0</v>
      </c>
      <c r="AA403" s="297">
        <f>('7. INPUT O&amp;N UC'!$L145*'7. INPUT O&amp;N UC'!$M145)*AA$76</f>
        <v>0</v>
      </c>
      <c r="AB403" s="297">
        <f>('7. INPUT O&amp;N UC'!$L145*'7. INPUT O&amp;N UC'!$M145)*AB$76</f>
        <v>0</v>
      </c>
      <c r="AC403" s="297">
        <f>('7. INPUT O&amp;N UC'!$L145*'7. INPUT O&amp;N UC'!$M145)*AC$76</f>
        <v>0</v>
      </c>
      <c r="AD403" s="297">
        <f>('7. INPUT O&amp;N UC'!$L145*'7. INPUT O&amp;N UC'!$M145)*AD$76</f>
        <v>0</v>
      </c>
      <c r="AE403" s="297">
        <f>('7. INPUT O&amp;N UC'!$L145*'7. INPUT O&amp;N UC'!$M145)*AE$76</f>
        <v>0</v>
      </c>
      <c r="AF403" s="297">
        <f>('7. INPUT O&amp;N UC'!$L145*'7. INPUT O&amp;N UC'!$M145)*AF$76</f>
        <v>0</v>
      </c>
      <c r="AG403" s="297">
        <f>('7. INPUT O&amp;N UC'!$L145*'7. INPUT O&amp;N UC'!$M145)*AG$76</f>
        <v>0</v>
      </c>
      <c r="AH403" s="297">
        <f>('7. INPUT O&amp;N UC'!$L145*'7. INPUT O&amp;N UC'!$M145)*AH$76</f>
        <v>0</v>
      </c>
      <c r="AI403" s="297">
        <f>('7. INPUT O&amp;N UC'!$L145*'7. INPUT O&amp;N UC'!$M145)*AI$76</f>
        <v>0</v>
      </c>
      <c r="AJ403" s="297">
        <f>('7. INPUT O&amp;N UC'!$L145*'7. INPUT O&amp;N UC'!$M145)*AJ$76</f>
        <v>0</v>
      </c>
      <c r="AK403" s="297">
        <f>('7. INPUT O&amp;N UC'!$L145*'7. INPUT O&amp;N UC'!$M145)*AK$76</f>
        <v>0</v>
      </c>
      <c r="AL403" s="297">
        <f>('7. INPUT O&amp;N UC'!$L145*'7. INPUT O&amp;N UC'!$M145)*AL$76</f>
        <v>0</v>
      </c>
      <c r="AM403" s="297">
        <f>('7. INPUT O&amp;N UC'!$L145*'7. INPUT O&amp;N UC'!$M145)*AM$76</f>
        <v>0</v>
      </c>
      <c r="AN403" s="297">
        <f>('7. INPUT O&amp;N UC'!$L145*'7. INPUT O&amp;N UC'!$M145)*AN$76</f>
        <v>0</v>
      </c>
      <c r="AO403" s="297">
        <f>('7. INPUT O&amp;N UC'!$L145*'7. INPUT O&amp;N UC'!$M145)*AO$76</f>
        <v>0</v>
      </c>
      <c r="AP403" s="297">
        <f>('7. INPUT O&amp;N UC'!$L145*'7. INPUT O&amp;N UC'!$M145)*AP$76</f>
        <v>0</v>
      </c>
      <c r="AQ403" s="297">
        <f>('7. INPUT O&amp;N UC'!$L145*'7. INPUT O&amp;N UC'!$M145)*AQ$76</f>
        <v>0</v>
      </c>
      <c r="AR403" s="297">
        <f>('7. INPUT O&amp;N UC'!$L145*'7. INPUT O&amp;N UC'!$M145)*AR$76</f>
        <v>0</v>
      </c>
      <c r="AS403" s="297">
        <f>('7. INPUT O&amp;N UC'!$L145*'7. INPUT O&amp;N UC'!$M145)*AS$76</f>
        <v>0</v>
      </c>
      <c r="AT403" s="297">
        <f>('7. INPUT O&amp;N UC'!$L145*'7. INPUT O&amp;N UC'!$M145)*AT$76</f>
        <v>0</v>
      </c>
      <c r="AU403" s="297">
        <f>('7. INPUT O&amp;N UC'!$L145*'7. INPUT O&amp;N UC'!$M145)*AU$76</f>
        <v>0</v>
      </c>
      <c r="AV403" s="297">
        <f>('7. INPUT O&amp;N UC'!$L145*'7. INPUT O&amp;N UC'!$M145)*AV$76</f>
        <v>0</v>
      </c>
      <c r="AW403" s="297">
        <f>('7. INPUT O&amp;N UC'!$L145*'7. INPUT O&amp;N UC'!$M145)*AW$76</f>
        <v>0</v>
      </c>
      <c r="AX403" s="297">
        <f>('7. INPUT O&amp;N UC'!$L145*'7. INPUT O&amp;N UC'!$M145)*AX$76</f>
        <v>0</v>
      </c>
      <c r="AY403" s="297">
        <f>('7. INPUT O&amp;N UC'!$L145*'7. INPUT O&amp;N UC'!$M145)*AY$76</f>
        <v>0</v>
      </c>
      <c r="AZ403" s="297">
        <f>('7. INPUT O&amp;N UC'!$L145*'7. INPUT O&amp;N UC'!$M145)*AZ$76</f>
        <v>0</v>
      </c>
      <c r="BA403" s="297">
        <f>('7. INPUT O&amp;N UC'!$L145*'7. INPUT O&amp;N UC'!$M145)*BA$76</f>
        <v>0</v>
      </c>
      <c r="BB403" s="297">
        <f>('7. INPUT O&amp;N UC'!$L145*'7. INPUT O&amp;N UC'!$M145)*BB$76</f>
        <v>0</v>
      </c>
      <c r="BC403" s="297">
        <f>('7. INPUT O&amp;N UC'!$L145*'7. INPUT O&amp;N UC'!$M145)*BC$76</f>
        <v>0</v>
      </c>
      <c r="BD403" s="297">
        <f>('7. INPUT O&amp;N UC'!$L145*'7. INPUT O&amp;N UC'!$M145)*BD$76</f>
        <v>0</v>
      </c>
      <c r="BE403" s="297">
        <f>('7. INPUT O&amp;N UC'!$L145*'7. INPUT O&amp;N UC'!$M145)*BE$76</f>
        <v>0</v>
      </c>
      <c r="BF403" s="297">
        <f>('7. INPUT O&amp;N UC'!$L145*'7. INPUT O&amp;N UC'!$M145)*BF$76</f>
        <v>0</v>
      </c>
      <c r="BG403" s="297">
        <f>('7. INPUT O&amp;N UC'!$L145*'7. INPUT O&amp;N UC'!$M145)*BG$76</f>
        <v>0</v>
      </c>
      <c r="BH403" s="297">
        <f>('7. INPUT O&amp;N UC'!$L145*'7. INPUT O&amp;N UC'!$M145)*BH$76</f>
        <v>0</v>
      </c>
      <c r="BI403" s="297">
        <f>('7. INPUT O&amp;N UC'!$L145*'7. INPUT O&amp;N UC'!$M145)*BI$76</f>
        <v>0</v>
      </c>
      <c r="BJ403" s="297">
        <f>('7. INPUT O&amp;N UC'!$L145*'7. INPUT O&amp;N UC'!$M145)*BJ$76</f>
        <v>0</v>
      </c>
      <c r="BK403" s="297">
        <f>('7. INPUT O&amp;N UC'!$L145*'7. INPUT O&amp;N UC'!$M145)*BK$76</f>
        <v>0</v>
      </c>
      <c r="BL403" s="297">
        <f>('7. INPUT O&amp;N UC'!$L145*'7. INPUT O&amp;N UC'!$M145)*BL$76</f>
        <v>0</v>
      </c>
      <c r="BM403" s="297">
        <f>('7. INPUT O&amp;N UC'!$L145*'7. INPUT O&amp;N UC'!$M145)*BM$76</f>
        <v>0</v>
      </c>
      <c r="BN403" s="297">
        <f>('7. INPUT O&amp;N UC'!$L145*'7. INPUT O&amp;N UC'!$M145)*BN$76</f>
        <v>0</v>
      </c>
      <c r="BO403" s="297">
        <f>('7. INPUT O&amp;N UC'!$L145*'7. INPUT O&amp;N UC'!$M145)*BO$76</f>
        <v>0</v>
      </c>
      <c r="BP403" s="297">
        <f>('7. INPUT O&amp;N UC'!$L145*'7. INPUT O&amp;N UC'!$M145)*BP$76</f>
        <v>0</v>
      </c>
      <c r="BQ403" s="297">
        <f>('7. INPUT O&amp;N UC'!$L145*'7. INPUT O&amp;N UC'!$M145)*BQ$76</f>
        <v>0</v>
      </c>
      <c r="BR403" s="297">
        <f>('7. INPUT O&amp;N UC'!$L145*'7. INPUT O&amp;N UC'!$M145)*BR$76</f>
        <v>0</v>
      </c>
      <c r="BS403" s="297">
        <f>('7. INPUT O&amp;N UC'!$L145*'7. INPUT O&amp;N UC'!$M145)*BS$76</f>
        <v>0</v>
      </c>
    </row>
    <row r="404" spans="1:71" s="80" customFormat="1" ht="16" outlineLevel="2">
      <c r="B404" s="129" t="str">
        <f>'7. INPUT O&amp;N UC'!D146</f>
        <v>O&amp;N UC-4.1.4-Item #4</v>
      </c>
      <c r="C404" s="129">
        <f>'7. INPUT O&amp;N UC'!F146</f>
        <v>0</v>
      </c>
      <c r="E404" s="297">
        <f t="shared" si="226"/>
        <v>0</v>
      </c>
      <c r="F404" s="297">
        <f t="shared" si="227"/>
        <v>0</v>
      </c>
      <c r="G404" s="297">
        <f t="shared" si="228"/>
        <v>0</v>
      </c>
      <c r="H404" s="297">
        <f t="shared" si="229"/>
        <v>0</v>
      </c>
      <c r="I404" s="297">
        <f t="shared" si="230"/>
        <v>0</v>
      </c>
      <c r="J404" s="297">
        <f t="shared" si="231"/>
        <v>0</v>
      </c>
      <c r="K404" s="319"/>
      <c r="L404" s="297">
        <f>('7. INPUT O&amp;N UC'!$L146*'7. INPUT O&amp;N UC'!$M146)*L$76</f>
        <v>0</v>
      </c>
      <c r="M404" s="297">
        <f>('7. INPUT O&amp;N UC'!$L146*'7. INPUT O&amp;N UC'!$M146)*M$76</f>
        <v>0</v>
      </c>
      <c r="N404" s="297">
        <f>('7. INPUT O&amp;N UC'!$L146*'7. INPUT O&amp;N UC'!$M146)*N$76</f>
        <v>0</v>
      </c>
      <c r="O404" s="297">
        <f>('7. INPUT O&amp;N UC'!$L146*'7. INPUT O&amp;N UC'!$M146)*O$76</f>
        <v>0</v>
      </c>
      <c r="P404" s="297">
        <f>('7. INPUT O&amp;N UC'!$L146*'7. INPUT O&amp;N UC'!$M146)*P$76</f>
        <v>0</v>
      </c>
      <c r="Q404" s="297">
        <f>('7. INPUT O&amp;N UC'!$L146*'7. INPUT O&amp;N UC'!$M146)*Q$76</f>
        <v>0</v>
      </c>
      <c r="R404" s="297">
        <f>('7. INPUT O&amp;N UC'!$L146*'7. INPUT O&amp;N UC'!$M146)*R$76</f>
        <v>0</v>
      </c>
      <c r="S404" s="297">
        <f>('7. INPUT O&amp;N UC'!$L146*'7. INPUT O&amp;N UC'!$M146)*S$76</f>
        <v>0</v>
      </c>
      <c r="T404" s="297">
        <f>('7. INPUT O&amp;N UC'!$L146*'7. INPUT O&amp;N UC'!$M146)*T$76</f>
        <v>0</v>
      </c>
      <c r="U404" s="297">
        <f>('7. INPUT O&amp;N UC'!$L146*'7. INPUT O&amp;N UC'!$M146)*U$76</f>
        <v>0</v>
      </c>
      <c r="V404" s="297">
        <f>('7. INPUT O&amp;N UC'!$L146*'7. INPUT O&amp;N UC'!$M146)*V$76</f>
        <v>0</v>
      </c>
      <c r="W404" s="297">
        <f>('7. INPUT O&amp;N UC'!$L146*'7. INPUT O&amp;N UC'!$M146)*W$76</f>
        <v>0</v>
      </c>
      <c r="X404" s="297">
        <f>('7. INPUT O&amp;N UC'!$L146*'7. INPUT O&amp;N UC'!$M146)*X$76</f>
        <v>0</v>
      </c>
      <c r="Y404" s="297">
        <f>('7. INPUT O&amp;N UC'!$L146*'7. INPUT O&amp;N UC'!$M146)*Y$76</f>
        <v>0</v>
      </c>
      <c r="Z404" s="297">
        <f>('7. INPUT O&amp;N UC'!$L146*'7. INPUT O&amp;N UC'!$M146)*Z$76</f>
        <v>0</v>
      </c>
      <c r="AA404" s="297">
        <f>('7. INPUT O&amp;N UC'!$L146*'7. INPUT O&amp;N UC'!$M146)*AA$76</f>
        <v>0</v>
      </c>
      <c r="AB404" s="297">
        <f>('7. INPUT O&amp;N UC'!$L146*'7. INPUT O&amp;N UC'!$M146)*AB$76</f>
        <v>0</v>
      </c>
      <c r="AC404" s="297">
        <f>('7. INPUT O&amp;N UC'!$L146*'7. INPUT O&amp;N UC'!$M146)*AC$76</f>
        <v>0</v>
      </c>
      <c r="AD404" s="297">
        <f>('7. INPUT O&amp;N UC'!$L146*'7. INPUT O&amp;N UC'!$M146)*AD$76</f>
        <v>0</v>
      </c>
      <c r="AE404" s="297">
        <f>('7. INPUT O&amp;N UC'!$L146*'7. INPUT O&amp;N UC'!$M146)*AE$76</f>
        <v>0</v>
      </c>
      <c r="AF404" s="297">
        <f>('7. INPUT O&amp;N UC'!$L146*'7. INPUT O&amp;N UC'!$M146)*AF$76</f>
        <v>0</v>
      </c>
      <c r="AG404" s="297">
        <f>('7. INPUT O&amp;N UC'!$L146*'7. INPUT O&amp;N UC'!$M146)*AG$76</f>
        <v>0</v>
      </c>
      <c r="AH404" s="297">
        <f>('7. INPUT O&amp;N UC'!$L146*'7. INPUT O&amp;N UC'!$M146)*AH$76</f>
        <v>0</v>
      </c>
      <c r="AI404" s="297">
        <f>('7. INPUT O&amp;N UC'!$L146*'7. INPUT O&amp;N UC'!$M146)*AI$76</f>
        <v>0</v>
      </c>
      <c r="AJ404" s="297">
        <f>('7. INPUT O&amp;N UC'!$L146*'7. INPUT O&amp;N UC'!$M146)*AJ$76</f>
        <v>0</v>
      </c>
      <c r="AK404" s="297">
        <f>('7. INPUT O&amp;N UC'!$L146*'7. INPUT O&amp;N UC'!$M146)*AK$76</f>
        <v>0</v>
      </c>
      <c r="AL404" s="297">
        <f>('7. INPUT O&amp;N UC'!$L146*'7. INPUT O&amp;N UC'!$M146)*AL$76</f>
        <v>0</v>
      </c>
      <c r="AM404" s="297">
        <f>('7. INPUT O&amp;N UC'!$L146*'7. INPUT O&amp;N UC'!$M146)*AM$76</f>
        <v>0</v>
      </c>
      <c r="AN404" s="297">
        <f>('7. INPUT O&amp;N UC'!$L146*'7. INPUT O&amp;N UC'!$M146)*AN$76</f>
        <v>0</v>
      </c>
      <c r="AO404" s="297">
        <f>('7. INPUT O&amp;N UC'!$L146*'7. INPUT O&amp;N UC'!$M146)*AO$76</f>
        <v>0</v>
      </c>
      <c r="AP404" s="297">
        <f>('7. INPUT O&amp;N UC'!$L146*'7. INPUT O&amp;N UC'!$M146)*AP$76</f>
        <v>0</v>
      </c>
      <c r="AQ404" s="297">
        <f>('7. INPUT O&amp;N UC'!$L146*'7. INPUT O&amp;N UC'!$M146)*AQ$76</f>
        <v>0</v>
      </c>
      <c r="AR404" s="297">
        <f>('7. INPUT O&amp;N UC'!$L146*'7. INPUT O&amp;N UC'!$M146)*AR$76</f>
        <v>0</v>
      </c>
      <c r="AS404" s="297">
        <f>('7. INPUT O&amp;N UC'!$L146*'7. INPUT O&amp;N UC'!$M146)*AS$76</f>
        <v>0</v>
      </c>
      <c r="AT404" s="297">
        <f>('7. INPUT O&amp;N UC'!$L146*'7. INPUT O&amp;N UC'!$M146)*AT$76</f>
        <v>0</v>
      </c>
      <c r="AU404" s="297">
        <f>('7. INPUT O&amp;N UC'!$L146*'7. INPUT O&amp;N UC'!$M146)*AU$76</f>
        <v>0</v>
      </c>
      <c r="AV404" s="297">
        <f>('7. INPUT O&amp;N UC'!$L146*'7. INPUT O&amp;N UC'!$M146)*AV$76</f>
        <v>0</v>
      </c>
      <c r="AW404" s="297">
        <f>('7. INPUT O&amp;N UC'!$L146*'7. INPUT O&amp;N UC'!$M146)*AW$76</f>
        <v>0</v>
      </c>
      <c r="AX404" s="297">
        <f>('7. INPUT O&amp;N UC'!$L146*'7. INPUT O&amp;N UC'!$M146)*AX$76</f>
        <v>0</v>
      </c>
      <c r="AY404" s="297">
        <f>('7. INPUT O&amp;N UC'!$L146*'7. INPUT O&amp;N UC'!$M146)*AY$76</f>
        <v>0</v>
      </c>
      <c r="AZ404" s="297">
        <f>('7. INPUT O&amp;N UC'!$L146*'7. INPUT O&amp;N UC'!$M146)*AZ$76</f>
        <v>0</v>
      </c>
      <c r="BA404" s="297">
        <f>('7. INPUT O&amp;N UC'!$L146*'7. INPUT O&amp;N UC'!$M146)*BA$76</f>
        <v>0</v>
      </c>
      <c r="BB404" s="297">
        <f>('7. INPUT O&amp;N UC'!$L146*'7. INPUT O&amp;N UC'!$M146)*BB$76</f>
        <v>0</v>
      </c>
      <c r="BC404" s="297">
        <f>('7. INPUT O&amp;N UC'!$L146*'7. INPUT O&amp;N UC'!$M146)*BC$76</f>
        <v>0</v>
      </c>
      <c r="BD404" s="297">
        <f>('7. INPUT O&amp;N UC'!$L146*'7. INPUT O&amp;N UC'!$M146)*BD$76</f>
        <v>0</v>
      </c>
      <c r="BE404" s="297">
        <f>('7. INPUT O&amp;N UC'!$L146*'7. INPUT O&amp;N UC'!$M146)*BE$76</f>
        <v>0</v>
      </c>
      <c r="BF404" s="297">
        <f>('7. INPUT O&amp;N UC'!$L146*'7. INPUT O&amp;N UC'!$M146)*BF$76</f>
        <v>0</v>
      </c>
      <c r="BG404" s="297">
        <f>('7. INPUT O&amp;N UC'!$L146*'7. INPUT O&amp;N UC'!$M146)*BG$76</f>
        <v>0</v>
      </c>
      <c r="BH404" s="297">
        <f>('7. INPUT O&amp;N UC'!$L146*'7. INPUT O&amp;N UC'!$M146)*BH$76</f>
        <v>0</v>
      </c>
      <c r="BI404" s="297">
        <f>('7. INPUT O&amp;N UC'!$L146*'7. INPUT O&amp;N UC'!$M146)*BI$76</f>
        <v>0</v>
      </c>
      <c r="BJ404" s="297">
        <f>('7. INPUT O&amp;N UC'!$L146*'7. INPUT O&amp;N UC'!$M146)*BJ$76</f>
        <v>0</v>
      </c>
      <c r="BK404" s="297">
        <f>('7. INPUT O&amp;N UC'!$L146*'7. INPUT O&amp;N UC'!$M146)*BK$76</f>
        <v>0</v>
      </c>
      <c r="BL404" s="297">
        <f>('7. INPUT O&amp;N UC'!$L146*'7. INPUT O&amp;N UC'!$M146)*BL$76</f>
        <v>0</v>
      </c>
      <c r="BM404" s="297">
        <f>('7. INPUT O&amp;N UC'!$L146*'7. INPUT O&amp;N UC'!$M146)*BM$76</f>
        <v>0</v>
      </c>
      <c r="BN404" s="297">
        <f>('7. INPUT O&amp;N UC'!$L146*'7. INPUT O&amp;N UC'!$M146)*BN$76</f>
        <v>0</v>
      </c>
      <c r="BO404" s="297">
        <f>('7. INPUT O&amp;N UC'!$L146*'7. INPUT O&amp;N UC'!$M146)*BO$76</f>
        <v>0</v>
      </c>
      <c r="BP404" s="297">
        <f>('7. INPUT O&amp;N UC'!$L146*'7. INPUT O&amp;N UC'!$M146)*BP$76</f>
        <v>0</v>
      </c>
      <c r="BQ404" s="297">
        <f>('7. INPUT O&amp;N UC'!$L146*'7. INPUT O&amp;N UC'!$M146)*BQ$76</f>
        <v>0</v>
      </c>
      <c r="BR404" s="297">
        <f>('7. INPUT O&amp;N UC'!$L146*'7. INPUT O&amp;N UC'!$M146)*BR$76</f>
        <v>0</v>
      </c>
      <c r="BS404" s="297">
        <f>('7. INPUT O&amp;N UC'!$L146*'7. INPUT O&amp;N UC'!$M146)*BS$76</f>
        <v>0</v>
      </c>
    </row>
    <row r="405" spans="1:71" s="80" customFormat="1" ht="16" outlineLevel="2">
      <c r="B405" s="129" t="str">
        <f>'7. INPUT O&amp;N UC'!D147</f>
        <v>O&amp;N UC-4.1.4-Item #5</v>
      </c>
      <c r="C405" s="129">
        <f>'7. INPUT O&amp;N UC'!F147</f>
        <v>0</v>
      </c>
      <c r="E405" s="297">
        <f t="shared" si="226"/>
        <v>0</v>
      </c>
      <c r="F405" s="297">
        <f t="shared" si="227"/>
        <v>0</v>
      </c>
      <c r="G405" s="297">
        <f t="shared" si="228"/>
        <v>0</v>
      </c>
      <c r="H405" s="297">
        <f t="shared" si="229"/>
        <v>0</v>
      </c>
      <c r="I405" s="297">
        <f t="shared" si="230"/>
        <v>0</v>
      </c>
      <c r="J405" s="297">
        <f t="shared" si="231"/>
        <v>0</v>
      </c>
      <c r="K405" s="319"/>
      <c r="L405" s="297">
        <f>('7. INPUT O&amp;N UC'!$L147*'7. INPUT O&amp;N UC'!$M147)*L$76</f>
        <v>0</v>
      </c>
      <c r="M405" s="297">
        <f>('7. INPUT O&amp;N UC'!$L147*'7. INPUT O&amp;N UC'!$M147)*M$76</f>
        <v>0</v>
      </c>
      <c r="N405" s="297">
        <f>('7. INPUT O&amp;N UC'!$L147*'7. INPUT O&amp;N UC'!$M147)*N$76</f>
        <v>0</v>
      </c>
      <c r="O405" s="297">
        <f>('7. INPUT O&amp;N UC'!$L147*'7. INPUT O&amp;N UC'!$M147)*O$76</f>
        <v>0</v>
      </c>
      <c r="P405" s="297">
        <f>('7. INPUT O&amp;N UC'!$L147*'7. INPUT O&amp;N UC'!$M147)*P$76</f>
        <v>0</v>
      </c>
      <c r="Q405" s="297">
        <f>('7. INPUT O&amp;N UC'!$L147*'7. INPUT O&amp;N UC'!$M147)*Q$76</f>
        <v>0</v>
      </c>
      <c r="R405" s="297">
        <f>('7. INPUT O&amp;N UC'!$L147*'7. INPUT O&amp;N UC'!$M147)*R$76</f>
        <v>0</v>
      </c>
      <c r="S405" s="297">
        <f>('7. INPUT O&amp;N UC'!$L147*'7. INPUT O&amp;N UC'!$M147)*S$76</f>
        <v>0</v>
      </c>
      <c r="T405" s="297">
        <f>('7. INPUT O&amp;N UC'!$L147*'7. INPUT O&amp;N UC'!$M147)*T$76</f>
        <v>0</v>
      </c>
      <c r="U405" s="297">
        <f>('7. INPUT O&amp;N UC'!$L147*'7. INPUT O&amp;N UC'!$M147)*U$76</f>
        <v>0</v>
      </c>
      <c r="V405" s="297">
        <f>('7. INPUT O&amp;N UC'!$L147*'7. INPUT O&amp;N UC'!$M147)*V$76</f>
        <v>0</v>
      </c>
      <c r="W405" s="297">
        <f>('7. INPUT O&amp;N UC'!$L147*'7. INPUT O&amp;N UC'!$M147)*W$76</f>
        <v>0</v>
      </c>
      <c r="X405" s="297">
        <f>('7. INPUT O&amp;N UC'!$L147*'7. INPUT O&amp;N UC'!$M147)*X$76</f>
        <v>0</v>
      </c>
      <c r="Y405" s="297">
        <f>('7. INPUT O&amp;N UC'!$L147*'7. INPUT O&amp;N UC'!$M147)*Y$76</f>
        <v>0</v>
      </c>
      <c r="Z405" s="297">
        <f>('7. INPUT O&amp;N UC'!$L147*'7. INPUT O&amp;N UC'!$M147)*Z$76</f>
        <v>0</v>
      </c>
      <c r="AA405" s="297">
        <f>('7. INPUT O&amp;N UC'!$L147*'7. INPUT O&amp;N UC'!$M147)*AA$76</f>
        <v>0</v>
      </c>
      <c r="AB405" s="297">
        <f>('7. INPUT O&amp;N UC'!$L147*'7. INPUT O&amp;N UC'!$M147)*AB$76</f>
        <v>0</v>
      </c>
      <c r="AC405" s="297">
        <f>('7. INPUT O&amp;N UC'!$L147*'7. INPUT O&amp;N UC'!$M147)*AC$76</f>
        <v>0</v>
      </c>
      <c r="AD405" s="297">
        <f>('7. INPUT O&amp;N UC'!$L147*'7. INPUT O&amp;N UC'!$M147)*AD$76</f>
        <v>0</v>
      </c>
      <c r="AE405" s="297">
        <f>('7. INPUT O&amp;N UC'!$L147*'7. INPUT O&amp;N UC'!$M147)*AE$76</f>
        <v>0</v>
      </c>
      <c r="AF405" s="297">
        <f>('7. INPUT O&amp;N UC'!$L147*'7. INPUT O&amp;N UC'!$M147)*AF$76</f>
        <v>0</v>
      </c>
      <c r="AG405" s="297">
        <f>('7. INPUT O&amp;N UC'!$L147*'7. INPUT O&amp;N UC'!$M147)*AG$76</f>
        <v>0</v>
      </c>
      <c r="AH405" s="297">
        <f>('7. INPUT O&amp;N UC'!$L147*'7. INPUT O&amp;N UC'!$M147)*AH$76</f>
        <v>0</v>
      </c>
      <c r="AI405" s="297">
        <f>('7. INPUT O&amp;N UC'!$L147*'7. INPUT O&amp;N UC'!$M147)*AI$76</f>
        <v>0</v>
      </c>
      <c r="AJ405" s="297">
        <f>('7. INPUT O&amp;N UC'!$L147*'7. INPUT O&amp;N UC'!$M147)*AJ$76</f>
        <v>0</v>
      </c>
      <c r="AK405" s="297">
        <f>('7. INPUT O&amp;N UC'!$L147*'7. INPUT O&amp;N UC'!$M147)*AK$76</f>
        <v>0</v>
      </c>
      <c r="AL405" s="297">
        <f>('7. INPUT O&amp;N UC'!$L147*'7. INPUT O&amp;N UC'!$M147)*AL$76</f>
        <v>0</v>
      </c>
      <c r="AM405" s="297">
        <f>('7. INPUT O&amp;N UC'!$L147*'7. INPUT O&amp;N UC'!$M147)*AM$76</f>
        <v>0</v>
      </c>
      <c r="AN405" s="297">
        <f>('7. INPUT O&amp;N UC'!$L147*'7. INPUT O&amp;N UC'!$M147)*AN$76</f>
        <v>0</v>
      </c>
      <c r="AO405" s="297">
        <f>('7. INPUT O&amp;N UC'!$L147*'7. INPUT O&amp;N UC'!$M147)*AO$76</f>
        <v>0</v>
      </c>
      <c r="AP405" s="297">
        <f>('7. INPUT O&amp;N UC'!$L147*'7. INPUT O&amp;N UC'!$M147)*AP$76</f>
        <v>0</v>
      </c>
      <c r="AQ405" s="297">
        <f>('7. INPUT O&amp;N UC'!$L147*'7. INPUT O&amp;N UC'!$M147)*AQ$76</f>
        <v>0</v>
      </c>
      <c r="AR405" s="297">
        <f>('7. INPUT O&amp;N UC'!$L147*'7. INPUT O&amp;N UC'!$M147)*AR$76</f>
        <v>0</v>
      </c>
      <c r="AS405" s="297">
        <f>('7. INPUT O&amp;N UC'!$L147*'7. INPUT O&amp;N UC'!$M147)*AS$76</f>
        <v>0</v>
      </c>
      <c r="AT405" s="297">
        <f>('7. INPUT O&amp;N UC'!$L147*'7. INPUT O&amp;N UC'!$M147)*AT$76</f>
        <v>0</v>
      </c>
      <c r="AU405" s="297">
        <f>('7. INPUT O&amp;N UC'!$L147*'7. INPUT O&amp;N UC'!$M147)*AU$76</f>
        <v>0</v>
      </c>
      <c r="AV405" s="297">
        <f>('7. INPUT O&amp;N UC'!$L147*'7. INPUT O&amp;N UC'!$M147)*AV$76</f>
        <v>0</v>
      </c>
      <c r="AW405" s="297">
        <f>('7. INPUT O&amp;N UC'!$L147*'7. INPUT O&amp;N UC'!$M147)*AW$76</f>
        <v>0</v>
      </c>
      <c r="AX405" s="297">
        <f>('7. INPUT O&amp;N UC'!$L147*'7. INPUT O&amp;N UC'!$M147)*AX$76</f>
        <v>0</v>
      </c>
      <c r="AY405" s="297">
        <f>('7. INPUT O&amp;N UC'!$L147*'7. INPUT O&amp;N UC'!$M147)*AY$76</f>
        <v>0</v>
      </c>
      <c r="AZ405" s="297">
        <f>('7. INPUT O&amp;N UC'!$L147*'7. INPUT O&amp;N UC'!$M147)*AZ$76</f>
        <v>0</v>
      </c>
      <c r="BA405" s="297">
        <f>('7. INPUT O&amp;N UC'!$L147*'7. INPUT O&amp;N UC'!$M147)*BA$76</f>
        <v>0</v>
      </c>
      <c r="BB405" s="297">
        <f>('7. INPUT O&amp;N UC'!$L147*'7. INPUT O&amp;N UC'!$M147)*BB$76</f>
        <v>0</v>
      </c>
      <c r="BC405" s="297">
        <f>('7. INPUT O&amp;N UC'!$L147*'7. INPUT O&amp;N UC'!$M147)*BC$76</f>
        <v>0</v>
      </c>
      <c r="BD405" s="297">
        <f>('7. INPUT O&amp;N UC'!$L147*'7. INPUT O&amp;N UC'!$M147)*BD$76</f>
        <v>0</v>
      </c>
      <c r="BE405" s="297">
        <f>('7. INPUT O&amp;N UC'!$L147*'7. INPUT O&amp;N UC'!$M147)*BE$76</f>
        <v>0</v>
      </c>
      <c r="BF405" s="297">
        <f>('7. INPUT O&amp;N UC'!$L147*'7. INPUT O&amp;N UC'!$M147)*BF$76</f>
        <v>0</v>
      </c>
      <c r="BG405" s="297">
        <f>('7. INPUT O&amp;N UC'!$L147*'7. INPUT O&amp;N UC'!$M147)*BG$76</f>
        <v>0</v>
      </c>
      <c r="BH405" s="297">
        <f>('7. INPUT O&amp;N UC'!$L147*'7. INPUT O&amp;N UC'!$M147)*BH$76</f>
        <v>0</v>
      </c>
      <c r="BI405" s="297">
        <f>('7. INPUT O&amp;N UC'!$L147*'7. INPUT O&amp;N UC'!$M147)*BI$76</f>
        <v>0</v>
      </c>
      <c r="BJ405" s="297">
        <f>('7. INPUT O&amp;N UC'!$L147*'7. INPUT O&amp;N UC'!$M147)*BJ$76</f>
        <v>0</v>
      </c>
      <c r="BK405" s="297">
        <f>('7. INPUT O&amp;N UC'!$L147*'7. INPUT O&amp;N UC'!$M147)*BK$76</f>
        <v>0</v>
      </c>
      <c r="BL405" s="297">
        <f>('7. INPUT O&amp;N UC'!$L147*'7. INPUT O&amp;N UC'!$M147)*BL$76</f>
        <v>0</v>
      </c>
      <c r="BM405" s="297">
        <f>('7. INPUT O&amp;N UC'!$L147*'7. INPUT O&amp;N UC'!$M147)*BM$76</f>
        <v>0</v>
      </c>
      <c r="BN405" s="297">
        <f>('7. INPUT O&amp;N UC'!$L147*'7. INPUT O&amp;N UC'!$M147)*BN$76</f>
        <v>0</v>
      </c>
      <c r="BO405" s="297">
        <f>('7. INPUT O&amp;N UC'!$L147*'7. INPUT O&amp;N UC'!$M147)*BO$76</f>
        <v>0</v>
      </c>
      <c r="BP405" s="297">
        <f>('7. INPUT O&amp;N UC'!$L147*'7. INPUT O&amp;N UC'!$M147)*BP$76</f>
        <v>0</v>
      </c>
      <c r="BQ405" s="297">
        <f>('7. INPUT O&amp;N UC'!$L147*'7. INPUT O&amp;N UC'!$M147)*BQ$76</f>
        <v>0</v>
      </c>
      <c r="BR405" s="297">
        <f>('7. INPUT O&amp;N UC'!$L147*'7. INPUT O&amp;N UC'!$M147)*BR$76</f>
        <v>0</v>
      </c>
      <c r="BS405" s="297">
        <f>('7. INPUT O&amp;N UC'!$L147*'7. INPUT O&amp;N UC'!$M147)*BS$76</f>
        <v>0</v>
      </c>
    </row>
    <row r="406" spans="1:71" s="79" customFormat="1" outlineLevel="2">
      <c r="A406" s="78"/>
      <c r="B406" s="129" t="str">
        <f>'7. INPUT O&amp;N UC'!D148</f>
        <v>O&amp;N UC-4.1.4-Item #6</v>
      </c>
      <c r="C406" s="129">
        <f>'7. INPUT O&amp;N UC'!F148</f>
        <v>0</v>
      </c>
      <c r="E406" s="297">
        <f t="shared" si="226"/>
        <v>0</v>
      </c>
      <c r="F406" s="297">
        <f t="shared" si="227"/>
        <v>0</v>
      </c>
      <c r="G406" s="297">
        <f t="shared" si="228"/>
        <v>0</v>
      </c>
      <c r="H406" s="297">
        <f t="shared" si="229"/>
        <v>0</v>
      </c>
      <c r="I406" s="297">
        <f t="shared" si="230"/>
        <v>0</v>
      </c>
      <c r="J406" s="297">
        <f t="shared" si="231"/>
        <v>0</v>
      </c>
      <c r="K406" s="309"/>
      <c r="L406" s="297">
        <f>('7. INPUT O&amp;N UC'!$L148*'7. INPUT O&amp;N UC'!$M148)*L$76</f>
        <v>0</v>
      </c>
      <c r="M406" s="297">
        <f>('7. INPUT O&amp;N UC'!$L148*'7. INPUT O&amp;N UC'!$M148)*M$76</f>
        <v>0</v>
      </c>
      <c r="N406" s="297">
        <f>('7. INPUT O&amp;N UC'!$L148*'7. INPUT O&amp;N UC'!$M148)*N$76</f>
        <v>0</v>
      </c>
      <c r="O406" s="297">
        <f>('7. INPUT O&amp;N UC'!$L148*'7. INPUT O&amp;N UC'!$M148)*O$76</f>
        <v>0</v>
      </c>
      <c r="P406" s="297">
        <f>('7. INPUT O&amp;N UC'!$L148*'7. INPUT O&amp;N UC'!$M148)*P$76</f>
        <v>0</v>
      </c>
      <c r="Q406" s="297">
        <f>('7. INPUT O&amp;N UC'!$L148*'7. INPUT O&amp;N UC'!$M148)*Q$76</f>
        <v>0</v>
      </c>
      <c r="R406" s="297">
        <f>('7. INPUT O&amp;N UC'!$L148*'7. INPUT O&amp;N UC'!$M148)*R$76</f>
        <v>0</v>
      </c>
      <c r="S406" s="297">
        <f>('7. INPUT O&amp;N UC'!$L148*'7. INPUT O&amp;N UC'!$M148)*S$76</f>
        <v>0</v>
      </c>
      <c r="T406" s="297">
        <f>('7. INPUT O&amp;N UC'!$L148*'7. INPUT O&amp;N UC'!$M148)*T$76</f>
        <v>0</v>
      </c>
      <c r="U406" s="297">
        <f>('7. INPUT O&amp;N UC'!$L148*'7. INPUT O&amp;N UC'!$M148)*U$76</f>
        <v>0</v>
      </c>
      <c r="V406" s="297">
        <f>('7. INPUT O&amp;N UC'!$L148*'7. INPUT O&amp;N UC'!$M148)*V$76</f>
        <v>0</v>
      </c>
      <c r="W406" s="297">
        <f>('7. INPUT O&amp;N UC'!$L148*'7. INPUT O&amp;N UC'!$M148)*W$76</f>
        <v>0</v>
      </c>
      <c r="X406" s="297">
        <f>('7. INPUT O&amp;N UC'!$L148*'7. INPUT O&amp;N UC'!$M148)*X$76</f>
        <v>0</v>
      </c>
      <c r="Y406" s="297">
        <f>('7. INPUT O&amp;N UC'!$L148*'7. INPUT O&amp;N UC'!$M148)*Y$76</f>
        <v>0</v>
      </c>
      <c r="Z406" s="297">
        <f>('7. INPUT O&amp;N UC'!$L148*'7. INPUT O&amp;N UC'!$M148)*Z$76</f>
        <v>0</v>
      </c>
      <c r="AA406" s="297">
        <f>('7. INPUT O&amp;N UC'!$L148*'7. INPUT O&amp;N UC'!$M148)*AA$76</f>
        <v>0</v>
      </c>
      <c r="AB406" s="297">
        <f>('7. INPUT O&amp;N UC'!$L148*'7. INPUT O&amp;N UC'!$M148)*AB$76</f>
        <v>0</v>
      </c>
      <c r="AC406" s="297">
        <f>('7. INPUT O&amp;N UC'!$L148*'7. INPUT O&amp;N UC'!$M148)*AC$76</f>
        <v>0</v>
      </c>
      <c r="AD406" s="297">
        <f>('7. INPUT O&amp;N UC'!$L148*'7. INPUT O&amp;N UC'!$M148)*AD$76</f>
        <v>0</v>
      </c>
      <c r="AE406" s="297">
        <f>('7. INPUT O&amp;N UC'!$L148*'7. INPUT O&amp;N UC'!$M148)*AE$76</f>
        <v>0</v>
      </c>
      <c r="AF406" s="297">
        <f>('7. INPUT O&amp;N UC'!$L148*'7. INPUT O&amp;N UC'!$M148)*AF$76</f>
        <v>0</v>
      </c>
      <c r="AG406" s="297">
        <f>('7. INPUT O&amp;N UC'!$L148*'7. INPUT O&amp;N UC'!$M148)*AG$76</f>
        <v>0</v>
      </c>
      <c r="AH406" s="297">
        <f>('7. INPUT O&amp;N UC'!$L148*'7. INPUT O&amp;N UC'!$M148)*AH$76</f>
        <v>0</v>
      </c>
      <c r="AI406" s="297">
        <f>('7. INPUT O&amp;N UC'!$L148*'7. INPUT O&amp;N UC'!$M148)*AI$76</f>
        <v>0</v>
      </c>
      <c r="AJ406" s="297">
        <f>('7. INPUT O&amp;N UC'!$L148*'7. INPUT O&amp;N UC'!$M148)*AJ$76</f>
        <v>0</v>
      </c>
      <c r="AK406" s="297">
        <f>('7. INPUT O&amp;N UC'!$L148*'7. INPUT O&amp;N UC'!$M148)*AK$76</f>
        <v>0</v>
      </c>
      <c r="AL406" s="297">
        <f>('7. INPUT O&amp;N UC'!$L148*'7. INPUT O&amp;N UC'!$M148)*AL$76</f>
        <v>0</v>
      </c>
      <c r="AM406" s="297">
        <f>('7. INPUT O&amp;N UC'!$L148*'7. INPUT O&amp;N UC'!$M148)*AM$76</f>
        <v>0</v>
      </c>
      <c r="AN406" s="297">
        <f>('7. INPUT O&amp;N UC'!$L148*'7. INPUT O&amp;N UC'!$M148)*AN$76</f>
        <v>0</v>
      </c>
      <c r="AO406" s="297">
        <f>('7. INPUT O&amp;N UC'!$L148*'7. INPUT O&amp;N UC'!$M148)*AO$76</f>
        <v>0</v>
      </c>
      <c r="AP406" s="297">
        <f>('7. INPUT O&amp;N UC'!$L148*'7. INPUT O&amp;N UC'!$M148)*AP$76</f>
        <v>0</v>
      </c>
      <c r="AQ406" s="297">
        <f>('7. INPUT O&amp;N UC'!$L148*'7. INPUT O&amp;N UC'!$M148)*AQ$76</f>
        <v>0</v>
      </c>
      <c r="AR406" s="297">
        <f>('7. INPUT O&amp;N UC'!$L148*'7. INPUT O&amp;N UC'!$M148)*AR$76</f>
        <v>0</v>
      </c>
      <c r="AS406" s="297">
        <f>('7. INPUT O&amp;N UC'!$L148*'7. INPUT O&amp;N UC'!$M148)*AS$76</f>
        <v>0</v>
      </c>
      <c r="AT406" s="297">
        <f>('7. INPUT O&amp;N UC'!$L148*'7. INPUT O&amp;N UC'!$M148)*AT$76</f>
        <v>0</v>
      </c>
      <c r="AU406" s="297">
        <f>('7. INPUT O&amp;N UC'!$L148*'7. INPUT O&amp;N UC'!$M148)*AU$76</f>
        <v>0</v>
      </c>
      <c r="AV406" s="297">
        <f>('7. INPUT O&amp;N UC'!$L148*'7. INPUT O&amp;N UC'!$M148)*AV$76</f>
        <v>0</v>
      </c>
      <c r="AW406" s="297">
        <f>('7. INPUT O&amp;N UC'!$L148*'7. INPUT O&amp;N UC'!$M148)*AW$76</f>
        <v>0</v>
      </c>
      <c r="AX406" s="297">
        <f>('7. INPUT O&amp;N UC'!$L148*'7. INPUT O&amp;N UC'!$M148)*AX$76</f>
        <v>0</v>
      </c>
      <c r="AY406" s="297">
        <f>('7. INPUT O&amp;N UC'!$L148*'7. INPUT O&amp;N UC'!$M148)*AY$76</f>
        <v>0</v>
      </c>
      <c r="AZ406" s="297">
        <f>('7. INPUT O&amp;N UC'!$L148*'7. INPUT O&amp;N UC'!$M148)*AZ$76</f>
        <v>0</v>
      </c>
      <c r="BA406" s="297">
        <f>('7. INPUT O&amp;N UC'!$L148*'7. INPUT O&amp;N UC'!$M148)*BA$76</f>
        <v>0</v>
      </c>
      <c r="BB406" s="297">
        <f>('7. INPUT O&amp;N UC'!$L148*'7. INPUT O&amp;N UC'!$M148)*BB$76</f>
        <v>0</v>
      </c>
      <c r="BC406" s="297">
        <f>('7. INPUT O&amp;N UC'!$L148*'7. INPUT O&amp;N UC'!$M148)*BC$76</f>
        <v>0</v>
      </c>
      <c r="BD406" s="297">
        <f>('7. INPUT O&amp;N UC'!$L148*'7. INPUT O&amp;N UC'!$M148)*BD$76</f>
        <v>0</v>
      </c>
      <c r="BE406" s="297">
        <f>('7. INPUT O&amp;N UC'!$L148*'7. INPUT O&amp;N UC'!$M148)*BE$76</f>
        <v>0</v>
      </c>
      <c r="BF406" s="297">
        <f>('7. INPUT O&amp;N UC'!$L148*'7. INPUT O&amp;N UC'!$M148)*BF$76</f>
        <v>0</v>
      </c>
      <c r="BG406" s="297">
        <f>('7. INPUT O&amp;N UC'!$L148*'7. INPUT O&amp;N UC'!$M148)*BG$76</f>
        <v>0</v>
      </c>
      <c r="BH406" s="297">
        <f>('7. INPUT O&amp;N UC'!$L148*'7. INPUT O&amp;N UC'!$M148)*BH$76</f>
        <v>0</v>
      </c>
      <c r="BI406" s="297">
        <f>('7. INPUT O&amp;N UC'!$L148*'7. INPUT O&amp;N UC'!$M148)*BI$76</f>
        <v>0</v>
      </c>
      <c r="BJ406" s="297">
        <f>('7. INPUT O&amp;N UC'!$L148*'7. INPUT O&amp;N UC'!$M148)*BJ$76</f>
        <v>0</v>
      </c>
      <c r="BK406" s="297">
        <f>('7. INPUT O&amp;N UC'!$L148*'7. INPUT O&amp;N UC'!$M148)*BK$76</f>
        <v>0</v>
      </c>
      <c r="BL406" s="297">
        <f>('7. INPUT O&amp;N UC'!$L148*'7. INPUT O&amp;N UC'!$M148)*BL$76</f>
        <v>0</v>
      </c>
      <c r="BM406" s="297">
        <f>('7. INPUT O&amp;N UC'!$L148*'7. INPUT O&amp;N UC'!$M148)*BM$76</f>
        <v>0</v>
      </c>
      <c r="BN406" s="297">
        <f>('7. INPUT O&amp;N UC'!$L148*'7. INPUT O&amp;N UC'!$M148)*BN$76</f>
        <v>0</v>
      </c>
      <c r="BO406" s="297">
        <f>('7. INPUT O&amp;N UC'!$L148*'7. INPUT O&amp;N UC'!$M148)*BO$76</f>
        <v>0</v>
      </c>
      <c r="BP406" s="297">
        <f>('7. INPUT O&amp;N UC'!$L148*'7. INPUT O&amp;N UC'!$M148)*BP$76</f>
        <v>0</v>
      </c>
      <c r="BQ406" s="297">
        <f>('7. INPUT O&amp;N UC'!$L148*'7. INPUT O&amp;N UC'!$M148)*BQ$76</f>
        <v>0</v>
      </c>
      <c r="BR406" s="297">
        <f>('7. INPUT O&amp;N UC'!$L148*'7. INPUT O&amp;N UC'!$M148)*BR$76</f>
        <v>0</v>
      </c>
      <c r="BS406" s="297">
        <f>('7. INPUT O&amp;N UC'!$L148*'7. INPUT O&amp;N UC'!$M148)*BS$76</f>
        <v>0</v>
      </c>
    </row>
    <row r="407" spans="1:71" s="80" customFormat="1" ht="16" outlineLevel="2">
      <c r="B407" s="129" t="str">
        <f>'7. INPUT O&amp;N UC'!D149</f>
        <v>O&amp;N UC-4.1.4-Item #7</v>
      </c>
      <c r="C407" s="129">
        <f>'7. INPUT O&amp;N UC'!F149</f>
        <v>0</v>
      </c>
      <c r="E407" s="297">
        <f t="shared" si="226"/>
        <v>0</v>
      </c>
      <c r="F407" s="297">
        <f t="shared" si="227"/>
        <v>0</v>
      </c>
      <c r="G407" s="297">
        <f t="shared" si="228"/>
        <v>0</v>
      </c>
      <c r="H407" s="297">
        <f t="shared" si="229"/>
        <v>0</v>
      </c>
      <c r="I407" s="297">
        <f t="shared" si="230"/>
        <v>0</v>
      </c>
      <c r="J407" s="297">
        <f t="shared" si="231"/>
        <v>0</v>
      </c>
      <c r="K407" s="319"/>
      <c r="L407" s="297">
        <f>('7. INPUT O&amp;N UC'!$L149*'7. INPUT O&amp;N UC'!$M149)*L$76</f>
        <v>0</v>
      </c>
      <c r="M407" s="297">
        <f>('7. INPUT O&amp;N UC'!$L149*'7. INPUT O&amp;N UC'!$M149)*M$76</f>
        <v>0</v>
      </c>
      <c r="N407" s="297">
        <f>('7. INPUT O&amp;N UC'!$L149*'7. INPUT O&amp;N UC'!$M149)*N$76</f>
        <v>0</v>
      </c>
      <c r="O407" s="297">
        <f>('7. INPUT O&amp;N UC'!$L149*'7. INPUT O&amp;N UC'!$M149)*O$76</f>
        <v>0</v>
      </c>
      <c r="P407" s="297">
        <f>('7. INPUT O&amp;N UC'!$L149*'7. INPUT O&amp;N UC'!$M149)*P$76</f>
        <v>0</v>
      </c>
      <c r="Q407" s="297">
        <f>('7. INPUT O&amp;N UC'!$L149*'7. INPUT O&amp;N UC'!$M149)*Q$76</f>
        <v>0</v>
      </c>
      <c r="R407" s="297">
        <f>('7. INPUT O&amp;N UC'!$L149*'7. INPUT O&amp;N UC'!$M149)*R$76</f>
        <v>0</v>
      </c>
      <c r="S407" s="297">
        <f>('7. INPUT O&amp;N UC'!$L149*'7. INPUT O&amp;N UC'!$M149)*S$76</f>
        <v>0</v>
      </c>
      <c r="T407" s="297">
        <f>('7. INPUT O&amp;N UC'!$L149*'7. INPUT O&amp;N UC'!$M149)*T$76</f>
        <v>0</v>
      </c>
      <c r="U407" s="297">
        <f>('7. INPUT O&amp;N UC'!$L149*'7. INPUT O&amp;N UC'!$M149)*U$76</f>
        <v>0</v>
      </c>
      <c r="V407" s="297">
        <f>('7. INPUT O&amp;N UC'!$L149*'7. INPUT O&amp;N UC'!$M149)*V$76</f>
        <v>0</v>
      </c>
      <c r="W407" s="297">
        <f>('7. INPUT O&amp;N UC'!$L149*'7. INPUT O&amp;N UC'!$M149)*W$76</f>
        <v>0</v>
      </c>
      <c r="X407" s="297">
        <f>('7. INPUT O&amp;N UC'!$L149*'7. INPUT O&amp;N UC'!$M149)*X$76</f>
        <v>0</v>
      </c>
      <c r="Y407" s="297">
        <f>('7. INPUT O&amp;N UC'!$L149*'7. INPUT O&amp;N UC'!$M149)*Y$76</f>
        <v>0</v>
      </c>
      <c r="Z407" s="297">
        <f>('7. INPUT O&amp;N UC'!$L149*'7. INPUT O&amp;N UC'!$M149)*Z$76</f>
        <v>0</v>
      </c>
      <c r="AA407" s="297">
        <f>('7. INPUT O&amp;N UC'!$L149*'7. INPUT O&amp;N UC'!$M149)*AA$76</f>
        <v>0</v>
      </c>
      <c r="AB407" s="297">
        <f>('7. INPUT O&amp;N UC'!$L149*'7. INPUT O&amp;N UC'!$M149)*AB$76</f>
        <v>0</v>
      </c>
      <c r="AC407" s="297">
        <f>('7. INPUT O&amp;N UC'!$L149*'7. INPUT O&amp;N UC'!$M149)*AC$76</f>
        <v>0</v>
      </c>
      <c r="AD407" s="297">
        <f>('7. INPUT O&amp;N UC'!$L149*'7. INPUT O&amp;N UC'!$M149)*AD$76</f>
        <v>0</v>
      </c>
      <c r="AE407" s="297">
        <f>('7. INPUT O&amp;N UC'!$L149*'7. INPUT O&amp;N UC'!$M149)*AE$76</f>
        <v>0</v>
      </c>
      <c r="AF407" s="297">
        <f>('7. INPUT O&amp;N UC'!$L149*'7. INPUT O&amp;N UC'!$M149)*AF$76</f>
        <v>0</v>
      </c>
      <c r="AG407" s="297">
        <f>('7. INPUT O&amp;N UC'!$L149*'7. INPUT O&amp;N UC'!$M149)*AG$76</f>
        <v>0</v>
      </c>
      <c r="AH407" s="297">
        <f>('7. INPUT O&amp;N UC'!$L149*'7. INPUT O&amp;N UC'!$M149)*AH$76</f>
        <v>0</v>
      </c>
      <c r="AI407" s="297">
        <f>('7. INPUT O&amp;N UC'!$L149*'7. INPUT O&amp;N UC'!$M149)*AI$76</f>
        <v>0</v>
      </c>
      <c r="AJ407" s="297">
        <f>('7. INPUT O&amp;N UC'!$L149*'7. INPUT O&amp;N UC'!$M149)*AJ$76</f>
        <v>0</v>
      </c>
      <c r="AK407" s="297">
        <f>('7. INPUT O&amp;N UC'!$L149*'7. INPUT O&amp;N UC'!$M149)*AK$76</f>
        <v>0</v>
      </c>
      <c r="AL407" s="297">
        <f>('7. INPUT O&amp;N UC'!$L149*'7. INPUT O&amp;N UC'!$M149)*AL$76</f>
        <v>0</v>
      </c>
      <c r="AM407" s="297">
        <f>('7. INPUT O&amp;N UC'!$L149*'7. INPUT O&amp;N UC'!$M149)*AM$76</f>
        <v>0</v>
      </c>
      <c r="AN407" s="297">
        <f>('7. INPUT O&amp;N UC'!$L149*'7. INPUT O&amp;N UC'!$M149)*AN$76</f>
        <v>0</v>
      </c>
      <c r="AO407" s="297">
        <f>('7. INPUT O&amp;N UC'!$L149*'7. INPUT O&amp;N UC'!$M149)*AO$76</f>
        <v>0</v>
      </c>
      <c r="AP407" s="297">
        <f>('7. INPUT O&amp;N UC'!$L149*'7. INPUT O&amp;N UC'!$M149)*AP$76</f>
        <v>0</v>
      </c>
      <c r="AQ407" s="297">
        <f>('7. INPUT O&amp;N UC'!$L149*'7. INPUT O&amp;N UC'!$M149)*AQ$76</f>
        <v>0</v>
      </c>
      <c r="AR407" s="297">
        <f>('7. INPUT O&amp;N UC'!$L149*'7. INPUT O&amp;N UC'!$M149)*AR$76</f>
        <v>0</v>
      </c>
      <c r="AS407" s="297">
        <f>('7. INPUT O&amp;N UC'!$L149*'7. INPUT O&amp;N UC'!$M149)*AS$76</f>
        <v>0</v>
      </c>
      <c r="AT407" s="297">
        <f>('7. INPUT O&amp;N UC'!$L149*'7. INPUT O&amp;N UC'!$M149)*AT$76</f>
        <v>0</v>
      </c>
      <c r="AU407" s="297">
        <f>('7. INPUT O&amp;N UC'!$L149*'7. INPUT O&amp;N UC'!$M149)*AU$76</f>
        <v>0</v>
      </c>
      <c r="AV407" s="297">
        <f>('7. INPUT O&amp;N UC'!$L149*'7. INPUT O&amp;N UC'!$M149)*AV$76</f>
        <v>0</v>
      </c>
      <c r="AW407" s="297">
        <f>('7. INPUT O&amp;N UC'!$L149*'7. INPUT O&amp;N UC'!$M149)*AW$76</f>
        <v>0</v>
      </c>
      <c r="AX407" s="297">
        <f>('7. INPUT O&amp;N UC'!$L149*'7. INPUT O&amp;N UC'!$M149)*AX$76</f>
        <v>0</v>
      </c>
      <c r="AY407" s="297">
        <f>('7. INPUT O&amp;N UC'!$L149*'7. INPUT O&amp;N UC'!$M149)*AY$76</f>
        <v>0</v>
      </c>
      <c r="AZ407" s="297">
        <f>('7. INPUT O&amp;N UC'!$L149*'7. INPUT O&amp;N UC'!$M149)*AZ$76</f>
        <v>0</v>
      </c>
      <c r="BA407" s="297">
        <f>('7. INPUT O&amp;N UC'!$L149*'7. INPUT O&amp;N UC'!$M149)*BA$76</f>
        <v>0</v>
      </c>
      <c r="BB407" s="297">
        <f>('7. INPUT O&amp;N UC'!$L149*'7. INPUT O&amp;N UC'!$M149)*BB$76</f>
        <v>0</v>
      </c>
      <c r="BC407" s="297">
        <f>('7. INPUT O&amp;N UC'!$L149*'7. INPUT O&amp;N UC'!$M149)*BC$76</f>
        <v>0</v>
      </c>
      <c r="BD407" s="297">
        <f>('7. INPUT O&amp;N UC'!$L149*'7. INPUT O&amp;N UC'!$M149)*BD$76</f>
        <v>0</v>
      </c>
      <c r="BE407" s="297">
        <f>('7. INPUT O&amp;N UC'!$L149*'7. INPUT O&amp;N UC'!$M149)*BE$76</f>
        <v>0</v>
      </c>
      <c r="BF407" s="297">
        <f>('7. INPUT O&amp;N UC'!$L149*'7. INPUT O&amp;N UC'!$M149)*BF$76</f>
        <v>0</v>
      </c>
      <c r="BG407" s="297">
        <f>('7. INPUT O&amp;N UC'!$L149*'7. INPUT O&amp;N UC'!$M149)*BG$76</f>
        <v>0</v>
      </c>
      <c r="BH407" s="297">
        <f>('7. INPUT O&amp;N UC'!$L149*'7. INPUT O&amp;N UC'!$M149)*BH$76</f>
        <v>0</v>
      </c>
      <c r="BI407" s="297">
        <f>('7. INPUT O&amp;N UC'!$L149*'7. INPUT O&amp;N UC'!$M149)*BI$76</f>
        <v>0</v>
      </c>
      <c r="BJ407" s="297">
        <f>('7. INPUT O&amp;N UC'!$L149*'7. INPUT O&amp;N UC'!$M149)*BJ$76</f>
        <v>0</v>
      </c>
      <c r="BK407" s="297">
        <f>('7. INPUT O&amp;N UC'!$L149*'7. INPUT O&amp;N UC'!$M149)*BK$76</f>
        <v>0</v>
      </c>
      <c r="BL407" s="297">
        <f>('7. INPUT O&amp;N UC'!$L149*'7. INPUT O&amp;N UC'!$M149)*BL$76</f>
        <v>0</v>
      </c>
      <c r="BM407" s="297">
        <f>('7. INPUT O&amp;N UC'!$L149*'7. INPUT O&amp;N UC'!$M149)*BM$76</f>
        <v>0</v>
      </c>
      <c r="BN407" s="297">
        <f>('7. INPUT O&amp;N UC'!$L149*'7. INPUT O&amp;N UC'!$M149)*BN$76</f>
        <v>0</v>
      </c>
      <c r="BO407" s="297">
        <f>('7. INPUT O&amp;N UC'!$L149*'7. INPUT O&amp;N UC'!$M149)*BO$76</f>
        <v>0</v>
      </c>
      <c r="BP407" s="297">
        <f>('7. INPUT O&amp;N UC'!$L149*'7. INPUT O&amp;N UC'!$M149)*BP$76</f>
        <v>0</v>
      </c>
      <c r="BQ407" s="297">
        <f>('7. INPUT O&amp;N UC'!$L149*'7. INPUT O&amp;N UC'!$M149)*BQ$76</f>
        <v>0</v>
      </c>
      <c r="BR407" s="297">
        <f>('7. INPUT O&amp;N UC'!$L149*'7. INPUT O&amp;N UC'!$M149)*BR$76</f>
        <v>0</v>
      </c>
      <c r="BS407" s="297">
        <f>('7. INPUT O&amp;N UC'!$L149*'7. INPUT O&amp;N UC'!$M149)*BS$76</f>
        <v>0</v>
      </c>
    </row>
    <row r="408" spans="1:71" s="80" customFormat="1" outlineLevel="2">
      <c r="B408" s="129" t="str">
        <f>'7. INPUT O&amp;N UC'!D150</f>
        <v>O&amp;N UC-4.1.4-Item #8</v>
      </c>
      <c r="C408" s="129">
        <f>'7. INPUT O&amp;N UC'!F150</f>
        <v>0</v>
      </c>
      <c r="E408" s="297">
        <f t="shared" si="226"/>
        <v>0</v>
      </c>
      <c r="F408" s="297">
        <f t="shared" si="227"/>
        <v>0</v>
      </c>
      <c r="G408" s="297">
        <f t="shared" si="228"/>
        <v>0</v>
      </c>
      <c r="H408" s="297">
        <f t="shared" si="229"/>
        <v>0</v>
      </c>
      <c r="I408" s="297">
        <f t="shared" si="230"/>
        <v>0</v>
      </c>
      <c r="J408" s="297">
        <f t="shared" si="231"/>
        <v>0</v>
      </c>
      <c r="K408" s="309"/>
      <c r="L408" s="297">
        <f>('7. INPUT O&amp;N UC'!$L150*'7. INPUT O&amp;N UC'!$M150)*L$76</f>
        <v>0</v>
      </c>
      <c r="M408" s="297">
        <f>('7. INPUT O&amp;N UC'!$L150*'7. INPUT O&amp;N UC'!$M150)*M$76</f>
        <v>0</v>
      </c>
      <c r="N408" s="297">
        <f>('7. INPUT O&amp;N UC'!$L150*'7. INPUT O&amp;N UC'!$M150)*N$76</f>
        <v>0</v>
      </c>
      <c r="O408" s="297">
        <f>('7. INPUT O&amp;N UC'!$L150*'7. INPUT O&amp;N UC'!$M150)*O$76</f>
        <v>0</v>
      </c>
      <c r="P408" s="297">
        <f>('7. INPUT O&amp;N UC'!$L150*'7. INPUT O&amp;N UC'!$M150)*P$76</f>
        <v>0</v>
      </c>
      <c r="Q408" s="297">
        <f>('7. INPUT O&amp;N UC'!$L150*'7. INPUT O&amp;N UC'!$M150)*Q$76</f>
        <v>0</v>
      </c>
      <c r="R408" s="297">
        <f>('7. INPUT O&amp;N UC'!$L150*'7. INPUT O&amp;N UC'!$M150)*R$76</f>
        <v>0</v>
      </c>
      <c r="S408" s="297">
        <f>('7. INPUT O&amp;N UC'!$L150*'7. INPUT O&amp;N UC'!$M150)*S$76</f>
        <v>0</v>
      </c>
      <c r="T408" s="297">
        <f>('7. INPUT O&amp;N UC'!$L150*'7. INPUT O&amp;N UC'!$M150)*T$76</f>
        <v>0</v>
      </c>
      <c r="U408" s="297">
        <f>('7. INPUT O&amp;N UC'!$L150*'7. INPUT O&amp;N UC'!$M150)*U$76</f>
        <v>0</v>
      </c>
      <c r="V408" s="297">
        <f>('7. INPUT O&amp;N UC'!$L150*'7. INPUT O&amp;N UC'!$M150)*V$76</f>
        <v>0</v>
      </c>
      <c r="W408" s="297">
        <f>('7. INPUT O&amp;N UC'!$L150*'7. INPUT O&amp;N UC'!$M150)*W$76</f>
        <v>0</v>
      </c>
      <c r="X408" s="297">
        <f>('7. INPUT O&amp;N UC'!$L150*'7. INPUT O&amp;N UC'!$M150)*X$76</f>
        <v>0</v>
      </c>
      <c r="Y408" s="297">
        <f>('7. INPUT O&amp;N UC'!$L150*'7. INPUT O&amp;N UC'!$M150)*Y$76</f>
        <v>0</v>
      </c>
      <c r="Z408" s="297">
        <f>('7. INPUT O&amp;N UC'!$L150*'7. INPUT O&amp;N UC'!$M150)*Z$76</f>
        <v>0</v>
      </c>
      <c r="AA408" s="297">
        <f>('7. INPUT O&amp;N UC'!$L150*'7. INPUT O&amp;N UC'!$M150)*AA$76</f>
        <v>0</v>
      </c>
      <c r="AB408" s="297">
        <f>('7. INPUT O&amp;N UC'!$L150*'7. INPUT O&amp;N UC'!$M150)*AB$76</f>
        <v>0</v>
      </c>
      <c r="AC408" s="297">
        <f>('7. INPUT O&amp;N UC'!$L150*'7. INPUT O&amp;N UC'!$M150)*AC$76</f>
        <v>0</v>
      </c>
      <c r="AD408" s="297">
        <f>('7. INPUT O&amp;N UC'!$L150*'7. INPUT O&amp;N UC'!$M150)*AD$76</f>
        <v>0</v>
      </c>
      <c r="AE408" s="297">
        <f>('7. INPUT O&amp;N UC'!$L150*'7. INPUT O&amp;N UC'!$M150)*AE$76</f>
        <v>0</v>
      </c>
      <c r="AF408" s="297">
        <f>('7. INPUT O&amp;N UC'!$L150*'7. INPUT O&amp;N UC'!$M150)*AF$76</f>
        <v>0</v>
      </c>
      <c r="AG408" s="297">
        <f>('7. INPUT O&amp;N UC'!$L150*'7. INPUT O&amp;N UC'!$M150)*AG$76</f>
        <v>0</v>
      </c>
      <c r="AH408" s="297">
        <f>('7. INPUT O&amp;N UC'!$L150*'7. INPUT O&amp;N UC'!$M150)*AH$76</f>
        <v>0</v>
      </c>
      <c r="AI408" s="297">
        <f>('7. INPUT O&amp;N UC'!$L150*'7. INPUT O&amp;N UC'!$M150)*AI$76</f>
        <v>0</v>
      </c>
      <c r="AJ408" s="297">
        <f>('7. INPUT O&amp;N UC'!$L150*'7. INPUT O&amp;N UC'!$M150)*AJ$76</f>
        <v>0</v>
      </c>
      <c r="AK408" s="297">
        <f>('7. INPUT O&amp;N UC'!$L150*'7. INPUT O&amp;N UC'!$M150)*AK$76</f>
        <v>0</v>
      </c>
      <c r="AL408" s="297">
        <f>('7. INPUT O&amp;N UC'!$L150*'7. INPUT O&amp;N UC'!$M150)*AL$76</f>
        <v>0</v>
      </c>
      <c r="AM408" s="297">
        <f>('7. INPUT O&amp;N UC'!$L150*'7. INPUT O&amp;N UC'!$M150)*AM$76</f>
        <v>0</v>
      </c>
      <c r="AN408" s="297">
        <f>('7. INPUT O&amp;N UC'!$L150*'7. INPUT O&amp;N UC'!$M150)*AN$76</f>
        <v>0</v>
      </c>
      <c r="AO408" s="297">
        <f>('7. INPUT O&amp;N UC'!$L150*'7. INPUT O&amp;N UC'!$M150)*AO$76</f>
        <v>0</v>
      </c>
      <c r="AP408" s="297">
        <f>('7. INPUT O&amp;N UC'!$L150*'7. INPUT O&amp;N UC'!$M150)*AP$76</f>
        <v>0</v>
      </c>
      <c r="AQ408" s="297">
        <f>('7. INPUT O&amp;N UC'!$L150*'7. INPUT O&amp;N UC'!$M150)*AQ$76</f>
        <v>0</v>
      </c>
      <c r="AR408" s="297">
        <f>('7. INPUT O&amp;N UC'!$L150*'7. INPUT O&amp;N UC'!$M150)*AR$76</f>
        <v>0</v>
      </c>
      <c r="AS408" s="297">
        <f>('7. INPUT O&amp;N UC'!$L150*'7. INPUT O&amp;N UC'!$M150)*AS$76</f>
        <v>0</v>
      </c>
      <c r="AT408" s="297">
        <f>('7. INPUT O&amp;N UC'!$L150*'7. INPUT O&amp;N UC'!$M150)*AT$76</f>
        <v>0</v>
      </c>
      <c r="AU408" s="297">
        <f>('7. INPUT O&amp;N UC'!$L150*'7. INPUT O&amp;N UC'!$M150)*AU$76</f>
        <v>0</v>
      </c>
      <c r="AV408" s="297">
        <f>('7. INPUT O&amp;N UC'!$L150*'7. INPUT O&amp;N UC'!$M150)*AV$76</f>
        <v>0</v>
      </c>
      <c r="AW408" s="297">
        <f>('7. INPUT O&amp;N UC'!$L150*'7. INPUT O&amp;N UC'!$M150)*AW$76</f>
        <v>0</v>
      </c>
      <c r="AX408" s="297">
        <f>('7. INPUT O&amp;N UC'!$L150*'7. INPUT O&amp;N UC'!$M150)*AX$76</f>
        <v>0</v>
      </c>
      <c r="AY408" s="297">
        <f>('7. INPUT O&amp;N UC'!$L150*'7. INPUT O&amp;N UC'!$M150)*AY$76</f>
        <v>0</v>
      </c>
      <c r="AZ408" s="297">
        <f>('7. INPUT O&amp;N UC'!$L150*'7. INPUT O&amp;N UC'!$M150)*AZ$76</f>
        <v>0</v>
      </c>
      <c r="BA408" s="297">
        <f>('7. INPUT O&amp;N UC'!$L150*'7. INPUT O&amp;N UC'!$M150)*BA$76</f>
        <v>0</v>
      </c>
      <c r="BB408" s="297">
        <f>('7. INPUT O&amp;N UC'!$L150*'7. INPUT O&amp;N UC'!$M150)*BB$76</f>
        <v>0</v>
      </c>
      <c r="BC408" s="297">
        <f>('7. INPUT O&amp;N UC'!$L150*'7. INPUT O&amp;N UC'!$M150)*BC$76</f>
        <v>0</v>
      </c>
      <c r="BD408" s="297">
        <f>('7. INPUT O&amp;N UC'!$L150*'7. INPUT O&amp;N UC'!$M150)*BD$76</f>
        <v>0</v>
      </c>
      <c r="BE408" s="297">
        <f>('7. INPUT O&amp;N UC'!$L150*'7. INPUT O&amp;N UC'!$M150)*BE$76</f>
        <v>0</v>
      </c>
      <c r="BF408" s="297">
        <f>('7. INPUT O&amp;N UC'!$L150*'7. INPUT O&amp;N UC'!$M150)*BF$76</f>
        <v>0</v>
      </c>
      <c r="BG408" s="297">
        <f>('7. INPUT O&amp;N UC'!$L150*'7. INPUT O&amp;N UC'!$M150)*BG$76</f>
        <v>0</v>
      </c>
      <c r="BH408" s="297">
        <f>('7. INPUT O&amp;N UC'!$L150*'7. INPUT O&amp;N UC'!$M150)*BH$76</f>
        <v>0</v>
      </c>
      <c r="BI408" s="297">
        <f>('7. INPUT O&amp;N UC'!$L150*'7. INPUT O&amp;N UC'!$M150)*BI$76</f>
        <v>0</v>
      </c>
      <c r="BJ408" s="297">
        <f>('7. INPUT O&amp;N UC'!$L150*'7. INPUT O&amp;N UC'!$M150)*BJ$76</f>
        <v>0</v>
      </c>
      <c r="BK408" s="297">
        <f>('7. INPUT O&amp;N UC'!$L150*'7. INPUT O&amp;N UC'!$M150)*BK$76</f>
        <v>0</v>
      </c>
      <c r="BL408" s="297">
        <f>('7. INPUT O&amp;N UC'!$L150*'7. INPUT O&amp;N UC'!$M150)*BL$76</f>
        <v>0</v>
      </c>
      <c r="BM408" s="297">
        <f>('7. INPUT O&amp;N UC'!$L150*'7. INPUT O&amp;N UC'!$M150)*BM$76</f>
        <v>0</v>
      </c>
      <c r="BN408" s="297">
        <f>('7. INPUT O&amp;N UC'!$L150*'7. INPUT O&amp;N UC'!$M150)*BN$76</f>
        <v>0</v>
      </c>
      <c r="BO408" s="297">
        <f>('7. INPUT O&amp;N UC'!$L150*'7. INPUT O&amp;N UC'!$M150)*BO$76</f>
        <v>0</v>
      </c>
      <c r="BP408" s="297">
        <f>('7. INPUT O&amp;N UC'!$L150*'7. INPUT O&amp;N UC'!$M150)*BP$76</f>
        <v>0</v>
      </c>
      <c r="BQ408" s="297">
        <f>('7. INPUT O&amp;N UC'!$L150*'7. INPUT O&amp;N UC'!$M150)*BQ$76</f>
        <v>0</v>
      </c>
      <c r="BR408" s="297">
        <f>('7. INPUT O&amp;N UC'!$L150*'7. INPUT O&amp;N UC'!$M150)*BR$76</f>
        <v>0</v>
      </c>
      <c r="BS408" s="297">
        <f>('7. INPUT O&amp;N UC'!$L150*'7. INPUT O&amp;N UC'!$M150)*BS$76</f>
        <v>0</v>
      </c>
    </row>
    <row r="409" spans="1:71" s="80" customFormat="1" outlineLevel="2">
      <c r="B409" s="129" t="str">
        <f>'7. INPUT O&amp;N UC'!D151</f>
        <v>O&amp;N UC-4.1.4-Item #9</v>
      </c>
      <c r="C409" s="129">
        <f>'7. INPUT O&amp;N UC'!F151</f>
        <v>0</v>
      </c>
      <c r="E409" s="297">
        <f t="shared" si="226"/>
        <v>0</v>
      </c>
      <c r="F409" s="297">
        <f t="shared" si="227"/>
        <v>0</v>
      </c>
      <c r="G409" s="297">
        <f t="shared" si="228"/>
        <v>0</v>
      </c>
      <c r="H409" s="297">
        <f t="shared" si="229"/>
        <v>0</v>
      </c>
      <c r="I409" s="297">
        <f t="shared" si="230"/>
        <v>0</v>
      </c>
      <c r="J409" s="297">
        <f t="shared" si="231"/>
        <v>0</v>
      </c>
      <c r="K409" s="291"/>
      <c r="L409" s="297">
        <f>('7. INPUT O&amp;N UC'!$L151*'7. INPUT O&amp;N UC'!$M151)*L$76</f>
        <v>0</v>
      </c>
      <c r="M409" s="297">
        <f>('7. INPUT O&amp;N UC'!$L151*'7. INPUT O&amp;N UC'!$M151)*M$76</f>
        <v>0</v>
      </c>
      <c r="N409" s="297">
        <f>('7. INPUT O&amp;N UC'!$L151*'7. INPUT O&amp;N UC'!$M151)*N$76</f>
        <v>0</v>
      </c>
      <c r="O409" s="297">
        <f>('7. INPUT O&amp;N UC'!$L151*'7. INPUT O&amp;N UC'!$M151)*O$76</f>
        <v>0</v>
      </c>
      <c r="P409" s="297">
        <f>('7. INPUT O&amp;N UC'!$L151*'7. INPUT O&amp;N UC'!$M151)*P$76</f>
        <v>0</v>
      </c>
      <c r="Q409" s="297">
        <f>('7. INPUT O&amp;N UC'!$L151*'7. INPUT O&amp;N UC'!$M151)*Q$76</f>
        <v>0</v>
      </c>
      <c r="R409" s="297">
        <f>('7. INPUT O&amp;N UC'!$L151*'7. INPUT O&amp;N UC'!$M151)*R$76</f>
        <v>0</v>
      </c>
      <c r="S409" s="297">
        <f>('7. INPUT O&amp;N UC'!$L151*'7. INPUT O&amp;N UC'!$M151)*S$76</f>
        <v>0</v>
      </c>
      <c r="T409" s="297">
        <f>('7. INPUT O&amp;N UC'!$L151*'7. INPUT O&amp;N UC'!$M151)*T$76</f>
        <v>0</v>
      </c>
      <c r="U409" s="297">
        <f>('7. INPUT O&amp;N UC'!$L151*'7. INPUT O&amp;N UC'!$M151)*U$76</f>
        <v>0</v>
      </c>
      <c r="V409" s="297">
        <f>('7. INPUT O&amp;N UC'!$L151*'7. INPUT O&amp;N UC'!$M151)*V$76</f>
        <v>0</v>
      </c>
      <c r="W409" s="297">
        <f>('7. INPUT O&amp;N UC'!$L151*'7. INPUT O&amp;N UC'!$M151)*W$76</f>
        <v>0</v>
      </c>
      <c r="X409" s="297">
        <f>('7. INPUT O&amp;N UC'!$L151*'7. INPUT O&amp;N UC'!$M151)*X$76</f>
        <v>0</v>
      </c>
      <c r="Y409" s="297">
        <f>('7. INPUT O&amp;N UC'!$L151*'7. INPUT O&amp;N UC'!$M151)*Y$76</f>
        <v>0</v>
      </c>
      <c r="Z409" s="297">
        <f>('7. INPUT O&amp;N UC'!$L151*'7. INPUT O&amp;N UC'!$M151)*Z$76</f>
        <v>0</v>
      </c>
      <c r="AA409" s="297">
        <f>('7. INPUT O&amp;N UC'!$L151*'7. INPUT O&amp;N UC'!$M151)*AA$76</f>
        <v>0</v>
      </c>
      <c r="AB409" s="297">
        <f>('7. INPUT O&amp;N UC'!$L151*'7. INPUT O&amp;N UC'!$M151)*AB$76</f>
        <v>0</v>
      </c>
      <c r="AC409" s="297">
        <f>('7. INPUT O&amp;N UC'!$L151*'7. INPUT O&amp;N UC'!$M151)*AC$76</f>
        <v>0</v>
      </c>
      <c r="AD409" s="297">
        <f>('7. INPUT O&amp;N UC'!$L151*'7. INPUT O&amp;N UC'!$M151)*AD$76</f>
        <v>0</v>
      </c>
      <c r="AE409" s="297">
        <f>('7. INPUT O&amp;N UC'!$L151*'7. INPUT O&amp;N UC'!$M151)*AE$76</f>
        <v>0</v>
      </c>
      <c r="AF409" s="297">
        <f>('7. INPUT O&amp;N UC'!$L151*'7. INPUT O&amp;N UC'!$M151)*AF$76</f>
        <v>0</v>
      </c>
      <c r="AG409" s="297">
        <f>('7. INPUT O&amp;N UC'!$L151*'7. INPUT O&amp;N UC'!$M151)*AG$76</f>
        <v>0</v>
      </c>
      <c r="AH409" s="297">
        <f>('7. INPUT O&amp;N UC'!$L151*'7. INPUT O&amp;N UC'!$M151)*AH$76</f>
        <v>0</v>
      </c>
      <c r="AI409" s="297">
        <f>('7. INPUT O&amp;N UC'!$L151*'7. INPUT O&amp;N UC'!$M151)*AI$76</f>
        <v>0</v>
      </c>
      <c r="AJ409" s="297">
        <f>('7. INPUT O&amp;N UC'!$L151*'7. INPUT O&amp;N UC'!$M151)*AJ$76</f>
        <v>0</v>
      </c>
      <c r="AK409" s="297">
        <f>('7. INPUT O&amp;N UC'!$L151*'7. INPUT O&amp;N UC'!$M151)*AK$76</f>
        <v>0</v>
      </c>
      <c r="AL409" s="297">
        <f>('7. INPUT O&amp;N UC'!$L151*'7. INPUT O&amp;N UC'!$M151)*AL$76</f>
        <v>0</v>
      </c>
      <c r="AM409" s="297">
        <f>('7. INPUT O&amp;N UC'!$L151*'7. INPUT O&amp;N UC'!$M151)*AM$76</f>
        <v>0</v>
      </c>
      <c r="AN409" s="297">
        <f>('7. INPUT O&amp;N UC'!$L151*'7. INPUT O&amp;N UC'!$M151)*AN$76</f>
        <v>0</v>
      </c>
      <c r="AO409" s="297">
        <f>('7. INPUT O&amp;N UC'!$L151*'7. INPUT O&amp;N UC'!$M151)*AO$76</f>
        <v>0</v>
      </c>
      <c r="AP409" s="297">
        <f>('7. INPUT O&amp;N UC'!$L151*'7. INPUT O&amp;N UC'!$M151)*AP$76</f>
        <v>0</v>
      </c>
      <c r="AQ409" s="297">
        <f>('7. INPUT O&amp;N UC'!$L151*'7. INPUT O&amp;N UC'!$M151)*AQ$76</f>
        <v>0</v>
      </c>
      <c r="AR409" s="297">
        <f>('7. INPUT O&amp;N UC'!$L151*'7. INPUT O&amp;N UC'!$M151)*AR$76</f>
        <v>0</v>
      </c>
      <c r="AS409" s="297">
        <f>('7. INPUT O&amp;N UC'!$L151*'7. INPUT O&amp;N UC'!$M151)*AS$76</f>
        <v>0</v>
      </c>
      <c r="AT409" s="297">
        <f>('7. INPUT O&amp;N UC'!$L151*'7. INPUT O&amp;N UC'!$M151)*AT$76</f>
        <v>0</v>
      </c>
      <c r="AU409" s="297">
        <f>('7. INPUT O&amp;N UC'!$L151*'7. INPUT O&amp;N UC'!$M151)*AU$76</f>
        <v>0</v>
      </c>
      <c r="AV409" s="297">
        <f>('7. INPUT O&amp;N UC'!$L151*'7. INPUT O&amp;N UC'!$M151)*AV$76</f>
        <v>0</v>
      </c>
      <c r="AW409" s="297">
        <f>('7. INPUT O&amp;N UC'!$L151*'7. INPUT O&amp;N UC'!$M151)*AW$76</f>
        <v>0</v>
      </c>
      <c r="AX409" s="297">
        <f>('7. INPUT O&amp;N UC'!$L151*'7. INPUT O&amp;N UC'!$M151)*AX$76</f>
        <v>0</v>
      </c>
      <c r="AY409" s="297">
        <f>('7. INPUT O&amp;N UC'!$L151*'7. INPUT O&amp;N UC'!$M151)*AY$76</f>
        <v>0</v>
      </c>
      <c r="AZ409" s="297">
        <f>('7. INPUT O&amp;N UC'!$L151*'7. INPUT O&amp;N UC'!$M151)*AZ$76</f>
        <v>0</v>
      </c>
      <c r="BA409" s="297">
        <f>('7. INPUT O&amp;N UC'!$L151*'7. INPUT O&amp;N UC'!$M151)*BA$76</f>
        <v>0</v>
      </c>
      <c r="BB409" s="297">
        <f>('7. INPUT O&amp;N UC'!$L151*'7. INPUT O&amp;N UC'!$M151)*BB$76</f>
        <v>0</v>
      </c>
      <c r="BC409" s="297">
        <f>('7. INPUT O&amp;N UC'!$L151*'7. INPUT O&amp;N UC'!$M151)*BC$76</f>
        <v>0</v>
      </c>
      <c r="BD409" s="297">
        <f>('7. INPUT O&amp;N UC'!$L151*'7. INPUT O&amp;N UC'!$M151)*BD$76</f>
        <v>0</v>
      </c>
      <c r="BE409" s="297">
        <f>('7. INPUT O&amp;N UC'!$L151*'7. INPUT O&amp;N UC'!$M151)*BE$76</f>
        <v>0</v>
      </c>
      <c r="BF409" s="297">
        <f>('7. INPUT O&amp;N UC'!$L151*'7. INPUT O&amp;N UC'!$M151)*BF$76</f>
        <v>0</v>
      </c>
      <c r="BG409" s="297">
        <f>('7. INPUT O&amp;N UC'!$L151*'7. INPUT O&amp;N UC'!$M151)*BG$76</f>
        <v>0</v>
      </c>
      <c r="BH409" s="297">
        <f>('7. INPUT O&amp;N UC'!$L151*'7. INPUT O&amp;N UC'!$M151)*BH$76</f>
        <v>0</v>
      </c>
      <c r="BI409" s="297">
        <f>('7. INPUT O&amp;N UC'!$L151*'7. INPUT O&amp;N UC'!$M151)*BI$76</f>
        <v>0</v>
      </c>
      <c r="BJ409" s="297">
        <f>('7. INPUT O&amp;N UC'!$L151*'7. INPUT O&amp;N UC'!$M151)*BJ$76</f>
        <v>0</v>
      </c>
      <c r="BK409" s="297">
        <f>('7. INPUT O&amp;N UC'!$L151*'7. INPUT O&amp;N UC'!$M151)*BK$76</f>
        <v>0</v>
      </c>
      <c r="BL409" s="297">
        <f>('7. INPUT O&amp;N UC'!$L151*'7. INPUT O&amp;N UC'!$M151)*BL$76</f>
        <v>0</v>
      </c>
      <c r="BM409" s="297">
        <f>('7. INPUT O&amp;N UC'!$L151*'7. INPUT O&amp;N UC'!$M151)*BM$76</f>
        <v>0</v>
      </c>
      <c r="BN409" s="297">
        <f>('7. INPUT O&amp;N UC'!$L151*'7. INPUT O&amp;N UC'!$M151)*BN$76</f>
        <v>0</v>
      </c>
      <c r="BO409" s="297">
        <f>('7. INPUT O&amp;N UC'!$L151*'7. INPUT O&amp;N UC'!$M151)*BO$76</f>
        <v>0</v>
      </c>
      <c r="BP409" s="297">
        <f>('7. INPUT O&amp;N UC'!$L151*'7. INPUT O&amp;N UC'!$M151)*BP$76</f>
        <v>0</v>
      </c>
      <c r="BQ409" s="297">
        <f>('7. INPUT O&amp;N UC'!$L151*'7. INPUT O&amp;N UC'!$M151)*BQ$76</f>
        <v>0</v>
      </c>
      <c r="BR409" s="297">
        <f>('7. INPUT O&amp;N UC'!$L151*'7. INPUT O&amp;N UC'!$M151)*BR$76</f>
        <v>0</v>
      </c>
      <c r="BS409" s="297">
        <f>('7. INPUT O&amp;N UC'!$L151*'7. INPUT O&amp;N UC'!$M151)*BS$76</f>
        <v>0</v>
      </c>
    </row>
    <row r="410" spans="1:71" s="80" customFormat="1" outlineLevel="2">
      <c r="B410" s="129" t="str">
        <f>'7. INPUT O&amp;N UC'!D152</f>
        <v>O&amp;N UC-4.1.4-Item #10</v>
      </c>
      <c r="C410" s="129">
        <f>'7. INPUT O&amp;N UC'!F152</f>
        <v>0</v>
      </c>
      <c r="E410" s="297">
        <f t="shared" si="226"/>
        <v>0</v>
      </c>
      <c r="F410" s="297">
        <f t="shared" si="227"/>
        <v>0</v>
      </c>
      <c r="G410" s="297">
        <f t="shared" si="228"/>
        <v>0</v>
      </c>
      <c r="H410" s="297">
        <f t="shared" si="229"/>
        <v>0</v>
      </c>
      <c r="I410" s="297">
        <f t="shared" si="230"/>
        <v>0</v>
      </c>
      <c r="J410" s="297">
        <f t="shared" si="231"/>
        <v>0</v>
      </c>
      <c r="K410" s="291"/>
      <c r="L410" s="297">
        <f>('7. INPUT O&amp;N UC'!$L152*'7. INPUT O&amp;N UC'!$M152)*L$76</f>
        <v>0</v>
      </c>
      <c r="M410" s="297">
        <f>('7. INPUT O&amp;N UC'!$L152*'7. INPUT O&amp;N UC'!$M152)*M$76</f>
        <v>0</v>
      </c>
      <c r="N410" s="297">
        <f>('7. INPUT O&amp;N UC'!$L152*'7. INPUT O&amp;N UC'!$M152)*N$76</f>
        <v>0</v>
      </c>
      <c r="O410" s="297">
        <f>('7. INPUT O&amp;N UC'!$L152*'7. INPUT O&amp;N UC'!$M152)*O$76</f>
        <v>0</v>
      </c>
      <c r="P410" s="297">
        <f>('7. INPUT O&amp;N UC'!$L152*'7. INPUT O&amp;N UC'!$M152)*P$76</f>
        <v>0</v>
      </c>
      <c r="Q410" s="297">
        <f>('7. INPUT O&amp;N UC'!$L152*'7. INPUT O&amp;N UC'!$M152)*Q$76</f>
        <v>0</v>
      </c>
      <c r="R410" s="297">
        <f>('7. INPUT O&amp;N UC'!$L152*'7. INPUT O&amp;N UC'!$M152)*R$76</f>
        <v>0</v>
      </c>
      <c r="S410" s="297">
        <f>('7. INPUT O&amp;N UC'!$L152*'7. INPUT O&amp;N UC'!$M152)*S$76</f>
        <v>0</v>
      </c>
      <c r="T410" s="297">
        <f>('7. INPUT O&amp;N UC'!$L152*'7. INPUT O&amp;N UC'!$M152)*T$76</f>
        <v>0</v>
      </c>
      <c r="U410" s="297">
        <f>('7. INPUT O&amp;N UC'!$L152*'7. INPUT O&amp;N UC'!$M152)*U$76</f>
        <v>0</v>
      </c>
      <c r="V410" s="297">
        <f>('7. INPUT O&amp;N UC'!$L152*'7. INPUT O&amp;N UC'!$M152)*V$76</f>
        <v>0</v>
      </c>
      <c r="W410" s="297">
        <f>('7. INPUT O&amp;N UC'!$L152*'7. INPUT O&amp;N UC'!$M152)*W$76</f>
        <v>0</v>
      </c>
      <c r="X410" s="297">
        <f>('7. INPUT O&amp;N UC'!$L152*'7. INPUT O&amp;N UC'!$M152)*X$76</f>
        <v>0</v>
      </c>
      <c r="Y410" s="297">
        <f>('7. INPUT O&amp;N UC'!$L152*'7. INPUT O&amp;N UC'!$M152)*Y$76</f>
        <v>0</v>
      </c>
      <c r="Z410" s="297">
        <f>('7. INPUT O&amp;N UC'!$L152*'7. INPUT O&amp;N UC'!$M152)*Z$76</f>
        <v>0</v>
      </c>
      <c r="AA410" s="297">
        <f>('7. INPUT O&amp;N UC'!$L152*'7. INPUT O&amp;N UC'!$M152)*AA$76</f>
        <v>0</v>
      </c>
      <c r="AB410" s="297">
        <f>('7. INPUT O&amp;N UC'!$L152*'7. INPUT O&amp;N UC'!$M152)*AB$76</f>
        <v>0</v>
      </c>
      <c r="AC410" s="297">
        <f>('7. INPUT O&amp;N UC'!$L152*'7. INPUT O&amp;N UC'!$M152)*AC$76</f>
        <v>0</v>
      </c>
      <c r="AD410" s="297">
        <f>('7. INPUT O&amp;N UC'!$L152*'7. INPUT O&amp;N UC'!$M152)*AD$76</f>
        <v>0</v>
      </c>
      <c r="AE410" s="297">
        <f>('7. INPUT O&amp;N UC'!$L152*'7. INPUT O&amp;N UC'!$M152)*AE$76</f>
        <v>0</v>
      </c>
      <c r="AF410" s="297">
        <f>('7. INPUT O&amp;N UC'!$L152*'7. INPUT O&amp;N UC'!$M152)*AF$76</f>
        <v>0</v>
      </c>
      <c r="AG410" s="297">
        <f>('7. INPUT O&amp;N UC'!$L152*'7. INPUT O&amp;N UC'!$M152)*AG$76</f>
        <v>0</v>
      </c>
      <c r="AH410" s="297">
        <f>('7. INPUT O&amp;N UC'!$L152*'7. INPUT O&amp;N UC'!$M152)*AH$76</f>
        <v>0</v>
      </c>
      <c r="AI410" s="297">
        <f>('7. INPUT O&amp;N UC'!$L152*'7. INPUT O&amp;N UC'!$M152)*AI$76</f>
        <v>0</v>
      </c>
      <c r="AJ410" s="297">
        <f>('7. INPUT O&amp;N UC'!$L152*'7. INPUT O&amp;N UC'!$M152)*AJ$76</f>
        <v>0</v>
      </c>
      <c r="AK410" s="297">
        <f>('7. INPUT O&amp;N UC'!$L152*'7. INPUT O&amp;N UC'!$M152)*AK$76</f>
        <v>0</v>
      </c>
      <c r="AL410" s="297">
        <f>('7. INPUT O&amp;N UC'!$L152*'7. INPUT O&amp;N UC'!$M152)*AL$76</f>
        <v>0</v>
      </c>
      <c r="AM410" s="297">
        <f>('7. INPUT O&amp;N UC'!$L152*'7. INPUT O&amp;N UC'!$M152)*AM$76</f>
        <v>0</v>
      </c>
      <c r="AN410" s="297">
        <f>('7. INPUT O&amp;N UC'!$L152*'7. INPUT O&amp;N UC'!$M152)*AN$76</f>
        <v>0</v>
      </c>
      <c r="AO410" s="297">
        <f>('7. INPUT O&amp;N UC'!$L152*'7. INPUT O&amp;N UC'!$M152)*AO$76</f>
        <v>0</v>
      </c>
      <c r="AP410" s="297">
        <f>('7. INPUT O&amp;N UC'!$L152*'7. INPUT O&amp;N UC'!$M152)*AP$76</f>
        <v>0</v>
      </c>
      <c r="AQ410" s="297">
        <f>('7. INPUT O&amp;N UC'!$L152*'7. INPUT O&amp;N UC'!$M152)*AQ$76</f>
        <v>0</v>
      </c>
      <c r="AR410" s="297">
        <f>('7. INPUT O&amp;N UC'!$L152*'7. INPUT O&amp;N UC'!$M152)*AR$76</f>
        <v>0</v>
      </c>
      <c r="AS410" s="297">
        <f>('7. INPUT O&amp;N UC'!$L152*'7. INPUT O&amp;N UC'!$M152)*AS$76</f>
        <v>0</v>
      </c>
      <c r="AT410" s="297">
        <f>('7. INPUT O&amp;N UC'!$L152*'7. INPUT O&amp;N UC'!$M152)*AT$76</f>
        <v>0</v>
      </c>
      <c r="AU410" s="297">
        <f>('7. INPUT O&amp;N UC'!$L152*'7. INPUT O&amp;N UC'!$M152)*AU$76</f>
        <v>0</v>
      </c>
      <c r="AV410" s="297">
        <f>('7. INPUT O&amp;N UC'!$L152*'7. INPUT O&amp;N UC'!$M152)*AV$76</f>
        <v>0</v>
      </c>
      <c r="AW410" s="297">
        <f>('7. INPUT O&amp;N UC'!$L152*'7. INPUT O&amp;N UC'!$M152)*AW$76</f>
        <v>0</v>
      </c>
      <c r="AX410" s="297">
        <f>('7. INPUT O&amp;N UC'!$L152*'7. INPUT O&amp;N UC'!$M152)*AX$76</f>
        <v>0</v>
      </c>
      <c r="AY410" s="297">
        <f>('7. INPUT O&amp;N UC'!$L152*'7. INPUT O&amp;N UC'!$M152)*AY$76</f>
        <v>0</v>
      </c>
      <c r="AZ410" s="297">
        <f>('7. INPUT O&amp;N UC'!$L152*'7. INPUT O&amp;N UC'!$M152)*AZ$76</f>
        <v>0</v>
      </c>
      <c r="BA410" s="297">
        <f>('7. INPUT O&amp;N UC'!$L152*'7. INPUT O&amp;N UC'!$M152)*BA$76</f>
        <v>0</v>
      </c>
      <c r="BB410" s="297">
        <f>('7. INPUT O&amp;N UC'!$L152*'7. INPUT O&amp;N UC'!$M152)*BB$76</f>
        <v>0</v>
      </c>
      <c r="BC410" s="297">
        <f>('7. INPUT O&amp;N UC'!$L152*'7. INPUT O&amp;N UC'!$M152)*BC$76</f>
        <v>0</v>
      </c>
      <c r="BD410" s="297">
        <f>('7. INPUT O&amp;N UC'!$L152*'7. INPUT O&amp;N UC'!$M152)*BD$76</f>
        <v>0</v>
      </c>
      <c r="BE410" s="297">
        <f>('7. INPUT O&amp;N UC'!$L152*'7. INPUT O&amp;N UC'!$M152)*BE$76</f>
        <v>0</v>
      </c>
      <c r="BF410" s="297">
        <f>('7. INPUT O&amp;N UC'!$L152*'7. INPUT O&amp;N UC'!$M152)*BF$76</f>
        <v>0</v>
      </c>
      <c r="BG410" s="297">
        <f>('7. INPUT O&amp;N UC'!$L152*'7. INPUT O&amp;N UC'!$M152)*BG$76</f>
        <v>0</v>
      </c>
      <c r="BH410" s="297">
        <f>('7. INPUT O&amp;N UC'!$L152*'7. INPUT O&amp;N UC'!$M152)*BH$76</f>
        <v>0</v>
      </c>
      <c r="BI410" s="297">
        <f>('7. INPUT O&amp;N UC'!$L152*'7. INPUT O&amp;N UC'!$M152)*BI$76</f>
        <v>0</v>
      </c>
      <c r="BJ410" s="297">
        <f>('7. INPUT O&amp;N UC'!$L152*'7. INPUT O&amp;N UC'!$M152)*BJ$76</f>
        <v>0</v>
      </c>
      <c r="BK410" s="297">
        <f>('7. INPUT O&amp;N UC'!$L152*'7. INPUT O&amp;N UC'!$M152)*BK$76</f>
        <v>0</v>
      </c>
      <c r="BL410" s="297">
        <f>('7. INPUT O&amp;N UC'!$L152*'7. INPUT O&amp;N UC'!$M152)*BL$76</f>
        <v>0</v>
      </c>
      <c r="BM410" s="297">
        <f>('7. INPUT O&amp;N UC'!$L152*'7. INPUT O&amp;N UC'!$M152)*BM$76</f>
        <v>0</v>
      </c>
      <c r="BN410" s="297">
        <f>('7. INPUT O&amp;N UC'!$L152*'7. INPUT O&amp;N UC'!$M152)*BN$76</f>
        <v>0</v>
      </c>
      <c r="BO410" s="297">
        <f>('7. INPUT O&amp;N UC'!$L152*'7. INPUT O&amp;N UC'!$M152)*BO$76</f>
        <v>0</v>
      </c>
      <c r="BP410" s="297">
        <f>('7. INPUT O&amp;N UC'!$L152*'7. INPUT O&amp;N UC'!$M152)*BP$76</f>
        <v>0</v>
      </c>
      <c r="BQ410" s="297">
        <f>('7. INPUT O&amp;N UC'!$L152*'7. INPUT O&amp;N UC'!$M152)*BQ$76</f>
        <v>0</v>
      </c>
      <c r="BR410" s="297">
        <f>('7. INPUT O&amp;N UC'!$L152*'7. INPUT O&amp;N UC'!$M152)*BR$76</f>
        <v>0</v>
      </c>
      <c r="BS410" s="297">
        <f>('7. INPUT O&amp;N UC'!$L152*'7. INPUT O&amp;N UC'!$M152)*BS$76</f>
        <v>0</v>
      </c>
    </row>
    <row r="411" spans="1:71" s="79" customFormat="1" outlineLevel="1">
      <c r="A411" s="78"/>
      <c r="B411" s="133" t="str">
        <f>'7. INPUT O&amp;N UC'!D155</f>
        <v>4.1.5</v>
      </c>
      <c r="C411" s="133" t="str">
        <f>'7. INPUT O&amp;N UC'!E155</f>
        <v>O&amp;N UC - NTT - Revenues (Excl. Risk Reward) - Pull-through Deployment &amp; set-up</v>
      </c>
      <c r="E411" s="296">
        <f t="shared" si="226"/>
        <v>0</v>
      </c>
      <c r="F411" s="296">
        <f t="shared" si="227"/>
        <v>0</v>
      </c>
      <c r="G411" s="296">
        <f t="shared" si="228"/>
        <v>0</v>
      </c>
      <c r="H411" s="296">
        <f t="shared" si="229"/>
        <v>0</v>
      </c>
      <c r="I411" s="296">
        <f t="shared" si="230"/>
        <v>0</v>
      </c>
      <c r="J411" s="296">
        <f t="shared" si="231"/>
        <v>0</v>
      </c>
      <c r="K411" s="309"/>
      <c r="L411" s="296">
        <f t="shared" ref="L411:AQ411" si="234">SUM(L412:L421)</f>
        <v>0</v>
      </c>
      <c r="M411" s="296">
        <f t="shared" si="234"/>
        <v>0</v>
      </c>
      <c r="N411" s="296">
        <f t="shared" si="234"/>
        <v>0</v>
      </c>
      <c r="O411" s="296">
        <f t="shared" si="234"/>
        <v>0</v>
      </c>
      <c r="P411" s="296">
        <f t="shared" si="234"/>
        <v>0</v>
      </c>
      <c r="Q411" s="296">
        <f t="shared" si="234"/>
        <v>0</v>
      </c>
      <c r="R411" s="296">
        <f t="shared" si="234"/>
        <v>0</v>
      </c>
      <c r="S411" s="296">
        <f t="shared" si="234"/>
        <v>0</v>
      </c>
      <c r="T411" s="296">
        <f t="shared" si="234"/>
        <v>0</v>
      </c>
      <c r="U411" s="296">
        <f t="shared" si="234"/>
        <v>0</v>
      </c>
      <c r="V411" s="296">
        <f t="shared" si="234"/>
        <v>0</v>
      </c>
      <c r="W411" s="296">
        <f t="shared" si="234"/>
        <v>0</v>
      </c>
      <c r="X411" s="296">
        <f t="shared" si="234"/>
        <v>0</v>
      </c>
      <c r="Y411" s="296">
        <f t="shared" si="234"/>
        <v>0</v>
      </c>
      <c r="Z411" s="296">
        <f t="shared" si="234"/>
        <v>0</v>
      </c>
      <c r="AA411" s="296">
        <f t="shared" si="234"/>
        <v>0</v>
      </c>
      <c r="AB411" s="296">
        <f t="shared" si="234"/>
        <v>0</v>
      </c>
      <c r="AC411" s="296">
        <f t="shared" si="234"/>
        <v>0</v>
      </c>
      <c r="AD411" s="296">
        <f t="shared" si="234"/>
        <v>0</v>
      </c>
      <c r="AE411" s="296">
        <f t="shared" si="234"/>
        <v>0</v>
      </c>
      <c r="AF411" s="296">
        <f t="shared" si="234"/>
        <v>0</v>
      </c>
      <c r="AG411" s="296">
        <f t="shared" si="234"/>
        <v>0</v>
      </c>
      <c r="AH411" s="296">
        <f t="shared" si="234"/>
        <v>0</v>
      </c>
      <c r="AI411" s="296">
        <f t="shared" si="234"/>
        <v>0</v>
      </c>
      <c r="AJ411" s="296">
        <f t="shared" si="234"/>
        <v>0</v>
      </c>
      <c r="AK411" s="296">
        <f t="shared" si="234"/>
        <v>0</v>
      </c>
      <c r="AL411" s="296">
        <f t="shared" si="234"/>
        <v>0</v>
      </c>
      <c r="AM411" s="296">
        <f t="shared" si="234"/>
        <v>0</v>
      </c>
      <c r="AN411" s="296">
        <f t="shared" si="234"/>
        <v>0</v>
      </c>
      <c r="AO411" s="296">
        <f t="shared" si="234"/>
        <v>0</v>
      </c>
      <c r="AP411" s="296">
        <f t="shared" si="234"/>
        <v>0</v>
      </c>
      <c r="AQ411" s="296">
        <f t="shared" si="234"/>
        <v>0</v>
      </c>
      <c r="AR411" s="296">
        <f t="shared" ref="AR411:BS411" si="235">SUM(AR412:AR421)</f>
        <v>0</v>
      </c>
      <c r="AS411" s="296">
        <f t="shared" si="235"/>
        <v>0</v>
      </c>
      <c r="AT411" s="296">
        <f t="shared" si="235"/>
        <v>0</v>
      </c>
      <c r="AU411" s="296">
        <f t="shared" si="235"/>
        <v>0</v>
      </c>
      <c r="AV411" s="296">
        <f t="shared" si="235"/>
        <v>0</v>
      </c>
      <c r="AW411" s="296">
        <f t="shared" si="235"/>
        <v>0</v>
      </c>
      <c r="AX411" s="296">
        <f t="shared" si="235"/>
        <v>0</v>
      </c>
      <c r="AY411" s="296">
        <f t="shared" si="235"/>
        <v>0</v>
      </c>
      <c r="AZ411" s="296">
        <f t="shared" si="235"/>
        <v>0</v>
      </c>
      <c r="BA411" s="296">
        <f t="shared" si="235"/>
        <v>0</v>
      </c>
      <c r="BB411" s="296">
        <f t="shared" si="235"/>
        <v>0</v>
      </c>
      <c r="BC411" s="296">
        <f t="shared" si="235"/>
        <v>0</v>
      </c>
      <c r="BD411" s="296">
        <f t="shared" si="235"/>
        <v>0</v>
      </c>
      <c r="BE411" s="296">
        <f t="shared" si="235"/>
        <v>0</v>
      </c>
      <c r="BF411" s="296">
        <f t="shared" si="235"/>
        <v>0</v>
      </c>
      <c r="BG411" s="296">
        <f t="shared" si="235"/>
        <v>0</v>
      </c>
      <c r="BH411" s="296">
        <f t="shared" si="235"/>
        <v>0</v>
      </c>
      <c r="BI411" s="296">
        <f t="shared" si="235"/>
        <v>0</v>
      </c>
      <c r="BJ411" s="296">
        <f t="shared" si="235"/>
        <v>0</v>
      </c>
      <c r="BK411" s="296">
        <f t="shared" si="235"/>
        <v>0</v>
      </c>
      <c r="BL411" s="296">
        <f t="shared" si="235"/>
        <v>0</v>
      </c>
      <c r="BM411" s="296">
        <f t="shared" si="235"/>
        <v>0</v>
      </c>
      <c r="BN411" s="296">
        <f t="shared" si="235"/>
        <v>0</v>
      </c>
      <c r="BO411" s="296">
        <f t="shared" si="235"/>
        <v>0</v>
      </c>
      <c r="BP411" s="296">
        <f t="shared" si="235"/>
        <v>0</v>
      </c>
      <c r="BQ411" s="296">
        <f t="shared" si="235"/>
        <v>0</v>
      </c>
      <c r="BR411" s="296">
        <f t="shared" si="235"/>
        <v>0</v>
      </c>
      <c r="BS411" s="296">
        <f t="shared" si="235"/>
        <v>0</v>
      </c>
    </row>
    <row r="412" spans="1:71" s="80" customFormat="1" ht="16" outlineLevel="2">
      <c r="B412" s="129" t="str">
        <f>'7. INPUT O&amp;N UC'!D159</f>
        <v>O&amp;N UC-4.1.5-Item #1</v>
      </c>
      <c r="C412" s="129">
        <f>'7. INPUT O&amp;N UC'!F159</f>
        <v>0</v>
      </c>
      <c r="E412" s="297">
        <f t="shared" si="226"/>
        <v>0</v>
      </c>
      <c r="F412" s="297">
        <f t="shared" si="227"/>
        <v>0</v>
      </c>
      <c r="G412" s="297">
        <f t="shared" si="228"/>
        <v>0</v>
      </c>
      <c r="H412" s="297">
        <f t="shared" si="229"/>
        <v>0</v>
      </c>
      <c r="I412" s="297">
        <f t="shared" si="230"/>
        <v>0</v>
      </c>
      <c r="J412" s="297">
        <f t="shared" si="231"/>
        <v>0</v>
      </c>
      <c r="K412" s="319"/>
      <c r="L412" s="297">
        <f>('7. INPUT O&amp;N UC'!$L158*'7. INPUT O&amp;N UC'!$M158)*L$76</f>
        <v>0</v>
      </c>
      <c r="M412" s="297">
        <f>('7. INPUT O&amp;N UC'!$L158*'7. INPUT O&amp;N UC'!$M158)*M$76</f>
        <v>0</v>
      </c>
      <c r="N412" s="297">
        <f>('7. INPUT O&amp;N UC'!$L158*'7. INPUT O&amp;N UC'!$M158)*N$76</f>
        <v>0</v>
      </c>
      <c r="O412" s="297">
        <f>('7. INPUT O&amp;N UC'!$L158*'7. INPUT O&amp;N UC'!$M158)*O$76</f>
        <v>0</v>
      </c>
      <c r="P412" s="297">
        <f>('7. INPUT O&amp;N UC'!$L158*'7. INPUT O&amp;N UC'!$M158)*P$76</f>
        <v>0</v>
      </c>
      <c r="Q412" s="297">
        <f>('7. INPUT O&amp;N UC'!$L158*'7. INPUT O&amp;N UC'!$M158)*Q$76</f>
        <v>0</v>
      </c>
      <c r="R412" s="297">
        <f>('7. INPUT O&amp;N UC'!$L158*'7. INPUT O&amp;N UC'!$M158)*R$76</f>
        <v>0</v>
      </c>
      <c r="S412" s="297">
        <f>('7. INPUT O&amp;N UC'!$L158*'7. INPUT O&amp;N UC'!$M158)*S$76</f>
        <v>0</v>
      </c>
      <c r="T412" s="297">
        <f>('7. INPUT O&amp;N UC'!$L158*'7. INPUT O&amp;N UC'!$M158)*T$76</f>
        <v>0</v>
      </c>
      <c r="U412" s="297">
        <f>('7. INPUT O&amp;N UC'!$L158*'7. INPUT O&amp;N UC'!$M158)*U$76</f>
        <v>0</v>
      </c>
      <c r="V412" s="297">
        <f>('7. INPUT O&amp;N UC'!$L158*'7. INPUT O&amp;N UC'!$M158)*V$76</f>
        <v>0</v>
      </c>
      <c r="W412" s="297">
        <f>('7. INPUT O&amp;N UC'!$L158*'7. INPUT O&amp;N UC'!$M158)*W$76</f>
        <v>0</v>
      </c>
      <c r="X412" s="297">
        <f>('7. INPUT O&amp;N UC'!$L158*'7. INPUT O&amp;N UC'!$M158)*X$76</f>
        <v>0</v>
      </c>
      <c r="Y412" s="297">
        <f>('7. INPUT O&amp;N UC'!$L158*'7. INPUT O&amp;N UC'!$M158)*Y$76</f>
        <v>0</v>
      </c>
      <c r="Z412" s="297">
        <f>('7. INPUT O&amp;N UC'!$L158*'7. INPUT O&amp;N UC'!$M158)*Z$76</f>
        <v>0</v>
      </c>
      <c r="AA412" s="297">
        <f>('7. INPUT O&amp;N UC'!$L158*'7. INPUT O&amp;N UC'!$M158)*AA$76</f>
        <v>0</v>
      </c>
      <c r="AB412" s="297">
        <f>('7. INPUT O&amp;N UC'!$L158*'7. INPUT O&amp;N UC'!$M158)*AB$76</f>
        <v>0</v>
      </c>
      <c r="AC412" s="297">
        <f>('7. INPUT O&amp;N UC'!$L158*'7. INPUT O&amp;N UC'!$M158)*AC$76</f>
        <v>0</v>
      </c>
      <c r="AD412" s="297">
        <f>('7. INPUT O&amp;N UC'!$L158*'7. INPUT O&amp;N UC'!$M158)*AD$76</f>
        <v>0</v>
      </c>
      <c r="AE412" s="297">
        <f>('7. INPUT O&amp;N UC'!$L158*'7. INPUT O&amp;N UC'!$M158)*AE$76</f>
        <v>0</v>
      </c>
      <c r="AF412" s="297">
        <f>('7. INPUT O&amp;N UC'!$L158*'7. INPUT O&amp;N UC'!$M158)*AF$76</f>
        <v>0</v>
      </c>
      <c r="AG412" s="297">
        <f>('7. INPUT O&amp;N UC'!$L158*'7. INPUT O&amp;N UC'!$M158)*AG$76</f>
        <v>0</v>
      </c>
      <c r="AH412" s="297">
        <f>('7. INPUT O&amp;N UC'!$L158*'7. INPUT O&amp;N UC'!$M158)*AH$76</f>
        <v>0</v>
      </c>
      <c r="AI412" s="297">
        <f>('7. INPUT O&amp;N UC'!$L158*'7. INPUT O&amp;N UC'!$M158)*AI$76</f>
        <v>0</v>
      </c>
      <c r="AJ412" s="297">
        <f>('7. INPUT O&amp;N UC'!$L158*'7. INPUT O&amp;N UC'!$M158)*AJ$76</f>
        <v>0</v>
      </c>
      <c r="AK412" s="297">
        <f>('7. INPUT O&amp;N UC'!$L158*'7. INPUT O&amp;N UC'!$M158)*AK$76</f>
        <v>0</v>
      </c>
      <c r="AL412" s="297">
        <f>('7. INPUT O&amp;N UC'!$L158*'7. INPUT O&amp;N UC'!$M158)*AL$76</f>
        <v>0</v>
      </c>
      <c r="AM412" s="297">
        <f>('7. INPUT O&amp;N UC'!$L158*'7. INPUT O&amp;N UC'!$M158)*AM$76</f>
        <v>0</v>
      </c>
      <c r="AN412" s="297">
        <f>('7. INPUT O&amp;N UC'!$L158*'7. INPUT O&amp;N UC'!$M158)*AN$76</f>
        <v>0</v>
      </c>
      <c r="AO412" s="297">
        <f>('7. INPUT O&amp;N UC'!$L158*'7. INPUT O&amp;N UC'!$M158)*AO$76</f>
        <v>0</v>
      </c>
      <c r="AP412" s="297">
        <f>('7. INPUT O&amp;N UC'!$L158*'7. INPUT O&amp;N UC'!$M158)*AP$76</f>
        <v>0</v>
      </c>
      <c r="AQ412" s="297">
        <f>('7. INPUT O&amp;N UC'!$L158*'7. INPUT O&amp;N UC'!$M158)*AQ$76</f>
        <v>0</v>
      </c>
      <c r="AR412" s="297">
        <f>('7. INPUT O&amp;N UC'!$L158*'7. INPUT O&amp;N UC'!$M158)*AR$76</f>
        <v>0</v>
      </c>
      <c r="AS412" s="297">
        <f>('7. INPUT O&amp;N UC'!$L158*'7. INPUT O&amp;N UC'!$M158)*AS$76</f>
        <v>0</v>
      </c>
      <c r="AT412" s="297">
        <f>('7. INPUT O&amp;N UC'!$L158*'7. INPUT O&amp;N UC'!$M158)*AT$76</f>
        <v>0</v>
      </c>
      <c r="AU412" s="297">
        <f>('7. INPUT O&amp;N UC'!$L158*'7. INPUT O&amp;N UC'!$M158)*AU$76</f>
        <v>0</v>
      </c>
      <c r="AV412" s="297">
        <f>('7. INPUT O&amp;N UC'!$L158*'7. INPUT O&amp;N UC'!$M158)*AV$76</f>
        <v>0</v>
      </c>
      <c r="AW412" s="297">
        <f>('7. INPUT O&amp;N UC'!$L158*'7. INPUT O&amp;N UC'!$M158)*AW$76</f>
        <v>0</v>
      </c>
      <c r="AX412" s="297">
        <f>('7. INPUT O&amp;N UC'!$L158*'7. INPUT O&amp;N UC'!$M158)*AX$76</f>
        <v>0</v>
      </c>
      <c r="AY412" s="297">
        <f>('7. INPUT O&amp;N UC'!$L158*'7. INPUT O&amp;N UC'!$M158)*AY$76</f>
        <v>0</v>
      </c>
      <c r="AZ412" s="297">
        <f>('7. INPUT O&amp;N UC'!$L158*'7. INPUT O&amp;N UC'!$M158)*AZ$76</f>
        <v>0</v>
      </c>
      <c r="BA412" s="297">
        <f>('7. INPUT O&amp;N UC'!$L158*'7. INPUT O&amp;N UC'!$M158)*BA$76</f>
        <v>0</v>
      </c>
      <c r="BB412" s="297">
        <f>('7. INPUT O&amp;N UC'!$L158*'7. INPUT O&amp;N UC'!$M158)*BB$76</f>
        <v>0</v>
      </c>
      <c r="BC412" s="297">
        <f>('7. INPUT O&amp;N UC'!$L158*'7. INPUT O&amp;N UC'!$M158)*BC$76</f>
        <v>0</v>
      </c>
      <c r="BD412" s="297">
        <f>('7. INPUT O&amp;N UC'!$L158*'7. INPUT O&amp;N UC'!$M158)*BD$76</f>
        <v>0</v>
      </c>
      <c r="BE412" s="297">
        <f>('7. INPUT O&amp;N UC'!$L158*'7. INPUT O&amp;N UC'!$M158)*BE$76</f>
        <v>0</v>
      </c>
      <c r="BF412" s="297">
        <f>('7. INPUT O&amp;N UC'!$L158*'7. INPUT O&amp;N UC'!$M158)*BF$76</f>
        <v>0</v>
      </c>
      <c r="BG412" s="297">
        <f>('7. INPUT O&amp;N UC'!$L158*'7. INPUT O&amp;N UC'!$M158)*BG$76</f>
        <v>0</v>
      </c>
      <c r="BH412" s="297">
        <f>('7. INPUT O&amp;N UC'!$L158*'7. INPUT O&amp;N UC'!$M158)*BH$76</f>
        <v>0</v>
      </c>
      <c r="BI412" s="297">
        <f>('7. INPUT O&amp;N UC'!$L158*'7. INPUT O&amp;N UC'!$M158)*BI$76</f>
        <v>0</v>
      </c>
      <c r="BJ412" s="297">
        <f>('7. INPUT O&amp;N UC'!$L158*'7. INPUT O&amp;N UC'!$M158)*BJ$76</f>
        <v>0</v>
      </c>
      <c r="BK412" s="297">
        <f>('7. INPUT O&amp;N UC'!$L158*'7. INPUT O&amp;N UC'!$M158)*BK$76</f>
        <v>0</v>
      </c>
      <c r="BL412" s="297">
        <f>('7. INPUT O&amp;N UC'!$L158*'7. INPUT O&amp;N UC'!$M158)*BL$76</f>
        <v>0</v>
      </c>
      <c r="BM412" s="297">
        <f>('7. INPUT O&amp;N UC'!$L158*'7. INPUT O&amp;N UC'!$M158)*BM$76</f>
        <v>0</v>
      </c>
      <c r="BN412" s="297">
        <f>('7. INPUT O&amp;N UC'!$L158*'7. INPUT O&amp;N UC'!$M158)*BN$76</f>
        <v>0</v>
      </c>
      <c r="BO412" s="297">
        <f>('7. INPUT O&amp;N UC'!$L158*'7. INPUT O&amp;N UC'!$M158)*BO$76</f>
        <v>0</v>
      </c>
      <c r="BP412" s="297">
        <f>('7. INPUT O&amp;N UC'!$L158*'7. INPUT O&amp;N UC'!$M158)*BP$76</f>
        <v>0</v>
      </c>
      <c r="BQ412" s="297">
        <f>('7. INPUT O&amp;N UC'!$L158*'7. INPUT O&amp;N UC'!$M158)*BQ$76</f>
        <v>0</v>
      </c>
      <c r="BR412" s="297">
        <f>('7. INPUT O&amp;N UC'!$L158*'7. INPUT O&amp;N UC'!$M158)*BR$76</f>
        <v>0</v>
      </c>
      <c r="BS412" s="297">
        <f>('7. INPUT O&amp;N UC'!$L158*'7. INPUT O&amp;N UC'!$M158)*BS$76</f>
        <v>0</v>
      </c>
    </row>
    <row r="413" spans="1:71" s="80" customFormat="1" outlineLevel="2">
      <c r="B413" s="129" t="str">
        <f>'7. INPUT O&amp;N UC'!D160</f>
        <v>O&amp;N UC-4.1.5-Item #2</v>
      </c>
      <c r="C413" s="129">
        <f>'7. INPUT O&amp;N UC'!F160</f>
        <v>0</v>
      </c>
      <c r="E413" s="297">
        <f t="shared" si="226"/>
        <v>0</v>
      </c>
      <c r="F413" s="297">
        <f t="shared" si="227"/>
        <v>0</v>
      </c>
      <c r="G413" s="297">
        <f t="shared" si="228"/>
        <v>0</v>
      </c>
      <c r="H413" s="297">
        <f t="shared" si="229"/>
        <v>0</v>
      </c>
      <c r="I413" s="297">
        <f t="shared" si="230"/>
        <v>0</v>
      </c>
      <c r="J413" s="297">
        <f t="shared" si="231"/>
        <v>0</v>
      </c>
      <c r="K413" s="309"/>
      <c r="L413" s="297">
        <f>('7. INPUT O&amp;N UC'!$L159*'7. INPUT O&amp;N UC'!$M159)*L$76</f>
        <v>0</v>
      </c>
      <c r="M413" s="297">
        <f>('7. INPUT O&amp;N UC'!$L159*'7. INPUT O&amp;N UC'!$M159)*M$76</f>
        <v>0</v>
      </c>
      <c r="N413" s="297">
        <f>('7. INPUT O&amp;N UC'!$L159*'7. INPUT O&amp;N UC'!$M159)*N$76</f>
        <v>0</v>
      </c>
      <c r="O413" s="297">
        <f>('7. INPUT O&amp;N UC'!$L159*'7. INPUT O&amp;N UC'!$M159)*O$76</f>
        <v>0</v>
      </c>
      <c r="P413" s="297">
        <f>('7. INPUT O&amp;N UC'!$L159*'7. INPUT O&amp;N UC'!$M159)*P$76</f>
        <v>0</v>
      </c>
      <c r="Q413" s="297">
        <f>('7. INPUT O&amp;N UC'!$L159*'7. INPUT O&amp;N UC'!$M159)*Q$76</f>
        <v>0</v>
      </c>
      <c r="R413" s="297">
        <f>('7. INPUT O&amp;N UC'!$L159*'7. INPUT O&amp;N UC'!$M159)*R$76</f>
        <v>0</v>
      </c>
      <c r="S413" s="297">
        <f>('7. INPUT O&amp;N UC'!$L159*'7. INPUT O&amp;N UC'!$M159)*S$76</f>
        <v>0</v>
      </c>
      <c r="T413" s="297">
        <f>('7. INPUT O&amp;N UC'!$L159*'7. INPUT O&amp;N UC'!$M159)*T$76</f>
        <v>0</v>
      </c>
      <c r="U413" s="297">
        <f>('7. INPUT O&amp;N UC'!$L159*'7. INPUT O&amp;N UC'!$M159)*U$76</f>
        <v>0</v>
      </c>
      <c r="V413" s="297">
        <f>('7. INPUT O&amp;N UC'!$L159*'7. INPUT O&amp;N UC'!$M159)*V$76</f>
        <v>0</v>
      </c>
      <c r="W413" s="297">
        <f>('7. INPUT O&amp;N UC'!$L159*'7. INPUT O&amp;N UC'!$M159)*W$76</f>
        <v>0</v>
      </c>
      <c r="X413" s="297">
        <f>('7. INPUT O&amp;N UC'!$L159*'7. INPUT O&amp;N UC'!$M159)*X$76</f>
        <v>0</v>
      </c>
      <c r="Y413" s="297">
        <f>('7. INPUT O&amp;N UC'!$L159*'7. INPUT O&amp;N UC'!$M159)*Y$76</f>
        <v>0</v>
      </c>
      <c r="Z413" s="297">
        <f>('7. INPUT O&amp;N UC'!$L159*'7. INPUT O&amp;N UC'!$M159)*Z$76</f>
        <v>0</v>
      </c>
      <c r="AA413" s="297">
        <f>('7. INPUT O&amp;N UC'!$L159*'7. INPUT O&amp;N UC'!$M159)*AA$76</f>
        <v>0</v>
      </c>
      <c r="AB413" s="297">
        <f>('7. INPUT O&amp;N UC'!$L159*'7. INPUT O&amp;N UC'!$M159)*AB$76</f>
        <v>0</v>
      </c>
      <c r="AC413" s="297">
        <f>('7. INPUT O&amp;N UC'!$L159*'7. INPUT O&amp;N UC'!$M159)*AC$76</f>
        <v>0</v>
      </c>
      <c r="AD413" s="297">
        <f>('7. INPUT O&amp;N UC'!$L159*'7. INPUT O&amp;N UC'!$M159)*AD$76</f>
        <v>0</v>
      </c>
      <c r="AE413" s="297">
        <f>('7. INPUT O&amp;N UC'!$L159*'7. INPUT O&amp;N UC'!$M159)*AE$76</f>
        <v>0</v>
      </c>
      <c r="AF413" s="297">
        <f>('7. INPUT O&amp;N UC'!$L159*'7. INPUT O&amp;N UC'!$M159)*AF$76</f>
        <v>0</v>
      </c>
      <c r="AG413" s="297">
        <f>('7. INPUT O&amp;N UC'!$L159*'7. INPUT O&amp;N UC'!$M159)*AG$76</f>
        <v>0</v>
      </c>
      <c r="AH413" s="297">
        <f>('7. INPUT O&amp;N UC'!$L159*'7. INPUT O&amp;N UC'!$M159)*AH$76</f>
        <v>0</v>
      </c>
      <c r="AI413" s="297">
        <f>('7. INPUT O&amp;N UC'!$L159*'7. INPUT O&amp;N UC'!$M159)*AI$76</f>
        <v>0</v>
      </c>
      <c r="AJ413" s="297">
        <f>('7. INPUT O&amp;N UC'!$L159*'7. INPUT O&amp;N UC'!$M159)*AJ$76</f>
        <v>0</v>
      </c>
      <c r="AK413" s="297">
        <f>('7. INPUT O&amp;N UC'!$L159*'7. INPUT O&amp;N UC'!$M159)*AK$76</f>
        <v>0</v>
      </c>
      <c r="AL413" s="297">
        <f>('7. INPUT O&amp;N UC'!$L159*'7. INPUT O&amp;N UC'!$M159)*AL$76</f>
        <v>0</v>
      </c>
      <c r="AM413" s="297">
        <f>('7. INPUT O&amp;N UC'!$L159*'7. INPUT O&amp;N UC'!$M159)*AM$76</f>
        <v>0</v>
      </c>
      <c r="AN413" s="297">
        <f>('7. INPUT O&amp;N UC'!$L159*'7. INPUT O&amp;N UC'!$M159)*AN$76</f>
        <v>0</v>
      </c>
      <c r="AO413" s="297">
        <f>('7. INPUT O&amp;N UC'!$L159*'7. INPUT O&amp;N UC'!$M159)*AO$76</f>
        <v>0</v>
      </c>
      <c r="AP413" s="297">
        <f>('7. INPUT O&amp;N UC'!$L159*'7. INPUT O&amp;N UC'!$M159)*AP$76</f>
        <v>0</v>
      </c>
      <c r="AQ413" s="297">
        <f>('7. INPUT O&amp;N UC'!$L159*'7. INPUT O&amp;N UC'!$M159)*AQ$76</f>
        <v>0</v>
      </c>
      <c r="AR413" s="297">
        <f>('7. INPUT O&amp;N UC'!$L159*'7. INPUT O&amp;N UC'!$M159)*AR$76</f>
        <v>0</v>
      </c>
      <c r="AS413" s="297">
        <f>('7. INPUT O&amp;N UC'!$L159*'7. INPUT O&amp;N UC'!$M159)*AS$76</f>
        <v>0</v>
      </c>
      <c r="AT413" s="297">
        <f>('7. INPUT O&amp;N UC'!$L159*'7. INPUT O&amp;N UC'!$M159)*AT$76</f>
        <v>0</v>
      </c>
      <c r="AU413" s="297">
        <f>('7. INPUT O&amp;N UC'!$L159*'7. INPUT O&amp;N UC'!$M159)*AU$76</f>
        <v>0</v>
      </c>
      <c r="AV413" s="297">
        <f>('7. INPUT O&amp;N UC'!$L159*'7. INPUT O&amp;N UC'!$M159)*AV$76</f>
        <v>0</v>
      </c>
      <c r="AW413" s="297">
        <f>('7. INPUT O&amp;N UC'!$L159*'7. INPUT O&amp;N UC'!$M159)*AW$76</f>
        <v>0</v>
      </c>
      <c r="AX413" s="297">
        <f>('7. INPUT O&amp;N UC'!$L159*'7. INPUT O&amp;N UC'!$M159)*AX$76</f>
        <v>0</v>
      </c>
      <c r="AY413" s="297">
        <f>('7. INPUT O&amp;N UC'!$L159*'7. INPUT O&amp;N UC'!$M159)*AY$76</f>
        <v>0</v>
      </c>
      <c r="AZ413" s="297">
        <f>('7. INPUT O&amp;N UC'!$L159*'7. INPUT O&amp;N UC'!$M159)*AZ$76</f>
        <v>0</v>
      </c>
      <c r="BA413" s="297">
        <f>('7. INPUT O&amp;N UC'!$L159*'7. INPUT O&amp;N UC'!$M159)*BA$76</f>
        <v>0</v>
      </c>
      <c r="BB413" s="297">
        <f>('7. INPUT O&amp;N UC'!$L159*'7. INPUT O&amp;N UC'!$M159)*BB$76</f>
        <v>0</v>
      </c>
      <c r="BC413" s="297">
        <f>('7. INPUT O&amp;N UC'!$L159*'7. INPUT O&amp;N UC'!$M159)*BC$76</f>
        <v>0</v>
      </c>
      <c r="BD413" s="297">
        <f>('7. INPUT O&amp;N UC'!$L159*'7. INPUT O&amp;N UC'!$M159)*BD$76</f>
        <v>0</v>
      </c>
      <c r="BE413" s="297">
        <f>('7. INPUT O&amp;N UC'!$L159*'7. INPUT O&amp;N UC'!$M159)*BE$76</f>
        <v>0</v>
      </c>
      <c r="BF413" s="297">
        <f>('7. INPUT O&amp;N UC'!$L159*'7. INPUT O&amp;N UC'!$M159)*BF$76</f>
        <v>0</v>
      </c>
      <c r="BG413" s="297">
        <f>('7. INPUT O&amp;N UC'!$L159*'7. INPUT O&amp;N UC'!$M159)*BG$76</f>
        <v>0</v>
      </c>
      <c r="BH413" s="297">
        <f>('7. INPUT O&amp;N UC'!$L159*'7. INPUT O&amp;N UC'!$M159)*BH$76</f>
        <v>0</v>
      </c>
      <c r="BI413" s="297">
        <f>('7. INPUT O&amp;N UC'!$L159*'7. INPUT O&amp;N UC'!$M159)*BI$76</f>
        <v>0</v>
      </c>
      <c r="BJ413" s="297">
        <f>('7. INPUT O&amp;N UC'!$L159*'7. INPUT O&amp;N UC'!$M159)*BJ$76</f>
        <v>0</v>
      </c>
      <c r="BK413" s="297">
        <f>('7. INPUT O&amp;N UC'!$L159*'7. INPUT O&amp;N UC'!$M159)*BK$76</f>
        <v>0</v>
      </c>
      <c r="BL413" s="297">
        <f>('7. INPUT O&amp;N UC'!$L159*'7. INPUT O&amp;N UC'!$M159)*BL$76</f>
        <v>0</v>
      </c>
      <c r="BM413" s="297">
        <f>('7. INPUT O&amp;N UC'!$L159*'7. INPUT O&amp;N UC'!$M159)*BM$76</f>
        <v>0</v>
      </c>
      <c r="BN413" s="297">
        <f>('7. INPUT O&amp;N UC'!$L159*'7. INPUT O&amp;N UC'!$M159)*BN$76</f>
        <v>0</v>
      </c>
      <c r="BO413" s="297">
        <f>('7. INPUT O&amp;N UC'!$L159*'7. INPUT O&amp;N UC'!$M159)*BO$76</f>
        <v>0</v>
      </c>
      <c r="BP413" s="297">
        <f>('7. INPUT O&amp;N UC'!$L159*'7. INPUT O&amp;N UC'!$M159)*BP$76</f>
        <v>0</v>
      </c>
      <c r="BQ413" s="297">
        <f>('7. INPUT O&amp;N UC'!$L159*'7. INPUT O&amp;N UC'!$M159)*BQ$76</f>
        <v>0</v>
      </c>
      <c r="BR413" s="297">
        <f>('7. INPUT O&amp;N UC'!$L159*'7. INPUT O&amp;N UC'!$M159)*BR$76</f>
        <v>0</v>
      </c>
      <c r="BS413" s="297">
        <f>('7. INPUT O&amp;N UC'!$L159*'7. INPUT O&amp;N UC'!$M159)*BS$76</f>
        <v>0</v>
      </c>
    </row>
    <row r="414" spans="1:71" s="80" customFormat="1" outlineLevel="2">
      <c r="B414" s="129" t="str">
        <f>'7. INPUT O&amp;N UC'!D161</f>
        <v>O&amp;N UC-4.1.5-Item #3</v>
      </c>
      <c r="C414" s="129">
        <f>'7. INPUT O&amp;N UC'!F161</f>
        <v>0</v>
      </c>
      <c r="E414" s="297">
        <f t="shared" si="226"/>
        <v>0</v>
      </c>
      <c r="F414" s="297">
        <f t="shared" si="227"/>
        <v>0</v>
      </c>
      <c r="G414" s="297">
        <f t="shared" si="228"/>
        <v>0</v>
      </c>
      <c r="H414" s="297">
        <f t="shared" si="229"/>
        <v>0</v>
      </c>
      <c r="I414" s="297">
        <f t="shared" si="230"/>
        <v>0</v>
      </c>
      <c r="J414" s="297">
        <f t="shared" si="231"/>
        <v>0</v>
      </c>
      <c r="K414" s="291"/>
      <c r="L414" s="297">
        <f>('7. INPUT O&amp;N UC'!$L160*'7. INPUT O&amp;N UC'!$M160)*L$76</f>
        <v>0</v>
      </c>
      <c r="M414" s="297">
        <f>('7. INPUT O&amp;N UC'!$L160*'7. INPUT O&amp;N UC'!$M160)*M$76</f>
        <v>0</v>
      </c>
      <c r="N414" s="297">
        <f>('7. INPUT O&amp;N UC'!$L160*'7. INPUT O&amp;N UC'!$M160)*N$76</f>
        <v>0</v>
      </c>
      <c r="O414" s="297">
        <f>('7. INPUT O&amp;N UC'!$L160*'7. INPUT O&amp;N UC'!$M160)*O$76</f>
        <v>0</v>
      </c>
      <c r="P414" s="297">
        <f>('7. INPUT O&amp;N UC'!$L160*'7. INPUT O&amp;N UC'!$M160)*P$76</f>
        <v>0</v>
      </c>
      <c r="Q414" s="297">
        <f>('7. INPUT O&amp;N UC'!$L160*'7. INPUT O&amp;N UC'!$M160)*Q$76</f>
        <v>0</v>
      </c>
      <c r="R414" s="297">
        <f>('7. INPUT O&amp;N UC'!$L160*'7. INPUT O&amp;N UC'!$M160)*R$76</f>
        <v>0</v>
      </c>
      <c r="S414" s="297">
        <f>('7. INPUT O&amp;N UC'!$L160*'7. INPUT O&amp;N UC'!$M160)*S$76</f>
        <v>0</v>
      </c>
      <c r="T414" s="297">
        <f>('7. INPUT O&amp;N UC'!$L160*'7. INPUT O&amp;N UC'!$M160)*T$76</f>
        <v>0</v>
      </c>
      <c r="U414" s="297">
        <f>('7. INPUT O&amp;N UC'!$L160*'7. INPUT O&amp;N UC'!$M160)*U$76</f>
        <v>0</v>
      </c>
      <c r="V414" s="297">
        <f>('7. INPUT O&amp;N UC'!$L160*'7. INPUT O&amp;N UC'!$M160)*V$76</f>
        <v>0</v>
      </c>
      <c r="W414" s="297">
        <f>('7. INPUT O&amp;N UC'!$L160*'7. INPUT O&amp;N UC'!$M160)*W$76</f>
        <v>0</v>
      </c>
      <c r="X414" s="297">
        <f>('7. INPUT O&amp;N UC'!$L160*'7. INPUT O&amp;N UC'!$M160)*X$76</f>
        <v>0</v>
      </c>
      <c r="Y414" s="297">
        <f>('7. INPUT O&amp;N UC'!$L160*'7. INPUT O&amp;N UC'!$M160)*Y$76</f>
        <v>0</v>
      </c>
      <c r="Z414" s="297">
        <f>('7. INPUT O&amp;N UC'!$L160*'7. INPUT O&amp;N UC'!$M160)*Z$76</f>
        <v>0</v>
      </c>
      <c r="AA414" s="297">
        <f>('7. INPUT O&amp;N UC'!$L160*'7. INPUT O&amp;N UC'!$M160)*AA$76</f>
        <v>0</v>
      </c>
      <c r="AB414" s="297">
        <f>('7. INPUT O&amp;N UC'!$L160*'7. INPUT O&amp;N UC'!$M160)*AB$76</f>
        <v>0</v>
      </c>
      <c r="AC414" s="297">
        <f>('7. INPUT O&amp;N UC'!$L160*'7. INPUT O&amp;N UC'!$M160)*AC$76</f>
        <v>0</v>
      </c>
      <c r="AD414" s="297">
        <f>('7. INPUT O&amp;N UC'!$L160*'7. INPUT O&amp;N UC'!$M160)*AD$76</f>
        <v>0</v>
      </c>
      <c r="AE414" s="297">
        <f>('7. INPUT O&amp;N UC'!$L160*'7. INPUT O&amp;N UC'!$M160)*AE$76</f>
        <v>0</v>
      </c>
      <c r="AF414" s="297">
        <f>('7. INPUT O&amp;N UC'!$L160*'7. INPUT O&amp;N UC'!$M160)*AF$76</f>
        <v>0</v>
      </c>
      <c r="AG414" s="297">
        <f>('7. INPUT O&amp;N UC'!$L160*'7. INPUT O&amp;N UC'!$M160)*AG$76</f>
        <v>0</v>
      </c>
      <c r="AH414" s="297">
        <f>('7. INPUT O&amp;N UC'!$L160*'7. INPUT O&amp;N UC'!$M160)*AH$76</f>
        <v>0</v>
      </c>
      <c r="AI414" s="297">
        <f>('7. INPUT O&amp;N UC'!$L160*'7. INPUT O&amp;N UC'!$M160)*AI$76</f>
        <v>0</v>
      </c>
      <c r="AJ414" s="297">
        <f>('7. INPUT O&amp;N UC'!$L160*'7. INPUT O&amp;N UC'!$M160)*AJ$76</f>
        <v>0</v>
      </c>
      <c r="AK414" s="297">
        <f>('7. INPUT O&amp;N UC'!$L160*'7. INPUT O&amp;N UC'!$M160)*AK$76</f>
        <v>0</v>
      </c>
      <c r="AL414" s="297">
        <f>('7. INPUT O&amp;N UC'!$L160*'7. INPUT O&amp;N UC'!$M160)*AL$76</f>
        <v>0</v>
      </c>
      <c r="AM414" s="297">
        <f>('7. INPUT O&amp;N UC'!$L160*'7. INPUT O&amp;N UC'!$M160)*AM$76</f>
        <v>0</v>
      </c>
      <c r="AN414" s="297">
        <f>('7. INPUT O&amp;N UC'!$L160*'7. INPUT O&amp;N UC'!$M160)*AN$76</f>
        <v>0</v>
      </c>
      <c r="AO414" s="297">
        <f>('7. INPUT O&amp;N UC'!$L160*'7. INPUT O&amp;N UC'!$M160)*AO$76</f>
        <v>0</v>
      </c>
      <c r="AP414" s="297">
        <f>('7. INPUT O&amp;N UC'!$L160*'7. INPUT O&amp;N UC'!$M160)*AP$76</f>
        <v>0</v>
      </c>
      <c r="AQ414" s="297">
        <f>('7. INPUT O&amp;N UC'!$L160*'7. INPUT O&amp;N UC'!$M160)*AQ$76</f>
        <v>0</v>
      </c>
      <c r="AR414" s="297">
        <f>('7. INPUT O&amp;N UC'!$L160*'7. INPUT O&amp;N UC'!$M160)*AR$76</f>
        <v>0</v>
      </c>
      <c r="AS414" s="297">
        <f>('7. INPUT O&amp;N UC'!$L160*'7. INPUT O&amp;N UC'!$M160)*AS$76</f>
        <v>0</v>
      </c>
      <c r="AT414" s="297">
        <f>('7. INPUT O&amp;N UC'!$L160*'7. INPUT O&amp;N UC'!$M160)*AT$76</f>
        <v>0</v>
      </c>
      <c r="AU414" s="297">
        <f>('7. INPUT O&amp;N UC'!$L160*'7. INPUT O&amp;N UC'!$M160)*AU$76</f>
        <v>0</v>
      </c>
      <c r="AV414" s="297">
        <f>('7. INPUT O&amp;N UC'!$L160*'7. INPUT O&amp;N UC'!$M160)*AV$76</f>
        <v>0</v>
      </c>
      <c r="AW414" s="297">
        <f>('7. INPUT O&amp;N UC'!$L160*'7. INPUT O&amp;N UC'!$M160)*AW$76</f>
        <v>0</v>
      </c>
      <c r="AX414" s="297">
        <f>('7. INPUT O&amp;N UC'!$L160*'7. INPUT O&amp;N UC'!$M160)*AX$76</f>
        <v>0</v>
      </c>
      <c r="AY414" s="297">
        <f>('7. INPUT O&amp;N UC'!$L160*'7. INPUT O&amp;N UC'!$M160)*AY$76</f>
        <v>0</v>
      </c>
      <c r="AZ414" s="297">
        <f>('7. INPUT O&amp;N UC'!$L160*'7. INPUT O&amp;N UC'!$M160)*AZ$76</f>
        <v>0</v>
      </c>
      <c r="BA414" s="297">
        <f>('7. INPUT O&amp;N UC'!$L160*'7. INPUT O&amp;N UC'!$M160)*BA$76</f>
        <v>0</v>
      </c>
      <c r="BB414" s="297">
        <f>('7. INPUT O&amp;N UC'!$L160*'7. INPUT O&amp;N UC'!$M160)*BB$76</f>
        <v>0</v>
      </c>
      <c r="BC414" s="297">
        <f>('7. INPUT O&amp;N UC'!$L160*'7. INPUT O&amp;N UC'!$M160)*BC$76</f>
        <v>0</v>
      </c>
      <c r="BD414" s="297">
        <f>('7. INPUT O&amp;N UC'!$L160*'7. INPUT O&amp;N UC'!$M160)*BD$76</f>
        <v>0</v>
      </c>
      <c r="BE414" s="297">
        <f>('7. INPUT O&amp;N UC'!$L160*'7. INPUT O&amp;N UC'!$M160)*BE$76</f>
        <v>0</v>
      </c>
      <c r="BF414" s="297">
        <f>('7. INPUT O&amp;N UC'!$L160*'7. INPUT O&amp;N UC'!$M160)*BF$76</f>
        <v>0</v>
      </c>
      <c r="BG414" s="297">
        <f>('7. INPUT O&amp;N UC'!$L160*'7. INPUT O&amp;N UC'!$M160)*BG$76</f>
        <v>0</v>
      </c>
      <c r="BH414" s="297">
        <f>('7. INPUT O&amp;N UC'!$L160*'7. INPUT O&amp;N UC'!$M160)*BH$76</f>
        <v>0</v>
      </c>
      <c r="BI414" s="297">
        <f>('7. INPUT O&amp;N UC'!$L160*'7. INPUT O&amp;N UC'!$M160)*BI$76</f>
        <v>0</v>
      </c>
      <c r="BJ414" s="297">
        <f>('7. INPUT O&amp;N UC'!$L160*'7. INPUT O&amp;N UC'!$M160)*BJ$76</f>
        <v>0</v>
      </c>
      <c r="BK414" s="297">
        <f>('7. INPUT O&amp;N UC'!$L160*'7. INPUT O&amp;N UC'!$M160)*BK$76</f>
        <v>0</v>
      </c>
      <c r="BL414" s="297">
        <f>('7. INPUT O&amp;N UC'!$L160*'7. INPUT O&amp;N UC'!$M160)*BL$76</f>
        <v>0</v>
      </c>
      <c r="BM414" s="297">
        <f>('7. INPUT O&amp;N UC'!$L160*'7. INPUT O&amp;N UC'!$M160)*BM$76</f>
        <v>0</v>
      </c>
      <c r="BN414" s="297">
        <f>('7. INPUT O&amp;N UC'!$L160*'7. INPUT O&amp;N UC'!$M160)*BN$76</f>
        <v>0</v>
      </c>
      <c r="BO414" s="297">
        <f>('7. INPUT O&amp;N UC'!$L160*'7. INPUT O&amp;N UC'!$M160)*BO$76</f>
        <v>0</v>
      </c>
      <c r="BP414" s="297">
        <f>('7. INPUT O&amp;N UC'!$L160*'7. INPUT O&amp;N UC'!$M160)*BP$76</f>
        <v>0</v>
      </c>
      <c r="BQ414" s="297">
        <f>('7. INPUT O&amp;N UC'!$L160*'7. INPUT O&amp;N UC'!$M160)*BQ$76</f>
        <v>0</v>
      </c>
      <c r="BR414" s="297">
        <f>('7. INPUT O&amp;N UC'!$L160*'7. INPUT O&amp;N UC'!$M160)*BR$76</f>
        <v>0</v>
      </c>
      <c r="BS414" s="297">
        <f>('7. INPUT O&amp;N UC'!$L160*'7. INPUT O&amp;N UC'!$M160)*BS$76</f>
        <v>0</v>
      </c>
    </row>
    <row r="415" spans="1:71" s="80" customFormat="1" outlineLevel="2">
      <c r="B415" s="129" t="str">
        <f>'7. INPUT O&amp;N UC'!D162</f>
        <v>O&amp;N UC-4.1.5-Item #4</v>
      </c>
      <c r="C415" s="129">
        <f>'7. INPUT O&amp;N UC'!F162</f>
        <v>0</v>
      </c>
      <c r="E415" s="297">
        <f t="shared" si="226"/>
        <v>0</v>
      </c>
      <c r="F415" s="297">
        <f t="shared" si="227"/>
        <v>0</v>
      </c>
      <c r="G415" s="297">
        <f t="shared" si="228"/>
        <v>0</v>
      </c>
      <c r="H415" s="297">
        <f t="shared" si="229"/>
        <v>0</v>
      </c>
      <c r="I415" s="297">
        <f t="shared" si="230"/>
        <v>0</v>
      </c>
      <c r="J415" s="297">
        <f t="shared" si="231"/>
        <v>0</v>
      </c>
      <c r="K415" s="291"/>
      <c r="L415" s="297">
        <f>('7. INPUT O&amp;N UC'!$L161*'7. INPUT O&amp;N UC'!$M161)*L$76</f>
        <v>0</v>
      </c>
      <c r="M415" s="297">
        <f>('7. INPUT O&amp;N UC'!$L161*'7. INPUT O&amp;N UC'!$M161)*M$76</f>
        <v>0</v>
      </c>
      <c r="N415" s="297">
        <f>('7. INPUT O&amp;N UC'!$L161*'7. INPUT O&amp;N UC'!$M161)*N$76</f>
        <v>0</v>
      </c>
      <c r="O415" s="297">
        <f>('7. INPUT O&amp;N UC'!$L161*'7. INPUT O&amp;N UC'!$M161)*O$76</f>
        <v>0</v>
      </c>
      <c r="P415" s="297">
        <f>('7. INPUT O&amp;N UC'!$L161*'7. INPUT O&amp;N UC'!$M161)*P$76</f>
        <v>0</v>
      </c>
      <c r="Q415" s="297">
        <f>('7. INPUT O&amp;N UC'!$L161*'7. INPUT O&amp;N UC'!$M161)*Q$76</f>
        <v>0</v>
      </c>
      <c r="R415" s="297">
        <f>('7. INPUT O&amp;N UC'!$L161*'7. INPUT O&amp;N UC'!$M161)*R$76</f>
        <v>0</v>
      </c>
      <c r="S415" s="297">
        <f>('7. INPUT O&amp;N UC'!$L161*'7. INPUT O&amp;N UC'!$M161)*S$76</f>
        <v>0</v>
      </c>
      <c r="T415" s="297">
        <f>('7. INPUT O&amp;N UC'!$L161*'7. INPUT O&amp;N UC'!$M161)*T$76</f>
        <v>0</v>
      </c>
      <c r="U415" s="297">
        <f>('7. INPUT O&amp;N UC'!$L161*'7. INPUT O&amp;N UC'!$M161)*U$76</f>
        <v>0</v>
      </c>
      <c r="V415" s="297">
        <f>('7. INPUT O&amp;N UC'!$L161*'7. INPUT O&amp;N UC'!$M161)*V$76</f>
        <v>0</v>
      </c>
      <c r="W415" s="297">
        <f>('7. INPUT O&amp;N UC'!$L161*'7. INPUT O&amp;N UC'!$M161)*W$76</f>
        <v>0</v>
      </c>
      <c r="X415" s="297">
        <f>('7. INPUT O&amp;N UC'!$L161*'7. INPUT O&amp;N UC'!$M161)*X$76</f>
        <v>0</v>
      </c>
      <c r="Y415" s="297">
        <f>('7. INPUT O&amp;N UC'!$L161*'7. INPUT O&amp;N UC'!$M161)*Y$76</f>
        <v>0</v>
      </c>
      <c r="Z415" s="297">
        <f>('7. INPUT O&amp;N UC'!$L161*'7. INPUT O&amp;N UC'!$M161)*Z$76</f>
        <v>0</v>
      </c>
      <c r="AA415" s="297">
        <f>('7. INPUT O&amp;N UC'!$L161*'7. INPUT O&amp;N UC'!$M161)*AA$76</f>
        <v>0</v>
      </c>
      <c r="AB415" s="297">
        <f>('7. INPUT O&amp;N UC'!$L161*'7. INPUT O&amp;N UC'!$M161)*AB$76</f>
        <v>0</v>
      </c>
      <c r="AC415" s="297">
        <f>('7. INPUT O&amp;N UC'!$L161*'7. INPUT O&amp;N UC'!$M161)*AC$76</f>
        <v>0</v>
      </c>
      <c r="AD415" s="297">
        <f>('7. INPUT O&amp;N UC'!$L161*'7. INPUT O&amp;N UC'!$M161)*AD$76</f>
        <v>0</v>
      </c>
      <c r="AE415" s="297">
        <f>('7. INPUT O&amp;N UC'!$L161*'7. INPUT O&amp;N UC'!$M161)*AE$76</f>
        <v>0</v>
      </c>
      <c r="AF415" s="297">
        <f>('7. INPUT O&amp;N UC'!$L161*'7. INPUT O&amp;N UC'!$M161)*AF$76</f>
        <v>0</v>
      </c>
      <c r="AG415" s="297">
        <f>('7. INPUT O&amp;N UC'!$L161*'7. INPUT O&amp;N UC'!$M161)*AG$76</f>
        <v>0</v>
      </c>
      <c r="AH415" s="297">
        <f>('7. INPUT O&amp;N UC'!$L161*'7. INPUT O&amp;N UC'!$M161)*AH$76</f>
        <v>0</v>
      </c>
      <c r="AI415" s="297">
        <f>('7. INPUT O&amp;N UC'!$L161*'7. INPUT O&amp;N UC'!$M161)*AI$76</f>
        <v>0</v>
      </c>
      <c r="AJ415" s="297">
        <f>('7. INPUT O&amp;N UC'!$L161*'7. INPUT O&amp;N UC'!$M161)*AJ$76</f>
        <v>0</v>
      </c>
      <c r="AK415" s="297">
        <f>('7. INPUT O&amp;N UC'!$L161*'7. INPUT O&amp;N UC'!$M161)*AK$76</f>
        <v>0</v>
      </c>
      <c r="AL415" s="297">
        <f>('7. INPUT O&amp;N UC'!$L161*'7. INPUT O&amp;N UC'!$M161)*AL$76</f>
        <v>0</v>
      </c>
      <c r="AM415" s="297">
        <f>('7. INPUT O&amp;N UC'!$L161*'7. INPUT O&amp;N UC'!$M161)*AM$76</f>
        <v>0</v>
      </c>
      <c r="AN415" s="297">
        <f>('7. INPUT O&amp;N UC'!$L161*'7. INPUT O&amp;N UC'!$M161)*AN$76</f>
        <v>0</v>
      </c>
      <c r="AO415" s="297">
        <f>('7. INPUT O&amp;N UC'!$L161*'7. INPUT O&amp;N UC'!$M161)*AO$76</f>
        <v>0</v>
      </c>
      <c r="AP415" s="297">
        <f>('7. INPUT O&amp;N UC'!$L161*'7. INPUT O&amp;N UC'!$M161)*AP$76</f>
        <v>0</v>
      </c>
      <c r="AQ415" s="297">
        <f>('7. INPUT O&amp;N UC'!$L161*'7. INPUT O&amp;N UC'!$M161)*AQ$76</f>
        <v>0</v>
      </c>
      <c r="AR415" s="297">
        <f>('7. INPUT O&amp;N UC'!$L161*'7. INPUT O&amp;N UC'!$M161)*AR$76</f>
        <v>0</v>
      </c>
      <c r="AS415" s="297">
        <f>('7. INPUT O&amp;N UC'!$L161*'7. INPUT O&amp;N UC'!$M161)*AS$76</f>
        <v>0</v>
      </c>
      <c r="AT415" s="297">
        <f>('7. INPUT O&amp;N UC'!$L161*'7. INPUT O&amp;N UC'!$M161)*AT$76</f>
        <v>0</v>
      </c>
      <c r="AU415" s="297">
        <f>('7. INPUT O&amp;N UC'!$L161*'7. INPUT O&amp;N UC'!$M161)*AU$76</f>
        <v>0</v>
      </c>
      <c r="AV415" s="297">
        <f>('7. INPUT O&amp;N UC'!$L161*'7. INPUT O&amp;N UC'!$M161)*AV$76</f>
        <v>0</v>
      </c>
      <c r="AW415" s="297">
        <f>('7. INPUT O&amp;N UC'!$L161*'7. INPUT O&amp;N UC'!$M161)*AW$76</f>
        <v>0</v>
      </c>
      <c r="AX415" s="297">
        <f>('7. INPUT O&amp;N UC'!$L161*'7. INPUT O&amp;N UC'!$M161)*AX$76</f>
        <v>0</v>
      </c>
      <c r="AY415" s="297">
        <f>('7. INPUT O&amp;N UC'!$L161*'7. INPUT O&amp;N UC'!$M161)*AY$76</f>
        <v>0</v>
      </c>
      <c r="AZ415" s="297">
        <f>('7. INPUT O&amp;N UC'!$L161*'7. INPUT O&amp;N UC'!$M161)*AZ$76</f>
        <v>0</v>
      </c>
      <c r="BA415" s="297">
        <f>('7. INPUT O&amp;N UC'!$L161*'7. INPUT O&amp;N UC'!$M161)*BA$76</f>
        <v>0</v>
      </c>
      <c r="BB415" s="297">
        <f>('7. INPUT O&amp;N UC'!$L161*'7. INPUT O&amp;N UC'!$M161)*BB$76</f>
        <v>0</v>
      </c>
      <c r="BC415" s="297">
        <f>('7. INPUT O&amp;N UC'!$L161*'7. INPUT O&amp;N UC'!$M161)*BC$76</f>
        <v>0</v>
      </c>
      <c r="BD415" s="297">
        <f>('7. INPUT O&amp;N UC'!$L161*'7. INPUT O&amp;N UC'!$M161)*BD$76</f>
        <v>0</v>
      </c>
      <c r="BE415" s="297">
        <f>('7. INPUT O&amp;N UC'!$L161*'7. INPUT O&amp;N UC'!$M161)*BE$76</f>
        <v>0</v>
      </c>
      <c r="BF415" s="297">
        <f>('7. INPUT O&amp;N UC'!$L161*'7. INPUT O&amp;N UC'!$M161)*BF$76</f>
        <v>0</v>
      </c>
      <c r="BG415" s="297">
        <f>('7. INPUT O&amp;N UC'!$L161*'7. INPUT O&amp;N UC'!$M161)*BG$76</f>
        <v>0</v>
      </c>
      <c r="BH415" s="297">
        <f>('7. INPUT O&amp;N UC'!$L161*'7. INPUT O&amp;N UC'!$M161)*BH$76</f>
        <v>0</v>
      </c>
      <c r="BI415" s="297">
        <f>('7. INPUT O&amp;N UC'!$L161*'7. INPUT O&amp;N UC'!$M161)*BI$76</f>
        <v>0</v>
      </c>
      <c r="BJ415" s="297">
        <f>('7. INPUT O&amp;N UC'!$L161*'7. INPUT O&amp;N UC'!$M161)*BJ$76</f>
        <v>0</v>
      </c>
      <c r="BK415" s="297">
        <f>('7. INPUT O&amp;N UC'!$L161*'7. INPUT O&amp;N UC'!$M161)*BK$76</f>
        <v>0</v>
      </c>
      <c r="BL415" s="297">
        <f>('7. INPUT O&amp;N UC'!$L161*'7. INPUT O&amp;N UC'!$M161)*BL$76</f>
        <v>0</v>
      </c>
      <c r="BM415" s="297">
        <f>('7. INPUT O&amp;N UC'!$L161*'7. INPUT O&amp;N UC'!$M161)*BM$76</f>
        <v>0</v>
      </c>
      <c r="BN415" s="297">
        <f>('7. INPUT O&amp;N UC'!$L161*'7. INPUT O&amp;N UC'!$M161)*BN$76</f>
        <v>0</v>
      </c>
      <c r="BO415" s="297">
        <f>('7. INPUT O&amp;N UC'!$L161*'7. INPUT O&amp;N UC'!$M161)*BO$76</f>
        <v>0</v>
      </c>
      <c r="BP415" s="297">
        <f>('7. INPUT O&amp;N UC'!$L161*'7. INPUT O&amp;N UC'!$M161)*BP$76</f>
        <v>0</v>
      </c>
      <c r="BQ415" s="297">
        <f>('7. INPUT O&amp;N UC'!$L161*'7. INPUT O&amp;N UC'!$M161)*BQ$76</f>
        <v>0</v>
      </c>
      <c r="BR415" s="297">
        <f>('7. INPUT O&amp;N UC'!$L161*'7. INPUT O&amp;N UC'!$M161)*BR$76</f>
        <v>0</v>
      </c>
      <c r="BS415" s="297">
        <f>('7. INPUT O&amp;N UC'!$L161*'7. INPUT O&amp;N UC'!$M161)*BS$76</f>
        <v>0</v>
      </c>
    </row>
    <row r="416" spans="1:71" s="80" customFormat="1" outlineLevel="2">
      <c r="B416" s="129" t="str">
        <f>'7. INPUT O&amp;N UC'!D163</f>
        <v>O&amp;N UC-4.1.5-Item #5</v>
      </c>
      <c r="C416" s="129">
        <f>'7. INPUT O&amp;N UC'!F163</f>
        <v>0</v>
      </c>
      <c r="E416" s="297">
        <f t="shared" si="226"/>
        <v>0</v>
      </c>
      <c r="F416" s="297">
        <f t="shared" si="227"/>
        <v>0</v>
      </c>
      <c r="G416" s="297">
        <f t="shared" si="228"/>
        <v>0</v>
      </c>
      <c r="H416" s="297">
        <f t="shared" si="229"/>
        <v>0</v>
      </c>
      <c r="I416" s="297">
        <f t="shared" si="230"/>
        <v>0</v>
      </c>
      <c r="J416" s="297">
        <f t="shared" si="231"/>
        <v>0</v>
      </c>
      <c r="K416" s="291"/>
      <c r="L416" s="297">
        <f>('7. INPUT O&amp;N UC'!$L162*'7. INPUT O&amp;N UC'!$M162)*L$76</f>
        <v>0</v>
      </c>
      <c r="M416" s="297">
        <f>('7. INPUT O&amp;N UC'!$L162*'7. INPUT O&amp;N UC'!$M162)*M$76</f>
        <v>0</v>
      </c>
      <c r="N416" s="297">
        <f>('7. INPUT O&amp;N UC'!$L162*'7. INPUT O&amp;N UC'!$M162)*N$76</f>
        <v>0</v>
      </c>
      <c r="O416" s="297">
        <f>('7. INPUT O&amp;N UC'!$L162*'7. INPUT O&amp;N UC'!$M162)*O$76</f>
        <v>0</v>
      </c>
      <c r="P416" s="297">
        <f>('7. INPUT O&amp;N UC'!$L162*'7. INPUT O&amp;N UC'!$M162)*P$76</f>
        <v>0</v>
      </c>
      <c r="Q416" s="297">
        <f>('7. INPUT O&amp;N UC'!$L162*'7. INPUT O&amp;N UC'!$M162)*Q$76</f>
        <v>0</v>
      </c>
      <c r="R416" s="297">
        <f>('7. INPUT O&amp;N UC'!$L162*'7. INPUT O&amp;N UC'!$M162)*R$76</f>
        <v>0</v>
      </c>
      <c r="S416" s="297">
        <f>('7. INPUT O&amp;N UC'!$L162*'7. INPUT O&amp;N UC'!$M162)*S$76</f>
        <v>0</v>
      </c>
      <c r="T416" s="297">
        <f>('7. INPUT O&amp;N UC'!$L162*'7. INPUT O&amp;N UC'!$M162)*T$76</f>
        <v>0</v>
      </c>
      <c r="U416" s="297">
        <f>('7. INPUT O&amp;N UC'!$L162*'7. INPUT O&amp;N UC'!$M162)*U$76</f>
        <v>0</v>
      </c>
      <c r="V416" s="297">
        <f>('7. INPUT O&amp;N UC'!$L162*'7. INPUT O&amp;N UC'!$M162)*V$76</f>
        <v>0</v>
      </c>
      <c r="W416" s="297">
        <f>('7. INPUT O&amp;N UC'!$L162*'7. INPUT O&amp;N UC'!$M162)*W$76</f>
        <v>0</v>
      </c>
      <c r="X416" s="297">
        <f>('7. INPUT O&amp;N UC'!$L162*'7. INPUT O&amp;N UC'!$M162)*X$76</f>
        <v>0</v>
      </c>
      <c r="Y416" s="297">
        <f>('7. INPUT O&amp;N UC'!$L162*'7. INPUT O&amp;N UC'!$M162)*Y$76</f>
        <v>0</v>
      </c>
      <c r="Z416" s="297">
        <f>('7. INPUT O&amp;N UC'!$L162*'7. INPUT O&amp;N UC'!$M162)*Z$76</f>
        <v>0</v>
      </c>
      <c r="AA416" s="297">
        <f>('7. INPUT O&amp;N UC'!$L162*'7. INPUT O&amp;N UC'!$M162)*AA$76</f>
        <v>0</v>
      </c>
      <c r="AB416" s="297">
        <f>('7. INPUT O&amp;N UC'!$L162*'7. INPUT O&amp;N UC'!$M162)*AB$76</f>
        <v>0</v>
      </c>
      <c r="AC416" s="297">
        <f>('7. INPUT O&amp;N UC'!$L162*'7. INPUT O&amp;N UC'!$M162)*AC$76</f>
        <v>0</v>
      </c>
      <c r="AD416" s="297">
        <f>('7. INPUT O&amp;N UC'!$L162*'7. INPUT O&amp;N UC'!$M162)*AD$76</f>
        <v>0</v>
      </c>
      <c r="AE416" s="297">
        <f>('7. INPUT O&amp;N UC'!$L162*'7. INPUT O&amp;N UC'!$M162)*AE$76</f>
        <v>0</v>
      </c>
      <c r="AF416" s="297">
        <f>('7. INPUT O&amp;N UC'!$L162*'7. INPUT O&amp;N UC'!$M162)*AF$76</f>
        <v>0</v>
      </c>
      <c r="AG416" s="297">
        <f>('7. INPUT O&amp;N UC'!$L162*'7. INPUT O&amp;N UC'!$M162)*AG$76</f>
        <v>0</v>
      </c>
      <c r="AH416" s="297">
        <f>('7. INPUT O&amp;N UC'!$L162*'7. INPUT O&amp;N UC'!$M162)*AH$76</f>
        <v>0</v>
      </c>
      <c r="AI416" s="297">
        <f>('7. INPUT O&amp;N UC'!$L162*'7. INPUT O&amp;N UC'!$M162)*AI$76</f>
        <v>0</v>
      </c>
      <c r="AJ416" s="297">
        <f>('7. INPUT O&amp;N UC'!$L162*'7. INPUT O&amp;N UC'!$M162)*AJ$76</f>
        <v>0</v>
      </c>
      <c r="AK416" s="297">
        <f>('7. INPUT O&amp;N UC'!$L162*'7. INPUT O&amp;N UC'!$M162)*AK$76</f>
        <v>0</v>
      </c>
      <c r="AL416" s="297">
        <f>('7. INPUT O&amp;N UC'!$L162*'7. INPUT O&amp;N UC'!$M162)*AL$76</f>
        <v>0</v>
      </c>
      <c r="AM416" s="297">
        <f>('7. INPUT O&amp;N UC'!$L162*'7. INPUT O&amp;N UC'!$M162)*AM$76</f>
        <v>0</v>
      </c>
      <c r="AN416" s="297">
        <f>('7. INPUT O&amp;N UC'!$L162*'7. INPUT O&amp;N UC'!$M162)*AN$76</f>
        <v>0</v>
      </c>
      <c r="AO416" s="297">
        <f>('7. INPUT O&amp;N UC'!$L162*'7. INPUT O&amp;N UC'!$M162)*AO$76</f>
        <v>0</v>
      </c>
      <c r="AP416" s="297">
        <f>('7. INPUT O&amp;N UC'!$L162*'7. INPUT O&amp;N UC'!$M162)*AP$76</f>
        <v>0</v>
      </c>
      <c r="AQ416" s="297">
        <f>('7. INPUT O&amp;N UC'!$L162*'7. INPUT O&amp;N UC'!$M162)*AQ$76</f>
        <v>0</v>
      </c>
      <c r="AR416" s="297">
        <f>('7. INPUT O&amp;N UC'!$L162*'7. INPUT O&amp;N UC'!$M162)*AR$76</f>
        <v>0</v>
      </c>
      <c r="AS416" s="297">
        <f>('7. INPUT O&amp;N UC'!$L162*'7. INPUT O&amp;N UC'!$M162)*AS$76</f>
        <v>0</v>
      </c>
      <c r="AT416" s="297">
        <f>('7. INPUT O&amp;N UC'!$L162*'7. INPUT O&amp;N UC'!$M162)*AT$76</f>
        <v>0</v>
      </c>
      <c r="AU416" s="297">
        <f>('7. INPUT O&amp;N UC'!$L162*'7. INPUT O&amp;N UC'!$M162)*AU$76</f>
        <v>0</v>
      </c>
      <c r="AV416" s="297">
        <f>('7. INPUT O&amp;N UC'!$L162*'7. INPUT O&amp;N UC'!$M162)*AV$76</f>
        <v>0</v>
      </c>
      <c r="AW416" s="297">
        <f>('7. INPUT O&amp;N UC'!$L162*'7. INPUT O&amp;N UC'!$M162)*AW$76</f>
        <v>0</v>
      </c>
      <c r="AX416" s="297">
        <f>('7. INPUT O&amp;N UC'!$L162*'7. INPUT O&amp;N UC'!$M162)*AX$76</f>
        <v>0</v>
      </c>
      <c r="AY416" s="297">
        <f>('7. INPUT O&amp;N UC'!$L162*'7. INPUT O&amp;N UC'!$M162)*AY$76</f>
        <v>0</v>
      </c>
      <c r="AZ416" s="297">
        <f>('7. INPUT O&amp;N UC'!$L162*'7. INPUT O&amp;N UC'!$M162)*AZ$76</f>
        <v>0</v>
      </c>
      <c r="BA416" s="297">
        <f>('7. INPUT O&amp;N UC'!$L162*'7. INPUT O&amp;N UC'!$M162)*BA$76</f>
        <v>0</v>
      </c>
      <c r="BB416" s="297">
        <f>('7. INPUT O&amp;N UC'!$L162*'7. INPUT O&amp;N UC'!$M162)*BB$76</f>
        <v>0</v>
      </c>
      <c r="BC416" s="297">
        <f>('7. INPUT O&amp;N UC'!$L162*'7. INPUT O&amp;N UC'!$M162)*BC$76</f>
        <v>0</v>
      </c>
      <c r="BD416" s="297">
        <f>('7. INPUT O&amp;N UC'!$L162*'7. INPUT O&amp;N UC'!$M162)*BD$76</f>
        <v>0</v>
      </c>
      <c r="BE416" s="297">
        <f>('7. INPUT O&amp;N UC'!$L162*'7. INPUT O&amp;N UC'!$M162)*BE$76</f>
        <v>0</v>
      </c>
      <c r="BF416" s="297">
        <f>('7. INPUT O&amp;N UC'!$L162*'7. INPUT O&amp;N UC'!$M162)*BF$76</f>
        <v>0</v>
      </c>
      <c r="BG416" s="297">
        <f>('7. INPUT O&amp;N UC'!$L162*'7. INPUT O&amp;N UC'!$M162)*BG$76</f>
        <v>0</v>
      </c>
      <c r="BH416" s="297">
        <f>('7. INPUT O&amp;N UC'!$L162*'7. INPUT O&amp;N UC'!$M162)*BH$76</f>
        <v>0</v>
      </c>
      <c r="BI416" s="297">
        <f>('7. INPUT O&amp;N UC'!$L162*'7. INPUT O&amp;N UC'!$M162)*BI$76</f>
        <v>0</v>
      </c>
      <c r="BJ416" s="297">
        <f>('7. INPUT O&amp;N UC'!$L162*'7. INPUT O&amp;N UC'!$M162)*BJ$76</f>
        <v>0</v>
      </c>
      <c r="BK416" s="297">
        <f>('7. INPUT O&amp;N UC'!$L162*'7. INPUT O&amp;N UC'!$M162)*BK$76</f>
        <v>0</v>
      </c>
      <c r="BL416" s="297">
        <f>('7. INPUT O&amp;N UC'!$L162*'7. INPUT O&amp;N UC'!$M162)*BL$76</f>
        <v>0</v>
      </c>
      <c r="BM416" s="297">
        <f>('7. INPUT O&amp;N UC'!$L162*'7. INPUT O&amp;N UC'!$M162)*BM$76</f>
        <v>0</v>
      </c>
      <c r="BN416" s="297">
        <f>('7. INPUT O&amp;N UC'!$L162*'7. INPUT O&amp;N UC'!$M162)*BN$76</f>
        <v>0</v>
      </c>
      <c r="BO416" s="297">
        <f>('7. INPUT O&amp;N UC'!$L162*'7. INPUT O&amp;N UC'!$M162)*BO$76</f>
        <v>0</v>
      </c>
      <c r="BP416" s="297">
        <f>('7. INPUT O&amp;N UC'!$L162*'7. INPUT O&amp;N UC'!$M162)*BP$76</f>
        <v>0</v>
      </c>
      <c r="BQ416" s="297">
        <f>('7. INPUT O&amp;N UC'!$L162*'7. INPUT O&amp;N UC'!$M162)*BQ$76</f>
        <v>0</v>
      </c>
      <c r="BR416" s="297">
        <f>('7. INPUT O&amp;N UC'!$L162*'7. INPUT O&amp;N UC'!$M162)*BR$76</f>
        <v>0</v>
      </c>
      <c r="BS416" s="297">
        <f>('7. INPUT O&amp;N UC'!$L162*'7. INPUT O&amp;N UC'!$M162)*BS$76</f>
        <v>0</v>
      </c>
    </row>
    <row r="417" spans="2:71" s="80" customFormat="1" outlineLevel="2">
      <c r="B417" s="129" t="str">
        <f>'7. INPUT O&amp;N UC'!D164</f>
        <v>O&amp;N UC-4.1.5-Item #6</v>
      </c>
      <c r="C417" s="129">
        <f>'7. INPUT O&amp;N UC'!F164</f>
        <v>0</v>
      </c>
      <c r="E417" s="297">
        <f t="shared" si="226"/>
        <v>0</v>
      </c>
      <c r="F417" s="297">
        <f t="shared" si="227"/>
        <v>0</v>
      </c>
      <c r="G417" s="297">
        <f t="shared" si="228"/>
        <v>0</v>
      </c>
      <c r="H417" s="297">
        <f t="shared" si="229"/>
        <v>0</v>
      </c>
      <c r="I417" s="297">
        <f t="shared" si="230"/>
        <v>0</v>
      </c>
      <c r="J417" s="297">
        <f t="shared" si="231"/>
        <v>0</v>
      </c>
      <c r="K417" s="291"/>
      <c r="L417" s="297">
        <f>('7. INPUT O&amp;N UC'!$L163*'7. INPUT O&amp;N UC'!$M163)*L$76</f>
        <v>0</v>
      </c>
      <c r="M417" s="297">
        <f>('7. INPUT O&amp;N UC'!$L163*'7. INPUT O&amp;N UC'!$M163)*M$76</f>
        <v>0</v>
      </c>
      <c r="N417" s="297">
        <f>('7. INPUT O&amp;N UC'!$L163*'7. INPUT O&amp;N UC'!$M163)*N$76</f>
        <v>0</v>
      </c>
      <c r="O417" s="297">
        <f>('7. INPUT O&amp;N UC'!$L163*'7. INPUT O&amp;N UC'!$M163)*O$76</f>
        <v>0</v>
      </c>
      <c r="P417" s="297">
        <f>('7. INPUT O&amp;N UC'!$L163*'7. INPUT O&amp;N UC'!$M163)*P$76</f>
        <v>0</v>
      </c>
      <c r="Q417" s="297">
        <f>('7. INPUT O&amp;N UC'!$L163*'7. INPUT O&amp;N UC'!$M163)*Q$76</f>
        <v>0</v>
      </c>
      <c r="R417" s="297">
        <f>('7. INPUT O&amp;N UC'!$L163*'7. INPUT O&amp;N UC'!$M163)*R$76</f>
        <v>0</v>
      </c>
      <c r="S417" s="297">
        <f>('7. INPUT O&amp;N UC'!$L163*'7. INPUT O&amp;N UC'!$M163)*S$76</f>
        <v>0</v>
      </c>
      <c r="T417" s="297">
        <f>('7. INPUT O&amp;N UC'!$L163*'7. INPUT O&amp;N UC'!$M163)*T$76</f>
        <v>0</v>
      </c>
      <c r="U417" s="297">
        <f>('7. INPUT O&amp;N UC'!$L163*'7. INPUT O&amp;N UC'!$M163)*U$76</f>
        <v>0</v>
      </c>
      <c r="V417" s="297">
        <f>('7. INPUT O&amp;N UC'!$L163*'7. INPUT O&amp;N UC'!$M163)*V$76</f>
        <v>0</v>
      </c>
      <c r="W417" s="297">
        <f>('7. INPUT O&amp;N UC'!$L163*'7. INPUT O&amp;N UC'!$M163)*W$76</f>
        <v>0</v>
      </c>
      <c r="X417" s="297">
        <f>('7. INPUT O&amp;N UC'!$L163*'7. INPUT O&amp;N UC'!$M163)*X$76</f>
        <v>0</v>
      </c>
      <c r="Y417" s="297">
        <f>('7. INPUT O&amp;N UC'!$L163*'7. INPUT O&amp;N UC'!$M163)*Y$76</f>
        <v>0</v>
      </c>
      <c r="Z417" s="297">
        <f>('7. INPUT O&amp;N UC'!$L163*'7. INPUT O&amp;N UC'!$M163)*Z$76</f>
        <v>0</v>
      </c>
      <c r="AA417" s="297">
        <f>('7. INPUT O&amp;N UC'!$L163*'7. INPUT O&amp;N UC'!$M163)*AA$76</f>
        <v>0</v>
      </c>
      <c r="AB417" s="297">
        <f>('7. INPUT O&amp;N UC'!$L163*'7. INPUT O&amp;N UC'!$M163)*AB$76</f>
        <v>0</v>
      </c>
      <c r="AC417" s="297">
        <f>('7. INPUT O&amp;N UC'!$L163*'7. INPUT O&amp;N UC'!$M163)*AC$76</f>
        <v>0</v>
      </c>
      <c r="AD417" s="297">
        <f>('7. INPUT O&amp;N UC'!$L163*'7. INPUT O&amp;N UC'!$M163)*AD$76</f>
        <v>0</v>
      </c>
      <c r="AE417" s="297">
        <f>('7. INPUT O&amp;N UC'!$L163*'7. INPUT O&amp;N UC'!$M163)*AE$76</f>
        <v>0</v>
      </c>
      <c r="AF417" s="297">
        <f>('7. INPUT O&amp;N UC'!$L163*'7. INPUT O&amp;N UC'!$M163)*AF$76</f>
        <v>0</v>
      </c>
      <c r="AG417" s="297">
        <f>('7. INPUT O&amp;N UC'!$L163*'7. INPUT O&amp;N UC'!$M163)*AG$76</f>
        <v>0</v>
      </c>
      <c r="AH417" s="297">
        <f>('7. INPUT O&amp;N UC'!$L163*'7. INPUT O&amp;N UC'!$M163)*AH$76</f>
        <v>0</v>
      </c>
      <c r="AI417" s="297">
        <f>('7. INPUT O&amp;N UC'!$L163*'7. INPUT O&amp;N UC'!$M163)*AI$76</f>
        <v>0</v>
      </c>
      <c r="AJ417" s="297">
        <f>('7. INPUT O&amp;N UC'!$L163*'7. INPUT O&amp;N UC'!$M163)*AJ$76</f>
        <v>0</v>
      </c>
      <c r="AK417" s="297">
        <f>('7. INPUT O&amp;N UC'!$L163*'7. INPUT O&amp;N UC'!$M163)*AK$76</f>
        <v>0</v>
      </c>
      <c r="AL417" s="297">
        <f>('7. INPUT O&amp;N UC'!$L163*'7. INPUT O&amp;N UC'!$M163)*AL$76</f>
        <v>0</v>
      </c>
      <c r="AM417" s="297">
        <f>('7. INPUT O&amp;N UC'!$L163*'7. INPUT O&amp;N UC'!$M163)*AM$76</f>
        <v>0</v>
      </c>
      <c r="AN417" s="297">
        <f>('7. INPUT O&amp;N UC'!$L163*'7. INPUT O&amp;N UC'!$M163)*AN$76</f>
        <v>0</v>
      </c>
      <c r="AO417" s="297">
        <f>('7. INPUT O&amp;N UC'!$L163*'7. INPUT O&amp;N UC'!$M163)*AO$76</f>
        <v>0</v>
      </c>
      <c r="AP417" s="297">
        <f>('7. INPUT O&amp;N UC'!$L163*'7. INPUT O&amp;N UC'!$M163)*AP$76</f>
        <v>0</v>
      </c>
      <c r="AQ417" s="297">
        <f>('7. INPUT O&amp;N UC'!$L163*'7. INPUT O&amp;N UC'!$M163)*AQ$76</f>
        <v>0</v>
      </c>
      <c r="AR417" s="297">
        <f>('7. INPUT O&amp;N UC'!$L163*'7. INPUT O&amp;N UC'!$M163)*AR$76</f>
        <v>0</v>
      </c>
      <c r="AS417" s="297">
        <f>('7. INPUT O&amp;N UC'!$L163*'7. INPUT O&amp;N UC'!$M163)*AS$76</f>
        <v>0</v>
      </c>
      <c r="AT417" s="297">
        <f>('7. INPUT O&amp;N UC'!$L163*'7. INPUT O&amp;N UC'!$M163)*AT$76</f>
        <v>0</v>
      </c>
      <c r="AU417" s="297">
        <f>('7. INPUT O&amp;N UC'!$L163*'7. INPUT O&amp;N UC'!$M163)*AU$76</f>
        <v>0</v>
      </c>
      <c r="AV417" s="297">
        <f>('7. INPUT O&amp;N UC'!$L163*'7. INPUT O&amp;N UC'!$M163)*AV$76</f>
        <v>0</v>
      </c>
      <c r="AW417" s="297">
        <f>('7. INPUT O&amp;N UC'!$L163*'7. INPUT O&amp;N UC'!$M163)*AW$76</f>
        <v>0</v>
      </c>
      <c r="AX417" s="297">
        <f>('7. INPUT O&amp;N UC'!$L163*'7. INPUT O&amp;N UC'!$M163)*AX$76</f>
        <v>0</v>
      </c>
      <c r="AY417" s="297">
        <f>('7. INPUT O&amp;N UC'!$L163*'7. INPUT O&amp;N UC'!$M163)*AY$76</f>
        <v>0</v>
      </c>
      <c r="AZ417" s="297">
        <f>('7. INPUT O&amp;N UC'!$L163*'7. INPUT O&amp;N UC'!$M163)*AZ$76</f>
        <v>0</v>
      </c>
      <c r="BA417" s="297">
        <f>('7. INPUT O&amp;N UC'!$L163*'7. INPUT O&amp;N UC'!$M163)*BA$76</f>
        <v>0</v>
      </c>
      <c r="BB417" s="297">
        <f>('7. INPUT O&amp;N UC'!$L163*'7. INPUT O&amp;N UC'!$M163)*BB$76</f>
        <v>0</v>
      </c>
      <c r="BC417" s="297">
        <f>('7. INPUT O&amp;N UC'!$L163*'7. INPUT O&amp;N UC'!$M163)*BC$76</f>
        <v>0</v>
      </c>
      <c r="BD417" s="297">
        <f>('7. INPUT O&amp;N UC'!$L163*'7. INPUT O&amp;N UC'!$M163)*BD$76</f>
        <v>0</v>
      </c>
      <c r="BE417" s="297">
        <f>('7. INPUT O&amp;N UC'!$L163*'7. INPUT O&amp;N UC'!$M163)*BE$76</f>
        <v>0</v>
      </c>
      <c r="BF417" s="297">
        <f>('7. INPUT O&amp;N UC'!$L163*'7. INPUT O&amp;N UC'!$M163)*BF$76</f>
        <v>0</v>
      </c>
      <c r="BG417" s="297">
        <f>('7. INPUT O&amp;N UC'!$L163*'7. INPUT O&amp;N UC'!$M163)*BG$76</f>
        <v>0</v>
      </c>
      <c r="BH417" s="297">
        <f>('7. INPUT O&amp;N UC'!$L163*'7. INPUT O&amp;N UC'!$M163)*BH$76</f>
        <v>0</v>
      </c>
      <c r="BI417" s="297">
        <f>('7. INPUT O&amp;N UC'!$L163*'7. INPUT O&amp;N UC'!$M163)*BI$76</f>
        <v>0</v>
      </c>
      <c r="BJ417" s="297">
        <f>('7. INPUT O&amp;N UC'!$L163*'7. INPUT O&amp;N UC'!$M163)*BJ$76</f>
        <v>0</v>
      </c>
      <c r="BK417" s="297">
        <f>('7. INPUT O&amp;N UC'!$L163*'7. INPUT O&amp;N UC'!$M163)*BK$76</f>
        <v>0</v>
      </c>
      <c r="BL417" s="297">
        <f>('7. INPUT O&amp;N UC'!$L163*'7. INPUT O&amp;N UC'!$M163)*BL$76</f>
        <v>0</v>
      </c>
      <c r="BM417" s="297">
        <f>('7. INPUT O&amp;N UC'!$L163*'7. INPUT O&amp;N UC'!$M163)*BM$76</f>
        <v>0</v>
      </c>
      <c r="BN417" s="297">
        <f>('7. INPUT O&amp;N UC'!$L163*'7. INPUT O&amp;N UC'!$M163)*BN$76</f>
        <v>0</v>
      </c>
      <c r="BO417" s="297">
        <f>('7. INPUT O&amp;N UC'!$L163*'7. INPUT O&amp;N UC'!$M163)*BO$76</f>
        <v>0</v>
      </c>
      <c r="BP417" s="297">
        <f>('7. INPUT O&amp;N UC'!$L163*'7. INPUT O&amp;N UC'!$M163)*BP$76</f>
        <v>0</v>
      </c>
      <c r="BQ417" s="297">
        <f>('7. INPUT O&amp;N UC'!$L163*'7. INPUT O&amp;N UC'!$M163)*BQ$76</f>
        <v>0</v>
      </c>
      <c r="BR417" s="297">
        <f>('7. INPUT O&amp;N UC'!$L163*'7. INPUT O&amp;N UC'!$M163)*BR$76</f>
        <v>0</v>
      </c>
      <c r="BS417" s="297">
        <f>('7. INPUT O&amp;N UC'!$L163*'7. INPUT O&amp;N UC'!$M163)*BS$76</f>
        <v>0</v>
      </c>
    </row>
    <row r="418" spans="2:71" s="80" customFormat="1" outlineLevel="2">
      <c r="B418" s="129" t="str">
        <f>'7. INPUT O&amp;N UC'!D165</f>
        <v>O&amp;N UC-4.1.5-Item #7</v>
      </c>
      <c r="C418" s="129">
        <f>'7. INPUT O&amp;N UC'!F165</f>
        <v>0</v>
      </c>
      <c r="E418" s="297">
        <f t="shared" si="226"/>
        <v>0</v>
      </c>
      <c r="F418" s="297">
        <f t="shared" si="227"/>
        <v>0</v>
      </c>
      <c r="G418" s="297">
        <f t="shared" si="228"/>
        <v>0</v>
      </c>
      <c r="H418" s="297">
        <f t="shared" si="229"/>
        <v>0</v>
      </c>
      <c r="I418" s="297">
        <f t="shared" si="230"/>
        <v>0</v>
      </c>
      <c r="J418" s="297">
        <f t="shared" si="231"/>
        <v>0</v>
      </c>
      <c r="K418" s="309"/>
      <c r="L418" s="297">
        <f>('7. INPUT O&amp;N UC'!$L164*'7. INPUT O&amp;N UC'!$M164)*L$76</f>
        <v>0</v>
      </c>
      <c r="M418" s="297">
        <f>('7. INPUT O&amp;N UC'!$L164*'7. INPUT O&amp;N UC'!$M164)*M$76</f>
        <v>0</v>
      </c>
      <c r="N418" s="297">
        <f>('7. INPUT O&amp;N UC'!$L164*'7. INPUT O&amp;N UC'!$M164)*N$76</f>
        <v>0</v>
      </c>
      <c r="O418" s="297">
        <f>('7. INPUT O&amp;N UC'!$L164*'7. INPUT O&amp;N UC'!$M164)*O$76</f>
        <v>0</v>
      </c>
      <c r="P418" s="297">
        <f>('7. INPUT O&amp;N UC'!$L164*'7. INPUT O&amp;N UC'!$M164)*P$76</f>
        <v>0</v>
      </c>
      <c r="Q418" s="297">
        <f>('7. INPUT O&amp;N UC'!$L164*'7. INPUT O&amp;N UC'!$M164)*Q$76</f>
        <v>0</v>
      </c>
      <c r="R418" s="297">
        <f>('7. INPUT O&amp;N UC'!$L164*'7. INPUT O&amp;N UC'!$M164)*R$76</f>
        <v>0</v>
      </c>
      <c r="S418" s="297">
        <f>('7. INPUT O&amp;N UC'!$L164*'7. INPUT O&amp;N UC'!$M164)*S$76</f>
        <v>0</v>
      </c>
      <c r="T418" s="297">
        <f>('7. INPUT O&amp;N UC'!$L164*'7. INPUT O&amp;N UC'!$M164)*T$76</f>
        <v>0</v>
      </c>
      <c r="U418" s="297">
        <f>('7. INPUT O&amp;N UC'!$L164*'7. INPUT O&amp;N UC'!$M164)*U$76</f>
        <v>0</v>
      </c>
      <c r="V418" s="297">
        <f>('7. INPUT O&amp;N UC'!$L164*'7. INPUT O&amp;N UC'!$M164)*V$76</f>
        <v>0</v>
      </c>
      <c r="W418" s="297">
        <f>('7. INPUT O&amp;N UC'!$L164*'7. INPUT O&amp;N UC'!$M164)*W$76</f>
        <v>0</v>
      </c>
      <c r="X418" s="297">
        <f>('7. INPUT O&amp;N UC'!$L164*'7. INPUT O&amp;N UC'!$M164)*X$76</f>
        <v>0</v>
      </c>
      <c r="Y418" s="297">
        <f>('7. INPUT O&amp;N UC'!$L164*'7. INPUT O&amp;N UC'!$M164)*Y$76</f>
        <v>0</v>
      </c>
      <c r="Z418" s="297">
        <f>('7. INPUT O&amp;N UC'!$L164*'7. INPUT O&amp;N UC'!$M164)*Z$76</f>
        <v>0</v>
      </c>
      <c r="AA418" s="297">
        <f>('7. INPUT O&amp;N UC'!$L164*'7. INPUT O&amp;N UC'!$M164)*AA$76</f>
        <v>0</v>
      </c>
      <c r="AB418" s="297">
        <f>('7. INPUT O&amp;N UC'!$L164*'7. INPUT O&amp;N UC'!$M164)*AB$76</f>
        <v>0</v>
      </c>
      <c r="AC418" s="297">
        <f>('7. INPUT O&amp;N UC'!$L164*'7. INPUT O&amp;N UC'!$M164)*AC$76</f>
        <v>0</v>
      </c>
      <c r="AD418" s="297">
        <f>('7. INPUT O&amp;N UC'!$L164*'7. INPUT O&amp;N UC'!$M164)*AD$76</f>
        <v>0</v>
      </c>
      <c r="AE418" s="297">
        <f>('7. INPUT O&amp;N UC'!$L164*'7. INPUT O&amp;N UC'!$M164)*AE$76</f>
        <v>0</v>
      </c>
      <c r="AF418" s="297">
        <f>('7. INPUT O&amp;N UC'!$L164*'7. INPUT O&amp;N UC'!$M164)*AF$76</f>
        <v>0</v>
      </c>
      <c r="AG418" s="297">
        <f>('7. INPUT O&amp;N UC'!$L164*'7. INPUT O&amp;N UC'!$M164)*AG$76</f>
        <v>0</v>
      </c>
      <c r="AH418" s="297">
        <f>('7. INPUT O&amp;N UC'!$L164*'7. INPUT O&amp;N UC'!$M164)*AH$76</f>
        <v>0</v>
      </c>
      <c r="AI418" s="297">
        <f>('7. INPUT O&amp;N UC'!$L164*'7. INPUT O&amp;N UC'!$M164)*AI$76</f>
        <v>0</v>
      </c>
      <c r="AJ418" s="297">
        <f>('7. INPUT O&amp;N UC'!$L164*'7. INPUT O&amp;N UC'!$M164)*AJ$76</f>
        <v>0</v>
      </c>
      <c r="AK418" s="297">
        <f>('7. INPUT O&amp;N UC'!$L164*'7. INPUT O&amp;N UC'!$M164)*AK$76</f>
        <v>0</v>
      </c>
      <c r="AL418" s="297">
        <f>('7. INPUT O&amp;N UC'!$L164*'7. INPUT O&amp;N UC'!$M164)*AL$76</f>
        <v>0</v>
      </c>
      <c r="AM418" s="297">
        <f>('7. INPUT O&amp;N UC'!$L164*'7. INPUT O&amp;N UC'!$M164)*AM$76</f>
        <v>0</v>
      </c>
      <c r="AN418" s="297">
        <f>('7. INPUT O&amp;N UC'!$L164*'7. INPUT O&amp;N UC'!$M164)*AN$76</f>
        <v>0</v>
      </c>
      <c r="AO418" s="297">
        <f>('7. INPUT O&amp;N UC'!$L164*'7. INPUT O&amp;N UC'!$M164)*AO$76</f>
        <v>0</v>
      </c>
      <c r="AP418" s="297">
        <f>('7. INPUT O&amp;N UC'!$L164*'7. INPUT O&amp;N UC'!$M164)*AP$76</f>
        <v>0</v>
      </c>
      <c r="AQ418" s="297">
        <f>('7. INPUT O&amp;N UC'!$L164*'7. INPUT O&amp;N UC'!$M164)*AQ$76</f>
        <v>0</v>
      </c>
      <c r="AR418" s="297">
        <f>('7. INPUT O&amp;N UC'!$L164*'7. INPUT O&amp;N UC'!$M164)*AR$76</f>
        <v>0</v>
      </c>
      <c r="AS418" s="297">
        <f>('7. INPUT O&amp;N UC'!$L164*'7. INPUT O&amp;N UC'!$M164)*AS$76</f>
        <v>0</v>
      </c>
      <c r="AT418" s="297">
        <f>('7. INPUT O&amp;N UC'!$L164*'7. INPUT O&amp;N UC'!$M164)*AT$76</f>
        <v>0</v>
      </c>
      <c r="AU418" s="297">
        <f>('7. INPUT O&amp;N UC'!$L164*'7. INPUT O&amp;N UC'!$M164)*AU$76</f>
        <v>0</v>
      </c>
      <c r="AV418" s="297">
        <f>('7. INPUT O&amp;N UC'!$L164*'7. INPUT O&amp;N UC'!$M164)*AV$76</f>
        <v>0</v>
      </c>
      <c r="AW418" s="297">
        <f>('7. INPUT O&amp;N UC'!$L164*'7. INPUT O&amp;N UC'!$M164)*AW$76</f>
        <v>0</v>
      </c>
      <c r="AX418" s="297">
        <f>('7. INPUT O&amp;N UC'!$L164*'7. INPUT O&amp;N UC'!$M164)*AX$76</f>
        <v>0</v>
      </c>
      <c r="AY418" s="297">
        <f>('7. INPUT O&amp;N UC'!$L164*'7. INPUT O&amp;N UC'!$M164)*AY$76</f>
        <v>0</v>
      </c>
      <c r="AZ418" s="297">
        <f>('7. INPUT O&amp;N UC'!$L164*'7. INPUT O&amp;N UC'!$M164)*AZ$76</f>
        <v>0</v>
      </c>
      <c r="BA418" s="297">
        <f>('7. INPUT O&amp;N UC'!$L164*'7. INPUT O&amp;N UC'!$M164)*BA$76</f>
        <v>0</v>
      </c>
      <c r="BB418" s="297">
        <f>('7. INPUT O&amp;N UC'!$L164*'7. INPUT O&amp;N UC'!$M164)*BB$76</f>
        <v>0</v>
      </c>
      <c r="BC418" s="297">
        <f>('7. INPUT O&amp;N UC'!$L164*'7. INPUT O&amp;N UC'!$M164)*BC$76</f>
        <v>0</v>
      </c>
      <c r="BD418" s="297">
        <f>('7. INPUT O&amp;N UC'!$L164*'7. INPUT O&amp;N UC'!$M164)*BD$76</f>
        <v>0</v>
      </c>
      <c r="BE418" s="297">
        <f>('7. INPUT O&amp;N UC'!$L164*'7. INPUT O&amp;N UC'!$M164)*BE$76</f>
        <v>0</v>
      </c>
      <c r="BF418" s="297">
        <f>('7. INPUT O&amp;N UC'!$L164*'7. INPUT O&amp;N UC'!$M164)*BF$76</f>
        <v>0</v>
      </c>
      <c r="BG418" s="297">
        <f>('7. INPUT O&amp;N UC'!$L164*'7. INPUT O&amp;N UC'!$M164)*BG$76</f>
        <v>0</v>
      </c>
      <c r="BH418" s="297">
        <f>('7. INPUT O&amp;N UC'!$L164*'7. INPUT O&amp;N UC'!$M164)*BH$76</f>
        <v>0</v>
      </c>
      <c r="BI418" s="297">
        <f>('7. INPUT O&amp;N UC'!$L164*'7. INPUT O&amp;N UC'!$M164)*BI$76</f>
        <v>0</v>
      </c>
      <c r="BJ418" s="297">
        <f>('7. INPUT O&amp;N UC'!$L164*'7. INPUT O&amp;N UC'!$M164)*BJ$76</f>
        <v>0</v>
      </c>
      <c r="BK418" s="297">
        <f>('7. INPUT O&amp;N UC'!$L164*'7. INPUT O&amp;N UC'!$M164)*BK$76</f>
        <v>0</v>
      </c>
      <c r="BL418" s="297">
        <f>('7. INPUT O&amp;N UC'!$L164*'7. INPUT O&amp;N UC'!$M164)*BL$76</f>
        <v>0</v>
      </c>
      <c r="BM418" s="297">
        <f>('7. INPUT O&amp;N UC'!$L164*'7. INPUT O&amp;N UC'!$M164)*BM$76</f>
        <v>0</v>
      </c>
      <c r="BN418" s="297">
        <f>('7. INPUT O&amp;N UC'!$L164*'7. INPUT O&amp;N UC'!$M164)*BN$76</f>
        <v>0</v>
      </c>
      <c r="BO418" s="297">
        <f>('7. INPUT O&amp;N UC'!$L164*'7. INPUT O&amp;N UC'!$M164)*BO$76</f>
        <v>0</v>
      </c>
      <c r="BP418" s="297">
        <f>('7. INPUT O&amp;N UC'!$L164*'7. INPUT O&amp;N UC'!$M164)*BP$76</f>
        <v>0</v>
      </c>
      <c r="BQ418" s="297">
        <f>('7. INPUT O&amp;N UC'!$L164*'7. INPUT O&amp;N UC'!$M164)*BQ$76</f>
        <v>0</v>
      </c>
      <c r="BR418" s="297">
        <f>('7. INPUT O&amp;N UC'!$L164*'7. INPUT O&amp;N UC'!$M164)*BR$76</f>
        <v>0</v>
      </c>
      <c r="BS418" s="297">
        <f>('7. INPUT O&amp;N UC'!$L164*'7. INPUT O&amp;N UC'!$M164)*BS$76</f>
        <v>0</v>
      </c>
    </row>
    <row r="419" spans="2:71" s="80" customFormat="1" outlineLevel="2">
      <c r="B419" s="129" t="str">
        <f>'7. INPUT O&amp;N UC'!D166</f>
        <v>O&amp;N UC-4.1.5-Item #8</v>
      </c>
      <c r="C419" s="129">
        <f>'7. INPUT O&amp;N UC'!F166</f>
        <v>0</v>
      </c>
      <c r="E419" s="297">
        <f t="shared" si="226"/>
        <v>0</v>
      </c>
      <c r="F419" s="297">
        <f t="shared" si="227"/>
        <v>0</v>
      </c>
      <c r="G419" s="297">
        <f t="shared" si="228"/>
        <v>0</v>
      </c>
      <c r="H419" s="297">
        <f t="shared" si="229"/>
        <v>0</v>
      </c>
      <c r="I419" s="297">
        <f t="shared" si="230"/>
        <v>0</v>
      </c>
      <c r="J419" s="297">
        <f t="shared" si="231"/>
        <v>0</v>
      </c>
      <c r="K419" s="291"/>
      <c r="L419" s="297">
        <f>('7. INPUT O&amp;N UC'!$L165*'7. INPUT O&amp;N UC'!$M165)*L$76</f>
        <v>0</v>
      </c>
      <c r="M419" s="297">
        <f>('7. INPUT O&amp;N UC'!$L165*'7. INPUT O&amp;N UC'!$M165)*M$76</f>
        <v>0</v>
      </c>
      <c r="N419" s="297">
        <f>('7. INPUT O&amp;N UC'!$L165*'7. INPUT O&amp;N UC'!$M165)*N$76</f>
        <v>0</v>
      </c>
      <c r="O419" s="297">
        <f>('7. INPUT O&amp;N UC'!$L165*'7. INPUT O&amp;N UC'!$M165)*O$76</f>
        <v>0</v>
      </c>
      <c r="P419" s="297">
        <f>('7. INPUT O&amp;N UC'!$L165*'7. INPUT O&amp;N UC'!$M165)*P$76</f>
        <v>0</v>
      </c>
      <c r="Q419" s="297">
        <f>('7. INPUT O&amp;N UC'!$L165*'7. INPUT O&amp;N UC'!$M165)*Q$76</f>
        <v>0</v>
      </c>
      <c r="R419" s="297">
        <f>('7. INPUT O&amp;N UC'!$L165*'7. INPUT O&amp;N UC'!$M165)*R$76</f>
        <v>0</v>
      </c>
      <c r="S419" s="297">
        <f>('7. INPUT O&amp;N UC'!$L165*'7. INPUT O&amp;N UC'!$M165)*S$76</f>
        <v>0</v>
      </c>
      <c r="T419" s="297">
        <f>('7. INPUT O&amp;N UC'!$L165*'7. INPUT O&amp;N UC'!$M165)*T$76</f>
        <v>0</v>
      </c>
      <c r="U419" s="297">
        <f>('7. INPUT O&amp;N UC'!$L165*'7. INPUT O&amp;N UC'!$M165)*U$76</f>
        <v>0</v>
      </c>
      <c r="V419" s="297">
        <f>('7. INPUT O&amp;N UC'!$L165*'7. INPUT O&amp;N UC'!$M165)*V$76</f>
        <v>0</v>
      </c>
      <c r="W419" s="297">
        <f>('7. INPUT O&amp;N UC'!$L165*'7. INPUT O&amp;N UC'!$M165)*W$76</f>
        <v>0</v>
      </c>
      <c r="X419" s="297">
        <f>('7. INPUT O&amp;N UC'!$L165*'7. INPUT O&amp;N UC'!$M165)*X$76</f>
        <v>0</v>
      </c>
      <c r="Y419" s="297">
        <f>('7. INPUT O&amp;N UC'!$L165*'7. INPUT O&amp;N UC'!$M165)*Y$76</f>
        <v>0</v>
      </c>
      <c r="Z419" s="297">
        <f>('7. INPUT O&amp;N UC'!$L165*'7. INPUT O&amp;N UC'!$M165)*Z$76</f>
        <v>0</v>
      </c>
      <c r="AA419" s="297">
        <f>('7. INPUT O&amp;N UC'!$L165*'7. INPUT O&amp;N UC'!$M165)*AA$76</f>
        <v>0</v>
      </c>
      <c r="AB419" s="297">
        <f>('7. INPUT O&amp;N UC'!$L165*'7. INPUT O&amp;N UC'!$M165)*AB$76</f>
        <v>0</v>
      </c>
      <c r="AC419" s="297">
        <f>('7. INPUT O&amp;N UC'!$L165*'7. INPUT O&amp;N UC'!$M165)*AC$76</f>
        <v>0</v>
      </c>
      <c r="AD419" s="297">
        <f>('7. INPUT O&amp;N UC'!$L165*'7. INPUT O&amp;N UC'!$M165)*AD$76</f>
        <v>0</v>
      </c>
      <c r="AE419" s="297">
        <f>('7. INPUT O&amp;N UC'!$L165*'7. INPUT O&amp;N UC'!$M165)*AE$76</f>
        <v>0</v>
      </c>
      <c r="AF419" s="297">
        <f>('7. INPUT O&amp;N UC'!$L165*'7. INPUT O&amp;N UC'!$M165)*AF$76</f>
        <v>0</v>
      </c>
      <c r="AG419" s="297">
        <f>('7. INPUT O&amp;N UC'!$L165*'7. INPUT O&amp;N UC'!$M165)*AG$76</f>
        <v>0</v>
      </c>
      <c r="AH419" s="297">
        <f>('7. INPUT O&amp;N UC'!$L165*'7. INPUT O&amp;N UC'!$M165)*AH$76</f>
        <v>0</v>
      </c>
      <c r="AI419" s="297">
        <f>('7. INPUT O&amp;N UC'!$L165*'7. INPUT O&amp;N UC'!$M165)*AI$76</f>
        <v>0</v>
      </c>
      <c r="AJ419" s="297">
        <f>('7. INPUT O&amp;N UC'!$L165*'7. INPUT O&amp;N UC'!$M165)*AJ$76</f>
        <v>0</v>
      </c>
      <c r="AK419" s="297">
        <f>('7. INPUT O&amp;N UC'!$L165*'7. INPUT O&amp;N UC'!$M165)*AK$76</f>
        <v>0</v>
      </c>
      <c r="AL419" s="297">
        <f>('7. INPUT O&amp;N UC'!$L165*'7. INPUT O&amp;N UC'!$M165)*AL$76</f>
        <v>0</v>
      </c>
      <c r="AM419" s="297">
        <f>('7. INPUT O&amp;N UC'!$L165*'7. INPUT O&amp;N UC'!$M165)*AM$76</f>
        <v>0</v>
      </c>
      <c r="AN419" s="297">
        <f>('7. INPUT O&amp;N UC'!$L165*'7. INPUT O&amp;N UC'!$M165)*AN$76</f>
        <v>0</v>
      </c>
      <c r="AO419" s="297">
        <f>('7. INPUT O&amp;N UC'!$L165*'7. INPUT O&amp;N UC'!$M165)*AO$76</f>
        <v>0</v>
      </c>
      <c r="AP419" s="297">
        <f>('7. INPUT O&amp;N UC'!$L165*'7. INPUT O&amp;N UC'!$M165)*AP$76</f>
        <v>0</v>
      </c>
      <c r="AQ419" s="297">
        <f>('7. INPUT O&amp;N UC'!$L165*'7. INPUT O&amp;N UC'!$M165)*AQ$76</f>
        <v>0</v>
      </c>
      <c r="AR419" s="297">
        <f>('7. INPUT O&amp;N UC'!$L165*'7. INPUT O&amp;N UC'!$M165)*AR$76</f>
        <v>0</v>
      </c>
      <c r="AS419" s="297">
        <f>('7. INPUT O&amp;N UC'!$L165*'7. INPUT O&amp;N UC'!$M165)*AS$76</f>
        <v>0</v>
      </c>
      <c r="AT419" s="297">
        <f>('7. INPUT O&amp;N UC'!$L165*'7. INPUT O&amp;N UC'!$M165)*AT$76</f>
        <v>0</v>
      </c>
      <c r="AU419" s="297">
        <f>('7. INPUT O&amp;N UC'!$L165*'7. INPUT O&amp;N UC'!$M165)*AU$76</f>
        <v>0</v>
      </c>
      <c r="AV419" s="297">
        <f>('7. INPUT O&amp;N UC'!$L165*'7. INPUT O&amp;N UC'!$M165)*AV$76</f>
        <v>0</v>
      </c>
      <c r="AW419" s="297">
        <f>('7. INPUT O&amp;N UC'!$L165*'7. INPUT O&amp;N UC'!$M165)*AW$76</f>
        <v>0</v>
      </c>
      <c r="AX419" s="297">
        <f>('7. INPUT O&amp;N UC'!$L165*'7. INPUT O&amp;N UC'!$M165)*AX$76</f>
        <v>0</v>
      </c>
      <c r="AY419" s="297">
        <f>('7. INPUT O&amp;N UC'!$L165*'7. INPUT O&amp;N UC'!$M165)*AY$76</f>
        <v>0</v>
      </c>
      <c r="AZ419" s="297">
        <f>('7. INPUT O&amp;N UC'!$L165*'7. INPUT O&amp;N UC'!$M165)*AZ$76</f>
        <v>0</v>
      </c>
      <c r="BA419" s="297">
        <f>('7. INPUT O&amp;N UC'!$L165*'7. INPUT O&amp;N UC'!$M165)*BA$76</f>
        <v>0</v>
      </c>
      <c r="BB419" s="297">
        <f>('7. INPUT O&amp;N UC'!$L165*'7. INPUT O&amp;N UC'!$M165)*BB$76</f>
        <v>0</v>
      </c>
      <c r="BC419" s="297">
        <f>('7. INPUT O&amp;N UC'!$L165*'7. INPUT O&amp;N UC'!$M165)*BC$76</f>
        <v>0</v>
      </c>
      <c r="BD419" s="297">
        <f>('7. INPUT O&amp;N UC'!$L165*'7. INPUT O&amp;N UC'!$M165)*BD$76</f>
        <v>0</v>
      </c>
      <c r="BE419" s="297">
        <f>('7. INPUT O&amp;N UC'!$L165*'7. INPUT O&amp;N UC'!$M165)*BE$76</f>
        <v>0</v>
      </c>
      <c r="BF419" s="297">
        <f>('7. INPUT O&amp;N UC'!$L165*'7. INPUT O&amp;N UC'!$M165)*BF$76</f>
        <v>0</v>
      </c>
      <c r="BG419" s="297">
        <f>('7. INPUT O&amp;N UC'!$L165*'7. INPUT O&amp;N UC'!$M165)*BG$76</f>
        <v>0</v>
      </c>
      <c r="BH419" s="297">
        <f>('7. INPUT O&amp;N UC'!$L165*'7. INPUT O&amp;N UC'!$M165)*BH$76</f>
        <v>0</v>
      </c>
      <c r="BI419" s="297">
        <f>('7. INPUT O&amp;N UC'!$L165*'7. INPUT O&amp;N UC'!$M165)*BI$76</f>
        <v>0</v>
      </c>
      <c r="BJ419" s="297">
        <f>('7. INPUT O&amp;N UC'!$L165*'7. INPUT O&amp;N UC'!$M165)*BJ$76</f>
        <v>0</v>
      </c>
      <c r="BK419" s="297">
        <f>('7. INPUT O&amp;N UC'!$L165*'7. INPUT O&amp;N UC'!$M165)*BK$76</f>
        <v>0</v>
      </c>
      <c r="BL419" s="297">
        <f>('7. INPUT O&amp;N UC'!$L165*'7. INPUT O&amp;N UC'!$M165)*BL$76</f>
        <v>0</v>
      </c>
      <c r="BM419" s="297">
        <f>('7. INPUT O&amp;N UC'!$L165*'7. INPUT O&amp;N UC'!$M165)*BM$76</f>
        <v>0</v>
      </c>
      <c r="BN419" s="297">
        <f>('7. INPUT O&amp;N UC'!$L165*'7. INPUT O&amp;N UC'!$M165)*BN$76</f>
        <v>0</v>
      </c>
      <c r="BO419" s="297">
        <f>('7. INPUT O&amp;N UC'!$L165*'7. INPUT O&amp;N UC'!$M165)*BO$76</f>
        <v>0</v>
      </c>
      <c r="BP419" s="297">
        <f>('7. INPUT O&amp;N UC'!$L165*'7. INPUT O&amp;N UC'!$M165)*BP$76</f>
        <v>0</v>
      </c>
      <c r="BQ419" s="297">
        <f>('7. INPUT O&amp;N UC'!$L165*'7. INPUT O&amp;N UC'!$M165)*BQ$76</f>
        <v>0</v>
      </c>
      <c r="BR419" s="297">
        <f>('7. INPUT O&amp;N UC'!$L165*'7. INPUT O&amp;N UC'!$M165)*BR$76</f>
        <v>0</v>
      </c>
      <c r="BS419" s="297">
        <f>('7. INPUT O&amp;N UC'!$L165*'7. INPUT O&amp;N UC'!$M165)*BS$76</f>
        <v>0</v>
      </c>
    </row>
    <row r="420" spans="2:71" s="80" customFormat="1" outlineLevel="2">
      <c r="B420" s="129" t="str">
        <f>'7. INPUT O&amp;N UC'!D167</f>
        <v>O&amp;N UC-4.1.5-Item #9</v>
      </c>
      <c r="C420" s="129">
        <f>'7. INPUT O&amp;N UC'!F167</f>
        <v>0</v>
      </c>
      <c r="E420" s="297">
        <f t="shared" ref="E420:E432" si="236">F420+G420+H420+I420+J420</f>
        <v>0</v>
      </c>
      <c r="F420" s="297">
        <f t="shared" ref="F420:F432" si="237">SUM(L420:W420)</f>
        <v>0</v>
      </c>
      <c r="G420" s="297">
        <f t="shared" ref="G420:G432" si="238">SUM(X420:AI420)</f>
        <v>0</v>
      </c>
      <c r="H420" s="297">
        <f t="shared" ref="H420:H432" si="239">SUM(AJ420:AU420)</f>
        <v>0</v>
      </c>
      <c r="I420" s="297">
        <f t="shared" ref="I420:I432" si="240">SUM(AV420:BG420)</f>
        <v>0</v>
      </c>
      <c r="J420" s="297">
        <f t="shared" ref="J420:J432" si="241">SUM(BH420:BS420)</f>
        <v>0</v>
      </c>
      <c r="K420" s="291"/>
      <c r="L420" s="297">
        <f>('7. INPUT O&amp;N UC'!$L166*'7. INPUT O&amp;N UC'!$M166)*L$76</f>
        <v>0</v>
      </c>
      <c r="M420" s="297">
        <f>('7. INPUT O&amp;N UC'!$L166*'7. INPUT O&amp;N UC'!$M166)*M$76</f>
        <v>0</v>
      </c>
      <c r="N420" s="297">
        <f>('7. INPUT O&amp;N UC'!$L166*'7. INPUT O&amp;N UC'!$M166)*N$76</f>
        <v>0</v>
      </c>
      <c r="O420" s="297">
        <f>('7. INPUT O&amp;N UC'!$L166*'7. INPUT O&amp;N UC'!$M166)*O$76</f>
        <v>0</v>
      </c>
      <c r="P420" s="297">
        <f>('7. INPUT O&amp;N UC'!$L166*'7. INPUT O&amp;N UC'!$M166)*P$76</f>
        <v>0</v>
      </c>
      <c r="Q420" s="297">
        <f>('7. INPUT O&amp;N UC'!$L166*'7. INPUT O&amp;N UC'!$M166)*Q$76</f>
        <v>0</v>
      </c>
      <c r="R420" s="297">
        <f>('7. INPUT O&amp;N UC'!$L166*'7. INPUT O&amp;N UC'!$M166)*R$76</f>
        <v>0</v>
      </c>
      <c r="S420" s="297">
        <f>('7. INPUT O&amp;N UC'!$L166*'7. INPUT O&amp;N UC'!$M166)*S$76</f>
        <v>0</v>
      </c>
      <c r="T420" s="297">
        <f>('7. INPUT O&amp;N UC'!$L166*'7. INPUT O&amp;N UC'!$M166)*T$76</f>
        <v>0</v>
      </c>
      <c r="U420" s="297">
        <f>('7. INPUT O&amp;N UC'!$L166*'7. INPUT O&amp;N UC'!$M166)*U$76</f>
        <v>0</v>
      </c>
      <c r="V420" s="297">
        <f>('7. INPUT O&amp;N UC'!$L166*'7. INPUT O&amp;N UC'!$M166)*V$76</f>
        <v>0</v>
      </c>
      <c r="W420" s="297">
        <f>('7. INPUT O&amp;N UC'!$L166*'7. INPUT O&amp;N UC'!$M166)*W$76</f>
        <v>0</v>
      </c>
      <c r="X420" s="297">
        <f>('7. INPUT O&amp;N UC'!$L166*'7. INPUT O&amp;N UC'!$M166)*X$76</f>
        <v>0</v>
      </c>
      <c r="Y420" s="297">
        <f>('7. INPUT O&amp;N UC'!$L166*'7. INPUT O&amp;N UC'!$M166)*Y$76</f>
        <v>0</v>
      </c>
      <c r="Z420" s="297">
        <f>('7. INPUT O&amp;N UC'!$L166*'7. INPUT O&amp;N UC'!$M166)*Z$76</f>
        <v>0</v>
      </c>
      <c r="AA420" s="297">
        <f>('7. INPUT O&amp;N UC'!$L166*'7. INPUT O&amp;N UC'!$M166)*AA$76</f>
        <v>0</v>
      </c>
      <c r="AB420" s="297">
        <f>('7. INPUT O&amp;N UC'!$L166*'7. INPUT O&amp;N UC'!$M166)*AB$76</f>
        <v>0</v>
      </c>
      <c r="AC420" s="297">
        <f>('7. INPUT O&amp;N UC'!$L166*'7. INPUT O&amp;N UC'!$M166)*AC$76</f>
        <v>0</v>
      </c>
      <c r="AD420" s="297">
        <f>('7. INPUT O&amp;N UC'!$L166*'7. INPUT O&amp;N UC'!$M166)*AD$76</f>
        <v>0</v>
      </c>
      <c r="AE420" s="297">
        <f>('7. INPUT O&amp;N UC'!$L166*'7. INPUT O&amp;N UC'!$M166)*AE$76</f>
        <v>0</v>
      </c>
      <c r="AF420" s="297">
        <f>('7. INPUT O&amp;N UC'!$L166*'7. INPUT O&amp;N UC'!$M166)*AF$76</f>
        <v>0</v>
      </c>
      <c r="AG420" s="297">
        <f>('7. INPUT O&amp;N UC'!$L166*'7. INPUT O&amp;N UC'!$M166)*AG$76</f>
        <v>0</v>
      </c>
      <c r="AH420" s="297">
        <f>('7. INPUT O&amp;N UC'!$L166*'7. INPUT O&amp;N UC'!$M166)*AH$76</f>
        <v>0</v>
      </c>
      <c r="AI420" s="297">
        <f>('7. INPUT O&amp;N UC'!$L166*'7. INPUT O&amp;N UC'!$M166)*AI$76</f>
        <v>0</v>
      </c>
      <c r="AJ420" s="297">
        <f>('7. INPUT O&amp;N UC'!$L166*'7. INPUT O&amp;N UC'!$M166)*AJ$76</f>
        <v>0</v>
      </c>
      <c r="AK420" s="297">
        <f>('7. INPUT O&amp;N UC'!$L166*'7. INPUT O&amp;N UC'!$M166)*AK$76</f>
        <v>0</v>
      </c>
      <c r="AL420" s="297">
        <f>('7. INPUT O&amp;N UC'!$L166*'7. INPUT O&amp;N UC'!$M166)*AL$76</f>
        <v>0</v>
      </c>
      <c r="AM420" s="297">
        <f>('7. INPUT O&amp;N UC'!$L166*'7. INPUT O&amp;N UC'!$M166)*AM$76</f>
        <v>0</v>
      </c>
      <c r="AN420" s="297">
        <f>('7. INPUT O&amp;N UC'!$L166*'7. INPUT O&amp;N UC'!$M166)*AN$76</f>
        <v>0</v>
      </c>
      <c r="AO420" s="297">
        <f>('7. INPUT O&amp;N UC'!$L166*'7. INPUT O&amp;N UC'!$M166)*AO$76</f>
        <v>0</v>
      </c>
      <c r="AP420" s="297">
        <f>('7. INPUT O&amp;N UC'!$L166*'7. INPUT O&amp;N UC'!$M166)*AP$76</f>
        <v>0</v>
      </c>
      <c r="AQ420" s="297">
        <f>('7. INPUT O&amp;N UC'!$L166*'7. INPUT O&amp;N UC'!$M166)*AQ$76</f>
        <v>0</v>
      </c>
      <c r="AR420" s="297">
        <f>('7. INPUT O&amp;N UC'!$L166*'7. INPUT O&amp;N UC'!$M166)*AR$76</f>
        <v>0</v>
      </c>
      <c r="AS420" s="297">
        <f>('7. INPUT O&amp;N UC'!$L166*'7. INPUT O&amp;N UC'!$M166)*AS$76</f>
        <v>0</v>
      </c>
      <c r="AT420" s="297">
        <f>('7. INPUT O&amp;N UC'!$L166*'7. INPUT O&amp;N UC'!$M166)*AT$76</f>
        <v>0</v>
      </c>
      <c r="AU420" s="297">
        <f>('7. INPUT O&amp;N UC'!$L166*'7. INPUT O&amp;N UC'!$M166)*AU$76</f>
        <v>0</v>
      </c>
      <c r="AV420" s="297">
        <f>('7. INPUT O&amp;N UC'!$L166*'7. INPUT O&amp;N UC'!$M166)*AV$76</f>
        <v>0</v>
      </c>
      <c r="AW420" s="297">
        <f>('7. INPUT O&amp;N UC'!$L166*'7. INPUT O&amp;N UC'!$M166)*AW$76</f>
        <v>0</v>
      </c>
      <c r="AX420" s="297">
        <f>('7. INPUT O&amp;N UC'!$L166*'7. INPUT O&amp;N UC'!$M166)*AX$76</f>
        <v>0</v>
      </c>
      <c r="AY420" s="297">
        <f>('7. INPUT O&amp;N UC'!$L166*'7. INPUT O&amp;N UC'!$M166)*AY$76</f>
        <v>0</v>
      </c>
      <c r="AZ420" s="297">
        <f>('7. INPUT O&amp;N UC'!$L166*'7. INPUT O&amp;N UC'!$M166)*AZ$76</f>
        <v>0</v>
      </c>
      <c r="BA420" s="297">
        <f>('7. INPUT O&amp;N UC'!$L166*'7. INPUT O&amp;N UC'!$M166)*BA$76</f>
        <v>0</v>
      </c>
      <c r="BB420" s="297">
        <f>('7. INPUT O&amp;N UC'!$L166*'7. INPUT O&amp;N UC'!$M166)*BB$76</f>
        <v>0</v>
      </c>
      <c r="BC420" s="297">
        <f>('7. INPUT O&amp;N UC'!$L166*'7. INPUT O&amp;N UC'!$M166)*BC$76</f>
        <v>0</v>
      </c>
      <c r="BD420" s="297">
        <f>('7. INPUT O&amp;N UC'!$L166*'7. INPUT O&amp;N UC'!$M166)*BD$76</f>
        <v>0</v>
      </c>
      <c r="BE420" s="297">
        <f>('7. INPUT O&amp;N UC'!$L166*'7. INPUT O&amp;N UC'!$M166)*BE$76</f>
        <v>0</v>
      </c>
      <c r="BF420" s="297">
        <f>('7. INPUT O&amp;N UC'!$L166*'7. INPUT O&amp;N UC'!$M166)*BF$76</f>
        <v>0</v>
      </c>
      <c r="BG420" s="297">
        <f>('7. INPUT O&amp;N UC'!$L166*'7. INPUT O&amp;N UC'!$M166)*BG$76</f>
        <v>0</v>
      </c>
      <c r="BH420" s="297">
        <f>('7. INPUT O&amp;N UC'!$L166*'7. INPUT O&amp;N UC'!$M166)*BH$76</f>
        <v>0</v>
      </c>
      <c r="BI420" s="297">
        <f>('7. INPUT O&amp;N UC'!$L166*'7. INPUT O&amp;N UC'!$M166)*BI$76</f>
        <v>0</v>
      </c>
      <c r="BJ420" s="297">
        <f>('7. INPUT O&amp;N UC'!$L166*'7. INPUT O&amp;N UC'!$M166)*BJ$76</f>
        <v>0</v>
      </c>
      <c r="BK420" s="297">
        <f>('7. INPUT O&amp;N UC'!$L166*'7. INPUT O&amp;N UC'!$M166)*BK$76</f>
        <v>0</v>
      </c>
      <c r="BL420" s="297">
        <f>('7. INPUT O&amp;N UC'!$L166*'7. INPUT O&amp;N UC'!$M166)*BL$76</f>
        <v>0</v>
      </c>
      <c r="BM420" s="297">
        <f>('7. INPUT O&amp;N UC'!$L166*'7. INPUT O&amp;N UC'!$M166)*BM$76</f>
        <v>0</v>
      </c>
      <c r="BN420" s="297">
        <f>('7. INPUT O&amp;N UC'!$L166*'7. INPUT O&amp;N UC'!$M166)*BN$76</f>
        <v>0</v>
      </c>
      <c r="BO420" s="297">
        <f>('7. INPUT O&amp;N UC'!$L166*'7. INPUT O&amp;N UC'!$M166)*BO$76</f>
        <v>0</v>
      </c>
      <c r="BP420" s="297">
        <f>('7. INPUT O&amp;N UC'!$L166*'7. INPUT O&amp;N UC'!$M166)*BP$76</f>
        <v>0</v>
      </c>
      <c r="BQ420" s="297">
        <f>('7. INPUT O&amp;N UC'!$L166*'7. INPUT O&amp;N UC'!$M166)*BQ$76</f>
        <v>0</v>
      </c>
      <c r="BR420" s="297">
        <f>('7. INPUT O&amp;N UC'!$L166*'7. INPUT O&amp;N UC'!$M166)*BR$76</f>
        <v>0</v>
      </c>
      <c r="BS420" s="297">
        <f>('7. INPUT O&amp;N UC'!$L166*'7. INPUT O&amp;N UC'!$M166)*BS$76</f>
        <v>0</v>
      </c>
    </row>
    <row r="421" spans="2:71" s="80" customFormat="1" outlineLevel="2">
      <c r="B421" s="129" t="str">
        <f>'7. INPUT O&amp;N UC'!D168</f>
        <v>O&amp;N UC-4.1.5-Item #10</v>
      </c>
      <c r="C421" s="129">
        <f>'7. INPUT O&amp;N UC'!F168</f>
        <v>0</v>
      </c>
      <c r="E421" s="298">
        <f t="shared" si="236"/>
        <v>0</v>
      </c>
      <c r="F421" s="298">
        <f t="shared" si="237"/>
        <v>0</v>
      </c>
      <c r="G421" s="298">
        <f t="shared" si="238"/>
        <v>0</v>
      </c>
      <c r="H421" s="298">
        <f t="shared" si="239"/>
        <v>0</v>
      </c>
      <c r="I421" s="298">
        <f t="shared" si="240"/>
        <v>0</v>
      </c>
      <c r="J421" s="298">
        <f t="shared" si="241"/>
        <v>0</v>
      </c>
      <c r="K421" s="291"/>
      <c r="L421" s="297">
        <f>('7. INPUT O&amp;N UC'!$L167*'7. INPUT O&amp;N UC'!$M167)*L$76</f>
        <v>0</v>
      </c>
      <c r="M421" s="297">
        <f>('7. INPUT O&amp;N UC'!$L167*'7. INPUT O&amp;N UC'!$M167)*M$76</f>
        <v>0</v>
      </c>
      <c r="N421" s="297">
        <f>('7. INPUT O&amp;N UC'!$L167*'7. INPUT O&amp;N UC'!$M167)*N$76</f>
        <v>0</v>
      </c>
      <c r="O421" s="297">
        <f>('7. INPUT O&amp;N UC'!$L167*'7. INPUT O&amp;N UC'!$M167)*O$76</f>
        <v>0</v>
      </c>
      <c r="P421" s="297">
        <f>('7. INPUT O&amp;N UC'!$L167*'7. INPUT O&amp;N UC'!$M167)*P$76</f>
        <v>0</v>
      </c>
      <c r="Q421" s="297">
        <f>('7. INPUT O&amp;N UC'!$L167*'7. INPUT O&amp;N UC'!$M167)*Q$76</f>
        <v>0</v>
      </c>
      <c r="R421" s="297">
        <f>('7. INPUT O&amp;N UC'!$L167*'7. INPUT O&amp;N UC'!$M167)*R$76</f>
        <v>0</v>
      </c>
      <c r="S421" s="297">
        <f>('7. INPUT O&amp;N UC'!$L167*'7. INPUT O&amp;N UC'!$M167)*S$76</f>
        <v>0</v>
      </c>
      <c r="T421" s="297">
        <f>('7. INPUT O&amp;N UC'!$L167*'7. INPUT O&amp;N UC'!$M167)*T$76</f>
        <v>0</v>
      </c>
      <c r="U421" s="297">
        <f>('7. INPUT O&amp;N UC'!$L167*'7. INPUT O&amp;N UC'!$M167)*U$76</f>
        <v>0</v>
      </c>
      <c r="V421" s="297">
        <f>('7. INPUT O&amp;N UC'!$L167*'7. INPUT O&amp;N UC'!$M167)*V$76</f>
        <v>0</v>
      </c>
      <c r="W421" s="297">
        <f>('7. INPUT O&amp;N UC'!$L167*'7. INPUT O&amp;N UC'!$M167)*W$76</f>
        <v>0</v>
      </c>
      <c r="X421" s="297">
        <f>('7. INPUT O&amp;N UC'!$L167*'7. INPUT O&amp;N UC'!$M167)*X$76</f>
        <v>0</v>
      </c>
      <c r="Y421" s="297">
        <f>('7. INPUT O&amp;N UC'!$L167*'7. INPUT O&amp;N UC'!$M167)*Y$76</f>
        <v>0</v>
      </c>
      <c r="Z421" s="297">
        <f>('7. INPUT O&amp;N UC'!$L167*'7. INPUT O&amp;N UC'!$M167)*Z$76</f>
        <v>0</v>
      </c>
      <c r="AA421" s="297">
        <f>('7. INPUT O&amp;N UC'!$L167*'7. INPUT O&amp;N UC'!$M167)*AA$76</f>
        <v>0</v>
      </c>
      <c r="AB421" s="297">
        <f>('7. INPUT O&amp;N UC'!$L167*'7. INPUT O&amp;N UC'!$M167)*AB$76</f>
        <v>0</v>
      </c>
      <c r="AC421" s="297">
        <f>('7. INPUT O&amp;N UC'!$L167*'7. INPUT O&amp;N UC'!$M167)*AC$76</f>
        <v>0</v>
      </c>
      <c r="AD421" s="297">
        <f>('7. INPUT O&amp;N UC'!$L167*'7. INPUT O&amp;N UC'!$M167)*AD$76</f>
        <v>0</v>
      </c>
      <c r="AE421" s="297">
        <f>('7. INPUT O&amp;N UC'!$L167*'7. INPUT O&amp;N UC'!$M167)*AE$76</f>
        <v>0</v>
      </c>
      <c r="AF421" s="297">
        <f>('7. INPUT O&amp;N UC'!$L167*'7. INPUT O&amp;N UC'!$M167)*AF$76</f>
        <v>0</v>
      </c>
      <c r="AG421" s="297">
        <f>('7. INPUT O&amp;N UC'!$L167*'7. INPUT O&amp;N UC'!$M167)*AG$76</f>
        <v>0</v>
      </c>
      <c r="AH421" s="297">
        <f>('7. INPUT O&amp;N UC'!$L167*'7. INPUT O&amp;N UC'!$M167)*AH$76</f>
        <v>0</v>
      </c>
      <c r="AI421" s="297">
        <f>('7. INPUT O&amp;N UC'!$L167*'7. INPUT O&amp;N UC'!$M167)*AI$76</f>
        <v>0</v>
      </c>
      <c r="AJ421" s="297">
        <f>('7. INPUT O&amp;N UC'!$L167*'7. INPUT O&amp;N UC'!$M167)*AJ$76</f>
        <v>0</v>
      </c>
      <c r="AK421" s="297">
        <f>('7. INPUT O&amp;N UC'!$L167*'7. INPUT O&amp;N UC'!$M167)*AK$76</f>
        <v>0</v>
      </c>
      <c r="AL421" s="297">
        <f>('7. INPUT O&amp;N UC'!$L167*'7. INPUT O&amp;N UC'!$M167)*AL$76</f>
        <v>0</v>
      </c>
      <c r="AM421" s="297">
        <f>('7. INPUT O&amp;N UC'!$L167*'7. INPUT O&amp;N UC'!$M167)*AM$76</f>
        <v>0</v>
      </c>
      <c r="AN421" s="297">
        <f>('7. INPUT O&amp;N UC'!$L167*'7. INPUT O&amp;N UC'!$M167)*AN$76</f>
        <v>0</v>
      </c>
      <c r="AO421" s="297">
        <f>('7. INPUT O&amp;N UC'!$L167*'7. INPUT O&amp;N UC'!$M167)*AO$76</f>
        <v>0</v>
      </c>
      <c r="AP421" s="297">
        <f>('7. INPUT O&amp;N UC'!$L167*'7. INPUT O&amp;N UC'!$M167)*AP$76</f>
        <v>0</v>
      </c>
      <c r="AQ421" s="297">
        <f>('7. INPUT O&amp;N UC'!$L167*'7. INPUT O&amp;N UC'!$M167)*AQ$76</f>
        <v>0</v>
      </c>
      <c r="AR421" s="297">
        <f>('7. INPUT O&amp;N UC'!$L167*'7. INPUT O&amp;N UC'!$M167)*AR$76</f>
        <v>0</v>
      </c>
      <c r="AS421" s="297">
        <f>('7. INPUT O&amp;N UC'!$L167*'7. INPUT O&amp;N UC'!$M167)*AS$76</f>
        <v>0</v>
      </c>
      <c r="AT421" s="297">
        <f>('7. INPUT O&amp;N UC'!$L167*'7. INPUT O&amp;N UC'!$M167)*AT$76</f>
        <v>0</v>
      </c>
      <c r="AU421" s="297">
        <f>('7. INPUT O&amp;N UC'!$L167*'7. INPUT O&amp;N UC'!$M167)*AU$76</f>
        <v>0</v>
      </c>
      <c r="AV421" s="297">
        <f>('7. INPUT O&amp;N UC'!$L167*'7. INPUT O&amp;N UC'!$M167)*AV$76</f>
        <v>0</v>
      </c>
      <c r="AW421" s="297">
        <f>('7. INPUT O&amp;N UC'!$L167*'7. INPUT O&amp;N UC'!$M167)*AW$76</f>
        <v>0</v>
      </c>
      <c r="AX421" s="297">
        <f>('7. INPUT O&amp;N UC'!$L167*'7. INPUT O&amp;N UC'!$M167)*AX$76</f>
        <v>0</v>
      </c>
      <c r="AY421" s="297">
        <f>('7. INPUT O&amp;N UC'!$L167*'7. INPUT O&amp;N UC'!$M167)*AY$76</f>
        <v>0</v>
      </c>
      <c r="AZ421" s="297">
        <f>('7. INPUT O&amp;N UC'!$L167*'7. INPUT O&amp;N UC'!$M167)*AZ$76</f>
        <v>0</v>
      </c>
      <c r="BA421" s="297">
        <f>('7. INPUT O&amp;N UC'!$L167*'7. INPUT O&amp;N UC'!$M167)*BA$76</f>
        <v>0</v>
      </c>
      <c r="BB421" s="297">
        <f>('7. INPUT O&amp;N UC'!$L167*'7. INPUT O&amp;N UC'!$M167)*BB$76</f>
        <v>0</v>
      </c>
      <c r="BC421" s="297">
        <f>('7. INPUT O&amp;N UC'!$L167*'7. INPUT O&amp;N UC'!$M167)*BC$76</f>
        <v>0</v>
      </c>
      <c r="BD421" s="297">
        <f>('7. INPUT O&amp;N UC'!$L167*'7. INPUT O&amp;N UC'!$M167)*BD$76</f>
        <v>0</v>
      </c>
      <c r="BE421" s="297">
        <f>('7. INPUT O&amp;N UC'!$L167*'7. INPUT O&amp;N UC'!$M167)*BE$76</f>
        <v>0</v>
      </c>
      <c r="BF421" s="297">
        <f>('7. INPUT O&amp;N UC'!$L167*'7. INPUT O&amp;N UC'!$M167)*BF$76</f>
        <v>0</v>
      </c>
      <c r="BG421" s="297">
        <f>('7. INPUT O&amp;N UC'!$L167*'7. INPUT O&amp;N UC'!$M167)*BG$76</f>
        <v>0</v>
      </c>
      <c r="BH421" s="297">
        <f>('7. INPUT O&amp;N UC'!$L167*'7. INPUT O&amp;N UC'!$M167)*BH$76</f>
        <v>0</v>
      </c>
      <c r="BI421" s="297">
        <f>('7. INPUT O&amp;N UC'!$L167*'7. INPUT O&amp;N UC'!$M167)*BI$76</f>
        <v>0</v>
      </c>
      <c r="BJ421" s="297">
        <f>('7. INPUT O&amp;N UC'!$L167*'7. INPUT O&amp;N UC'!$M167)*BJ$76</f>
        <v>0</v>
      </c>
      <c r="BK421" s="297">
        <f>('7. INPUT O&amp;N UC'!$L167*'7. INPUT O&amp;N UC'!$M167)*BK$76</f>
        <v>0</v>
      </c>
      <c r="BL421" s="297">
        <f>('7. INPUT O&amp;N UC'!$L167*'7. INPUT O&amp;N UC'!$M167)*BL$76</f>
        <v>0</v>
      </c>
      <c r="BM421" s="297">
        <f>('7. INPUT O&amp;N UC'!$L167*'7. INPUT O&amp;N UC'!$M167)*BM$76</f>
        <v>0</v>
      </c>
      <c r="BN421" s="297">
        <f>('7. INPUT O&amp;N UC'!$L167*'7. INPUT O&amp;N UC'!$M167)*BN$76</f>
        <v>0</v>
      </c>
      <c r="BO421" s="297">
        <f>('7. INPUT O&amp;N UC'!$L167*'7. INPUT O&amp;N UC'!$M167)*BO$76</f>
        <v>0</v>
      </c>
      <c r="BP421" s="297">
        <f>('7. INPUT O&amp;N UC'!$L167*'7. INPUT O&amp;N UC'!$M167)*BP$76</f>
        <v>0</v>
      </c>
      <c r="BQ421" s="297">
        <f>('7. INPUT O&amp;N UC'!$L167*'7. INPUT O&amp;N UC'!$M167)*BQ$76</f>
        <v>0</v>
      </c>
      <c r="BR421" s="297">
        <f>('7. INPUT O&amp;N UC'!$L167*'7. INPUT O&amp;N UC'!$M167)*BR$76</f>
        <v>0</v>
      </c>
      <c r="BS421" s="297">
        <f>('7. INPUT O&amp;N UC'!$L167*'7. INPUT O&amp;N UC'!$M167)*BS$76</f>
        <v>0</v>
      </c>
    </row>
    <row r="422" spans="2:71" s="79" customFormat="1" outlineLevel="1">
      <c r="B422" s="133" t="str">
        <f>'7. INPUT O&amp;N UC'!D170</f>
        <v>4.1.6</v>
      </c>
      <c r="C422" s="133" t="str">
        <f>'7. INPUT O&amp;N UC'!E170</f>
        <v>O&amp;N UC - NTT - Revenues (Excl. Risk Reward) - Pull-through Operating services</v>
      </c>
      <c r="E422" s="296">
        <f t="shared" si="236"/>
        <v>0</v>
      </c>
      <c r="F422" s="296">
        <f t="shared" si="237"/>
        <v>0</v>
      </c>
      <c r="G422" s="296">
        <f t="shared" si="238"/>
        <v>0</v>
      </c>
      <c r="H422" s="296">
        <f t="shared" si="239"/>
        <v>0</v>
      </c>
      <c r="I422" s="296">
        <f t="shared" si="240"/>
        <v>0</v>
      </c>
      <c r="J422" s="296">
        <f t="shared" si="241"/>
        <v>0</v>
      </c>
      <c r="K422" s="309"/>
      <c r="L422" s="296">
        <f t="shared" ref="L422:AQ422" si="242">SUM(L423:L432)</f>
        <v>0</v>
      </c>
      <c r="M422" s="296">
        <f t="shared" si="242"/>
        <v>0</v>
      </c>
      <c r="N422" s="296">
        <f t="shared" si="242"/>
        <v>0</v>
      </c>
      <c r="O422" s="296">
        <f t="shared" si="242"/>
        <v>0</v>
      </c>
      <c r="P422" s="296">
        <f t="shared" si="242"/>
        <v>0</v>
      </c>
      <c r="Q422" s="296">
        <f t="shared" si="242"/>
        <v>0</v>
      </c>
      <c r="R422" s="296">
        <f t="shared" si="242"/>
        <v>0</v>
      </c>
      <c r="S422" s="296">
        <f t="shared" si="242"/>
        <v>0</v>
      </c>
      <c r="T422" s="296">
        <f t="shared" si="242"/>
        <v>0</v>
      </c>
      <c r="U422" s="296">
        <f t="shared" si="242"/>
        <v>0</v>
      </c>
      <c r="V422" s="296">
        <f t="shared" si="242"/>
        <v>0</v>
      </c>
      <c r="W422" s="296">
        <f t="shared" si="242"/>
        <v>0</v>
      </c>
      <c r="X422" s="296">
        <f t="shared" si="242"/>
        <v>0</v>
      </c>
      <c r="Y422" s="296">
        <f t="shared" si="242"/>
        <v>0</v>
      </c>
      <c r="Z422" s="296">
        <f t="shared" si="242"/>
        <v>0</v>
      </c>
      <c r="AA422" s="296">
        <f t="shared" si="242"/>
        <v>0</v>
      </c>
      <c r="AB422" s="296">
        <f t="shared" si="242"/>
        <v>0</v>
      </c>
      <c r="AC422" s="296">
        <f t="shared" si="242"/>
        <v>0</v>
      </c>
      <c r="AD422" s="296">
        <f t="shared" si="242"/>
        <v>0</v>
      </c>
      <c r="AE422" s="296">
        <f t="shared" si="242"/>
        <v>0</v>
      </c>
      <c r="AF422" s="296">
        <f t="shared" si="242"/>
        <v>0</v>
      </c>
      <c r="AG422" s="296">
        <f t="shared" si="242"/>
        <v>0</v>
      </c>
      <c r="AH422" s="296">
        <f t="shared" si="242"/>
        <v>0</v>
      </c>
      <c r="AI422" s="296">
        <f t="shared" si="242"/>
        <v>0</v>
      </c>
      <c r="AJ422" s="296">
        <f t="shared" si="242"/>
        <v>0</v>
      </c>
      <c r="AK422" s="296">
        <f t="shared" si="242"/>
        <v>0</v>
      </c>
      <c r="AL422" s="296">
        <f t="shared" si="242"/>
        <v>0</v>
      </c>
      <c r="AM422" s="296">
        <f t="shared" si="242"/>
        <v>0</v>
      </c>
      <c r="AN422" s="296">
        <f t="shared" si="242"/>
        <v>0</v>
      </c>
      <c r="AO422" s="296">
        <f t="shared" si="242"/>
        <v>0</v>
      </c>
      <c r="AP422" s="296">
        <f t="shared" si="242"/>
        <v>0</v>
      </c>
      <c r="AQ422" s="296">
        <f t="shared" si="242"/>
        <v>0</v>
      </c>
      <c r="AR422" s="296">
        <f t="shared" ref="AR422:BS422" si="243">SUM(AR423:AR432)</f>
        <v>0</v>
      </c>
      <c r="AS422" s="296">
        <f t="shared" si="243"/>
        <v>0</v>
      </c>
      <c r="AT422" s="296">
        <f t="shared" si="243"/>
        <v>0</v>
      </c>
      <c r="AU422" s="296">
        <f t="shared" si="243"/>
        <v>0</v>
      </c>
      <c r="AV422" s="296">
        <f t="shared" si="243"/>
        <v>0</v>
      </c>
      <c r="AW422" s="296">
        <f t="shared" si="243"/>
        <v>0</v>
      </c>
      <c r="AX422" s="296">
        <f t="shared" si="243"/>
        <v>0</v>
      </c>
      <c r="AY422" s="296">
        <f t="shared" si="243"/>
        <v>0</v>
      </c>
      <c r="AZ422" s="296">
        <f t="shared" si="243"/>
        <v>0</v>
      </c>
      <c r="BA422" s="296">
        <f t="shared" si="243"/>
        <v>0</v>
      </c>
      <c r="BB422" s="296">
        <f t="shared" si="243"/>
        <v>0</v>
      </c>
      <c r="BC422" s="296">
        <f t="shared" si="243"/>
        <v>0</v>
      </c>
      <c r="BD422" s="296">
        <f t="shared" si="243"/>
        <v>0</v>
      </c>
      <c r="BE422" s="296">
        <f t="shared" si="243"/>
        <v>0</v>
      </c>
      <c r="BF422" s="296">
        <f t="shared" si="243"/>
        <v>0</v>
      </c>
      <c r="BG422" s="296">
        <f t="shared" si="243"/>
        <v>0</v>
      </c>
      <c r="BH422" s="296">
        <f t="shared" si="243"/>
        <v>0</v>
      </c>
      <c r="BI422" s="296">
        <f t="shared" si="243"/>
        <v>0</v>
      </c>
      <c r="BJ422" s="296">
        <f t="shared" si="243"/>
        <v>0</v>
      </c>
      <c r="BK422" s="296">
        <f t="shared" si="243"/>
        <v>0</v>
      </c>
      <c r="BL422" s="296">
        <f t="shared" si="243"/>
        <v>0</v>
      </c>
      <c r="BM422" s="296">
        <f t="shared" si="243"/>
        <v>0</v>
      </c>
      <c r="BN422" s="296">
        <f t="shared" si="243"/>
        <v>0</v>
      </c>
      <c r="BO422" s="296">
        <f t="shared" si="243"/>
        <v>0</v>
      </c>
      <c r="BP422" s="296">
        <f t="shared" si="243"/>
        <v>0</v>
      </c>
      <c r="BQ422" s="296">
        <f t="shared" si="243"/>
        <v>0</v>
      </c>
      <c r="BR422" s="296">
        <f t="shared" si="243"/>
        <v>0</v>
      </c>
      <c r="BS422" s="296">
        <f t="shared" si="243"/>
        <v>0</v>
      </c>
    </row>
    <row r="423" spans="2:71" s="80" customFormat="1" outlineLevel="2">
      <c r="B423" s="129" t="str">
        <f>'7. INPUT O&amp;N UC'!D175</f>
        <v>O&amp;N UC-4.1.6-Item #1</v>
      </c>
      <c r="C423" s="129">
        <f>'7. INPUT O&amp;N UC'!F175</f>
        <v>0</v>
      </c>
      <c r="E423" s="297">
        <f t="shared" si="236"/>
        <v>0</v>
      </c>
      <c r="F423" s="297">
        <f t="shared" si="237"/>
        <v>0</v>
      </c>
      <c r="G423" s="297">
        <f t="shared" si="238"/>
        <v>0</v>
      </c>
      <c r="H423" s="297">
        <f t="shared" si="239"/>
        <v>0</v>
      </c>
      <c r="I423" s="297">
        <f t="shared" si="240"/>
        <v>0</v>
      </c>
      <c r="J423" s="297">
        <f t="shared" si="241"/>
        <v>0</v>
      </c>
      <c r="K423" s="309"/>
      <c r="L423" s="297">
        <f>IF(L$78="NA",0,IF(L$78="POC",'7. INPUT O&amp;N UC'!$H175*'7. INPUT O&amp;N UC'!$L175,IF(L$78="RUN",'7. INPUT O&amp;N UC'!$H175*'7. INPUT O&amp;N UC'!$L175*(1-'7. INPUT O&amp;N UC'!$M175))))</f>
        <v>0</v>
      </c>
      <c r="M423" s="297">
        <f>IF(M$78="NA",0,IF(M$78="POC",'7. INPUT O&amp;N UC'!$H175*'7. INPUT O&amp;N UC'!$L175,IF(M$78="RUN",'7. INPUT O&amp;N UC'!$H175*'7. INPUT O&amp;N UC'!$L175*(1-'7. INPUT O&amp;N UC'!$M175))))</f>
        <v>0</v>
      </c>
      <c r="N423" s="297">
        <f>IF(N$78="NA",0,IF(N$78="POC",'7. INPUT O&amp;N UC'!$H175*'7. INPUT O&amp;N UC'!$L175,IF(N$78="RUN",'7. INPUT O&amp;N UC'!$H175*'7. INPUT O&amp;N UC'!$L175*(1-'7. INPUT O&amp;N UC'!$M175))))</f>
        <v>0</v>
      </c>
      <c r="O423" s="297">
        <f>IF(O$78="NA",0,IF(O$78="POC",'7. INPUT O&amp;N UC'!$H175*'7. INPUT O&amp;N UC'!$L175,IF(O$78="RUN",'7. INPUT O&amp;N UC'!$H175*'7. INPUT O&amp;N UC'!$L175*(1-'7. INPUT O&amp;N UC'!$M175))))</f>
        <v>0</v>
      </c>
      <c r="P423" s="297">
        <f>IF(P$78="NA",0,IF(P$78="POC",'7. INPUT O&amp;N UC'!$H175*'7. INPUT O&amp;N UC'!$L175,IF(P$78="RUN",'7. INPUT O&amp;N UC'!$H175*'7. INPUT O&amp;N UC'!$L175*(1-'7. INPUT O&amp;N UC'!$M175))))</f>
        <v>0</v>
      </c>
      <c r="Q423" s="297">
        <f>IF(Q$78="NA",0,IF(Q$78="POC",'7. INPUT O&amp;N UC'!$H175*'7. INPUT O&amp;N UC'!$L175,IF(Q$78="RUN",'7. INPUT O&amp;N UC'!$H175*'7. INPUT O&amp;N UC'!$L175*(1-'7. INPUT O&amp;N UC'!$M175))))</f>
        <v>0</v>
      </c>
      <c r="R423" s="297">
        <f>IF(R$78="NA",0,IF(R$78="POC",'7. INPUT O&amp;N UC'!$H175*'7. INPUT O&amp;N UC'!$L175,IF(R$78="RUN",'7. INPUT O&amp;N UC'!$H175*'7. INPUT O&amp;N UC'!$L175*(1-'7. INPUT O&amp;N UC'!$M175))))</f>
        <v>0</v>
      </c>
      <c r="S423" s="297">
        <f>IF(S$78="NA",0,IF(S$78="POC",'7. INPUT O&amp;N UC'!$H175*'7. INPUT O&amp;N UC'!$L175,IF(S$78="RUN",'7. INPUT O&amp;N UC'!$H175*'7. INPUT O&amp;N UC'!$L175*(1-'7. INPUT O&amp;N UC'!$M175))))</f>
        <v>0</v>
      </c>
      <c r="T423" s="297">
        <f>IF(T$78="NA",0,IF(T$78="POC",'7. INPUT O&amp;N UC'!$H175*'7. INPUT O&amp;N UC'!$L175,IF(T$78="RUN",'7. INPUT O&amp;N UC'!$H175*'7. INPUT O&amp;N UC'!$L175*(1-'7. INPUT O&amp;N UC'!$M175))))</f>
        <v>0</v>
      </c>
      <c r="U423" s="297">
        <f>IF(U$78="NA",0,IF(U$78="POC",'7. INPUT O&amp;N UC'!$H175*'7. INPUT O&amp;N UC'!$L175,IF(U$78="RUN",'7. INPUT O&amp;N UC'!$H175*'7. INPUT O&amp;N UC'!$L175*(1-'7. INPUT O&amp;N UC'!$M175))))</f>
        <v>0</v>
      </c>
      <c r="V423" s="297">
        <f>IF(V$78="NA",0,IF(V$78="POC",'7. INPUT O&amp;N UC'!$H175*'7. INPUT O&amp;N UC'!$L175,IF(V$78="RUN",'7. INPUT O&amp;N UC'!$H175*'7. INPUT O&amp;N UC'!$L175*(1-'7. INPUT O&amp;N UC'!$M175))))</f>
        <v>0</v>
      </c>
      <c r="W423" s="297">
        <f>IF(W$78="NA",0,IF(W$78="POC",'7. INPUT O&amp;N UC'!$H175*'7. INPUT O&amp;N UC'!$L175,IF(W$78="RUN",'7. INPUT O&amp;N UC'!$H175*'7. INPUT O&amp;N UC'!$L175*(1-'7. INPUT O&amp;N UC'!$M175)*(1+'7. INPUT O&amp;N UC'!$N175))))</f>
        <v>0</v>
      </c>
      <c r="X423" s="297">
        <f>IF(X$78="NA",0,IF(X$78="POC",'7. INPUT O&amp;N UC'!$H175*'7. INPUT O&amp;N UC'!$L175,IF(X$78="RUN",'7. INPUT O&amp;N UC'!$H175*'7. INPUT O&amp;N UC'!$L175*(1-'7. INPUT O&amp;N UC'!$M175)*(1+'7. INPUT O&amp;N UC'!$N175))))</f>
        <v>0</v>
      </c>
      <c r="Y423" s="297">
        <f>IF(Y$78="NA",0,IF(Y$78="POC",'7. INPUT O&amp;N UC'!$H175*'7. INPUT O&amp;N UC'!$L175,IF(Y$78="RUN",'7. INPUT O&amp;N UC'!$H175*'7. INPUT O&amp;N UC'!$L175*(1-'7. INPUT O&amp;N UC'!$M175)*(1+'7. INPUT O&amp;N UC'!$N175))))</f>
        <v>0</v>
      </c>
      <c r="Z423" s="297">
        <f>IF(Z$78="NA",0,IF(Z$78="POC",'7. INPUT O&amp;N UC'!$H175*'7. INPUT O&amp;N UC'!$L175,IF(Z$78="RUN",'7. INPUT O&amp;N UC'!$H175*'7. INPUT O&amp;N UC'!$L175*(1-'7. INPUT O&amp;N UC'!$M175)*(1+'7. INPUT O&amp;N UC'!$N175))))</f>
        <v>0</v>
      </c>
      <c r="AA423" s="297">
        <f>IF(AA$78="NA",0,IF(AA$78="POC",'7. INPUT O&amp;N UC'!$H175*'7. INPUT O&amp;N UC'!$L175,IF(AA$78="RUN",'7. INPUT O&amp;N UC'!$H175*'7. INPUT O&amp;N UC'!$L175*(1-'7. INPUT O&amp;N UC'!$M175)*(1+'7. INPUT O&amp;N UC'!$N175))))</f>
        <v>0</v>
      </c>
      <c r="AB423" s="297">
        <f>IF(AB$78="NA",0,IF(AB$78="POC",'7. INPUT O&amp;N UC'!$H175*'7. INPUT O&amp;N UC'!$L175,IF(AB$78="RUN",'7. INPUT O&amp;N UC'!$H175*'7. INPUT O&amp;N UC'!$L175*(1-'7. INPUT O&amp;N UC'!$M175)*(1+'7. INPUT O&amp;N UC'!$N175))))</f>
        <v>0</v>
      </c>
      <c r="AC423" s="297">
        <f>IF(AC$78="NA",0,IF(AC$78="POC",'7. INPUT O&amp;N UC'!$H175*'7. INPUT O&amp;N UC'!$L175,IF(AC$78="RUN",'7. INPUT O&amp;N UC'!$H175*'7. INPUT O&amp;N UC'!$L175*(1-'7. INPUT O&amp;N UC'!$M175)*(1+'7. INPUT O&amp;N UC'!$N175))))</f>
        <v>0</v>
      </c>
      <c r="AD423" s="297">
        <f>IF(AD$78="NA",0,IF(AD$78="POC",'7. INPUT O&amp;N UC'!$H175*'7. INPUT O&amp;N UC'!$L175,IF(AD$78="RUN",'7. INPUT O&amp;N UC'!$H175*'7. INPUT O&amp;N UC'!$L175*(1-'7. INPUT O&amp;N UC'!$M175)*(1+'7. INPUT O&amp;N UC'!$N175))))</f>
        <v>0</v>
      </c>
      <c r="AE423" s="297">
        <f>IF(AE$78="NA",0,IF(AE$78="POC",'7. INPUT O&amp;N UC'!$H175*'7. INPUT O&amp;N UC'!$L175,IF(AE$78="RUN",'7. INPUT O&amp;N UC'!$H175*'7. INPUT O&amp;N UC'!$L175*(1-'7. INPUT O&amp;N UC'!$M175)*(1+'7. INPUT O&amp;N UC'!$N175))))</f>
        <v>0</v>
      </c>
      <c r="AF423" s="297">
        <f>IF(AF$78="NA",0,IF(AF$78="POC",'7. INPUT O&amp;N UC'!$H175*'7. INPUT O&amp;N UC'!$L175,IF(AF$78="RUN",'7. INPUT O&amp;N UC'!$H175*'7. INPUT O&amp;N UC'!$L175*(1-'7. INPUT O&amp;N UC'!$M175)*(1+'7. INPUT O&amp;N UC'!$N175))))</f>
        <v>0</v>
      </c>
      <c r="AG423" s="297">
        <f>IF(AG$78="NA",0,IF(AG$78="POC",'7. INPUT O&amp;N UC'!$H175*'7. INPUT O&amp;N UC'!$L175,IF(AG$78="RUN",'7. INPUT O&amp;N UC'!$H175*'7. INPUT O&amp;N UC'!$L175*(1-'7. INPUT O&amp;N UC'!$M175)*(1+'7. INPUT O&amp;N UC'!$N175))))</f>
        <v>0</v>
      </c>
      <c r="AH423" s="297">
        <f>IF(AH$78="NA",0,IF(AH$78="POC",'7. INPUT O&amp;N UC'!$H175*'7. INPUT O&amp;N UC'!$L175,IF(AH$78="RUN",'7. INPUT O&amp;N UC'!$H175*'7. INPUT O&amp;N UC'!$L175*(1-'7. INPUT O&amp;N UC'!$M175)*(1+'7. INPUT O&amp;N UC'!$N175))))</f>
        <v>0</v>
      </c>
      <c r="AI423" s="297">
        <f>IF(AI$78="NA",0,IF(AI$78="POC",'7. INPUT O&amp;N UC'!$H175*'7. INPUT O&amp;N UC'!$L175,IF(AI$78="RUN",'7. INPUT O&amp;N UC'!$H175*'7. INPUT O&amp;N UC'!$L175*(1-'7. INPUT O&amp;N UC'!$M175)*(1+'7. INPUT O&amp;N UC'!$N175)^2)))</f>
        <v>0</v>
      </c>
      <c r="AJ423" s="297">
        <f>IF(AJ$78="NA",0,IF(AJ$78="POC",'7. INPUT O&amp;N UC'!$H175*'7. INPUT O&amp;N UC'!$L175,IF(AJ$78="RUN",'7. INPUT O&amp;N UC'!$H175*'7. INPUT O&amp;N UC'!$L175*(1-'7. INPUT O&amp;N UC'!$M175)*(1+'7. INPUT O&amp;N UC'!$N175)^2)))</f>
        <v>0</v>
      </c>
      <c r="AK423" s="297">
        <f>IF(AK$78="NA",0,IF(AK$78="POC",'7. INPUT O&amp;N UC'!$H175*'7. INPUT O&amp;N UC'!$L175,IF(AK$78="RUN",'7. INPUT O&amp;N UC'!$H175*'7. INPUT O&amp;N UC'!$L175*(1-'7. INPUT O&amp;N UC'!$M175)*(1+'7. INPUT O&amp;N UC'!$N175)^2)))</f>
        <v>0</v>
      </c>
      <c r="AL423" s="297">
        <f>IF(AL$78="NA",0,IF(AL$78="POC",'7. INPUT O&amp;N UC'!$H175*'7. INPUT O&amp;N UC'!$L175,IF(AL$78="RUN",'7. INPUT O&amp;N UC'!$H175*'7. INPUT O&amp;N UC'!$L175*(1-'7. INPUT O&amp;N UC'!$M175)*(1+'7. INPUT O&amp;N UC'!$N175)^2)))</f>
        <v>0</v>
      </c>
      <c r="AM423" s="297">
        <f>IF(AM$78="NA",0,IF(AM$78="POC",'7. INPUT O&amp;N UC'!$H175*'7. INPUT O&amp;N UC'!$L175,IF(AM$78="RUN",'7. INPUT O&amp;N UC'!$H175*'7. INPUT O&amp;N UC'!$L175*(1-'7. INPUT O&amp;N UC'!$M175)*(1+'7. INPUT O&amp;N UC'!$N175)^2)))</f>
        <v>0</v>
      </c>
      <c r="AN423" s="297">
        <f>IF(AN$78="NA",0,IF(AN$78="POC",'7. INPUT O&amp;N UC'!$H175*'7. INPUT O&amp;N UC'!$L175,IF(AN$78="RUN",'7. INPUT O&amp;N UC'!$H175*'7. INPUT O&amp;N UC'!$L175*(1-'7. INPUT O&amp;N UC'!$M175)*(1+'7. INPUT O&amp;N UC'!$N175)^2)))</f>
        <v>0</v>
      </c>
      <c r="AO423" s="297">
        <f>IF(AO$78="NA",0,IF(AO$78="POC",'7. INPUT O&amp;N UC'!$H175*'7. INPUT O&amp;N UC'!$L175,IF(AO$78="RUN",'7. INPUT O&amp;N UC'!$H175*'7. INPUT O&amp;N UC'!$L175*(1-'7. INPUT O&amp;N UC'!$M175)*(1+'7. INPUT O&amp;N UC'!$N175)^2)))</f>
        <v>0</v>
      </c>
      <c r="AP423" s="297">
        <f>IF(AP$78="NA",0,IF(AP$78="POC",'7. INPUT O&amp;N UC'!$H175*'7. INPUT O&amp;N UC'!$L175,IF(AP$78="RUN",'7. INPUT O&amp;N UC'!$H175*'7. INPUT O&amp;N UC'!$L175*(1-'7. INPUT O&amp;N UC'!$M175)*(1+'7. INPUT O&amp;N UC'!$N175)^2)))</f>
        <v>0</v>
      </c>
      <c r="AQ423" s="297">
        <f>IF(AQ$78="NA",0,IF(AQ$78="POC",'7. INPUT O&amp;N UC'!$H175*'7. INPUT O&amp;N UC'!$L175,IF(AQ$78="RUN",'7. INPUT O&amp;N UC'!$H175*'7. INPUT O&amp;N UC'!$L175*(1-'7. INPUT O&amp;N UC'!$M175)*(1+'7. INPUT O&amp;N UC'!$N175)^2)))</f>
        <v>0</v>
      </c>
      <c r="AR423" s="297">
        <f>IF(AR$78="NA",0,IF(AR$78="POC",'7. INPUT O&amp;N UC'!$H175*'7. INPUT O&amp;N UC'!$L175,IF(AR$78="RUN",'7. INPUT O&amp;N UC'!$H175*'7. INPUT O&amp;N UC'!$L175*(1-'7. INPUT O&amp;N UC'!$M175)*(1+'7. INPUT O&amp;N UC'!$N175)^2)))</f>
        <v>0</v>
      </c>
      <c r="AS423" s="297">
        <f>IF(AS$78="NA",0,IF(AS$78="POC",'7. INPUT O&amp;N UC'!$H175*'7. INPUT O&amp;N UC'!$L175,IF(AS$78="RUN",'7. INPUT O&amp;N UC'!$H175*'7. INPUT O&amp;N UC'!$L175*(1-'7. INPUT O&amp;N UC'!$M175)*(1+'7. INPUT O&amp;N UC'!$N175)^2)))</f>
        <v>0</v>
      </c>
      <c r="AT423" s="297">
        <f>IF(AT$78="NA",0,IF(AT$78="POC",'7. INPUT O&amp;N UC'!$H175*'7. INPUT O&amp;N UC'!$L175,IF(AT$78="RUN",'7. INPUT O&amp;N UC'!$H175*'7. INPUT O&amp;N UC'!$L175*(1-'7. INPUT O&amp;N UC'!$M175)*(1+'7. INPUT O&amp;N UC'!$N175)^2)))</f>
        <v>0</v>
      </c>
      <c r="AU423" s="297">
        <f>IF(AU$78="NA",0,IF(AU$78="POC",'7. INPUT O&amp;N UC'!$H175*'7. INPUT O&amp;N UC'!$L175,IF(AU$78="RUN",'7. INPUT O&amp;N UC'!$H175*'7. INPUT O&amp;N UC'!$L175*(1-'7. INPUT O&amp;N UC'!$M175)*(1+'7. INPUT O&amp;N UC'!$N175)^3)))</f>
        <v>0</v>
      </c>
      <c r="AV423" s="297">
        <f>IF(AV$78="NA",0,IF(AV$78="POC",'7. INPUT O&amp;N UC'!$H175*'7. INPUT O&amp;N UC'!$L175,IF(AV$78="RUN",'7. INPUT O&amp;N UC'!$H175*'7. INPUT O&amp;N UC'!$L175*(1-'7. INPUT O&amp;N UC'!$M175)*(1+'7. INPUT O&amp;N UC'!$N175)^3)))</f>
        <v>0</v>
      </c>
      <c r="AW423" s="297">
        <f>IF(AW$78="NA",0,IF(AW$78="POC",'7. INPUT O&amp;N UC'!$H175*'7. INPUT O&amp;N UC'!$L175,IF(AW$78="RUN",'7. INPUT O&amp;N UC'!$H175*'7. INPUT O&amp;N UC'!$L175*(1-'7. INPUT O&amp;N UC'!$M175)*(1+'7. INPUT O&amp;N UC'!$N175)^3)))</f>
        <v>0</v>
      </c>
      <c r="AX423" s="297">
        <f>IF(AX$78="NA",0,IF(AX$78="POC",'7. INPUT O&amp;N UC'!$H175*'7. INPUT O&amp;N UC'!$L175,IF(AX$78="RUN",'7. INPUT O&amp;N UC'!$H175*'7. INPUT O&amp;N UC'!$L175*(1-'7. INPUT O&amp;N UC'!$M175)*(1+'7. INPUT O&amp;N UC'!$N175)^3)))</f>
        <v>0</v>
      </c>
      <c r="AY423" s="297">
        <f>IF(AY$78="NA",0,IF(AY$78="POC",'7. INPUT O&amp;N UC'!$H175*'7. INPUT O&amp;N UC'!$L175,IF(AY$78="RUN",'7. INPUT O&amp;N UC'!$H175*'7. INPUT O&amp;N UC'!$L175*(1-'7. INPUT O&amp;N UC'!$M175)*(1+'7. INPUT O&amp;N UC'!$N175)^3)))</f>
        <v>0</v>
      </c>
      <c r="AZ423" s="297">
        <f>IF(AZ$78="NA",0,IF(AZ$78="POC",'7. INPUT O&amp;N UC'!$H175*'7. INPUT O&amp;N UC'!$L175,IF(AZ$78="RUN",'7. INPUT O&amp;N UC'!$H175*'7. INPUT O&amp;N UC'!$L175*(1-'7. INPUT O&amp;N UC'!$M175)*(1+'7. INPUT O&amp;N UC'!$N175)^3)))</f>
        <v>0</v>
      </c>
      <c r="BA423" s="297">
        <f>IF(BA$78="NA",0,IF(BA$78="POC",'7. INPUT O&amp;N UC'!$H175*'7. INPUT O&amp;N UC'!$L175,IF(BA$78="RUN",'7. INPUT O&amp;N UC'!$H175*'7. INPUT O&amp;N UC'!$L175*(1-'7. INPUT O&amp;N UC'!$M175)*(1+'7. INPUT O&amp;N UC'!$N175)^3)))</f>
        <v>0</v>
      </c>
      <c r="BB423" s="297">
        <f>IF(BB$78="NA",0,IF(BB$78="POC",'7. INPUT O&amp;N UC'!$H175*'7. INPUT O&amp;N UC'!$L175,IF(BB$78="RUN",'7. INPUT O&amp;N UC'!$H175*'7. INPUT O&amp;N UC'!$L175*(1-'7. INPUT O&amp;N UC'!$M175)*(1+'7. INPUT O&amp;N UC'!$N175)^3)))</f>
        <v>0</v>
      </c>
      <c r="BC423" s="297">
        <f>IF(BC$78="NA",0,IF(BC$78="POC",'7. INPUT O&amp;N UC'!$H175*'7. INPUT O&amp;N UC'!$L175,IF(BC$78="RUN",'7. INPUT O&amp;N UC'!$H175*'7. INPUT O&amp;N UC'!$L175*(1-'7. INPUT O&amp;N UC'!$M175)*(1+'7. INPUT O&amp;N UC'!$N175)^3)))</f>
        <v>0</v>
      </c>
      <c r="BD423" s="297">
        <f>IF(BD$78="NA",0,IF(BD$78="POC",'7. INPUT O&amp;N UC'!$H175*'7. INPUT O&amp;N UC'!$L175,IF(BD$78="RUN",'7. INPUT O&amp;N UC'!$H175*'7. INPUT O&amp;N UC'!$L175*(1-'7. INPUT O&amp;N UC'!$M175)*(1+'7. INPUT O&amp;N UC'!$N175)^3)))</f>
        <v>0</v>
      </c>
      <c r="BE423" s="297">
        <f>IF(BE$78="NA",0,IF(BE$78="POC",'7. INPUT O&amp;N UC'!$H175*'7. INPUT O&amp;N UC'!$L175,IF(BE$78="RUN",'7. INPUT O&amp;N UC'!$H175*'7. INPUT O&amp;N UC'!$L175*(1-'7. INPUT O&amp;N UC'!$M175)*(1+'7. INPUT O&amp;N UC'!$N175)^3)))</f>
        <v>0</v>
      </c>
      <c r="BF423" s="297">
        <f>IF(BF$78="NA",0,IF(BF$78="POC",'7. INPUT O&amp;N UC'!$H175*'7. INPUT O&amp;N UC'!$L175,IF(BF$78="RUN",'7. INPUT O&amp;N UC'!$H175*'7. INPUT O&amp;N UC'!$L175*(1-'7. INPUT O&amp;N UC'!$M175)*(1+'7. INPUT O&amp;N UC'!$N175)^3)))</f>
        <v>0</v>
      </c>
      <c r="BG423" s="297">
        <f>IF(BG$78="NA",0,IF(BG$78="POC",'7. INPUT O&amp;N UC'!$H175*'7. INPUT O&amp;N UC'!$L175,IF(BG$78="RUN",'7. INPUT O&amp;N UC'!$H175*'7. INPUT O&amp;N UC'!$L175*(1-'7. INPUT O&amp;N UC'!$M175)*(1+'7. INPUT O&amp;N UC'!$N175)^4)))</f>
        <v>0</v>
      </c>
      <c r="BH423" s="297">
        <f>IF(BH$78="NA",0,IF(BH$78="POC",'7. INPUT O&amp;N UC'!$H175*'7. INPUT O&amp;N UC'!$L175,IF(BH$78="RUN",'7. INPUT O&amp;N UC'!$H175*'7. INPUT O&amp;N UC'!$L175*(1-'7. INPUT O&amp;N UC'!$M175)*(1+'7. INPUT O&amp;N UC'!$N175)^4)))</f>
        <v>0</v>
      </c>
      <c r="BI423" s="297">
        <f>IF(BI$78="NA",0,IF(BI$78="POC",'7. INPUT O&amp;N UC'!$H175*'7. INPUT O&amp;N UC'!$L175,IF(BI$78="RUN",'7. INPUT O&amp;N UC'!$H175*'7. INPUT O&amp;N UC'!$L175*(1-'7. INPUT O&amp;N UC'!$M175)*(1+'7. INPUT O&amp;N UC'!$N175)^4)))</f>
        <v>0</v>
      </c>
      <c r="BJ423" s="297">
        <f>IF(BJ$78="NA",0,IF(BJ$78="POC",'7. INPUT O&amp;N UC'!$H175*'7. INPUT O&amp;N UC'!$L175,IF(BJ$78="RUN",'7. INPUT O&amp;N UC'!$H175*'7. INPUT O&amp;N UC'!$L175*(1-'7. INPUT O&amp;N UC'!$M175)*(1+'7. INPUT O&amp;N UC'!$N175)^4)))</f>
        <v>0</v>
      </c>
      <c r="BK423" s="297">
        <f>IF(BK$78="NA",0,IF(BK$78="POC",'7. INPUT O&amp;N UC'!$H175*'7. INPUT O&amp;N UC'!$L175,IF(BK$78="RUN",'7. INPUT O&amp;N UC'!$H175*'7. INPUT O&amp;N UC'!$L175*(1-'7. INPUT O&amp;N UC'!$M175)*(1+'7. INPUT O&amp;N UC'!$N175)^4)))</f>
        <v>0</v>
      </c>
      <c r="BL423" s="297">
        <f>IF(BL$78="NA",0,IF(BL$78="POC",'7. INPUT O&amp;N UC'!$H175*'7. INPUT O&amp;N UC'!$L175,IF(BL$78="RUN",'7. INPUT O&amp;N UC'!$H175*'7. INPUT O&amp;N UC'!$L175*(1-'7. INPUT O&amp;N UC'!$M175)*(1+'7. INPUT O&amp;N UC'!$N175)^4)))</f>
        <v>0</v>
      </c>
      <c r="BM423" s="297">
        <f>IF(BM$78="NA",0,IF(BM$78="POC",'7. INPUT O&amp;N UC'!$H175*'7. INPUT O&amp;N UC'!$L175,IF(BM$78="RUN",'7. INPUT O&amp;N UC'!$H175*'7. INPUT O&amp;N UC'!$L175*(1-'7. INPUT O&amp;N UC'!$M175)*(1+'7. INPUT O&amp;N UC'!$N175)^4)))</f>
        <v>0</v>
      </c>
      <c r="BN423" s="297">
        <f>IF(BN$78="NA",0,IF(BN$78="POC",'7. INPUT O&amp;N UC'!$H175*'7. INPUT O&amp;N UC'!$L175,IF(BN$78="RUN",'7. INPUT O&amp;N UC'!$H175*'7. INPUT O&amp;N UC'!$L175*(1-'7. INPUT O&amp;N UC'!$M175)*(1+'7. INPUT O&amp;N UC'!$N175)^4)))</f>
        <v>0</v>
      </c>
      <c r="BO423" s="297">
        <f>IF(BO$78="NA",0,IF(BO$78="POC",'7. INPUT O&amp;N UC'!$H175*'7. INPUT O&amp;N UC'!$L175,IF(BO$78="RUN",'7. INPUT O&amp;N UC'!$H175*'7. INPUT O&amp;N UC'!$L175*(1-'7. INPUT O&amp;N UC'!$M175)*(1+'7. INPUT O&amp;N UC'!$N175)^4)))</f>
        <v>0</v>
      </c>
      <c r="BP423" s="297">
        <f>IF(BP$78="NA",0,IF(BP$78="POC",'7. INPUT O&amp;N UC'!$H175*'7. INPUT O&amp;N UC'!$L175,IF(BP$78="RUN",'7. INPUT O&amp;N UC'!$H175*'7. INPUT O&amp;N UC'!$L175*(1-'7. INPUT O&amp;N UC'!$M175)*(1+'7. INPUT O&amp;N UC'!$N175)^4)))</f>
        <v>0</v>
      </c>
      <c r="BQ423" s="297">
        <f>IF(BQ$78="NA",0,IF(BQ$78="POC",'7. INPUT O&amp;N UC'!$H175*'7. INPUT O&amp;N UC'!$L175,IF(BQ$78="RUN",'7. INPUT O&amp;N UC'!$H175*'7. INPUT O&amp;N UC'!$L175*(1-'7. INPUT O&amp;N UC'!$M175)*(1+'7. INPUT O&amp;N UC'!$N175)^4)))</f>
        <v>0</v>
      </c>
      <c r="BR423" s="297">
        <f>IF(BR$78="NA",0,IF(BR$78="POC",'7. INPUT O&amp;N UC'!$H175*'7. INPUT O&amp;N UC'!$L175,IF(BR$78="RUN",'7. INPUT O&amp;N UC'!$H175*'7. INPUT O&amp;N UC'!$L175*(1-'7. INPUT O&amp;N UC'!$M175)*(1+'7. INPUT O&amp;N UC'!$N175)^4)))</f>
        <v>0</v>
      </c>
      <c r="BS423" s="297">
        <f>IF(BS$78="NA",0,IF(BS$78="POC",'7. INPUT O&amp;N UC'!$H175*'7. INPUT O&amp;N UC'!$L175,IF(BS$78="RUN",'7. INPUT O&amp;N UC'!$H175*'7. INPUT O&amp;N UC'!$L175*(1-'7. INPUT O&amp;N UC'!$M175)*(1+'7. INPUT O&amp;N UC'!$N175)^4)))</f>
        <v>0</v>
      </c>
    </row>
    <row r="424" spans="2:71" s="80" customFormat="1" outlineLevel="2">
      <c r="B424" s="129" t="str">
        <f>'7. INPUT O&amp;N UC'!D176</f>
        <v>O&amp;N UC-4.1.6-Item #2</v>
      </c>
      <c r="C424" s="129">
        <f>'7. INPUT O&amp;N UC'!F176</f>
        <v>0</v>
      </c>
      <c r="E424" s="297">
        <f t="shared" si="236"/>
        <v>0</v>
      </c>
      <c r="F424" s="297">
        <f t="shared" si="237"/>
        <v>0</v>
      </c>
      <c r="G424" s="297">
        <f t="shared" si="238"/>
        <v>0</v>
      </c>
      <c r="H424" s="297">
        <f t="shared" si="239"/>
        <v>0</v>
      </c>
      <c r="I424" s="297">
        <f t="shared" si="240"/>
        <v>0</v>
      </c>
      <c r="J424" s="297">
        <f t="shared" si="241"/>
        <v>0</v>
      </c>
      <c r="K424" s="309"/>
      <c r="L424" s="297">
        <f>IF(L$78="NA",0,IF(L$78="POC",'7. INPUT O&amp;N UC'!$H176*'7. INPUT O&amp;N UC'!$L176,IF(L$78="RUN",'7. INPUT O&amp;N UC'!$H176*'7. INPUT O&amp;N UC'!$L176*(1-'7. INPUT O&amp;N UC'!$M176))))</f>
        <v>0</v>
      </c>
      <c r="M424" s="297">
        <f>IF(M$78="NA",0,IF(M$78="POC",'7. INPUT O&amp;N UC'!$H176*'7. INPUT O&amp;N UC'!$L176,IF(M$78="RUN",'7. INPUT O&amp;N UC'!$H176*'7. INPUT O&amp;N UC'!$L176*(1-'7. INPUT O&amp;N UC'!$M176))))</f>
        <v>0</v>
      </c>
      <c r="N424" s="297">
        <f>IF(N$78="NA",0,IF(N$78="POC",'7. INPUT O&amp;N UC'!$H176*'7. INPUT O&amp;N UC'!$L176,IF(N$78="RUN",'7. INPUT O&amp;N UC'!$H176*'7. INPUT O&amp;N UC'!$L176*(1-'7. INPUT O&amp;N UC'!$M176))))</f>
        <v>0</v>
      </c>
      <c r="O424" s="297">
        <f>IF(O$78="NA",0,IF(O$78="POC",'7. INPUT O&amp;N UC'!$H176*'7. INPUT O&amp;N UC'!$L176,IF(O$78="RUN",'7. INPUT O&amp;N UC'!$H176*'7. INPUT O&amp;N UC'!$L176*(1-'7. INPUT O&amp;N UC'!$M176))))</f>
        <v>0</v>
      </c>
      <c r="P424" s="297">
        <f>IF(P$78="NA",0,IF(P$78="POC",'7. INPUT O&amp;N UC'!$H176*'7. INPUT O&amp;N UC'!$L176,IF(P$78="RUN",'7. INPUT O&amp;N UC'!$H176*'7. INPUT O&amp;N UC'!$L176*(1-'7. INPUT O&amp;N UC'!$M176))))</f>
        <v>0</v>
      </c>
      <c r="Q424" s="297">
        <f>IF(Q$78="NA",0,IF(Q$78="POC",'7. INPUT O&amp;N UC'!$H176*'7. INPUT O&amp;N UC'!$L176,IF(Q$78="RUN",'7. INPUT O&amp;N UC'!$H176*'7. INPUT O&amp;N UC'!$L176*(1-'7. INPUT O&amp;N UC'!$M176))))</f>
        <v>0</v>
      </c>
      <c r="R424" s="297">
        <f>IF(R$78="NA",0,IF(R$78="POC",'7. INPUT O&amp;N UC'!$H176*'7. INPUT O&amp;N UC'!$L176,IF(R$78="RUN",'7. INPUT O&amp;N UC'!$H176*'7. INPUT O&amp;N UC'!$L176*(1-'7. INPUT O&amp;N UC'!$M176))))</f>
        <v>0</v>
      </c>
      <c r="S424" s="297">
        <f>IF(S$78="NA",0,IF(S$78="POC",'7. INPUT O&amp;N UC'!$H176*'7. INPUT O&amp;N UC'!$L176,IF(S$78="RUN",'7. INPUT O&amp;N UC'!$H176*'7. INPUT O&amp;N UC'!$L176*(1-'7. INPUT O&amp;N UC'!$M176))))</f>
        <v>0</v>
      </c>
      <c r="T424" s="297">
        <f>IF(T$78="NA",0,IF(T$78="POC",'7. INPUT O&amp;N UC'!$H176*'7. INPUT O&amp;N UC'!$L176,IF(T$78="RUN",'7. INPUT O&amp;N UC'!$H176*'7. INPUT O&amp;N UC'!$L176*(1-'7. INPUT O&amp;N UC'!$M176))))</f>
        <v>0</v>
      </c>
      <c r="U424" s="297">
        <f>IF(U$78="NA",0,IF(U$78="POC",'7. INPUT O&amp;N UC'!$H176*'7. INPUT O&amp;N UC'!$L176,IF(U$78="RUN",'7. INPUT O&amp;N UC'!$H176*'7. INPUT O&amp;N UC'!$L176*(1-'7. INPUT O&amp;N UC'!$M176))))</f>
        <v>0</v>
      </c>
      <c r="V424" s="297">
        <f>IF(V$78="NA",0,IF(V$78="POC",'7. INPUT O&amp;N UC'!$H176*'7. INPUT O&amp;N UC'!$L176,IF(V$78="RUN",'7. INPUT O&amp;N UC'!$H176*'7. INPUT O&amp;N UC'!$L176*(1-'7. INPUT O&amp;N UC'!$M176))))</f>
        <v>0</v>
      </c>
      <c r="W424" s="297">
        <f>IF(W$78="NA",0,IF(W$78="POC",'7. INPUT O&amp;N UC'!$H176*'7. INPUT O&amp;N UC'!$L176,IF(W$78="RUN",'7. INPUT O&amp;N UC'!$H176*'7. INPUT O&amp;N UC'!$L176*(1-'7. INPUT O&amp;N UC'!$M176)*(1+'7. INPUT O&amp;N UC'!$N176))))</f>
        <v>0</v>
      </c>
      <c r="X424" s="297">
        <f>IF(X$78="NA",0,IF(X$78="POC",'7. INPUT O&amp;N UC'!$H176*'7. INPUT O&amp;N UC'!$L176,IF(X$78="RUN",'7. INPUT O&amp;N UC'!$H176*'7. INPUT O&amp;N UC'!$L176*(1-'7. INPUT O&amp;N UC'!$M176)*(1+'7. INPUT O&amp;N UC'!$N176))))</f>
        <v>0</v>
      </c>
      <c r="Y424" s="297">
        <f>IF(Y$78="NA",0,IF(Y$78="POC",'7. INPUT O&amp;N UC'!$H176*'7. INPUT O&amp;N UC'!$L176,IF(Y$78="RUN",'7. INPUT O&amp;N UC'!$H176*'7. INPUT O&amp;N UC'!$L176*(1-'7. INPUT O&amp;N UC'!$M176)*(1+'7. INPUT O&amp;N UC'!$N176))))</f>
        <v>0</v>
      </c>
      <c r="Z424" s="297">
        <f>IF(Z$78="NA",0,IF(Z$78="POC",'7. INPUT O&amp;N UC'!$H176*'7. INPUT O&amp;N UC'!$L176,IF(Z$78="RUN",'7. INPUT O&amp;N UC'!$H176*'7. INPUT O&amp;N UC'!$L176*(1-'7. INPUT O&amp;N UC'!$M176)*(1+'7. INPUT O&amp;N UC'!$N176))))</f>
        <v>0</v>
      </c>
      <c r="AA424" s="297">
        <f>IF(AA$78="NA",0,IF(AA$78="POC",'7. INPUT O&amp;N UC'!$H176*'7. INPUT O&amp;N UC'!$L176,IF(AA$78="RUN",'7. INPUT O&amp;N UC'!$H176*'7. INPUT O&amp;N UC'!$L176*(1-'7. INPUT O&amp;N UC'!$M176)*(1+'7. INPUT O&amp;N UC'!$N176))))</f>
        <v>0</v>
      </c>
      <c r="AB424" s="297">
        <f>IF(AB$78="NA",0,IF(AB$78="POC",'7. INPUT O&amp;N UC'!$H176*'7. INPUT O&amp;N UC'!$L176,IF(AB$78="RUN",'7. INPUT O&amp;N UC'!$H176*'7. INPUT O&amp;N UC'!$L176*(1-'7. INPUT O&amp;N UC'!$M176)*(1+'7. INPUT O&amp;N UC'!$N176))))</f>
        <v>0</v>
      </c>
      <c r="AC424" s="297">
        <f>IF(AC$78="NA",0,IF(AC$78="POC",'7. INPUT O&amp;N UC'!$H176*'7. INPUT O&amp;N UC'!$L176,IF(AC$78="RUN",'7. INPUT O&amp;N UC'!$H176*'7. INPUT O&amp;N UC'!$L176*(1-'7. INPUT O&amp;N UC'!$M176)*(1+'7. INPUT O&amp;N UC'!$N176))))</f>
        <v>0</v>
      </c>
      <c r="AD424" s="297">
        <f>IF(AD$78="NA",0,IF(AD$78="POC",'7. INPUT O&amp;N UC'!$H176*'7. INPUT O&amp;N UC'!$L176,IF(AD$78="RUN",'7. INPUT O&amp;N UC'!$H176*'7. INPUT O&amp;N UC'!$L176*(1-'7. INPUT O&amp;N UC'!$M176)*(1+'7. INPUT O&amp;N UC'!$N176))))</f>
        <v>0</v>
      </c>
      <c r="AE424" s="297">
        <f>IF(AE$78="NA",0,IF(AE$78="POC",'7. INPUT O&amp;N UC'!$H176*'7. INPUT O&amp;N UC'!$L176,IF(AE$78="RUN",'7. INPUT O&amp;N UC'!$H176*'7. INPUT O&amp;N UC'!$L176*(1-'7. INPUT O&amp;N UC'!$M176)*(1+'7. INPUT O&amp;N UC'!$N176))))</f>
        <v>0</v>
      </c>
      <c r="AF424" s="297">
        <f>IF(AF$78="NA",0,IF(AF$78="POC",'7. INPUT O&amp;N UC'!$H176*'7. INPUT O&amp;N UC'!$L176,IF(AF$78="RUN",'7. INPUT O&amp;N UC'!$H176*'7. INPUT O&amp;N UC'!$L176*(1-'7. INPUT O&amp;N UC'!$M176)*(1+'7. INPUT O&amp;N UC'!$N176))))</f>
        <v>0</v>
      </c>
      <c r="AG424" s="297">
        <f>IF(AG$78="NA",0,IF(AG$78="POC",'7. INPUT O&amp;N UC'!$H176*'7. INPUT O&amp;N UC'!$L176,IF(AG$78="RUN",'7. INPUT O&amp;N UC'!$H176*'7. INPUT O&amp;N UC'!$L176*(1-'7. INPUT O&amp;N UC'!$M176)*(1+'7. INPUT O&amp;N UC'!$N176))))</f>
        <v>0</v>
      </c>
      <c r="AH424" s="297">
        <f>IF(AH$78="NA",0,IF(AH$78="POC",'7. INPUT O&amp;N UC'!$H176*'7. INPUT O&amp;N UC'!$L176,IF(AH$78="RUN",'7. INPUT O&amp;N UC'!$H176*'7. INPUT O&amp;N UC'!$L176*(1-'7. INPUT O&amp;N UC'!$M176)*(1+'7. INPUT O&amp;N UC'!$N176))))</f>
        <v>0</v>
      </c>
      <c r="AI424" s="297">
        <f>IF(AI$78="NA",0,IF(AI$78="POC",'7. INPUT O&amp;N UC'!$H176*'7. INPUT O&amp;N UC'!$L176,IF(AI$78="RUN",'7. INPUT O&amp;N UC'!$H176*'7. INPUT O&amp;N UC'!$L176*(1-'7. INPUT O&amp;N UC'!$M176)*(1+'7. INPUT O&amp;N UC'!$N176)^2)))</f>
        <v>0</v>
      </c>
      <c r="AJ424" s="297">
        <f>IF(AJ$78="NA",0,IF(AJ$78="POC",'7. INPUT O&amp;N UC'!$H176*'7. INPUT O&amp;N UC'!$L176,IF(AJ$78="RUN",'7. INPUT O&amp;N UC'!$H176*'7. INPUT O&amp;N UC'!$L176*(1-'7. INPUT O&amp;N UC'!$M176)*(1+'7. INPUT O&amp;N UC'!$N176)^2)))</f>
        <v>0</v>
      </c>
      <c r="AK424" s="297">
        <f>IF(AK$78="NA",0,IF(AK$78="POC",'7. INPUT O&amp;N UC'!$H176*'7. INPUT O&amp;N UC'!$L176,IF(AK$78="RUN",'7. INPUT O&amp;N UC'!$H176*'7. INPUT O&amp;N UC'!$L176*(1-'7. INPUT O&amp;N UC'!$M176)*(1+'7. INPUT O&amp;N UC'!$N176)^2)))</f>
        <v>0</v>
      </c>
      <c r="AL424" s="297">
        <f>IF(AL$78="NA",0,IF(AL$78="POC",'7. INPUT O&amp;N UC'!$H176*'7. INPUT O&amp;N UC'!$L176,IF(AL$78="RUN",'7. INPUT O&amp;N UC'!$H176*'7. INPUT O&amp;N UC'!$L176*(1-'7. INPUT O&amp;N UC'!$M176)*(1+'7. INPUT O&amp;N UC'!$N176)^2)))</f>
        <v>0</v>
      </c>
      <c r="AM424" s="297">
        <f>IF(AM$78="NA",0,IF(AM$78="POC",'7. INPUT O&amp;N UC'!$H176*'7. INPUT O&amp;N UC'!$L176,IF(AM$78="RUN",'7. INPUT O&amp;N UC'!$H176*'7. INPUT O&amp;N UC'!$L176*(1-'7. INPUT O&amp;N UC'!$M176)*(1+'7. INPUT O&amp;N UC'!$N176)^2)))</f>
        <v>0</v>
      </c>
      <c r="AN424" s="297">
        <f>IF(AN$78="NA",0,IF(AN$78="POC",'7. INPUT O&amp;N UC'!$H176*'7. INPUT O&amp;N UC'!$L176,IF(AN$78="RUN",'7. INPUT O&amp;N UC'!$H176*'7. INPUT O&amp;N UC'!$L176*(1-'7. INPUT O&amp;N UC'!$M176)*(1+'7. INPUT O&amp;N UC'!$N176)^2)))</f>
        <v>0</v>
      </c>
      <c r="AO424" s="297">
        <f>IF(AO$78="NA",0,IF(AO$78="POC",'7. INPUT O&amp;N UC'!$H176*'7. INPUT O&amp;N UC'!$L176,IF(AO$78="RUN",'7. INPUT O&amp;N UC'!$H176*'7. INPUT O&amp;N UC'!$L176*(1-'7. INPUT O&amp;N UC'!$M176)*(1+'7. INPUT O&amp;N UC'!$N176)^2)))</f>
        <v>0</v>
      </c>
      <c r="AP424" s="297">
        <f>IF(AP$78="NA",0,IF(AP$78="POC",'7. INPUT O&amp;N UC'!$H176*'7. INPUT O&amp;N UC'!$L176,IF(AP$78="RUN",'7. INPUT O&amp;N UC'!$H176*'7. INPUT O&amp;N UC'!$L176*(1-'7. INPUT O&amp;N UC'!$M176)*(1+'7. INPUT O&amp;N UC'!$N176)^2)))</f>
        <v>0</v>
      </c>
      <c r="AQ424" s="297">
        <f>IF(AQ$78="NA",0,IF(AQ$78="POC",'7. INPUT O&amp;N UC'!$H176*'7. INPUT O&amp;N UC'!$L176,IF(AQ$78="RUN",'7. INPUT O&amp;N UC'!$H176*'7. INPUT O&amp;N UC'!$L176*(1-'7. INPUT O&amp;N UC'!$M176)*(1+'7. INPUT O&amp;N UC'!$N176)^2)))</f>
        <v>0</v>
      </c>
      <c r="AR424" s="297">
        <f>IF(AR$78="NA",0,IF(AR$78="POC",'7. INPUT O&amp;N UC'!$H176*'7. INPUT O&amp;N UC'!$L176,IF(AR$78="RUN",'7. INPUT O&amp;N UC'!$H176*'7. INPUT O&amp;N UC'!$L176*(1-'7. INPUT O&amp;N UC'!$M176)*(1+'7. INPUT O&amp;N UC'!$N176)^2)))</f>
        <v>0</v>
      </c>
      <c r="AS424" s="297">
        <f>IF(AS$78="NA",0,IF(AS$78="POC",'7. INPUT O&amp;N UC'!$H176*'7. INPUT O&amp;N UC'!$L176,IF(AS$78="RUN",'7. INPUT O&amp;N UC'!$H176*'7. INPUT O&amp;N UC'!$L176*(1-'7. INPUT O&amp;N UC'!$M176)*(1+'7. INPUT O&amp;N UC'!$N176)^2)))</f>
        <v>0</v>
      </c>
      <c r="AT424" s="297">
        <f>IF(AT$78="NA",0,IF(AT$78="POC",'7. INPUT O&amp;N UC'!$H176*'7. INPUT O&amp;N UC'!$L176,IF(AT$78="RUN",'7. INPUT O&amp;N UC'!$H176*'7. INPUT O&amp;N UC'!$L176*(1-'7. INPUT O&amp;N UC'!$M176)*(1+'7. INPUT O&amp;N UC'!$N176)^2)))</f>
        <v>0</v>
      </c>
      <c r="AU424" s="297">
        <f>IF(AU$78="NA",0,IF(AU$78="POC",'7. INPUT O&amp;N UC'!$H176*'7. INPUT O&amp;N UC'!$L176,IF(AU$78="RUN",'7. INPUT O&amp;N UC'!$H176*'7. INPUT O&amp;N UC'!$L176*(1-'7. INPUT O&amp;N UC'!$M176)*(1+'7. INPUT O&amp;N UC'!$N176)^3)))</f>
        <v>0</v>
      </c>
      <c r="AV424" s="297">
        <f>IF(AV$78="NA",0,IF(AV$78="POC",'7. INPUT O&amp;N UC'!$H176*'7. INPUT O&amp;N UC'!$L176,IF(AV$78="RUN",'7. INPUT O&amp;N UC'!$H176*'7. INPUT O&amp;N UC'!$L176*(1-'7. INPUT O&amp;N UC'!$M176)*(1+'7. INPUT O&amp;N UC'!$N176)^3)))</f>
        <v>0</v>
      </c>
      <c r="AW424" s="297">
        <f>IF(AW$78="NA",0,IF(AW$78="POC",'7. INPUT O&amp;N UC'!$H176*'7. INPUT O&amp;N UC'!$L176,IF(AW$78="RUN",'7. INPUT O&amp;N UC'!$H176*'7. INPUT O&amp;N UC'!$L176*(1-'7. INPUT O&amp;N UC'!$M176)*(1+'7. INPUT O&amp;N UC'!$N176)^3)))</f>
        <v>0</v>
      </c>
      <c r="AX424" s="297">
        <f>IF(AX$78="NA",0,IF(AX$78="POC",'7. INPUT O&amp;N UC'!$H176*'7. INPUT O&amp;N UC'!$L176,IF(AX$78="RUN",'7. INPUT O&amp;N UC'!$H176*'7. INPUT O&amp;N UC'!$L176*(1-'7. INPUT O&amp;N UC'!$M176)*(1+'7. INPUT O&amp;N UC'!$N176)^3)))</f>
        <v>0</v>
      </c>
      <c r="AY424" s="297">
        <f>IF(AY$78="NA",0,IF(AY$78="POC",'7. INPUT O&amp;N UC'!$H176*'7. INPUT O&amp;N UC'!$L176,IF(AY$78="RUN",'7. INPUT O&amp;N UC'!$H176*'7. INPUT O&amp;N UC'!$L176*(1-'7. INPUT O&amp;N UC'!$M176)*(1+'7. INPUT O&amp;N UC'!$N176)^3)))</f>
        <v>0</v>
      </c>
      <c r="AZ424" s="297">
        <f>IF(AZ$78="NA",0,IF(AZ$78="POC",'7. INPUT O&amp;N UC'!$H176*'7. INPUT O&amp;N UC'!$L176,IF(AZ$78="RUN",'7. INPUT O&amp;N UC'!$H176*'7. INPUT O&amp;N UC'!$L176*(1-'7. INPUT O&amp;N UC'!$M176)*(1+'7. INPUT O&amp;N UC'!$N176)^3)))</f>
        <v>0</v>
      </c>
      <c r="BA424" s="297">
        <f>IF(BA$78="NA",0,IF(BA$78="POC",'7. INPUT O&amp;N UC'!$H176*'7. INPUT O&amp;N UC'!$L176,IF(BA$78="RUN",'7. INPUT O&amp;N UC'!$H176*'7. INPUT O&amp;N UC'!$L176*(1-'7. INPUT O&amp;N UC'!$M176)*(1+'7. INPUT O&amp;N UC'!$N176)^3)))</f>
        <v>0</v>
      </c>
      <c r="BB424" s="297">
        <f>IF(BB$78="NA",0,IF(BB$78="POC",'7. INPUT O&amp;N UC'!$H176*'7. INPUT O&amp;N UC'!$L176,IF(BB$78="RUN",'7. INPUT O&amp;N UC'!$H176*'7. INPUT O&amp;N UC'!$L176*(1-'7. INPUT O&amp;N UC'!$M176)*(1+'7. INPUT O&amp;N UC'!$N176)^3)))</f>
        <v>0</v>
      </c>
      <c r="BC424" s="297">
        <f>IF(BC$78="NA",0,IF(BC$78="POC",'7. INPUT O&amp;N UC'!$H176*'7. INPUT O&amp;N UC'!$L176,IF(BC$78="RUN",'7. INPUT O&amp;N UC'!$H176*'7. INPUT O&amp;N UC'!$L176*(1-'7. INPUT O&amp;N UC'!$M176)*(1+'7. INPUT O&amp;N UC'!$N176)^3)))</f>
        <v>0</v>
      </c>
      <c r="BD424" s="297">
        <f>IF(BD$78="NA",0,IF(BD$78="POC",'7. INPUT O&amp;N UC'!$H176*'7. INPUT O&amp;N UC'!$L176,IF(BD$78="RUN",'7. INPUT O&amp;N UC'!$H176*'7. INPUT O&amp;N UC'!$L176*(1-'7. INPUT O&amp;N UC'!$M176)*(1+'7. INPUT O&amp;N UC'!$N176)^3)))</f>
        <v>0</v>
      </c>
      <c r="BE424" s="297">
        <f>IF(BE$78="NA",0,IF(BE$78="POC",'7. INPUT O&amp;N UC'!$H176*'7. INPUT O&amp;N UC'!$L176,IF(BE$78="RUN",'7. INPUT O&amp;N UC'!$H176*'7. INPUT O&amp;N UC'!$L176*(1-'7. INPUT O&amp;N UC'!$M176)*(1+'7. INPUT O&amp;N UC'!$N176)^3)))</f>
        <v>0</v>
      </c>
      <c r="BF424" s="297">
        <f>IF(BF$78="NA",0,IF(BF$78="POC",'7. INPUT O&amp;N UC'!$H176*'7. INPUT O&amp;N UC'!$L176,IF(BF$78="RUN",'7. INPUT O&amp;N UC'!$H176*'7. INPUT O&amp;N UC'!$L176*(1-'7. INPUT O&amp;N UC'!$M176)*(1+'7. INPUT O&amp;N UC'!$N176)^3)))</f>
        <v>0</v>
      </c>
      <c r="BG424" s="297">
        <f>IF(BG$78="NA",0,IF(BG$78="POC",'7. INPUT O&amp;N UC'!$H176*'7. INPUT O&amp;N UC'!$L176,IF(BG$78="RUN",'7. INPUT O&amp;N UC'!$H176*'7. INPUT O&amp;N UC'!$L176*(1-'7. INPUT O&amp;N UC'!$M176)*(1+'7. INPUT O&amp;N UC'!$N176)^4)))</f>
        <v>0</v>
      </c>
      <c r="BH424" s="297">
        <f>IF(BH$78="NA",0,IF(BH$78="POC",'7. INPUT O&amp;N UC'!$H176*'7. INPUT O&amp;N UC'!$L176,IF(BH$78="RUN",'7. INPUT O&amp;N UC'!$H176*'7. INPUT O&amp;N UC'!$L176*(1-'7. INPUT O&amp;N UC'!$M176)*(1+'7. INPUT O&amp;N UC'!$N176)^4)))</f>
        <v>0</v>
      </c>
      <c r="BI424" s="297">
        <f>IF(BI$78="NA",0,IF(BI$78="POC",'7. INPUT O&amp;N UC'!$H176*'7. INPUT O&amp;N UC'!$L176,IF(BI$78="RUN",'7. INPUT O&amp;N UC'!$H176*'7. INPUT O&amp;N UC'!$L176*(1-'7. INPUT O&amp;N UC'!$M176)*(1+'7. INPUT O&amp;N UC'!$N176)^4)))</f>
        <v>0</v>
      </c>
      <c r="BJ424" s="297">
        <f>IF(BJ$78="NA",0,IF(BJ$78="POC",'7. INPUT O&amp;N UC'!$H176*'7. INPUT O&amp;N UC'!$L176,IF(BJ$78="RUN",'7. INPUT O&amp;N UC'!$H176*'7. INPUT O&amp;N UC'!$L176*(1-'7. INPUT O&amp;N UC'!$M176)*(1+'7. INPUT O&amp;N UC'!$N176)^4)))</f>
        <v>0</v>
      </c>
      <c r="BK424" s="297">
        <f>IF(BK$78="NA",0,IF(BK$78="POC",'7. INPUT O&amp;N UC'!$H176*'7. INPUT O&amp;N UC'!$L176,IF(BK$78="RUN",'7. INPUT O&amp;N UC'!$H176*'7. INPUT O&amp;N UC'!$L176*(1-'7. INPUT O&amp;N UC'!$M176)*(1+'7. INPUT O&amp;N UC'!$N176)^4)))</f>
        <v>0</v>
      </c>
      <c r="BL424" s="297">
        <f>IF(BL$78="NA",0,IF(BL$78="POC",'7. INPUT O&amp;N UC'!$H176*'7. INPUT O&amp;N UC'!$L176,IF(BL$78="RUN",'7. INPUT O&amp;N UC'!$H176*'7. INPUT O&amp;N UC'!$L176*(1-'7. INPUT O&amp;N UC'!$M176)*(1+'7. INPUT O&amp;N UC'!$N176)^4)))</f>
        <v>0</v>
      </c>
      <c r="BM424" s="297">
        <f>IF(BM$78="NA",0,IF(BM$78="POC",'7. INPUT O&amp;N UC'!$H176*'7. INPUT O&amp;N UC'!$L176,IF(BM$78="RUN",'7. INPUT O&amp;N UC'!$H176*'7. INPUT O&amp;N UC'!$L176*(1-'7. INPUT O&amp;N UC'!$M176)*(1+'7. INPUT O&amp;N UC'!$N176)^4)))</f>
        <v>0</v>
      </c>
      <c r="BN424" s="297">
        <f>IF(BN$78="NA",0,IF(BN$78="POC",'7. INPUT O&amp;N UC'!$H176*'7. INPUT O&amp;N UC'!$L176,IF(BN$78="RUN",'7. INPUT O&amp;N UC'!$H176*'7. INPUT O&amp;N UC'!$L176*(1-'7. INPUT O&amp;N UC'!$M176)*(1+'7. INPUT O&amp;N UC'!$N176)^4)))</f>
        <v>0</v>
      </c>
      <c r="BO424" s="297">
        <f>IF(BO$78="NA",0,IF(BO$78="POC",'7. INPUT O&amp;N UC'!$H176*'7. INPUT O&amp;N UC'!$L176,IF(BO$78="RUN",'7. INPUT O&amp;N UC'!$H176*'7. INPUT O&amp;N UC'!$L176*(1-'7. INPUT O&amp;N UC'!$M176)*(1+'7. INPUT O&amp;N UC'!$N176)^4)))</f>
        <v>0</v>
      </c>
      <c r="BP424" s="297">
        <f>IF(BP$78="NA",0,IF(BP$78="POC",'7. INPUT O&amp;N UC'!$H176*'7. INPUT O&amp;N UC'!$L176,IF(BP$78="RUN",'7. INPUT O&amp;N UC'!$H176*'7. INPUT O&amp;N UC'!$L176*(1-'7. INPUT O&amp;N UC'!$M176)*(1+'7. INPUT O&amp;N UC'!$N176)^4)))</f>
        <v>0</v>
      </c>
      <c r="BQ424" s="297">
        <f>IF(BQ$78="NA",0,IF(BQ$78="POC",'7. INPUT O&amp;N UC'!$H176*'7. INPUT O&amp;N UC'!$L176,IF(BQ$78="RUN",'7. INPUT O&amp;N UC'!$H176*'7. INPUT O&amp;N UC'!$L176*(1-'7. INPUT O&amp;N UC'!$M176)*(1+'7. INPUT O&amp;N UC'!$N176)^4)))</f>
        <v>0</v>
      </c>
      <c r="BR424" s="297">
        <f>IF(BR$78="NA",0,IF(BR$78="POC",'7. INPUT O&amp;N UC'!$H176*'7. INPUT O&amp;N UC'!$L176,IF(BR$78="RUN",'7. INPUT O&amp;N UC'!$H176*'7. INPUT O&amp;N UC'!$L176*(1-'7. INPUT O&amp;N UC'!$M176)*(1+'7. INPUT O&amp;N UC'!$N176)^4)))</f>
        <v>0</v>
      </c>
      <c r="BS424" s="297">
        <f>IF(BS$78="NA",0,IF(BS$78="POC",'7. INPUT O&amp;N UC'!$H176*'7. INPUT O&amp;N UC'!$L176,IF(BS$78="RUN",'7. INPUT O&amp;N UC'!$H176*'7. INPUT O&amp;N UC'!$L176*(1-'7. INPUT O&amp;N UC'!$M176)*(1+'7. INPUT O&amp;N UC'!$N176)^4)))</f>
        <v>0</v>
      </c>
    </row>
    <row r="425" spans="2:71" s="80" customFormat="1" ht="16" outlineLevel="2">
      <c r="B425" s="129" t="str">
        <f>'7. INPUT O&amp;N UC'!D177</f>
        <v>O&amp;N UC-4.1.6-Item #3</v>
      </c>
      <c r="C425" s="129">
        <f>'7. INPUT O&amp;N UC'!F177</f>
        <v>0</v>
      </c>
      <c r="E425" s="297">
        <f t="shared" si="236"/>
        <v>0</v>
      </c>
      <c r="F425" s="297">
        <f t="shared" si="237"/>
        <v>0</v>
      </c>
      <c r="G425" s="297">
        <f t="shared" si="238"/>
        <v>0</v>
      </c>
      <c r="H425" s="297">
        <f t="shared" si="239"/>
        <v>0</v>
      </c>
      <c r="I425" s="297">
        <f t="shared" si="240"/>
        <v>0</v>
      </c>
      <c r="J425" s="297">
        <f t="shared" si="241"/>
        <v>0</v>
      </c>
      <c r="K425" s="319"/>
      <c r="L425" s="297">
        <f>IF(L$78="NA",0,IF(L$78="POC",'7. INPUT O&amp;N UC'!$H177*'7. INPUT O&amp;N UC'!$L177,IF(L$78="RUN",'7. INPUT O&amp;N UC'!$H177*'7. INPUT O&amp;N UC'!$L177*(1-'7. INPUT O&amp;N UC'!$M177))))</f>
        <v>0</v>
      </c>
      <c r="M425" s="297">
        <f>IF(M$78="NA",0,IF(M$78="POC",'7. INPUT O&amp;N UC'!$H177*'7. INPUT O&amp;N UC'!$L177,IF(M$78="RUN",'7. INPUT O&amp;N UC'!$H177*'7. INPUT O&amp;N UC'!$L177*(1-'7. INPUT O&amp;N UC'!$M177))))</f>
        <v>0</v>
      </c>
      <c r="N425" s="297">
        <f>IF(N$78="NA",0,IF(N$78="POC",'7. INPUT O&amp;N UC'!$H177*'7. INPUT O&amp;N UC'!$L177,IF(N$78="RUN",'7. INPUT O&amp;N UC'!$H177*'7. INPUT O&amp;N UC'!$L177*(1-'7. INPUT O&amp;N UC'!$M177))))</f>
        <v>0</v>
      </c>
      <c r="O425" s="297">
        <f>IF(O$78="NA",0,IF(O$78="POC",'7. INPUT O&amp;N UC'!$H177*'7. INPUT O&amp;N UC'!$L177,IF(O$78="RUN",'7. INPUT O&amp;N UC'!$H177*'7. INPUT O&amp;N UC'!$L177*(1-'7. INPUT O&amp;N UC'!$M177))))</f>
        <v>0</v>
      </c>
      <c r="P425" s="297">
        <f>IF(P$78="NA",0,IF(P$78="POC",'7. INPUT O&amp;N UC'!$H177*'7. INPUT O&amp;N UC'!$L177,IF(P$78="RUN",'7. INPUT O&amp;N UC'!$H177*'7. INPUT O&amp;N UC'!$L177*(1-'7. INPUT O&amp;N UC'!$M177))))</f>
        <v>0</v>
      </c>
      <c r="Q425" s="297">
        <f>IF(Q$78="NA",0,IF(Q$78="POC",'7. INPUT O&amp;N UC'!$H177*'7. INPUT O&amp;N UC'!$L177,IF(Q$78="RUN",'7. INPUT O&amp;N UC'!$H177*'7. INPUT O&amp;N UC'!$L177*(1-'7. INPUT O&amp;N UC'!$M177))))</f>
        <v>0</v>
      </c>
      <c r="R425" s="297">
        <f>IF(R$78="NA",0,IF(R$78="POC",'7. INPUT O&amp;N UC'!$H177*'7. INPUT O&amp;N UC'!$L177,IF(R$78="RUN",'7. INPUT O&amp;N UC'!$H177*'7. INPUT O&amp;N UC'!$L177*(1-'7. INPUT O&amp;N UC'!$M177))))</f>
        <v>0</v>
      </c>
      <c r="S425" s="297">
        <f>IF(S$78="NA",0,IF(S$78="POC",'7. INPUT O&amp;N UC'!$H177*'7. INPUT O&amp;N UC'!$L177,IF(S$78="RUN",'7. INPUT O&amp;N UC'!$H177*'7. INPUT O&amp;N UC'!$L177*(1-'7. INPUT O&amp;N UC'!$M177))))</f>
        <v>0</v>
      </c>
      <c r="T425" s="297">
        <f>IF(T$78="NA",0,IF(T$78="POC",'7. INPUT O&amp;N UC'!$H177*'7. INPUT O&amp;N UC'!$L177,IF(T$78="RUN",'7. INPUT O&amp;N UC'!$H177*'7. INPUT O&amp;N UC'!$L177*(1-'7. INPUT O&amp;N UC'!$M177))))</f>
        <v>0</v>
      </c>
      <c r="U425" s="297">
        <f>IF(U$78="NA",0,IF(U$78="POC",'7. INPUT O&amp;N UC'!$H177*'7. INPUT O&amp;N UC'!$L177,IF(U$78="RUN",'7. INPUT O&amp;N UC'!$H177*'7. INPUT O&amp;N UC'!$L177*(1-'7. INPUT O&amp;N UC'!$M177))))</f>
        <v>0</v>
      </c>
      <c r="V425" s="297">
        <f>IF(V$78="NA",0,IF(V$78="POC",'7. INPUT O&amp;N UC'!$H177*'7. INPUT O&amp;N UC'!$L177,IF(V$78="RUN",'7. INPUT O&amp;N UC'!$H177*'7. INPUT O&amp;N UC'!$L177*(1-'7. INPUT O&amp;N UC'!$M177))))</f>
        <v>0</v>
      </c>
      <c r="W425" s="297">
        <f>IF(W$78="NA",0,IF(W$78="POC",'7. INPUT O&amp;N UC'!$H177*'7. INPUT O&amp;N UC'!$L177,IF(W$78="RUN",'7. INPUT O&amp;N UC'!$H177*'7. INPUT O&amp;N UC'!$L177*(1-'7. INPUT O&amp;N UC'!$M177)*(1+'7. INPUT O&amp;N UC'!$N177))))</f>
        <v>0</v>
      </c>
      <c r="X425" s="297">
        <f>IF(X$78="NA",0,IF(X$78="POC",'7. INPUT O&amp;N UC'!$H177*'7. INPUT O&amp;N UC'!$L177,IF(X$78="RUN",'7. INPUT O&amp;N UC'!$H177*'7. INPUT O&amp;N UC'!$L177*(1-'7. INPUT O&amp;N UC'!$M177)*(1+'7. INPUT O&amp;N UC'!$N177))))</f>
        <v>0</v>
      </c>
      <c r="Y425" s="297">
        <f>IF(Y$78="NA",0,IF(Y$78="POC",'7. INPUT O&amp;N UC'!$H177*'7. INPUT O&amp;N UC'!$L177,IF(Y$78="RUN",'7. INPUT O&amp;N UC'!$H177*'7. INPUT O&amp;N UC'!$L177*(1-'7. INPUT O&amp;N UC'!$M177)*(1+'7. INPUT O&amp;N UC'!$N177))))</f>
        <v>0</v>
      </c>
      <c r="Z425" s="297">
        <f>IF(Z$78="NA",0,IF(Z$78="POC",'7. INPUT O&amp;N UC'!$H177*'7. INPUT O&amp;N UC'!$L177,IF(Z$78="RUN",'7. INPUT O&amp;N UC'!$H177*'7. INPUT O&amp;N UC'!$L177*(1-'7. INPUT O&amp;N UC'!$M177)*(1+'7. INPUT O&amp;N UC'!$N177))))</f>
        <v>0</v>
      </c>
      <c r="AA425" s="297">
        <f>IF(AA$78="NA",0,IF(AA$78="POC",'7. INPUT O&amp;N UC'!$H177*'7. INPUT O&amp;N UC'!$L177,IF(AA$78="RUN",'7. INPUT O&amp;N UC'!$H177*'7. INPUT O&amp;N UC'!$L177*(1-'7. INPUT O&amp;N UC'!$M177)*(1+'7. INPUT O&amp;N UC'!$N177))))</f>
        <v>0</v>
      </c>
      <c r="AB425" s="297">
        <f>IF(AB$78="NA",0,IF(AB$78="POC",'7. INPUT O&amp;N UC'!$H177*'7. INPUT O&amp;N UC'!$L177,IF(AB$78="RUN",'7. INPUT O&amp;N UC'!$H177*'7. INPUT O&amp;N UC'!$L177*(1-'7. INPUT O&amp;N UC'!$M177)*(1+'7. INPUT O&amp;N UC'!$N177))))</f>
        <v>0</v>
      </c>
      <c r="AC425" s="297">
        <f>IF(AC$78="NA",0,IF(AC$78="POC",'7. INPUT O&amp;N UC'!$H177*'7. INPUT O&amp;N UC'!$L177,IF(AC$78="RUN",'7. INPUT O&amp;N UC'!$H177*'7. INPUT O&amp;N UC'!$L177*(1-'7. INPUT O&amp;N UC'!$M177)*(1+'7. INPUT O&amp;N UC'!$N177))))</f>
        <v>0</v>
      </c>
      <c r="AD425" s="297">
        <f>IF(AD$78="NA",0,IF(AD$78="POC",'7. INPUT O&amp;N UC'!$H177*'7. INPUT O&amp;N UC'!$L177,IF(AD$78="RUN",'7. INPUT O&amp;N UC'!$H177*'7. INPUT O&amp;N UC'!$L177*(1-'7. INPUT O&amp;N UC'!$M177)*(1+'7. INPUT O&amp;N UC'!$N177))))</f>
        <v>0</v>
      </c>
      <c r="AE425" s="297">
        <f>IF(AE$78="NA",0,IF(AE$78="POC",'7. INPUT O&amp;N UC'!$H177*'7. INPUT O&amp;N UC'!$L177,IF(AE$78="RUN",'7. INPUT O&amp;N UC'!$H177*'7. INPUT O&amp;N UC'!$L177*(1-'7. INPUT O&amp;N UC'!$M177)*(1+'7. INPUT O&amp;N UC'!$N177))))</f>
        <v>0</v>
      </c>
      <c r="AF425" s="297">
        <f>IF(AF$78="NA",0,IF(AF$78="POC",'7. INPUT O&amp;N UC'!$H177*'7. INPUT O&amp;N UC'!$L177,IF(AF$78="RUN",'7. INPUT O&amp;N UC'!$H177*'7. INPUT O&amp;N UC'!$L177*(1-'7. INPUT O&amp;N UC'!$M177)*(1+'7. INPUT O&amp;N UC'!$N177))))</f>
        <v>0</v>
      </c>
      <c r="AG425" s="297">
        <f>IF(AG$78="NA",0,IF(AG$78="POC",'7. INPUT O&amp;N UC'!$H177*'7. INPUT O&amp;N UC'!$L177,IF(AG$78="RUN",'7. INPUT O&amp;N UC'!$H177*'7. INPUT O&amp;N UC'!$L177*(1-'7. INPUT O&amp;N UC'!$M177)*(1+'7. INPUT O&amp;N UC'!$N177))))</f>
        <v>0</v>
      </c>
      <c r="AH425" s="297">
        <f>IF(AH$78="NA",0,IF(AH$78="POC",'7. INPUT O&amp;N UC'!$H177*'7. INPUT O&amp;N UC'!$L177,IF(AH$78="RUN",'7. INPUT O&amp;N UC'!$H177*'7. INPUT O&amp;N UC'!$L177*(1-'7. INPUT O&amp;N UC'!$M177)*(1+'7. INPUT O&amp;N UC'!$N177))))</f>
        <v>0</v>
      </c>
      <c r="AI425" s="297">
        <f>IF(AI$78="NA",0,IF(AI$78="POC",'7. INPUT O&amp;N UC'!$H177*'7. INPUT O&amp;N UC'!$L177,IF(AI$78="RUN",'7. INPUT O&amp;N UC'!$H177*'7. INPUT O&amp;N UC'!$L177*(1-'7. INPUT O&amp;N UC'!$M177)*(1+'7. INPUT O&amp;N UC'!$N177)^2)))</f>
        <v>0</v>
      </c>
      <c r="AJ425" s="297">
        <f>IF(AJ$78="NA",0,IF(AJ$78="POC",'7. INPUT O&amp;N UC'!$H177*'7. INPUT O&amp;N UC'!$L177,IF(AJ$78="RUN",'7. INPUT O&amp;N UC'!$H177*'7. INPUT O&amp;N UC'!$L177*(1-'7. INPUT O&amp;N UC'!$M177)*(1+'7. INPUT O&amp;N UC'!$N177)^2)))</f>
        <v>0</v>
      </c>
      <c r="AK425" s="297">
        <f>IF(AK$78="NA",0,IF(AK$78="POC",'7. INPUT O&amp;N UC'!$H177*'7. INPUT O&amp;N UC'!$L177,IF(AK$78="RUN",'7. INPUT O&amp;N UC'!$H177*'7. INPUT O&amp;N UC'!$L177*(1-'7. INPUT O&amp;N UC'!$M177)*(1+'7. INPUT O&amp;N UC'!$N177)^2)))</f>
        <v>0</v>
      </c>
      <c r="AL425" s="297">
        <f>IF(AL$78="NA",0,IF(AL$78="POC",'7. INPUT O&amp;N UC'!$H177*'7. INPUT O&amp;N UC'!$L177,IF(AL$78="RUN",'7. INPUT O&amp;N UC'!$H177*'7. INPUT O&amp;N UC'!$L177*(1-'7. INPUT O&amp;N UC'!$M177)*(1+'7. INPUT O&amp;N UC'!$N177)^2)))</f>
        <v>0</v>
      </c>
      <c r="AM425" s="297">
        <f>IF(AM$78="NA",0,IF(AM$78="POC",'7. INPUT O&amp;N UC'!$H177*'7. INPUT O&amp;N UC'!$L177,IF(AM$78="RUN",'7. INPUT O&amp;N UC'!$H177*'7. INPUT O&amp;N UC'!$L177*(1-'7. INPUT O&amp;N UC'!$M177)*(1+'7. INPUT O&amp;N UC'!$N177)^2)))</f>
        <v>0</v>
      </c>
      <c r="AN425" s="297">
        <f>IF(AN$78="NA",0,IF(AN$78="POC",'7. INPUT O&amp;N UC'!$H177*'7. INPUT O&amp;N UC'!$L177,IF(AN$78="RUN",'7. INPUT O&amp;N UC'!$H177*'7. INPUT O&amp;N UC'!$L177*(1-'7. INPUT O&amp;N UC'!$M177)*(1+'7. INPUT O&amp;N UC'!$N177)^2)))</f>
        <v>0</v>
      </c>
      <c r="AO425" s="297">
        <f>IF(AO$78="NA",0,IF(AO$78="POC",'7. INPUT O&amp;N UC'!$H177*'7. INPUT O&amp;N UC'!$L177,IF(AO$78="RUN",'7. INPUT O&amp;N UC'!$H177*'7. INPUT O&amp;N UC'!$L177*(1-'7. INPUT O&amp;N UC'!$M177)*(1+'7. INPUT O&amp;N UC'!$N177)^2)))</f>
        <v>0</v>
      </c>
      <c r="AP425" s="297">
        <f>IF(AP$78="NA",0,IF(AP$78="POC",'7. INPUT O&amp;N UC'!$H177*'7. INPUT O&amp;N UC'!$L177,IF(AP$78="RUN",'7. INPUT O&amp;N UC'!$H177*'7. INPUT O&amp;N UC'!$L177*(1-'7. INPUT O&amp;N UC'!$M177)*(1+'7. INPUT O&amp;N UC'!$N177)^2)))</f>
        <v>0</v>
      </c>
      <c r="AQ425" s="297">
        <f>IF(AQ$78="NA",0,IF(AQ$78="POC",'7. INPUT O&amp;N UC'!$H177*'7. INPUT O&amp;N UC'!$L177,IF(AQ$78="RUN",'7. INPUT O&amp;N UC'!$H177*'7. INPUT O&amp;N UC'!$L177*(1-'7. INPUT O&amp;N UC'!$M177)*(1+'7. INPUT O&amp;N UC'!$N177)^2)))</f>
        <v>0</v>
      </c>
      <c r="AR425" s="297">
        <f>IF(AR$78="NA",0,IF(AR$78="POC",'7. INPUT O&amp;N UC'!$H177*'7. INPUT O&amp;N UC'!$L177,IF(AR$78="RUN",'7. INPUT O&amp;N UC'!$H177*'7. INPUT O&amp;N UC'!$L177*(1-'7. INPUT O&amp;N UC'!$M177)*(1+'7. INPUT O&amp;N UC'!$N177)^2)))</f>
        <v>0</v>
      </c>
      <c r="AS425" s="297">
        <f>IF(AS$78="NA",0,IF(AS$78="POC",'7. INPUT O&amp;N UC'!$H177*'7. INPUT O&amp;N UC'!$L177,IF(AS$78="RUN",'7. INPUT O&amp;N UC'!$H177*'7. INPUT O&amp;N UC'!$L177*(1-'7. INPUT O&amp;N UC'!$M177)*(1+'7. INPUT O&amp;N UC'!$N177)^2)))</f>
        <v>0</v>
      </c>
      <c r="AT425" s="297">
        <f>IF(AT$78="NA",0,IF(AT$78="POC",'7. INPUT O&amp;N UC'!$H177*'7. INPUT O&amp;N UC'!$L177,IF(AT$78="RUN",'7. INPUT O&amp;N UC'!$H177*'7. INPUT O&amp;N UC'!$L177*(1-'7. INPUT O&amp;N UC'!$M177)*(1+'7. INPUT O&amp;N UC'!$N177)^2)))</f>
        <v>0</v>
      </c>
      <c r="AU425" s="297">
        <f>IF(AU$78="NA",0,IF(AU$78="POC",'7. INPUT O&amp;N UC'!$H177*'7. INPUT O&amp;N UC'!$L177,IF(AU$78="RUN",'7. INPUT O&amp;N UC'!$H177*'7. INPUT O&amp;N UC'!$L177*(1-'7. INPUT O&amp;N UC'!$M177)*(1+'7. INPUT O&amp;N UC'!$N177)^3)))</f>
        <v>0</v>
      </c>
      <c r="AV425" s="297">
        <f>IF(AV$78="NA",0,IF(AV$78="POC",'7. INPUT O&amp;N UC'!$H177*'7. INPUT O&amp;N UC'!$L177,IF(AV$78="RUN",'7. INPUT O&amp;N UC'!$H177*'7. INPUT O&amp;N UC'!$L177*(1-'7. INPUT O&amp;N UC'!$M177)*(1+'7. INPUT O&amp;N UC'!$N177)^3)))</f>
        <v>0</v>
      </c>
      <c r="AW425" s="297">
        <f>IF(AW$78="NA",0,IF(AW$78="POC",'7. INPUT O&amp;N UC'!$H177*'7. INPUT O&amp;N UC'!$L177,IF(AW$78="RUN",'7. INPUT O&amp;N UC'!$H177*'7. INPUT O&amp;N UC'!$L177*(1-'7. INPUT O&amp;N UC'!$M177)*(1+'7. INPUT O&amp;N UC'!$N177)^3)))</f>
        <v>0</v>
      </c>
      <c r="AX425" s="297">
        <f>IF(AX$78="NA",0,IF(AX$78="POC",'7. INPUT O&amp;N UC'!$H177*'7. INPUT O&amp;N UC'!$L177,IF(AX$78="RUN",'7. INPUT O&amp;N UC'!$H177*'7. INPUT O&amp;N UC'!$L177*(1-'7. INPUT O&amp;N UC'!$M177)*(1+'7. INPUT O&amp;N UC'!$N177)^3)))</f>
        <v>0</v>
      </c>
      <c r="AY425" s="297">
        <f>IF(AY$78="NA",0,IF(AY$78="POC",'7. INPUT O&amp;N UC'!$H177*'7. INPUT O&amp;N UC'!$L177,IF(AY$78="RUN",'7. INPUT O&amp;N UC'!$H177*'7. INPUT O&amp;N UC'!$L177*(1-'7. INPUT O&amp;N UC'!$M177)*(1+'7. INPUT O&amp;N UC'!$N177)^3)))</f>
        <v>0</v>
      </c>
      <c r="AZ425" s="297">
        <f>IF(AZ$78="NA",0,IF(AZ$78="POC",'7. INPUT O&amp;N UC'!$H177*'7. INPUT O&amp;N UC'!$L177,IF(AZ$78="RUN",'7. INPUT O&amp;N UC'!$H177*'7. INPUT O&amp;N UC'!$L177*(1-'7. INPUT O&amp;N UC'!$M177)*(1+'7. INPUT O&amp;N UC'!$N177)^3)))</f>
        <v>0</v>
      </c>
      <c r="BA425" s="297">
        <f>IF(BA$78="NA",0,IF(BA$78="POC",'7. INPUT O&amp;N UC'!$H177*'7. INPUT O&amp;N UC'!$L177,IF(BA$78="RUN",'7. INPUT O&amp;N UC'!$H177*'7. INPUT O&amp;N UC'!$L177*(1-'7. INPUT O&amp;N UC'!$M177)*(1+'7. INPUT O&amp;N UC'!$N177)^3)))</f>
        <v>0</v>
      </c>
      <c r="BB425" s="297">
        <f>IF(BB$78="NA",0,IF(BB$78="POC",'7. INPUT O&amp;N UC'!$H177*'7. INPUT O&amp;N UC'!$L177,IF(BB$78="RUN",'7. INPUT O&amp;N UC'!$H177*'7. INPUT O&amp;N UC'!$L177*(1-'7. INPUT O&amp;N UC'!$M177)*(1+'7. INPUT O&amp;N UC'!$N177)^3)))</f>
        <v>0</v>
      </c>
      <c r="BC425" s="297">
        <f>IF(BC$78="NA",0,IF(BC$78="POC",'7. INPUT O&amp;N UC'!$H177*'7. INPUT O&amp;N UC'!$L177,IF(BC$78="RUN",'7. INPUT O&amp;N UC'!$H177*'7. INPUT O&amp;N UC'!$L177*(1-'7. INPUT O&amp;N UC'!$M177)*(1+'7. INPUT O&amp;N UC'!$N177)^3)))</f>
        <v>0</v>
      </c>
      <c r="BD425" s="297">
        <f>IF(BD$78="NA",0,IF(BD$78="POC",'7. INPUT O&amp;N UC'!$H177*'7. INPUT O&amp;N UC'!$L177,IF(BD$78="RUN",'7. INPUT O&amp;N UC'!$H177*'7. INPUT O&amp;N UC'!$L177*(1-'7. INPUT O&amp;N UC'!$M177)*(1+'7. INPUT O&amp;N UC'!$N177)^3)))</f>
        <v>0</v>
      </c>
      <c r="BE425" s="297">
        <f>IF(BE$78="NA",0,IF(BE$78="POC",'7. INPUT O&amp;N UC'!$H177*'7. INPUT O&amp;N UC'!$L177,IF(BE$78="RUN",'7. INPUT O&amp;N UC'!$H177*'7. INPUT O&amp;N UC'!$L177*(1-'7. INPUT O&amp;N UC'!$M177)*(1+'7. INPUT O&amp;N UC'!$N177)^3)))</f>
        <v>0</v>
      </c>
      <c r="BF425" s="297">
        <f>IF(BF$78="NA",0,IF(BF$78="POC",'7. INPUT O&amp;N UC'!$H177*'7. INPUT O&amp;N UC'!$L177,IF(BF$78="RUN",'7. INPUT O&amp;N UC'!$H177*'7. INPUT O&amp;N UC'!$L177*(1-'7. INPUT O&amp;N UC'!$M177)*(1+'7. INPUT O&amp;N UC'!$N177)^3)))</f>
        <v>0</v>
      </c>
      <c r="BG425" s="297">
        <f>IF(BG$78="NA",0,IF(BG$78="POC",'7. INPUT O&amp;N UC'!$H177*'7. INPUT O&amp;N UC'!$L177,IF(BG$78="RUN",'7. INPUT O&amp;N UC'!$H177*'7. INPUT O&amp;N UC'!$L177*(1-'7. INPUT O&amp;N UC'!$M177)*(1+'7. INPUT O&amp;N UC'!$N177)^4)))</f>
        <v>0</v>
      </c>
      <c r="BH425" s="297">
        <f>IF(BH$78="NA",0,IF(BH$78="POC",'7. INPUT O&amp;N UC'!$H177*'7. INPUT O&amp;N UC'!$L177,IF(BH$78="RUN",'7. INPUT O&amp;N UC'!$H177*'7. INPUT O&amp;N UC'!$L177*(1-'7. INPUT O&amp;N UC'!$M177)*(1+'7. INPUT O&amp;N UC'!$N177)^4)))</f>
        <v>0</v>
      </c>
      <c r="BI425" s="297">
        <f>IF(BI$78="NA",0,IF(BI$78="POC",'7. INPUT O&amp;N UC'!$H177*'7. INPUT O&amp;N UC'!$L177,IF(BI$78="RUN",'7. INPUT O&amp;N UC'!$H177*'7. INPUT O&amp;N UC'!$L177*(1-'7. INPUT O&amp;N UC'!$M177)*(1+'7. INPUT O&amp;N UC'!$N177)^4)))</f>
        <v>0</v>
      </c>
      <c r="BJ425" s="297">
        <f>IF(BJ$78="NA",0,IF(BJ$78="POC",'7. INPUT O&amp;N UC'!$H177*'7. INPUT O&amp;N UC'!$L177,IF(BJ$78="RUN",'7. INPUT O&amp;N UC'!$H177*'7. INPUT O&amp;N UC'!$L177*(1-'7. INPUT O&amp;N UC'!$M177)*(1+'7. INPUT O&amp;N UC'!$N177)^4)))</f>
        <v>0</v>
      </c>
      <c r="BK425" s="297">
        <f>IF(BK$78="NA",0,IF(BK$78="POC",'7. INPUT O&amp;N UC'!$H177*'7. INPUT O&amp;N UC'!$L177,IF(BK$78="RUN",'7. INPUT O&amp;N UC'!$H177*'7. INPUT O&amp;N UC'!$L177*(1-'7. INPUT O&amp;N UC'!$M177)*(1+'7. INPUT O&amp;N UC'!$N177)^4)))</f>
        <v>0</v>
      </c>
      <c r="BL425" s="297">
        <f>IF(BL$78="NA",0,IF(BL$78="POC",'7. INPUT O&amp;N UC'!$H177*'7. INPUT O&amp;N UC'!$L177,IF(BL$78="RUN",'7. INPUT O&amp;N UC'!$H177*'7. INPUT O&amp;N UC'!$L177*(1-'7. INPUT O&amp;N UC'!$M177)*(1+'7. INPUT O&amp;N UC'!$N177)^4)))</f>
        <v>0</v>
      </c>
      <c r="BM425" s="297">
        <f>IF(BM$78="NA",0,IF(BM$78="POC",'7. INPUT O&amp;N UC'!$H177*'7. INPUT O&amp;N UC'!$L177,IF(BM$78="RUN",'7. INPUT O&amp;N UC'!$H177*'7. INPUT O&amp;N UC'!$L177*(1-'7. INPUT O&amp;N UC'!$M177)*(1+'7. INPUT O&amp;N UC'!$N177)^4)))</f>
        <v>0</v>
      </c>
      <c r="BN425" s="297">
        <f>IF(BN$78="NA",0,IF(BN$78="POC",'7. INPUT O&amp;N UC'!$H177*'7. INPUT O&amp;N UC'!$L177,IF(BN$78="RUN",'7. INPUT O&amp;N UC'!$H177*'7. INPUT O&amp;N UC'!$L177*(1-'7. INPUT O&amp;N UC'!$M177)*(1+'7. INPUT O&amp;N UC'!$N177)^4)))</f>
        <v>0</v>
      </c>
      <c r="BO425" s="297">
        <f>IF(BO$78="NA",0,IF(BO$78="POC",'7. INPUT O&amp;N UC'!$H177*'7. INPUT O&amp;N UC'!$L177,IF(BO$78="RUN",'7. INPUT O&amp;N UC'!$H177*'7. INPUT O&amp;N UC'!$L177*(1-'7. INPUT O&amp;N UC'!$M177)*(1+'7. INPUT O&amp;N UC'!$N177)^4)))</f>
        <v>0</v>
      </c>
      <c r="BP425" s="297">
        <f>IF(BP$78="NA",0,IF(BP$78="POC",'7. INPUT O&amp;N UC'!$H177*'7. INPUT O&amp;N UC'!$L177,IF(BP$78="RUN",'7. INPUT O&amp;N UC'!$H177*'7. INPUT O&amp;N UC'!$L177*(1-'7. INPUT O&amp;N UC'!$M177)*(1+'7. INPUT O&amp;N UC'!$N177)^4)))</f>
        <v>0</v>
      </c>
      <c r="BQ425" s="297">
        <f>IF(BQ$78="NA",0,IF(BQ$78="POC",'7. INPUT O&amp;N UC'!$H177*'7. INPUT O&amp;N UC'!$L177,IF(BQ$78="RUN",'7. INPUT O&amp;N UC'!$H177*'7. INPUT O&amp;N UC'!$L177*(1-'7. INPUT O&amp;N UC'!$M177)*(1+'7. INPUT O&amp;N UC'!$N177)^4)))</f>
        <v>0</v>
      </c>
      <c r="BR425" s="297">
        <f>IF(BR$78="NA",0,IF(BR$78="POC",'7. INPUT O&amp;N UC'!$H177*'7. INPUT O&amp;N UC'!$L177,IF(BR$78="RUN",'7. INPUT O&amp;N UC'!$H177*'7. INPUT O&amp;N UC'!$L177*(1-'7. INPUT O&amp;N UC'!$M177)*(1+'7. INPUT O&amp;N UC'!$N177)^4)))</f>
        <v>0</v>
      </c>
      <c r="BS425" s="297">
        <f>IF(BS$78="NA",0,IF(BS$78="POC",'7. INPUT O&amp;N UC'!$H177*'7. INPUT O&amp;N UC'!$L177,IF(BS$78="RUN",'7. INPUT O&amp;N UC'!$H177*'7. INPUT O&amp;N UC'!$L177*(1-'7. INPUT O&amp;N UC'!$M177)*(1+'7. INPUT O&amp;N UC'!$N177)^4)))</f>
        <v>0</v>
      </c>
    </row>
    <row r="426" spans="2:71" s="80" customFormat="1" outlineLevel="2">
      <c r="B426" s="129" t="str">
        <f>'7. INPUT O&amp;N UC'!D178</f>
        <v>O&amp;N UC-4.1.6-Item #4</v>
      </c>
      <c r="C426" s="129">
        <f>'7. INPUT O&amp;N UC'!F178</f>
        <v>0</v>
      </c>
      <c r="E426" s="297">
        <f t="shared" si="236"/>
        <v>0</v>
      </c>
      <c r="F426" s="297">
        <f t="shared" si="237"/>
        <v>0</v>
      </c>
      <c r="G426" s="297">
        <f t="shared" si="238"/>
        <v>0</v>
      </c>
      <c r="H426" s="297">
        <f t="shared" si="239"/>
        <v>0</v>
      </c>
      <c r="I426" s="297">
        <f t="shared" si="240"/>
        <v>0</v>
      </c>
      <c r="J426" s="297">
        <f t="shared" si="241"/>
        <v>0</v>
      </c>
      <c r="K426" s="291"/>
      <c r="L426" s="297">
        <f>IF(L$78="NA",0,IF(L$78="POC",'7. INPUT O&amp;N UC'!$H178*'7. INPUT O&amp;N UC'!$L178,IF(L$78="RUN",'7. INPUT O&amp;N UC'!$H178*'7. INPUT O&amp;N UC'!$L178*(1-'7. INPUT O&amp;N UC'!$M178))))</f>
        <v>0</v>
      </c>
      <c r="M426" s="297">
        <f>IF(M$78="NA",0,IF(M$78="POC",'7. INPUT O&amp;N UC'!$H178*'7. INPUT O&amp;N UC'!$L178,IF(M$78="RUN",'7. INPUT O&amp;N UC'!$H178*'7. INPUT O&amp;N UC'!$L178*(1-'7. INPUT O&amp;N UC'!$M178))))</f>
        <v>0</v>
      </c>
      <c r="N426" s="297">
        <f>IF(N$78="NA",0,IF(N$78="POC",'7. INPUT O&amp;N UC'!$H178*'7. INPUT O&amp;N UC'!$L178,IF(N$78="RUN",'7. INPUT O&amp;N UC'!$H178*'7. INPUT O&amp;N UC'!$L178*(1-'7. INPUT O&amp;N UC'!$M178))))</f>
        <v>0</v>
      </c>
      <c r="O426" s="297">
        <f>IF(O$78="NA",0,IF(O$78="POC",'7. INPUT O&amp;N UC'!$H178*'7. INPUT O&amp;N UC'!$L178,IF(O$78="RUN",'7. INPUT O&amp;N UC'!$H178*'7. INPUT O&amp;N UC'!$L178*(1-'7. INPUT O&amp;N UC'!$M178))))</f>
        <v>0</v>
      </c>
      <c r="P426" s="297">
        <f>IF(P$78="NA",0,IF(P$78="POC",'7. INPUT O&amp;N UC'!$H178*'7. INPUT O&amp;N UC'!$L178,IF(P$78="RUN",'7. INPUT O&amp;N UC'!$H178*'7. INPUT O&amp;N UC'!$L178*(1-'7. INPUT O&amp;N UC'!$M178))))</f>
        <v>0</v>
      </c>
      <c r="Q426" s="297">
        <f>IF(Q$78="NA",0,IF(Q$78="POC",'7. INPUT O&amp;N UC'!$H178*'7. INPUT O&amp;N UC'!$L178,IF(Q$78="RUN",'7. INPUT O&amp;N UC'!$H178*'7. INPUT O&amp;N UC'!$L178*(1-'7. INPUT O&amp;N UC'!$M178))))</f>
        <v>0</v>
      </c>
      <c r="R426" s="297">
        <f>IF(R$78="NA",0,IF(R$78="POC",'7. INPUT O&amp;N UC'!$H178*'7. INPUT O&amp;N UC'!$L178,IF(R$78="RUN",'7. INPUT O&amp;N UC'!$H178*'7. INPUT O&amp;N UC'!$L178*(1-'7. INPUT O&amp;N UC'!$M178))))</f>
        <v>0</v>
      </c>
      <c r="S426" s="297">
        <f>IF(S$78="NA",0,IF(S$78="POC",'7. INPUT O&amp;N UC'!$H178*'7. INPUT O&amp;N UC'!$L178,IF(S$78="RUN",'7. INPUT O&amp;N UC'!$H178*'7. INPUT O&amp;N UC'!$L178*(1-'7. INPUT O&amp;N UC'!$M178))))</f>
        <v>0</v>
      </c>
      <c r="T426" s="297">
        <f>IF(T$78="NA",0,IF(T$78="POC",'7. INPUT O&amp;N UC'!$H178*'7. INPUT O&amp;N UC'!$L178,IF(T$78="RUN",'7. INPUT O&amp;N UC'!$H178*'7. INPUT O&amp;N UC'!$L178*(1-'7. INPUT O&amp;N UC'!$M178))))</f>
        <v>0</v>
      </c>
      <c r="U426" s="297">
        <f>IF(U$78="NA",0,IF(U$78="POC",'7. INPUT O&amp;N UC'!$H178*'7. INPUT O&amp;N UC'!$L178,IF(U$78="RUN",'7. INPUT O&amp;N UC'!$H178*'7. INPUT O&amp;N UC'!$L178*(1-'7. INPUT O&amp;N UC'!$M178))))</f>
        <v>0</v>
      </c>
      <c r="V426" s="297">
        <f>IF(V$78="NA",0,IF(V$78="POC",'7. INPUT O&amp;N UC'!$H178*'7. INPUT O&amp;N UC'!$L178,IF(V$78="RUN",'7. INPUT O&amp;N UC'!$H178*'7. INPUT O&amp;N UC'!$L178*(1-'7. INPUT O&amp;N UC'!$M178))))</f>
        <v>0</v>
      </c>
      <c r="W426" s="297">
        <f>IF(W$78="NA",0,IF(W$78="POC",'7. INPUT O&amp;N UC'!$H178*'7. INPUT O&amp;N UC'!$L178,IF(W$78="RUN",'7. INPUT O&amp;N UC'!$H178*'7. INPUT O&amp;N UC'!$L178*(1-'7. INPUT O&amp;N UC'!$M178)*(1+'7. INPUT O&amp;N UC'!$N178))))</f>
        <v>0</v>
      </c>
      <c r="X426" s="297">
        <f>IF(X$78="NA",0,IF(X$78="POC",'7. INPUT O&amp;N UC'!$H178*'7. INPUT O&amp;N UC'!$L178,IF(X$78="RUN",'7. INPUT O&amp;N UC'!$H178*'7. INPUT O&amp;N UC'!$L178*(1-'7. INPUT O&amp;N UC'!$M178)*(1+'7. INPUT O&amp;N UC'!$N178))))</f>
        <v>0</v>
      </c>
      <c r="Y426" s="297">
        <f>IF(Y$78="NA",0,IF(Y$78="POC",'7. INPUT O&amp;N UC'!$H178*'7. INPUT O&amp;N UC'!$L178,IF(Y$78="RUN",'7. INPUT O&amp;N UC'!$H178*'7. INPUT O&amp;N UC'!$L178*(1-'7. INPUT O&amp;N UC'!$M178)*(1+'7. INPUT O&amp;N UC'!$N178))))</f>
        <v>0</v>
      </c>
      <c r="Z426" s="297">
        <f>IF(Z$78="NA",0,IF(Z$78="POC",'7. INPUT O&amp;N UC'!$H178*'7. INPUT O&amp;N UC'!$L178,IF(Z$78="RUN",'7. INPUT O&amp;N UC'!$H178*'7. INPUT O&amp;N UC'!$L178*(1-'7. INPUT O&amp;N UC'!$M178)*(1+'7. INPUT O&amp;N UC'!$N178))))</f>
        <v>0</v>
      </c>
      <c r="AA426" s="297">
        <f>IF(AA$78="NA",0,IF(AA$78="POC",'7. INPUT O&amp;N UC'!$H178*'7. INPUT O&amp;N UC'!$L178,IF(AA$78="RUN",'7. INPUT O&amp;N UC'!$H178*'7. INPUT O&amp;N UC'!$L178*(1-'7. INPUT O&amp;N UC'!$M178)*(1+'7. INPUT O&amp;N UC'!$N178))))</f>
        <v>0</v>
      </c>
      <c r="AB426" s="297">
        <f>IF(AB$78="NA",0,IF(AB$78="POC",'7. INPUT O&amp;N UC'!$H178*'7. INPUT O&amp;N UC'!$L178,IF(AB$78="RUN",'7. INPUT O&amp;N UC'!$H178*'7. INPUT O&amp;N UC'!$L178*(1-'7. INPUT O&amp;N UC'!$M178)*(1+'7. INPUT O&amp;N UC'!$N178))))</f>
        <v>0</v>
      </c>
      <c r="AC426" s="297">
        <f>IF(AC$78="NA",0,IF(AC$78="POC",'7. INPUT O&amp;N UC'!$H178*'7. INPUT O&amp;N UC'!$L178,IF(AC$78="RUN",'7. INPUT O&amp;N UC'!$H178*'7. INPUT O&amp;N UC'!$L178*(1-'7. INPUT O&amp;N UC'!$M178)*(1+'7. INPUT O&amp;N UC'!$N178))))</f>
        <v>0</v>
      </c>
      <c r="AD426" s="297">
        <f>IF(AD$78="NA",0,IF(AD$78="POC",'7. INPUT O&amp;N UC'!$H178*'7. INPUT O&amp;N UC'!$L178,IF(AD$78="RUN",'7. INPUT O&amp;N UC'!$H178*'7. INPUT O&amp;N UC'!$L178*(1-'7. INPUT O&amp;N UC'!$M178)*(1+'7. INPUT O&amp;N UC'!$N178))))</f>
        <v>0</v>
      </c>
      <c r="AE426" s="297">
        <f>IF(AE$78="NA",0,IF(AE$78="POC",'7. INPUT O&amp;N UC'!$H178*'7. INPUT O&amp;N UC'!$L178,IF(AE$78="RUN",'7. INPUT O&amp;N UC'!$H178*'7. INPUT O&amp;N UC'!$L178*(1-'7. INPUT O&amp;N UC'!$M178)*(1+'7. INPUT O&amp;N UC'!$N178))))</f>
        <v>0</v>
      </c>
      <c r="AF426" s="297">
        <f>IF(AF$78="NA",0,IF(AF$78="POC",'7. INPUT O&amp;N UC'!$H178*'7. INPUT O&amp;N UC'!$L178,IF(AF$78="RUN",'7. INPUT O&amp;N UC'!$H178*'7. INPUT O&amp;N UC'!$L178*(1-'7. INPUT O&amp;N UC'!$M178)*(1+'7. INPUT O&amp;N UC'!$N178))))</f>
        <v>0</v>
      </c>
      <c r="AG426" s="297">
        <f>IF(AG$78="NA",0,IF(AG$78="POC",'7. INPUT O&amp;N UC'!$H178*'7. INPUT O&amp;N UC'!$L178,IF(AG$78="RUN",'7. INPUT O&amp;N UC'!$H178*'7. INPUT O&amp;N UC'!$L178*(1-'7. INPUT O&amp;N UC'!$M178)*(1+'7. INPUT O&amp;N UC'!$N178))))</f>
        <v>0</v>
      </c>
      <c r="AH426" s="297">
        <f>IF(AH$78="NA",0,IF(AH$78="POC",'7. INPUT O&amp;N UC'!$H178*'7. INPUT O&amp;N UC'!$L178,IF(AH$78="RUN",'7. INPUT O&amp;N UC'!$H178*'7. INPUT O&amp;N UC'!$L178*(1-'7. INPUT O&amp;N UC'!$M178)*(1+'7. INPUT O&amp;N UC'!$N178))))</f>
        <v>0</v>
      </c>
      <c r="AI426" s="297">
        <f>IF(AI$78="NA",0,IF(AI$78="POC",'7. INPUT O&amp;N UC'!$H178*'7. INPUT O&amp;N UC'!$L178,IF(AI$78="RUN",'7. INPUT O&amp;N UC'!$H178*'7. INPUT O&amp;N UC'!$L178*(1-'7. INPUT O&amp;N UC'!$M178)*(1+'7. INPUT O&amp;N UC'!$N178)^2)))</f>
        <v>0</v>
      </c>
      <c r="AJ426" s="297">
        <f>IF(AJ$78="NA",0,IF(AJ$78="POC",'7. INPUT O&amp;N UC'!$H178*'7. INPUT O&amp;N UC'!$L178,IF(AJ$78="RUN",'7. INPUT O&amp;N UC'!$H178*'7. INPUT O&amp;N UC'!$L178*(1-'7. INPUT O&amp;N UC'!$M178)*(1+'7. INPUT O&amp;N UC'!$N178)^2)))</f>
        <v>0</v>
      </c>
      <c r="AK426" s="297">
        <f>IF(AK$78="NA",0,IF(AK$78="POC",'7. INPUT O&amp;N UC'!$H178*'7. INPUT O&amp;N UC'!$L178,IF(AK$78="RUN",'7. INPUT O&amp;N UC'!$H178*'7. INPUT O&amp;N UC'!$L178*(1-'7. INPUT O&amp;N UC'!$M178)*(1+'7. INPUT O&amp;N UC'!$N178)^2)))</f>
        <v>0</v>
      </c>
      <c r="AL426" s="297">
        <f>IF(AL$78="NA",0,IF(AL$78="POC",'7. INPUT O&amp;N UC'!$H178*'7. INPUT O&amp;N UC'!$L178,IF(AL$78="RUN",'7. INPUT O&amp;N UC'!$H178*'7. INPUT O&amp;N UC'!$L178*(1-'7. INPUT O&amp;N UC'!$M178)*(1+'7. INPUT O&amp;N UC'!$N178)^2)))</f>
        <v>0</v>
      </c>
      <c r="AM426" s="297">
        <f>IF(AM$78="NA",0,IF(AM$78="POC",'7. INPUT O&amp;N UC'!$H178*'7. INPUT O&amp;N UC'!$L178,IF(AM$78="RUN",'7. INPUT O&amp;N UC'!$H178*'7. INPUT O&amp;N UC'!$L178*(1-'7. INPUT O&amp;N UC'!$M178)*(1+'7. INPUT O&amp;N UC'!$N178)^2)))</f>
        <v>0</v>
      </c>
      <c r="AN426" s="297">
        <f>IF(AN$78="NA",0,IF(AN$78="POC",'7. INPUT O&amp;N UC'!$H178*'7. INPUT O&amp;N UC'!$L178,IF(AN$78="RUN",'7. INPUT O&amp;N UC'!$H178*'7. INPUT O&amp;N UC'!$L178*(1-'7. INPUT O&amp;N UC'!$M178)*(1+'7. INPUT O&amp;N UC'!$N178)^2)))</f>
        <v>0</v>
      </c>
      <c r="AO426" s="297">
        <f>IF(AO$78="NA",0,IF(AO$78="POC",'7. INPUT O&amp;N UC'!$H178*'7. INPUT O&amp;N UC'!$L178,IF(AO$78="RUN",'7. INPUT O&amp;N UC'!$H178*'7. INPUT O&amp;N UC'!$L178*(1-'7. INPUT O&amp;N UC'!$M178)*(1+'7. INPUT O&amp;N UC'!$N178)^2)))</f>
        <v>0</v>
      </c>
      <c r="AP426" s="297">
        <f>IF(AP$78="NA",0,IF(AP$78="POC",'7. INPUT O&amp;N UC'!$H178*'7. INPUT O&amp;N UC'!$L178,IF(AP$78="RUN",'7. INPUT O&amp;N UC'!$H178*'7. INPUT O&amp;N UC'!$L178*(1-'7. INPUT O&amp;N UC'!$M178)*(1+'7. INPUT O&amp;N UC'!$N178)^2)))</f>
        <v>0</v>
      </c>
      <c r="AQ426" s="297">
        <f>IF(AQ$78="NA",0,IF(AQ$78="POC",'7. INPUT O&amp;N UC'!$H178*'7. INPUT O&amp;N UC'!$L178,IF(AQ$78="RUN",'7. INPUT O&amp;N UC'!$H178*'7. INPUT O&amp;N UC'!$L178*(1-'7. INPUT O&amp;N UC'!$M178)*(1+'7. INPUT O&amp;N UC'!$N178)^2)))</f>
        <v>0</v>
      </c>
      <c r="AR426" s="297">
        <f>IF(AR$78="NA",0,IF(AR$78="POC",'7. INPUT O&amp;N UC'!$H178*'7. INPUT O&amp;N UC'!$L178,IF(AR$78="RUN",'7. INPUT O&amp;N UC'!$H178*'7. INPUT O&amp;N UC'!$L178*(1-'7. INPUT O&amp;N UC'!$M178)*(1+'7. INPUT O&amp;N UC'!$N178)^2)))</f>
        <v>0</v>
      </c>
      <c r="AS426" s="297">
        <f>IF(AS$78="NA",0,IF(AS$78="POC",'7. INPUT O&amp;N UC'!$H178*'7. INPUT O&amp;N UC'!$L178,IF(AS$78="RUN",'7. INPUT O&amp;N UC'!$H178*'7. INPUT O&amp;N UC'!$L178*(1-'7. INPUT O&amp;N UC'!$M178)*(1+'7. INPUT O&amp;N UC'!$N178)^2)))</f>
        <v>0</v>
      </c>
      <c r="AT426" s="297">
        <f>IF(AT$78="NA",0,IF(AT$78="POC",'7. INPUT O&amp;N UC'!$H178*'7. INPUT O&amp;N UC'!$L178,IF(AT$78="RUN",'7. INPUT O&amp;N UC'!$H178*'7. INPUT O&amp;N UC'!$L178*(1-'7. INPUT O&amp;N UC'!$M178)*(1+'7. INPUT O&amp;N UC'!$N178)^2)))</f>
        <v>0</v>
      </c>
      <c r="AU426" s="297">
        <f>IF(AU$78="NA",0,IF(AU$78="POC",'7. INPUT O&amp;N UC'!$H178*'7. INPUT O&amp;N UC'!$L178,IF(AU$78="RUN",'7. INPUT O&amp;N UC'!$H178*'7. INPUT O&amp;N UC'!$L178*(1-'7. INPUT O&amp;N UC'!$M178)*(1+'7. INPUT O&amp;N UC'!$N178)^3)))</f>
        <v>0</v>
      </c>
      <c r="AV426" s="297">
        <f>IF(AV$78="NA",0,IF(AV$78="POC",'7. INPUT O&amp;N UC'!$H178*'7. INPUT O&amp;N UC'!$L178,IF(AV$78="RUN",'7. INPUT O&amp;N UC'!$H178*'7. INPUT O&amp;N UC'!$L178*(1-'7. INPUT O&amp;N UC'!$M178)*(1+'7. INPUT O&amp;N UC'!$N178)^3)))</f>
        <v>0</v>
      </c>
      <c r="AW426" s="297">
        <f>IF(AW$78="NA",0,IF(AW$78="POC",'7. INPUT O&amp;N UC'!$H178*'7. INPUT O&amp;N UC'!$L178,IF(AW$78="RUN",'7. INPUT O&amp;N UC'!$H178*'7. INPUT O&amp;N UC'!$L178*(1-'7. INPUT O&amp;N UC'!$M178)*(1+'7. INPUT O&amp;N UC'!$N178)^3)))</f>
        <v>0</v>
      </c>
      <c r="AX426" s="297">
        <f>IF(AX$78="NA",0,IF(AX$78="POC",'7. INPUT O&amp;N UC'!$H178*'7. INPUT O&amp;N UC'!$L178,IF(AX$78="RUN",'7. INPUT O&amp;N UC'!$H178*'7. INPUT O&amp;N UC'!$L178*(1-'7. INPUT O&amp;N UC'!$M178)*(1+'7. INPUT O&amp;N UC'!$N178)^3)))</f>
        <v>0</v>
      </c>
      <c r="AY426" s="297">
        <f>IF(AY$78="NA",0,IF(AY$78="POC",'7. INPUT O&amp;N UC'!$H178*'7. INPUT O&amp;N UC'!$L178,IF(AY$78="RUN",'7. INPUT O&amp;N UC'!$H178*'7. INPUT O&amp;N UC'!$L178*(1-'7. INPUT O&amp;N UC'!$M178)*(1+'7. INPUT O&amp;N UC'!$N178)^3)))</f>
        <v>0</v>
      </c>
      <c r="AZ426" s="297">
        <f>IF(AZ$78="NA",0,IF(AZ$78="POC",'7. INPUT O&amp;N UC'!$H178*'7. INPUT O&amp;N UC'!$L178,IF(AZ$78="RUN",'7. INPUT O&amp;N UC'!$H178*'7. INPUT O&amp;N UC'!$L178*(1-'7. INPUT O&amp;N UC'!$M178)*(1+'7. INPUT O&amp;N UC'!$N178)^3)))</f>
        <v>0</v>
      </c>
      <c r="BA426" s="297">
        <f>IF(BA$78="NA",0,IF(BA$78="POC",'7. INPUT O&amp;N UC'!$H178*'7. INPUT O&amp;N UC'!$L178,IF(BA$78="RUN",'7. INPUT O&amp;N UC'!$H178*'7. INPUT O&amp;N UC'!$L178*(1-'7. INPUT O&amp;N UC'!$M178)*(1+'7. INPUT O&amp;N UC'!$N178)^3)))</f>
        <v>0</v>
      </c>
      <c r="BB426" s="297">
        <f>IF(BB$78="NA",0,IF(BB$78="POC",'7. INPUT O&amp;N UC'!$H178*'7. INPUT O&amp;N UC'!$L178,IF(BB$78="RUN",'7. INPUT O&amp;N UC'!$H178*'7. INPUT O&amp;N UC'!$L178*(1-'7. INPUT O&amp;N UC'!$M178)*(1+'7. INPUT O&amp;N UC'!$N178)^3)))</f>
        <v>0</v>
      </c>
      <c r="BC426" s="297">
        <f>IF(BC$78="NA",0,IF(BC$78="POC",'7. INPUT O&amp;N UC'!$H178*'7. INPUT O&amp;N UC'!$L178,IF(BC$78="RUN",'7. INPUT O&amp;N UC'!$H178*'7. INPUT O&amp;N UC'!$L178*(1-'7. INPUT O&amp;N UC'!$M178)*(1+'7. INPUT O&amp;N UC'!$N178)^3)))</f>
        <v>0</v>
      </c>
      <c r="BD426" s="297">
        <f>IF(BD$78="NA",0,IF(BD$78="POC",'7. INPUT O&amp;N UC'!$H178*'7. INPUT O&amp;N UC'!$L178,IF(BD$78="RUN",'7. INPUT O&amp;N UC'!$H178*'7. INPUT O&amp;N UC'!$L178*(1-'7. INPUT O&amp;N UC'!$M178)*(1+'7. INPUT O&amp;N UC'!$N178)^3)))</f>
        <v>0</v>
      </c>
      <c r="BE426" s="297">
        <f>IF(BE$78="NA",0,IF(BE$78="POC",'7. INPUT O&amp;N UC'!$H178*'7. INPUT O&amp;N UC'!$L178,IF(BE$78="RUN",'7. INPUT O&amp;N UC'!$H178*'7. INPUT O&amp;N UC'!$L178*(1-'7. INPUT O&amp;N UC'!$M178)*(1+'7. INPUT O&amp;N UC'!$N178)^3)))</f>
        <v>0</v>
      </c>
      <c r="BF426" s="297">
        <f>IF(BF$78="NA",0,IF(BF$78="POC",'7. INPUT O&amp;N UC'!$H178*'7. INPUT O&amp;N UC'!$L178,IF(BF$78="RUN",'7. INPUT O&amp;N UC'!$H178*'7. INPUT O&amp;N UC'!$L178*(1-'7. INPUT O&amp;N UC'!$M178)*(1+'7. INPUT O&amp;N UC'!$N178)^3)))</f>
        <v>0</v>
      </c>
      <c r="BG426" s="297">
        <f>IF(BG$78="NA",0,IF(BG$78="POC",'7. INPUT O&amp;N UC'!$H178*'7. INPUT O&amp;N UC'!$L178,IF(BG$78="RUN",'7. INPUT O&amp;N UC'!$H178*'7. INPUT O&amp;N UC'!$L178*(1-'7. INPUT O&amp;N UC'!$M178)*(1+'7. INPUT O&amp;N UC'!$N178)^4)))</f>
        <v>0</v>
      </c>
      <c r="BH426" s="297">
        <f>IF(BH$78="NA",0,IF(BH$78="POC",'7. INPUT O&amp;N UC'!$H178*'7. INPUT O&amp;N UC'!$L178,IF(BH$78="RUN",'7. INPUT O&amp;N UC'!$H178*'7. INPUT O&amp;N UC'!$L178*(1-'7. INPUT O&amp;N UC'!$M178)*(1+'7. INPUT O&amp;N UC'!$N178)^4)))</f>
        <v>0</v>
      </c>
      <c r="BI426" s="297">
        <f>IF(BI$78="NA",0,IF(BI$78="POC",'7. INPUT O&amp;N UC'!$H178*'7. INPUT O&amp;N UC'!$L178,IF(BI$78="RUN",'7. INPUT O&amp;N UC'!$H178*'7. INPUT O&amp;N UC'!$L178*(1-'7. INPUT O&amp;N UC'!$M178)*(1+'7. INPUT O&amp;N UC'!$N178)^4)))</f>
        <v>0</v>
      </c>
      <c r="BJ426" s="297">
        <f>IF(BJ$78="NA",0,IF(BJ$78="POC",'7. INPUT O&amp;N UC'!$H178*'7. INPUT O&amp;N UC'!$L178,IF(BJ$78="RUN",'7. INPUT O&amp;N UC'!$H178*'7. INPUT O&amp;N UC'!$L178*(1-'7. INPUT O&amp;N UC'!$M178)*(1+'7. INPUT O&amp;N UC'!$N178)^4)))</f>
        <v>0</v>
      </c>
      <c r="BK426" s="297">
        <f>IF(BK$78="NA",0,IF(BK$78="POC",'7. INPUT O&amp;N UC'!$H178*'7. INPUT O&amp;N UC'!$L178,IF(BK$78="RUN",'7. INPUT O&amp;N UC'!$H178*'7. INPUT O&amp;N UC'!$L178*(1-'7. INPUT O&amp;N UC'!$M178)*(1+'7. INPUT O&amp;N UC'!$N178)^4)))</f>
        <v>0</v>
      </c>
      <c r="BL426" s="297">
        <f>IF(BL$78="NA",0,IF(BL$78="POC",'7. INPUT O&amp;N UC'!$H178*'7. INPUT O&amp;N UC'!$L178,IF(BL$78="RUN",'7. INPUT O&amp;N UC'!$H178*'7. INPUT O&amp;N UC'!$L178*(1-'7. INPUT O&amp;N UC'!$M178)*(1+'7. INPUT O&amp;N UC'!$N178)^4)))</f>
        <v>0</v>
      </c>
      <c r="BM426" s="297">
        <f>IF(BM$78="NA",0,IF(BM$78="POC",'7. INPUT O&amp;N UC'!$H178*'7. INPUT O&amp;N UC'!$L178,IF(BM$78="RUN",'7. INPUT O&amp;N UC'!$H178*'7. INPUT O&amp;N UC'!$L178*(1-'7. INPUT O&amp;N UC'!$M178)*(1+'7. INPUT O&amp;N UC'!$N178)^4)))</f>
        <v>0</v>
      </c>
      <c r="BN426" s="297">
        <f>IF(BN$78="NA",0,IF(BN$78="POC",'7. INPUT O&amp;N UC'!$H178*'7. INPUT O&amp;N UC'!$L178,IF(BN$78="RUN",'7. INPUT O&amp;N UC'!$H178*'7. INPUT O&amp;N UC'!$L178*(1-'7. INPUT O&amp;N UC'!$M178)*(1+'7. INPUT O&amp;N UC'!$N178)^4)))</f>
        <v>0</v>
      </c>
      <c r="BO426" s="297">
        <f>IF(BO$78="NA",0,IF(BO$78="POC",'7. INPUT O&amp;N UC'!$H178*'7. INPUT O&amp;N UC'!$L178,IF(BO$78="RUN",'7. INPUT O&amp;N UC'!$H178*'7. INPUT O&amp;N UC'!$L178*(1-'7. INPUT O&amp;N UC'!$M178)*(1+'7. INPUT O&amp;N UC'!$N178)^4)))</f>
        <v>0</v>
      </c>
      <c r="BP426" s="297">
        <f>IF(BP$78="NA",0,IF(BP$78="POC",'7. INPUT O&amp;N UC'!$H178*'7. INPUT O&amp;N UC'!$L178,IF(BP$78="RUN",'7. INPUT O&amp;N UC'!$H178*'7. INPUT O&amp;N UC'!$L178*(1-'7. INPUT O&amp;N UC'!$M178)*(1+'7. INPUT O&amp;N UC'!$N178)^4)))</f>
        <v>0</v>
      </c>
      <c r="BQ426" s="297">
        <f>IF(BQ$78="NA",0,IF(BQ$78="POC",'7. INPUT O&amp;N UC'!$H178*'7. INPUT O&amp;N UC'!$L178,IF(BQ$78="RUN",'7. INPUT O&amp;N UC'!$H178*'7. INPUT O&amp;N UC'!$L178*(1-'7. INPUT O&amp;N UC'!$M178)*(1+'7. INPUT O&amp;N UC'!$N178)^4)))</f>
        <v>0</v>
      </c>
      <c r="BR426" s="297">
        <f>IF(BR$78="NA",0,IF(BR$78="POC",'7. INPUT O&amp;N UC'!$H178*'7. INPUT O&amp;N UC'!$L178,IF(BR$78="RUN",'7. INPUT O&amp;N UC'!$H178*'7. INPUT O&amp;N UC'!$L178*(1-'7. INPUT O&amp;N UC'!$M178)*(1+'7. INPUT O&amp;N UC'!$N178)^4)))</f>
        <v>0</v>
      </c>
      <c r="BS426" s="297">
        <f>IF(BS$78="NA",0,IF(BS$78="POC",'7. INPUT O&amp;N UC'!$H178*'7. INPUT O&amp;N UC'!$L178,IF(BS$78="RUN",'7. INPUT O&amp;N UC'!$H178*'7. INPUT O&amp;N UC'!$L178*(1-'7. INPUT O&amp;N UC'!$M178)*(1+'7. INPUT O&amp;N UC'!$N178)^4)))</f>
        <v>0</v>
      </c>
    </row>
    <row r="427" spans="2:71" s="80" customFormat="1" outlineLevel="2">
      <c r="B427" s="129" t="str">
        <f>'7. INPUT O&amp;N UC'!D179</f>
        <v>O&amp;N UC-4.1.6-Item #5</v>
      </c>
      <c r="C427" s="129">
        <f>'7. INPUT O&amp;N UC'!F179</f>
        <v>0</v>
      </c>
      <c r="E427" s="297">
        <f t="shared" si="236"/>
        <v>0</v>
      </c>
      <c r="F427" s="297">
        <f t="shared" si="237"/>
        <v>0</v>
      </c>
      <c r="G427" s="297">
        <f t="shared" si="238"/>
        <v>0</v>
      </c>
      <c r="H427" s="297">
        <f t="shared" si="239"/>
        <v>0</v>
      </c>
      <c r="I427" s="297">
        <f t="shared" si="240"/>
        <v>0</v>
      </c>
      <c r="J427" s="297">
        <f t="shared" si="241"/>
        <v>0</v>
      </c>
      <c r="K427" s="291"/>
      <c r="L427" s="297">
        <f>IF(L$78="NA",0,IF(L$78="POC",'7. INPUT O&amp;N UC'!$H179*'7. INPUT O&amp;N UC'!$L179,IF(L$78="RUN",'7. INPUT O&amp;N UC'!$H179*'7. INPUT O&amp;N UC'!$L179*(1-'7. INPUT O&amp;N UC'!$M179))))</f>
        <v>0</v>
      </c>
      <c r="M427" s="297">
        <f>IF(M$78="NA",0,IF(M$78="POC",'7. INPUT O&amp;N UC'!$H179*'7. INPUT O&amp;N UC'!$L179,IF(M$78="RUN",'7. INPUT O&amp;N UC'!$H179*'7. INPUT O&amp;N UC'!$L179*(1-'7. INPUT O&amp;N UC'!$M179))))</f>
        <v>0</v>
      </c>
      <c r="N427" s="297">
        <f>IF(N$78="NA",0,IF(N$78="POC",'7. INPUT O&amp;N UC'!$H179*'7. INPUT O&amp;N UC'!$L179,IF(N$78="RUN",'7. INPUT O&amp;N UC'!$H179*'7. INPUT O&amp;N UC'!$L179*(1-'7. INPUT O&amp;N UC'!$M179))))</f>
        <v>0</v>
      </c>
      <c r="O427" s="297">
        <f>IF(O$78="NA",0,IF(O$78="POC",'7. INPUT O&amp;N UC'!$H179*'7. INPUT O&amp;N UC'!$L179,IF(O$78="RUN",'7. INPUT O&amp;N UC'!$H179*'7. INPUT O&amp;N UC'!$L179*(1-'7. INPUT O&amp;N UC'!$M179))))</f>
        <v>0</v>
      </c>
      <c r="P427" s="297">
        <f>IF(P$78="NA",0,IF(P$78="POC",'7. INPUT O&amp;N UC'!$H179*'7. INPUT O&amp;N UC'!$L179,IF(P$78="RUN",'7. INPUT O&amp;N UC'!$H179*'7. INPUT O&amp;N UC'!$L179*(1-'7. INPUT O&amp;N UC'!$M179))))</f>
        <v>0</v>
      </c>
      <c r="Q427" s="297">
        <f>IF(Q$78="NA",0,IF(Q$78="POC",'7. INPUT O&amp;N UC'!$H179*'7. INPUT O&amp;N UC'!$L179,IF(Q$78="RUN",'7. INPUT O&amp;N UC'!$H179*'7. INPUT O&amp;N UC'!$L179*(1-'7. INPUT O&amp;N UC'!$M179))))</f>
        <v>0</v>
      </c>
      <c r="R427" s="297">
        <f>IF(R$78="NA",0,IF(R$78="POC",'7. INPUT O&amp;N UC'!$H179*'7. INPUT O&amp;N UC'!$L179,IF(R$78="RUN",'7. INPUT O&amp;N UC'!$H179*'7. INPUT O&amp;N UC'!$L179*(1-'7. INPUT O&amp;N UC'!$M179))))</f>
        <v>0</v>
      </c>
      <c r="S427" s="297">
        <f>IF(S$78="NA",0,IF(S$78="POC",'7. INPUT O&amp;N UC'!$H179*'7. INPUT O&amp;N UC'!$L179,IF(S$78="RUN",'7. INPUT O&amp;N UC'!$H179*'7. INPUT O&amp;N UC'!$L179*(1-'7. INPUT O&amp;N UC'!$M179))))</f>
        <v>0</v>
      </c>
      <c r="T427" s="297">
        <f>IF(T$78="NA",0,IF(T$78="POC",'7. INPUT O&amp;N UC'!$H179*'7. INPUT O&amp;N UC'!$L179,IF(T$78="RUN",'7. INPUT O&amp;N UC'!$H179*'7. INPUT O&amp;N UC'!$L179*(1-'7. INPUT O&amp;N UC'!$M179))))</f>
        <v>0</v>
      </c>
      <c r="U427" s="297">
        <f>IF(U$78="NA",0,IF(U$78="POC",'7. INPUT O&amp;N UC'!$H179*'7. INPUT O&amp;N UC'!$L179,IF(U$78="RUN",'7. INPUT O&amp;N UC'!$H179*'7. INPUT O&amp;N UC'!$L179*(1-'7. INPUT O&amp;N UC'!$M179))))</f>
        <v>0</v>
      </c>
      <c r="V427" s="297">
        <f>IF(V$78="NA",0,IF(V$78="POC",'7. INPUT O&amp;N UC'!$H179*'7. INPUT O&amp;N UC'!$L179,IF(V$78="RUN",'7. INPUT O&amp;N UC'!$H179*'7. INPUT O&amp;N UC'!$L179*(1-'7. INPUT O&amp;N UC'!$M179))))</f>
        <v>0</v>
      </c>
      <c r="W427" s="297">
        <f>IF(W$78="NA",0,IF(W$78="POC",'7. INPUT O&amp;N UC'!$H179*'7. INPUT O&amp;N UC'!$L179,IF(W$78="RUN",'7. INPUT O&amp;N UC'!$H179*'7. INPUT O&amp;N UC'!$L179*(1-'7. INPUT O&amp;N UC'!$M179)*(1+'7. INPUT O&amp;N UC'!$N179))))</f>
        <v>0</v>
      </c>
      <c r="X427" s="297">
        <f>IF(X$78="NA",0,IF(X$78="POC",'7. INPUT O&amp;N UC'!$H179*'7. INPUT O&amp;N UC'!$L179,IF(X$78="RUN",'7. INPUT O&amp;N UC'!$H179*'7. INPUT O&amp;N UC'!$L179*(1-'7. INPUT O&amp;N UC'!$M179)*(1+'7. INPUT O&amp;N UC'!$N179))))</f>
        <v>0</v>
      </c>
      <c r="Y427" s="297">
        <f>IF(Y$78="NA",0,IF(Y$78="POC",'7. INPUT O&amp;N UC'!$H179*'7. INPUT O&amp;N UC'!$L179,IF(Y$78="RUN",'7. INPUT O&amp;N UC'!$H179*'7. INPUT O&amp;N UC'!$L179*(1-'7. INPUT O&amp;N UC'!$M179)*(1+'7. INPUT O&amp;N UC'!$N179))))</f>
        <v>0</v>
      </c>
      <c r="Z427" s="297">
        <f>IF(Z$78="NA",0,IF(Z$78="POC",'7. INPUT O&amp;N UC'!$H179*'7. INPUT O&amp;N UC'!$L179,IF(Z$78="RUN",'7. INPUT O&amp;N UC'!$H179*'7. INPUT O&amp;N UC'!$L179*(1-'7. INPUT O&amp;N UC'!$M179)*(1+'7. INPUT O&amp;N UC'!$N179))))</f>
        <v>0</v>
      </c>
      <c r="AA427" s="297">
        <f>IF(AA$78="NA",0,IF(AA$78="POC",'7. INPUT O&amp;N UC'!$H179*'7. INPUT O&amp;N UC'!$L179,IF(AA$78="RUN",'7. INPUT O&amp;N UC'!$H179*'7. INPUT O&amp;N UC'!$L179*(1-'7. INPUT O&amp;N UC'!$M179)*(1+'7. INPUT O&amp;N UC'!$N179))))</f>
        <v>0</v>
      </c>
      <c r="AB427" s="297">
        <f>IF(AB$78="NA",0,IF(AB$78="POC",'7. INPUT O&amp;N UC'!$H179*'7. INPUT O&amp;N UC'!$L179,IF(AB$78="RUN",'7. INPUT O&amp;N UC'!$H179*'7. INPUT O&amp;N UC'!$L179*(1-'7. INPUT O&amp;N UC'!$M179)*(1+'7. INPUT O&amp;N UC'!$N179))))</f>
        <v>0</v>
      </c>
      <c r="AC427" s="297">
        <f>IF(AC$78="NA",0,IF(AC$78="POC",'7. INPUT O&amp;N UC'!$H179*'7. INPUT O&amp;N UC'!$L179,IF(AC$78="RUN",'7. INPUT O&amp;N UC'!$H179*'7. INPUT O&amp;N UC'!$L179*(1-'7. INPUT O&amp;N UC'!$M179)*(1+'7. INPUT O&amp;N UC'!$N179))))</f>
        <v>0</v>
      </c>
      <c r="AD427" s="297">
        <f>IF(AD$78="NA",0,IF(AD$78="POC",'7. INPUT O&amp;N UC'!$H179*'7. INPUT O&amp;N UC'!$L179,IF(AD$78="RUN",'7. INPUT O&amp;N UC'!$H179*'7. INPUT O&amp;N UC'!$L179*(1-'7. INPUT O&amp;N UC'!$M179)*(1+'7. INPUT O&amp;N UC'!$N179))))</f>
        <v>0</v>
      </c>
      <c r="AE427" s="297">
        <f>IF(AE$78="NA",0,IF(AE$78="POC",'7. INPUT O&amp;N UC'!$H179*'7. INPUT O&amp;N UC'!$L179,IF(AE$78="RUN",'7. INPUT O&amp;N UC'!$H179*'7. INPUT O&amp;N UC'!$L179*(1-'7. INPUT O&amp;N UC'!$M179)*(1+'7. INPUT O&amp;N UC'!$N179))))</f>
        <v>0</v>
      </c>
      <c r="AF427" s="297">
        <f>IF(AF$78="NA",0,IF(AF$78="POC",'7. INPUT O&amp;N UC'!$H179*'7. INPUT O&amp;N UC'!$L179,IF(AF$78="RUN",'7. INPUT O&amp;N UC'!$H179*'7. INPUT O&amp;N UC'!$L179*(1-'7. INPUT O&amp;N UC'!$M179)*(1+'7. INPUT O&amp;N UC'!$N179))))</f>
        <v>0</v>
      </c>
      <c r="AG427" s="297">
        <f>IF(AG$78="NA",0,IF(AG$78="POC",'7. INPUT O&amp;N UC'!$H179*'7. INPUT O&amp;N UC'!$L179,IF(AG$78="RUN",'7. INPUT O&amp;N UC'!$H179*'7. INPUT O&amp;N UC'!$L179*(1-'7. INPUT O&amp;N UC'!$M179)*(1+'7. INPUT O&amp;N UC'!$N179))))</f>
        <v>0</v>
      </c>
      <c r="AH427" s="297">
        <f>IF(AH$78="NA",0,IF(AH$78="POC",'7. INPUT O&amp;N UC'!$H179*'7. INPUT O&amp;N UC'!$L179,IF(AH$78="RUN",'7. INPUT O&amp;N UC'!$H179*'7. INPUT O&amp;N UC'!$L179*(1-'7. INPUT O&amp;N UC'!$M179)*(1+'7. INPUT O&amp;N UC'!$N179))))</f>
        <v>0</v>
      </c>
      <c r="AI427" s="297">
        <f>IF(AI$78="NA",0,IF(AI$78="POC",'7. INPUT O&amp;N UC'!$H179*'7. INPUT O&amp;N UC'!$L179,IF(AI$78="RUN",'7. INPUT O&amp;N UC'!$H179*'7. INPUT O&amp;N UC'!$L179*(1-'7. INPUT O&amp;N UC'!$M179)*(1+'7. INPUT O&amp;N UC'!$N179)^2)))</f>
        <v>0</v>
      </c>
      <c r="AJ427" s="297">
        <f>IF(AJ$78="NA",0,IF(AJ$78="POC",'7. INPUT O&amp;N UC'!$H179*'7. INPUT O&amp;N UC'!$L179,IF(AJ$78="RUN",'7. INPUT O&amp;N UC'!$H179*'7. INPUT O&amp;N UC'!$L179*(1-'7. INPUT O&amp;N UC'!$M179)*(1+'7. INPUT O&amp;N UC'!$N179)^2)))</f>
        <v>0</v>
      </c>
      <c r="AK427" s="297">
        <f>IF(AK$78="NA",0,IF(AK$78="POC",'7. INPUT O&amp;N UC'!$H179*'7. INPUT O&amp;N UC'!$L179,IF(AK$78="RUN",'7. INPUT O&amp;N UC'!$H179*'7. INPUT O&amp;N UC'!$L179*(1-'7. INPUT O&amp;N UC'!$M179)*(1+'7. INPUT O&amp;N UC'!$N179)^2)))</f>
        <v>0</v>
      </c>
      <c r="AL427" s="297">
        <f>IF(AL$78="NA",0,IF(AL$78="POC",'7. INPUT O&amp;N UC'!$H179*'7. INPUT O&amp;N UC'!$L179,IF(AL$78="RUN",'7. INPUT O&amp;N UC'!$H179*'7. INPUT O&amp;N UC'!$L179*(1-'7. INPUT O&amp;N UC'!$M179)*(1+'7. INPUT O&amp;N UC'!$N179)^2)))</f>
        <v>0</v>
      </c>
      <c r="AM427" s="297">
        <f>IF(AM$78="NA",0,IF(AM$78="POC",'7. INPUT O&amp;N UC'!$H179*'7. INPUT O&amp;N UC'!$L179,IF(AM$78="RUN",'7. INPUT O&amp;N UC'!$H179*'7. INPUT O&amp;N UC'!$L179*(1-'7. INPUT O&amp;N UC'!$M179)*(1+'7. INPUT O&amp;N UC'!$N179)^2)))</f>
        <v>0</v>
      </c>
      <c r="AN427" s="297">
        <f>IF(AN$78="NA",0,IF(AN$78="POC",'7. INPUT O&amp;N UC'!$H179*'7. INPUT O&amp;N UC'!$L179,IF(AN$78="RUN",'7. INPUT O&amp;N UC'!$H179*'7. INPUT O&amp;N UC'!$L179*(1-'7. INPUT O&amp;N UC'!$M179)*(1+'7. INPUT O&amp;N UC'!$N179)^2)))</f>
        <v>0</v>
      </c>
      <c r="AO427" s="297">
        <f>IF(AO$78="NA",0,IF(AO$78="POC",'7. INPUT O&amp;N UC'!$H179*'7. INPUT O&amp;N UC'!$L179,IF(AO$78="RUN",'7. INPUT O&amp;N UC'!$H179*'7. INPUT O&amp;N UC'!$L179*(1-'7. INPUT O&amp;N UC'!$M179)*(1+'7. INPUT O&amp;N UC'!$N179)^2)))</f>
        <v>0</v>
      </c>
      <c r="AP427" s="297">
        <f>IF(AP$78="NA",0,IF(AP$78="POC",'7. INPUT O&amp;N UC'!$H179*'7. INPUT O&amp;N UC'!$L179,IF(AP$78="RUN",'7. INPUT O&amp;N UC'!$H179*'7. INPUT O&amp;N UC'!$L179*(1-'7. INPUT O&amp;N UC'!$M179)*(1+'7. INPUT O&amp;N UC'!$N179)^2)))</f>
        <v>0</v>
      </c>
      <c r="AQ427" s="297">
        <f>IF(AQ$78="NA",0,IF(AQ$78="POC",'7. INPUT O&amp;N UC'!$H179*'7. INPUT O&amp;N UC'!$L179,IF(AQ$78="RUN",'7. INPUT O&amp;N UC'!$H179*'7. INPUT O&amp;N UC'!$L179*(1-'7. INPUT O&amp;N UC'!$M179)*(1+'7. INPUT O&amp;N UC'!$N179)^2)))</f>
        <v>0</v>
      </c>
      <c r="AR427" s="297">
        <f>IF(AR$78="NA",0,IF(AR$78="POC",'7. INPUT O&amp;N UC'!$H179*'7. INPUT O&amp;N UC'!$L179,IF(AR$78="RUN",'7. INPUT O&amp;N UC'!$H179*'7. INPUT O&amp;N UC'!$L179*(1-'7. INPUT O&amp;N UC'!$M179)*(1+'7. INPUT O&amp;N UC'!$N179)^2)))</f>
        <v>0</v>
      </c>
      <c r="AS427" s="297">
        <f>IF(AS$78="NA",0,IF(AS$78="POC",'7. INPUT O&amp;N UC'!$H179*'7. INPUT O&amp;N UC'!$L179,IF(AS$78="RUN",'7. INPUT O&amp;N UC'!$H179*'7. INPUT O&amp;N UC'!$L179*(1-'7. INPUT O&amp;N UC'!$M179)*(1+'7. INPUT O&amp;N UC'!$N179)^2)))</f>
        <v>0</v>
      </c>
      <c r="AT427" s="297">
        <f>IF(AT$78="NA",0,IF(AT$78="POC",'7. INPUT O&amp;N UC'!$H179*'7. INPUT O&amp;N UC'!$L179,IF(AT$78="RUN",'7. INPUT O&amp;N UC'!$H179*'7. INPUT O&amp;N UC'!$L179*(1-'7. INPUT O&amp;N UC'!$M179)*(1+'7. INPUT O&amp;N UC'!$N179)^2)))</f>
        <v>0</v>
      </c>
      <c r="AU427" s="297">
        <f>IF(AU$78="NA",0,IF(AU$78="POC",'7. INPUT O&amp;N UC'!$H179*'7. INPUT O&amp;N UC'!$L179,IF(AU$78="RUN",'7. INPUT O&amp;N UC'!$H179*'7. INPUT O&amp;N UC'!$L179*(1-'7. INPUT O&amp;N UC'!$M179)*(1+'7. INPUT O&amp;N UC'!$N179)^3)))</f>
        <v>0</v>
      </c>
      <c r="AV427" s="297">
        <f>IF(AV$78="NA",0,IF(AV$78="POC",'7. INPUT O&amp;N UC'!$H179*'7. INPUT O&amp;N UC'!$L179,IF(AV$78="RUN",'7. INPUT O&amp;N UC'!$H179*'7. INPUT O&amp;N UC'!$L179*(1-'7. INPUT O&amp;N UC'!$M179)*(1+'7. INPUT O&amp;N UC'!$N179)^3)))</f>
        <v>0</v>
      </c>
      <c r="AW427" s="297">
        <f>IF(AW$78="NA",0,IF(AW$78="POC",'7. INPUT O&amp;N UC'!$H179*'7. INPUT O&amp;N UC'!$L179,IF(AW$78="RUN",'7. INPUT O&amp;N UC'!$H179*'7. INPUT O&amp;N UC'!$L179*(1-'7. INPUT O&amp;N UC'!$M179)*(1+'7. INPUT O&amp;N UC'!$N179)^3)))</f>
        <v>0</v>
      </c>
      <c r="AX427" s="297">
        <f>IF(AX$78="NA",0,IF(AX$78="POC",'7. INPUT O&amp;N UC'!$H179*'7. INPUT O&amp;N UC'!$L179,IF(AX$78="RUN",'7. INPUT O&amp;N UC'!$H179*'7. INPUT O&amp;N UC'!$L179*(1-'7. INPUT O&amp;N UC'!$M179)*(1+'7. INPUT O&amp;N UC'!$N179)^3)))</f>
        <v>0</v>
      </c>
      <c r="AY427" s="297">
        <f>IF(AY$78="NA",0,IF(AY$78="POC",'7. INPUT O&amp;N UC'!$H179*'7. INPUT O&amp;N UC'!$L179,IF(AY$78="RUN",'7. INPUT O&amp;N UC'!$H179*'7. INPUT O&amp;N UC'!$L179*(1-'7. INPUT O&amp;N UC'!$M179)*(1+'7. INPUT O&amp;N UC'!$N179)^3)))</f>
        <v>0</v>
      </c>
      <c r="AZ427" s="297">
        <f>IF(AZ$78="NA",0,IF(AZ$78="POC",'7. INPUT O&amp;N UC'!$H179*'7. INPUT O&amp;N UC'!$L179,IF(AZ$78="RUN",'7. INPUT O&amp;N UC'!$H179*'7. INPUT O&amp;N UC'!$L179*(1-'7. INPUT O&amp;N UC'!$M179)*(1+'7. INPUT O&amp;N UC'!$N179)^3)))</f>
        <v>0</v>
      </c>
      <c r="BA427" s="297">
        <f>IF(BA$78="NA",0,IF(BA$78="POC",'7. INPUT O&amp;N UC'!$H179*'7. INPUT O&amp;N UC'!$L179,IF(BA$78="RUN",'7. INPUT O&amp;N UC'!$H179*'7. INPUT O&amp;N UC'!$L179*(1-'7. INPUT O&amp;N UC'!$M179)*(1+'7. INPUT O&amp;N UC'!$N179)^3)))</f>
        <v>0</v>
      </c>
      <c r="BB427" s="297">
        <f>IF(BB$78="NA",0,IF(BB$78="POC",'7. INPUT O&amp;N UC'!$H179*'7. INPUT O&amp;N UC'!$L179,IF(BB$78="RUN",'7. INPUT O&amp;N UC'!$H179*'7. INPUT O&amp;N UC'!$L179*(1-'7. INPUT O&amp;N UC'!$M179)*(1+'7. INPUT O&amp;N UC'!$N179)^3)))</f>
        <v>0</v>
      </c>
      <c r="BC427" s="297">
        <f>IF(BC$78="NA",0,IF(BC$78="POC",'7. INPUT O&amp;N UC'!$H179*'7. INPUT O&amp;N UC'!$L179,IF(BC$78="RUN",'7. INPUT O&amp;N UC'!$H179*'7. INPUT O&amp;N UC'!$L179*(1-'7. INPUT O&amp;N UC'!$M179)*(1+'7. INPUT O&amp;N UC'!$N179)^3)))</f>
        <v>0</v>
      </c>
      <c r="BD427" s="297">
        <f>IF(BD$78="NA",0,IF(BD$78="POC",'7. INPUT O&amp;N UC'!$H179*'7. INPUT O&amp;N UC'!$L179,IF(BD$78="RUN",'7. INPUT O&amp;N UC'!$H179*'7. INPUT O&amp;N UC'!$L179*(1-'7. INPUT O&amp;N UC'!$M179)*(1+'7. INPUT O&amp;N UC'!$N179)^3)))</f>
        <v>0</v>
      </c>
      <c r="BE427" s="297">
        <f>IF(BE$78="NA",0,IF(BE$78="POC",'7. INPUT O&amp;N UC'!$H179*'7. INPUT O&amp;N UC'!$L179,IF(BE$78="RUN",'7. INPUT O&amp;N UC'!$H179*'7. INPUT O&amp;N UC'!$L179*(1-'7. INPUT O&amp;N UC'!$M179)*(1+'7. INPUT O&amp;N UC'!$N179)^3)))</f>
        <v>0</v>
      </c>
      <c r="BF427" s="297">
        <f>IF(BF$78="NA",0,IF(BF$78="POC",'7. INPUT O&amp;N UC'!$H179*'7. INPUT O&amp;N UC'!$L179,IF(BF$78="RUN",'7. INPUT O&amp;N UC'!$H179*'7. INPUT O&amp;N UC'!$L179*(1-'7. INPUT O&amp;N UC'!$M179)*(1+'7. INPUT O&amp;N UC'!$N179)^3)))</f>
        <v>0</v>
      </c>
      <c r="BG427" s="297">
        <f>IF(BG$78="NA",0,IF(BG$78="POC",'7. INPUT O&amp;N UC'!$H179*'7. INPUT O&amp;N UC'!$L179,IF(BG$78="RUN",'7. INPUT O&amp;N UC'!$H179*'7. INPUT O&amp;N UC'!$L179*(1-'7. INPUT O&amp;N UC'!$M179)*(1+'7. INPUT O&amp;N UC'!$N179)^4)))</f>
        <v>0</v>
      </c>
      <c r="BH427" s="297">
        <f>IF(BH$78="NA",0,IF(BH$78="POC",'7. INPUT O&amp;N UC'!$H179*'7. INPUT O&amp;N UC'!$L179,IF(BH$78="RUN",'7. INPUT O&amp;N UC'!$H179*'7. INPUT O&amp;N UC'!$L179*(1-'7. INPUT O&amp;N UC'!$M179)*(1+'7. INPUT O&amp;N UC'!$N179)^4)))</f>
        <v>0</v>
      </c>
      <c r="BI427" s="297">
        <f>IF(BI$78="NA",0,IF(BI$78="POC",'7. INPUT O&amp;N UC'!$H179*'7. INPUT O&amp;N UC'!$L179,IF(BI$78="RUN",'7. INPUT O&amp;N UC'!$H179*'7. INPUT O&amp;N UC'!$L179*(1-'7. INPUT O&amp;N UC'!$M179)*(1+'7. INPUT O&amp;N UC'!$N179)^4)))</f>
        <v>0</v>
      </c>
      <c r="BJ427" s="297">
        <f>IF(BJ$78="NA",0,IF(BJ$78="POC",'7. INPUT O&amp;N UC'!$H179*'7. INPUT O&amp;N UC'!$L179,IF(BJ$78="RUN",'7. INPUT O&amp;N UC'!$H179*'7. INPUT O&amp;N UC'!$L179*(1-'7. INPUT O&amp;N UC'!$M179)*(1+'7. INPUT O&amp;N UC'!$N179)^4)))</f>
        <v>0</v>
      </c>
      <c r="BK427" s="297">
        <f>IF(BK$78="NA",0,IF(BK$78="POC",'7. INPUT O&amp;N UC'!$H179*'7. INPUT O&amp;N UC'!$L179,IF(BK$78="RUN",'7. INPUT O&amp;N UC'!$H179*'7. INPUT O&amp;N UC'!$L179*(1-'7. INPUT O&amp;N UC'!$M179)*(1+'7. INPUT O&amp;N UC'!$N179)^4)))</f>
        <v>0</v>
      </c>
      <c r="BL427" s="297">
        <f>IF(BL$78="NA",0,IF(BL$78="POC",'7. INPUT O&amp;N UC'!$H179*'7. INPUT O&amp;N UC'!$L179,IF(BL$78="RUN",'7. INPUT O&amp;N UC'!$H179*'7. INPUT O&amp;N UC'!$L179*(1-'7. INPUT O&amp;N UC'!$M179)*(1+'7. INPUT O&amp;N UC'!$N179)^4)))</f>
        <v>0</v>
      </c>
      <c r="BM427" s="297">
        <f>IF(BM$78="NA",0,IF(BM$78="POC",'7. INPUT O&amp;N UC'!$H179*'7. INPUT O&amp;N UC'!$L179,IF(BM$78="RUN",'7. INPUT O&amp;N UC'!$H179*'7. INPUT O&amp;N UC'!$L179*(1-'7. INPUT O&amp;N UC'!$M179)*(1+'7. INPUT O&amp;N UC'!$N179)^4)))</f>
        <v>0</v>
      </c>
      <c r="BN427" s="297">
        <f>IF(BN$78="NA",0,IF(BN$78="POC",'7. INPUT O&amp;N UC'!$H179*'7. INPUT O&amp;N UC'!$L179,IF(BN$78="RUN",'7. INPUT O&amp;N UC'!$H179*'7. INPUT O&amp;N UC'!$L179*(1-'7. INPUT O&amp;N UC'!$M179)*(1+'7. INPUT O&amp;N UC'!$N179)^4)))</f>
        <v>0</v>
      </c>
      <c r="BO427" s="297">
        <f>IF(BO$78="NA",0,IF(BO$78="POC",'7. INPUT O&amp;N UC'!$H179*'7. INPUT O&amp;N UC'!$L179,IF(BO$78="RUN",'7. INPUT O&amp;N UC'!$H179*'7. INPUT O&amp;N UC'!$L179*(1-'7. INPUT O&amp;N UC'!$M179)*(1+'7. INPUT O&amp;N UC'!$N179)^4)))</f>
        <v>0</v>
      </c>
      <c r="BP427" s="297">
        <f>IF(BP$78="NA",0,IF(BP$78="POC",'7. INPUT O&amp;N UC'!$H179*'7. INPUT O&amp;N UC'!$L179,IF(BP$78="RUN",'7. INPUT O&amp;N UC'!$H179*'7. INPUT O&amp;N UC'!$L179*(1-'7. INPUT O&amp;N UC'!$M179)*(1+'7. INPUT O&amp;N UC'!$N179)^4)))</f>
        <v>0</v>
      </c>
      <c r="BQ427" s="297">
        <f>IF(BQ$78="NA",0,IF(BQ$78="POC",'7. INPUT O&amp;N UC'!$H179*'7. INPUT O&amp;N UC'!$L179,IF(BQ$78="RUN",'7. INPUT O&amp;N UC'!$H179*'7. INPUT O&amp;N UC'!$L179*(1-'7. INPUT O&amp;N UC'!$M179)*(1+'7. INPUT O&amp;N UC'!$N179)^4)))</f>
        <v>0</v>
      </c>
      <c r="BR427" s="297">
        <f>IF(BR$78="NA",0,IF(BR$78="POC",'7. INPUT O&amp;N UC'!$H179*'7. INPUT O&amp;N UC'!$L179,IF(BR$78="RUN",'7. INPUT O&amp;N UC'!$H179*'7. INPUT O&amp;N UC'!$L179*(1-'7. INPUT O&amp;N UC'!$M179)*(1+'7. INPUT O&amp;N UC'!$N179)^4)))</f>
        <v>0</v>
      </c>
      <c r="BS427" s="297">
        <f>IF(BS$78="NA",0,IF(BS$78="POC",'7. INPUT O&amp;N UC'!$H179*'7. INPUT O&amp;N UC'!$L179,IF(BS$78="RUN",'7. INPUT O&amp;N UC'!$H179*'7. INPUT O&amp;N UC'!$L179*(1-'7. INPUT O&amp;N UC'!$M179)*(1+'7. INPUT O&amp;N UC'!$N179)^4)))</f>
        <v>0</v>
      </c>
    </row>
    <row r="428" spans="2:71" s="80" customFormat="1" outlineLevel="2">
      <c r="B428" s="129" t="str">
        <f>'7. INPUT O&amp;N UC'!D180</f>
        <v>O&amp;N UC-4.1.6-Item #6</v>
      </c>
      <c r="C428" s="129">
        <f>'7. INPUT O&amp;N UC'!F180</f>
        <v>0</v>
      </c>
      <c r="E428" s="297">
        <f t="shared" si="236"/>
        <v>0</v>
      </c>
      <c r="F428" s="297">
        <f t="shared" si="237"/>
        <v>0</v>
      </c>
      <c r="G428" s="297">
        <f t="shared" si="238"/>
        <v>0</v>
      </c>
      <c r="H428" s="297">
        <f t="shared" si="239"/>
        <v>0</v>
      </c>
      <c r="I428" s="297">
        <f t="shared" si="240"/>
        <v>0</v>
      </c>
      <c r="J428" s="297">
        <f t="shared" si="241"/>
        <v>0</v>
      </c>
      <c r="K428" s="291"/>
      <c r="L428" s="297">
        <f>IF(L$78="NA",0,IF(L$78="POC",'7. INPUT O&amp;N UC'!$H180*'7. INPUT O&amp;N UC'!$L180,IF(L$78="RUN",'7. INPUT O&amp;N UC'!$H180*'7. INPUT O&amp;N UC'!$L180*(1-'7. INPUT O&amp;N UC'!$M180))))</f>
        <v>0</v>
      </c>
      <c r="M428" s="297">
        <f>IF(M$78="NA",0,IF(M$78="POC",'7. INPUT O&amp;N UC'!$H180*'7. INPUT O&amp;N UC'!$L180,IF(M$78="RUN",'7. INPUT O&amp;N UC'!$H180*'7. INPUT O&amp;N UC'!$L180*(1-'7. INPUT O&amp;N UC'!$M180))))</f>
        <v>0</v>
      </c>
      <c r="N428" s="297">
        <f>IF(N$78="NA",0,IF(N$78="POC",'7. INPUT O&amp;N UC'!$H180*'7. INPUT O&amp;N UC'!$L180,IF(N$78="RUN",'7. INPUT O&amp;N UC'!$H180*'7. INPUT O&amp;N UC'!$L180*(1-'7. INPUT O&amp;N UC'!$M180))))</f>
        <v>0</v>
      </c>
      <c r="O428" s="297">
        <f>IF(O$78="NA",0,IF(O$78="POC",'7. INPUT O&amp;N UC'!$H180*'7. INPUT O&amp;N UC'!$L180,IF(O$78="RUN",'7. INPUT O&amp;N UC'!$H180*'7. INPUT O&amp;N UC'!$L180*(1-'7. INPUT O&amp;N UC'!$M180))))</f>
        <v>0</v>
      </c>
      <c r="P428" s="297">
        <f>IF(P$78="NA",0,IF(P$78="POC",'7. INPUT O&amp;N UC'!$H180*'7. INPUT O&amp;N UC'!$L180,IF(P$78="RUN",'7. INPUT O&amp;N UC'!$H180*'7. INPUT O&amp;N UC'!$L180*(1-'7. INPUT O&amp;N UC'!$M180))))</f>
        <v>0</v>
      </c>
      <c r="Q428" s="297">
        <f>IF(Q$78="NA",0,IF(Q$78="POC",'7. INPUT O&amp;N UC'!$H180*'7. INPUT O&amp;N UC'!$L180,IF(Q$78="RUN",'7. INPUT O&amp;N UC'!$H180*'7. INPUT O&amp;N UC'!$L180*(1-'7. INPUT O&amp;N UC'!$M180))))</f>
        <v>0</v>
      </c>
      <c r="R428" s="297">
        <f>IF(R$78="NA",0,IF(R$78="POC",'7. INPUT O&amp;N UC'!$H180*'7. INPUT O&amp;N UC'!$L180,IF(R$78="RUN",'7. INPUT O&amp;N UC'!$H180*'7. INPUT O&amp;N UC'!$L180*(1-'7. INPUT O&amp;N UC'!$M180))))</f>
        <v>0</v>
      </c>
      <c r="S428" s="297">
        <f>IF(S$78="NA",0,IF(S$78="POC",'7. INPUT O&amp;N UC'!$H180*'7. INPUT O&amp;N UC'!$L180,IF(S$78="RUN",'7. INPUT O&amp;N UC'!$H180*'7. INPUT O&amp;N UC'!$L180*(1-'7. INPUT O&amp;N UC'!$M180))))</f>
        <v>0</v>
      </c>
      <c r="T428" s="297">
        <f>IF(T$78="NA",0,IF(T$78="POC",'7. INPUT O&amp;N UC'!$H180*'7. INPUT O&amp;N UC'!$L180,IF(T$78="RUN",'7. INPUT O&amp;N UC'!$H180*'7. INPUT O&amp;N UC'!$L180*(1-'7. INPUT O&amp;N UC'!$M180))))</f>
        <v>0</v>
      </c>
      <c r="U428" s="297">
        <f>IF(U$78="NA",0,IF(U$78="POC",'7. INPUT O&amp;N UC'!$H180*'7. INPUT O&amp;N UC'!$L180,IF(U$78="RUN",'7. INPUT O&amp;N UC'!$H180*'7. INPUT O&amp;N UC'!$L180*(1-'7. INPUT O&amp;N UC'!$M180))))</f>
        <v>0</v>
      </c>
      <c r="V428" s="297">
        <f>IF(V$78="NA",0,IF(V$78="POC",'7. INPUT O&amp;N UC'!$H180*'7. INPUT O&amp;N UC'!$L180,IF(V$78="RUN",'7. INPUT O&amp;N UC'!$H180*'7. INPUT O&amp;N UC'!$L180*(1-'7. INPUT O&amp;N UC'!$M180))))</f>
        <v>0</v>
      </c>
      <c r="W428" s="297">
        <f>IF(W$78="NA",0,IF(W$78="POC",'7. INPUT O&amp;N UC'!$H180*'7. INPUT O&amp;N UC'!$L180,IF(W$78="RUN",'7. INPUT O&amp;N UC'!$H180*'7. INPUT O&amp;N UC'!$L180*(1-'7. INPUT O&amp;N UC'!$M180)*(1+'7. INPUT O&amp;N UC'!$N180))))</f>
        <v>0</v>
      </c>
      <c r="X428" s="297">
        <f>IF(X$78="NA",0,IF(X$78="POC",'7. INPUT O&amp;N UC'!$H180*'7. INPUT O&amp;N UC'!$L180,IF(X$78="RUN",'7. INPUT O&amp;N UC'!$H180*'7. INPUT O&amp;N UC'!$L180*(1-'7. INPUT O&amp;N UC'!$M180)*(1+'7. INPUT O&amp;N UC'!$N180))))</f>
        <v>0</v>
      </c>
      <c r="Y428" s="297">
        <f>IF(Y$78="NA",0,IF(Y$78="POC",'7. INPUT O&amp;N UC'!$H180*'7. INPUT O&amp;N UC'!$L180,IF(Y$78="RUN",'7. INPUT O&amp;N UC'!$H180*'7. INPUT O&amp;N UC'!$L180*(1-'7. INPUT O&amp;N UC'!$M180)*(1+'7. INPUT O&amp;N UC'!$N180))))</f>
        <v>0</v>
      </c>
      <c r="Z428" s="297">
        <f>IF(Z$78="NA",0,IF(Z$78="POC",'7. INPUT O&amp;N UC'!$H180*'7. INPUT O&amp;N UC'!$L180,IF(Z$78="RUN",'7. INPUT O&amp;N UC'!$H180*'7. INPUT O&amp;N UC'!$L180*(1-'7. INPUT O&amp;N UC'!$M180)*(1+'7. INPUT O&amp;N UC'!$N180))))</f>
        <v>0</v>
      </c>
      <c r="AA428" s="297">
        <f>IF(AA$78="NA",0,IF(AA$78="POC",'7. INPUT O&amp;N UC'!$H180*'7. INPUT O&amp;N UC'!$L180,IF(AA$78="RUN",'7. INPUT O&amp;N UC'!$H180*'7. INPUT O&amp;N UC'!$L180*(1-'7. INPUT O&amp;N UC'!$M180)*(1+'7. INPUT O&amp;N UC'!$N180))))</f>
        <v>0</v>
      </c>
      <c r="AB428" s="297">
        <f>IF(AB$78="NA",0,IF(AB$78="POC",'7. INPUT O&amp;N UC'!$H180*'7. INPUT O&amp;N UC'!$L180,IF(AB$78="RUN",'7. INPUT O&amp;N UC'!$H180*'7. INPUT O&amp;N UC'!$L180*(1-'7. INPUT O&amp;N UC'!$M180)*(1+'7. INPUT O&amp;N UC'!$N180))))</f>
        <v>0</v>
      </c>
      <c r="AC428" s="297">
        <f>IF(AC$78="NA",0,IF(AC$78="POC",'7. INPUT O&amp;N UC'!$H180*'7. INPUT O&amp;N UC'!$L180,IF(AC$78="RUN",'7. INPUT O&amp;N UC'!$H180*'7. INPUT O&amp;N UC'!$L180*(1-'7. INPUT O&amp;N UC'!$M180)*(1+'7. INPUT O&amp;N UC'!$N180))))</f>
        <v>0</v>
      </c>
      <c r="AD428" s="297">
        <f>IF(AD$78="NA",0,IF(AD$78="POC",'7. INPUT O&amp;N UC'!$H180*'7. INPUT O&amp;N UC'!$L180,IF(AD$78="RUN",'7. INPUT O&amp;N UC'!$H180*'7. INPUT O&amp;N UC'!$L180*(1-'7. INPUT O&amp;N UC'!$M180)*(1+'7. INPUT O&amp;N UC'!$N180))))</f>
        <v>0</v>
      </c>
      <c r="AE428" s="297">
        <f>IF(AE$78="NA",0,IF(AE$78="POC",'7. INPUT O&amp;N UC'!$H180*'7. INPUT O&amp;N UC'!$L180,IF(AE$78="RUN",'7. INPUT O&amp;N UC'!$H180*'7. INPUT O&amp;N UC'!$L180*(1-'7. INPUT O&amp;N UC'!$M180)*(1+'7. INPUT O&amp;N UC'!$N180))))</f>
        <v>0</v>
      </c>
      <c r="AF428" s="297">
        <f>IF(AF$78="NA",0,IF(AF$78="POC",'7. INPUT O&amp;N UC'!$H180*'7. INPUT O&amp;N UC'!$L180,IF(AF$78="RUN",'7. INPUT O&amp;N UC'!$H180*'7. INPUT O&amp;N UC'!$L180*(1-'7. INPUT O&amp;N UC'!$M180)*(1+'7. INPUT O&amp;N UC'!$N180))))</f>
        <v>0</v>
      </c>
      <c r="AG428" s="297">
        <f>IF(AG$78="NA",0,IF(AG$78="POC",'7. INPUT O&amp;N UC'!$H180*'7. INPUT O&amp;N UC'!$L180,IF(AG$78="RUN",'7. INPUT O&amp;N UC'!$H180*'7. INPUT O&amp;N UC'!$L180*(1-'7. INPUT O&amp;N UC'!$M180)*(1+'7. INPUT O&amp;N UC'!$N180))))</f>
        <v>0</v>
      </c>
      <c r="AH428" s="297">
        <f>IF(AH$78="NA",0,IF(AH$78="POC",'7. INPUT O&amp;N UC'!$H180*'7. INPUT O&amp;N UC'!$L180,IF(AH$78="RUN",'7. INPUT O&amp;N UC'!$H180*'7. INPUT O&amp;N UC'!$L180*(1-'7. INPUT O&amp;N UC'!$M180)*(1+'7. INPUT O&amp;N UC'!$N180))))</f>
        <v>0</v>
      </c>
      <c r="AI428" s="297">
        <f>IF(AI$78="NA",0,IF(AI$78="POC",'7. INPUT O&amp;N UC'!$H180*'7. INPUT O&amp;N UC'!$L180,IF(AI$78="RUN",'7. INPUT O&amp;N UC'!$H180*'7. INPUT O&amp;N UC'!$L180*(1-'7. INPUT O&amp;N UC'!$M180)*(1+'7. INPUT O&amp;N UC'!$N180)^2)))</f>
        <v>0</v>
      </c>
      <c r="AJ428" s="297">
        <f>IF(AJ$78="NA",0,IF(AJ$78="POC",'7. INPUT O&amp;N UC'!$H180*'7. INPUT O&amp;N UC'!$L180,IF(AJ$78="RUN",'7. INPUT O&amp;N UC'!$H180*'7. INPUT O&amp;N UC'!$L180*(1-'7. INPUT O&amp;N UC'!$M180)*(1+'7. INPUT O&amp;N UC'!$N180)^2)))</f>
        <v>0</v>
      </c>
      <c r="AK428" s="297">
        <f>IF(AK$78="NA",0,IF(AK$78="POC",'7. INPUT O&amp;N UC'!$H180*'7. INPUT O&amp;N UC'!$L180,IF(AK$78="RUN",'7. INPUT O&amp;N UC'!$H180*'7. INPUT O&amp;N UC'!$L180*(1-'7. INPUT O&amp;N UC'!$M180)*(1+'7. INPUT O&amp;N UC'!$N180)^2)))</f>
        <v>0</v>
      </c>
      <c r="AL428" s="297">
        <f>IF(AL$78="NA",0,IF(AL$78="POC",'7. INPUT O&amp;N UC'!$H180*'7. INPUT O&amp;N UC'!$L180,IF(AL$78="RUN",'7. INPUT O&amp;N UC'!$H180*'7. INPUT O&amp;N UC'!$L180*(1-'7. INPUT O&amp;N UC'!$M180)*(1+'7. INPUT O&amp;N UC'!$N180)^2)))</f>
        <v>0</v>
      </c>
      <c r="AM428" s="297">
        <f>IF(AM$78="NA",0,IF(AM$78="POC",'7. INPUT O&amp;N UC'!$H180*'7. INPUT O&amp;N UC'!$L180,IF(AM$78="RUN",'7. INPUT O&amp;N UC'!$H180*'7. INPUT O&amp;N UC'!$L180*(1-'7. INPUT O&amp;N UC'!$M180)*(1+'7. INPUT O&amp;N UC'!$N180)^2)))</f>
        <v>0</v>
      </c>
      <c r="AN428" s="297">
        <f>IF(AN$78="NA",0,IF(AN$78="POC",'7. INPUT O&amp;N UC'!$H180*'7. INPUT O&amp;N UC'!$L180,IF(AN$78="RUN",'7. INPUT O&amp;N UC'!$H180*'7. INPUT O&amp;N UC'!$L180*(1-'7. INPUT O&amp;N UC'!$M180)*(1+'7. INPUT O&amp;N UC'!$N180)^2)))</f>
        <v>0</v>
      </c>
      <c r="AO428" s="297">
        <f>IF(AO$78="NA",0,IF(AO$78="POC",'7. INPUT O&amp;N UC'!$H180*'7. INPUT O&amp;N UC'!$L180,IF(AO$78="RUN",'7. INPUT O&amp;N UC'!$H180*'7. INPUT O&amp;N UC'!$L180*(1-'7. INPUT O&amp;N UC'!$M180)*(1+'7. INPUT O&amp;N UC'!$N180)^2)))</f>
        <v>0</v>
      </c>
      <c r="AP428" s="297">
        <f>IF(AP$78="NA",0,IF(AP$78="POC",'7. INPUT O&amp;N UC'!$H180*'7. INPUT O&amp;N UC'!$L180,IF(AP$78="RUN",'7. INPUT O&amp;N UC'!$H180*'7. INPUT O&amp;N UC'!$L180*(1-'7. INPUT O&amp;N UC'!$M180)*(1+'7. INPUT O&amp;N UC'!$N180)^2)))</f>
        <v>0</v>
      </c>
      <c r="AQ428" s="297">
        <f>IF(AQ$78="NA",0,IF(AQ$78="POC",'7. INPUT O&amp;N UC'!$H180*'7. INPUT O&amp;N UC'!$L180,IF(AQ$78="RUN",'7. INPUT O&amp;N UC'!$H180*'7. INPUT O&amp;N UC'!$L180*(1-'7. INPUT O&amp;N UC'!$M180)*(1+'7. INPUT O&amp;N UC'!$N180)^2)))</f>
        <v>0</v>
      </c>
      <c r="AR428" s="297">
        <f>IF(AR$78="NA",0,IF(AR$78="POC",'7. INPUT O&amp;N UC'!$H180*'7. INPUT O&amp;N UC'!$L180,IF(AR$78="RUN",'7. INPUT O&amp;N UC'!$H180*'7. INPUT O&amp;N UC'!$L180*(1-'7. INPUT O&amp;N UC'!$M180)*(1+'7. INPUT O&amp;N UC'!$N180)^2)))</f>
        <v>0</v>
      </c>
      <c r="AS428" s="297">
        <f>IF(AS$78="NA",0,IF(AS$78="POC",'7. INPUT O&amp;N UC'!$H180*'7. INPUT O&amp;N UC'!$L180,IF(AS$78="RUN",'7. INPUT O&amp;N UC'!$H180*'7. INPUT O&amp;N UC'!$L180*(1-'7. INPUT O&amp;N UC'!$M180)*(1+'7. INPUT O&amp;N UC'!$N180)^2)))</f>
        <v>0</v>
      </c>
      <c r="AT428" s="297">
        <f>IF(AT$78="NA",0,IF(AT$78="POC",'7. INPUT O&amp;N UC'!$H180*'7. INPUT O&amp;N UC'!$L180,IF(AT$78="RUN",'7. INPUT O&amp;N UC'!$H180*'7. INPUT O&amp;N UC'!$L180*(1-'7. INPUT O&amp;N UC'!$M180)*(1+'7. INPUT O&amp;N UC'!$N180)^2)))</f>
        <v>0</v>
      </c>
      <c r="AU428" s="297">
        <f>IF(AU$78="NA",0,IF(AU$78="POC",'7. INPUT O&amp;N UC'!$H180*'7. INPUT O&amp;N UC'!$L180,IF(AU$78="RUN",'7. INPUT O&amp;N UC'!$H180*'7. INPUT O&amp;N UC'!$L180*(1-'7. INPUT O&amp;N UC'!$M180)*(1+'7. INPUT O&amp;N UC'!$N180)^3)))</f>
        <v>0</v>
      </c>
      <c r="AV428" s="297">
        <f>IF(AV$78="NA",0,IF(AV$78="POC",'7. INPUT O&amp;N UC'!$H180*'7. INPUT O&amp;N UC'!$L180,IF(AV$78="RUN",'7. INPUT O&amp;N UC'!$H180*'7. INPUT O&amp;N UC'!$L180*(1-'7. INPUT O&amp;N UC'!$M180)*(1+'7. INPUT O&amp;N UC'!$N180)^3)))</f>
        <v>0</v>
      </c>
      <c r="AW428" s="297">
        <f>IF(AW$78="NA",0,IF(AW$78="POC",'7. INPUT O&amp;N UC'!$H180*'7. INPUT O&amp;N UC'!$L180,IF(AW$78="RUN",'7. INPUT O&amp;N UC'!$H180*'7. INPUT O&amp;N UC'!$L180*(1-'7. INPUT O&amp;N UC'!$M180)*(1+'7. INPUT O&amp;N UC'!$N180)^3)))</f>
        <v>0</v>
      </c>
      <c r="AX428" s="297">
        <f>IF(AX$78="NA",0,IF(AX$78="POC",'7. INPUT O&amp;N UC'!$H180*'7. INPUT O&amp;N UC'!$L180,IF(AX$78="RUN",'7. INPUT O&amp;N UC'!$H180*'7. INPUT O&amp;N UC'!$L180*(1-'7. INPUT O&amp;N UC'!$M180)*(1+'7. INPUT O&amp;N UC'!$N180)^3)))</f>
        <v>0</v>
      </c>
      <c r="AY428" s="297">
        <f>IF(AY$78="NA",0,IF(AY$78="POC",'7. INPUT O&amp;N UC'!$H180*'7. INPUT O&amp;N UC'!$L180,IF(AY$78="RUN",'7. INPUT O&amp;N UC'!$H180*'7. INPUT O&amp;N UC'!$L180*(1-'7. INPUT O&amp;N UC'!$M180)*(1+'7. INPUT O&amp;N UC'!$N180)^3)))</f>
        <v>0</v>
      </c>
      <c r="AZ428" s="297">
        <f>IF(AZ$78="NA",0,IF(AZ$78="POC",'7. INPUT O&amp;N UC'!$H180*'7. INPUT O&amp;N UC'!$L180,IF(AZ$78="RUN",'7. INPUT O&amp;N UC'!$H180*'7. INPUT O&amp;N UC'!$L180*(1-'7. INPUT O&amp;N UC'!$M180)*(1+'7. INPUT O&amp;N UC'!$N180)^3)))</f>
        <v>0</v>
      </c>
      <c r="BA428" s="297">
        <f>IF(BA$78="NA",0,IF(BA$78="POC",'7. INPUT O&amp;N UC'!$H180*'7. INPUT O&amp;N UC'!$L180,IF(BA$78="RUN",'7. INPUT O&amp;N UC'!$H180*'7. INPUT O&amp;N UC'!$L180*(1-'7. INPUT O&amp;N UC'!$M180)*(1+'7. INPUT O&amp;N UC'!$N180)^3)))</f>
        <v>0</v>
      </c>
      <c r="BB428" s="297">
        <f>IF(BB$78="NA",0,IF(BB$78="POC",'7. INPUT O&amp;N UC'!$H180*'7. INPUT O&amp;N UC'!$L180,IF(BB$78="RUN",'7. INPUT O&amp;N UC'!$H180*'7. INPUT O&amp;N UC'!$L180*(1-'7. INPUT O&amp;N UC'!$M180)*(1+'7. INPUT O&amp;N UC'!$N180)^3)))</f>
        <v>0</v>
      </c>
      <c r="BC428" s="297">
        <f>IF(BC$78="NA",0,IF(BC$78="POC",'7. INPUT O&amp;N UC'!$H180*'7. INPUT O&amp;N UC'!$L180,IF(BC$78="RUN",'7. INPUT O&amp;N UC'!$H180*'7. INPUT O&amp;N UC'!$L180*(1-'7. INPUT O&amp;N UC'!$M180)*(1+'7. INPUT O&amp;N UC'!$N180)^3)))</f>
        <v>0</v>
      </c>
      <c r="BD428" s="297">
        <f>IF(BD$78="NA",0,IF(BD$78="POC",'7. INPUT O&amp;N UC'!$H180*'7. INPUT O&amp;N UC'!$L180,IF(BD$78="RUN",'7. INPUT O&amp;N UC'!$H180*'7. INPUT O&amp;N UC'!$L180*(1-'7. INPUT O&amp;N UC'!$M180)*(1+'7. INPUT O&amp;N UC'!$N180)^3)))</f>
        <v>0</v>
      </c>
      <c r="BE428" s="297">
        <f>IF(BE$78="NA",0,IF(BE$78="POC",'7. INPUT O&amp;N UC'!$H180*'7. INPUT O&amp;N UC'!$L180,IF(BE$78="RUN",'7. INPUT O&amp;N UC'!$H180*'7. INPUT O&amp;N UC'!$L180*(1-'7. INPUT O&amp;N UC'!$M180)*(1+'7. INPUT O&amp;N UC'!$N180)^3)))</f>
        <v>0</v>
      </c>
      <c r="BF428" s="297">
        <f>IF(BF$78="NA",0,IF(BF$78="POC",'7. INPUT O&amp;N UC'!$H180*'7. INPUT O&amp;N UC'!$L180,IF(BF$78="RUN",'7. INPUT O&amp;N UC'!$H180*'7. INPUT O&amp;N UC'!$L180*(1-'7. INPUT O&amp;N UC'!$M180)*(1+'7. INPUT O&amp;N UC'!$N180)^3)))</f>
        <v>0</v>
      </c>
      <c r="BG428" s="297">
        <f>IF(BG$78="NA",0,IF(BG$78="POC",'7. INPUT O&amp;N UC'!$H180*'7. INPUT O&amp;N UC'!$L180,IF(BG$78="RUN",'7. INPUT O&amp;N UC'!$H180*'7. INPUT O&amp;N UC'!$L180*(1-'7. INPUT O&amp;N UC'!$M180)*(1+'7. INPUT O&amp;N UC'!$N180)^4)))</f>
        <v>0</v>
      </c>
      <c r="BH428" s="297">
        <f>IF(BH$78="NA",0,IF(BH$78="POC",'7. INPUT O&amp;N UC'!$H180*'7. INPUT O&amp;N UC'!$L180,IF(BH$78="RUN",'7. INPUT O&amp;N UC'!$H180*'7. INPUT O&amp;N UC'!$L180*(1-'7. INPUT O&amp;N UC'!$M180)*(1+'7. INPUT O&amp;N UC'!$N180)^4)))</f>
        <v>0</v>
      </c>
      <c r="BI428" s="297">
        <f>IF(BI$78="NA",0,IF(BI$78="POC",'7. INPUT O&amp;N UC'!$H180*'7. INPUT O&amp;N UC'!$L180,IF(BI$78="RUN",'7. INPUT O&amp;N UC'!$H180*'7. INPUT O&amp;N UC'!$L180*(1-'7. INPUT O&amp;N UC'!$M180)*(1+'7. INPUT O&amp;N UC'!$N180)^4)))</f>
        <v>0</v>
      </c>
      <c r="BJ428" s="297">
        <f>IF(BJ$78="NA",0,IF(BJ$78="POC",'7. INPUT O&amp;N UC'!$H180*'7. INPUT O&amp;N UC'!$L180,IF(BJ$78="RUN",'7. INPUT O&amp;N UC'!$H180*'7. INPUT O&amp;N UC'!$L180*(1-'7. INPUT O&amp;N UC'!$M180)*(1+'7. INPUT O&amp;N UC'!$N180)^4)))</f>
        <v>0</v>
      </c>
      <c r="BK428" s="297">
        <f>IF(BK$78="NA",0,IF(BK$78="POC",'7. INPUT O&amp;N UC'!$H180*'7. INPUT O&amp;N UC'!$L180,IF(BK$78="RUN",'7. INPUT O&amp;N UC'!$H180*'7. INPUT O&amp;N UC'!$L180*(1-'7. INPUT O&amp;N UC'!$M180)*(1+'7. INPUT O&amp;N UC'!$N180)^4)))</f>
        <v>0</v>
      </c>
      <c r="BL428" s="297">
        <f>IF(BL$78="NA",0,IF(BL$78="POC",'7. INPUT O&amp;N UC'!$H180*'7. INPUT O&amp;N UC'!$L180,IF(BL$78="RUN",'7. INPUT O&amp;N UC'!$H180*'7. INPUT O&amp;N UC'!$L180*(1-'7. INPUT O&amp;N UC'!$M180)*(1+'7. INPUT O&amp;N UC'!$N180)^4)))</f>
        <v>0</v>
      </c>
      <c r="BM428" s="297">
        <f>IF(BM$78="NA",0,IF(BM$78="POC",'7. INPUT O&amp;N UC'!$H180*'7. INPUT O&amp;N UC'!$L180,IF(BM$78="RUN",'7. INPUT O&amp;N UC'!$H180*'7. INPUT O&amp;N UC'!$L180*(1-'7. INPUT O&amp;N UC'!$M180)*(1+'7. INPUT O&amp;N UC'!$N180)^4)))</f>
        <v>0</v>
      </c>
      <c r="BN428" s="297">
        <f>IF(BN$78="NA",0,IF(BN$78="POC",'7. INPUT O&amp;N UC'!$H180*'7. INPUT O&amp;N UC'!$L180,IF(BN$78="RUN",'7. INPUT O&amp;N UC'!$H180*'7. INPUT O&amp;N UC'!$L180*(1-'7. INPUT O&amp;N UC'!$M180)*(1+'7. INPUT O&amp;N UC'!$N180)^4)))</f>
        <v>0</v>
      </c>
      <c r="BO428" s="297">
        <f>IF(BO$78="NA",0,IF(BO$78="POC",'7. INPUT O&amp;N UC'!$H180*'7. INPUT O&amp;N UC'!$L180,IF(BO$78="RUN",'7. INPUT O&amp;N UC'!$H180*'7. INPUT O&amp;N UC'!$L180*(1-'7. INPUT O&amp;N UC'!$M180)*(1+'7. INPUT O&amp;N UC'!$N180)^4)))</f>
        <v>0</v>
      </c>
      <c r="BP428" s="297">
        <f>IF(BP$78="NA",0,IF(BP$78="POC",'7. INPUT O&amp;N UC'!$H180*'7. INPUT O&amp;N UC'!$L180,IF(BP$78="RUN",'7. INPUT O&amp;N UC'!$H180*'7. INPUT O&amp;N UC'!$L180*(1-'7. INPUT O&amp;N UC'!$M180)*(1+'7. INPUT O&amp;N UC'!$N180)^4)))</f>
        <v>0</v>
      </c>
      <c r="BQ428" s="297">
        <f>IF(BQ$78="NA",0,IF(BQ$78="POC",'7. INPUT O&amp;N UC'!$H180*'7. INPUT O&amp;N UC'!$L180,IF(BQ$78="RUN",'7. INPUT O&amp;N UC'!$H180*'7. INPUT O&amp;N UC'!$L180*(1-'7. INPUT O&amp;N UC'!$M180)*(1+'7. INPUT O&amp;N UC'!$N180)^4)))</f>
        <v>0</v>
      </c>
      <c r="BR428" s="297">
        <f>IF(BR$78="NA",0,IF(BR$78="POC",'7. INPUT O&amp;N UC'!$H180*'7. INPUT O&amp;N UC'!$L180,IF(BR$78="RUN",'7. INPUT O&amp;N UC'!$H180*'7. INPUT O&amp;N UC'!$L180*(1-'7. INPUT O&amp;N UC'!$M180)*(1+'7. INPUT O&amp;N UC'!$N180)^4)))</f>
        <v>0</v>
      </c>
      <c r="BS428" s="297">
        <f>IF(BS$78="NA",0,IF(BS$78="POC",'7. INPUT O&amp;N UC'!$H180*'7. INPUT O&amp;N UC'!$L180,IF(BS$78="RUN",'7. INPUT O&amp;N UC'!$H180*'7. INPUT O&amp;N UC'!$L180*(1-'7. INPUT O&amp;N UC'!$M180)*(1+'7. INPUT O&amp;N UC'!$N180)^4)))</f>
        <v>0</v>
      </c>
    </row>
    <row r="429" spans="2:71" s="80" customFormat="1" outlineLevel="2">
      <c r="B429" s="129" t="str">
        <f>'7. INPUT O&amp;N UC'!D181</f>
        <v>O&amp;N UC-4.1.6-Item #7</v>
      </c>
      <c r="C429" s="129">
        <f>'7. INPUT O&amp;N UC'!F181</f>
        <v>0</v>
      </c>
      <c r="E429" s="297">
        <f t="shared" si="236"/>
        <v>0</v>
      </c>
      <c r="F429" s="297">
        <f t="shared" si="237"/>
        <v>0</v>
      </c>
      <c r="G429" s="297">
        <f t="shared" si="238"/>
        <v>0</v>
      </c>
      <c r="H429" s="297">
        <f t="shared" si="239"/>
        <v>0</v>
      </c>
      <c r="I429" s="297">
        <f t="shared" si="240"/>
        <v>0</v>
      </c>
      <c r="J429" s="297">
        <f t="shared" si="241"/>
        <v>0</v>
      </c>
      <c r="K429" s="291"/>
      <c r="L429" s="297">
        <f>IF(L$78="NA",0,IF(L$78="POC",'7. INPUT O&amp;N UC'!$H181*'7. INPUT O&amp;N UC'!$L181,IF(L$78="RUN",'7. INPUT O&amp;N UC'!$H181*'7. INPUT O&amp;N UC'!$L181*(1-'7. INPUT O&amp;N UC'!$M181))))</f>
        <v>0</v>
      </c>
      <c r="M429" s="297">
        <f>IF(M$78="NA",0,IF(M$78="POC",'7. INPUT O&amp;N UC'!$H181*'7. INPUT O&amp;N UC'!$L181,IF(M$78="RUN",'7. INPUT O&amp;N UC'!$H181*'7. INPUT O&amp;N UC'!$L181*(1-'7. INPUT O&amp;N UC'!$M181))))</f>
        <v>0</v>
      </c>
      <c r="N429" s="297">
        <f>IF(N$78="NA",0,IF(N$78="POC",'7. INPUT O&amp;N UC'!$H181*'7. INPUT O&amp;N UC'!$L181,IF(N$78="RUN",'7. INPUT O&amp;N UC'!$H181*'7. INPUT O&amp;N UC'!$L181*(1-'7. INPUT O&amp;N UC'!$M181))))</f>
        <v>0</v>
      </c>
      <c r="O429" s="297">
        <f>IF(O$78="NA",0,IF(O$78="POC",'7. INPUT O&amp;N UC'!$H181*'7. INPUT O&amp;N UC'!$L181,IF(O$78="RUN",'7. INPUT O&amp;N UC'!$H181*'7. INPUT O&amp;N UC'!$L181*(1-'7. INPUT O&amp;N UC'!$M181))))</f>
        <v>0</v>
      </c>
      <c r="P429" s="297">
        <f>IF(P$78="NA",0,IF(P$78="POC",'7. INPUT O&amp;N UC'!$H181*'7. INPUT O&amp;N UC'!$L181,IF(P$78="RUN",'7. INPUT O&amp;N UC'!$H181*'7. INPUT O&amp;N UC'!$L181*(1-'7. INPUT O&amp;N UC'!$M181))))</f>
        <v>0</v>
      </c>
      <c r="Q429" s="297">
        <f>IF(Q$78="NA",0,IF(Q$78="POC",'7. INPUT O&amp;N UC'!$H181*'7. INPUT O&amp;N UC'!$L181,IF(Q$78="RUN",'7. INPUT O&amp;N UC'!$H181*'7. INPUT O&amp;N UC'!$L181*(1-'7. INPUT O&amp;N UC'!$M181))))</f>
        <v>0</v>
      </c>
      <c r="R429" s="297">
        <f>IF(R$78="NA",0,IF(R$78="POC",'7. INPUT O&amp;N UC'!$H181*'7. INPUT O&amp;N UC'!$L181,IF(R$78="RUN",'7. INPUT O&amp;N UC'!$H181*'7. INPUT O&amp;N UC'!$L181*(1-'7. INPUT O&amp;N UC'!$M181))))</f>
        <v>0</v>
      </c>
      <c r="S429" s="297">
        <f>IF(S$78="NA",0,IF(S$78="POC",'7. INPUT O&amp;N UC'!$H181*'7. INPUT O&amp;N UC'!$L181,IF(S$78="RUN",'7. INPUT O&amp;N UC'!$H181*'7. INPUT O&amp;N UC'!$L181*(1-'7. INPUT O&amp;N UC'!$M181))))</f>
        <v>0</v>
      </c>
      <c r="T429" s="297">
        <f>IF(T$78="NA",0,IF(T$78="POC",'7. INPUT O&amp;N UC'!$H181*'7. INPUT O&amp;N UC'!$L181,IF(T$78="RUN",'7. INPUT O&amp;N UC'!$H181*'7. INPUT O&amp;N UC'!$L181*(1-'7. INPUT O&amp;N UC'!$M181))))</f>
        <v>0</v>
      </c>
      <c r="U429" s="297">
        <f>IF(U$78="NA",0,IF(U$78="POC",'7. INPUT O&amp;N UC'!$H181*'7. INPUT O&amp;N UC'!$L181,IF(U$78="RUN",'7. INPUT O&amp;N UC'!$H181*'7. INPUT O&amp;N UC'!$L181*(1-'7. INPUT O&amp;N UC'!$M181))))</f>
        <v>0</v>
      </c>
      <c r="V429" s="297">
        <f>IF(V$78="NA",0,IF(V$78="POC",'7. INPUT O&amp;N UC'!$H181*'7. INPUT O&amp;N UC'!$L181,IF(V$78="RUN",'7. INPUT O&amp;N UC'!$H181*'7. INPUT O&amp;N UC'!$L181*(1-'7. INPUT O&amp;N UC'!$M181))))</f>
        <v>0</v>
      </c>
      <c r="W429" s="297">
        <f>IF(W$78="NA",0,IF(W$78="POC",'7. INPUT O&amp;N UC'!$H181*'7. INPUT O&amp;N UC'!$L181,IF(W$78="RUN",'7. INPUT O&amp;N UC'!$H181*'7. INPUT O&amp;N UC'!$L181*(1-'7. INPUT O&amp;N UC'!$M181)*(1+'7. INPUT O&amp;N UC'!$N181))))</f>
        <v>0</v>
      </c>
      <c r="X429" s="297">
        <f>IF(X$78="NA",0,IF(X$78="POC",'7. INPUT O&amp;N UC'!$H181*'7. INPUT O&amp;N UC'!$L181,IF(X$78="RUN",'7. INPUT O&amp;N UC'!$H181*'7. INPUT O&amp;N UC'!$L181*(1-'7. INPUT O&amp;N UC'!$M181)*(1+'7. INPUT O&amp;N UC'!$N181))))</f>
        <v>0</v>
      </c>
      <c r="Y429" s="297">
        <f>IF(Y$78="NA",0,IF(Y$78="POC",'7. INPUT O&amp;N UC'!$H181*'7. INPUT O&amp;N UC'!$L181,IF(Y$78="RUN",'7. INPUT O&amp;N UC'!$H181*'7. INPUT O&amp;N UC'!$L181*(1-'7. INPUT O&amp;N UC'!$M181)*(1+'7. INPUT O&amp;N UC'!$N181))))</f>
        <v>0</v>
      </c>
      <c r="Z429" s="297">
        <f>IF(Z$78="NA",0,IF(Z$78="POC",'7. INPUT O&amp;N UC'!$H181*'7. INPUT O&amp;N UC'!$L181,IF(Z$78="RUN",'7. INPUT O&amp;N UC'!$H181*'7. INPUT O&amp;N UC'!$L181*(1-'7. INPUT O&amp;N UC'!$M181)*(1+'7. INPUT O&amp;N UC'!$N181))))</f>
        <v>0</v>
      </c>
      <c r="AA429" s="297">
        <f>IF(AA$78="NA",0,IF(AA$78="POC",'7. INPUT O&amp;N UC'!$H181*'7. INPUT O&amp;N UC'!$L181,IF(AA$78="RUN",'7. INPUT O&amp;N UC'!$H181*'7. INPUT O&amp;N UC'!$L181*(1-'7. INPUT O&amp;N UC'!$M181)*(1+'7. INPUT O&amp;N UC'!$N181))))</f>
        <v>0</v>
      </c>
      <c r="AB429" s="297">
        <f>IF(AB$78="NA",0,IF(AB$78="POC",'7. INPUT O&amp;N UC'!$H181*'7. INPUT O&amp;N UC'!$L181,IF(AB$78="RUN",'7. INPUT O&amp;N UC'!$H181*'7. INPUT O&amp;N UC'!$L181*(1-'7. INPUT O&amp;N UC'!$M181)*(1+'7. INPUT O&amp;N UC'!$N181))))</f>
        <v>0</v>
      </c>
      <c r="AC429" s="297">
        <f>IF(AC$78="NA",0,IF(AC$78="POC",'7. INPUT O&amp;N UC'!$H181*'7. INPUT O&amp;N UC'!$L181,IF(AC$78="RUN",'7. INPUT O&amp;N UC'!$H181*'7. INPUT O&amp;N UC'!$L181*(1-'7. INPUT O&amp;N UC'!$M181)*(1+'7. INPUT O&amp;N UC'!$N181))))</f>
        <v>0</v>
      </c>
      <c r="AD429" s="297">
        <f>IF(AD$78="NA",0,IF(AD$78="POC",'7. INPUT O&amp;N UC'!$H181*'7. INPUT O&amp;N UC'!$L181,IF(AD$78="RUN",'7. INPUT O&amp;N UC'!$H181*'7. INPUT O&amp;N UC'!$L181*(1-'7. INPUT O&amp;N UC'!$M181)*(1+'7. INPUT O&amp;N UC'!$N181))))</f>
        <v>0</v>
      </c>
      <c r="AE429" s="297">
        <f>IF(AE$78="NA",0,IF(AE$78="POC",'7. INPUT O&amp;N UC'!$H181*'7. INPUT O&amp;N UC'!$L181,IF(AE$78="RUN",'7. INPUT O&amp;N UC'!$H181*'7. INPUT O&amp;N UC'!$L181*(1-'7. INPUT O&amp;N UC'!$M181)*(1+'7. INPUT O&amp;N UC'!$N181))))</f>
        <v>0</v>
      </c>
      <c r="AF429" s="297">
        <f>IF(AF$78="NA",0,IF(AF$78="POC",'7. INPUT O&amp;N UC'!$H181*'7. INPUT O&amp;N UC'!$L181,IF(AF$78="RUN",'7. INPUT O&amp;N UC'!$H181*'7. INPUT O&amp;N UC'!$L181*(1-'7. INPUT O&amp;N UC'!$M181)*(1+'7. INPUT O&amp;N UC'!$N181))))</f>
        <v>0</v>
      </c>
      <c r="AG429" s="297">
        <f>IF(AG$78="NA",0,IF(AG$78="POC",'7. INPUT O&amp;N UC'!$H181*'7. INPUT O&amp;N UC'!$L181,IF(AG$78="RUN",'7. INPUT O&amp;N UC'!$H181*'7. INPUT O&amp;N UC'!$L181*(1-'7. INPUT O&amp;N UC'!$M181)*(1+'7. INPUT O&amp;N UC'!$N181))))</f>
        <v>0</v>
      </c>
      <c r="AH429" s="297">
        <f>IF(AH$78="NA",0,IF(AH$78="POC",'7. INPUT O&amp;N UC'!$H181*'7. INPUT O&amp;N UC'!$L181,IF(AH$78="RUN",'7. INPUT O&amp;N UC'!$H181*'7. INPUT O&amp;N UC'!$L181*(1-'7. INPUT O&amp;N UC'!$M181)*(1+'7. INPUT O&amp;N UC'!$N181))))</f>
        <v>0</v>
      </c>
      <c r="AI429" s="297">
        <f>IF(AI$78="NA",0,IF(AI$78="POC",'7. INPUT O&amp;N UC'!$H181*'7. INPUT O&amp;N UC'!$L181,IF(AI$78="RUN",'7. INPUT O&amp;N UC'!$H181*'7. INPUT O&amp;N UC'!$L181*(1-'7. INPUT O&amp;N UC'!$M181)*(1+'7. INPUT O&amp;N UC'!$N181)^2)))</f>
        <v>0</v>
      </c>
      <c r="AJ429" s="297">
        <f>IF(AJ$78="NA",0,IF(AJ$78="POC",'7. INPUT O&amp;N UC'!$H181*'7. INPUT O&amp;N UC'!$L181,IF(AJ$78="RUN",'7. INPUT O&amp;N UC'!$H181*'7. INPUT O&amp;N UC'!$L181*(1-'7. INPUT O&amp;N UC'!$M181)*(1+'7. INPUT O&amp;N UC'!$N181)^2)))</f>
        <v>0</v>
      </c>
      <c r="AK429" s="297">
        <f>IF(AK$78="NA",0,IF(AK$78="POC",'7. INPUT O&amp;N UC'!$H181*'7. INPUT O&amp;N UC'!$L181,IF(AK$78="RUN",'7. INPUT O&amp;N UC'!$H181*'7. INPUT O&amp;N UC'!$L181*(1-'7. INPUT O&amp;N UC'!$M181)*(1+'7. INPUT O&amp;N UC'!$N181)^2)))</f>
        <v>0</v>
      </c>
      <c r="AL429" s="297">
        <f>IF(AL$78="NA",0,IF(AL$78="POC",'7. INPUT O&amp;N UC'!$H181*'7. INPUT O&amp;N UC'!$L181,IF(AL$78="RUN",'7. INPUT O&amp;N UC'!$H181*'7. INPUT O&amp;N UC'!$L181*(1-'7. INPUT O&amp;N UC'!$M181)*(1+'7. INPUT O&amp;N UC'!$N181)^2)))</f>
        <v>0</v>
      </c>
      <c r="AM429" s="297">
        <f>IF(AM$78="NA",0,IF(AM$78="POC",'7. INPUT O&amp;N UC'!$H181*'7. INPUT O&amp;N UC'!$L181,IF(AM$78="RUN",'7. INPUT O&amp;N UC'!$H181*'7. INPUT O&amp;N UC'!$L181*(1-'7. INPUT O&amp;N UC'!$M181)*(1+'7. INPUT O&amp;N UC'!$N181)^2)))</f>
        <v>0</v>
      </c>
      <c r="AN429" s="297">
        <f>IF(AN$78="NA",0,IF(AN$78="POC",'7. INPUT O&amp;N UC'!$H181*'7. INPUT O&amp;N UC'!$L181,IF(AN$78="RUN",'7. INPUT O&amp;N UC'!$H181*'7. INPUT O&amp;N UC'!$L181*(1-'7. INPUT O&amp;N UC'!$M181)*(1+'7. INPUT O&amp;N UC'!$N181)^2)))</f>
        <v>0</v>
      </c>
      <c r="AO429" s="297">
        <f>IF(AO$78="NA",0,IF(AO$78="POC",'7. INPUT O&amp;N UC'!$H181*'7. INPUT O&amp;N UC'!$L181,IF(AO$78="RUN",'7. INPUT O&amp;N UC'!$H181*'7. INPUT O&amp;N UC'!$L181*(1-'7. INPUT O&amp;N UC'!$M181)*(1+'7. INPUT O&amp;N UC'!$N181)^2)))</f>
        <v>0</v>
      </c>
      <c r="AP429" s="297">
        <f>IF(AP$78="NA",0,IF(AP$78="POC",'7. INPUT O&amp;N UC'!$H181*'7. INPUT O&amp;N UC'!$L181,IF(AP$78="RUN",'7. INPUT O&amp;N UC'!$H181*'7. INPUT O&amp;N UC'!$L181*(1-'7. INPUT O&amp;N UC'!$M181)*(1+'7. INPUT O&amp;N UC'!$N181)^2)))</f>
        <v>0</v>
      </c>
      <c r="AQ429" s="297">
        <f>IF(AQ$78="NA",0,IF(AQ$78="POC",'7. INPUT O&amp;N UC'!$H181*'7. INPUT O&amp;N UC'!$L181,IF(AQ$78="RUN",'7. INPUT O&amp;N UC'!$H181*'7. INPUT O&amp;N UC'!$L181*(1-'7. INPUT O&amp;N UC'!$M181)*(1+'7. INPUT O&amp;N UC'!$N181)^2)))</f>
        <v>0</v>
      </c>
      <c r="AR429" s="297">
        <f>IF(AR$78="NA",0,IF(AR$78="POC",'7. INPUT O&amp;N UC'!$H181*'7. INPUT O&amp;N UC'!$L181,IF(AR$78="RUN",'7. INPUT O&amp;N UC'!$H181*'7. INPUT O&amp;N UC'!$L181*(1-'7. INPUT O&amp;N UC'!$M181)*(1+'7. INPUT O&amp;N UC'!$N181)^2)))</f>
        <v>0</v>
      </c>
      <c r="AS429" s="297">
        <f>IF(AS$78="NA",0,IF(AS$78="POC",'7. INPUT O&amp;N UC'!$H181*'7. INPUT O&amp;N UC'!$L181,IF(AS$78="RUN",'7. INPUT O&amp;N UC'!$H181*'7. INPUT O&amp;N UC'!$L181*(1-'7. INPUT O&amp;N UC'!$M181)*(1+'7. INPUT O&amp;N UC'!$N181)^2)))</f>
        <v>0</v>
      </c>
      <c r="AT429" s="297">
        <f>IF(AT$78="NA",0,IF(AT$78="POC",'7. INPUT O&amp;N UC'!$H181*'7. INPUT O&amp;N UC'!$L181,IF(AT$78="RUN",'7. INPUT O&amp;N UC'!$H181*'7. INPUT O&amp;N UC'!$L181*(1-'7. INPUT O&amp;N UC'!$M181)*(1+'7. INPUT O&amp;N UC'!$N181)^2)))</f>
        <v>0</v>
      </c>
      <c r="AU429" s="297">
        <f>IF(AU$78="NA",0,IF(AU$78="POC",'7. INPUT O&amp;N UC'!$H181*'7. INPUT O&amp;N UC'!$L181,IF(AU$78="RUN",'7. INPUT O&amp;N UC'!$H181*'7. INPUT O&amp;N UC'!$L181*(1-'7. INPUT O&amp;N UC'!$M181)*(1+'7. INPUT O&amp;N UC'!$N181)^3)))</f>
        <v>0</v>
      </c>
      <c r="AV429" s="297">
        <f>IF(AV$78="NA",0,IF(AV$78="POC",'7. INPUT O&amp;N UC'!$H181*'7. INPUT O&amp;N UC'!$L181,IF(AV$78="RUN",'7. INPUT O&amp;N UC'!$H181*'7. INPUT O&amp;N UC'!$L181*(1-'7. INPUT O&amp;N UC'!$M181)*(1+'7. INPUT O&amp;N UC'!$N181)^3)))</f>
        <v>0</v>
      </c>
      <c r="AW429" s="297">
        <f>IF(AW$78="NA",0,IF(AW$78="POC",'7. INPUT O&amp;N UC'!$H181*'7. INPUT O&amp;N UC'!$L181,IF(AW$78="RUN",'7. INPUT O&amp;N UC'!$H181*'7. INPUT O&amp;N UC'!$L181*(1-'7. INPUT O&amp;N UC'!$M181)*(1+'7. INPUT O&amp;N UC'!$N181)^3)))</f>
        <v>0</v>
      </c>
      <c r="AX429" s="297">
        <f>IF(AX$78="NA",0,IF(AX$78="POC",'7. INPUT O&amp;N UC'!$H181*'7. INPUT O&amp;N UC'!$L181,IF(AX$78="RUN",'7. INPUT O&amp;N UC'!$H181*'7. INPUT O&amp;N UC'!$L181*(1-'7. INPUT O&amp;N UC'!$M181)*(1+'7. INPUT O&amp;N UC'!$N181)^3)))</f>
        <v>0</v>
      </c>
      <c r="AY429" s="297">
        <f>IF(AY$78="NA",0,IF(AY$78="POC",'7. INPUT O&amp;N UC'!$H181*'7. INPUT O&amp;N UC'!$L181,IF(AY$78="RUN",'7. INPUT O&amp;N UC'!$H181*'7. INPUT O&amp;N UC'!$L181*(1-'7. INPUT O&amp;N UC'!$M181)*(1+'7. INPUT O&amp;N UC'!$N181)^3)))</f>
        <v>0</v>
      </c>
      <c r="AZ429" s="297">
        <f>IF(AZ$78="NA",0,IF(AZ$78="POC",'7. INPUT O&amp;N UC'!$H181*'7. INPUT O&amp;N UC'!$L181,IF(AZ$78="RUN",'7. INPUT O&amp;N UC'!$H181*'7. INPUT O&amp;N UC'!$L181*(1-'7. INPUT O&amp;N UC'!$M181)*(1+'7. INPUT O&amp;N UC'!$N181)^3)))</f>
        <v>0</v>
      </c>
      <c r="BA429" s="297">
        <f>IF(BA$78="NA",0,IF(BA$78="POC",'7. INPUT O&amp;N UC'!$H181*'7. INPUT O&amp;N UC'!$L181,IF(BA$78="RUN",'7. INPUT O&amp;N UC'!$H181*'7. INPUT O&amp;N UC'!$L181*(1-'7. INPUT O&amp;N UC'!$M181)*(1+'7. INPUT O&amp;N UC'!$N181)^3)))</f>
        <v>0</v>
      </c>
      <c r="BB429" s="297">
        <f>IF(BB$78="NA",0,IF(BB$78="POC",'7. INPUT O&amp;N UC'!$H181*'7. INPUT O&amp;N UC'!$L181,IF(BB$78="RUN",'7. INPUT O&amp;N UC'!$H181*'7. INPUT O&amp;N UC'!$L181*(1-'7. INPUT O&amp;N UC'!$M181)*(1+'7. INPUT O&amp;N UC'!$N181)^3)))</f>
        <v>0</v>
      </c>
      <c r="BC429" s="297">
        <f>IF(BC$78="NA",0,IF(BC$78="POC",'7. INPUT O&amp;N UC'!$H181*'7. INPUT O&amp;N UC'!$L181,IF(BC$78="RUN",'7. INPUT O&amp;N UC'!$H181*'7. INPUT O&amp;N UC'!$L181*(1-'7. INPUT O&amp;N UC'!$M181)*(1+'7. INPUT O&amp;N UC'!$N181)^3)))</f>
        <v>0</v>
      </c>
      <c r="BD429" s="297">
        <f>IF(BD$78="NA",0,IF(BD$78="POC",'7. INPUT O&amp;N UC'!$H181*'7. INPUT O&amp;N UC'!$L181,IF(BD$78="RUN",'7. INPUT O&amp;N UC'!$H181*'7. INPUT O&amp;N UC'!$L181*(1-'7. INPUT O&amp;N UC'!$M181)*(1+'7. INPUT O&amp;N UC'!$N181)^3)))</f>
        <v>0</v>
      </c>
      <c r="BE429" s="297">
        <f>IF(BE$78="NA",0,IF(BE$78="POC",'7. INPUT O&amp;N UC'!$H181*'7. INPUT O&amp;N UC'!$L181,IF(BE$78="RUN",'7. INPUT O&amp;N UC'!$H181*'7. INPUT O&amp;N UC'!$L181*(1-'7. INPUT O&amp;N UC'!$M181)*(1+'7. INPUT O&amp;N UC'!$N181)^3)))</f>
        <v>0</v>
      </c>
      <c r="BF429" s="297">
        <f>IF(BF$78="NA",0,IF(BF$78="POC",'7. INPUT O&amp;N UC'!$H181*'7. INPUT O&amp;N UC'!$L181,IF(BF$78="RUN",'7. INPUT O&amp;N UC'!$H181*'7. INPUT O&amp;N UC'!$L181*(1-'7. INPUT O&amp;N UC'!$M181)*(1+'7. INPUT O&amp;N UC'!$N181)^3)))</f>
        <v>0</v>
      </c>
      <c r="BG429" s="297">
        <f>IF(BG$78="NA",0,IF(BG$78="POC",'7. INPUT O&amp;N UC'!$H181*'7. INPUT O&amp;N UC'!$L181,IF(BG$78="RUN",'7. INPUT O&amp;N UC'!$H181*'7. INPUT O&amp;N UC'!$L181*(1-'7. INPUT O&amp;N UC'!$M181)*(1+'7. INPUT O&amp;N UC'!$N181)^4)))</f>
        <v>0</v>
      </c>
      <c r="BH429" s="297">
        <f>IF(BH$78="NA",0,IF(BH$78="POC",'7. INPUT O&amp;N UC'!$H181*'7. INPUT O&amp;N UC'!$L181,IF(BH$78="RUN",'7. INPUT O&amp;N UC'!$H181*'7. INPUT O&amp;N UC'!$L181*(1-'7. INPUT O&amp;N UC'!$M181)*(1+'7. INPUT O&amp;N UC'!$N181)^4)))</f>
        <v>0</v>
      </c>
      <c r="BI429" s="297">
        <f>IF(BI$78="NA",0,IF(BI$78="POC",'7. INPUT O&amp;N UC'!$H181*'7. INPUT O&amp;N UC'!$L181,IF(BI$78="RUN",'7. INPUT O&amp;N UC'!$H181*'7. INPUT O&amp;N UC'!$L181*(1-'7. INPUT O&amp;N UC'!$M181)*(1+'7. INPUT O&amp;N UC'!$N181)^4)))</f>
        <v>0</v>
      </c>
      <c r="BJ429" s="297">
        <f>IF(BJ$78="NA",0,IF(BJ$78="POC",'7. INPUT O&amp;N UC'!$H181*'7. INPUT O&amp;N UC'!$L181,IF(BJ$78="RUN",'7. INPUT O&amp;N UC'!$H181*'7. INPUT O&amp;N UC'!$L181*(1-'7. INPUT O&amp;N UC'!$M181)*(1+'7. INPUT O&amp;N UC'!$N181)^4)))</f>
        <v>0</v>
      </c>
      <c r="BK429" s="297">
        <f>IF(BK$78="NA",0,IF(BK$78="POC",'7. INPUT O&amp;N UC'!$H181*'7. INPUT O&amp;N UC'!$L181,IF(BK$78="RUN",'7. INPUT O&amp;N UC'!$H181*'7. INPUT O&amp;N UC'!$L181*(1-'7. INPUT O&amp;N UC'!$M181)*(1+'7. INPUT O&amp;N UC'!$N181)^4)))</f>
        <v>0</v>
      </c>
      <c r="BL429" s="297">
        <f>IF(BL$78="NA",0,IF(BL$78="POC",'7. INPUT O&amp;N UC'!$H181*'7. INPUT O&amp;N UC'!$L181,IF(BL$78="RUN",'7. INPUT O&amp;N UC'!$H181*'7. INPUT O&amp;N UC'!$L181*(1-'7. INPUT O&amp;N UC'!$M181)*(1+'7. INPUT O&amp;N UC'!$N181)^4)))</f>
        <v>0</v>
      </c>
      <c r="BM429" s="297">
        <f>IF(BM$78="NA",0,IF(BM$78="POC",'7. INPUT O&amp;N UC'!$H181*'7. INPUT O&amp;N UC'!$L181,IF(BM$78="RUN",'7. INPUT O&amp;N UC'!$H181*'7. INPUT O&amp;N UC'!$L181*(1-'7. INPUT O&amp;N UC'!$M181)*(1+'7. INPUT O&amp;N UC'!$N181)^4)))</f>
        <v>0</v>
      </c>
      <c r="BN429" s="297">
        <f>IF(BN$78="NA",0,IF(BN$78="POC",'7. INPUT O&amp;N UC'!$H181*'7. INPUT O&amp;N UC'!$L181,IF(BN$78="RUN",'7. INPUT O&amp;N UC'!$H181*'7. INPUT O&amp;N UC'!$L181*(1-'7. INPUT O&amp;N UC'!$M181)*(1+'7. INPUT O&amp;N UC'!$N181)^4)))</f>
        <v>0</v>
      </c>
      <c r="BO429" s="297">
        <f>IF(BO$78="NA",0,IF(BO$78="POC",'7. INPUT O&amp;N UC'!$H181*'7. INPUT O&amp;N UC'!$L181,IF(BO$78="RUN",'7. INPUT O&amp;N UC'!$H181*'7. INPUT O&amp;N UC'!$L181*(1-'7. INPUT O&amp;N UC'!$M181)*(1+'7. INPUT O&amp;N UC'!$N181)^4)))</f>
        <v>0</v>
      </c>
      <c r="BP429" s="297">
        <f>IF(BP$78="NA",0,IF(BP$78="POC",'7. INPUT O&amp;N UC'!$H181*'7. INPUT O&amp;N UC'!$L181,IF(BP$78="RUN",'7. INPUT O&amp;N UC'!$H181*'7. INPUT O&amp;N UC'!$L181*(1-'7. INPUT O&amp;N UC'!$M181)*(1+'7. INPUT O&amp;N UC'!$N181)^4)))</f>
        <v>0</v>
      </c>
      <c r="BQ429" s="297">
        <f>IF(BQ$78="NA",0,IF(BQ$78="POC",'7. INPUT O&amp;N UC'!$H181*'7. INPUT O&amp;N UC'!$L181,IF(BQ$78="RUN",'7. INPUT O&amp;N UC'!$H181*'7. INPUT O&amp;N UC'!$L181*(1-'7. INPUT O&amp;N UC'!$M181)*(1+'7. INPUT O&amp;N UC'!$N181)^4)))</f>
        <v>0</v>
      </c>
      <c r="BR429" s="297">
        <f>IF(BR$78="NA",0,IF(BR$78="POC",'7. INPUT O&amp;N UC'!$H181*'7. INPUT O&amp;N UC'!$L181,IF(BR$78="RUN",'7. INPUT O&amp;N UC'!$H181*'7. INPUT O&amp;N UC'!$L181*(1-'7. INPUT O&amp;N UC'!$M181)*(1+'7. INPUT O&amp;N UC'!$N181)^4)))</f>
        <v>0</v>
      </c>
      <c r="BS429" s="297">
        <f>IF(BS$78="NA",0,IF(BS$78="POC",'7. INPUT O&amp;N UC'!$H181*'7. INPUT O&amp;N UC'!$L181,IF(BS$78="RUN",'7. INPUT O&amp;N UC'!$H181*'7. INPUT O&amp;N UC'!$L181*(1-'7. INPUT O&amp;N UC'!$M181)*(1+'7. INPUT O&amp;N UC'!$N181)^4)))</f>
        <v>0</v>
      </c>
    </row>
    <row r="430" spans="2:71" s="80" customFormat="1" ht="16" outlineLevel="2">
      <c r="B430" s="129" t="str">
        <f>'7. INPUT O&amp;N UC'!D182</f>
        <v>O&amp;N UC-4.1.6-Item #8</v>
      </c>
      <c r="C430" s="129">
        <f>'7. INPUT O&amp;N UC'!F182</f>
        <v>0</v>
      </c>
      <c r="E430" s="297">
        <f t="shared" si="236"/>
        <v>0</v>
      </c>
      <c r="F430" s="297">
        <f t="shared" si="237"/>
        <v>0</v>
      </c>
      <c r="G430" s="297">
        <f t="shared" si="238"/>
        <v>0</v>
      </c>
      <c r="H430" s="297">
        <f t="shared" si="239"/>
        <v>0</v>
      </c>
      <c r="I430" s="297">
        <f t="shared" si="240"/>
        <v>0</v>
      </c>
      <c r="J430" s="297">
        <f t="shared" si="241"/>
        <v>0</v>
      </c>
      <c r="K430" s="319"/>
      <c r="L430" s="297">
        <f>IF(L$78="NA",0,IF(L$78="POC",'7. INPUT O&amp;N UC'!$H182*'7. INPUT O&amp;N UC'!$L182,IF(L$78="RUN",'7. INPUT O&amp;N UC'!$H182*'7. INPUT O&amp;N UC'!$L182*(1-'7. INPUT O&amp;N UC'!$M182))))</f>
        <v>0</v>
      </c>
      <c r="M430" s="297">
        <f>IF(M$78="NA",0,IF(M$78="POC",'7. INPUT O&amp;N UC'!$H182*'7. INPUT O&amp;N UC'!$L182,IF(M$78="RUN",'7. INPUT O&amp;N UC'!$H182*'7. INPUT O&amp;N UC'!$L182*(1-'7. INPUT O&amp;N UC'!$M182))))</f>
        <v>0</v>
      </c>
      <c r="N430" s="297">
        <f>IF(N$78="NA",0,IF(N$78="POC",'7. INPUT O&amp;N UC'!$H182*'7. INPUT O&amp;N UC'!$L182,IF(N$78="RUN",'7. INPUT O&amp;N UC'!$H182*'7. INPUT O&amp;N UC'!$L182*(1-'7. INPUT O&amp;N UC'!$M182))))</f>
        <v>0</v>
      </c>
      <c r="O430" s="297">
        <f>IF(O$78="NA",0,IF(O$78="POC",'7. INPUT O&amp;N UC'!$H182*'7. INPUT O&amp;N UC'!$L182,IF(O$78="RUN",'7. INPUT O&amp;N UC'!$H182*'7. INPUT O&amp;N UC'!$L182*(1-'7. INPUT O&amp;N UC'!$M182))))</f>
        <v>0</v>
      </c>
      <c r="P430" s="297">
        <f>IF(P$78="NA",0,IF(P$78="POC",'7. INPUT O&amp;N UC'!$H182*'7. INPUT O&amp;N UC'!$L182,IF(P$78="RUN",'7. INPUT O&amp;N UC'!$H182*'7. INPUT O&amp;N UC'!$L182*(1-'7. INPUT O&amp;N UC'!$M182))))</f>
        <v>0</v>
      </c>
      <c r="Q430" s="297">
        <f>IF(Q$78="NA",0,IF(Q$78="POC",'7. INPUT O&amp;N UC'!$H182*'7. INPUT O&amp;N UC'!$L182,IF(Q$78="RUN",'7. INPUT O&amp;N UC'!$H182*'7. INPUT O&amp;N UC'!$L182*(1-'7. INPUT O&amp;N UC'!$M182))))</f>
        <v>0</v>
      </c>
      <c r="R430" s="297">
        <f>IF(R$78="NA",0,IF(R$78="POC",'7. INPUT O&amp;N UC'!$H182*'7. INPUT O&amp;N UC'!$L182,IF(R$78="RUN",'7. INPUT O&amp;N UC'!$H182*'7. INPUT O&amp;N UC'!$L182*(1-'7. INPUT O&amp;N UC'!$M182))))</f>
        <v>0</v>
      </c>
      <c r="S430" s="297">
        <f>IF(S$78="NA",0,IF(S$78="POC",'7. INPUT O&amp;N UC'!$H182*'7. INPUT O&amp;N UC'!$L182,IF(S$78="RUN",'7. INPUT O&amp;N UC'!$H182*'7. INPUT O&amp;N UC'!$L182*(1-'7. INPUT O&amp;N UC'!$M182))))</f>
        <v>0</v>
      </c>
      <c r="T430" s="297">
        <f>IF(T$78="NA",0,IF(T$78="POC",'7. INPUT O&amp;N UC'!$H182*'7. INPUT O&amp;N UC'!$L182,IF(T$78="RUN",'7. INPUT O&amp;N UC'!$H182*'7. INPUT O&amp;N UC'!$L182*(1-'7. INPUT O&amp;N UC'!$M182))))</f>
        <v>0</v>
      </c>
      <c r="U430" s="297">
        <f>IF(U$78="NA",0,IF(U$78="POC",'7. INPUT O&amp;N UC'!$H182*'7. INPUT O&amp;N UC'!$L182,IF(U$78="RUN",'7. INPUT O&amp;N UC'!$H182*'7. INPUT O&amp;N UC'!$L182*(1-'7. INPUT O&amp;N UC'!$M182))))</f>
        <v>0</v>
      </c>
      <c r="V430" s="297">
        <f>IF(V$78="NA",0,IF(V$78="POC",'7. INPUT O&amp;N UC'!$H182*'7. INPUT O&amp;N UC'!$L182,IF(V$78="RUN",'7. INPUT O&amp;N UC'!$H182*'7. INPUT O&amp;N UC'!$L182*(1-'7. INPUT O&amp;N UC'!$M182))))</f>
        <v>0</v>
      </c>
      <c r="W430" s="297">
        <f>IF(W$78="NA",0,IF(W$78="POC",'7. INPUT O&amp;N UC'!$H182*'7. INPUT O&amp;N UC'!$L182,IF(W$78="RUN",'7. INPUT O&amp;N UC'!$H182*'7. INPUT O&amp;N UC'!$L182*(1-'7. INPUT O&amp;N UC'!$M182)*(1+'7. INPUT O&amp;N UC'!$N182))))</f>
        <v>0</v>
      </c>
      <c r="X430" s="297">
        <f>IF(X$78="NA",0,IF(X$78="POC",'7. INPUT O&amp;N UC'!$H182*'7. INPUT O&amp;N UC'!$L182,IF(X$78="RUN",'7. INPUT O&amp;N UC'!$H182*'7. INPUT O&amp;N UC'!$L182*(1-'7. INPUT O&amp;N UC'!$M182)*(1+'7. INPUT O&amp;N UC'!$N182))))</f>
        <v>0</v>
      </c>
      <c r="Y430" s="297">
        <f>IF(Y$78="NA",0,IF(Y$78="POC",'7. INPUT O&amp;N UC'!$H182*'7. INPUT O&amp;N UC'!$L182,IF(Y$78="RUN",'7. INPUT O&amp;N UC'!$H182*'7. INPUT O&amp;N UC'!$L182*(1-'7. INPUT O&amp;N UC'!$M182)*(1+'7. INPUT O&amp;N UC'!$N182))))</f>
        <v>0</v>
      </c>
      <c r="Z430" s="297">
        <f>IF(Z$78="NA",0,IF(Z$78="POC",'7. INPUT O&amp;N UC'!$H182*'7. INPUT O&amp;N UC'!$L182,IF(Z$78="RUN",'7. INPUT O&amp;N UC'!$H182*'7. INPUT O&amp;N UC'!$L182*(1-'7. INPUT O&amp;N UC'!$M182)*(1+'7. INPUT O&amp;N UC'!$N182))))</f>
        <v>0</v>
      </c>
      <c r="AA430" s="297">
        <f>IF(AA$78="NA",0,IF(AA$78="POC",'7. INPUT O&amp;N UC'!$H182*'7. INPUT O&amp;N UC'!$L182,IF(AA$78="RUN",'7. INPUT O&amp;N UC'!$H182*'7. INPUT O&amp;N UC'!$L182*(1-'7. INPUT O&amp;N UC'!$M182)*(1+'7. INPUT O&amp;N UC'!$N182))))</f>
        <v>0</v>
      </c>
      <c r="AB430" s="297">
        <f>IF(AB$78="NA",0,IF(AB$78="POC",'7. INPUT O&amp;N UC'!$H182*'7. INPUT O&amp;N UC'!$L182,IF(AB$78="RUN",'7. INPUT O&amp;N UC'!$H182*'7. INPUT O&amp;N UC'!$L182*(1-'7. INPUT O&amp;N UC'!$M182)*(1+'7. INPUT O&amp;N UC'!$N182))))</f>
        <v>0</v>
      </c>
      <c r="AC430" s="297">
        <f>IF(AC$78="NA",0,IF(AC$78="POC",'7. INPUT O&amp;N UC'!$H182*'7. INPUT O&amp;N UC'!$L182,IF(AC$78="RUN",'7. INPUT O&amp;N UC'!$H182*'7. INPUT O&amp;N UC'!$L182*(1-'7. INPUT O&amp;N UC'!$M182)*(1+'7. INPUT O&amp;N UC'!$N182))))</f>
        <v>0</v>
      </c>
      <c r="AD430" s="297">
        <f>IF(AD$78="NA",0,IF(AD$78="POC",'7. INPUT O&amp;N UC'!$H182*'7. INPUT O&amp;N UC'!$L182,IF(AD$78="RUN",'7. INPUT O&amp;N UC'!$H182*'7. INPUT O&amp;N UC'!$L182*(1-'7. INPUT O&amp;N UC'!$M182)*(1+'7. INPUT O&amp;N UC'!$N182))))</f>
        <v>0</v>
      </c>
      <c r="AE430" s="297">
        <f>IF(AE$78="NA",0,IF(AE$78="POC",'7. INPUT O&amp;N UC'!$H182*'7. INPUT O&amp;N UC'!$L182,IF(AE$78="RUN",'7. INPUT O&amp;N UC'!$H182*'7. INPUT O&amp;N UC'!$L182*(1-'7. INPUT O&amp;N UC'!$M182)*(1+'7. INPUT O&amp;N UC'!$N182))))</f>
        <v>0</v>
      </c>
      <c r="AF430" s="297">
        <f>IF(AF$78="NA",0,IF(AF$78="POC",'7. INPUT O&amp;N UC'!$H182*'7. INPUT O&amp;N UC'!$L182,IF(AF$78="RUN",'7. INPUT O&amp;N UC'!$H182*'7. INPUT O&amp;N UC'!$L182*(1-'7. INPUT O&amp;N UC'!$M182)*(1+'7. INPUT O&amp;N UC'!$N182))))</f>
        <v>0</v>
      </c>
      <c r="AG430" s="297">
        <f>IF(AG$78="NA",0,IF(AG$78="POC",'7. INPUT O&amp;N UC'!$H182*'7. INPUT O&amp;N UC'!$L182,IF(AG$78="RUN",'7. INPUT O&amp;N UC'!$H182*'7. INPUT O&amp;N UC'!$L182*(1-'7. INPUT O&amp;N UC'!$M182)*(1+'7. INPUT O&amp;N UC'!$N182))))</f>
        <v>0</v>
      </c>
      <c r="AH430" s="297">
        <f>IF(AH$78="NA",0,IF(AH$78="POC",'7. INPUT O&amp;N UC'!$H182*'7. INPUT O&amp;N UC'!$L182,IF(AH$78="RUN",'7. INPUT O&amp;N UC'!$H182*'7. INPUT O&amp;N UC'!$L182*(1-'7. INPUT O&amp;N UC'!$M182)*(1+'7. INPUT O&amp;N UC'!$N182))))</f>
        <v>0</v>
      </c>
      <c r="AI430" s="297">
        <f>IF(AI$78="NA",0,IF(AI$78="POC",'7. INPUT O&amp;N UC'!$H182*'7. INPUT O&amp;N UC'!$L182,IF(AI$78="RUN",'7. INPUT O&amp;N UC'!$H182*'7. INPUT O&amp;N UC'!$L182*(1-'7. INPUT O&amp;N UC'!$M182)*(1+'7. INPUT O&amp;N UC'!$N182)^2)))</f>
        <v>0</v>
      </c>
      <c r="AJ430" s="297">
        <f>IF(AJ$78="NA",0,IF(AJ$78="POC",'7. INPUT O&amp;N UC'!$H182*'7. INPUT O&amp;N UC'!$L182,IF(AJ$78="RUN",'7. INPUT O&amp;N UC'!$H182*'7. INPUT O&amp;N UC'!$L182*(1-'7. INPUT O&amp;N UC'!$M182)*(1+'7. INPUT O&amp;N UC'!$N182)^2)))</f>
        <v>0</v>
      </c>
      <c r="AK430" s="297">
        <f>IF(AK$78="NA",0,IF(AK$78="POC",'7. INPUT O&amp;N UC'!$H182*'7. INPUT O&amp;N UC'!$L182,IF(AK$78="RUN",'7. INPUT O&amp;N UC'!$H182*'7. INPUT O&amp;N UC'!$L182*(1-'7. INPUT O&amp;N UC'!$M182)*(1+'7. INPUT O&amp;N UC'!$N182)^2)))</f>
        <v>0</v>
      </c>
      <c r="AL430" s="297">
        <f>IF(AL$78="NA",0,IF(AL$78="POC",'7. INPUT O&amp;N UC'!$H182*'7. INPUT O&amp;N UC'!$L182,IF(AL$78="RUN",'7. INPUT O&amp;N UC'!$H182*'7. INPUT O&amp;N UC'!$L182*(1-'7. INPUT O&amp;N UC'!$M182)*(1+'7. INPUT O&amp;N UC'!$N182)^2)))</f>
        <v>0</v>
      </c>
      <c r="AM430" s="297">
        <f>IF(AM$78="NA",0,IF(AM$78="POC",'7. INPUT O&amp;N UC'!$H182*'7. INPUT O&amp;N UC'!$L182,IF(AM$78="RUN",'7. INPUT O&amp;N UC'!$H182*'7. INPUT O&amp;N UC'!$L182*(1-'7. INPUT O&amp;N UC'!$M182)*(1+'7. INPUT O&amp;N UC'!$N182)^2)))</f>
        <v>0</v>
      </c>
      <c r="AN430" s="297">
        <f>IF(AN$78="NA",0,IF(AN$78="POC",'7. INPUT O&amp;N UC'!$H182*'7. INPUT O&amp;N UC'!$L182,IF(AN$78="RUN",'7. INPUT O&amp;N UC'!$H182*'7. INPUT O&amp;N UC'!$L182*(1-'7. INPUT O&amp;N UC'!$M182)*(1+'7. INPUT O&amp;N UC'!$N182)^2)))</f>
        <v>0</v>
      </c>
      <c r="AO430" s="297">
        <f>IF(AO$78="NA",0,IF(AO$78="POC",'7. INPUT O&amp;N UC'!$H182*'7. INPUT O&amp;N UC'!$L182,IF(AO$78="RUN",'7. INPUT O&amp;N UC'!$H182*'7. INPUT O&amp;N UC'!$L182*(1-'7. INPUT O&amp;N UC'!$M182)*(1+'7. INPUT O&amp;N UC'!$N182)^2)))</f>
        <v>0</v>
      </c>
      <c r="AP430" s="297">
        <f>IF(AP$78="NA",0,IF(AP$78="POC",'7. INPUT O&amp;N UC'!$H182*'7. INPUT O&amp;N UC'!$L182,IF(AP$78="RUN",'7. INPUT O&amp;N UC'!$H182*'7. INPUT O&amp;N UC'!$L182*(1-'7. INPUT O&amp;N UC'!$M182)*(1+'7. INPUT O&amp;N UC'!$N182)^2)))</f>
        <v>0</v>
      </c>
      <c r="AQ430" s="297">
        <f>IF(AQ$78="NA",0,IF(AQ$78="POC",'7. INPUT O&amp;N UC'!$H182*'7. INPUT O&amp;N UC'!$L182,IF(AQ$78="RUN",'7. INPUT O&amp;N UC'!$H182*'7. INPUT O&amp;N UC'!$L182*(1-'7. INPUT O&amp;N UC'!$M182)*(1+'7. INPUT O&amp;N UC'!$N182)^2)))</f>
        <v>0</v>
      </c>
      <c r="AR430" s="297">
        <f>IF(AR$78="NA",0,IF(AR$78="POC",'7. INPUT O&amp;N UC'!$H182*'7. INPUT O&amp;N UC'!$L182,IF(AR$78="RUN",'7. INPUT O&amp;N UC'!$H182*'7. INPUT O&amp;N UC'!$L182*(1-'7. INPUT O&amp;N UC'!$M182)*(1+'7. INPUT O&amp;N UC'!$N182)^2)))</f>
        <v>0</v>
      </c>
      <c r="AS430" s="297">
        <f>IF(AS$78="NA",0,IF(AS$78="POC",'7. INPUT O&amp;N UC'!$H182*'7. INPUT O&amp;N UC'!$L182,IF(AS$78="RUN",'7. INPUT O&amp;N UC'!$H182*'7. INPUT O&amp;N UC'!$L182*(1-'7. INPUT O&amp;N UC'!$M182)*(1+'7. INPUT O&amp;N UC'!$N182)^2)))</f>
        <v>0</v>
      </c>
      <c r="AT430" s="297">
        <f>IF(AT$78="NA",0,IF(AT$78="POC",'7. INPUT O&amp;N UC'!$H182*'7. INPUT O&amp;N UC'!$L182,IF(AT$78="RUN",'7. INPUT O&amp;N UC'!$H182*'7. INPUT O&amp;N UC'!$L182*(1-'7. INPUT O&amp;N UC'!$M182)*(1+'7. INPUT O&amp;N UC'!$N182)^2)))</f>
        <v>0</v>
      </c>
      <c r="AU430" s="297">
        <f>IF(AU$78="NA",0,IF(AU$78="POC",'7. INPUT O&amp;N UC'!$H182*'7. INPUT O&amp;N UC'!$L182,IF(AU$78="RUN",'7. INPUT O&amp;N UC'!$H182*'7. INPUT O&amp;N UC'!$L182*(1-'7. INPUT O&amp;N UC'!$M182)*(1+'7. INPUT O&amp;N UC'!$N182)^3)))</f>
        <v>0</v>
      </c>
      <c r="AV430" s="297">
        <f>IF(AV$78="NA",0,IF(AV$78="POC",'7. INPUT O&amp;N UC'!$H182*'7. INPUT O&amp;N UC'!$L182,IF(AV$78="RUN",'7. INPUT O&amp;N UC'!$H182*'7. INPUT O&amp;N UC'!$L182*(1-'7. INPUT O&amp;N UC'!$M182)*(1+'7. INPUT O&amp;N UC'!$N182)^3)))</f>
        <v>0</v>
      </c>
      <c r="AW430" s="297">
        <f>IF(AW$78="NA",0,IF(AW$78="POC",'7. INPUT O&amp;N UC'!$H182*'7. INPUT O&amp;N UC'!$L182,IF(AW$78="RUN",'7. INPUT O&amp;N UC'!$H182*'7. INPUT O&amp;N UC'!$L182*(1-'7. INPUT O&amp;N UC'!$M182)*(1+'7. INPUT O&amp;N UC'!$N182)^3)))</f>
        <v>0</v>
      </c>
      <c r="AX430" s="297">
        <f>IF(AX$78="NA",0,IF(AX$78="POC",'7. INPUT O&amp;N UC'!$H182*'7. INPUT O&amp;N UC'!$L182,IF(AX$78="RUN",'7. INPUT O&amp;N UC'!$H182*'7. INPUT O&amp;N UC'!$L182*(1-'7. INPUT O&amp;N UC'!$M182)*(1+'7. INPUT O&amp;N UC'!$N182)^3)))</f>
        <v>0</v>
      </c>
      <c r="AY430" s="297">
        <f>IF(AY$78="NA",0,IF(AY$78="POC",'7. INPUT O&amp;N UC'!$H182*'7. INPUT O&amp;N UC'!$L182,IF(AY$78="RUN",'7. INPUT O&amp;N UC'!$H182*'7. INPUT O&amp;N UC'!$L182*(1-'7. INPUT O&amp;N UC'!$M182)*(1+'7. INPUT O&amp;N UC'!$N182)^3)))</f>
        <v>0</v>
      </c>
      <c r="AZ430" s="297">
        <f>IF(AZ$78="NA",0,IF(AZ$78="POC",'7. INPUT O&amp;N UC'!$H182*'7. INPUT O&amp;N UC'!$L182,IF(AZ$78="RUN",'7. INPUT O&amp;N UC'!$H182*'7. INPUT O&amp;N UC'!$L182*(1-'7. INPUT O&amp;N UC'!$M182)*(1+'7. INPUT O&amp;N UC'!$N182)^3)))</f>
        <v>0</v>
      </c>
      <c r="BA430" s="297">
        <f>IF(BA$78="NA",0,IF(BA$78="POC",'7. INPUT O&amp;N UC'!$H182*'7. INPUT O&amp;N UC'!$L182,IF(BA$78="RUN",'7. INPUT O&amp;N UC'!$H182*'7. INPUT O&amp;N UC'!$L182*(1-'7. INPUT O&amp;N UC'!$M182)*(1+'7. INPUT O&amp;N UC'!$N182)^3)))</f>
        <v>0</v>
      </c>
      <c r="BB430" s="297">
        <f>IF(BB$78="NA",0,IF(BB$78="POC",'7. INPUT O&amp;N UC'!$H182*'7. INPUT O&amp;N UC'!$L182,IF(BB$78="RUN",'7. INPUT O&amp;N UC'!$H182*'7. INPUT O&amp;N UC'!$L182*(1-'7. INPUT O&amp;N UC'!$M182)*(1+'7. INPUT O&amp;N UC'!$N182)^3)))</f>
        <v>0</v>
      </c>
      <c r="BC430" s="297">
        <f>IF(BC$78="NA",0,IF(BC$78="POC",'7. INPUT O&amp;N UC'!$H182*'7. INPUT O&amp;N UC'!$L182,IF(BC$78="RUN",'7. INPUT O&amp;N UC'!$H182*'7. INPUT O&amp;N UC'!$L182*(1-'7. INPUT O&amp;N UC'!$M182)*(1+'7. INPUT O&amp;N UC'!$N182)^3)))</f>
        <v>0</v>
      </c>
      <c r="BD430" s="297">
        <f>IF(BD$78="NA",0,IF(BD$78="POC",'7. INPUT O&amp;N UC'!$H182*'7. INPUT O&amp;N UC'!$L182,IF(BD$78="RUN",'7. INPUT O&amp;N UC'!$H182*'7. INPUT O&amp;N UC'!$L182*(1-'7. INPUT O&amp;N UC'!$M182)*(1+'7. INPUT O&amp;N UC'!$N182)^3)))</f>
        <v>0</v>
      </c>
      <c r="BE430" s="297">
        <f>IF(BE$78="NA",0,IF(BE$78="POC",'7. INPUT O&amp;N UC'!$H182*'7. INPUT O&amp;N UC'!$L182,IF(BE$78="RUN",'7. INPUT O&amp;N UC'!$H182*'7. INPUT O&amp;N UC'!$L182*(1-'7. INPUT O&amp;N UC'!$M182)*(1+'7. INPUT O&amp;N UC'!$N182)^3)))</f>
        <v>0</v>
      </c>
      <c r="BF430" s="297">
        <f>IF(BF$78="NA",0,IF(BF$78="POC",'7. INPUT O&amp;N UC'!$H182*'7. INPUT O&amp;N UC'!$L182,IF(BF$78="RUN",'7. INPUT O&amp;N UC'!$H182*'7. INPUT O&amp;N UC'!$L182*(1-'7. INPUT O&amp;N UC'!$M182)*(1+'7. INPUT O&amp;N UC'!$N182)^3)))</f>
        <v>0</v>
      </c>
      <c r="BG430" s="297">
        <f>IF(BG$78="NA",0,IF(BG$78="POC",'7. INPUT O&amp;N UC'!$H182*'7. INPUT O&amp;N UC'!$L182,IF(BG$78="RUN",'7. INPUT O&amp;N UC'!$H182*'7. INPUT O&amp;N UC'!$L182*(1-'7. INPUT O&amp;N UC'!$M182)*(1+'7. INPUT O&amp;N UC'!$N182)^4)))</f>
        <v>0</v>
      </c>
      <c r="BH430" s="297">
        <f>IF(BH$78="NA",0,IF(BH$78="POC",'7. INPUT O&amp;N UC'!$H182*'7. INPUT O&amp;N UC'!$L182,IF(BH$78="RUN",'7. INPUT O&amp;N UC'!$H182*'7. INPUT O&amp;N UC'!$L182*(1-'7. INPUT O&amp;N UC'!$M182)*(1+'7. INPUT O&amp;N UC'!$N182)^4)))</f>
        <v>0</v>
      </c>
      <c r="BI430" s="297">
        <f>IF(BI$78="NA",0,IF(BI$78="POC",'7. INPUT O&amp;N UC'!$H182*'7. INPUT O&amp;N UC'!$L182,IF(BI$78="RUN",'7. INPUT O&amp;N UC'!$H182*'7. INPUT O&amp;N UC'!$L182*(1-'7. INPUT O&amp;N UC'!$M182)*(1+'7. INPUT O&amp;N UC'!$N182)^4)))</f>
        <v>0</v>
      </c>
      <c r="BJ430" s="297">
        <f>IF(BJ$78="NA",0,IF(BJ$78="POC",'7. INPUT O&amp;N UC'!$H182*'7. INPUT O&amp;N UC'!$L182,IF(BJ$78="RUN",'7. INPUT O&amp;N UC'!$H182*'7. INPUT O&amp;N UC'!$L182*(1-'7. INPUT O&amp;N UC'!$M182)*(1+'7. INPUT O&amp;N UC'!$N182)^4)))</f>
        <v>0</v>
      </c>
      <c r="BK430" s="297">
        <f>IF(BK$78="NA",0,IF(BK$78="POC",'7. INPUT O&amp;N UC'!$H182*'7. INPUT O&amp;N UC'!$L182,IF(BK$78="RUN",'7. INPUT O&amp;N UC'!$H182*'7. INPUT O&amp;N UC'!$L182*(1-'7. INPUT O&amp;N UC'!$M182)*(1+'7. INPUT O&amp;N UC'!$N182)^4)))</f>
        <v>0</v>
      </c>
      <c r="BL430" s="297">
        <f>IF(BL$78="NA",0,IF(BL$78="POC",'7. INPUT O&amp;N UC'!$H182*'7. INPUT O&amp;N UC'!$L182,IF(BL$78="RUN",'7. INPUT O&amp;N UC'!$H182*'7. INPUT O&amp;N UC'!$L182*(1-'7. INPUT O&amp;N UC'!$M182)*(1+'7. INPUT O&amp;N UC'!$N182)^4)))</f>
        <v>0</v>
      </c>
      <c r="BM430" s="297">
        <f>IF(BM$78="NA",0,IF(BM$78="POC",'7. INPUT O&amp;N UC'!$H182*'7. INPUT O&amp;N UC'!$L182,IF(BM$78="RUN",'7. INPUT O&amp;N UC'!$H182*'7. INPUT O&amp;N UC'!$L182*(1-'7. INPUT O&amp;N UC'!$M182)*(1+'7. INPUT O&amp;N UC'!$N182)^4)))</f>
        <v>0</v>
      </c>
      <c r="BN430" s="297">
        <f>IF(BN$78="NA",0,IF(BN$78="POC",'7. INPUT O&amp;N UC'!$H182*'7. INPUT O&amp;N UC'!$L182,IF(BN$78="RUN",'7. INPUT O&amp;N UC'!$H182*'7. INPUT O&amp;N UC'!$L182*(1-'7. INPUT O&amp;N UC'!$M182)*(1+'7. INPUT O&amp;N UC'!$N182)^4)))</f>
        <v>0</v>
      </c>
      <c r="BO430" s="297">
        <f>IF(BO$78="NA",0,IF(BO$78="POC",'7. INPUT O&amp;N UC'!$H182*'7. INPUT O&amp;N UC'!$L182,IF(BO$78="RUN",'7. INPUT O&amp;N UC'!$H182*'7. INPUT O&amp;N UC'!$L182*(1-'7. INPUT O&amp;N UC'!$M182)*(1+'7. INPUT O&amp;N UC'!$N182)^4)))</f>
        <v>0</v>
      </c>
      <c r="BP430" s="297">
        <f>IF(BP$78="NA",0,IF(BP$78="POC",'7. INPUT O&amp;N UC'!$H182*'7. INPUT O&amp;N UC'!$L182,IF(BP$78="RUN",'7. INPUT O&amp;N UC'!$H182*'7. INPUT O&amp;N UC'!$L182*(1-'7. INPUT O&amp;N UC'!$M182)*(1+'7. INPUT O&amp;N UC'!$N182)^4)))</f>
        <v>0</v>
      </c>
      <c r="BQ430" s="297">
        <f>IF(BQ$78="NA",0,IF(BQ$78="POC",'7. INPUT O&amp;N UC'!$H182*'7. INPUT O&amp;N UC'!$L182,IF(BQ$78="RUN",'7. INPUT O&amp;N UC'!$H182*'7. INPUT O&amp;N UC'!$L182*(1-'7. INPUT O&amp;N UC'!$M182)*(1+'7. INPUT O&amp;N UC'!$N182)^4)))</f>
        <v>0</v>
      </c>
      <c r="BR430" s="297">
        <f>IF(BR$78="NA",0,IF(BR$78="POC",'7. INPUT O&amp;N UC'!$H182*'7. INPUT O&amp;N UC'!$L182,IF(BR$78="RUN",'7. INPUT O&amp;N UC'!$H182*'7. INPUT O&amp;N UC'!$L182*(1-'7. INPUT O&amp;N UC'!$M182)*(1+'7. INPUT O&amp;N UC'!$N182)^4)))</f>
        <v>0</v>
      </c>
      <c r="BS430" s="297">
        <f>IF(BS$78="NA",0,IF(BS$78="POC",'7. INPUT O&amp;N UC'!$H182*'7. INPUT O&amp;N UC'!$L182,IF(BS$78="RUN",'7. INPUT O&amp;N UC'!$H182*'7. INPUT O&amp;N UC'!$L182*(1-'7. INPUT O&amp;N UC'!$M182)*(1+'7. INPUT O&amp;N UC'!$N182)^4)))</f>
        <v>0</v>
      </c>
    </row>
    <row r="431" spans="2:71" s="80" customFormat="1" outlineLevel="2">
      <c r="B431" s="129" t="str">
        <f>'7. INPUT O&amp;N UC'!D183</f>
        <v>O&amp;N UC-4.1.6-Item #9</v>
      </c>
      <c r="C431" s="129">
        <f>'7. INPUT O&amp;N UC'!F183</f>
        <v>0</v>
      </c>
      <c r="E431" s="297">
        <f t="shared" si="236"/>
        <v>0</v>
      </c>
      <c r="F431" s="297">
        <f t="shared" si="237"/>
        <v>0</v>
      </c>
      <c r="G431" s="297">
        <f t="shared" si="238"/>
        <v>0</v>
      </c>
      <c r="H431" s="297">
        <f t="shared" si="239"/>
        <v>0</v>
      </c>
      <c r="I431" s="297">
        <f t="shared" si="240"/>
        <v>0</v>
      </c>
      <c r="J431" s="297">
        <f t="shared" si="241"/>
        <v>0</v>
      </c>
      <c r="K431" s="291"/>
      <c r="L431" s="297">
        <f>IF(L$78="NA",0,IF(L$78="POC",'7. INPUT O&amp;N UC'!$H183*'7. INPUT O&amp;N UC'!$L183,IF(L$78="RUN",'7. INPUT O&amp;N UC'!$H183*'7. INPUT O&amp;N UC'!$L183*(1-'7. INPUT O&amp;N UC'!$M183))))</f>
        <v>0</v>
      </c>
      <c r="M431" s="297">
        <f>IF(M$78="NA",0,IF(M$78="POC",'7. INPUT O&amp;N UC'!$H183*'7. INPUT O&amp;N UC'!$L183,IF(M$78="RUN",'7. INPUT O&amp;N UC'!$H183*'7. INPUT O&amp;N UC'!$L183*(1-'7. INPUT O&amp;N UC'!$M183))))</f>
        <v>0</v>
      </c>
      <c r="N431" s="297">
        <f>IF(N$78="NA",0,IF(N$78="POC",'7. INPUT O&amp;N UC'!$H183*'7. INPUT O&amp;N UC'!$L183,IF(N$78="RUN",'7. INPUT O&amp;N UC'!$H183*'7. INPUT O&amp;N UC'!$L183*(1-'7. INPUT O&amp;N UC'!$M183))))</f>
        <v>0</v>
      </c>
      <c r="O431" s="297">
        <f>IF(O$78="NA",0,IF(O$78="POC",'7. INPUT O&amp;N UC'!$H183*'7. INPUT O&amp;N UC'!$L183,IF(O$78="RUN",'7. INPUT O&amp;N UC'!$H183*'7. INPUT O&amp;N UC'!$L183*(1-'7. INPUT O&amp;N UC'!$M183))))</f>
        <v>0</v>
      </c>
      <c r="P431" s="297">
        <f>IF(P$78="NA",0,IF(P$78="POC",'7. INPUT O&amp;N UC'!$H183*'7. INPUT O&amp;N UC'!$L183,IF(P$78="RUN",'7. INPUT O&amp;N UC'!$H183*'7. INPUT O&amp;N UC'!$L183*(1-'7. INPUT O&amp;N UC'!$M183))))</f>
        <v>0</v>
      </c>
      <c r="Q431" s="297">
        <f>IF(Q$78="NA",0,IF(Q$78="POC",'7. INPUT O&amp;N UC'!$H183*'7. INPUT O&amp;N UC'!$L183,IF(Q$78="RUN",'7. INPUT O&amp;N UC'!$H183*'7. INPUT O&amp;N UC'!$L183*(1-'7. INPUT O&amp;N UC'!$M183))))</f>
        <v>0</v>
      </c>
      <c r="R431" s="297">
        <f>IF(R$78="NA",0,IF(R$78="POC",'7. INPUT O&amp;N UC'!$H183*'7. INPUT O&amp;N UC'!$L183,IF(R$78="RUN",'7. INPUT O&amp;N UC'!$H183*'7. INPUT O&amp;N UC'!$L183*(1-'7. INPUT O&amp;N UC'!$M183))))</f>
        <v>0</v>
      </c>
      <c r="S431" s="297">
        <f>IF(S$78="NA",0,IF(S$78="POC",'7. INPUT O&amp;N UC'!$H183*'7. INPUT O&amp;N UC'!$L183,IF(S$78="RUN",'7. INPUT O&amp;N UC'!$H183*'7. INPUT O&amp;N UC'!$L183*(1-'7. INPUT O&amp;N UC'!$M183))))</f>
        <v>0</v>
      </c>
      <c r="T431" s="297">
        <f>IF(T$78="NA",0,IF(T$78="POC",'7. INPUT O&amp;N UC'!$H183*'7. INPUT O&amp;N UC'!$L183,IF(T$78="RUN",'7. INPUT O&amp;N UC'!$H183*'7. INPUT O&amp;N UC'!$L183*(1-'7. INPUT O&amp;N UC'!$M183))))</f>
        <v>0</v>
      </c>
      <c r="U431" s="297">
        <f>IF(U$78="NA",0,IF(U$78="POC",'7. INPUT O&amp;N UC'!$H183*'7. INPUT O&amp;N UC'!$L183,IF(U$78="RUN",'7. INPUT O&amp;N UC'!$H183*'7. INPUT O&amp;N UC'!$L183*(1-'7. INPUT O&amp;N UC'!$M183))))</f>
        <v>0</v>
      </c>
      <c r="V431" s="297">
        <f>IF(V$78="NA",0,IF(V$78="POC",'7. INPUT O&amp;N UC'!$H183*'7. INPUT O&amp;N UC'!$L183,IF(V$78="RUN",'7. INPUT O&amp;N UC'!$H183*'7. INPUT O&amp;N UC'!$L183*(1-'7. INPUT O&amp;N UC'!$M183))))</f>
        <v>0</v>
      </c>
      <c r="W431" s="297">
        <f>IF(W$78="NA",0,IF(W$78="POC",'7. INPUT O&amp;N UC'!$H183*'7. INPUT O&amp;N UC'!$L183,IF(W$78="RUN",'7. INPUT O&amp;N UC'!$H183*'7. INPUT O&amp;N UC'!$L183*(1-'7. INPUT O&amp;N UC'!$M183)*(1+'7. INPUT O&amp;N UC'!$N183))))</f>
        <v>0</v>
      </c>
      <c r="X431" s="297">
        <f>IF(X$78="NA",0,IF(X$78="POC",'7. INPUT O&amp;N UC'!$H183*'7. INPUT O&amp;N UC'!$L183,IF(X$78="RUN",'7. INPUT O&amp;N UC'!$H183*'7. INPUT O&amp;N UC'!$L183*(1-'7. INPUT O&amp;N UC'!$M183)*(1+'7. INPUT O&amp;N UC'!$N183))))</f>
        <v>0</v>
      </c>
      <c r="Y431" s="297">
        <f>IF(Y$78="NA",0,IF(Y$78="POC",'7. INPUT O&amp;N UC'!$H183*'7. INPUT O&amp;N UC'!$L183,IF(Y$78="RUN",'7. INPUT O&amp;N UC'!$H183*'7. INPUT O&amp;N UC'!$L183*(1-'7. INPUT O&amp;N UC'!$M183)*(1+'7. INPUT O&amp;N UC'!$N183))))</f>
        <v>0</v>
      </c>
      <c r="Z431" s="297">
        <f>IF(Z$78="NA",0,IF(Z$78="POC",'7. INPUT O&amp;N UC'!$H183*'7. INPUT O&amp;N UC'!$L183,IF(Z$78="RUN",'7. INPUT O&amp;N UC'!$H183*'7. INPUT O&amp;N UC'!$L183*(1-'7. INPUT O&amp;N UC'!$M183)*(1+'7. INPUT O&amp;N UC'!$N183))))</f>
        <v>0</v>
      </c>
      <c r="AA431" s="297">
        <f>IF(AA$78="NA",0,IF(AA$78="POC",'7. INPUT O&amp;N UC'!$H183*'7. INPUT O&amp;N UC'!$L183,IF(AA$78="RUN",'7. INPUT O&amp;N UC'!$H183*'7. INPUT O&amp;N UC'!$L183*(1-'7. INPUT O&amp;N UC'!$M183)*(1+'7. INPUT O&amp;N UC'!$N183))))</f>
        <v>0</v>
      </c>
      <c r="AB431" s="297">
        <f>IF(AB$78="NA",0,IF(AB$78="POC",'7. INPUT O&amp;N UC'!$H183*'7. INPUT O&amp;N UC'!$L183,IF(AB$78="RUN",'7. INPUT O&amp;N UC'!$H183*'7. INPUT O&amp;N UC'!$L183*(1-'7. INPUT O&amp;N UC'!$M183)*(1+'7. INPUT O&amp;N UC'!$N183))))</f>
        <v>0</v>
      </c>
      <c r="AC431" s="297">
        <f>IF(AC$78="NA",0,IF(AC$78="POC",'7. INPUT O&amp;N UC'!$H183*'7. INPUT O&amp;N UC'!$L183,IF(AC$78="RUN",'7. INPUT O&amp;N UC'!$H183*'7. INPUT O&amp;N UC'!$L183*(1-'7. INPUT O&amp;N UC'!$M183)*(1+'7. INPUT O&amp;N UC'!$N183))))</f>
        <v>0</v>
      </c>
      <c r="AD431" s="297">
        <f>IF(AD$78="NA",0,IF(AD$78="POC",'7. INPUT O&amp;N UC'!$H183*'7. INPUT O&amp;N UC'!$L183,IF(AD$78="RUN",'7. INPUT O&amp;N UC'!$H183*'7. INPUT O&amp;N UC'!$L183*(1-'7. INPUT O&amp;N UC'!$M183)*(1+'7. INPUT O&amp;N UC'!$N183))))</f>
        <v>0</v>
      </c>
      <c r="AE431" s="297">
        <f>IF(AE$78="NA",0,IF(AE$78="POC",'7. INPUT O&amp;N UC'!$H183*'7. INPUT O&amp;N UC'!$L183,IF(AE$78="RUN",'7. INPUT O&amp;N UC'!$H183*'7. INPUT O&amp;N UC'!$L183*(1-'7. INPUT O&amp;N UC'!$M183)*(1+'7. INPUT O&amp;N UC'!$N183))))</f>
        <v>0</v>
      </c>
      <c r="AF431" s="297">
        <f>IF(AF$78="NA",0,IF(AF$78="POC",'7. INPUT O&amp;N UC'!$H183*'7. INPUT O&amp;N UC'!$L183,IF(AF$78="RUN",'7. INPUT O&amp;N UC'!$H183*'7. INPUT O&amp;N UC'!$L183*(1-'7. INPUT O&amp;N UC'!$M183)*(1+'7. INPUT O&amp;N UC'!$N183))))</f>
        <v>0</v>
      </c>
      <c r="AG431" s="297">
        <f>IF(AG$78="NA",0,IF(AG$78="POC",'7. INPUT O&amp;N UC'!$H183*'7. INPUT O&amp;N UC'!$L183,IF(AG$78="RUN",'7. INPUT O&amp;N UC'!$H183*'7. INPUT O&amp;N UC'!$L183*(1-'7. INPUT O&amp;N UC'!$M183)*(1+'7. INPUT O&amp;N UC'!$N183))))</f>
        <v>0</v>
      </c>
      <c r="AH431" s="297">
        <f>IF(AH$78="NA",0,IF(AH$78="POC",'7. INPUT O&amp;N UC'!$H183*'7. INPUT O&amp;N UC'!$L183,IF(AH$78="RUN",'7. INPUT O&amp;N UC'!$H183*'7. INPUT O&amp;N UC'!$L183*(1-'7. INPUT O&amp;N UC'!$M183)*(1+'7. INPUT O&amp;N UC'!$N183))))</f>
        <v>0</v>
      </c>
      <c r="AI431" s="297">
        <f>IF(AI$78="NA",0,IF(AI$78="POC",'7. INPUT O&amp;N UC'!$H183*'7. INPUT O&amp;N UC'!$L183,IF(AI$78="RUN",'7. INPUT O&amp;N UC'!$H183*'7. INPUT O&amp;N UC'!$L183*(1-'7. INPUT O&amp;N UC'!$M183)*(1+'7. INPUT O&amp;N UC'!$N183)^2)))</f>
        <v>0</v>
      </c>
      <c r="AJ431" s="297">
        <f>IF(AJ$78="NA",0,IF(AJ$78="POC",'7. INPUT O&amp;N UC'!$H183*'7. INPUT O&amp;N UC'!$L183,IF(AJ$78="RUN",'7. INPUT O&amp;N UC'!$H183*'7. INPUT O&amp;N UC'!$L183*(1-'7. INPUT O&amp;N UC'!$M183)*(1+'7. INPUT O&amp;N UC'!$N183)^2)))</f>
        <v>0</v>
      </c>
      <c r="AK431" s="297">
        <f>IF(AK$78="NA",0,IF(AK$78="POC",'7. INPUT O&amp;N UC'!$H183*'7. INPUT O&amp;N UC'!$L183,IF(AK$78="RUN",'7. INPUT O&amp;N UC'!$H183*'7. INPUT O&amp;N UC'!$L183*(1-'7. INPUT O&amp;N UC'!$M183)*(1+'7. INPUT O&amp;N UC'!$N183)^2)))</f>
        <v>0</v>
      </c>
      <c r="AL431" s="297">
        <f>IF(AL$78="NA",0,IF(AL$78="POC",'7. INPUT O&amp;N UC'!$H183*'7. INPUT O&amp;N UC'!$L183,IF(AL$78="RUN",'7. INPUT O&amp;N UC'!$H183*'7. INPUT O&amp;N UC'!$L183*(1-'7. INPUT O&amp;N UC'!$M183)*(1+'7. INPUT O&amp;N UC'!$N183)^2)))</f>
        <v>0</v>
      </c>
      <c r="AM431" s="297">
        <f>IF(AM$78="NA",0,IF(AM$78="POC",'7. INPUT O&amp;N UC'!$H183*'7. INPUT O&amp;N UC'!$L183,IF(AM$78="RUN",'7. INPUT O&amp;N UC'!$H183*'7. INPUT O&amp;N UC'!$L183*(1-'7. INPUT O&amp;N UC'!$M183)*(1+'7. INPUT O&amp;N UC'!$N183)^2)))</f>
        <v>0</v>
      </c>
      <c r="AN431" s="297">
        <f>IF(AN$78="NA",0,IF(AN$78="POC",'7. INPUT O&amp;N UC'!$H183*'7. INPUT O&amp;N UC'!$L183,IF(AN$78="RUN",'7. INPUT O&amp;N UC'!$H183*'7. INPUT O&amp;N UC'!$L183*(1-'7. INPUT O&amp;N UC'!$M183)*(1+'7. INPUT O&amp;N UC'!$N183)^2)))</f>
        <v>0</v>
      </c>
      <c r="AO431" s="297">
        <f>IF(AO$78="NA",0,IF(AO$78="POC",'7. INPUT O&amp;N UC'!$H183*'7. INPUT O&amp;N UC'!$L183,IF(AO$78="RUN",'7. INPUT O&amp;N UC'!$H183*'7. INPUT O&amp;N UC'!$L183*(1-'7. INPUT O&amp;N UC'!$M183)*(1+'7. INPUT O&amp;N UC'!$N183)^2)))</f>
        <v>0</v>
      </c>
      <c r="AP431" s="297">
        <f>IF(AP$78="NA",0,IF(AP$78="POC",'7. INPUT O&amp;N UC'!$H183*'7. INPUT O&amp;N UC'!$L183,IF(AP$78="RUN",'7. INPUT O&amp;N UC'!$H183*'7. INPUT O&amp;N UC'!$L183*(1-'7. INPUT O&amp;N UC'!$M183)*(1+'7. INPUT O&amp;N UC'!$N183)^2)))</f>
        <v>0</v>
      </c>
      <c r="AQ431" s="297">
        <f>IF(AQ$78="NA",0,IF(AQ$78="POC",'7. INPUT O&amp;N UC'!$H183*'7. INPUT O&amp;N UC'!$L183,IF(AQ$78="RUN",'7. INPUT O&amp;N UC'!$H183*'7. INPUT O&amp;N UC'!$L183*(1-'7. INPUT O&amp;N UC'!$M183)*(1+'7. INPUT O&amp;N UC'!$N183)^2)))</f>
        <v>0</v>
      </c>
      <c r="AR431" s="297">
        <f>IF(AR$78="NA",0,IF(AR$78="POC",'7. INPUT O&amp;N UC'!$H183*'7. INPUT O&amp;N UC'!$L183,IF(AR$78="RUN",'7. INPUT O&amp;N UC'!$H183*'7. INPUT O&amp;N UC'!$L183*(1-'7. INPUT O&amp;N UC'!$M183)*(1+'7. INPUT O&amp;N UC'!$N183)^2)))</f>
        <v>0</v>
      </c>
      <c r="AS431" s="297">
        <f>IF(AS$78="NA",0,IF(AS$78="POC",'7. INPUT O&amp;N UC'!$H183*'7. INPUT O&amp;N UC'!$L183,IF(AS$78="RUN",'7. INPUT O&amp;N UC'!$H183*'7. INPUT O&amp;N UC'!$L183*(1-'7. INPUT O&amp;N UC'!$M183)*(1+'7. INPUT O&amp;N UC'!$N183)^2)))</f>
        <v>0</v>
      </c>
      <c r="AT431" s="297">
        <f>IF(AT$78="NA",0,IF(AT$78="POC",'7. INPUT O&amp;N UC'!$H183*'7. INPUT O&amp;N UC'!$L183,IF(AT$78="RUN",'7. INPUT O&amp;N UC'!$H183*'7. INPUT O&amp;N UC'!$L183*(1-'7. INPUT O&amp;N UC'!$M183)*(1+'7. INPUT O&amp;N UC'!$N183)^2)))</f>
        <v>0</v>
      </c>
      <c r="AU431" s="297">
        <f>IF(AU$78="NA",0,IF(AU$78="POC",'7. INPUT O&amp;N UC'!$H183*'7. INPUT O&amp;N UC'!$L183,IF(AU$78="RUN",'7. INPUT O&amp;N UC'!$H183*'7. INPUT O&amp;N UC'!$L183*(1-'7. INPUT O&amp;N UC'!$M183)*(1+'7. INPUT O&amp;N UC'!$N183)^3)))</f>
        <v>0</v>
      </c>
      <c r="AV431" s="297">
        <f>IF(AV$78="NA",0,IF(AV$78="POC",'7. INPUT O&amp;N UC'!$H183*'7. INPUT O&amp;N UC'!$L183,IF(AV$78="RUN",'7. INPUT O&amp;N UC'!$H183*'7. INPUT O&amp;N UC'!$L183*(1-'7. INPUT O&amp;N UC'!$M183)*(1+'7. INPUT O&amp;N UC'!$N183)^3)))</f>
        <v>0</v>
      </c>
      <c r="AW431" s="297">
        <f>IF(AW$78="NA",0,IF(AW$78="POC",'7. INPUT O&amp;N UC'!$H183*'7. INPUT O&amp;N UC'!$L183,IF(AW$78="RUN",'7. INPUT O&amp;N UC'!$H183*'7. INPUT O&amp;N UC'!$L183*(1-'7. INPUT O&amp;N UC'!$M183)*(1+'7. INPUT O&amp;N UC'!$N183)^3)))</f>
        <v>0</v>
      </c>
      <c r="AX431" s="297">
        <f>IF(AX$78="NA",0,IF(AX$78="POC",'7. INPUT O&amp;N UC'!$H183*'7. INPUT O&amp;N UC'!$L183,IF(AX$78="RUN",'7. INPUT O&amp;N UC'!$H183*'7. INPUT O&amp;N UC'!$L183*(1-'7. INPUT O&amp;N UC'!$M183)*(1+'7. INPUT O&amp;N UC'!$N183)^3)))</f>
        <v>0</v>
      </c>
      <c r="AY431" s="297">
        <f>IF(AY$78="NA",0,IF(AY$78="POC",'7. INPUT O&amp;N UC'!$H183*'7. INPUT O&amp;N UC'!$L183,IF(AY$78="RUN",'7. INPUT O&amp;N UC'!$H183*'7. INPUT O&amp;N UC'!$L183*(1-'7. INPUT O&amp;N UC'!$M183)*(1+'7. INPUT O&amp;N UC'!$N183)^3)))</f>
        <v>0</v>
      </c>
      <c r="AZ431" s="297">
        <f>IF(AZ$78="NA",0,IF(AZ$78="POC",'7. INPUT O&amp;N UC'!$H183*'7. INPUT O&amp;N UC'!$L183,IF(AZ$78="RUN",'7. INPUT O&amp;N UC'!$H183*'7. INPUT O&amp;N UC'!$L183*(1-'7. INPUT O&amp;N UC'!$M183)*(1+'7. INPUT O&amp;N UC'!$N183)^3)))</f>
        <v>0</v>
      </c>
      <c r="BA431" s="297">
        <f>IF(BA$78="NA",0,IF(BA$78="POC",'7. INPUT O&amp;N UC'!$H183*'7. INPUT O&amp;N UC'!$L183,IF(BA$78="RUN",'7. INPUT O&amp;N UC'!$H183*'7. INPUT O&amp;N UC'!$L183*(1-'7. INPUT O&amp;N UC'!$M183)*(1+'7. INPUT O&amp;N UC'!$N183)^3)))</f>
        <v>0</v>
      </c>
      <c r="BB431" s="297">
        <f>IF(BB$78="NA",0,IF(BB$78="POC",'7. INPUT O&amp;N UC'!$H183*'7. INPUT O&amp;N UC'!$L183,IF(BB$78="RUN",'7. INPUT O&amp;N UC'!$H183*'7. INPUT O&amp;N UC'!$L183*(1-'7. INPUT O&amp;N UC'!$M183)*(1+'7. INPUT O&amp;N UC'!$N183)^3)))</f>
        <v>0</v>
      </c>
      <c r="BC431" s="297">
        <f>IF(BC$78="NA",0,IF(BC$78="POC",'7. INPUT O&amp;N UC'!$H183*'7. INPUT O&amp;N UC'!$L183,IF(BC$78="RUN",'7. INPUT O&amp;N UC'!$H183*'7. INPUT O&amp;N UC'!$L183*(1-'7. INPUT O&amp;N UC'!$M183)*(1+'7. INPUT O&amp;N UC'!$N183)^3)))</f>
        <v>0</v>
      </c>
      <c r="BD431" s="297">
        <f>IF(BD$78="NA",0,IF(BD$78="POC",'7. INPUT O&amp;N UC'!$H183*'7. INPUT O&amp;N UC'!$L183,IF(BD$78="RUN",'7. INPUT O&amp;N UC'!$H183*'7. INPUT O&amp;N UC'!$L183*(1-'7. INPUT O&amp;N UC'!$M183)*(1+'7. INPUT O&amp;N UC'!$N183)^3)))</f>
        <v>0</v>
      </c>
      <c r="BE431" s="297">
        <f>IF(BE$78="NA",0,IF(BE$78="POC",'7. INPUT O&amp;N UC'!$H183*'7. INPUT O&amp;N UC'!$L183,IF(BE$78="RUN",'7. INPUT O&amp;N UC'!$H183*'7. INPUT O&amp;N UC'!$L183*(1-'7. INPUT O&amp;N UC'!$M183)*(1+'7. INPUT O&amp;N UC'!$N183)^3)))</f>
        <v>0</v>
      </c>
      <c r="BF431" s="297">
        <f>IF(BF$78="NA",0,IF(BF$78="POC",'7. INPUT O&amp;N UC'!$H183*'7. INPUT O&amp;N UC'!$L183,IF(BF$78="RUN",'7. INPUT O&amp;N UC'!$H183*'7. INPUT O&amp;N UC'!$L183*(1-'7. INPUT O&amp;N UC'!$M183)*(1+'7. INPUT O&amp;N UC'!$N183)^3)))</f>
        <v>0</v>
      </c>
      <c r="BG431" s="297">
        <f>IF(BG$78="NA",0,IF(BG$78="POC",'7. INPUT O&amp;N UC'!$H183*'7. INPUT O&amp;N UC'!$L183,IF(BG$78="RUN",'7. INPUT O&amp;N UC'!$H183*'7. INPUT O&amp;N UC'!$L183*(1-'7. INPUT O&amp;N UC'!$M183)*(1+'7. INPUT O&amp;N UC'!$N183)^4)))</f>
        <v>0</v>
      </c>
      <c r="BH431" s="297">
        <f>IF(BH$78="NA",0,IF(BH$78="POC",'7. INPUT O&amp;N UC'!$H183*'7. INPUT O&amp;N UC'!$L183,IF(BH$78="RUN",'7. INPUT O&amp;N UC'!$H183*'7. INPUT O&amp;N UC'!$L183*(1-'7. INPUT O&amp;N UC'!$M183)*(1+'7. INPUT O&amp;N UC'!$N183)^4)))</f>
        <v>0</v>
      </c>
      <c r="BI431" s="297">
        <f>IF(BI$78="NA",0,IF(BI$78="POC",'7. INPUT O&amp;N UC'!$H183*'7. INPUT O&amp;N UC'!$L183,IF(BI$78="RUN",'7. INPUT O&amp;N UC'!$H183*'7. INPUT O&amp;N UC'!$L183*(1-'7. INPUT O&amp;N UC'!$M183)*(1+'7. INPUT O&amp;N UC'!$N183)^4)))</f>
        <v>0</v>
      </c>
      <c r="BJ431" s="297">
        <f>IF(BJ$78="NA",0,IF(BJ$78="POC",'7. INPUT O&amp;N UC'!$H183*'7. INPUT O&amp;N UC'!$L183,IF(BJ$78="RUN",'7. INPUT O&amp;N UC'!$H183*'7. INPUT O&amp;N UC'!$L183*(1-'7. INPUT O&amp;N UC'!$M183)*(1+'7. INPUT O&amp;N UC'!$N183)^4)))</f>
        <v>0</v>
      </c>
      <c r="BK431" s="297">
        <f>IF(BK$78="NA",0,IF(BK$78="POC",'7. INPUT O&amp;N UC'!$H183*'7. INPUT O&amp;N UC'!$L183,IF(BK$78="RUN",'7. INPUT O&amp;N UC'!$H183*'7. INPUT O&amp;N UC'!$L183*(1-'7. INPUT O&amp;N UC'!$M183)*(1+'7. INPUT O&amp;N UC'!$N183)^4)))</f>
        <v>0</v>
      </c>
      <c r="BL431" s="297">
        <f>IF(BL$78="NA",0,IF(BL$78="POC",'7. INPUT O&amp;N UC'!$H183*'7. INPUT O&amp;N UC'!$L183,IF(BL$78="RUN",'7. INPUT O&amp;N UC'!$H183*'7. INPUT O&amp;N UC'!$L183*(1-'7. INPUT O&amp;N UC'!$M183)*(1+'7. INPUT O&amp;N UC'!$N183)^4)))</f>
        <v>0</v>
      </c>
      <c r="BM431" s="297">
        <f>IF(BM$78="NA",0,IF(BM$78="POC",'7. INPUT O&amp;N UC'!$H183*'7. INPUT O&amp;N UC'!$L183,IF(BM$78="RUN",'7. INPUT O&amp;N UC'!$H183*'7. INPUT O&amp;N UC'!$L183*(1-'7. INPUT O&amp;N UC'!$M183)*(1+'7. INPUT O&amp;N UC'!$N183)^4)))</f>
        <v>0</v>
      </c>
      <c r="BN431" s="297">
        <f>IF(BN$78="NA",0,IF(BN$78="POC",'7. INPUT O&amp;N UC'!$H183*'7. INPUT O&amp;N UC'!$L183,IF(BN$78="RUN",'7. INPUT O&amp;N UC'!$H183*'7. INPUT O&amp;N UC'!$L183*(1-'7. INPUT O&amp;N UC'!$M183)*(1+'7. INPUT O&amp;N UC'!$N183)^4)))</f>
        <v>0</v>
      </c>
      <c r="BO431" s="297">
        <f>IF(BO$78="NA",0,IF(BO$78="POC",'7. INPUT O&amp;N UC'!$H183*'7. INPUT O&amp;N UC'!$L183,IF(BO$78="RUN",'7. INPUT O&amp;N UC'!$H183*'7. INPUT O&amp;N UC'!$L183*(1-'7. INPUT O&amp;N UC'!$M183)*(1+'7. INPUT O&amp;N UC'!$N183)^4)))</f>
        <v>0</v>
      </c>
      <c r="BP431" s="297">
        <f>IF(BP$78="NA",0,IF(BP$78="POC",'7. INPUT O&amp;N UC'!$H183*'7. INPUT O&amp;N UC'!$L183,IF(BP$78="RUN",'7. INPUT O&amp;N UC'!$H183*'7. INPUT O&amp;N UC'!$L183*(1-'7. INPUT O&amp;N UC'!$M183)*(1+'7. INPUT O&amp;N UC'!$N183)^4)))</f>
        <v>0</v>
      </c>
      <c r="BQ431" s="297">
        <f>IF(BQ$78="NA",0,IF(BQ$78="POC",'7. INPUT O&amp;N UC'!$H183*'7. INPUT O&amp;N UC'!$L183,IF(BQ$78="RUN",'7. INPUT O&amp;N UC'!$H183*'7. INPUT O&amp;N UC'!$L183*(1-'7. INPUT O&amp;N UC'!$M183)*(1+'7. INPUT O&amp;N UC'!$N183)^4)))</f>
        <v>0</v>
      </c>
      <c r="BR431" s="297">
        <f>IF(BR$78="NA",0,IF(BR$78="POC",'7. INPUT O&amp;N UC'!$H183*'7. INPUT O&amp;N UC'!$L183,IF(BR$78="RUN",'7. INPUT O&amp;N UC'!$H183*'7. INPUT O&amp;N UC'!$L183*(1-'7. INPUT O&amp;N UC'!$M183)*(1+'7. INPUT O&amp;N UC'!$N183)^4)))</f>
        <v>0</v>
      </c>
      <c r="BS431" s="297">
        <f>IF(BS$78="NA",0,IF(BS$78="POC",'7. INPUT O&amp;N UC'!$H183*'7. INPUT O&amp;N UC'!$L183,IF(BS$78="RUN",'7. INPUT O&amp;N UC'!$H183*'7. INPUT O&amp;N UC'!$L183*(1-'7. INPUT O&amp;N UC'!$M183)*(1+'7. INPUT O&amp;N UC'!$N183)^4)))</f>
        <v>0</v>
      </c>
    </row>
    <row r="432" spans="2:71" s="80" customFormat="1" outlineLevel="2">
      <c r="B432" s="129" t="str">
        <f>'7. INPUT O&amp;N UC'!D184</f>
        <v>O&amp;N UC-4.1.6-Item #10</v>
      </c>
      <c r="C432" s="129">
        <f>'7. INPUT O&amp;N UC'!F184</f>
        <v>0</v>
      </c>
      <c r="E432" s="297">
        <f t="shared" si="236"/>
        <v>0</v>
      </c>
      <c r="F432" s="297">
        <f t="shared" si="237"/>
        <v>0</v>
      </c>
      <c r="G432" s="297">
        <f t="shared" si="238"/>
        <v>0</v>
      </c>
      <c r="H432" s="297">
        <f t="shared" si="239"/>
        <v>0</v>
      </c>
      <c r="I432" s="297">
        <f t="shared" si="240"/>
        <v>0</v>
      </c>
      <c r="J432" s="297">
        <f t="shared" si="241"/>
        <v>0</v>
      </c>
      <c r="K432" s="291"/>
      <c r="L432" s="297">
        <f>IF(L$78="NA",0,IF(L$78="POC",'7. INPUT O&amp;N UC'!$H184*'7. INPUT O&amp;N UC'!$L184,IF(L$78="RUN",'7. INPUT O&amp;N UC'!$H184*'7. INPUT O&amp;N UC'!$L184*(1-'7. INPUT O&amp;N UC'!$M184))))</f>
        <v>0</v>
      </c>
      <c r="M432" s="297">
        <f>IF(M$78="NA",0,IF(M$78="POC",'7. INPUT O&amp;N UC'!$H184*'7. INPUT O&amp;N UC'!$L184,IF(M$78="RUN",'7. INPUT O&amp;N UC'!$H184*'7. INPUT O&amp;N UC'!$L184*(1-'7. INPUT O&amp;N UC'!$M184))))</f>
        <v>0</v>
      </c>
      <c r="N432" s="297">
        <f>IF(N$78="NA",0,IF(N$78="POC",'7. INPUT O&amp;N UC'!$H184*'7. INPUT O&amp;N UC'!$L184,IF(N$78="RUN",'7. INPUT O&amp;N UC'!$H184*'7. INPUT O&amp;N UC'!$L184*(1-'7. INPUT O&amp;N UC'!$M184))))</f>
        <v>0</v>
      </c>
      <c r="O432" s="297">
        <f>IF(O$78="NA",0,IF(O$78="POC",'7. INPUT O&amp;N UC'!$H184*'7. INPUT O&amp;N UC'!$L184,IF(O$78="RUN",'7. INPUT O&amp;N UC'!$H184*'7. INPUT O&amp;N UC'!$L184*(1-'7. INPUT O&amp;N UC'!$M184))))</f>
        <v>0</v>
      </c>
      <c r="P432" s="297">
        <f>IF(P$78="NA",0,IF(P$78="POC",'7. INPUT O&amp;N UC'!$H184*'7. INPUT O&amp;N UC'!$L184,IF(P$78="RUN",'7. INPUT O&amp;N UC'!$H184*'7. INPUT O&amp;N UC'!$L184*(1-'7. INPUT O&amp;N UC'!$M184))))</f>
        <v>0</v>
      </c>
      <c r="Q432" s="297">
        <f>IF(Q$78="NA",0,IF(Q$78="POC",'7. INPUT O&amp;N UC'!$H184*'7. INPUT O&amp;N UC'!$L184,IF(Q$78="RUN",'7. INPUT O&amp;N UC'!$H184*'7. INPUT O&amp;N UC'!$L184*(1-'7. INPUT O&amp;N UC'!$M184))))</f>
        <v>0</v>
      </c>
      <c r="R432" s="297">
        <f>IF(R$78="NA",0,IF(R$78="POC",'7. INPUT O&amp;N UC'!$H184*'7. INPUT O&amp;N UC'!$L184,IF(R$78="RUN",'7. INPUT O&amp;N UC'!$H184*'7. INPUT O&amp;N UC'!$L184*(1-'7. INPUT O&amp;N UC'!$M184))))</f>
        <v>0</v>
      </c>
      <c r="S432" s="297">
        <f>IF(S$78="NA",0,IF(S$78="POC",'7. INPUT O&amp;N UC'!$H184*'7. INPUT O&amp;N UC'!$L184,IF(S$78="RUN",'7. INPUT O&amp;N UC'!$H184*'7. INPUT O&amp;N UC'!$L184*(1-'7. INPUT O&amp;N UC'!$M184))))</f>
        <v>0</v>
      </c>
      <c r="T432" s="297">
        <f>IF(T$78="NA",0,IF(T$78="POC",'7. INPUT O&amp;N UC'!$H184*'7. INPUT O&amp;N UC'!$L184,IF(T$78="RUN",'7. INPUT O&amp;N UC'!$H184*'7. INPUT O&amp;N UC'!$L184*(1-'7. INPUT O&amp;N UC'!$M184))))</f>
        <v>0</v>
      </c>
      <c r="U432" s="297">
        <f>IF(U$78="NA",0,IF(U$78="POC",'7. INPUT O&amp;N UC'!$H184*'7. INPUT O&amp;N UC'!$L184,IF(U$78="RUN",'7. INPUT O&amp;N UC'!$H184*'7. INPUT O&amp;N UC'!$L184*(1-'7. INPUT O&amp;N UC'!$M184))))</f>
        <v>0</v>
      </c>
      <c r="V432" s="297">
        <f>IF(V$78="NA",0,IF(V$78="POC",'7. INPUT O&amp;N UC'!$H184*'7. INPUT O&amp;N UC'!$L184,IF(V$78="RUN",'7. INPUT O&amp;N UC'!$H184*'7. INPUT O&amp;N UC'!$L184*(1-'7. INPUT O&amp;N UC'!$M184))))</f>
        <v>0</v>
      </c>
      <c r="W432" s="297">
        <f>IF(W$78="NA",0,IF(W$78="POC",'7. INPUT O&amp;N UC'!$H184*'7. INPUT O&amp;N UC'!$L184,IF(W$78="RUN",'7. INPUT O&amp;N UC'!$H184*'7. INPUT O&amp;N UC'!$L184*(1-'7. INPUT O&amp;N UC'!$M184)*(1+'7. INPUT O&amp;N UC'!$N184))))</f>
        <v>0</v>
      </c>
      <c r="X432" s="297">
        <f>IF(X$78="NA",0,IF(X$78="POC",'7. INPUT O&amp;N UC'!$H184*'7. INPUT O&amp;N UC'!$L184,IF(X$78="RUN",'7. INPUT O&amp;N UC'!$H184*'7. INPUT O&amp;N UC'!$L184*(1-'7. INPUT O&amp;N UC'!$M184)*(1+'7. INPUT O&amp;N UC'!$N184))))</f>
        <v>0</v>
      </c>
      <c r="Y432" s="297">
        <f>IF(Y$78="NA",0,IF(Y$78="POC",'7. INPUT O&amp;N UC'!$H184*'7. INPUT O&amp;N UC'!$L184,IF(Y$78="RUN",'7. INPUT O&amp;N UC'!$H184*'7. INPUT O&amp;N UC'!$L184*(1-'7. INPUT O&amp;N UC'!$M184)*(1+'7. INPUT O&amp;N UC'!$N184))))</f>
        <v>0</v>
      </c>
      <c r="Z432" s="297">
        <f>IF(Z$78="NA",0,IF(Z$78="POC",'7. INPUT O&amp;N UC'!$H184*'7. INPUT O&amp;N UC'!$L184,IF(Z$78="RUN",'7. INPUT O&amp;N UC'!$H184*'7. INPUT O&amp;N UC'!$L184*(1-'7. INPUT O&amp;N UC'!$M184)*(1+'7. INPUT O&amp;N UC'!$N184))))</f>
        <v>0</v>
      </c>
      <c r="AA432" s="297">
        <f>IF(AA$78="NA",0,IF(AA$78="POC",'7. INPUT O&amp;N UC'!$H184*'7. INPUT O&amp;N UC'!$L184,IF(AA$78="RUN",'7. INPUT O&amp;N UC'!$H184*'7. INPUT O&amp;N UC'!$L184*(1-'7. INPUT O&amp;N UC'!$M184)*(1+'7. INPUT O&amp;N UC'!$N184))))</f>
        <v>0</v>
      </c>
      <c r="AB432" s="297">
        <f>IF(AB$78="NA",0,IF(AB$78="POC",'7. INPUT O&amp;N UC'!$H184*'7. INPUT O&amp;N UC'!$L184,IF(AB$78="RUN",'7. INPUT O&amp;N UC'!$H184*'7. INPUT O&amp;N UC'!$L184*(1-'7. INPUT O&amp;N UC'!$M184)*(1+'7. INPUT O&amp;N UC'!$N184))))</f>
        <v>0</v>
      </c>
      <c r="AC432" s="297">
        <f>IF(AC$78="NA",0,IF(AC$78="POC",'7. INPUT O&amp;N UC'!$H184*'7. INPUT O&amp;N UC'!$L184,IF(AC$78="RUN",'7. INPUT O&amp;N UC'!$H184*'7. INPUT O&amp;N UC'!$L184*(1-'7. INPUT O&amp;N UC'!$M184)*(1+'7. INPUT O&amp;N UC'!$N184))))</f>
        <v>0</v>
      </c>
      <c r="AD432" s="297">
        <f>IF(AD$78="NA",0,IF(AD$78="POC",'7. INPUT O&amp;N UC'!$H184*'7. INPUT O&amp;N UC'!$L184,IF(AD$78="RUN",'7. INPUT O&amp;N UC'!$H184*'7. INPUT O&amp;N UC'!$L184*(1-'7. INPUT O&amp;N UC'!$M184)*(1+'7. INPUT O&amp;N UC'!$N184))))</f>
        <v>0</v>
      </c>
      <c r="AE432" s="297">
        <f>IF(AE$78="NA",0,IF(AE$78="POC",'7. INPUT O&amp;N UC'!$H184*'7. INPUT O&amp;N UC'!$L184,IF(AE$78="RUN",'7. INPUT O&amp;N UC'!$H184*'7. INPUT O&amp;N UC'!$L184*(1-'7. INPUT O&amp;N UC'!$M184)*(1+'7. INPUT O&amp;N UC'!$N184))))</f>
        <v>0</v>
      </c>
      <c r="AF432" s="297">
        <f>IF(AF$78="NA",0,IF(AF$78="POC",'7. INPUT O&amp;N UC'!$H184*'7. INPUT O&amp;N UC'!$L184,IF(AF$78="RUN",'7. INPUT O&amp;N UC'!$H184*'7. INPUT O&amp;N UC'!$L184*(1-'7. INPUT O&amp;N UC'!$M184)*(1+'7. INPUT O&amp;N UC'!$N184))))</f>
        <v>0</v>
      </c>
      <c r="AG432" s="297">
        <f>IF(AG$78="NA",0,IF(AG$78="POC",'7. INPUT O&amp;N UC'!$H184*'7. INPUT O&amp;N UC'!$L184,IF(AG$78="RUN",'7. INPUT O&amp;N UC'!$H184*'7. INPUT O&amp;N UC'!$L184*(1-'7. INPUT O&amp;N UC'!$M184)*(1+'7. INPUT O&amp;N UC'!$N184))))</f>
        <v>0</v>
      </c>
      <c r="AH432" s="297">
        <f>IF(AH$78="NA",0,IF(AH$78="POC",'7. INPUT O&amp;N UC'!$H184*'7. INPUT O&amp;N UC'!$L184,IF(AH$78="RUN",'7. INPUT O&amp;N UC'!$H184*'7. INPUT O&amp;N UC'!$L184*(1-'7. INPUT O&amp;N UC'!$M184)*(1+'7. INPUT O&amp;N UC'!$N184))))</f>
        <v>0</v>
      </c>
      <c r="AI432" s="297">
        <f>IF(AI$78="NA",0,IF(AI$78="POC",'7. INPUT O&amp;N UC'!$H184*'7. INPUT O&amp;N UC'!$L184,IF(AI$78="RUN",'7. INPUT O&amp;N UC'!$H184*'7. INPUT O&amp;N UC'!$L184*(1-'7. INPUT O&amp;N UC'!$M184)*(1+'7. INPUT O&amp;N UC'!$N184)^2)))</f>
        <v>0</v>
      </c>
      <c r="AJ432" s="297">
        <f>IF(AJ$78="NA",0,IF(AJ$78="POC",'7. INPUT O&amp;N UC'!$H184*'7. INPUT O&amp;N UC'!$L184,IF(AJ$78="RUN",'7. INPUT O&amp;N UC'!$H184*'7. INPUT O&amp;N UC'!$L184*(1-'7. INPUT O&amp;N UC'!$M184)*(1+'7. INPUT O&amp;N UC'!$N184)^2)))</f>
        <v>0</v>
      </c>
      <c r="AK432" s="297">
        <f>IF(AK$78="NA",0,IF(AK$78="POC",'7. INPUT O&amp;N UC'!$H184*'7. INPUT O&amp;N UC'!$L184,IF(AK$78="RUN",'7. INPUT O&amp;N UC'!$H184*'7. INPUT O&amp;N UC'!$L184*(1-'7. INPUT O&amp;N UC'!$M184)*(1+'7. INPUT O&amp;N UC'!$N184)^2)))</f>
        <v>0</v>
      </c>
      <c r="AL432" s="297">
        <f>IF(AL$78="NA",0,IF(AL$78="POC",'7. INPUT O&amp;N UC'!$H184*'7. INPUT O&amp;N UC'!$L184,IF(AL$78="RUN",'7. INPUT O&amp;N UC'!$H184*'7. INPUT O&amp;N UC'!$L184*(1-'7. INPUT O&amp;N UC'!$M184)*(1+'7. INPUT O&amp;N UC'!$N184)^2)))</f>
        <v>0</v>
      </c>
      <c r="AM432" s="297">
        <f>IF(AM$78="NA",0,IF(AM$78="POC",'7. INPUT O&amp;N UC'!$H184*'7. INPUT O&amp;N UC'!$L184,IF(AM$78="RUN",'7. INPUT O&amp;N UC'!$H184*'7. INPUT O&amp;N UC'!$L184*(1-'7. INPUT O&amp;N UC'!$M184)*(1+'7. INPUT O&amp;N UC'!$N184)^2)))</f>
        <v>0</v>
      </c>
      <c r="AN432" s="297">
        <f>IF(AN$78="NA",0,IF(AN$78="POC",'7. INPUT O&amp;N UC'!$H184*'7. INPUT O&amp;N UC'!$L184,IF(AN$78="RUN",'7. INPUT O&amp;N UC'!$H184*'7. INPUT O&amp;N UC'!$L184*(1-'7. INPUT O&amp;N UC'!$M184)*(1+'7. INPUT O&amp;N UC'!$N184)^2)))</f>
        <v>0</v>
      </c>
      <c r="AO432" s="297">
        <f>IF(AO$78="NA",0,IF(AO$78="POC",'7. INPUT O&amp;N UC'!$H184*'7. INPUT O&amp;N UC'!$L184,IF(AO$78="RUN",'7. INPUT O&amp;N UC'!$H184*'7. INPUT O&amp;N UC'!$L184*(1-'7. INPUT O&amp;N UC'!$M184)*(1+'7. INPUT O&amp;N UC'!$N184)^2)))</f>
        <v>0</v>
      </c>
      <c r="AP432" s="297">
        <f>IF(AP$78="NA",0,IF(AP$78="POC",'7. INPUT O&amp;N UC'!$H184*'7. INPUT O&amp;N UC'!$L184,IF(AP$78="RUN",'7. INPUT O&amp;N UC'!$H184*'7. INPUT O&amp;N UC'!$L184*(1-'7. INPUT O&amp;N UC'!$M184)*(1+'7. INPUT O&amp;N UC'!$N184)^2)))</f>
        <v>0</v>
      </c>
      <c r="AQ432" s="297">
        <f>IF(AQ$78="NA",0,IF(AQ$78="POC",'7. INPUT O&amp;N UC'!$H184*'7. INPUT O&amp;N UC'!$L184,IF(AQ$78="RUN",'7. INPUT O&amp;N UC'!$H184*'7. INPUT O&amp;N UC'!$L184*(1-'7. INPUT O&amp;N UC'!$M184)*(1+'7. INPUT O&amp;N UC'!$N184)^2)))</f>
        <v>0</v>
      </c>
      <c r="AR432" s="297">
        <f>IF(AR$78="NA",0,IF(AR$78="POC",'7. INPUT O&amp;N UC'!$H184*'7. INPUT O&amp;N UC'!$L184,IF(AR$78="RUN",'7. INPUT O&amp;N UC'!$H184*'7. INPUT O&amp;N UC'!$L184*(1-'7. INPUT O&amp;N UC'!$M184)*(1+'7. INPUT O&amp;N UC'!$N184)^2)))</f>
        <v>0</v>
      </c>
      <c r="AS432" s="297">
        <f>IF(AS$78="NA",0,IF(AS$78="POC",'7. INPUT O&amp;N UC'!$H184*'7. INPUT O&amp;N UC'!$L184,IF(AS$78="RUN",'7. INPUT O&amp;N UC'!$H184*'7. INPUT O&amp;N UC'!$L184*(1-'7. INPUT O&amp;N UC'!$M184)*(1+'7. INPUT O&amp;N UC'!$N184)^2)))</f>
        <v>0</v>
      </c>
      <c r="AT432" s="297">
        <f>IF(AT$78="NA",0,IF(AT$78="POC",'7. INPUT O&amp;N UC'!$H184*'7. INPUT O&amp;N UC'!$L184,IF(AT$78="RUN",'7. INPUT O&amp;N UC'!$H184*'7. INPUT O&amp;N UC'!$L184*(1-'7. INPUT O&amp;N UC'!$M184)*(1+'7. INPUT O&amp;N UC'!$N184)^2)))</f>
        <v>0</v>
      </c>
      <c r="AU432" s="297">
        <f>IF(AU$78="NA",0,IF(AU$78="POC",'7. INPUT O&amp;N UC'!$H184*'7. INPUT O&amp;N UC'!$L184,IF(AU$78="RUN",'7. INPUT O&amp;N UC'!$H184*'7. INPUT O&amp;N UC'!$L184*(1-'7. INPUT O&amp;N UC'!$M184)*(1+'7. INPUT O&amp;N UC'!$N184)^3)))</f>
        <v>0</v>
      </c>
      <c r="AV432" s="297">
        <f>IF(AV$78="NA",0,IF(AV$78="POC",'7. INPUT O&amp;N UC'!$H184*'7. INPUT O&amp;N UC'!$L184,IF(AV$78="RUN",'7. INPUT O&amp;N UC'!$H184*'7. INPUT O&amp;N UC'!$L184*(1-'7. INPUT O&amp;N UC'!$M184)*(1+'7. INPUT O&amp;N UC'!$N184)^3)))</f>
        <v>0</v>
      </c>
      <c r="AW432" s="297">
        <f>IF(AW$78="NA",0,IF(AW$78="POC",'7. INPUT O&amp;N UC'!$H184*'7. INPUT O&amp;N UC'!$L184,IF(AW$78="RUN",'7. INPUT O&amp;N UC'!$H184*'7. INPUT O&amp;N UC'!$L184*(1-'7. INPUT O&amp;N UC'!$M184)*(1+'7. INPUT O&amp;N UC'!$N184)^3)))</f>
        <v>0</v>
      </c>
      <c r="AX432" s="297">
        <f>IF(AX$78="NA",0,IF(AX$78="POC",'7. INPUT O&amp;N UC'!$H184*'7. INPUT O&amp;N UC'!$L184,IF(AX$78="RUN",'7. INPUT O&amp;N UC'!$H184*'7. INPUT O&amp;N UC'!$L184*(1-'7. INPUT O&amp;N UC'!$M184)*(1+'7. INPUT O&amp;N UC'!$N184)^3)))</f>
        <v>0</v>
      </c>
      <c r="AY432" s="297">
        <f>IF(AY$78="NA",0,IF(AY$78="POC",'7. INPUT O&amp;N UC'!$H184*'7. INPUT O&amp;N UC'!$L184,IF(AY$78="RUN",'7. INPUT O&amp;N UC'!$H184*'7. INPUT O&amp;N UC'!$L184*(1-'7. INPUT O&amp;N UC'!$M184)*(1+'7. INPUT O&amp;N UC'!$N184)^3)))</f>
        <v>0</v>
      </c>
      <c r="AZ432" s="297">
        <f>IF(AZ$78="NA",0,IF(AZ$78="POC",'7. INPUT O&amp;N UC'!$H184*'7. INPUT O&amp;N UC'!$L184,IF(AZ$78="RUN",'7. INPUT O&amp;N UC'!$H184*'7. INPUT O&amp;N UC'!$L184*(1-'7. INPUT O&amp;N UC'!$M184)*(1+'7. INPUT O&amp;N UC'!$N184)^3)))</f>
        <v>0</v>
      </c>
      <c r="BA432" s="297">
        <f>IF(BA$78="NA",0,IF(BA$78="POC",'7. INPUT O&amp;N UC'!$H184*'7. INPUT O&amp;N UC'!$L184,IF(BA$78="RUN",'7. INPUT O&amp;N UC'!$H184*'7. INPUT O&amp;N UC'!$L184*(1-'7. INPUT O&amp;N UC'!$M184)*(1+'7. INPUT O&amp;N UC'!$N184)^3)))</f>
        <v>0</v>
      </c>
      <c r="BB432" s="297">
        <f>IF(BB$78="NA",0,IF(BB$78="POC",'7. INPUT O&amp;N UC'!$H184*'7. INPUT O&amp;N UC'!$L184,IF(BB$78="RUN",'7. INPUT O&amp;N UC'!$H184*'7. INPUT O&amp;N UC'!$L184*(1-'7. INPUT O&amp;N UC'!$M184)*(1+'7. INPUT O&amp;N UC'!$N184)^3)))</f>
        <v>0</v>
      </c>
      <c r="BC432" s="297">
        <f>IF(BC$78="NA",0,IF(BC$78="POC",'7. INPUT O&amp;N UC'!$H184*'7. INPUT O&amp;N UC'!$L184,IF(BC$78="RUN",'7. INPUT O&amp;N UC'!$H184*'7. INPUT O&amp;N UC'!$L184*(1-'7. INPUT O&amp;N UC'!$M184)*(1+'7. INPUT O&amp;N UC'!$N184)^3)))</f>
        <v>0</v>
      </c>
      <c r="BD432" s="297">
        <f>IF(BD$78="NA",0,IF(BD$78="POC",'7. INPUT O&amp;N UC'!$H184*'7. INPUT O&amp;N UC'!$L184,IF(BD$78="RUN",'7. INPUT O&amp;N UC'!$H184*'7. INPUT O&amp;N UC'!$L184*(1-'7. INPUT O&amp;N UC'!$M184)*(1+'7. INPUT O&amp;N UC'!$N184)^3)))</f>
        <v>0</v>
      </c>
      <c r="BE432" s="297">
        <f>IF(BE$78="NA",0,IF(BE$78="POC",'7. INPUT O&amp;N UC'!$H184*'7. INPUT O&amp;N UC'!$L184,IF(BE$78="RUN",'7. INPUT O&amp;N UC'!$H184*'7. INPUT O&amp;N UC'!$L184*(1-'7. INPUT O&amp;N UC'!$M184)*(1+'7. INPUT O&amp;N UC'!$N184)^3)))</f>
        <v>0</v>
      </c>
      <c r="BF432" s="297">
        <f>IF(BF$78="NA",0,IF(BF$78="POC",'7. INPUT O&amp;N UC'!$H184*'7. INPUT O&amp;N UC'!$L184,IF(BF$78="RUN",'7. INPUT O&amp;N UC'!$H184*'7. INPUT O&amp;N UC'!$L184*(1-'7. INPUT O&amp;N UC'!$M184)*(1+'7. INPUT O&amp;N UC'!$N184)^3)))</f>
        <v>0</v>
      </c>
      <c r="BG432" s="297">
        <f>IF(BG$78="NA",0,IF(BG$78="POC",'7. INPUT O&amp;N UC'!$H184*'7. INPUT O&amp;N UC'!$L184,IF(BG$78="RUN",'7. INPUT O&amp;N UC'!$H184*'7. INPUT O&amp;N UC'!$L184*(1-'7. INPUT O&amp;N UC'!$M184)*(1+'7. INPUT O&amp;N UC'!$N184)^4)))</f>
        <v>0</v>
      </c>
      <c r="BH432" s="297">
        <f>IF(BH$78="NA",0,IF(BH$78="POC",'7. INPUT O&amp;N UC'!$H184*'7. INPUT O&amp;N UC'!$L184,IF(BH$78="RUN",'7. INPUT O&amp;N UC'!$H184*'7. INPUT O&amp;N UC'!$L184*(1-'7. INPUT O&amp;N UC'!$M184)*(1+'7. INPUT O&amp;N UC'!$N184)^4)))</f>
        <v>0</v>
      </c>
      <c r="BI432" s="297">
        <f>IF(BI$78="NA",0,IF(BI$78="POC",'7. INPUT O&amp;N UC'!$H184*'7. INPUT O&amp;N UC'!$L184,IF(BI$78="RUN",'7. INPUT O&amp;N UC'!$H184*'7. INPUT O&amp;N UC'!$L184*(1-'7. INPUT O&amp;N UC'!$M184)*(1+'7. INPUT O&amp;N UC'!$N184)^4)))</f>
        <v>0</v>
      </c>
      <c r="BJ432" s="297">
        <f>IF(BJ$78="NA",0,IF(BJ$78="POC",'7. INPUT O&amp;N UC'!$H184*'7. INPUT O&amp;N UC'!$L184,IF(BJ$78="RUN",'7. INPUT O&amp;N UC'!$H184*'7. INPUT O&amp;N UC'!$L184*(1-'7. INPUT O&amp;N UC'!$M184)*(1+'7. INPUT O&amp;N UC'!$N184)^4)))</f>
        <v>0</v>
      </c>
      <c r="BK432" s="297">
        <f>IF(BK$78="NA",0,IF(BK$78="POC",'7. INPUT O&amp;N UC'!$H184*'7. INPUT O&amp;N UC'!$L184,IF(BK$78="RUN",'7. INPUT O&amp;N UC'!$H184*'7. INPUT O&amp;N UC'!$L184*(1-'7. INPUT O&amp;N UC'!$M184)*(1+'7. INPUT O&amp;N UC'!$N184)^4)))</f>
        <v>0</v>
      </c>
      <c r="BL432" s="297">
        <f>IF(BL$78="NA",0,IF(BL$78="POC",'7. INPUT O&amp;N UC'!$H184*'7. INPUT O&amp;N UC'!$L184,IF(BL$78="RUN",'7. INPUT O&amp;N UC'!$H184*'7. INPUT O&amp;N UC'!$L184*(1-'7. INPUT O&amp;N UC'!$M184)*(1+'7. INPUT O&amp;N UC'!$N184)^4)))</f>
        <v>0</v>
      </c>
      <c r="BM432" s="297">
        <f>IF(BM$78="NA",0,IF(BM$78="POC",'7. INPUT O&amp;N UC'!$H184*'7. INPUT O&amp;N UC'!$L184,IF(BM$78="RUN",'7. INPUT O&amp;N UC'!$H184*'7. INPUT O&amp;N UC'!$L184*(1-'7. INPUT O&amp;N UC'!$M184)*(1+'7. INPUT O&amp;N UC'!$N184)^4)))</f>
        <v>0</v>
      </c>
      <c r="BN432" s="297">
        <f>IF(BN$78="NA",0,IF(BN$78="POC",'7. INPUT O&amp;N UC'!$H184*'7. INPUT O&amp;N UC'!$L184,IF(BN$78="RUN",'7. INPUT O&amp;N UC'!$H184*'7. INPUT O&amp;N UC'!$L184*(1-'7. INPUT O&amp;N UC'!$M184)*(1+'7. INPUT O&amp;N UC'!$N184)^4)))</f>
        <v>0</v>
      </c>
      <c r="BO432" s="297">
        <f>IF(BO$78="NA",0,IF(BO$78="POC",'7. INPUT O&amp;N UC'!$H184*'7. INPUT O&amp;N UC'!$L184,IF(BO$78="RUN",'7. INPUT O&amp;N UC'!$H184*'7. INPUT O&amp;N UC'!$L184*(1-'7. INPUT O&amp;N UC'!$M184)*(1+'7. INPUT O&amp;N UC'!$N184)^4)))</f>
        <v>0</v>
      </c>
      <c r="BP432" s="297">
        <f>IF(BP$78="NA",0,IF(BP$78="POC",'7. INPUT O&amp;N UC'!$H184*'7. INPUT O&amp;N UC'!$L184,IF(BP$78="RUN",'7. INPUT O&amp;N UC'!$H184*'7. INPUT O&amp;N UC'!$L184*(1-'7. INPUT O&amp;N UC'!$M184)*(1+'7. INPUT O&amp;N UC'!$N184)^4)))</f>
        <v>0</v>
      </c>
      <c r="BQ432" s="297">
        <f>IF(BQ$78="NA",0,IF(BQ$78="POC",'7. INPUT O&amp;N UC'!$H184*'7. INPUT O&amp;N UC'!$L184,IF(BQ$78="RUN",'7. INPUT O&amp;N UC'!$H184*'7. INPUT O&amp;N UC'!$L184*(1-'7. INPUT O&amp;N UC'!$M184)*(1+'7. INPUT O&amp;N UC'!$N184)^4)))</f>
        <v>0</v>
      </c>
      <c r="BR432" s="297">
        <f>IF(BR$78="NA",0,IF(BR$78="POC",'7. INPUT O&amp;N UC'!$H184*'7. INPUT O&amp;N UC'!$L184,IF(BR$78="RUN",'7. INPUT O&amp;N UC'!$H184*'7. INPUT O&amp;N UC'!$L184*(1-'7. INPUT O&amp;N UC'!$M184)*(1+'7. INPUT O&amp;N UC'!$N184)^4)))</f>
        <v>0</v>
      </c>
      <c r="BS432" s="297">
        <f>IF(BS$78="NA",0,IF(BS$78="POC",'7. INPUT O&amp;N UC'!$H184*'7. INPUT O&amp;N UC'!$L184,IF(BS$78="RUN",'7. INPUT O&amp;N UC'!$H184*'7. INPUT O&amp;N UC'!$L184*(1-'7. INPUT O&amp;N UC'!$M184)*(1+'7. INPUT O&amp;N UC'!$N184)^4)))</f>
        <v>0</v>
      </c>
    </row>
    <row r="433" spans="2:71" s="84" customFormat="1" ht="16">
      <c r="B433" s="137" t="str">
        <f>'7. INPUT O&amp;N UC'!C187</f>
        <v>4.2</v>
      </c>
      <c r="C433" s="137" t="str">
        <f>'7. INPUT O&amp;N UC'!D187</f>
        <v>O&amp;N UC - NTT - Discounts</v>
      </c>
      <c r="E433" s="293">
        <f t="shared" ref="E433:E496" si="244">F433+G433+H433+I433+J433</f>
        <v>107732.56030769233</v>
      </c>
      <c r="F433" s="293">
        <f t="shared" ref="F433:F496" si="245">SUM(L433:W433)</f>
        <v>23565.384615384624</v>
      </c>
      <c r="G433" s="293">
        <f t="shared" ref="G433:G496" si="246">SUM(X433:AI433)</f>
        <v>42230.123076923075</v>
      </c>
      <c r="H433" s="293">
        <f t="shared" ref="H433:H496" si="247">SUM(AJ433:AU433)</f>
        <v>41937.052615384622</v>
      </c>
      <c r="I433" s="293">
        <f t="shared" ref="I433:I496" si="248">SUM(AV433:BG433)</f>
        <v>0</v>
      </c>
      <c r="J433" s="293">
        <f t="shared" ref="J433:J496" si="249">SUM(BH433:BS433)</f>
        <v>0</v>
      </c>
      <c r="K433" s="291"/>
      <c r="L433" s="301">
        <f>L434+L445+L456+L477+L488+L499</f>
        <v>0</v>
      </c>
      <c r="M433" s="301">
        <f t="shared" ref="M433:BS433" si="250">M434+M445+M456+M477+M488+M499</f>
        <v>666.66666666666674</v>
      </c>
      <c r="N433" s="301">
        <f t="shared" si="250"/>
        <v>666.66666666666674</v>
      </c>
      <c r="O433" s="301">
        <f t="shared" si="250"/>
        <v>666.66666666666674</v>
      </c>
      <c r="P433" s="301">
        <f t="shared" si="250"/>
        <v>1282.0512820512822</v>
      </c>
      <c r="Q433" s="301">
        <f t="shared" si="250"/>
        <v>1282.0512820512822</v>
      </c>
      <c r="R433" s="301">
        <f t="shared" si="250"/>
        <v>1282.0512820512822</v>
      </c>
      <c r="S433" s="301">
        <f t="shared" si="250"/>
        <v>3543.8461538461547</v>
      </c>
      <c r="T433" s="301">
        <f t="shared" si="250"/>
        <v>3543.8461538461547</v>
      </c>
      <c r="U433" s="301">
        <f t="shared" si="250"/>
        <v>3543.8461538461547</v>
      </c>
      <c r="V433" s="301">
        <f t="shared" si="250"/>
        <v>3543.8461538461547</v>
      </c>
      <c r="W433" s="301">
        <f t="shared" si="250"/>
        <v>3543.8461538461547</v>
      </c>
      <c r="X433" s="301">
        <f t="shared" si="250"/>
        <v>3519.1769230769237</v>
      </c>
      <c r="Y433" s="301">
        <f t="shared" si="250"/>
        <v>3519.1769230769237</v>
      </c>
      <c r="Z433" s="301">
        <f t="shared" si="250"/>
        <v>3519.1769230769237</v>
      </c>
      <c r="AA433" s="301">
        <f t="shared" si="250"/>
        <v>3519.1769230769237</v>
      </c>
      <c r="AB433" s="301">
        <f t="shared" si="250"/>
        <v>3519.1769230769237</v>
      </c>
      <c r="AC433" s="301">
        <f t="shared" si="250"/>
        <v>3519.1769230769237</v>
      </c>
      <c r="AD433" s="301">
        <f t="shared" si="250"/>
        <v>3519.1769230769237</v>
      </c>
      <c r="AE433" s="301">
        <f t="shared" si="250"/>
        <v>3519.1769230769237</v>
      </c>
      <c r="AF433" s="301">
        <f t="shared" si="250"/>
        <v>3519.1769230769237</v>
      </c>
      <c r="AG433" s="301">
        <f t="shared" si="250"/>
        <v>3519.1769230769237</v>
      </c>
      <c r="AH433" s="301">
        <f t="shared" si="250"/>
        <v>3519.1769230769237</v>
      </c>
      <c r="AI433" s="301">
        <f t="shared" si="250"/>
        <v>3519.1769230769237</v>
      </c>
      <c r="AJ433" s="301">
        <f t="shared" si="250"/>
        <v>3494.7543846153849</v>
      </c>
      <c r="AK433" s="301">
        <f t="shared" si="250"/>
        <v>3494.7543846153849</v>
      </c>
      <c r="AL433" s="301">
        <f t="shared" si="250"/>
        <v>3494.7543846153849</v>
      </c>
      <c r="AM433" s="301">
        <f t="shared" si="250"/>
        <v>3494.7543846153849</v>
      </c>
      <c r="AN433" s="301">
        <f t="shared" si="250"/>
        <v>3494.7543846153849</v>
      </c>
      <c r="AO433" s="301">
        <f t="shared" si="250"/>
        <v>3494.7543846153849</v>
      </c>
      <c r="AP433" s="301">
        <f t="shared" si="250"/>
        <v>3494.7543846153849</v>
      </c>
      <c r="AQ433" s="301">
        <f t="shared" si="250"/>
        <v>3494.7543846153849</v>
      </c>
      <c r="AR433" s="301">
        <f t="shared" si="250"/>
        <v>3494.7543846153849</v>
      </c>
      <c r="AS433" s="301">
        <f t="shared" si="250"/>
        <v>3494.7543846153849</v>
      </c>
      <c r="AT433" s="301">
        <f t="shared" si="250"/>
        <v>3494.7543846153849</v>
      </c>
      <c r="AU433" s="301">
        <f t="shared" si="250"/>
        <v>3494.7543846153849</v>
      </c>
      <c r="AV433" s="301">
        <f t="shared" si="250"/>
        <v>0</v>
      </c>
      <c r="AW433" s="301">
        <f t="shared" si="250"/>
        <v>0</v>
      </c>
      <c r="AX433" s="301">
        <f t="shared" si="250"/>
        <v>0</v>
      </c>
      <c r="AY433" s="301">
        <f t="shared" si="250"/>
        <v>0</v>
      </c>
      <c r="AZ433" s="301">
        <f t="shared" si="250"/>
        <v>0</v>
      </c>
      <c r="BA433" s="301">
        <f t="shared" si="250"/>
        <v>0</v>
      </c>
      <c r="BB433" s="301">
        <f t="shared" si="250"/>
        <v>0</v>
      </c>
      <c r="BC433" s="301">
        <f t="shared" si="250"/>
        <v>0</v>
      </c>
      <c r="BD433" s="301">
        <f t="shared" si="250"/>
        <v>0</v>
      </c>
      <c r="BE433" s="301">
        <f t="shared" si="250"/>
        <v>0</v>
      </c>
      <c r="BF433" s="301">
        <f t="shared" si="250"/>
        <v>0</v>
      </c>
      <c r="BG433" s="301">
        <f t="shared" si="250"/>
        <v>0</v>
      </c>
      <c r="BH433" s="301">
        <f t="shared" si="250"/>
        <v>0</v>
      </c>
      <c r="BI433" s="301">
        <f t="shared" si="250"/>
        <v>0</v>
      </c>
      <c r="BJ433" s="301">
        <f t="shared" si="250"/>
        <v>0</v>
      </c>
      <c r="BK433" s="301">
        <f t="shared" si="250"/>
        <v>0</v>
      </c>
      <c r="BL433" s="301">
        <f t="shared" si="250"/>
        <v>0</v>
      </c>
      <c r="BM433" s="301">
        <f t="shared" si="250"/>
        <v>0</v>
      </c>
      <c r="BN433" s="301">
        <f t="shared" si="250"/>
        <v>0</v>
      </c>
      <c r="BO433" s="301">
        <f t="shared" si="250"/>
        <v>0</v>
      </c>
      <c r="BP433" s="301">
        <f t="shared" si="250"/>
        <v>0</v>
      </c>
      <c r="BQ433" s="301">
        <f t="shared" si="250"/>
        <v>0</v>
      </c>
      <c r="BR433" s="301">
        <f t="shared" si="250"/>
        <v>0</v>
      </c>
      <c r="BS433" s="301">
        <f t="shared" si="250"/>
        <v>0</v>
      </c>
    </row>
    <row r="434" spans="2:71" s="156" customFormat="1" outlineLevel="1">
      <c r="B434" s="373" t="str">
        <f>'7. INPUT O&amp;N UC'!D190</f>
        <v>4.2.1</v>
      </c>
      <c r="C434" s="133" t="str">
        <f>'7. INPUT O&amp;N UC'!E190</f>
        <v>O&amp;N UC - NTT - Discounts - Equipment</v>
      </c>
      <c r="E434" s="375">
        <f t="shared" si="244"/>
        <v>0</v>
      </c>
      <c r="F434" s="375">
        <f t="shared" si="245"/>
        <v>0</v>
      </c>
      <c r="G434" s="375">
        <f t="shared" si="246"/>
        <v>0</v>
      </c>
      <c r="H434" s="375">
        <f t="shared" si="247"/>
        <v>0</v>
      </c>
      <c r="I434" s="375">
        <f t="shared" si="248"/>
        <v>0</v>
      </c>
      <c r="J434" s="375">
        <f t="shared" si="249"/>
        <v>0</v>
      </c>
      <c r="K434" s="372"/>
      <c r="L434" s="375">
        <f>SUM(L435:L444)</f>
        <v>0</v>
      </c>
      <c r="M434" s="375">
        <f t="shared" ref="M434:BS434" si="251">SUM(M435:M444)</f>
        <v>0</v>
      </c>
      <c r="N434" s="375">
        <f t="shared" si="251"/>
        <v>0</v>
      </c>
      <c r="O434" s="375">
        <f t="shared" si="251"/>
        <v>0</v>
      </c>
      <c r="P434" s="375">
        <f t="shared" si="251"/>
        <v>0</v>
      </c>
      <c r="Q434" s="375">
        <f t="shared" si="251"/>
        <v>0</v>
      </c>
      <c r="R434" s="375">
        <f t="shared" si="251"/>
        <v>0</v>
      </c>
      <c r="S434" s="375">
        <f t="shared" si="251"/>
        <v>0</v>
      </c>
      <c r="T434" s="375">
        <f t="shared" si="251"/>
        <v>0</v>
      </c>
      <c r="U434" s="375">
        <f t="shared" si="251"/>
        <v>0</v>
      </c>
      <c r="V434" s="375">
        <f t="shared" si="251"/>
        <v>0</v>
      </c>
      <c r="W434" s="375">
        <f t="shared" si="251"/>
        <v>0</v>
      </c>
      <c r="X434" s="375">
        <f t="shared" si="251"/>
        <v>0</v>
      </c>
      <c r="Y434" s="375">
        <f t="shared" si="251"/>
        <v>0</v>
      </c>
      <c r="Z434" s="375">
        <f t="shared" si="251"/>
        <v>0</v>
      </c>
      <c r="AA434" s="375">
        <f t="shared" si="251"/>
        <v>0</v>
      </c>
      <c r="AB434" s="375">
        <f t="shared" si="251"/>
        <v>0</v>
      </c>
      <c r="AC434" s="375">
        <f t="shared" si="251"/>
        <v>0</v>
      </c>
      <c r="AD434" s="375">
        <f t="shared" si="251"/>
        <v>0</v>
      </c>
      <c r="AE434" s="375">
        <f t="shared" si="251"/>
        <v>0</v>
      </c>
      <c r="AF434" s="375">
        <f t="shared" si="251"/>
        <v>0</v>
      </c>
      <c r="AG434" s="375">
        <f t="shared" si="251"/>
        <v>0</v>
      </c>
      <c r="AH434" s="375">
        <f t="shared" si="251"/>
        <v>0</v>
      </c>
      <c r="AI434" s="375">
        <f t="shared" si="251"/>
        <v>0</v>
      </c>
      <c r="AJ434" s="375">
        <f t="shared" si="251"/>
        <v>0</v>
      </c>
      <c r="AK434" s="375">
        <f t="shared" si="251"/>
        <v>0</v>
      </c>
      <c r="AL434" s="375">
        <f t="shared" si="251"/>
        <v>0</v>
      </c>
      <c r="AM434" s="375">
        <f t="shared" si="251"/>
        <v>0</v>
      </c>
      <c r="AN434" s="375">
        <f t="shared" si="251"/>
        <v>0</v>
      </c>
      <c r="AO434" s="375">
        <f t="shared" si="251"/>
        <v>0</v>
      </c>
      <c r="AP434" s="375">
        <f t="shared" si="251"/>
        <v>0</v>
      </c>
      <c r="AQ434" s="375">
        <f t="shared" si="251"/>
        <v>0</v>
      </c>
      <c r="AR434" s="375">
        <f t="shared" si="251"/>
        <v>0</v>
      </c>
      <c r="AS434" s="375">
        <f t="shared" si="251"/>
        <v>0</v>
      </c>
      <c r="AT434" s="375">
        <f t="shared" si="251"/>
        <v>0</v>
      </c>
      <c r="AU434" s="375">
        <f t="shared" si="251"/>
        <v>0</v>
      </c>
      <c r="AV434" s="375">
        <f t="shared" si="251"/>
        <v>0</v>
      </c>
      <c r="AW434" s="375">
        <f t="shared" si="251"/>
        <v>0</v>
      </c>
      <c r="AX434" s="375">
        <f t="shared" si="251"/>
        <v>0</v>
      </c>
      <c r="AY434" s="375">
        <f t="shared" si="251"/>
        <v>0</v>
      </c>
      <c r="AZ434" s="375">
        <f t="shared" si="251"/>
        <v>0</v>
      </c>
      <c r="BA434" s="375">
        <f t="shared" si="251"/>
        <v>0</v>
      </c>
      <c r="BB434" s="375">
        <f t="shared" si="251"/>
        <v>0</v>
      </c>
      <c r="BC434" s="375">
        <f t="shared" si="251"/>
        <v>0</v>
      </c>
      <c r="BD434" s="375">
        <f t="shared" si="251"/>
        <v>0</v>
      </c>
      <c r="BE434" s="375">
        <f t="shared" si="251"/>
        <v>0</v>
      </c>
      <c r="BF434" s="375">
        <f t="shared" si="251"/>
        <v>0</v>
      </c>
      <c r="BG434" s="375">
        <f t="shared" si="251"/>
        <v>0</v>
      </c>
      <c r="BH434" s="375">
        <f t="shared" si="251"/>
        <v>0</v>
      </c>
      <c r="BI434" s="375">
        <f t="shared" si="251"/>
        <v>0</v>
      </c>
      <c r="BJ434" s="375">
        <f t="shared" si="251"/>
        <v>0</v>
      </c>
      <c r="BK434" s="375">
        <f t="shared" si="251"/>
        <v>0</v>
      </c>
      <c r="BL434" s="375">
        <f t="shared" si="251"/>
        <v>0</v>
      </c>
      <c r="BM434" s="375">
        <f t="shared" si="251"/>
        <v>0</v>
      </c>
      <c r="BN434" s="375">
        <f t="shared" si="251"/>
        <v>0</v>
      </c>
      <c r="BO434" s="375">
        <f t="shared" si="251"/>
        <v>0</v>
      </c>
      <c r="BP434" s="375">
        <f t="shared" si="251"/>
        <v>0</v>
      </c>
      <c r="BQ434" s="375">
        <f t="shared" si="251"/>
        <v>0</v>
      </c>
      <c r="BR434" s="375">
        <f t="shared" si="251"/>
        <v>0</v>
      </c>
      <c r="BS434" s="375">
        <f t="shared" si="251"/>
        <v>0</v>
      </c>
    </row>
    <row r="435" spans="2:71" outlineLevel="2">
      <c r="B435" s="129" t="str">
        <f t="shared" ref="B435:C444" si="252">B358</f>
        <v>O&amp;N UC-4.1.1-Item #1</v>
      </c>
      <c r="C435" s="129" t="str">
        <f t="shared" si="252"/>
        <v>None</v>
      </c>
      <c r="E435" s="376">
        <f t="shared" si="244"/>
        <v>0</v>
      </c>
      <c r="F435" s="376">
        <f t="shared" si="245"/>
        <v>0</v>
      </c>
      <c r="G435" s="376">
        <f t="shared" si="246"/>
        <v>0</v>
      </c>
      <c r="H435" s="376">
        <f t="shared" si="247"/>
        <v>0</v>
      </c>
      <c r="I435" s="376">
        <f t="shared" si="248"/>
        <v>0</v>
      </c>
      <c r="J435" s="376">
        <f t="shared" si="249"/>
        <v>0</v>
      </c>
      <c r="K435" s="322"/>
      <c r="L435" s="376">
        <f>L358*('7. INPUT O&amp;N UC'!$M87/(1-'7. INPUT O&amp;N UC'!$M87))</f>
        <v>0</v>
      </c>
      <c r="M435" s="376">
        <f>M358*('7. INPUT O&amp;N UC'!$M87/(1-'7. INPUT O&amp;N UC'!$M87))</f>
        <v>0</v>
      </c>
      <c r="N435" s="376">
        <f>N358*('7. INPUT O&amp;N UC'!$M87/(1-'7. INPUT O&amp;N UC'!$M87))</f>
        <v>0</v>
      </c>
      <c r="O435" s="376">
        <f>O358*('7. INPUT O&amp;N UC'!$M87/(1-'7. INPUT O&amp;N UC'!$M87))</f>
        <v>0</v>
      </c>
      <c r="P435" s="376">
        <f>P358*('7. INPUT O&amp;N UC'!$M87/(1-'7. INPUT O&amp;N UC'!$M87))</f>
        <v>0</v>
      </c>
      <c r="Q435" s="376">
        <f>Q358*('7. INPUT O&amp;N UC'!$M87/(1-'7. INPUT O&amp;N UC'!$M87))</f>
        <v>0</v>
      </c>
      <c r="R435" s="376">
        <f>R358*('7. INPUT O&amp;N UC'!$M87/(1-'7. INPUT O&amp;N UC'!$M87))</f>
        <v>0</v>
      </c>
      <c r="S435" s="376">
        <f>S358*('7. INPUT O&amp;N UC'!$M87/(1-'7. INPUT O&amp;N UC'!$M87))</f>
        <v>0</v>
      </c>
      <c r="T435" s="376">
        <f>T358*('7. INPUT O&amp;N UC'!$M87/(1-'7. INPUT O&amp;N UC'!$M87))</f>
        <v>0</v>
      </c>
      <c r="U435" s="376">
        <f>U358*('7. INPUT O&amp;N UC'!$M87/(1-'7. INPUT O&amp;N UC'!$M87))</f>
        <v>0</v>
      </c>
      <c r="V435" s="376">
        <f>V358*('7. INPUT O&amp;N UC'!$M87/(1-'7. INPUT O&amp;N UC'!$M87))</f>
        <v>0</v>
      </c>
      <c r="W435" s="376">
        <f>W358*('7. INPUT O&amp;N UC'!$M87/(1-'7. INPUT O&amp;N UC'!$M87))</f>
        <v>0</v>
      </c>
      <c r="X435" s="376">
        <f>X358*('7. INPUT O&amp;N UC'!$M87/(1-'7. INPUT O&amp;N UC'!$M87))</f>
        <v>0</v>
      </c>
      <c r="Y435" s="376">
        <f>Y358*('7. INPUT O&amp;N UC'!$M87/(1-'7. INPUT O&amp;N UC'!$M87))</f>
        <v>0</v>
      </c>
      <c r="Z435" s="376">
        <f>Z358*('7. INPUT O&amp;N UC'!$M87/(1-'7. INPUT O&amp;N UC'!$M87))</f>
        <v>0</v>
      </c>
      <c r="AA435" s="376">
        <f>AA358*('7. INPUT O&amp;N UC'!$M87/(1-'7. INPUT O&amp;N UC'!$M87))</f>
        <v>0</v>
      </c>
      <c r="AB435" s="376">
        <f>AB358*('7. INPUT O&amp;N UC'!$M87/(1-'7. INPUT O&amp;N UC'!$M87))</f>
        <v>0</v>
      </c>
      <c r="AC435" s="376">
        <f>AC358*('7. INPUT O&amp;N UC'!$M87/(1-'7. INPUT O&amp;N UC'!$M87))</f>
        <v>0</v>
      </c>
      <c r="AD435" s="376">
        <f>AD358*('7. INPUT O&amp;N UC'!$M87/(1-'7. INPUT O&amp;N UC'!$M87))</f>
        <v>0</v>
      </c>
      <c r="AE435" s="376">
        <f>AE358*('7. INPUT O&amp;N UC'!$M87/(1-'7. INPUT O&amp;N UC'!$M87))</f>
        <v>0</v>
      </c>
      <c r="AF435" s="376">
        <f>AF358*('7. INPUT O&amp;N UC'!$M87/(1-'7. INPUT O&amp;N UC'!$M87))</f>
        <v>0</v>
      </c>
      <c r="AG435" s="376">
        <f>AG358*('7. INPUT O&amp;N UC'!$M87/(1-'7. INPUT O&amp;N UC'!$M87))</f>
        <v>0</v>
      </c>
      <c r="AH435" s="376">
        <f>AH358*('7. INPUT O&amp;N UC'!$M87/(1-'7. INPUT O&amp;N UC'!$M87))</f>
        <v>0</v>
      </c>
      <c r="AI435" s="376">
        <f>AI358*('7. INPUT O&amp;N UC'!$M87/(1-'7. INPUT O&amp;N UC'!$M87))</f>
        <v>0</v>
      </c>
      <c r="AJ435" s="376">
        <f>AJ358*('7. INPUT O&amp;N UC'!$M87/(1-'7. INPUT O&amp;N UC'!$M87))</f>
        <v>0</v>
      </c>
      <c r="AK435" s="376">
        <f>AK358*('7. INPUT O&amp;N UC'!$M87/(1-'7. INPUT O&amp;N UC'!$M87))</f>
        <v>0</v>
      </c>
      <c r="AL435" s="376">
        <f>AL358*('7. INPUT O&amp;N UC'!$M87/(1-'7. INPUT O&amp;N UC'!$M87))</f>
        <v>0</v>
      </c>
      <c r="AM435" s="376">
        <f>AM358*('7. INPUT O&amp;N UC'!$M87/(1-'7. INPUT O&amp;N UC'!$M87))</f>
        <v>0</v>
      </c>
      <c r="AN435" s="376">
        <f>AN358*('7. INPUT O&amp;N UC'!$M87/(1-'7. INPUT O&amp;N UC'!$M87))</f>
        <v>0</v>
      </c>
      <c r="AO435" s="376">
        <f>AO358*('7. INPUT O&amp;N UC'!$M87/(1-'7. INPUT O&amp;N UC'!$M87))</f>
        <v>0</v>
      </c>
      <c r="AP435" s="376">
        <f>AP358*('7. INPUT O&amp;N UC'!$M87/(1-'7. INPUT O&amp;N UC'!$M87))</f>
        <v>0</v>
      </c>
      <c r="AQ435" s="376">
        <f>AQ358*('7. INPUT O&amp;N UC'!$M87/(1-'7. INPUT O&amp;N UC'!$M87))</f>
        <v>0</v>
      </c>
      <c r="AR435" s="376">
        <f>AR358*('7. INPUT O&amp;N UC'!$M87/(1-'7. INPUT O&amp;N UC'!$M87))</f>
        <v>0</v>
      </c>
      <c r="AS435" s="376">
        <f>AS358*('7. INPUT O&amp;N UC'!$M87/(1-'7. INPUT O&amp;N UC'!$M87))</f>
        <v>0</v>
      </c>
      <c r="AT435" s="376">
        <f>AT358*('7. INPUT O&amp;N UC'!$M87/(1-'7. INPUT O&amp;N UC'!$M87))</f>
        <v>0</v>
      </c>
      <c r="AU435" s="376">
        <f>AU358*('7. INPUT O&amp;N UC'!$M87/(1-'7. INPUT O&amp;N UC'!$M87))</f>
        <v>0</v>
      </c>
      <c r="AV435" s="376">
        <f>AV358*('7. INPUT O&amp;N UC'!$M87/(1-'7. INPUT O&amp;N UC'!$M87))</f>
        <v>0</v>
      </c>
      <c r="AW435" s="376">
        <f>AW358*('7. INPUT O&amp;N UC'!$M87/(1-'7. INPUT O&amp;N UC'!$M87))</f>
        <v>0</v>
      </c>
      <c r="AX435" s="376">
        <f>AX358*('7. INPUT O&amp;N UC'!$M87/(1-'7. INPUT O&amp;N UC'!$M87))</f>
        <v>0</v>
      </c>
      <c r="AY435" s="376">
        <f>AY358*('7. INPUT O&amp;N UC'!$M87/(1-'7. INPUT O&amp;N UC'!$M87))</f>
        <v>0</v>
      </c>
      <c r="AZ435" s="376">
        <f>AZ358*('7. INPUT O&amp;N UC'!$M87/(1-'7. INPUT O&amp;N UC'!$M87))</f>
        <v>0</v>
      </c>
      <c r="BA435" s="376">
        <f>BA358*('7. INPUT O&amp;N UC'!$M87/(1-'7. INPUT O&amp;N UC'!$M87))</f>
        <v>0</v>
      </c>
      <c r="BB435" s="376">
        <f>BB358*('7. INPUT O&amp;N UC'!$M87/(1-'7. INPUT O&amp;N UC'!$M87))</f>
        <v>0</v>
      </c>
      <c r="BC435" s="376">
        <f>BC358*('7. INPUT O&amp;N UC'!$M87/(1-'7. INPUT O&amp;N UC'!$M87))</f>
        <v>0</v>
      </c>
      <c r="BD435" s="376">
        <f>BD358*('7. INPUT O&amp;N UC'!$M87/(1-'7. INPUT O&amp;N UC'!$M87))</f>
        <v>0</v>
      </c>
      <c r="BE435" s="376">
        <f>BE358*('7. INPUT O&amp;N UC'!$M87/(1-'7. INPUT O&amp;N UC'!$M87))</f>
        <v>0</v>
      </c>
      <c r="BF435" s="376">
        <f>BF358*('7. INPUT O&amp;N UC'!$M87/(1-'7. INPUT O&amp;N UC'!$M87))</f>
        <v>0</v>
      </c>
      <c r="BG435" s="376">
        <f>BG358*('7. INPUT O&amp;N UC'!$M87/(1-'7. INPUT O&amp;N UC'!$M87))</f>
        <v>0</v>
      </c>
      <c r="BH435" s="376">
        <f>BH358*('7. INPUT O&amp;N UC'!$M87/(1-'7. INPUT O&amp;N UC'!$M87))</f>
        <v>0</v>
      </c>
      <c r="BI435" s="376">
        <f>BI358*('7. INPUT O&amp;N UC'!$M87/(1-'7. INPUT O&amp;N UC'!$M87))</f>
        <v>0</v>
      </c>
      <c r="BJ435" s="376">
        <f>BJ358*('7. INPUT O&amp;N UC'!$M87/(1-'7. INPUT O&amp;N UC'!$M87))</f>
        <v>0</v>
      </c>
      <c r="BK435" s="376">
        <f>BK358*('7. INPUT O&amp;N UC'!$M87/(1-'7. INPUT O&amp;N UC'!$M87))</f>
        <v>0</v>
      </c>
      <c r="BL435" s="376">
        <f>BL358*('7. INPUT O&amp;N UC'!$M87/(1-'7. INPUT O&amp;N UC'!$M87))</f>
        <v>0</v>
      </c>
      <c r="BM435" s="376">
        <f>BM358*('7. INPUT O&amp;N UC'!$M87/(1-'7. INPUT O&amp;N UC'!$M87))</f>
        <v>0</v>
      </c>
      <c r="BN435" s="376">
        <f>BN358*('7. INPUT O&amp;N UC'!$M87/(1-'7. INPUT O&amp;N UC'!$M87))</f>
        <v>0</v>
      </c>
      <c r="BO435" s="376">
        <f>BO358*('7. INPUT O&amp;N UC'!$M87/(1-'7. INPUT O&amp;N UC'!$M87))</f>
        <v>0</v>
      </c>
      <c r="BP435" s="376">
        <f>BP358*('7. INPUT O&amp;N UC'!$M87/(1-'7. INPUT O&amp;N UC'!$M87))</f>
        <v>0</v>
      </c>
      <c r="BQ435" s="376">
        <f>BQ358*('7. INPUT O&amp;N UC'!$M87/(1-'7. INPUT O&amp;N UC'!$M87))</f>
        <v>0</v>
      </c>
      <c r="BR435" s="376">
        <f>BR358*('7. INPUT O&amp;N UC'!$M87/(1-'7. INPUT O&amp;N UC'!$M87))</f>
        <v>0</v>
      </c>
      <c r="BS435" s="376">
        <f>BS358*('7. INPUT O&amp;N UC'!$M87/(1-'7. INPUT O&amp;N UC'!$M87))</f>
        <v>0</v>
      </c>
    </row>
    <row r="436" spans="2:71" outlineLevel="2">
      <c r="B436" s="129" t="str">
        <f t="shared" si="252"/>
        <v>O&amp;N UC-4.1.1-Item #2</v>
      </c>
      <c r="C436" s="129">
        <f t="shared" si="252"/>
        <v>0</v>
      </c>
      <c r="E436" s="376">
        <f t="shared" si="244"/>
        <v>0</v>
      </c>
      <c r="F436" s="376">
        <f t="shared" si="245"/>
        <v>0</v>
      </c>
      <c r="G436" s="376">
        <f t="shared" si="246"/>
        <v>0</v>
      </c>
      <c r="H436" s="376">
        <f t="shared" si="247"/>
        <v>0</v>
      </c>
      <c r="I436" s="376">
        <f t="shared" si="248"/>
        <v>0</v>
      </c>
      <c r="J436" s="376">
        <f t="shared" si="249"/>
        <v>0</v>
      </c>
      <c r="K436" s="322"/>
      <c r="L436" s="376">
        <f>L359*('7. INPUT O&amp;N UC'!$M88/(1-'7. INPUT O&amp;N UC'!$M88))</f>
        <v>0</v>
      </c>
      <c r="M436" s="376">
        <f>M359*('7. INPUT O&amp;N UC'!$M88/(1-'7. INPUT O&amp;N UC'!$M88))</f>
        <v>0</v>
      </c>
      <c r="N436" s="376">
        <f>N359*('7. INPUT O&amp;N UC'!$M88/(1-'7. INPUT O&amp;N UC'!$M88))</f>
        <v>0</v>
      </c>
      <c r="O436" s="376">
        <f>O359*('7. INPUT O&amp;N UC'!$M88/(1-'7. INPUT O&amp;N UC'!$M88))</f>
        <v>0</v>
      </c>
      <c r="P436" s="376">
        <f>P359*('7. INPUT O&amp;N UC'!$M88/(1-'7. INPUT O&amp;N UC'!$M88))</f>
        <v>0</v>
      </c>
      <c r="Q436" s="376">
        <f>Q359*('7. INPUT O&amp;N UC'!$M88/(1-'7. INPUT O&amp;N UC'!$M88))</f>
        <v>0</v>
      </c>
      <c r="R436" s="376">
        <f>R359*('7. INPUT O&amp;N UC'!$M88/(1-'7. INPUT O&amp;N UC'!$M88))</f>
        <v>0</v>
      </c>
      <c r="S436" s="376">
        <f>S359*('7. INPUT O&amp;N UC'!$M88/(1-'7. INPUT O&amp;N UC'!$M88))</f>
        <v>0</v>
      </c>
      <c r="T436" s="376">
        <f>T359*('7. INPUT O&amp;N UC'!$M88/(1-'7. INPUT O&amp;N UC'!$M88))</f>
        <v>0</v>
      </c>
      <c r="U436" s="376">
        <f>U359*('7. INPUT O&amp;N UC'!$M88/(1-'7. INPUT O&amp;N UC'!$M88))</f>
        <v>0</v>
      </c>
      <c r="V436" s="376">
        <f>V359*('7. INPUT O&amp;N UC'!$M88/(1-'7. INPUT O&amp;N UC'!$M88))</f>
        <v>0</v>
      </c>
      <c r="W436" s="376">
        <f>W359*('7. INPUT O&amp;N UC'!$M88/(1-'7. INPUT O&amp;N UC'!$M88))</f>
        <v>0</v>
      </c>
      <c r="X436" s="376">
        <f>X359*('7. INPUT O&amp;N UC'!$M88/(1-'7. INPUT O&amp;N UC'!$M88))</f>
        <v>0</v>
      </c>
      <c r="Y436" s="376">
        <f>Y359*('7. INPUT O&amp;N UC'!$M88/(1-'7. INPUT O&amp;N UC'!$M88))</f>
        <v>0</v>
      </c>
      <c r="Z436" s="376">
        <f>Z359*('7. INPUT O&amp;N UC'!$M88/(1-'7. INPUT O&amp;N UC'!$M88))</f>
        <v>0</v>
      </c>
      <c r="AA436" s="376">
        <f>AA359*('7. INPUT O&amp;N UC'!$M88/(1-'7. INPUT O&amp;N UC'!$M88))</f>
        <v>0</v>
      </c>
      <c r="AB436" s="376">
        <f>AB359*('7. INPUT O&amp;N UC'!$M88/(1-'7. INPUT O&amp;N UC'!$M88))</f>
        <v>0</v>
      </c>
      <c r="AC436" s="376">
        <f>AC359*('7. INPUT O&amp;N UC'!$M88/(1-'7. INPUT O&amp;N UC'!$M88))</f>
        <v>0</v>
      </c>
      <c r="AD436" s="376">
        <f>AD359*('7. INPUT O&amp;N UC'!$M88/(1-'7. INPUT O&amp;N UC'!$M88))</f>
        <v>0</v>
      </c>
      <c r="AE436" s="376">
        <f>AE359*('7. INPUT O&amp;N UC'!$M88/(1-'7. INPUT O&amp;N UC'!$M88))</f>
        <v>0</v>
      </c>
      <c r="AF436" s="376">
        <f>AF359*('7. INPUT O&amp;N UC'!$M88/(1-'7. INPUT O&amp;N UC'!$M88))</f>
        <v>0</v>
      </c>
      <c r="AG436" s="376">
        <f>AG359*('7. INPUT O&amp;N UC'!$M88/(1-'7. INPUT O&amp;N UC'!$M88))</f>
        <v>0</v>
      </c>
      <c r="AH436" s="376">
        <f>AH359*('7. INPUT O&amp;N UC'!$M88/(1-'7. INPUT O&amp;N UC'!$M88))</f>
        <v>0</v>
      </c>
      <c r="AI436" s="376">
        <f>AI359*('7. INPUT O&amp;N UC'!$M88/(1-'7. INPUT O&amp;N UC'!$M88))</f>
        <v>0</v>
      </c>
      <c r="AJ436" s="376">
        <f>AJ359*('7. INPUT O&amp;N UC'!$M88/(1-'7. INPUT O&amp;N UC'!$M88))</f>
        <v>0</v>
      </c>
      <c r="AK436" s="376">
        <f>AK359*('7. INPUT O&amp;N UC'!$M88/(1-'7. INPUT O&amp;N UC'!$M88))</f>
        <v>0</v>
      </c>
      <c r="AL436" s="376">
        <f>AL359*('7. INPUT O&amp;N UC'!$M88/(1-'7. INPUT O&amp;N UC'!$M88))</f>
        <v>0</v>
      </c>
      <c r="AM436" s="376">
        <f>AM359*('7. INPUT O&amp;N UC'!$M88/(1-'7. INPUT O&amp;N UC'!$M88))</f>
        <v>0</v>
      </c>
      <c r="AN436" s="376">
        <f>AN359*('7. INPUT O&amp;N UC'!$M88/(1-'7. INPUT O&amp;N UC'!$M88))</f>
        <v>0</v>
      </c>
      <c r="AO436" s="376">
        <f>AO359*('7. INPUT O&amp;N UC'!$M88/(1-'7. INPUT O&amp;N UC'!$M88))</f>
        <v>0</v>
      </c>
      <c r="AP436" s="376">
        <f>AP359*('7. INPUT O&amp;N UC'!$M88/(1-'7. INPUT O&amp;N UC'!$M88))</f>
        <v>0</v>
      </c>
      <c r="AQ436" s="376">
        <f>AQ359*('7. INPUT O&amp;N UC'!$M88/(1-'7. INPUT O&amp;N UC'!$M88))</f>
        <v>0</v>
      </c>
      <c r="AR436" s="376">
        <f>AR359*('7. INPUT O&amp;N UC'!$M88/(1-'7. INPUT O&amp;N UC'!$M88))</f>
        <v>0</v>
      </c>
      <c r="AS436" s="376">
        <f>AS359*('7. INPUT O&amp;N UC'!$M88/(1-'7. INPUT O&amp;N UC'!$M88))</f>
        <v>0</v>
      </c>
      <c r="AT436" s="376">
        <f>AT359*('7. INPUT O&amp;N UC'!$M88/(1-'7. INPUT O&amp;N UC'!$M88))</f>
        <v>0</v>
      </c>
      <c r="AU436" s="376">
        <f>AU359*('7. INPUT O&amp;N UC'!$M88/(1-'7. INPUT O&amp;N UC'!$M88))</f>
        <v>0</v>
      </c>
      <c r="AV436" s="376">
        <f>AV359*('7. INPUT O&amp;N UC'!$M88/(1-'7. INPUT O&amp;N UC'!$M88))</f>
        <v>0</v>
      </c>
      <c r="AW436" s="376">
        <f>AW359*('7. INPUT O&amp;N UC'!$M88/(1-'7. INPUT O&amp;N UC'!$M88))</f>
        <v>0</v>
      </c>
      <c r="AX436" s="376">
        <f>AX359*('7. INPUT O&amp;N UC'!$M88/(1-'7. INPUT O&amp;N UC'!$M88))</f>
        <v>0</v>
      </c>
      <c r="AY436" s="376">
        <f>AY359*('7. INPUT O&amp;N UC'!$M88/(1-'7. INPUT O&amp;N UC'!$M88))</f>
        <v>0</v>
      </c>
      <c r="AZ436" s="376">
        <f>AZ359*('7. INPUT O&amp;N UC'!$M88/(1-'7. INPUT O&amp;N UC'!$M88))</f>
        <v>0</v>
      </c>
      <c r="BA436" s="376">
        <f>BA359*('7. INPUT O&amp;N UC'!$M88/(1-'7. INPUT O&amp;N UC'!$M88))</f>
        <v>0</v>
      </c>
      <c r="BB436" s="376">
        <f>BB359*('7. INPUT O&amp;N UC'!$M88/(1-'7. INPUT O&amp;N UC'!$M88))</f>
        <v>0</v>
      </c>
      <c r="BC436" s="376">
        <f>BC359*('7. INPUT O&amp;N UC'!$M88/(1-'7. INPUT O&amp;N UC'!$M88))</f>
        <v>0</v>
      </c>
      <c r="BD436" s="376">
        <f>BD359*('7. INPUT O&amp;N UC'!$M88/(1-'7. INPUT O&amp;N UC'!$M88))</f>
        <v>0</v>
      </c>
      <c r="BE436" s="376">
        <f>BE359*('7. INPUT O&amp;N UC'!$M88/(1-'7. INPUT O&amp;N UC'!$M88))</f>
        <v>0</v>
      </c>
      <c r="BF436" s="376">
        <f>BF359*('7. INPUT O&amp;N UC'!$M88/(1-'7. INPUT O&amp;N UC'!$M88))</f>
        <v>0</v>
      </c>
      <c r="BG436" s="376">
        <f>BG359*('7. INPUT O&amp;N UC'!$M88/(1-'7. INPUT O&amp;N UC'!$M88))</f>
        <v>0</v>
      </c>
      <c r="BH436" s="376">
        <f>BH359*('7. INPUT O&amp;N UC'!$M88/(1-'7. INPUT O&amp;N UC'!$M88))</f>
        <v>0</v>
      </c>
      <c r="BI436" s="376">
        <f>BI359*('7. INPUT O&amp;N UC'!$M88/(1-'7. INPUT O&amp;N UC'!$M88))</f>
        <v>0</v>
      </c>
      <c r="BJ436" s="376">
        <f>BJ359*('7. INPUT O&amp;N UC'!$M88/(1-'7. INPUT O&amp;N UC'!$M88))</f>
        <v>0</v>
      </c>
      <c r="BK436" s="376">
        <f>BK359*('7. INPUT O&amp;N UC'!$M88/(1-'7. INPUT O&amp;N UC'!$M88))</f>
        <v>0</v>
      </c>
      <c r="BL436" s="376">
        <f>BL359*('7. INPUT O&amp;N UC'!$M88/(1-'7. INPUT O&amp;N UC'!$M88))</f>
        <v>0</v>
      </c>
      <c r="BM436" s="376">
        <f>BM359*('7. INPUT O&amp;N UC'!$M88/(1-'7. INPUT O&amp;N UC'!$M88))</f>
        <v>0</v>
      </c>
      <c r="BN436" s="376">
        <f>BN359*('7. INPUT O&amp;N UC'!$M88/(1-'7. INPUT O&amp;N UC'!$M88))</f>
        <v>0</v>
      </c>
      <c r="BO436" s="376">
        <f>BO359*('7. INPUT O&amp;N UC'!$M88/(1-'7. INPUT O&amp;N UC'!$M88))</f>
        <v>0</v>
      </c>
      <c r="BP436" s="376">
        <f>BP359*('7. INPUT O&amp;N UC'!$M88/(1-'7. INPUT O&amp;N UC'!$M88))</f>
        <v>0</v>
      </c>
      <c r="BQ436" s="376">
        <f>BQ359*('7. INPUT O&amp;N UC'!$M88/(1-'7. INPUT O&amp;N UC'!$M88))</f>
        <v>0</v>
      </c>
      <c r="BR436" s="376">
        <f>BR359*('7. INPUT O&amp;N UC'!$M88/(1-'7. INPUT O&amp;N UC'!$M88))</f>
        <v>0</v>
      </c>
      <c r="BS436" s="376">
        <f>BS359*('7. INPUT O&amp;N UC'!$M88/(1-'7. INPUT O&amp;N UC'!$M88))</f>
        <v>0</v>
      </c>
    </row>
    <row r="437" spans="2:71" outlineLevel="2">
      <c r="B437" s="129" t="str">
        <f t="shared" si="252"/>
        <v>O&amp;N UC-4.1.1-Item #3</v>
      </c>
      <c r="C437" s="129">
        <f t="shared" si="252"/>
        <v>0</v>
      </c>
      <c r="E437" s="376">
        <f t="shared" si="244"/>
        <v>0</v>
      </c>
      <c r="F437" s="376">
        <f t="shared" si="245"/>
        <v>0</v>
      </c>
      <c r="G437" s="376">
        <f t="shared" si="246"/>
        <v>0</v>
      </c>
      <c r="H437" s="376">
        <f t="shared" si="247"/>
        <v>0</v>
      </c>
      <c r="I437" s="376">
        <f t="shared" si="248"/>
        <v>0</v>
      </c>
      <c r="J437" s="376">
        <f t="shared" si="249"/>
        <v>0</v>
      </c>
      <c r="K437" s="322"/>
      <c r="L437" s="376">
        <f>L360*('7. INPUT O&amp;N UC'!$M89/(1-'7. INPUT O&amp;N UC'!$M89))</f>
        <v>0</v>
      </c>
      <c r="M437" s="376">
        <f>M360*('7. INPUT O&amp;N UC'!$M89/(1-'7. INPUT O&amp;N UC'!$M89))</f>
        <v>0</v>
      </c>
      <c r="N437" s="376">
        <f>N360*('7. INPUT O&amp;N UC'!$M89/(1-'7. INPUT O&amp;N UC'!$M89))</f>
        <v>0</v>
      </c>
      <c r="O437" s="376">
        <f>O360*('7. INPUT O&amp;N UC'!$M89/(1-'7. INPUT O&amp;N UC'!$M89))</f>
        <v>0</v>
      </c>
      <c r="P437" s="376">
        <f>P360*('7. INPUT O&amp;N UC'!$M89/(1-'7. INPUT O&amp;N UC'!$M89))</f>
        <v>0</v>
      </c>
      <c r="Q437" s="376">
        <f>Q360*('7. INPUT O&amp;N UC'!$M89/(1-'7. INPUT O&amp;N UC'!$M89))</f>
        <v>0</v>
      </c>
      <c r="R437" s="376">
        <f>R360*('7. INPUT O&amp;N UC'!$M89/(1-'7. INPUT O&amp;N UC'!$M89))</f>
        <v>0</v>
      </c>
      <c r="S437" s="376">
        <f>S360*('7. INPUT O&amp;N UC'!$M89/(1-'7. INPUT O&amp;N UC'!$M89))</f>
        <v>0</v>
      </c>
      <c r="T437" s="376">
        <f>T360*('7. INPUT O&amp;N UC'!$M89/(1-'7. INPUT O&amp;N UC'!$M89))</f>
        <v>0</v>
      </c>
      <c r="U437" s="376">
        <f>U360*('7. INPUT O&amp;N UC'!$M89/(1-'7. INPUT O&amp;N UC'!$M89))</f>
        <v>0</v>
      </c>
      <c r="V437" s="376">
        <f>V360*('7. INPUT O&amp;N UC'!$M89/(1-'7. INPUT O&amp;N UC'!$M89))</f>
        <v>0</v>
      </c>
      <c r="W437" s="376">
        <f>W360*('7. INPUT O&amp;N UC'!$M89/(1-'7. INPUT O&amp;N UC'!$M89))</f>
        <v>0</v>
      </c>
      <c r="X437" s="376">
        <f>X360*('7. INPUT O&amp;N UC'!$M89/(1-'7. INPUT O&amp;N UC'!$M89))</f>
        <v>0</v>
      </c>
      <c r="Y437" s="376">
        <f>Y360*('7. INPUT O&amp;N UC'!$M89/(1-'7. INPUT O&amp;N UC'!$M89))</f>
        <v>0</v>
      </c>
      <c r="Z437" s="376">
        <f>Z360*('7. INPUT O&amp;N UC'!$M89/(1-'7. INPUT O&amp;N UC'!$M89))</f>
        <v>0</v>
      </c>
      <c r="AA437" s="376">
        <f>AA360*('7. INPUT O&amp;N UC'!$M89/(1-'7. INPUT O&amp;N UC'!$M89))</f>
        <v>0</v>
      </c>
      <c r="AB437" s="376">
        <f>AB360*('7. INPUT O&amp;N UC'!$M89/(1-'7. INPUT O&amp;N UC'!$M89))</f>
        <v>0</v>
      </c>
      <c r="AC437" s="376">
        <f>AC360*('7. INPUT O&amp;N UC'!$M89/(1-'7. INPUT O&amp;N UC'!$M89))</f>
        <v>0</v>
      </c>
      <c r="AD437" s="376">
        <f>AD360*('7. INPUT O&amp;N UC'!$M89/(1-'7. INPUT O&amp;N UC'!$M89))</f>
        <v>0</v>
      </c>
      <c r="AE437" s="376">
        <f>AE360*('7. INPUT O&amp;N UC'!$M89/(1-'7. INPUT O&amp;N UC'!$M89))</f>
        <v>0</v>
      </c>
      <c r="AF437" s="376">
        <f>AF360*('7. INPUT O&amp;N UC'!$M89/(1-'7. INPUT O&amp;N UC'!$M89))</f>
        <v>0</v>
      </c>
      <c r="AG437" s="376">
        <f>AG360*('7. INPUT O&amp;N UC'!$M89/(1-'7. INPUT O&amp;N UC'!$M89))</f>
        <v>0</v>
      </c>
      <c r="AH437" s="376">
        <f>AH360*('7. INPUT O&amp;N UC'!$M89/(1-'7. INPUT O&amp;N UC'!$M89))</f>
        <v>0</v>
      </c>
      <c r="AI437" s="376">
        <f>AI360*('7. INPUT O&amp;N UC'!$M89/(1-'7. INPUT O&amp;N UC'!$M89))</f>
        <v>0</v>
      </c>
      <c r="AJ437" s="376">
        <f>AJ360*('7. INPUT O&amp;N UC'!$M89/(1-'7. INPUT O&amp;N UC'!$M89))</f>
        <v>0</v>
      </c>
      <c r="AK437" s="376">
        <f>AK360*('7. INPUT O&amp;N UC'!$M89/(1-'7. INPUT O&amp;N UC'!$M89))</f>
        <v>0</v>
      </c>
      <c r="AL437" s="376">
        <f>AL360*('7. INPUT O&amp;N UC'!$M89/(1-'7. INPUT O&amp;N UC'!$M89))</f>
        <v>0</v>
      </c>
      <c r="AM437" s="376">
        <f>AM360*('7. INPUT O&amp;N UC'!$M89/(1-'7. INPUT O&amp;N UC'!$M89))</f>
        <v>0</v>
      </c>
      <c r="AN437" s="376">
        <f>AN360*('7. INPUT O&amp;N UC'!$M89/(1-'7. INPUT O&amp;N UC'!$M89))</f>
        <v>0</v>
      </c>
      <c r="AO437" s="376">
        <f>AO360*('7. INPUT O&amp;N UC'!$M89/(1-'7. INPUT O&amp;N UC'!$M89))</f>
        <v>0</v>
      </c>
      <c r="AP437" s="376">
        <f>AP360*('7. INPUT O&amp;N UC'!$M89/(1-'7. INPUT O&amp;N UC'!$M89))</f>
        <v>0</v>
      </c>
      <c r="AQ437" s="376">
        <f>AQ360*('7. INPUT O&amp;N UC'!$M89/(1-'7. INPUT O&amp;N UC'!$M89))</f>
        <v>0</v>
      </c>
      <c r="AR437" s="376">
        <f>AR360*('7. INPUT O&amp;N UC'!$M89/(1-'7. INPUT O&amp;N UC'!$M89))</f>
        <v>0</v>
      </c>
      <c r="AS437" s="376">
        <f>AS360*('7. INPUT O&amp;N UC'!$M89/(1-'7. INPUT O&amp;N UC'!$M89))</f>
        <v>0</v>
      </c>
      <c r="AT437" s="376">
        <f>AT360*('7. INPUT O&amp;N UC'!$M89/(1-'7. INPUT O&amp;N UC'!$M89))</f>
        <v>0</v>
      </c>
      <c r="AU437" s="376">
        <f>AU360*('7. INPUT O&amp;N UC'!$M89/(1-'7. INPUT O&amp;N UC'!$M89))</f>
        <v>0</v>
      </c>
      <c r="AV437" s="376">
        <f>AV360*('7. INPUT O&amp;N UC'!$M89/(1-'7. INPUT O&amp;N UC'!$M89))</f>
        <v>0</v>
      </c>
      <c r="AW437" s="376">
        <f>AW360*('7. INPUT O&amp;N UC'!$M89/(1-'7. INPUT O&amp;N UC'!$M89))</f>
        <v>0</v>
      </c>
      <c r="AX437" s="376">
        <f>AX360*('7. INPUT O&amp;N UC'!$M89/(1-'7. INPUT O&amp;N UC'!$M89))</f>
        <v>0</v>
      </c>
      <c r="AY437" s="376">
        <f>AY360*('7. INPUT O&amp;N UC'!$M89/(1-'7. INPUT O&amp;N UC'!$M89))</f>
        <v>0</v>
      </c>
      <c r="AZ437" s="376">
        <f>AZ360*('7. INPUT O&amp;N UC'!$M89/(1-'7. INPUT O&amp;N UC'!$M89))</f>
        <v>0</v>
      </c>
      <c r="BA437" s="376">
        <f>BA360*('7. INPUT O&amp;N UC'!$M89/(1-'7. INPUT O&amp;N UC'!$M89))</f>
        <v>0</v>
      </c>
      <c r="BB437" s="376">
        <f>BB360*('7. INPUT O&amp;N UC'!$M89/(1-'7. INPUT O&amp;N UC'!$M89))</f>
        <v>0</v>
      </c>
      <c r="BC437" s="376">
        <f>BC360*('7. INPUT O&amp;N UC'!$M89/(1-'7. INPUT O&amp;N UC'!$M89))</f>
        <v>0</v>
      </c>
      <c r="BD437" s="376">
        <f>BD360*('7. INPUT O&amp;N UC'!$M89/(1-'7. INPUT O&amp;N UC'!$M89))</f>
        <v>0</v>
      </c>
      <c r="BE437" s="376">
        <f>BE360*('7. INPUT O&amp;N UC'!$M89/(1-'7. INPUT O&amp;N UC'!$M89))</f>
        <v>0</v>
      </c>
      <c r="BF437" s="376">
        <f>BF360*('7. INPUT O&amp;N UC'!$M89/(1-'7. INPUT O&amp;N UC'!$M89))</f>
        <v>0</v>
      </c>
      <c r="BG437" s="376">
        <f>BG360*('7. INPUT O&amp;N UC'!$M89/(1-'7. INPUT O&amp;N UC'!$M89))</f>
        <v>0</v>
      </c>
      <c r="BH437" s="376">
        <f>BH360*('7. INPUT O&amp;N UC'!$M89/(1-'7. INPUT O&amp;N UC'!$M89))</f>
        <v>0</v>
      </c>
      <c r="BI437" s="376">
        <f>BI360*('7. INPUT O&amp;N UC'!$M89/(1-'7. INPUT O&amp;N UC'!$M89))</f>
        <v>0</v>
      </c>
      <c r="BJ437" s="376">
        <f>BJ360*('7. INPUT O&amp;N UC'!$M89/(1-'7. INPUT O&amp;N UC'!$M89))</f>
        <v>0</v>
      </c>
      <c r="BK437" s="376">
        <f>BK360*('7. INPUT O&amp;N UC'!$M89/(1-'7. INPUT O&amp;N UC'!$M89))</f>
        <v>0</v>
      </c>
      <c r="BL437" s="376">
        <f>BL360*('7. INPUT O&amp;N UC'!$M89/(1-'7. INPUT O&amp;N UC'!$M89))</f>
        <v>0</v>
      </c>
      <c r="BM437" s="376">
        <f>BM360*('7. INPUT O&amp;N UC'!$M89/(1-'7. INPUT O&amp;N UC'!$M89))</f>
        <v>0</v>
      </c>
      <c r="BN437" s="376">
        <f>BN360*('7. INPUT O&amp;N UC'!$M89/(1-'7. INPUT O&amp;N UC'!$M89))</f>
        <v>0</v>
      </c>
      <c r="BO437" s="376">
        <f>BO360*('7. INPUT O&amp;N UC'!$M89/(1-'7. INPUT O&amp;N UC'!$M89))</f>
        <v>0</v>
      </c>
      <c r="BP437" s="376">
        <f>BP360*('7. INPUT O&amp;N UC'!$M89/(1-'7. INPUT O&amp;N UC'!$M89))</f>
        <v>0</v>
      </c>
      <c r="BQ437" s="376">
        <f>BQ360*('7. INPUT O&amp;N UC'!$M89/(1-'7. INPUT O&amp;N UC'!$M89))</f>
        <v>0</v>
      </c>
      <c r="BR437" s="376">
        <f>BR360*('7. INPUT O&amp;N UC'!$M89/(1-'7. INPUT O&amp;N UC'!$M89))</f>
        <v>0</v>
      </c>
      <c r="BS437" s="376">
        <f>BS360*('7. INPUT O&amp;N UC'!$M89/(1-'7. INPUT O&amp;N UC'!$M89))</f>
        <v>0</v>
      </c>
    </row>
    <row r="438" spans="2:71" outlineLevel="2">
      <c r="B438" s="129" t="str">
        <f t="shared" si="252"/>
        <v>O&amp;N UC-4.1.1-Item #4</v>
      </c>
      <c r="C438" s="129">
        <f t="shared" si="252"/>
        <v>0</v>
      </c>
      <c r="E438" s="376">
        <f t="shared" si="244"/>
        <v>0</v>
      </c>
      <c r="F438" s="376">
        <f t="shared" si="245"/>
        <v>0</v>
      </c>
      <c r="G438" s="376">
        <f t="shared" si="246"/>
        <v>0</v>
      </c>
      <c r="H438" s="376">
        <f t="shared" si="247"/>
        <v>0</v>
      </c>
      <c r="I438" s="376">
        <f t="shared" si="248"/>
        <v>0</v>
      </c>
      <c r="J438" s="376">
        <f t="shared" si="249"/>
        <v>0</v>
      </c>
      <c r="K438" s="322"/>
      <c r="L438" s="376">
        <f>L361*('7. INPUT O&amp;N UC'!$M90/(1-'7. INPUT O&amp;N UC'!$M90))</f>
        <v>0</v>
      </c>
      <c r="M438" s="376">
        <f>M361*('7. INPUT O&amp;N UC'!$M90/(1-'7. INPUT O&amp;N UC'!$M90))</f>
        <v>0</v>
      </c>
      <c r="N438" s="376">
        <f>N361*('7. INPUT O&amp;N UC'!$M90/(1-'7. INPUT O&amp;N UC'!$M90))</f>
        <v>0</v>
      </c>
      <c r="O438" s="376">
        <f>O361*('7. INPUT O&amp;N UC'!$M90/(1-'7. INPUT O&amp;N UC'!$M90))</f>
        <v>0</v>
      </c>
      <c r="P438" s="376">
        <f>P361*('7. INPUT O&amp;N UC'!$M90/(1-'7. INPUT O&amp;N UC'!$M90))</f>
        <v>0</v>
      </c>
      <c r="Q438" s="376">
        <f>Q361*('7. INPUT O&amp;N UC'!$M90/(1-'7. INPUT O&amp;N UC'!$M90))</f>
        <v>0</v>
      </c>
      <c r="R438" s="376">
        <f>R361*('7. INPUT O&amp;N UC'!$M90/(1-'7. INPUT O&amp;N UC'!$M90))</f>
        <v>0</v>
      </c>
      <c r="S438" s="376">
        <f>S361*('7. INPUT O&amp;N UC'!$M90/(1-'7. INPUT O&amp;N UC'!$M90))</f>
        <v>0</v>
      </c>
      <c r="T438" s="376">
        <f>T361*('7. INPUT O&amp;N UC'!$M90/(1-'7. INPUT O&amp;N UC'!$M90))</f>
        <v>0</v>
      </c>
      <c r="U438" s="376">
        <f>U361*('7. INPUT O&amp;N UC'!$M90/(1-'7. INPUT O&amp;N UC'!$M90))</f>
        <v>0</v>
      </c>
      <c r="V438" s="376">
        <f>V361*('7. INPUT O&amp;N UC'!$M90/(1-'7. INPUT O&amp;N UC'!$M90))</f>
        <v>0</v>
      </c>
      <c r="W438" s="376">
        <f>W361*('7. INPUT O&amp;N UC'!$M90/(1-'7. INPUT O&amp;N UC'!$M90))</f>
        <v>0</v>
      </c>
      <c r="X438" s="376">
        <f>X361*('7. INPUT O&amp;N UC'!$M90/(1-'7. INPUT O&amp;N UC'!$M90))</f>
        <v>0</v>
      </c>
      <c r="Y438" s="376">
        <f>Y361*('7. INPUT O&amp;N UC'!$M90/(1-'7. INPUT O&amp;N UC'!$M90))</f>
        <v>0</v>
      </c>
      <c r="Z438" s="376">
        <f>Z361*('7. INPUT O&amp;N UC'!$M90/(1-'7. INPUT O&amp;N UC'!$M90))</f>
        <v>0</v>
      </c>
      <c r="AA438" s="376">
        <f>AA361*('7. INPUT O&amp;N UC'!$M90/(1-'7. INPUT O&amp;N UC'!$M90))</f>
        <v>0</v>
      </c>
      <c r="AB438" s="376">
        <f>AB361*('7. INPUT O&amp;N UC'!$M90/(1-'7. INPUT O&amp;N UC'!$M90))</f>
        <v>0</v>
      </c>
      <c r="AC438" s="376">
        <f>AC361*('7. INPUT O&amp;N UC'!$M90/(1-'7. INPUT O&amp;N UC'!$M90))</f>
        <v>0</v>
      </c>
      <c r="AD438" s="376">
        <f>AD361*('7. INPUT O&amp;N UC'!$M90/(1-'7. INPUT O&amp;N UC'!$M90))</f>
        <v>0</v>
      </c>
      <c r="AE438" s="376">
        <f>AE361*('7. INPUT O&amp;N UC'!$M90/(1-'7. INPUT O&amp;N UC'!$M90))</f>
        <v>0</v>
      </c>
      <c r="AF438" s="376">
        <f>AF361*('7. INPUT O&amp;N UC'!$M90/(1-'7. INPUT O&amp;N UC'!$M90))</f>
        <v>0</v>
      </c>
      <c r="AG438" s="376">
        <f>AG361*('7. INPUT O&amp;N UC'!$M90/(1-'7. INPUT O&amp;N UC'!$M90))</f>
        <v>0</v>
      </c>
      <c r="AH438" s="376">
        <f>AH361*('7. INPUT O&amp;N UC'!$M90/(1-'7. INPUT O&amp;N UC'!$M90))</f>
        <v>0</v>
      </c>
      <c r="AI438" s="376">
        <f>AI361*('7. INPUT O&amp;N UC'!$M90/(1-'7. INPUT O&amp;N UC'!$M90))</f>
        <v>0</v>
      </c>
      <c r="AJ438" s="376">
        <f>AJ361*('7. INPUT O&amp;N UC'!$M90/(1-'7. INPUT O&amp;N UC'!$M90))</f>
        <v>0</v>
      </c>
      <c r="AK438" s="376">
        <f>AK361*('7. INPUT O&amp;N UC'!$M90/(1-'7. INPUT O&amp;N UC'!$M90))</f>
        <v>0</v>
      </c>
      <c r="AL438" s="376">
        <f>AL361*('7. INPUT O&amp;N UC'!$M90/(1-'7. INPUT O&amp;N UC'!$M90))</f>
        <v>0</v>
      </c>
      <c r="AM438" s="376">
        <f>AM361*('7. INPUT O&amp;N UC'!$M90/(1-'7. INPUT O&amp;N UC'!$M90))</f>
        <v>0</v>
      </c>
      <c r="AN438" s="376">
        <f>AN361*('7. INPUT O&amp;N UC'!$M90/(1-'7. INPUT O&amp;N UC'!$M90))</f>
        <v>0</v>
      </c>
      <c r="AO438" s="376">
        <f>AO361*('7. INPUT O&amp;N UC'!$M90/(1-'7. INPUT O&amp;N UC'!$M90))</f>
        <v>0</v>
      </c>
      <c r="AP438" s="376">
        <f>AP361*('7. INPUT O&amp;N UC'!$M90/(1-'7. INPUT O&amp;N UC'!$M90))</f>
        <v>0</v>
      </c>
      <c r="AQ438" s="376">
        <f>AQ361*('7. INPUT O&amp;N UC'!$M90/(1-'7. INPUT O&amp;N UC'!$M90))</f>
        <v>0</v>
      </c>
      <c r="AR438" s="376">
        <f>AR361*('7. INPUT O&amp;N UC'!$M90/(1-'7. INPUT O&amp;N UC'!$M90))</f>
        <v>0</v>
      </c>
      <c r="AS438" s="376">
        <f>AS361*('7. INPUT O&amp;N UC'!$M90/(1-'7. INPUT O&amp;N UC'!$M90))</f>
        <v>0</v>
      </c>
      <c r="AT438" s="376">
        <f>AT361*('7. INPUT O&amp;N UC'!$M90/(1-'7. INPUT O&amp;N UC'!$M90))</f>
        <v>0</v>
      </c>
      <c r="AU438" s="376">
        <f>AU361*('7. INPUT O&amp;N UC'!$M90/(1-'7. INPUT O&amp;N UC'!$M90))</f>
        <v>0</v>
      </c>
      <c r="AV438" s="376">
        <f>AV361*('7. INPUT O&amp;N UC'!$M90/(1-'7. INPUT O&amp;N UC'!$M90))</f>
        <v>0</v>
      </c>
      <c r="AW438" s="376">
        <f>AW361*('7. INPUT O&amp;N UC'!$M90/(1-'7. INPUT O&amp;N UC'!$M90))</f>
        <v>0</v>
      </c>
      <c r="AX438" s="376">
        <f>AX361*('7. INPUT O&amp;N UC'!$M90/(1-'7. INPUT O&amp;N UC'!$M90))</f>
        <v>0</v>
      </c>
      <c r="AY438" s="376">
        <f>AY361*('7. INPUT O&amp;N UC'!$M90/(1-'7. INPUT O&amp;N UC'!$M90))</f>
        <v>0</v>
      </c>
      <c r="AZ438" s="376">
        <f>AZ361*('7. INPUT O&amp;N UC'!$M90/(1-'7. INPUT O&amp;N UC'!$M90))</f>
        <v>0</v>
      </c>
      <c r="BA438" s="376">
        <f>BA361*('7. INPUT O&amp;N UC'!$M90/(1-'7. INPUT O&amp;N UC'!$M90))</f>
        <v>0</v>
      </c>
      <c r="BB438" s="376">
        <f>BB361*('7. INPUT O&amp;N UC'!$M90/(1-'7. INPUT O&amp;N UC'!$M90))</f>
        <v>0</v>
      </c>
      <c r="BC438" s="376">
        <f>BC361*('7. INPUT O&amp;N UC'!$M90/(1-'7. INPUT O&amp;N UC'!$M90))</f>
        <v>0</v>
      </c>
      <c r="BD438" s="376">
        <f>BD361*('7. INPUT O&amp;N UC'!$M90/(1-'7. INPUT O&amp;N UC'!$M90))</f>
        <v>0</v>
      </c>
      <c r="BE438" s="376">
        <f>BE361*('7. INPUT O&amp;N UC'!$M90/(1-'7. INPUT O&amp;N UC'!$M90))</f>
        <v>0</v>
      </c>
      <c r="BF438" s="376">
        <f>BF361*('7. INPUT O&amp;N UC'!$M90/(1-'7. INPUT O&amp;N UC'!$M90))</f>
        <v>0</v>
      </c>
      <c r="BG438" s="376">
        <f>BG361*('7. INPUT O&amp;N UC'!$M90/(1-'7. INPUT O&amp;N UC'!$M90))</f>
        <v>0</v>
      </c>
      <c r="BH438" s="376">
        <f>BH361*('7. INPUT O&amp;N UC'!$M90/(1-'7. INPUT O&amp;N UC'!$M90))</f>
        <v>0</v>
      </c>
      <c r="BI438" s="376">
        <f>BI361*('7. INPUT O&amp;N UC'!$M90/(1-'7. INPUT O&amp;N UC'!$M90))</f>
        <v>0</v>
      </c>
      <c r="BJ438" s="376">
        <f>BJ361*('7. INPUT O&amp;N UC'!$M90/(1-'7. INPUT O&amp;N UC'!$M90))</f>
        <v>0</v>
      </c>
      <c r="BK438" s="376">
        <f>BK361*('7. INPUT O&amp;N UC'!$M90/(1-'7. INPUT O&amp;N UC'!$M90))</f>
        <v>0</v>
      </c>
      <c r="BL438" s="376">
        <f>BL361*('7. INPUT O&amp;N UC'!$M90/(1-'7. INPUT O&amp;N UC'!$M90))</f>
        <v>0</v>
      </c>
      <c r="BM438" s="376">
        <f>BM361*('7. INPUT O&amp;N UC'!$M90/(1-'7. INPUT O&amp;N UC'!$M90))</f>
        <v>0</v>
      </c>
      <c r="BN438" s="376">
        <f>BN361*('7. INPUT O&amp;N UC'!$M90/(1-'7. INPUT O&amp;N UC'!$M90))</f>
        <v>0</v>
      </c>
      <c r="BO438" s="376">
        <f>BO361*('7. INPUT O&amp;N UC'!$M90/(1-'7. INPUT O&amp;N UC'!$M90))</f>
        <v>0</v>
      </c>
      <c r="BP438" s="376">
        <f>BP361*('7. INPUT O&amp;N UC'!$M90/(1-'7. INPUT O&amp;N UC'!$M90))</f>
        <v>0</v>
      </c>
      <c r="BQ438" s="376">
        <f>BQ361*('7. INPUT O&amp;N UC'!$M90/(1-'7. INPUT O&amp;N UC'!$M90))</f>
        <v>0</v>
      </c>
      <c r="BR438" s="376">
        <f>BR361*('7. INPUT O&amp;N UC'!$M90/(1-'7. INPUT O&amp;N UC'!$M90))</f>
        <v>0</v>
      </c>
      <c r="BS438" s="376">
        <f>BS361*('7. INPUT O&amp;N UC'!$M90/(1-'7. INPUT O&amp;N UC'!$M90))</f>
        <v>0</v>
      </c>
    </row>
    <row r="439" spans="2:71" outlineLevel="2">
      <c r="B439" s="129" t="str">
        <f t="shared" si="252"/>
        <v>O&amp;N UC-4.1.1-Item #5</v>
      </c>
      <c r="C439" s="129">
        <f t="shared" si="252"/>
        <v>0</v>
      </c>
      <c r="E439" s="376">
        <f t="shared" si="244"/>
        <v>0</v>
      </c>
      <c r="F439" s="376">
        <f t="shared" si="245"/>
        <v>0</v>
      </c>
      <c r="G439" s="376">
        <f t="shared" si="246"/>
        <v>0</v>
      </c>
      <c r="H439" s="376">
        <f t="shared" si="247"/>
        <v>0</v>
      </c>
      <c r="I439" s="376">
        <f t="shared" si="248"/>
        <v>0</v>
      </c>
      <c r="J439" s="376">
        <f t="shared" si="249"/>
        <v>0</v>
      </c>
      <c r="K439" s="322"/>
      <c r="L439" s="376">
        <f>L362*('7. INPUT O&amp;N UC'!$M91/(1-'7. INPUT O&amp;N UC'!$M91))</f>
        <v>0</v>
      </c>
      <c r="M439" s="376">
        <f>M362*('7. INPUT O&amp;N UC'!$M91/(1-'7. INPUT O&amp;N UC'!$M91))</f>
        <v>0</v>
      </c>
      <c r="N439" s="376">
        <f>N362*('7. INPUT O&amp;N UC'!$M91/(1-'7. INPUT O&amp;N UC'!$M91))</f>
        <v>0</v>
      </c>
      <c r="O439" s="376">
        <f>O362*('7. INPUT O&amp;N UC'!$M91/(1-'7. INPUT O&amp;N UC'!$M91))</f>
        <v>0</v>
      </c>
      <c r="P439" s="376">
        <f>P362*('7. INPUT O&amp;N UC'!$M91/(1-'7. INPUT O&amp;N UC'!$M91))</f>
        <v>0</v>
      </c>
      <c r="Q439" s="376">
        <f>Q362*('7. INPUT O&amp;N UC'!$M91/(1-'7. INPUT O&amp;N UC'!$M91))</f>
        <v>0</v>
      </c>
      <c r="R439" s="376">
        <f>R362*('7. INPUT O&amp;N UC'!$M91/(1-'7. INPUT O&amp;N UC'!$M91))</f>
        <v>0</v>
      </c>
      <c r="S439" s="376">
        <f>S362*('7. INPUT O&amp;N UC'!$M91/(1-'7. INPUT O&amp;N UC'!$M91))</f>
        <v>0</v>
      </c>
      <c r="T439" s="376">
        <f>T362*('7. INPUT O&amp;N UC'!$M91/(1-'7. INPUT O&amp;N UC'!$M91))</f>
        <v>0</v>
      </c>
      <c r="U439" s="376">
        <f>U362*('7. INPUT O&amp;N UC'!$M91/(1-'7. INPUT O&amp;N UC'!$M91))</f>
        <v>0</v>
      </c>
      <c r="V439" s="376">
        <f>V362*('7. INPUT O&amp;N UC'!$M91/(1-'7. INPUT O&amp;N UC'!$M91))</f>
        <v>0</v>
      </c>
      <c r="W439" s="376">
        <f>W362*('7. INPUT O&amp;N UC'!$M91/(1-'7. INPUT O&amp;N UC'!$M91))</f>
        <v>0</v>
      </c>
      <c r="X439" s="376">
        <f>X362*('7. INPUT O&amp;N UC'!$M91/(1-'7. INPUT O&amp;N UC'!$M91))</f>
        <v>0</v>
      </c>
      <c r="Y439" s="376">
        <f>Y362*('7. INPUT O&amp;N UC'!$M91/(1-'7. INPUT O&amp;N UC'!$M91))</f>
        <v>0</v>
      </c>
      <c r="Z439" s="376">
        <f>Z362*('7. INPUT O&amp;N UC'!$M91/(1-'7. INPUT O&amp;N UC'!$M91))</f>
        <v>0</v>
      </c>
      <c r="AA439" s="376">
        <f>AA362*('7. INPUT O&amp;N UC'!$M91/(1-'7. INPUT O&amp;N UC'!$M91))</f>
        <v>0</v>
      </c>
      <c r="AB439" s="376">
        <f>AB362*('7. INPUT O&amp;N UC'!$M91/(1-'7. INPUT O&amp;N UC'!$M91))</f>
        <v>0</v>
      </c>
      <c r="AC439" s="376">
        <f>AC362*('7. INPUT O&amp;N UC'!$M91/(1-'7. INPUT O&amp;N UC'!$M91))</f>
        <v>0</v>
      </c>
      <c r="AD439" s="376">
        <f>AD362*('7. INPUT O&amp;N UC'!$M91/(1-'7. INPUT O&amp;N UC'!$M91))</f>
        <v>0</v>
      </c>
      <c r="AE439" s="376">
        <f>AE362*('7. INPUT O&amp;N UC'!$M91/(1-'7. INPUT O&amp;N UC'!$M91))</f>
        <v>0</v>
      </c>
      <c r="AF439" s="376">
        <f>AF362*('7. INPUT O&amp;N UC'!$M91/(1-'7. INPUT O&amp;N UC'!$M91))</f>
        <v>0</v>
      </c>
      <c r="AG439" s="376">
        <f>AG362*('7. INPUT O&amp;N UC'!$M91/(1-'7. INPUT O&amp;N UC'!$M91))</f>
        <v>0</v>
      </c>
      <c r="AH439" s="376">
        <f>AH362*('7. INPUT O&amp;N UC'!$M91/(1-'7. INPUT O&amp;N UC'!$M91))</f>
        <v>0</v>
      </c>
      <c r="AI439" s="376">
        <f>AI362*('7. INPUT O&amp;N UC'!$M91/(1-'7. INPUT O&amp;N UC'!$M91))</f>
        <v>0</v>
      </c>
      <c r="AJ439" s="376">
        <f>AJ362*('7. INPUT O&amp;N UC'!$M91/(1-'7. INPUT O&amp;N UC'!$M91))</f>
        <v>0</v>
      </c>
      <c r="AK439" s="376">
        <f>AK362*('7. INPUT O&amp;N UC'!$M91/(1-'7. INPUT O&amp;N UC'!$M91))</f>
        <v>0</v>
      </c>
      <c r="AL439" s="376">
        <f>AL362*('7. INPUT O&amp;N UC'!$M91/(1-'7. INPUT O&amp;N UC'!$M91))</f>
        <v>0</v>
      </c>
      <c r="AM439" s="376">
        <f>AM362*('7. INPUT O&amp;N UC'!$M91/(1-'7. INPUT O&amp;N UC'!$M91))</f>
        <v>0</v>
      </c>
      <c r="AN439" s="376">
        <f>AN362*('7. INPUT O&amp;N UC'!$M91/(1-'7. INPUT O&amp;N UC'!$M91))</f>
        <v>0</v>
      </c>
      <c r="AO439" s="376">
        <f>AO362*('7. INPUT O&amp;N UC'!$M91/(1-'7. INPUT O&amp;N UC'!$M91))</f>
        <v>0</v>
      </c>
      <c r="AP439" s="376">
        <f>AP362*('7. INPUT O&amp;N UC'!$M91/(1-'7. INPUT O&amp;N UC'!$M91))</f>
        <v>0</v>
      </c>
      <c r="AQ439" s="376">
        <f>AQ362*('7. INPUT O&amp;N UC'!$M91/(1-'7. INPUT O&amp;N UC'!$M91))</f>
        <v>0</v>
      </c>
      <c r="AR439" s="376">
        <f>AR362*('7. INPUT O&amp;N UC'!$M91/(1-'7. INPUT O&amp;N UC'!$M91))</f>
        <v>0</v>
      </c>
      <c r="AS439" s="376">
        <f>AS362*('7. INPUT O&amp;N UC'!$M91/(1-'7. INPUT O&amp;N UC'!$M91))</f>
        <v>0</v>
      </c>
      <c r="AT439" s="376">
        <f>AT362*('7. INPUT O&amp;N UC'!$M91/(1-'7. INPUT O&amp;N UC'!$M91))</f>
        <v>0</v>
      </c>
      <c r="AU439" s="376">
        <f>AU362*('7. INPUT O&amp;N UC'!$M91/(1-'7. INPUT O&amp;N UC'!$M91))</f>
        <v>0</v>
      </c>
      <c r="AV439" s="376">
        <f>AV362*('7. INPUT O&amp;N UC'!$M91/(1-'7. INPUT O&amp;N UC'!$M91))</f>
        <v>0</v>
      </c>
      <c r="AW439" s="376">
        <f>AW362*('7. INPUT O&amp;N UC'!$M91/(1-'7. INPUT O&amp;N UC'!$M91))</f>
        <v>0</v>
      </c>
      <c r="AX439" s="376">
        <f>AX362*('7. INPUT O&amp;N UC'!$M91/(1-'7. INPUT O&amp;N UC'!$M91))</f>
        <v>0</v>
      </c>
      <c r="AY439" s="376">
        <f>AY362*('7. INPUT O&amp;N UC'!$M91/(1-'7. INPUT O&amp;N UC'!$M91))</f>
        <v>0</v>
      </c>
      <c r="AZ439" s="376">
        <f>AZ362*('7. INPUT O&amp;N UC'!$M91/(1-'7. INPUT O&amp;N UC'!$M91))</f>
        <v>0</v>
      </c>
      <c r="BA439" s="376">
        <f>BA362*('7. INPUT O&amp;N UC'!$M91/(1-'7. INPUT O&amp;N UC'!$M91))</f>
        <v>0</v>
      </c>
      <c r="BB439" s="376">
        <f>BB362*('7. INPUT O&amp;N UC'!$M91/(1-'7. INPUT O&amp;N UC'!$M91))</f>
        <v>0</v>
      </c>
      <c r="BC439" s="376">
        <f>BC362*('7. INPUT O&amp;N UC'!$M91/(1-'7. INPUT O&amp;N UC'!$M91))</f>
        <v>0</v>
      </c>
      <c r="BD439" s="376">
        <f>BD362*('7. INPUT O&amp;N UC'!$M91/(1-'7. INPUT O&amp;N UC'!$M91))</f>
        <v>0</v>
      </c>
      <c r="BE439" s="376">
        <f>BE362*('7. INPUT O&amp;N UC'!$M91/(1-'7. INPUT O&amp;N UC'!$M91))</f>
        <v>0</v>
      </c>
      <c r="BF439" s="376">
        <f>BF362*('7. INPUT O&amp;N UC'!$M91/(1-'7. INPUT O&amp;N UC'!$M91))</f>
        <v>0</v>
      </c>
      <c r="BG439" s="376">
        <f>BG362*('7. INPUT O&amp;N UC'!$M91/(1-'7. INPUT O&amp;N UC'!$M91))</f>
        <v>0</v>
      </c>
      <c r="BH439" s="376">
        <f>BH362*('7. INPUT O&amp;N UC'!$M91/(1-'7. INPUT O&amp;N UC'!$M91))</f>
        <v>0</v>
      </c>
      <c r="BI439" s="376">
        <f>BI362*('7. INPUT O&amp;N UC'!$M91/(1-'7. INPUT O&amp;N UC'!$M91))</f>
        <v>0</v>
      </c>
      <c r="BJ439" s="376">
        <f>BJ362*('7. INPUT O&amp;N UC'!$M91/(1-'7. INPUT O&amp;N UC'!$M91))</f>
        <v>0</v>
      </c>
      <c r="BK439" s="376">
        <f>BK362*('7. INPUT O&amp;N UC'!$M91/(1-'7. INPUT O&amp;N UC'!$M91))</f>
        <v>0</v>
      </c>
      <c r="BL439" s="376">
        <f>BL362*('7. INPUT O&amp;N UC'!$M91/(1-'7. INPUT O&amp;N UC'!$M91))</f>
        <v>0</v>
      </c>
      <c r="BM439" s="376">
        <f>BM362*('7. INPUT O&amp;N UC'!$M91/(1-'7. INPUT O&amp;N UC'!$M91))</f>
        <v>0</v>
      </c>
      <c r="BN439" s="376">
        <f>BN362*('7. INPUT O&amp;N UC'!$M91/(1-'7. INPUT O&amp;N UC'!$M91))</f>
        <v>0</v>
      </c>
      <c r="BO439" s="376">
        <f>BO362*('7. INPUT O&amp;N UC'!$M91/(1-'7. INPUT O&amp;N UC'!$M91))</f>
        <v>0</v>
      </c>
      <c r="BP439" s="376">
        <f>BP362*('7. INPUT O&amp;N UC'!$M91/(1-'7. INPUT O&amp;N UC'!$M91))</f>
        <v>0</v>
      </c>
      <c r="BQ439" s="376">
        <f>BQ362*('7. INPUT O&amp;N UC'!$M91/(1-'7. INPUT O&amp;N UC'!$M91))</f>
        <v>0</v>
      </c>
      <c r="BR439" s="376">
        <f>BR362*('7. INPUT O&amp;N UC'!$M91/(1-'7. INPUT O&amp;N UC'!$M91))</f>
        <v>0</v>
      </c>
      <c r="BS439" s="376">
        <f>BS362*('7. INPUT O&amp;N UC'!$M91/(1-'7. INPUT O&amp;N UC'!$M91))</f>
        <v>0</v>
      </c>
    </row>
    <row r="440" spans="2:71" outlineLevel="2">
      <c r="B440" s="129" t="str">
        <f t="shared" si="252"/>
        <v>O&amp;N UC-4.1.1-Item #6</v>
      </c>
      <c r="C440" s="129">
        <f t="shared" si="252"/>
        <v>0</v>
      </c>
      <c r="E440" s="376">
        <f t="shared" si="244"/>
        <v>0</v>
      </c>
      <c r="F440" s="376">
        <f t="shared" si="245"/>
        <v>0</v>
      </c>
      <c r="G440" s="376">
        <f t="shared" si="246"/>
        <v>0</v>
      </c>
      <c r="H440" s="376">
        <f t="shared" si="247"/>
        <v>0</v>
      </c>
      <c r="I440" s="376">
        <f t="shared" si="248"/>
        <v>0</v>
      </c>
      <c r="J440" s="376">
        <f t="shared" si="249"/>
        <v>0</v>
      </c>
      <c r="K440" s="322"/>
      <c r="L440" s="376">
        <f>L363*('7. INPUT O&amp;N UC'!$M92/(1-'7. INPUT O&amp;N UC'!$M92))</f>
        <v>0</v>
      </c>
      <c r="M440" s="376">
        <f>M363*('7. INPUT O&amp;N UC'!$M92/(1-'7. INPUT O&amp;N UC'!$M92))</f>
        <v>0</v>
      </c>
      <c r="N440" s="376">
        <f>N363*('7. INPUT O&amp;N UC'!$M92/(1-'7. INPUT O&amp;N UC'!$M92))</f>
        <v>0</v>
      </c>
      <c r="O440" s="376">
        <f>O363*('7. INPUT O&amp;N UC'!$M92/(1-'7. INPUT O&amp;N UC'!$M92))</f>
        <v>0</v>
      </c>
      <c r="P440" s="376">
        <f>P363*('7. INPUT O&amp;N UC'!$M92/(1-'7. INPUT O&amp;N UC'!$M92))</f>
        <v>0</v>
      </c>
      <c r="Q440" s="376">
        <f>Q363*('7. INPUT O&amp;N UC'!$M92/(1-'7. INPUT O&amp;N UC'!$M92))</f>
        <v>0</v>
      </c>
      <c r="R440" s="376">
        <f>R363*('7. INPUT O&amp;N UC'!$M92/(1-'7. INPUT O&amp;N UC'!$M92))</f>
        <v>0</v>
      </c>
      <c r="S440" s="376">
        <f>S363*('7. INPUT O&amp;N UC'!$M92/(1-'7. INPUT O&amp;N UC'!$M92))</f>
        <v>0</v>
      </c>
      <c r="T440" s="376">
        <f>T363*('7. INPUT O&amp;N UC'!$M92/(1-'7. INPUT O&amp;N UC'!$M92))</f>
        <v>0</v>
      </c>
      <c r="U440" s="376">
        <f>U363*('7. INPUT O&amp;N UC'!$M92/(1-'7. INPUT O&amp;N UC'!$M92))</f>
        <v>0</v>
      </c>
      <c r="V440" s="376">
        <f>V363*('7. INPUT O&amp;N UC'!$M92/(1-'7. INPUT O&amp;N UC'!$M92))</f>
        <v>0</v>
      </c>
      <c r="W440" s="376">
        <f>W363*('7. INPUT O&amp;N UC'!$M92/(1-'7. INPUT O&amp;N UC'!$M92))</f>
        <v>0</v>
      </c>
      <c r="X440" s="376">
        <f>X363*('7. INPUT O&amp;N UC'!$M92/(1-'7. INPUT O&amp;N UC'!$M92))</f>
        <v>0</v>
      </c>
      <c r="Y440" s="376">
        <f>Y363*('7. INPUT O&amp;N UC'!$M92/(1-'7. INPUT O&amp;N UC'!$M92))</f>
        <v>0</v>
      </c>
      <c r="Z440" s="376">
        <f>Z363*('7. INPUT O&amp;N UC'!$M92/(1-'7. INPUT O&amp;N UC'!$M92))</f>
        <v>0</v>
      </c>
      <c r="AA440" s="376">
        <f>AA363*('7. INPUT O&amp;N UC'!$M92/(1-'7. INPUT O&amp;N UC'!$M92))</f>
        <v>0</v>
      </c>
      <c r="AB440" s="376">
        <f>AB363*('7. INPUT O&amp;N UC'!$M92/(1-'7. INPUT O&amp;N UC'!$M92))</f>
        <v>0</v>
      </c>
      <c r="AC440" s="376">
        <f>AC363*('7. INPUT O&amp;N UC'!$M92/(1-'7. INPUT O&amp;N UC'!$M92))</f>
        <v>0</v>
      </c>
      <c r="AD440" s="376">
        <f>AD363*('7. INPUT O&amp;N UC'!$M92/(1-'7. INPUT O&amp;N UC'!$M92))</f>
        <v>0</v>
      </c>
      <c r="AE440" s="376">
        <f>AE363*('7. INPUT O&amp;N UC'!$M92/(1-'7. INPUT O&amp;N UC'!$M92))</f>
        <v>0</v>
      </c>
      <c r="AF440" s="376">
        <f>AF363*('7. INPUT O&amp;N UC'!$M92/(1-'7. INPUT O&amp;N UC'!$M92))</f>
        <v>0</v>
      </c>
      <c r="AG440" s="376">
        <f>AG363*('7. INPUT O&amp;N UC'!$M92/(1-'7. INPUT O&amp;N UC'!$M92))</f>
        <v>0</v>
      </c>
      <c r="AH440" s="376">
        <f>AH363*('7. INPUT O&amp;N UC'!$M92/(1-'7. INPUT O&amp;N UC'!$M92))</f>
        <v>0</v>
      </c>
      <c r="AI440" s="376">
        <f>AI363*('7. INPUT O&amp;N UC'!$M92/(1-'7. INPUT O&amp;N UC'!$M92))</f>
        <v>0</v>
      </c>
      <c r="AJ440" s="376">
        <f>AJ363*('7. INPUT O&amp;N UC'!$M92/(1-'7. INPUT O&amp;N UC'!$M92))</f>
        <v>0</v>
      </c>
      <c r="AK440" s="376">
        <f>AK363*('7. INPUT O&amp;N UC'!$M92/(1-'7. INPUT O&amp;N UC'!$M92))</f>
        <v>0</v>
      </c>
      <c r="AL440" s="376">
        <f>AL363*('7. INPUT O&amp;N UC'!$M92/(1-'7. INPUT O&amp;N UC'!$M92))</f>
        <v>0</v>
      </c>
      <c r="AM440" s="376">
        <f>AM363*('7. INPUT O&amp;N UC'!$M92/(1-'7. INPUT O&amp;N UC'!$M92))</f>
        <v>0</v>
      </c>
      <c r="AN440" s="376">
        <f>AN363*('7. INPUT O&amp;N UC'!$M92/(1-'7. INPUT O&amp;N UC'!$M92))</f>
        <v>0</v>
      </c>
      <c r="AO440" s="376">
        <f>AO363*('7. INPUT O&amp;N UC'!$M92/(1-'7. INPUT O&amp;N UC'!$M92))</f>
        <v>0</v>
      </c>
      <c r="AP440" s="376">
        <f>AP363*('7. INPUT O&amp;N UC'!$M92/(1-'7. INPUT O&amp;N UC'!$M92))</f>
        <v>0</v>
      </c>
      <c r="AQ440" s="376">
        <f>AQ363*('7. INPUT O&amp;N UC'!$M92/(1-'7. INPUT O&amp;N UC'!$M92))</f>
        <v>0</v>
      </c>
      <c r="AR440" s="376">
        <f>AR363*('7. INPUT O&amp;N UC'!$M92/(1-'7. INPUT O&amp;N UC'!$M92))</f>
        <v>0</v>
      </c>
      <c r="AS440" s="376">
        <f>AS363*('7. INPUT O&amp;N UC'!$M92/(1-'7. INPUT O&amp;N UC'!$M92))</f>
        <v>0</v>
      </c>
      <c r="AT440" s="376">
        <f>AT363*('7. INPUT O&amp;N UC'!$M92/(1-'7. INPUT O&amp;N UC'!$M92))</f>
        <v>0</v>
      </c>
      <c r="AU440" s="376">
        <f>AU363*('7. INPUT O&amp;N UC'!$M92/(1-'7. INPUT O&amp;N UC'!$M92))</f>
        <v>0</v>
      </c>
      <c r="AV440" s="376">
        <f>AV363*('7. INPUT O&amp;N UC'!$M92/(1-'7. INPUT O&amp;N UC'!$M92))</f>
        <v>0</v>
      </c>
      <c r="AW440" s="376">
        <f>AW363*('7. INPUT O&amp;N UC'!$M92/(1-'7. INPUT O&amp;N UC'!$M92))</f>
        <v>0</v>
      </c>
      <c r="AX440" s="376">
        <f>AX363*('7. INPUT O&amp;N UC'!$M92/(1-'7. INPUT O&amp;N UC'!$M92))</f>
        <v>0</v>
      </c>
      <c r="AY440" s="376">
        <f>AY363*('7. INPUT O&amp;N UC'!$M92/(1-'7. INPUT O&amp;N UC'!$M92))</f>
        <v>0</v>
      </c>
      <c r="AZ440" s="376">
        <f>AZ363*('7. INPUT O&amp;N UC'!$M92/(1-'7. INPUT O&amp;N UC'!$M92))</f>
        <v>0</v>
      </c>
      <c r="BA440" s="376">
        <f>BA363*('7. INPUT O&amp;N UC'!$M92/(1-'7. INPUT O&amp;N UC'!$M92))</f>
        <v>0</v>
      </c>
      <c r="BB440" s="376">
        <f>BB363*('7. INPUT O&amp;N UC'!$M92/(1-'7. INPUT O&amp;N UC'!$M92))</f>
        <v>0</v>
      </c>
      <c r="BC440" s="376">
        <f>BC363*('7. INPUT O&amp;N UC'!$M92/(1-'7. INPUT O&amp;N UC'!$M92))</f>
        <v>0</v>
      </c>
      <c r="BD440" s="376">
        <f>BD363*('7. INPUT O&amp;N UC'!$M92/(1-'7. INPUT O&amp;N UC'!$M92))</f>
        <v>0</v>
      </c>
      <c r="BE440" s="376">
        <f>BE363*('7. INPUT O&amp;N UC'!$M92/(1-'7. INPUT O&amp;N UC'!$M92))</f>
        <v>0</v>
      </c>
      <c r="BF440" s="376">
        <f>BF363*('7. INPUT O&amp;N UC'!$M92/(1-'7. INPUT O&amp;N UC'!$M92))</f>
        <v>0</v>
      </c>
      <c r="BG440" s="376">
        <f>BG363*('7. INPUT O&amp;N UC'!$M92/(1-'7. INPUT O&amp;N UC'!$M92))</f>
        <v>0</v>
      </c>
      <c r="BH440" s="376">
        <f>BH363*('7. INPUT O&amp;N UC'!$M92/(1-'7. INPUT O&amp;N UC'!$M92))</f>
        <v>0</v>
      </c>
      <c r="BI440" s="376">
        <f>BI363*('7. INPUT O&amp;N UC'!$M92/(1-'7. INPUT O&amp;N UC'!$M92))</f>
        <v>0</v>
      </c>
      <c r="BJ440" s="376">
        <f>BJ363*('7. INPUT O&amp;N UC'!$M92/(1-'7. INPUT O&amp;N UC'!$M92))</f>
        <v>0</v>
      </c>
      <c r="BK440" s="376">
        <f>BK363*('7. INPUT O&amp;N UC'!$M92/(1-'7. INPUT O&amp;N UC'!$M92))</f>
        <v>0</v>
      </c>
      <c r="BL440" s="376">
        <f>BL363*('7. INPUT O&amp;N UC'!$M92/(1-'7. INPUT O&amp;N UC'!$M92))</f>
        <v>0</v>
      </c>
      <c r="BM440" s="376">
        <f>BM363*('7. INPUT O&amp;N UC'!$M92/(1-'7. INPUT O&amp;N UC'!$M92))</f>
        <v>0</v>
      </c>
      <c r="BN440" s="376">
        <f>BN363*('7. INPUT O&amp;N UC'!$M92/(1-'7. INPUT O&amp;N UC'!$M92))</f>
        <v>0</v>
      </c>
      <c r="BO440" s="376">
        <f>BO363*('7. INPUT O&amp;N UC'!$M92/(1-'7. INPUT O&amp;N UC'!$M92))</f>
        <v>0</v>
      </c>
      <c r="BP440" s="376">
        <f>BP363*('7. INPUT O&amp;N UC'!$M92/(1-'7. INPUT O&amp;N UC'!$M92))</f>
        <v>0</v>
      </c>
      <c r="BQ440" s="376">
        <f>BQ363*('7. INPUT O&amp;N UC'!$M92/(1-'7. INPUT O&amp;N UC'!$M92))</f>
        <v>0</v>
      </c>
      <c r="BR440" s="376">
        <f>BR363*('7. INPUT O&amp;N UC'!$M92/(1-'7. INPUT O&amp;N UC'!$M92))</f>
        <v>0</v>
      </c>
      <c r="BS440" s="376">
        <f>BS363*('7. INPUT O&amp;N UC'!$M92/(1-'7. INPUT O&amp;N UC'!$M92))</f>
        <v>0</v>
      </c>
    </row>
    <row r="441" spans="2:71" outlineLevel="2">
      <c r="B441" s="129" t="str">
        <f t="shared" si="252"/>
        <v>O&amp;N UC-4.1.1-Item #7</v>
      </c>
      <c r="C441" s="129">
        <f t="shared" si="252"/>
        <v>0</v>
      </c>
      <c r="E441" s="376">
        <f t="shared" si="244"/>
        <v>0</v>
      </c>
      <c r="F441" s="376">
        <f t="shared" si="245"/>
        <v>0</v>
      </c>
      <c r="G441" s="376">
        <f t="shared" si="246"/>
        <v>0</v>
      </c>
      <c r="H441" s="376">
        <f t="shared" si="247"/>
        <v>0</v>
      </c>
      <c r="I441" s="376">
        <f t="shared" si="248"/>
        <v>0</v>
      </c>
      <c r="J441" s="376">
        <f t="shared" si="249"/>
        <v>0</v>
      </c>
      <c r="K441" s="322"/>
      <c r="L441" s="376">
        <f>L364*('7. INPUT O&amp;N UC'!$M93/(1-'7. INPUT O&amp;N UC'!$M93))</f>
        <v>0</v>
      </c>
      <c r="M441" s="376">
        <f>M364*('7. INPUT O&amp;N UC'!$M93/(1-'7. INPUT O&amp;N UC'!$M93))</f>
        <v>0</v>
      </c>
      <c r="N441" s="376">
        <f>N364*('7. INPUT O&amp;N UC'!$M93/(1-'7. INPUT O&amp;N UC'!$M93))</f>
        <v>0</v>
      </c>
      <c r="O441" s="376">
        <f>O364*('7. INPUT O&amp;N UC'!$M93/(1-'7. INPUT O&amp;N UC'!$M93))</f>
        <v>0</v>
      </c>
      <c r="P441" s="376">
        <f>P364*('7. INPUT O&amp;N UC'!$M93/(1-'7. INPUT O&amp;N UC'!$M93))</f>
        <v>0</v>
      </c>
      <c r="Q441" s="376">
        <f>Q364*('7. INPUT O&amp;N UC'!$M93/(1-'7. INPUT O&amp;N UC'!$M93))</f>
        <v>0</v>
      </c>
      <c r="R441" s="376">
        <f>R364*('7. INPUT O&amp;N UC'!$M93/(1-'7. INPUT O&amp;N UC'!$M93))</f>
        <v>0</v>
      </c>
      <c r="S441" s="376">
        <f>S364*('7. INPUT O&amp;N UC'!$M93/(1-'7. INPUT O&amp;N UC'!$M93))</f>
        <v>0</v>
      </c>
      <c r="T441" s="376">
        <f>T364*('7. INPUT O&amp;N UC'!$M93/(1-'7. INPUT O&amp;N UC'!$M93))</f>
        <v>0</v>
      </c>
      <c r="U441" s="376">
        <f>U364*('7. INPUT O&amp;N UC'!$M93/(1-'7. INPUT O&amp;N UC'!$M93))</f>
        <v>0</v>
      </c>
      <c r="V441" s="376">
        <f>V364*('7. INPUT O&amp;N UC'!$M93/(1-'7. INPUT O&amp;N UC'!$M93))</f>
        <v>0</v>
      </c>
      <c r="W441" s="376">
        <f>W364*('7. INPUT O&amp;N UC'!$M93/(1-'7. INPUT O&amp;N UC'!$M93))</f>
        <v>0</v>
      </c>
      <c r="X441" s="376">
        <f>X364*('7. INPUT O&amp;N UC'!$M93/(1-'7. INPUT O&amp;N UC'!$M93))</f>
        <v>0</v>
      </c>
      <c r="Y441" s="376">
        <f>Y364*('7. INPUT O&amp;N UC'!$M93/(1-'7. INPUT O&amp;N UC'!$M93))</f>
        <v>0</v>
      </c>
      <c r="Z441" s="376">
        <f>Z364*('7. INPUT O&amp;N UC'!$M93/(1-'7. INPUT O&amp;N UC'!$M93))</f>
        <v>0</v>
      </c>
      <c r="AA441" s="376">
        <f>AA364*('7. INPUT O&amp;N UC'!$M93/(1-'7. INPUT O&amp;N UC'!$M93))</f>
        <v>0</v>
      </c>
      <c r="AB441" s="376">
        <f>AB364*('7. INPUT O&amp;N UC'!$M93/(1-'7. INPUT O&amp;N UC'!$M93))</f>
        <v>0</v>
      </c>
      <c r="AC441" s="376">
        <f>AC364*('7. INPUT O&amp;N UC'!$M93/(1-'7. INPUT O&amp;N UC'!$M93))</f>
        <v>0</v>
      </c>
      <c r="AD441" s="376">
        <f>AD364*('7. INPUT O&amp;N UC'!$M93/(1-'7. INPUT O&amp;N UC'!$M93))</f>
        <v>0</v>
      </c>
      <c r="AE441" s="376">
        <f>AE364*('7. INPUT O&amp;N UC'!$M93/(1-'7. INPUT O&amp;N UC'!$M93))</f>
        <v>0</v>
      </c>
      <c r="AF441" s="376">
        <f>AF364*('7. INPUT O&amp;N UC'!$M93/(1-'7. INPUT O&amp;N UC'!$M93))</f>
        <v>0</v>
      </c>
      <c r="AG441" s="376">
        <f>AG364*('7. INPUT O&amp;N UC'!$M93/(1-'7. INPUT O&amp;N UC'!$M93))</f>
        <v>0</v>
      </c>
      <c r="AH441" s="376">
        <f>AH364*('7. INPUT O&amp;N UC'!$M93/(1-'7. INPUT O&amp;N UC'!$M93))</f>
        <v>0</v>
      </c>
      <c r="AI441" s="376">
        <f>AI364*('7. INPUT O&amp;N UC'!$M93/(1-'7. INPUT O&amp;N UC'!$M93))</f>
        <v>0</v>
      </c>
      <c r="AJ441" s="376">
        <f>AJ364*('7. INPUT O&amp;N UC'!$M93/(1-'7. INPUT O&amp;N UC'!$M93))</f>
        <v>0</v>
      </c>
      <c r="AK441" s="376">
        <f>AK364*('7. INPUT O&amp;N UC'!$M93/(1-'7. INPUT O&amp;N UC'!$M93))</f>
        <v>0</v>
      </c>
      <c r="AL441" s="376">
        <f>AL364*('7. INPUT O&amp;N UC'!$M93/(1-'7. INPUT O&amp;N UC'!$M93))</f>
        <v>0</v>
      </c>
      <c r="AM441" s="376">
        <f>AM364*('7. INPUT O&amp;N UC'!$M93/(1-'7. INPUT O&amp;N UC'!$M93))</f>
        <v>0</v>
      </c>
      <c r="AN441" s="376">
        <f>AN364*('7. INPUT O&amp;N UC'!$M93/(1-'7. INPUT O&amp;N UC'!$M93))</f>
        <v>0</v>
      </c>
      <c r="AO441" s="376">
        <f>AO364*('7. INPUT O&amp;N UC'!$M93/(1-'7. INPUT O&amp;N UC'!$M93))</f>
        <v>0</v>
      </c>
      <c r="AP441" s="376">
        <f>AP364*('7. INPUT O&amp;N UC'!$M93/(1-'7. INPUT O&amp;N UC'!$M93))</f>
        <v>0</v>
      </c>
      <c r="AQ441" s="376">
        <f>AQ364*('7. INPUT O&amp;N UC'!$M93/(1-'7. INPUT O&amp;N UC'!$M93))</f>
        <v>0</v>
      </c>
      <c r="AR441" s="376">
        <f>AR364*('7. INPUT O&amp;N UC'!$M93/(1-'7. INPUT O&amp;N UC'!$M93))</f>
        <v>0</v>
      </c>
      <c r="AS441" s="376">
        <f>AS364*('7. INPUT O&amp;N UC'!$M93/(1-'7. INPUT O&amp;N UC'!$M93))</f>
        <v>0</v>
      </c>
      <c r="AT441" s="376">
        <f>AT364*('7. INPUT O&amp;N UC'!$M93/(1-'7. INPUT O&amp;N UC'!$M93))</f>
        <v>0</v>
      </c>
      <c r="AU441" s="376">
        <f>AU364*('7. INPUT O&amp;N UC'!$M93/(1-'7. INPUT O&amp;N UC'!$M93))</f>
        <v>0</v>
      </c>
      <c r="AV441" s="376">
        <f>AV364*('7. INPUT O&amp;N UC'!$M93/(1-'7. INPUT O&amp;N UC'!$M93))</f>
        <v>0</v>
      </c>
      <c r="AW441" s="376">
        <f>AW364*('7. INPUT O&amp;N UC'!$M93/(1-'7. INPUT O&amp;N UC'!$M93))</f>
        <v>0</v>
      </c>
      <c r="AX441" s="376">
        <f>AX364*('7. INPUT O&amp;N UC'!$M93/(1-'7. INPUT O&amp;N UC'!$M93))</f>
        <v>0</v>
      </c>
      <c r="AY441" s="376">
        <f>AY364*('7. INPUT O&amp;N UC'!$M93/(1-'7. INPUT O&amp;N UC'!$M93))</f>
        <v>0</v>
      </c>
      <c r="AZ441" s="376">
        <f>AZ364*('7. INPUT O&amp;N UC'!$M93/(1-'7. INPUT O&amp;N UC'!$M93))</f>
        <v>0</v>
      </c>
      <c r="BA441" s="376">
        <f>BA364*('7. INPUT O&amp;N UC'!$M93/(1-'7. INPUT O&amp;N UC'!$M93))</f>
        <v>0</v>
      </c>
      <c r="BB441" s="376">
        <f>BB364*('7. INPUT O&amp;N UC'!$M93/(1-'7. INPUT O&amp;N UC'!$M93))</f>
        <v>0</v>
      </c>
      <c r="BC441" s="376">
        <f>BC364*('7. INPUT O&amp;N UC'!$M93/(1-'7. INPUT O&amp;N UC'!$M93))</f>
        <v>0</v>
      </c>
      <c r="BD441" s="376">
        <f>BD364*('7. INPUT O&amp;N UC'!$M93/(1-'7. INPUT O&amp;N UC'!$M93))</f>
        <v>0</v>
      </c>
      <c r="BE441" s="376">
        <f>BE364*('7. INPUT O&amp;N UC'!$M93/(1-'7. INPUT O&amp;N UC'!$M93))</f>
        <v>0</v>
      </c>
      <c r="BF441" s="376">
        <f>BF364*('7. INPUT O&amp;N UC'!$M93/(1-'7. INPUT O&amp;N UC'!$M93))</f>
        <v>0</v>
      </c>
      <c r="BG441" s="376">
        <f>BG364*('7. INPUT O&amp;N UC'!$M93/(1-'7. INPUT O&amp;N UC'!$M93))</f>
        <v>0</v>
      </c>
      <c r="BH441" s="376">
        <f>BH364*('7. INPUT O&amp;N UC'!$M93/(1-'7. INPUT O&amp;N UC'!$M93))</f>
        <v>0</v>
      </c>
      <c r="BI441" s="376">
        <f>BI364*('7. INPUT O&amp;N UC'!$M93/(1-'7. INPUT O&amp;N UC'!$M93))</f>
        <v>0</v>
      </c>
      <c r="BJ441" s="376">
        <f>BJ364*('7. INPUT O&amp;N UC'!$M93/(1-'7. INPUT O&amp;N UC'!$M93))</f>
        <v>0</v>
      </c>
      <c r="BK441" s="376">
        <f>BK364*('7. INPUT O&amp;N UC'!$M93/(1-'7. INPUT O&amp;N UC'!$M93))</f>
        <v>0</v>
      </c>
      <c r="BL441" s="376">
        <f>BL364*('7. INPUT O&amp;N UC'!$M93/(1-'7. INPUT O&amp;N UC'!$M93))</f>
        <v>0</v>
      </c>
      <c r="BM441" s="376">
        <f>BM364*('7. INPUT O&amp;N UC'!$M93/(1-'7. INPUT O&amp;N UC'!$M93))</f>
        <v>0</v>
      </c>
      <c r="BN441" s="376">
        <f>BN364*('7. INPUT O&amp;N UC'!$M93/(1-'7. INPUT O&amp;N UC'!$M93))</f>
        <v>0</v>
      </c>
      <c r="BO441" s="376">
        <f>BO364*('7. INPUT O&amp;N UC'!$M93/(1-'7. INPUT O&amp;N UC'!$M93))</f>
        <v>0</v>
      </c>
      <c r="BP441" s="376">
        <f>BP364*('7. INPUT O&amp;N UC'!$M93/(1-'7. INPUT O&amp;N UC'!$M93))</f>
        <v>0</v>
      </c>
      <c r="BQ441" s="376">
        <f>BQ364*('7. INPUT O&amp;N UC'!$M93/(1-'7. INPUT O&amp;N UC'!$M93))</f>
        <v>0</v>
      </c>
      <c r="BR441" s="376">
        <f>BR364*('7. INPUT O&amp;N UC'!$M93/(1-'7. INPUT O&amp;N UC'!$M93))</f>
        <v>0</v>
      </c>
      <c r="BS441" s="376">
        <f>BS364*('7. INPUT O&amp;N UC'!$M93/(1-'7. INPUT O&amp;N UC'!$M93))</f>
        <v>0</v>
      </c>
    </row>
    <row r="442" spans="2:71" outlineLevel="2">
      <c r="B442" s="129" t="str">
        <f t="shared" si="252"/>
        <v>O&amp;N UC-4.1.1-Item #8</v>
      </c>
      <c r="C442" s="129">
        <f t="shared" si="252"/>
        <v>0</v>
      </c>
      <c r="E442" s="376">
        <f t="shared" si="244"/>
        <v>0</v>
      </c>
      <c r="F442" s="376">
        <f t="shared" si="245"/>
        <v>0</v>
      </c>
      <c r="G442" s="376">
        <f t="shared" si="246"/>
        <v>0</v>
      </c>
      <c r="H442" s="376">
        <f t="shared" si="247"/>
        <v>0</v>
      </c>
      <c r="I442" s="376">
        <f t="shared" si="248"/>
        <v>0</v>
      </c>
      <c r="J442" s="376">
        <f t="shared" si="249"/>
        <v>0</v>
      </c>
      <c r="K442" s="322"/>
      <c r="L442" s="376">
        <f>L365*('7. INPUT O&amp;N UC'!$M94/(1-'7. INPUT O&amp;N UC'!$M94))</f>
        <v>0</v>
      </c>
      <c r="M442" s="376">
        <f>M365*('7. INPUT O&amp;N UC'!$M94/(1-'7. INPUT O&amp;N UC'!$M94))</f>
        <v>0</v>
      </c>
      <c r="N442" s="376">
        <f>N365*('7. INPUT O&amp;N UC'!$M94/(1-'7. INPUT O&amp;N UC'!$M94))</f>
        <v>0</v>
      </c>
      <c r="O442" s="376">
        <f>O365*('7. INPUT O&amp;N UC'!$M94/(1-'7. INPUT O&amp;N UC'!$M94))</f>
        <v>0</v>
      </c>
      <c r="P442" s="376">
        <f>P365*('7. INPUT O&amp;N UC'!$M94/(1-'7. INPUT O&amp;N UC'!$M94))</f>
        <v>0</v>
      </c>
      <c r="Q442" s="376">
        <f>Q365*('7. INPUT O&amp;N UC'!$M94/(1-'7. INPUT O&amp;N UC'!$M94))</f>
        <v>0</v>
      </c>
      <c r="R442" s="376">
        <f>R365*('7. INPUT O&amp;N UC'!$M94/(1-'7. INPUT O&amp;N UC'!$M94))</f>
        <v>0</v>
      </c>
      <c r="S442" s="376">
        <f>S365*('7. INPUT O&amp;N UC'!$M94/(1-'7. INPUT O&amp;N UC'!$M94))</f>
        <v>0</v>
      </c>
      <c r="T442" s="376">
        <f>T365*('7. INPUT O&amp;N UC'!$M94/(1-'7. INPUT O&amp;N UC'!$M94))</f>
        <v>0</v>
      </c>
      <c r="U442" s="376">
        <f>U365*('7. INPUT O&amp;N UC'!$M94/(1-'7. INPUT O&amp;N UC'!$M94))</f>
        <v>0</v>
      </c>
      <c r="V442" s="376">
        <f>V365*('7. INPUT O&amp;N UC'!$M94/(1-'7. INPUT O&amp;N UC'!$M94))</f>
        <v>0</v>
      </c>
      <c r="W442" s="376">
        <f>W365*('7. INPUT O&amp;N UC'!$M94/(1-'7. INPUT O&amp;N UC'!$M94))</f>
        <v>0</v>
      </c>
      <c r="X442" s="376">
        <f>X365*('7. INPUT O&amp;N UC'!$M94/(1-'7. INPUT O&amp;N UC'!$M94))</f>
        <v>0</v>
      </c>
      <c r="Y442" s="376">
        <f>Y365*('7. INPUT O&amp;N UC'!$M94/(1-'7. INPUT O&amp;N UC'!$M94))</f>
        <v>0</v>
      </c>
      <c r="Z442" s="376">
        <f>Z365*('7. INPUT O&amp;N UC'!$M94/(1-'7. INPUT O&amp;N UC'!$M94))</f>
        <v>0</v>
      </c>
      <c r="AA442" s="376">
        <f>AA365*('7. INPUT O&amp;N UC'!$M94/(1-'7. INPUT O&amp;N UC'!$M94))</f>
        <v>0</v>
      </c>
      <c r="AB442" s="376">
        <f>AB365*('7. INPUT O&amp;N UC'!$M94/(1-'7. INPUT O&amp;N UC'!$M94))</f>
        <v>0</v>
      </c>
      <c r="AC442" s="376">
        <f>AC365*('7. INPUT O&amp;N UC'!$M94/(1-'7. INPUT O&amp;N UC'!$M94))</f>
        <v>0</v>
      </c>
      <c r="AD442" s="376">
        <f>AD365*('7. INPUT O&amp;N UC'!$M94/(1-'7. INPUT O&amp;N UC'!$M94))</f>
        <v>0</v>
      </c>
      <c r="AE442" s="376">
        <f>AE365*('7. INPUT O&amp;N UC'!$M94/(1-'7. INPUT O&amp;N UC'!$M94))</f>
        <v>0</v>
      </c>
      <c r="AF442" s="376">
        <f>AF365*('7. INPUT O&amp;N UC'!$M94/(1-'7. INPUT O&amp;N UC'!$M94))</f>
        <v>0</v>
      </c>
      <c r="AG442" s="376">
        <f>AG365*('7. INPUT O&amp;N UC'!$M94/(1-'7. INPUT O&amp;N UC'!$M94))</f>
        <v>0</v>
      </c>
      <c r="AH442" s="376">
        <f>AH365*('7. INPUT O&amp;N UC'!$M94/(1-'7. INPUT O&amp;N UC'!$M94))</f>
        <v>0</v>
      </c>
      <c r="AI442" s="376">
        <f>AI365*('7. INPUT O&amp;N UC'!$M94/(1-'7. INPUT O&amp;N UC'!$M94))</f>
        <v>0</v>
      </c>
      <c r="AJ442" s="376">
        <f>AJ365*('7. INPUT O&amp;N UC'!$M94/(1-'7. INPUT O&amp;N UC'!$M94))</f>
        <v>0</v>
      </c>
      <c r="AK442" s="376">
        <f>AK365*('7. INPUT O&amp;N UC'!$M94/(1-'7. INPUT O&amp;N UC'!$M94))</f>
        <v>0</v>
      </c>
      <c r="AL442" s="376">
        <f>AL365*('7. INPUT O&amp;N UC'!$M94/(1-'7. INPUT O&amp;N UC'!$M94))</f>
        <v>0</v>
      </c>
      <c r="AM442" s="376">
        <f>AM365*('7. INPUT O&amp;N UC'!$M94/(1-'7. INPUT O&amp;N UC'!$M94))</f>
        <v>0</v>
      </c>
      <c r="AN442" s="376">
        <f>AN365*('7. INPUT O&amp;N UC'!$M94/(1-'7. INPUT O&amp;N UC'!$M94))</f>
        <v>0</v>
      </c>
      <c r="AO442" s="376">
        <f>AO365*('7. INPUT O&amp;N UC'!$M94/(1-'7. INPUT O&amp;N UC'!$M94))</f>
        <v>0</v>
      </c>
      <c r="AP442" s="376">
        <f>AP365*('7. INPUT O&amp;N UC'!$M94/(1-'7. INPUT O&amp;N UC'!$M94))</f>
        <v>0</v>
      </c>
      <c r="AQ442" s="376">
        <f>AQ365*('7. INPUT O&amp;N UC'!$M94/(1-'7. INPUT O&amp;N UC'!$M94))</f>
        <v>0</v>
      </c>
      <c r="AR442" s="376">
        <f>AR365*('7. INPUT O&amp;N UC'!$M94/(1-'7. INPUT O&amp;N UC'!$M94))</f>
        <v>0</v>
      </c>
      <c r="AS442" s="376">
        <f>AS365*('7. INPUT O&amp;N UC'!$M94/(1-'7. INPUT O&amp;N UC'!$M94))</f>
        <v>0</v>
      </c>
      <c r="AT442" s="376">
        <f>AT365*('7. INPUT O&amp;N UC'!$M94/(1-'7. INPUT O&amp;N UC'!$M94))</f>
        <v>0</v>
      </c>
      <c r="AU442" s="376">
        <f>AU365*('7. INPUT O&amp;N UC'!$M94/(1-'7. INPUT O&amp;N UC'!$M94))</f>
        <v>0</v>
      </c>
      <c r="AV442" s="376">
        <f>AV365*('7. INPUT O&amp;N UC'!$M94/(1-'7. INPUT O&amp;N UC'!$M94))</f>
        <v>0</v>
      </c>
      <c r="AW442" s="376">
        <f>AW365*('7. INPUT O&amp;N UC'!$M94/(1-'7. INPUT O&amp;N UC'!$M94))</f>
        <v>0</v>
      </c>
      <c r="AX442" s="376">
        <f>AX365*('7. INPUT O&amp;N UC'!$M94/(1-'7. INPUT O&amp;N UC'!$M94))</f>
        <v>0</v>
      </c>
      <c r="AY442" s="376">
        <f>AY365*('7. INPUT O&amp;N UC'!$M94/(1-'7. INPUT O&amp;N UC'!$M94))</f>
        <v>0</v>
      </c>
      <c r="AZ442" s="376">
        <f>AZ365*('7. INPUT O&amp;N UC'!$M94/(1-'7. INPUT O&amp;N UC'!$M94))</f>
        <v>0</v>
      </c>
      <c r="BA442" s="376">
        <f>BA365*('7. INPUT O&amp;N UC'!$M94/(1-'7. INPUT O&amp;N UC'!$M94))</f>
        <v>0</v>
      </c>
      <c r="BB442" s="376">
        <f>BB365*('7. INPUT O&amp;N UC'!$M94/(1-'7. INPUT O&amp;N UC'!$M94))</f>
        <v>0</v>
      </c>
      <c r="BC442" s="376">
        <f>BC365*('7. INPUT O&amp;N UC'!$M94/(1-'7. INPUT O&amp;N UC'!$M94))</f>
        <v>0</v>
      </c>
      <c r="BD442" s="376">
        <f>BD365*('7. INPUT O&amp;N UC'!$M94/(1-'7. INPUT O&amp;N UC'!$M94))</f>
        <v>0</v>
      </c>
      <c r="BE442" s="376">
        <f>BE365*('7. INPUT O&amp;N UC'!$M94/(1-'7. INPUT O&amp;N UC'!$M94))</f>
        <v>0</v>
      </c>
      <c r="BF442" s="376">
        <f>BF365*('7. INPUT O&amp;N UC'!$M94/(1-'7. INPUT O&amp;N UC'!$M94))</f>
        <v>0</v>
      </c>
      <c r="BG442" s="376">
        <f>BG365*('7. INPUT O&amp;N UC'!$M94/(1-'7. INPUT O&amp;N UC'!$M94))</f>
        <v>0</v>
      </c>
      <c r="BH442" s="376">
        <f>BH365*('7. INPUT O&amp;N UC'!$M94/(1-'7. INPUT O&amp;N UC'!$M94))</f>
        <v>0</v>
      </c>
      <c r="BI442" s="376">
        <f>BI365*('7. INPUT O&amp;N UC'!$M94/(1-'7. INPUT O&amp;N UC'!$M94))</f>
        <v>0</v>
      </c>
      <c r="BJ442" s="376">
        <f>BJ365*('7. INPUT O&amp;N UC'!$M94/(1-'7. INPUT O&amp;N UC'!$M94))</f>
        <v>0</v>
      </c>
      <c r="BK442" s="376">
        <f>BK365*('7. INPUT O&amp;N UC'!$M94/(1-'7. INPUT O&amp;N UC'!$M94))</f>
        <v>0</v>
      </c>
      <c r="BL442" s="376">
        <f>BL365*('7. INPUT O&amp;N UC'!$M94/(1-'7. INPUT O&amp;N UC'!$M94))</f>
        <v>0</v>
      </c>
      <c r="BM442" s="376">
        <f>BM365*('7. INPUT O&amp;N UC'!$M94/(1-'7. INPUT O&amp;N UC'!$M94))</f>
        <v>0</v>
      </c>
      <c r="BN442" s="376">
        <f>BN365*('7. INPUT O&amp;N UC'!$M94/(1-'7. INPUT O&amp;N UC'!$M94))</f>
        <v>0</v>
      </c>
      <c r="BO442" s="376">
        <f>BO365*('7. INPUT O&amp;N UC'!$M94/(1-'7. INPUT O&amp;N UC'!$M94))</f>
        <v>0</v>
      </c>
      <c r="BP442" s="376">
        <f>BP365*('7. INPUT O&amp;N UC'!$M94/(1-'7. INPUT O&amp;N UC'!$M94))</f>
        <v>0</v>
      </c>
      <c r="BQ442" s="376">
        <f>BQ365*('7. INPUT O&amp;N UC'!$M94/(1-'7. INPUT O&amp;N UC'!$M94))</f>
        <v>0</v>
      </c>
      <c r="BR442" s="376">
        <f>BR365*('7. INPUT O&amp;N UC'!$M94/(1-'7. INPUT O&amp;N UC'!$M94))</f>
        <v>0</v>
      </c>
      <c r="BS442" s="376">
        <f>BS365*('7. INPUT O&amp;N UC'!$M94/(1-'7. INPUT O&amp;N UC'!$M94))</f>
        <v>0</v>
      </c>
    </row>
    <row r="443" spans="2:71" outlineLevel="2">
      <c r="B443" s="129" t="str">
        <f t="shared" si="252"/>
        <v>O&amp;N UC-4.1.1-Item #9</v>
      </c>
      <c r="C443" s="129">
        <f t="shared" si="252"/>
        <v>0</v>
      </c>
      <c r="E443" s="376">
        <f t="shared" si="244"/>
        <v>0</v>
      </c>
      <c r="F443" s="376">
        <f t="shared" si="245"/>
        <v>0</v>
      </c>
      <c r="G443" s="376">
        <f t="shared" si="246"/>
        <v>0</v>
      </c>
      <c r="H443" s="376">
        <f t="shared" si="247"/>
        <v>0</v>
      </c>
      <c r="I443" s="376">
        <f t="shared" si="248"/>
        <v>0</v>
      </c>
      <c r="J443" s="376">
        <f t="shared" si="249"/>
        <v>0</v>
      </c>
      <c r="K443" s="322"/>
      <c r="L443" s="376">
        <f>L366*('7. INPUT O&amp;N UC'!$M95/(1-'7. INPUT O&amp;N UC'!$M95))</f>
        <v>0</v>
      </c>
      <c r="M443" s="376">
        <f>M366*('7. INPUT O&amp;N UC'!$M95/(1-'7. INPUT O&amp;N UC'!$M95))</f>
        <v>0</v>
      </c>
      <c r="N443" s="376">
        <f>N366*('7. INPUT O&amp;N UC'!$M95/(1-'7. INPUT O&amp;N UC'!$M95))</f>
        <v>0</v>
      </c>
      <c r="O443" s="376">
        <f>O366*('7. INPUT O&amp;N UC'!$M95/(1-'7. INPUT O&amp;N UC'!$M95))</f>
        <v>0</v>
      </c>
      <c r="P443" s="376">
        <f>P366*('7. INPUT O&amp;N UC'!$M95/(1-'7. INPUT O&amp;N UC'!$M95))</f>
        <v>0</v>
      </c>
      <c r="Q443" s="376">
        <f>Q366*('7. INPUT O&amp;N UC'!$M95/(1-'7. INPUT O&amp;N UC'!$M95))</f>
        <v>0</v>
      </c>
      <c r="R443" s="376">
        <f>R366*('7. INPUT O&amp;N UC'!$M95/(1-'7. INPUT O&amp;N UC'!$M95))</f>
        <v>0</v>
      </c>
      <c r="S443" s="376">
        <f>S366*('7. INPUT O&amp;N UC'!$M95/(1-'7. INPUT O&amp;N UC'!$M95))</f>
        <v>0</v>
      </c>
      <c r="T443" s="376">
        <f>T366*('7. INPUT O&amp;N UC'!$M95/(1-'7. INPUT O&amp;N UC'!$M95))</f>
        <v>0</v>
      </c>
      <c r="U443" s="376">
        <f>U366*('7. INPUT O&amp;N UC'!$M95/(1-'7. INPUT O&amp;N UC'!$M95))</f>
        <v>0</v>
      </c>
      <c r="V443" s="376">
        <f>V366*('7. INPUT O&amp;N UC'!$M95/(1-'7. INPUT O&amp;N UC'!$M95))</f>
        <v>0</v>
      </c>
      <c r="W443" s="376">
        <f>W366*('7. INPUT O&amp;N UC'!$M95/(1-'7. INPUT O&amp;N UC'!$M95))</f>
        <v>0</v>
      </c>
      <c r="X443" s="376">
        <f>X366*('7. INPUT O&amp;N UC'!$M95/(1-'7. INPUT O&amp;N UC'!$M95))</f>
        <v>0</v>
      </c>
      <c r="Y443" s="376">
        <f>Y366*('7. INPUT O&amp;N UC'!$M95/(1-'7. INPUT O&amp;N UC'!$M95))</f>
        <v>0</v>
      </c>
      <c r="Z443" s="376">
        <f>Z366*('7. INPUT O&amp;N UC'!$M95/(1-'7. INPUT O&amp;N UC'!$M95))</f>
        <v>0</v>
      </c>
      <c r="AA443" s="376">
        <f>AA366*('7. INPUT O&amp;N UC'!$M95/(1-'7. INPUT O&amp;N UC'!$M95))</f>
        <v>0</v>
      </c>
      <c r="AB443" s="376">
        <f>AB366*('7. INPUT O&amp;N UC'!$M95/(1-'7. INPUT O&amp;N UC'!$M95))</f>
        <v>0</v>
      </c>
      <c r="AC443" s="376">
        <f>AC366*('7. INPUT O&amp;N UC'!$M95/(1-'7. INPUT O&amp;N UC'!$M95))</f>
        <v>0</v>
      </c>
      <c r="AD443" s="376">
        <f>AD366*('7. INPUT O&amp;N UC'!$M95/(1-'7. INPUT O&amp;N UC'!$M95))</f>
        <v>0</v>
      </c>
      <c r="AE443" s="376">
        <f>AE366*('7. INPUT O&amp;N UC'!$M95/(1-'7. INPUT O&amp;N UC'!$M95))</f>
        <v>0</v>
      </c>
      <c r="AF443" s="376">
        <f>AF366*('7. INPUT O&amp;N UC'!$M95/(1-'7. INPUT O&amp;N UC'!$M95))</f>
        <v>0</v>
      </c>
      <c r="AG443" s="376">
        <f>AG366*('7. INPUT O&amp;N UC'!$M95/(1-'7. INPUT O&amp;N UC'!$M95))</f>
        <v>0</v>
      </c>
      <c r="AH443" s="376">
        <f>AH366*('7. INPUT O&amp;N UC'!$M95/(1-'7. INPUT O&amp;N UC'!$M95))</f>
        <v>0</v>
      </c>
      <c r="AI443" s="376">
        <f>AI366*('7. INPUT O&amp;N UC'!$M95/(1-'7. INPUT O&amp;N UC'!$M95))</f>
        <v>0</v>
      </c>
      <c r="AJ443" s="376">
        <f>AJ366*('7. INPUT O&amp;N UC'!$M95/(1-'7. INPUT O&amp;N UC'!$M95))</f>
        <v>0</v>
      </c>
      <c r="AK443" s="376">
        <f>AK366*('7. INPUT O&amp;N UC'!$M95/(1-'7. INPUT O&amp;N UC'!$M95))</f>
        <v>0</v>
      </c>
      <c r="AL443" s="376">
        <f>AL366*('7. INPUT O&amp;N UC'!$M95/(1-'7. INPUT O&amp;N UC'!$M95))</f>
        <v>0</v>
      </c>
      <c r="AM443" s="376">
        <f>AM366*('7. INPUT O&amp;N UC'!$M95/(1-'7. INPUT O&amp;N UC'!$M95))</f>
        <v>0</v>
      </c>
      <c r="AN443" s="376">
        <f>AN366*('7. INPUT O&amp;N UC'!$M95/(1-'7. INPUT O&amp;N UC'!$M95))</f>
        <v>0</v>
      </c>
      <c r="AO443" s="376">
        <f>AO366*('7. INPUT O&amp;N UC'!$M95/(1-'7. INPUT O&amp;N UC'!$M95))</f>
        <v>0</v>
      </c>
      <c r="AP443" s="376">
        <f>AP366*('7. INPUT O&amp;N UC'!$M95/(1-'7. INPUT O&amp;N UC'!$M95))</f>
        <v>0</v>
      </c>
      <c r="AQ443" s="376">
        <f>AQ366*('7. INPUT O&amp;N UC'!$M95/(1-'7. INPUT O&amp;N UC'!$M95))</f>
        <v>0</v>
      </c>
      <c r="AR443" s="376">
        <f>AR366*('7. INPUT O&amp;N UC'!$M95/(1-'7. INPUT O&amp;N UC'!$M95))</f>
        <v>0</v>
      </c>
      <c r="AS443" s="376">
        <f>AS366*('7. INPUT O&amp;N UC'!$M95/(1-'7. INPUT O&amp;N UC'!$M95))</f>
        <v>0</v>
      </c>
      <c r="AT443" s="376">
        <f>AT366*('7. INPUT O&amp;N UC'!$M95/(1-'7. INPUT O&amp;N UC'!$M95))</f>
        <v>0</v>
      </c>
      <c r="AU443" s="376">
        <f>AU366*('7. INPUT O&amp;N UC'!$M95/(1-'7. INPUT O&amp;N UC'!$M95))</f>
        <v>0</v>
      </c>
      <c r="AV443" s="376">
        <f>AV366*('7. INPUT O&amp;N UC'!$M95/(1-'7. INPUT O&amp;N UC'!$M95))</f>
        <v>0</v>
      </c>
      <c r="AW443" s="376">
        <f>AW366*('7. INPUT O&amp;N UC'!$M95/(1-'7. INPUT O&amp;N UC'!$M95))</f>
        <v>0</v>
      </c>
      <c r="AX443" s="376">
        <f>AX366*('7. INPUT O&amp;N UC'!$M95/(1-'7. INPUT O&amp;N UC'!$M95))</f>
        <v>0</v>
      </c>
      <c r="AY443" s="376">
        <f>AY366*('7. INPUT O&amp;N UC'!$M95/(1-'7. INPUT O&amp;N UC'!$M95))</f>
        <v>0</v>
      </c>
      <c r="AZ443" s="376">
        <f>AZ366*('7. INPUT O&amp;N UC'!$M95/(1-'7. INPUT O&amp;N UC'!$M95))</f>
        <v>0</v>
      </c>
      <c r="BA443" s="376">
        <f>BA366*('7. INPUT O&amp;N UC'!$M95/(1-'7. INPUT O&amp;N UC'!$M95))</f>
        <v>0</v>
      </c>
      <c r="BB443" s="376">
        <f>BB366*('7. INPUT O&amp;N UC'!$M95/(1-'7. INPUT O&amp;N UC'!$M95))</f>
        <v>0</v>
      </c>
      <c r="BC443" s="376">
        <f>BC366*('7. INPUT O&amp;N UC'!$M95/(1-'7. INPUT O&amp;N UC'!$M95))</f>
        <v>0</v>
      </c>
      <c r="BD443" s="376">
        <f>BD366*('7. INPUT O&amp;N UC'!$M95/(1-'7. INPUT O&amp;N UC'!$M95))</f>
        <v>0</v>
      </c>
      <c r="BE443" s="376">
        <f>BE366*('7. INPUT O&amp;N UC'!$M95/(1-'7. INPUT O&amp;N UC'!$M95))</f>
        <v>0</v>
      </c>
      <c r="BF443" s="376">
        <f>BF366*('7. INPUT O&amp;N UC'!$M95/(1-'7. INPUT O&amp;N UC'!$M95))</f>
        <v>0</v>
      </c>
      <c r="BG443" s="376">
        <f>BG366*('7. INPUT O&amp;N UC'!$M95/(1-'7. INPUT O&amp;N UC'!$M95))</f>
        <v>0</v>
      </c>
      <c r="BH443" s="376">
        <f>BH366*('7. INPUT O&amp;N UC'!$M95/(1-'7. INPUT O&amp;N UC'!$M95))</f>
        <v>0</v>
      </c>
      <c r="BI443" s="376">
        <f>BI366*('7. INPUT O&amp;N UC'!$M95/(1-'7. INPUT O&amp;N UC'!$M95))</f>
        <v>0</v>
      </c>
      <c r="BJ443" s="376">
        <f>BJ366*('7. INPUT O&amp;N UC'!$M95/(1-'7. INPUT O&amp;N UC'!$M95))</f>
        <v>0</v>
      </c>
      <c r="BK443" s="376">
        <f>BK366*('7. INPUT O&amp;N UC'!$M95/(1-'7. INPUT O&amp;N UC'!$M95))</f>
        <v>0</v>
      </c>
      <c r="BL443" s="376">
        <f>BL366*('7. INPUT O&amp;N UC'!$M95/(1-'7. INPUT O&amp;N UC'!$M95))</f>
        <v>0</v>
      </c>
      <c r="BM443" s="376">
        <f>BM366*('7. INPUT O&amp;N UC'!$M95/(1-'7. INPUT O&amp;N UC'!$M95))</f>
        <v>0</v>
      </c>
      <c r="BN443" s="376">
        <f>BN366*('7. INPUT O&amp;N UC'!$M95/(1-'7. INPUT O&amp;N UC'!$M95))</f>
        <v>0</v>
      </c>
      <c r="BO443" s="376">
        <f>BO366*('7. INPUT O&amp;N UC'!$M95/(1-'7. INPUT O&amp;N UC'!$M95))</f>
        <v>0</v>
      </c>
      <c r="BP443" s="376">
        <f>BP366*('7. INPUT O&amp;N UC'!$M95/(1-'7. INPUT O&amp;N UC'!$M95))</f>
        <v>0</v>
      </c>
      <c r="BQ443" s="376">
        <f>BQ366*('7. INPUT O&amp;N UC'!$M95/(1-'7. INPUT O&amp;N UC'!$M95))</f>
        <v>0</v>
      </c>
      <c r="BR443" s="376">
        <f>BR366*('7. INPUT O&amp;N UC'!$M95/(1-'7. INPUT O&amp;N UC'!$M95))</f>
        <v>0</v>
      </c>
      <c r="BS443" s="376">
        <f>BS366*('7. INPUT O&amp;N UC'!$M95/(1-'7. INPUT O&amp;N UC'!$M95))</f>
        <v>0</v>
      </c>
    </row>
    <row r="444" spans="2:71" outlineLevel="2">
      <c r="B444" s="134" t="str">
        <f t="shared" si="252"/>
        <v>O&amp;N UC-4.1.1-Item #10</v>
      </c>
      <c r="C444" s="134">
        <f t="shared" si="252"/>
        <v>0</v>
      </c>
      <c r="E444" s="378">
        <f t="shared" si="244"/>
        <v>0</v>
      </c>
      <c r="F444" s="378">
        <f t="shared" si="245"/>
        <v>0</v>
      </c>
      <c r="G444" s="378">
        <f t="shared" si="246"/>
        <v>0</v>
      </c>
      <c r="H444" s="378">
        <f t="shared" si="247"/>
        <v>0</v>
      </c>
      <c r="I444" s="378">
        <f t="shared" si="248"/>
        <v>0</v>
      </c>
      <c r="J444" s="378">
        <f t="shared" si="249"/>
        <v>0</v>
      </c>
      <c r="K444" s="322"/>
      <c r="L444" s="378">
        <f>L367*('7. INPUT O&amp;N UC'!$M96/(1-'7. INPUT O&amp;N UC'!$M96))</f>
        <v>0</v>
      </c>
      <c r="M444" s="378">
        <f>M367*('7. INPUT O&amp;N UC'!$M96/(1-'7. INPUT O&amp;N UC'!$M96))</f>
        <v>0</v>
      </c>
      <c r="N444" s="378">
        <f>N367*('7. INPUT O&amp;N UC'!$M96/(1-'7. INPUT O&amp;N UC'!$M96))</f>
        <v>0</v>
      </c>
      <c r="O444" s="378">
        <f>O367*('7. INPUT O&amp;N UC'!$M96/(1-'7. INPUT O&amp;N UC'!$M96))</f>
        <v>0</v>
      </c>
      <c r="P444" s="378">
        <f>P367*('7. INPUT O&amp;N UC'!$M96/(1-'7. INPUT O&amp;N UC'!$M96))</f>
        <v>0</v>
      </c>
      <c r="Q444" s="378">
        <f>Q367*('7. INPUT O&amp;N UC'!$M96/(1-'7. INPUT O&amp;N UC'!$M96))</f>
        <v>0</v>
      </c>
      <c r="R444" s="378">
        <f>R367*('7. INPUT O&amp;N UC'!$M96/(1-'7. INPUT O&amp;N UC'!$M96))</f>
        <v>0</v>
      </c>
      <c r="S444" s="378">
        <f>S367*('7. INPUT O&amp;N UC'!$M96/(1-'7. INPUT O&amp;N UC'!$M96))</f>
        <v>0</v>
      </c>
      <c r="T444" s="378">
        <f>T367*('7. INPUT O&amp;N UC'!$M96/(1-'7. INPUT O&amp;N UC'!$M96))</f>
        <v>0</v>
      </c>
      <c r="U444" s="378">
        <f>U367*('7. INPUT O&amp;N UC'!$M96/(1-'7. INPUT O&amp;N UC'!$M96))</f>
        <v>0</v>
      </c>
      <c r="V444" s="378">
        <f>V367*('7. INPUT O&amp;N UC'!$M96/(1-'7. INPUT O&amp;N UC'!$M96))</f>
        <v>0</v>
      </c>
      <c r="W444" s="378">
        <f>W367*('7. INPUT O&amp;N UC'!$M96/(1-'7. INPUT O&amp;N UC'!$M96))</f>
        <v>0</v>
      </c>
      <c r="X444" s="378">
        <f>X367*('7. INPUT O&amp;N UC'!$M96/(1-'7. INPUT O&amp;N UC'!$M96))</f>
        <v>0</v>
      </c>
      <c r="Y444" s="378">
        <f>Y367*('7. INPUT O&amp;N UC'!$M96/(1-'7. INPUT O&amp;N UC'!$M96))</f>
        <v>0</v>
      </c>
      <c r="Z444" s="378">
        <f>Z367*('7. INPUT O&amp;N UC'!$M96/(1-'7. INPUT O&amp;N UC'!$M96))</f>
        <v>0</v>
      </c>
      <c r="AA444" s="378">
        <f>AA367*('7. INPUT O&amp;N UC'!$M96/(1-'7. INPUT O&amp;N UC'!$M96))</f>
        <v>0</v>
      </c>
      <c r="AB444" s="378">
        <f>AB367*('7. INPUT O&amp;N UC'!$M96/(1-'7. INPUT O&amp;N UC'!$M96))</f>
        <v>0</v>
      </c>
      <c r="AC444" s="378">
        <f>AC367*('7. INPUT O&amp;N UC'!$M96/(1-'7. INPUT O&amp;N UC'!$M96))</f>
        <v>0</v>
      </c>
      <c r="AD444" s="378">
        <f>AD367*('7. INPUT O&amp;N UC'!$M96/(1-'7. INPUT O&amp;N UC'!$M96))</f>
        <v>0</v>
      </c>
      <c r="AE444" s="378">
        <f>AE367*('7. INPUT O&amp;N UC'!$M96/(1-'7. INPUT O&amp;N UC'!$M96))</f>
        <v>0</v>
      </c>
      <c r="AF444" s="378">
        <f>AF367*('7. INPUT O&amp;N UC'!$M96/(1-'7. INPUT O&amp;N UC'!$M96))</f>
        <v>0</v>
      </c>
      <c r="AG444" s="378">
        <f>AG367*('7. INPUT O&amp;N UC'!$M96/(1-'7. INPUT O&amp;N UC'!$M96))</f>
        <v>0</v>
      </c>
      <c r="AH444" s="378">
        <f>AH367*('7. INPUT O&amp;N UC'!$M96/(1-'7. INPUT O&amp;N UC'!$M96))</f>
        <v>0</v>
      </c>
      <c r="AI444" s="378">
        <f>AI367*('7. INPUT O&amp;N UC'!$M96/(1-'7. INPUT O&amp;N UC'!$M96))</f>
        <v>0</v>
      </c>
      <c r="AJ444" s="378">
        <f>AJ367*('7. INPUT O&amp;N UC'!$M96/(1-'7. INPUT O&amp;N UC'!$M96))</f>
        <v>0</v>
      </c>
      <c r="AK444" s="378">
        <f>AK367*('7. INPUT O&amp;N UC'!$M96/(1-'7. INPUT O&amp;N UC'!$M96))</f>
        <v>0</v>
      </c>
      <c r="AL444" s="378">
        <f>AL367*('7. INPUT O&amp;N UC'!$M96/(1-'7. INPUT O&amp;N UC'!$M96))</f>
        <v>0</v>
      </c>
      <c r="AM444" s="378">
        <f>AM367*('7. INPUT O&amp;N UC'!$M96/(1-'7. INPUT O&amp;N UC'!$M96))</f>
        <v>0</v>
      </c>
      <c r="AN444" s="378">
        <f>AN367*('7. INPUT O&amp;N UC'!$M96/(1-'7. INPUT O&amp;N UC'!$M96))</f>
        <v>0</v>
      </c>
      <c r="AO444" s="378">
        <f>AO367*('7. INPUT O&amp;N UC'!$M96/(1-'7. INPUT O&amp;N UC'!$M96))</f>
        <v>0</v>
      </c>
      <c r="AP444" s="378">
        <f>AP367*('7. INPUT O&amp;N UC'!$M96/(1-'7. INPUT O&amp;N UC'!$M96))</f>
        <v>0</v>
      </c>
      <c r="AQ444" s="378">
        <f>AQ367*('7. INPUT O&amp;N UC'!$M96/(1-'7. INPUT O&amp;N UC'!$M96))</f>
        <v>0</v>
      </c>
      <c r="AR444" s="378">
        <f>AR367*('7. INPUT O&amp;N UC'!$M96/(1-'7. INPUT O&amp;N UC'!$M96))</f>
        <v>0</v>
      </c>
      <c r="AS444" s="378">
        <f>AS367*('7. INPUT O&amp;N UC'!$M96/(1-'7. INPUT O&amp;N UC'!$M96))</f>
        <v>0</v>
      </c>
      <c r="AT444" s="378">
        <f>AT367*('7. INPUT O&amp;N UC'!$M96/(1-'7. INPUT O&amp;N UC'!$M96))</f>
        <v>0</v>
      </c>
      <c r="AU444" s="378">
        <f>AU367*('7. INPUT O&amp;N UC'!$M96/(1-'7. INPUT O&amp;N UC'!$M96))</f>
        <v>0</v>
      </c>
      <c r="AV444" s="378">
        <f>AV367*('7. INPUT O&amp;N UC'!$M96/(1-'7. INPUT O&amp;N UC'!$M96))</f>
        <v>0</v>
      </c>
      <c r="AW444" s="378">
        <f>AW367*('7. INPUT O&amp;N UC'!$M96/(1-'7. INPUT O&amp;N UC'!$M96))</f>
        <v>0</v>
      </c>
      <c r="AX444" s="378">
        <f>AX367*('7. INPUT O&amp;N UC'!$M96/(1-'7. INPUT O&amp;N UC'!$M96))</f>
        <v>0</v>
      </c>
      <c r="AY444" s="378">
        <f>AY367*('7. INPUT O&amp;N UC'!$M96/(1-'7. INPUT O&amp;N UC'!$M96))</f>
        <v>0</v>
      </c>
      <c r="AZ444" s="378">
        <f>AZ367*('7. INPUT O&amp;N UC'!$M96/(1-'7. INPUT O&amp;N UC'!$M96))</f>
        <v>0</v>
      </c>
      <c r="BA444" s="378">
        <f>BA367*('7. INPUT O&amp;N UC'!$M96/(1-'7. INPUT O&amp;N UC'!$M96))</f>
        <v>0</v>
      </c>
      <c r="BB444" s="378">
        <f>BB367*('7. INPUT O&amp;N UC'!$M96/(1-'7. INPUT O&amp;N UC'!$M96))</f>
        <v>0</v>
      </c>
      <c r="BC444" s="378">
        <f>BC367*('7. INPUT O&amp;N UC'!$M96/(1-'7. INPUT O&amp;N UC'!$M96))</f>
        <v>0</v>
      </c>
      <c r="BD444" s="378">
        <f>BD367*('7. INPUT O&amp;N UC'!$M96/(1-'7. INPUT O&amp;N UC'!$M96))</f>
        <v>0</v>
      </c>
      <c r="BE444" s="378">
        <f>BE367*('7. INPUT O&amp;N UC'!$M96/(1-'7. INPUT O&amp;N UC'!$M96))</f>
        <v>0</v>
      </c>
      <c r="BF444" s="378">
        <f>BF367*('7. INPUT O&amp;N UC'!$M96/(1-'7. INPUT O&amp;N UC'!$M96))</f>
        <v>0</v>
      </c>
      <c r="BG444" s="378">
        <f>BG367*('7. INPUT O&amp;N UC'!$M96/(1-'7. INPUT O&amp;N UC'!$M96))</f>
        <v>0</v>
      </c>
      <c r="BH444" s="378">
        <f>BH367*('7. INPUT O&amp;N UC'!$M96/(1-'7. INPUT O&amp;N UC'!$M96))</f>
        <v>0</v>
      </c>
      <c r="BI444" s="378">
        <f>BI367*('7. INPUT O&amp;N UC'!$M96/(1-'7. INPUT O&amp;N UC'!$M96))</f>
        <v>0</v>
      </c>
      <c r="BJ444" s="378">
        <f>BJ367*('7. INPUT O&amp;N UC'!$M96/(1-'7. INPUT O&amp;N UC'!$M96))</f>
        <v>0</v>
      </c>
      <c r="BK444" s="378">
        <f>BK367*('7. INPUT O&amp;N UC'!$M96/(1-'7. INPUT O&amp;N UC'!$M96))</f>
        <v>0</v>
      </c>
      <c r="BL444" s="378">
        <f>BL367*('7. INPUT O&amp;N UC'!$M96/(1-'7. INPUT O&amp;N UC'!$M96))</f>
        <v>0</v>
      </c>
      <c r="BM444" s="378">
        <f>BM367*('7. INPUT O&amp;N UC'!$M96/(1-'7. INPUT O&amp;N UC'!$M96))</f>
        <v>0</v>
      </c>
      <c r="BN444" s="378">
        <f>BN367*('7. INPUT O&amp;N UC'!$M96/(1-'7. INPUT O&amp;N UC'!$M96))</f>
        <v>0</v>
      </c>
      <c r="BO444" s="378">
        <f>BO367*('7. INPUT O&amp;N UC'!$M96/(1-'7. INPUT O&amp;N UC'!$M96))</f>
        <v>0</v>
      </c>
      <c r="BP444" s="378">
        <f>BP367*('7. INPUT O&amp;N UC'!$M96/(1-'7. INPUT O&amp;N UC'!$M96))</f>
        <v>0</v>
      </c>
      <c r="BQ444" s="378">
        <f>BQ367*('7. INPUT O&amp;N UC'!$M96/(1-'7. INPUT O&amp;N UC'!$M96))</f>
        <v>0</v>
      </c>
      <c r="BR444" s="378">
        <f>BR367*('7. INPUT O&amp;N UC'!$M96/(1-'7. INPUT O&amp;N UC'!$M96))</f>
        <v>0</v>
      </c>
      <c r="BS444" s="378">
        <f>BS367*('7. INPUT O&amp;N UC'!$M96/(1-'7. INPUT O&amp;N UC'!$M96))</f>
        <v>0</v>
      </c>
    </row>
    <row r="445" spans="2:71" s="156" customFormat="1" outlineLevel="1">
      <c r="B445" s="373" t="str">
        <f>'7. INPUT O&amp;N UC'!D191</f>
        <v>4.2.2</v>
      </c>
      <c r="C445" s="133" t="str">
        <f>'7. INPUT O&amp;N UC'!E191</f>
        <v>O&amp;N UC - NTT - Discounts - Deployment &amp; set-up</v>
      </c>
      <c r="E445" s="375">
        <f t="shared" si="244"/>
        <v>2000.0000000000002</v>
      </c>
      <c r="F445" s="375">
        <f t="shared" si="245"/>
        <v>2000.0000000000002</v>
      </c>
      <c r="G445" s="375">
        <f t="shared" si="246"/>
        <v>0</v>
      </c>
      <c r="H445" s="375">
        <f t="shared" si="247"/>
        <v>0</v>
      </c>
      <c r="I445" s="375">
        <f t="shared" si="248"/>
        <v>0</v>
      </c>
      <c r="J445" s="375">
        <f t="shared" si="249"/>
        <v>0</v>
      </c>
      <c r="K445" s="372"/>
      <c r="L445" s="375">
        <f>SUM(L446:L455)</f>
        <v>0</v>
      </c>
      <c r="M445" s="375">
        <f t="shared" ref="M445:BS445" si="253">SUM(M446:M455)</f>
        <v>666.66666666666674</v>
      </c>
      <c r="N445" s="375">
        <f t="shared" si="253"/>
        <v>666.66666666666674</v>
      </c>
      <c r="O445" s="375">
        <f t="shared" si="253"/>
        <v>666.66666666666674</v>
      </c>
      <c r="P445" s="375">
        <f t="shared" si="253"/>
        <v>0</v>
      </c>
      <c r="Q445" s="375">
        <f t="shared" si="253"/>
        <v>0</v>
      </c>
      <c r="R445" s="375">
        <f t="shared" si="253"/>
        <v>0</v>
      </c>
      <c r="S445" s="375">
        <f t="shared" si="253"/>
        <v>0</v>
      </c>
      <c r="T445" s="375">
        <f t="shared" si="253"/>
        <v>0</v>
      </c>
      <c r="U445" s="375">
        <f t="shared" si="253"/>
        <v>0</v>
      </c>
      <c r="V445" s="375">
        <f t="shared" si="253"/>
        <v>0</v>
      </c>
      <c r="W445" s="375">
        <f t="shared" si="253"/>
        <v>0</v>
      </c>
      <c r="X445" s="375">
        <f t="shared" si="253"/>
        <v>0</v>
      </c>
      <c r="Y445" s="375">
        <f t="shared" si="253"/>
        <v>0</v>
      </c>
      <c r="Z445" s="375">
        <f t="shared" si="253"/>
        <v>0</v>
      </c>
      <c r="AA445" s="375">
        <f t="shared" si="253"/>
        <v>0</v>
      </c>
      <c r="AB445" s="375">
        <f t="shared" si="253"/>
        <v>0</v>
      </c>
      <c r="AC445" s="375">
        <f t="shared" si="253"/>
        <v>0</v>
      </c>
      <c r="AD445" s="375">
        <f t="shared" si="253"/>
        <v>0</v>
      </c>
      <c r="AE445" s="375">
        <f t="shared" si="253"/>
        <v>0</v>
      </c>
      <c r="AF445" s="375">
        <f t="shared" si="253"/>
        <v>0</v>
      </c>
      <c r="AG445" s="375">
        <f t="shared" si="253"/>
        <v>0</v>
      </c>
      <c r="AH445" s="375">
        <f t="shared" si="253"/>
        <v>0</v>
      </c>
      <c r="AI445" s="375">
        <f t="shared" si="253"/>
        <v>0</v>
      </c>
      <c r="AJ445" s="375">
        <f t="shared" si="253"/>
        <v>0</v>
      </c>
      <c r="AK445" s="375">
        <f t="shared" si="253"/>
        <v>0</v>
      </c>
      <c r="AL445" s="375">
        <f t="shared" si="253"/>
        <v>0</v>
      </c>
      <c r="AM445" s="375">
        <f t="shared" si="253"/>
        <v>0</v>
      </c>
      <c r="AN445" s="375">
        <f t="shared" si="253"/>
        <v>0</v>
      </c>
      <c r="AO445" s="375">
        <f t="shared" si="253"/>
        <v>0</v>
      </c>
      <c r="AP445" s="375">
        <f t="shared" si="253"/>
        <v>0</v>
      </c>
      <c r="AQ445" s="375">
        <f t="shared" si="253"/>
        <v>0</v>
      </c>
      <c r="AR445" s="375">
        <f t="shared" si="253"/>
        <v>0</v>
      </c>
      <c r="AS445" s="375">
        <f t="shared" si="253"/>
        <v>0</v>
      </c>
      <c r="AT445" s="375">
        <f t="shared" si="253"/>
        <v>0</v>
      </c>
      <c r="AU445" s="375">
        <f t="shared" si="253"/>
        <v>0</v>
      </c>
      <c r="AV445" s="375">
        <f t="shared" si="253"/>
        <v>0</v>
      </c>
      <c r="AW445" s="375">
        <f t="shared" si="253"/>
        <v>0</v>
      </c>
      <c r="AX445" s="375">
        <f t="shared" si="253"/>
        <v>0</v>
      </c>
      <c r="AY445" s="375">
        <f t="shared" si="253"/>
        <v>0</v>
      </c>
      <c r="AZ445" s="375">
        <f t="shared" si="253"/>
        <v>0</v>
      </c>
      <c r="BA445" s="375">
        <f t="shared" si="253"/>
        <v>0</v>
      </c>
      <c r="BB445" s="375">
        <f t="shared" si="253"/>
        <v>0</v>
      </c>
      <c r="BC445" s="375">
        <f t="shared" si="253"/>
        <v>0</v>
      </c>
      <c r="BD445" s="375">
        <f t="shared" si="253"/>
        <v>0</v>
      </c>
      <c r="BE445" s="375">
        <f t="shared" si="253"/>
        <v>0</v>
      </c>
      <c r="BF445" s="375">
        <f t="shared" si="253"/>
        <v>0</v>
      </c>
      <c r="BG445" s="375">
        <f t="shared" si="253"/>
        <v>0</v>
      </c>
      <c r="BH445" s="375">
        <f t="shared" si="253"/>
        <v>0</v>
      </c>
      <c r="BI445" s="375">
        <f t="shared" si="253"/>
        <v>0</v>
      </c>
      <c r="BJ445" s="375">
        <f t="shared" si="253"/>
        <v>0</v>
      </c>
      <c r="BK445" s="375">
        <f t="shared" si="253"/>
        <v>0</v>
      </c>
      <c r="BL445" s="375">
        <f t="shared" si="253"/>
        <v>0</v>
      </c>
      <c r="BM445" s="375">
        <f t="shared" si="253"/>
        <v>0</v>
      </c>
      <c r="BN445" s="375">
        <f t="shared" si="253"/>
        <v>0</v>
      </c>
      <c r="BO445" s="375">
        <f t="shared" si="253"/>
        <v>0</v>
      </c>
      <c r="BP445" s="375">
        <f t="shared" si="253"/>
        <v>0</v>
      </c>
      <c r="BQ445" s="375">
        <f t="shared" si="253"/>
        <v>0</v>
      </c>
      <c r="BR445" s="375">
        <f t="shared" si="253"/>
        <v>0</v>
      </c>
      <c r="BS445" s="375">
        <f t="shared" si="253"/>
        <v>0</v>
      </c>
    </row>
    <row r="446" spans="2:71" outlineLevel="2">
      <c r="B446" s="129" t="str">
        <f t="shared" ref="B446:C455" si="254">B369</f>
        <v>O&amp;N UC-4.1.2-Item #1</v>
      </c>
      <c r="C446" s="129" t="str">
        <f t="shared" si="254"/>
        <v>Crowd Monitoring - Base setup</v>
      </c>
      <c r="E446" s="376">
        <f t="shared" si="244"/>
        <v>555.55555555555554</v>
      </c>
      <c r="F446" s="376">
        <f t="shared" si="245"/>
        <v>555.55555555555554</v>
      </c>
      <c r="G446" s="376">
        <f t="shared" si="246"/>
        <v>0</v>
      </c>
      <c r="H446" s="376">
        <f t="shared" si="247"/>
        <v>0</v>
      </c>
      <c r="I446" s="376">
        <f t="shared" si="248"/>
        <v>0</v>
      </c>
      <c r="J446" s="376">
        <f t="shared" si="249"/>
        <v>0</v>
      </c>
      <c r="K446" s="322"/>
      <c r="L446" s="376">
        <f>L369*('7. INPUT O&amp;N UC'!$M102/(1-'7. INPUT O&amp;N UC'!$M102))</f>
        <v>0</v>
      </c>
      <c r="M446" s="376">
        <f>M369*('7. INPUT O&amp;N UC'!$M102/(1-'7. INPUT O&amp;N UC'!$M102))</f>
        <v>185.18518518518519</v>
      </c>
      <c r="N446" s="376">
        <f>N369*('7. INPUT O&amp;N UC'!$M102/(1-'7. INPUT O&amp;N UC'!$M102))</f>
        <v>185.18518518518519</v>
      </c>
      <c r="O446" s="376">
        <f>O369*('7. INPUT O&amp;N UC'!$M102/(1-'7. INPUT O&amp;N UC'!$M102))</f>
        <v>185.18518518518519</v>
      </c>
      <c r="P446" s="376">
        <f>P369*('7. INPUT O&amp;N UC'!$M102/(1-'7. INPUT O&amp;N UC'!$M102))</f>
        <v>0</v>
      </c>
      <c r="Q446" s="376">
        <f>Q369*('7. INPUT O&amp;N UC'!$M102/(1-'7. INPUT O&amp;N UC'!$M102))</f>
        <v>0</v>
      </c>
      <c r="R446" s="376">
        <f>R369*('7. INPUT O&amp;N UC'!$M102/(1-'7. INPUT O&amp;N UC'!$M102))</f>
        <v>0</v>
      </c>
      <c r="S446" s="376">
        <f>S369*('7. INPUT O&amp;N UC'!$M102/(1-'7. INPUT O&amp;N UC'!$M102))</f>
        <v>0</v>
      </c>
      <c r="T446" s="376">
        <f>T369*('7. INPUT O&amp;N UC'!$M102/(1-'7. INPUT O&amp;N UC'!$M102))</f>
        <v>0</v>
      </c>
      <c r="U446" s="376">
        <f>U369*('7. INPUT O&amp;N UC'!$M102/(1-'7. INPUT O&amp;N UC'!$M102))</f>
        <v>0</v>
      </c>
      <c r="V446" s="376">
        <f>V369*('7. INPUT O&amp;N UC'!$M102/(1-'7. INPUT O&amp;N UC'!$M102))</f>
        <v>0</v>
      </c>
      <c r="W446" s="376">
        <f>W369*('7. INPUT O&amp;N UC'!$M102/(1-'7. INPUT O&amp;N UC'!$M102))</f>
        <v>0</v>
      </c>
      <c r="X446" s="376">
        <f>X369*('7. INPUT O&amp;N UC'!$M102/(1-'7. INPUT O&amp;N UC'!$M102))</f>
        <v>0</v>
      </c>
      <c r="Y446" s="376">
        <f>Y369*('7. INPUT O&amp;N UC'!$M102/(1-'7. INPUT O&amp;N UC'!$M102))</f>
        <v>0</v>
      </c>
      <c r="Z446" s="376">
        <f>Z369*('7. INPUT O&amp;N UC'!$M102/(1-'7. INPUT O&amp;N UC'!$M102))</f>
        <v>0</v>
      </c>
      <c r="AA446" s="376">
        <f>AA369*('7. INPUT O&amp;N UC'!$M102/(1-'7. INPUT O&amp;N UC'!$M102))</f>
        <v>0</v>
      </c>
      <c r="AB446" s="376">
        <f>AB369*('7. INPUT O&amp;N UC'!$M102/(1-'7. INPUT O&amp;N UC'!$M102))</f>
        <v>0</v>
      </c>
      <c r="AC446" s="376">
        <f>AC369*('7. INPUT O&amp;N UC'!$M102/(1-'7. INPUT O&amp;N UC'!$M102))</f>
        <v>0</v>
      </c>
      <c r="AD446" s="376">
        <f>AD369*('7. INPUT O&amp;N UC'!$M102/(1-'7. INPUT O&amp;N UC'!$M102))</f>
        <v>0</v>
      </c>
      <c r="AE446" s="376">
        <f>AE369*('7. INPUT O&amp;N UC'!$M102/(1-'7. INPUT O&amp;N UC'!$M102))</f>
        <v>0</v>
      </c>
      <c r="AF446" s="376">
        <f>AF369*('7. INPUT O&amp;N UC'!$M102/(1-'7. INPUT O&amp;N UC'!$M102))</f>
        <v>0</v>
      </c>
      <c r="AG446" s="376">
        <f>AG369*('7. INPUT O&amp;N UC'!$M102/(1-'7. INPUT O&amp;N UC'!$M102))</f>
        <v>0</v>
      </c>
      <c r="AH446" s="376">
        <f>AH369*('7. INPUT O&amp;N UC'!$M102/(1-'7. INPUT O&amp;N UC'!$M102))</f>
        <v>0</v>
      </c>
      <c r="AI446" s="376">
        <f>AI369*('7. INPUT O&amp;N UC'!$M102/(1-'7. INPUT O&amp;N UC'!$M102))</f>
        <v>0</v>
      </c>
      <c r="AJ446" s="376">
        <f>AJ369*('7. INPUT O&amp;N UC'!$M102/(1-'7. INPUT O&amp;N UC'!$M102))</f>
        <v>0</v>
      </c>
      <c r="AK446" s="376">
        <f>AK369*('7. INPUT O&amp;N UC'!$M102/(1-'7. INPUT O&amp;N UC'!$M102))</f>
        <v>0</v>
      </c>
      <c r="AL446" s="376">
        <f>AL369*('7. INPUT O&amp;N UC'!$M102/(1-'7. INPUT O&amp;N UC'!$M102))</f>
        <v>0</v>
      </c>
      <c r="AM446" s="376">
        <f>AM369*('7. INPUT O&amp;N UC'!$M102/(1-'7. INPUT O&amp;N UC'!$M102))</f>
        <v>0</v>
      </c>
      <c r="AN446" s="376">
        <f>AN369*('7. INPUT O&amp;N UC'!$M102/(1-'7. INPUT O&amp;N UC'!$M102))</f>
        <v>0</v>
      </c>
      <c r="AO446" s="376">
        <f>AO369*('7. INPUT O&amp;N UC'!$M102/(1-'7. INPUT O&amp;N UC'!$M102))</f>
        <v>0</v>
      </c>
      <c r="AP446" s="376">
        <f>AP369*('7. INPUT O&amp;N UC'!$M102/(1-'7. INPUT O&amp;N UC'!$M102))</f>
        <v>0</v>
      </c>
      <c r="AQ446" s="376">
        <f>AQ369*('7. INPUT O&amp;N UC'!$M102/(1-'7. INPUT O&amp;N UC'!$M102))</f>
        <v>0</v>
      </c>
      <c r="AR446" s="376">
        <f>AR369*('7. INPUT O&amp;N UC'!$M102/(1-'7. INPUT O&amp;N UC'!$M102))</f>
        <v>0</v>
      </c>
      <c r="AS446" s="376">
        <f>AS369*('7. INPUT O&amp;N UC'!$M102/(1-'7. INPUT O&amp;N UC'!$M102))</f>
        <v>0</v>
      </c>
      <c r="AT446" s="376">
        <f>AT369*('7. INPUT O&amp;N UC'!$M102/(1-'7. INPUT O&amp;N UC'!$M102))</f>
        <v>0</v>
      </c>
      <c r="AU446" s="376">
        <f>AU369*('7. INPUT O&amp;N UC'!$M102/(1-'7. INPUT O&amp;N UC'!$M102))</f>
        <v>0</v>
      </c>
      <c r="AV446" s="376">
        <f>AV369*('7. INPUT O&amp;N UC'!$M102/(1-'7. INPUT O&amp;N UC'!$M102))</f>
        <v>0</v>
      </c>
      <c r="AW446" s="376">
        <f>AW369*('7. INPUT O&amp;N UC'!$M102/(1-'7. INPUT O&amp;N UC'!$M102))</f>
        <v>0</v>
      </c>
      <c r="AX446" s="376">
        <f>AX369*('7. INPUT O&amp;N UC'!$M102/(1-'7. INPUT O&amp;N UC'!$M102))</f>
        <v>0</v>
      </c>
      <c r="AY446" s="376">
        <f>AY369*('7. INPUT O&amp;N UC'!$M102/(1-'7. INPUT O&amp;N UC'!$M102))</f>
        <v>0</v>
      </c>
      <c r="AZ446" s="376">
        <f>AZ369*('7. INPUT O&amp;N UC'!$M102/(1-'7. INPUT O&amp;N UC'!$M102))</f>
        <v>0</v>
      </c>
      <c r="BA446" s="376">
        <f>BA369*('7. INPUT O&amp;N UC'!$M102/(1-'7. INPUT O&amp;N UC'!$M102))</f>
        <v>0</v>
      </c>
      <c r="BB446" s="376">
        <f>BB369*('7. INPUT O&amp;N UC'!$M102/(1-'7. INPUT O&amp;N UC'!$M102))</f>
        <v>0</v>
      </c>
      <c r="BC446" s="376">
        <f>BC369*('7. INPUT O&amp;N UC'!$M102/(1-'7. INPUT O&amp;N UC'!$M102))</f>
        <v>0</v>
      </c>
      <c r="BD446" s="376">
        <f>BD369*('7. INPUT O&amp;N UC'!$M102/(1-'7. INPUT O&amp;N UC'!$M102))</f>
        <v>0</v>
      </c>
      <c r="BE446" s="376">
        <f>BE369*('7. INPUT O&amp;N UC'!$M102/(1-'7. INPUT O&amp;N UC'!$M102))</f>
        <v>0</v>
      </c>
      <c r="BF446" s="376">
        <f>BF369*('7. INPUT O&amp;N UC'!$M102/(1-'7. INPUT O&amp;N UC'!$M102))</f>
        <v>0</v>
      </c>
      <c r="BG446" s="376">
        <f>BG369*('7. INPUT O&amp;N UC'!$M102/(1-'7. INPUT O&amp;N UC'!$M102))</f>
        <v>0</v>
      </c>
      <c r="BH446" s="376">
        <f>BH369*('7. INPUT O&amp;N UC'!$M102/(1-'7. INPUT O&amp;N UC'!$M102))</f>
        <v>0</v>
      </c>
      <c r="BI446" s="376">
        <f>BI369*('7. INPUT O&amp;N UC'!$M102/(1-'7. INPUT O&amp;N UC'!$M102))</f>
        <v>0</v>
      </c>
      <c r="BJ446" s="376">
        <f>BJ369*('7. INPUT O&amp;N UC'!$M102/(1-'7. INPUT O&amp;N UC'!$M102))</f>
        <v>0</v>
      </c>
      <c r="BK446" s="376">
        <f>BK369*('7. INPUT O&amp;N UC'!$M102/(1-'7. INPUT O&amp;N UC'!$M102))</f>
        <v>0</v>
      </c>
      <c r="BL446" s="376">
        <f>BL369*('7. INPUT O&amp;N UC'!$M102/(1-'7. INPUT O&amp;N UC'!$M102))</f>
        <v>0</v>
      </c>
      <c r="BM446" s="376">
        <f>BM369*('7. INPUT O&amp;N UC'!$M102/(1-'7. INPUT O&amp;N UC'!$M102))</f>
        <v>0</v>
      </c>
      <c r="BN446" s="376">
        <f>BN369*('7. INPUT O&amp;N UC'!$M102/(1-'7. INPUT O&amp;N UC'!$M102))</f>
        <v>0</v>
      </c>
      <c r="BO446" s="376">
        <f>BO369*('7. INPUT O&amp;N UC'!$M102/(1-'7. INPUT O&amp;N UC'!$M102))</f>
        <v>0</v>
      </c>
      <c r="BP446" s="376">
        <f>BP369*('7. INPUT O&amp;N UC'!$M102/(1-'7. INPUT O&amp;N UC'!$M102))</f>
        <v>0</v>
      </c>
      <c r="BQ446" s="376">
        <f>BQ369*('7. INPUT O&amp;N UC'!$M102/(1-'7. INPUT O&amp;N UC'!$M102))</f>
        <v>0</v>
      </c>
      <c r="BR446" s="376">
        <f>BR369*('7. INPUT O&amp;N UC'!$M102/(1-'7. INPUT O&amp;N UC'!$M102))</f>
        <v>0</v>
      </c>
      <c r="BS446" s="376">
        <f>BS369*('7. INPUT O&amp;N UC'!$M102/(1-'7. INPUT O&amp;N UC'!$M102))</f>
        <v>0</v>
      </c>
    </row>
    <row r="447" spans="2:71" outlineLevel="2">
      <c r="B447" s="129" t="str">
        <f t="shared" si="254"/>
        <v>O&amp;N UC-4.1.2-Item #2</v>
      </c>
      <c r="C447" s="129" t="str">
        <f t="shared" si="254"/>
        <v>Crowd Monitoring - EPU setup</v>
      </c>
      <c r="E447" s="376">
        <f t="shared" si="244"/>
        <v>111.11111111111111</v>
      </c>
      <c r="F447" s="376">
        <f t="shared" si="245"/>
        <v>111.11111111111111</v>
      </c>
      <c r="G447" s="376">
        <f t="shared" si="246"/>
        <v>0</v>
      </c>
      <c r="H447" s="376">
        <f t="shared" si="247"/>
        <v>0</v>
      </c>
      <c r="I447" s="376">
        <f t="shared" si="248"/>
        <v>0</v>
      </c>
      <c r="J447" s="376">
        <f t="shared" si="249"/>
        <v>0</v>
      </c>
      <c r="K447" s="322"/>
      <c r="L447" s="376">
        <f>L370*('7. INPUT O&amp;N UC'!$M103/(1-'7. INPUT O&amp;N UC'!$M103))</f>
        <v>0</v>
      </c>
      <c r="M447" s="376">
        <f>M370*('7. INPUT O&amp;N UC'!$M103/(1-'7. INPUT O&amp;N UC'!$M103))</f>
        <v>37.037037037037038</v>
      </c>
      <c r="N447" s="376">
        <f>N370*('7. INPUT O&amp;N UC'!$M103/(1-'7. INPUT O&amp;N UC'!$M103))</f>
        <v>37.037037037037038</v>
      </c>
      <c r="O447" s="376">
        <f>O370*('7. INPUT O&amp;N UC'!$M103/(1-'7. INPUT O&amp;N UC'!$M103))</f>
        <v>37.037037037037038</v>
      </c>
      <c r="P447" s="376">
        <f>P370*('7. INPUT O&amp;N UC'!$M103/(1-'7. INPUT O&amp;N UC'!$M103))</f>
        <v>0</v>
      </c>
      <c r="Q447" s="376">
        <f>Q370*('7. INPUT O&amp;N UC'!$M103/(1-'7. INPUT O&amp;N UC'!$M103))</f>
        <v>0</v>
      </c>
      <c r="R447" s="376">
        <f>R370*('7. INPUT O&amp;N UC'!$M103/(1-'7. INPUT O&amp;N UC'!$M103))</f>
        <v>0</v>
      </c>
      <c r="S447" s="376">
        <f>S370*('7. INPUT O&amp;N UC'!$M103/(1-'7. INPUT O&amp;N UC'!$M103))</f>
        <v>0</v>
      </c>
      <c r="T447" s="376">
        <f>T370*('7. INPUT O&amp;N UC'!$M103/(1-'7. INPUT O&amp;N UC'!$M103))</f>
        <v>0</v>
      </c>
      <c r="U447" s="376">
        <f>U370*('7. INPUT O&amp;N UC'!$M103/(1-'7. INPUT O&amp;N UC'!$M103))</f>
        <v>0</v>
      </c>
      <c r="V447" s="376">
        <f>V370*('7. INPUT O&amp;N UC'!$M103/(1-'7. INPUT O&amp;N UC'!$M103))</f>
        <v>0</v>
      </c>
      <c r="W447" s="376">
        <f>W370*('7. INPUT O&amp;N UC'!$M103/(1-'7. INPUT O&amp;N UC'!$M103))</f>
        <v>0</v>
      </c>
      <c r="X447" s="376">
        <f>X370*('7. INPUT O&amp;N UC'!$M103/(1-'7. INPUT O&amp;N UC'!$M103))</f>
        <v>0</v>
      </c>
      <c r="Y447" s="376">
        <f>Y370*('7. INPUT O&amp;N UC'!$M103/(1-'7. INPUT O&amp;N UC'!$M103))</f>
        <v>0</v>
      </c>
      <c r="Z447" s="376">
        <f>Z370*('7. INPUT O&amp;N UC'!$M103/(1-'7. INPUT O&amp;N UC'!$M103))</f>
        <v>0</v>
      </c>
      <c r="AA447" s="376">
        <f>AA370*('7. INPUT O&amp;N UC'!$M103/(1-'7. INPUT O&amp;N UC'!$M103))</f>
        <v>0</v>
      </c>
      <c r="AB447" s="376">
        <f>AB370*('7. INPUT O&amp;N UC'!$M103/(1-'7. INPUT O&amp;N UC'!$M103))</f>
        <v>0</v>
      </c>
      <c r="AC447" s="376">
        <f>AC370*('7. INPUT O&amp;N UC'!$M103/(1-'7. INPUT O&amp;N UC'!$M103))</f>
        <v>0</v>
      </c>
      <c r="AD447" s="376">
        <f>AD370*('7. INPUT O&amp;N UC'!$M103/(1-'7. INPUT O&amp;N UC'!$M103))</f>
        <v>0</v>
      </c>
      <c r="AE447" s="376">
        <f>AE370*('7. INPUT O&amp;N UC'!$M103/(1-'7. INPUT O&amp;N UC'!$M103))</f>
        <v>0</v>
      </c>
      <c r="AF447" s="376">
        <f>AF370*('7. INPUT O&amp;N UC'!$M103/(1-'7. INPUT O&amp;N UC'!$M103))</f>
        <v>0</v>
      </c>
      <c r="AG447" s="376">
        <f>AG370*('7. INPUT O&amp;N UC'!$M103/(1-'7. INPUT O&amp;N UC'!$M103))</f>
        <v>0</v>
      </c>
      <c r="AH447" s="376">
        <f>AH370*('7. INPUT O&amp;N UC'!$M103/(1-'7. INPUT O&amp;N UC'!$M103))</f>
        <v>0</v>
      </c>
      <c r="AI447" s="376">
        <f>AI370*('7. INPUT O&amp;N UC'!$M103/(1-'7. INPUT O&amp;N UC'!$M103))</f>
        <v>0</v>
      </c>
      <c r="AJ447" s="376">
        <f>AJ370*('7. INPUT O&amp;N UC'!$M103/(1-'7. INPUT O&amp;N UC'!$M103))</f>
        <v>0</v>
      </c>
      <c r="AK447" s="376">
        <f>AK370*('7. INPUT O&amp;N UC'!$M103/(1-'7. INPUT O&amp;N UC'!$M103))</f>
        <v>0</v>
      </c>
      <c r="AL447" s="376">
        <f>AL370*('7. INPUT O&amp;N UC'!$M103/(1-'7. INPUT O&amp;N UC'!$M103))</f>
        <v>0</v>
      </c>
      <c r="AM447" s="376">
        <f>AM370*('7. INPUT O&amp;N UC'!$M103/(1-'7. INPUT O&amp;N UC'!$M103))</f>
        <v>0</v>
      </c>
      <c r="AN447" s="376">
        <f>AN370*('7. INPUT O&amp;N UC'!$M103/(1-'7. INPUT O&amp;N UC'!$M103))</f>
        <v>0</v>
      </c>
      <c r="AO447" s="376">
        <f>AO370*('7. INPUT O&amp;N UC'!$M103/(1-'7. INPUT O&amp;N UC'!$M103))</f>
        <v>0</v>
      </c>
      <c r="AP447" s="376">
        <f>AP370*('7. INPUT O&amp;N UC'!$M103/(1-'7. INPUT O&amp;N UC'!$M103))</f>
        <v>0</v>
      </c>
      <c r="AQ447" s="376">
        <f>AQ370*('7. INPUT O&amp;N UC'!$M103/(1-'7. INPUT O&amp;N UC'!$M103))</f>
        <v>0</v>
      </c>
      <c r="AR447" s="376">
        <f>AR370*('7. INPUT O&amp;N UC'!$M103/(1-'7. INPUT O&amp;N UC'!$M103))</f>
        <v>0</v>
      </c>
      <c r="AS447" s="376">
        <f>AS370*('7. INPUT O&amp;N UC'!$M103/(1-'7. INPUT O&amp;N UC'!$M103))</f>
        <v>0</v>
      </c>
      <c r="AT447" s="376">
        <f>AT370*('7. INPUT O&amp;N UC'!$M103/(1-'7. INPUT O&amp;N UC'!$M103))</f>
        <v>0</v>
      </c>
      <c r="AU447" s="376">
        <f>AU370*('7. INPUT O&amp;N UC'!$M103/(1-'7. INPUT O&amp;N UC'!$M103))</f>
        <v>0</v>
      </c>
      <c r="AV447" s="376">
        <f>AV370*('7. INPUT O&amp;N UC'!$M103/(1-'7. INPUT O&amp;N UC'!$M103))</f>
        <v>0</v>
      </c>
      <c r="AW447" s="376">
        <f>AW370*('7. INPUT O&amp;N UC'!$M103/(1-'7. INPUT O&amp;N UC'!$M103))</f>
        <v>0</v>
      </c>
      <c r="AX447" s="376">
        <f>AX370*('7. INPUT O&amp;N UC'!$M103/(1-'7. INPUT O&amp;N UC'!$M103))</f>
        <v>0</v>
      </c>
      <c r="AY447" s="376">
        <f>AY370*('7. INPUT O&amp;N UC'!$M103/(1-'7. INPUT O&amp;N UC'!$M103))</f>
        <v>0</v>
      </c>
      <c r="AZ447" s="376">
        <f>AZ370*('7. INPUT O&amp;N UC'!$M103/(1-'7. INPUT O&amp;N UC'!$M103))</f>
        <v>0</v>
      </c>
      <c r="BA447" s="376">
        <f>BA370*('7. INPUT O&amp;N UC'!$M103/(1-'7. INPUT O&amp;N UC'!$M103))</f>
        <v>0</v>
      </c>
      <c r="BB447" s="376">
        <f>BB370*('7. INPUT O&amp;N UC'!$M103/(1-'7. INPUT O&amp;N UC'!$M103))</f>
        <v>0</v>
      </c>
      <c r="BC447" s="376">
        <f>BC370*('7. INPUT O&amp;N UC'!$M103/(1-'7. INPUT O&amp;N UC'!$M103))</f>
        <v>0</v>
      </c>
      <c r="BD447" s="376">
        <f>BD370*('7. INPUT O&amp;N UC'!$M103/(1-'7. INPUT O&amp;N UC'!$M103))</f>
        <v>0</v>
      </c>
      <c r="BE447" s="376">
        <f>BE370*('7. INPUT O&amp;N UC'!$M103/(1-'7. INPUT O&amp;N UC'!$M103))</f>
        <v>0</v>
      </c>
      <c r="BF447" s="376">
        <f>BF370*('7. INPUT O&amp;N UC'!$M103/(1-'7. INPUT O&amp;N UC'!$M103))</f>
        <v>0</v>
      </c>
      <c r="BG447" s="376">
        <f>BG370*('7. INPUT O&amp;N UC'!$M103/(1-'7. INPUT O&amp;N UC'!$M103))</f>
        <v>0</v>
      </c>
      <c r="BH447" s="376">
        <f>BH370*('7. INPUT O&amp;N UC'!$M103/(1-'7. INPUT O&amp;N UC'!$M103))</f>
        <v>0</v>
      </c>
      <c r="BI447" s="376">
        <f>BI370*('7. INPUT O&amp;N UC'!$M103/(1-'7. INPUT O&amp;N UC'!$M103))</f>
        <v>0</v>
      </c>
      <c r="BJ447" s="376">
        <f>BJ370*('7. INPUT O&amp;N UC'!$M103/(1-'7. INPUT O&amp;N UC'!$M103))</f>
        <v>0</v>
      </c>
      <c r="BK447" s="376">
        <f>BK370*('7. INPUT O&amp;N UC'!$M103/(1-'7. INPUT O&amp;N UC'!$M103))</f>
        <v>0</v>
      </c>
      <c r="BL447" s="376">
        <f>BL370*('7. INPUT O&amp;N UC'!$M103/(1-'7. INPUT O&amp;N UC'!$M103))</f>
        <v>0</v>
      </c>
      <c r="BM447" s="376">
        <f>BM370*('7. INPUT O&amp;N UC'!$M103/(1-'7. INPUT O&amp;N UC'!$M103))</f>
        <v>0</v>
      </c>
      <c r="BN447" s="376">
        <f>BN370*('7. INPUT O&amp;N UC'!$M103/(1-'7. INPUT O&amp;N UC'!$M103))</f>
        <v>0</v>
      </c>
      <c r="BO447" s="376">
        <f>BO370*('7. INPUT O&amp;N UC'!$M103/(1-'7. INPUT O&amp;N UC'!$M103))</f>
        <v>0</v>
      </c>
      <c r="BP447" s="376">
        <f>BP370*('7. INPUT O&amp;N UC'!$M103/(1-'7. INPUT O&amp;N UC'!$M103))</f>
        <v>0</v>
      </c>
      <c r="BQ447" s="376">
        <f>BQ370*('7. INPUT O&amp;N UC'!$M103/(1-'7. INPUT O&amp;N UC'!$M103))</f>
        <v>0</v>
      </c>
      <c r="BR447" s="376">
        <f>BR370*('7. INPUT O&amp;N UC'!$M103/(1-'7. INPUT O&amp;N UC'!$M103))</f>
        <v>0</v>
      </c>
      <c r="BS447" s="376">
        <f>BS370*('7. INPUT O&amp;N UC'!$M103/(1-'7. INPUT O&amp;N UC'!$M103))</f>
        <v>0</v>
      </c>
    </row>
    <row r="448" spans="2:71" outlineLevel="2">
      <c r="B448" s="129" t="str">
        <f t="shared" si="254"/>
        <v>O&amp;N UC-4.1.2-Item #3</v>
      </c>
      <c r="C448" s="129" t="str">
        <f t="shared" si="254"/>
        <v>Audio Notification - EPU setup</v>
      </c>
      <c r="E448" s="376">
        <f t="shared" si="244"/>
        <v>555.55555555555554</v>
      </c>
      <c r="F448" s="376">
        <f t="shared" si="245"/>
        <v>555.55555555555554</v>
      </c>
      <c r="G448" s="376">
        <f t="shared" si="246"/>
        <v>0</v>
      </c>
      <c r="H448" s="376">
        <f t="shared" si="247"/>
        <v>0</v>
      </c>
      <c r="I448" s="376">
        <f t="shared" si="248"/>
        <v>0</v>
      </c>
      <c r="J448" s="376">
        <f t="shared" si="249"/>
        <v>0</v>
      </c>
      <c r="K448" s="322"/>
      <c r="L448" s="376">
        <f>L371*('7. INPUT O&amp;N UC'!$M104/(1-'7. INPUT O&amp;N UC'!$M104))</f>
        <v>0</v>
      </c>
      <c r="M448" s="376">
        <f>M371*('7. INPUT O&amp;N UC'!$M104/(1-'7. INPUT O&amp;N UC'!$M104))</f>
        <v>185.18518518518519</v>
      </c>
      <c r="N448" s="376">
        <f>N371*('7. INPUT O&amp;N UC'!$M104/(1-'7. INPUT O&amp;N UC'!$M104))</f>
        <v>185.18518518518519</v>
      </c>
      <c r="O448" s="376">
        <f>O371*('7. INPUT O&amp;N UC'!$M104/(1-'7. INPUT O&amp;N UC'!$M104))</f>
        <v>185.18518518518519</v>
      </c>
      <c r="P448" s="376">
        <f>P371*('7. INPUT O&amp;N UC'!$M104/(1-'7. INPUT O&amp;N UC'!$M104))</f>
        <v>0</v>
      </c>
      <c r="Q448" s="376">
        <f>Q371*('7. INPUT O&amp;N UC'!$M104/(1-'7. INPUT O&amp;N UC'!$M104))</f>
        <v>0</v>
      </c>
      <c r="R448" s="376">
        <f>R371*('7. INPUT O&amp;N UC'!$M104/(1-'7. INPUT O&amp;N UC'!$M104))</f>
        <v>0</v>
      </c>
      <c r="S448" s="376">
        <f>S371*('7. INPUT O&amp;N UC'!$M104/(1-'7. INPUT O&amp;N UC'!$M104))</f>
        <v>0</v>
      </c>
      <c r="T448" s="376">
        <f>T371*('7. INPUT O&amp;N UC'!$M104/(1-'7. INPUT O&amp;N UC'!$M104))</f>
        <v>0</v>
      </c>
      <c r="U448" s="376">
        <f>U371*('7. INPUT O&amp;N UC'!$M104/(1-'7. INPUT O&amp;N UC'!$M104))</f>
        <v>0</v>
      </c>
      <c r="V448" s="376">
        <f>V371*('7. INPUT O&amp;N UC'!$M104/(1-'7. INPUT O&amp;N UC'!$M104))</f>
        <v>0</v>
      </c>
      <c r="W448" s="376">
        <f>W371*('7. INPUT O&amp;N UC'!$M104/(1-'7. INPUT O&amp;N UC'!$M104))</f>
        <v>0</v>
      </c>
      <c r="X448" s="376">
        <f>X371*('7. INPUT O&amp;N UC'!$M104/(1-'7. INPUT O&amp;N UC'!$M104))</f>
        <v>0</v>
      </c>
      <c r="Y448" s="376">
        <f>Y371*('7. INPUT O&amp;N UC'!$M104/(1-'7. INPUT O&amp;N UC'!$M104))</f>
        <v>0</v>
      </c>
      <c r="Z448" s="376">
        <f>Z371*('7. INPUT O&amp;N UC'!$M104/(1-'7. INPUT O&amp;N UC'!$M104))</f>
        <v>0</v>
      </c>
      <c r="AA448" s="376">
        <f>AA371*('7. INPUT O&amp;N UC'!$M104/(1-'7. INPUT O&amp;N UC'!$M104))</f>
        <v>0</v>
      </c>
      <c r="AB448" s="376">
        <f>AB371*('7. INPUT O&amp;N UC'!$M104/(1-'7. INPUT O&amp;N UC'!$M104))</f>
        <v>0</v>
      </c>
      <c r="AC448" s="376">
        <f>AC371*('7. INPUT O&amp;N UC'!$M104/(1-'7. INPUT O&amp;N UC'!$M104))</f>
        <v>0</v>
      </c>
      <c r="AD448" s="376">
        <f>AD371*('7. INPUT O&amp;N UC'!$M104/(1-'7. INPUT O&amp;N UC'!$M104))</f>
        <v>0</v>
      </c>
      <c r="AE448" s="376">
        <f>AE371*('7. INPUT O&amp;N UC'!$M104/(1-'7. INPUT O&amp;N UC'!$M104))</f>
        <v>0</v>
      </c>
      <c r="AF448" s="376">
        <f>AF371*('7. INPUT O&amp;N UC'!$M104/(1-'7. INPUT O&amp;N UC'!$M104))</f>
        <v>0</v>
      </c>
      <c r="AG448" s="376">
        <f>AG371*('7. INPUT O&amp;N UC'!$M104/(1-'7. INPUT O&amp;N UC'!$M104))</f>
        <v>0</v>
      </c>
      <c r="AH448" s="376">
        <f>AH371*('7. INPUT O&amp;N UC'!$M104/(1-'7. INPUT O&amp;N UC'!$M104))</f>
        <v>0</v>
      </c>
      <c r="AI448" s="376">
        <f>AI371*('7. INPUT O&amp;N UC'!$M104/(1-'7. INPUT O&amp;N UC'!$M104))</f>
        <v>0</v>
      </c>
      <c r="AJ448" s="376">
        <f>AJ371*('7. INPUT O&amp;N UC'!$M104/(1-'7. INPUT O&amp;N UC'!$M104))</f>
        <v>0</v>
      </c>
      <c r="AK448" s="376">
        <f>AK371*('7. INPUT O&amp;N UC'!$M104/(1-'7. INPUT O&amp;N UC'!$M104))</f>
        <v>0</v>
      </c>
      <c r="AL448" s="376">
        <f>AL371*('7. INPUT O&amp;N UC'!$M104/(1-'7. INPUT O&amp;N UC'!$M104))</f>
        <v>0</v>
      </c>
      <c r="AM448" s="376">
        <f>AM371*('7. INPUT O&amp;N UC'!$M104/(1-'7. INPUT O&amp;N UC'!$M104))</f>
        <v>0</v>
      </c>
      <c r="AN448" s="376">
        <f>AN371*('7. INPUT O&amp;N UC'!$M104/(1-'7. INPUT O&amp;N UC'!$M104))</f>
        <v>0</v>
      </c>
      <c r="AO448" s="376">
        <f>AO371*('7. INPUT O&amp;N UC'!$M104/(1-'7. INPUT O&amp;N UC'!$M104))</f>
        <v>0</v>
      </c>
      <c r="AP448" s="376">
        <f>AP371*('7. INPUT O&amp;N UC'!$M104/(1-'7. INPUT O&amp;N UC'!$M104))</f>
        <v>0</v>
      </c>
      <c r="AQ448" s="376">
        <f>AQ371*('7. INPUT O&amp;N UC'!$M104/(1-'7. INPUT O&amp;N UC'!$M104))</f>
        <v>0</v>
      </c>
      <c r="AR448" s="376">
        <f>AR371*('7. INPUT O&amp;N UC'!$M104/(1-'7. INPUT O&amp;N UC'!$M104))</f>
        <v>0</v>
      </c>
      <c r="AS448" s="376">
        <f>AS371*('7. INPUT O&amp;N UC'!$M104/(1-'7. INPUT O&amp;N UC'!$M104))</f>
        <v>0</v>
      </c>
      <c r="AT448" s="376">
        <f>AT371*('7. INPUT O&amp;N UC'!$M104/(1-'7. INPUT O&amp;N UC'!$M104))</f>
        <v>0</v>
      </c>
      <c r="AU448" s="376">
        <f>AU371*('7. INPUT O&amp;N UC'!$M104/(1-'7. INPUT O&amp;N UC'!$M104))</f>
        <v>0</v>
      </c>
      <c r="AV448" s="376">
        <f>AV371*('7. INPUT O&amp;N UC'!$M104/(1-'7. INPUT O&amp;N UC'!$M104))</f>
        <v>0</v>
      </c>
      <c r="AW448" s="376">
        <f>AW371*('7. INPUT O&amp;N UC'!$M104/(1-'7. INPUT O&amp;N UC'!$M104))</f>
        <v>0</v>
      </c>
      <c r="AX448" s="376">
        <f>AX371*('7. INPUT O&amp;N UC'!$M104/(1-'7. INPUT O&amp;N UC'!$M104))</f>
        <v>0</v>
      </c>
      <c r="AY448" s="376">
        <f>AY371*('7. INPUT O&amp;N UC'!$M104/(1-'7. INPUT O&amp;N UC'!$M104))</f>
        <v>0</v>
      </c>
      <c r="AZ448" s="376">
        <f>AZ371*('7. INPUT O&amp;N UC'!$M104/(1-'7. INPUT O&amp;N UC'!$M104))</f>
        <v>0</v>
      </c>
      <c r="BA448" s="376">
        <f>BA371*('7. INPUT O&amp;N UC'!$M104/(1-'7. INPUT O&amp;N UC'!$M104))</f>
        <v>0</v>
      </c>
      <c r="BB448" s="376">
        <f>BB371*('7. INPUT O&amp;N UC'!$M104/(1-'7. INPUT O&amp;N UC'!$M104))</f>
        <v>0</v>
      </c>
      <c r="BC448" s="376">
        <f>BC371*('7. INPUT O&amp;N UC'!$M104/(1-'7. INPUT O&amp;N UC'!$M104))</f>
        <v>0</v>
      </c>
      <c r="BD448" s="376">
        <f>BD371*('7. INPUT O&amp;N UC'!$M104/(1-'7. INPUT O&amp;N UC'!$M104))</f>
        <v>0</v>
      </c>
      <c r="BE448" s="376">
        <f>BE371*('7. INPUT O&amp;N UC'!$M104/(1-'7. INPUT O&amp;N UC'!$M104))</f>
        <v>0</v>
      </c>
      <c r="BF448" s="376">
        <f>BF371*('7. INPUT O&amp;N UC'!$M104/(1-'7. INPUT O&amp;N UC'!$M104))</f>
        <v>0</v>
      </c>
      <c r="BG448" s="376">
        <f>BG371*('7. INPUT O&amp;N UC'!$M104/(1-'7. INPUT O&amp;N UC'!$M104))</f>
        <v>0</v>
      </c>
      <c r="BH448" s="376">
        <f>BH371*('7. INPUT O&amp;N UC'!$M104/(1-'7. INPUT O&amp;N UC'!$M104))</f>
        <v>0</v>
      </c>
      <c r="BI448" s="376">
        <f>BI371*('7. INPUT O&amp;N UC'!$M104/(1-'7. INPUT O&amp;N UC'!$M104))</f>
        <v>0</v>
      </c>
      <c r="BJ448" s="376">
        <f>BJ371*('7. INPUT O&amp;N UC'!$M104/(1-'7. INPUT O&amp;N UC'!$M104))</f>
        <v>0</v>
      </c>
      <c r="BK448" s="376">
        <f>BK371*('7. INPUT O&amp;N UC'!$M104/(1-'7. INPUT O&amp;N UC'!$M104))</f>
        <v>0</v>
      </c>
      <c r="BL448" s="376">
        <f>BL371*('7. INPUT O&amp;N UC'!$M104/(1-'7. INPUT O&amp;N UC'!$M104))</f>
        <v>0</v>
      </c>
      <c r="BM448" s="376">
        <f>BM371*('7. INPUT O&amp;N UC'!$M104/(1-'7. INPUT O&amp;N UC'!$M104))</f>
        <v>0</v>
      </c>
      <c r="BN448" s="376">
        <f>BN371*('7. INPUT O&amp;N UC'!$M104/(1-'7. INPUT O&amp;N UC'!$M104))</f>
        <v>0</v>
      </c>
      <c r="BO448" s="376">
        <f>BO371*('7. INPUT O&amp;N UC'!$M104/(1-'7. INPUT O&amp;N UC'!$M104))</f>
        <v>0</v>
      </c>
      <c r="BP448" s="376">
        <f>BP371*('7. INPUT O&amp;N UC'!$M104/(1-'7. INPUT O&amp;N UC'!$M104))</f>
        <v>0</v>
      </c>
      <c r="BQ448" s="376">
        <f>BQ371*('7. INPUT O&amp;N UC'!$M104/(1-'7. INPUT O&amp;N UC'!$M104))</f>
        <v>0</v>
      </c>
      <c r="BR448" s="376">
        <f>BR371*('7. INPUT O&amp;N UC'!$M104/(1-'7. INPUT O&amp;N UC'!$M104))</f>
        <v>0</v>
      </c>
      <c r="BS448" s="376">
        <f>BS371*('7. INPUT O&amp;N UC'!$M104/(1-'7. INPUT O&amp;N UC'!$M104))</f>
        <v>0</v>
      </c>
    </row>
    <row r="449" spans="2:71" outlineLevel="2">
      <c r="B449" s="129" t="str">
        <f t="shared" si="254"/>
        <v>O&amp;N UC-4.1.2-Item #4</v>
      </c>
      <c r="C449" s="129" t="str">
        <f t="shared" si="254"/>
        <v>Audio Notification - Base setup</v>
      </c>
      <c r="E449" s="376">
        <f t="shared" si="244"/>
        <v>111.11111111111111</v>
      </c>
      <c r="F449" s="376">
        <f t="shared" si="245"/>
        <v>111.11111111111111</v>
      </c>
      <c r="G449" s="376">
        <f t="shared" si="246"/>
        <v>0</v>
      </c>
      <c r="H449" s="376">
        <f t="shared" si="247"/>
        <v>0</v>
      </c>
      <c r="I449" s="376">
        <f t="shared" si="248"/>
        <v>0</v>
      </c>
      <c r="J449" s="376">
        <f t="shared" si="249"/>
        <v>0</v>
      </c>
      <c r="K449" s="322"/>
      <c r="L449" s="376">
        <f>L372*('7. INPUT O&amp;N UC'!$M105/(1-'7. INPUT O&amp;N UC'!$M105))</f>
        <v>0</v>
      </c>
      <c r="M449" s="376">
        <f>M372*('7. INPUT O&amp;N UC'!$M105/(1-'7. INPUT O&amp;N UC'!$M105))</f>
        <v>37.037037037037038</v>
      </c>
      <c r="N449" s="376">
        <f>N372*('7. INPUT O&amp;N UC'!$M105/(1-'7. INPUT O&amp;N UC'!$M105))</f>
        <v>37.037037037037038</v>
      </c>
      <c r="O449" s="376">
        <f>O372*('7. INPUT O&amp;N UC'!$M105/(1-'7. INPUT O&amp;N UC'!$M105))</f>
        <v>37.037037037037038</v>
      </c>
      <c r="P449" s="376">
        <f>P372*('7. INPUT O&amp;N UC'!$M105/(1-'7. INPUT O&amp;N UC'!$M105))</f>
        <v>0</v>
      </c>
      <c r="Q449" s="376">
        <f>Q372*('7. INPUT O&amp;N UC'!$M105/(1-'7. INPUT O&amp;N UC'!$M105))</f>
        <v>0</v>
      </c>
      <c r="R449" s="376">
        <f>R372*('7. INPUT O&amp;N UC'!$M105/(1-'7. INPUT O&amp;N UC'!$M105))</f>
        <v>0</v>
      </c>
      <c r="S449" s="376">
        <f>S372*('7. INPUT O&amp;N UC'!$M105/(1-'7. INPUT O&amp;N UC'!$M105))</f>
        <v>0</v>
      </c>
      <c r="T449" s="376">
        <f>T372*('7. INPUT O&amp;N UC'!$M105/(1-'7. INPUT O&amp;N UC'!$M105))</f>
        <v>0</v>
      </c>
      <c r="U449" s="376">
        <f>U372*('7. INPUT O&amp;N UC'!$M105/(1-'7. INPUT O&amp;N UC'!$M105))</f>
        <v>0</v>
      </c>
      <c r="V449" s="376">
        <f>V372*('7. INPUT O&amp;N UC'!$M105/(1-'7. INPUT O&amp;N UC'!$M105))</f>
        <v>0</v>
      </c>
      <c r="W449" s="376">
        <f>W372*('7. INPUT O&amp;N UC'!$M105/(1-'7. INPUT O&amp;N UC'!$M105))</f>
        <v>0</v>
      </c>
      <c r="X449" s="376">
        <f>X372*('7. INPUT O&amp;N UC'!$M105/(1-'7. INPUT O&amp;N UC'!$M105))</f>
        <v>0</v>
      </c>
      <c r="Y449" s="376">
        <f>Y372*('7. INPUT O&amp;N UC'!$M105/(1-'7. INPUT O&amp;N UC'!$M105))</f>
        <v>0</v>
      </c>
      <c r="Z449" s="376">
        <f>Z372*('7. INPUT O&amp;N UC'!$M105/(1-'7. INPUT O&amp;N UC'!$M105))</f>
        <v>0</v>
      </c>
      <c r="AA449" s="376">
        <f>AA372*('7. INPUT O&amp;N UC'!$M105/(1-'7. INPUT O&amp;N UC'!$M105))</f>
        <v>0</v>
      </c>
      <c r="AB449" s="376">
        <f>AB372*('7. INPUT O&amp;N UC'!$M105/(1-'7. INPUT O&amp;N UC'!$M105))</f>
        <v>0</v>
      </c>
      <c r="AC449" s="376">
        <f>AC372*('7. INPUT O&amp;N UC'!$M105/(1-'7. INPUT O&amp;N UC'!$M105))</f>
        <v>0</v>
      </c>
      <c r="AD449" s="376">
        <f>AD372*('7. INPUT O&amp;N UC'!$M105/(1-'7. INPUT O&amp;N UC'!$M105))</f>
        <v>0</v>
      </c>
      <c r="AE449" s="376">
        <f>AE372*('7. INPUT O&amp;N UC'!$M105/(1-'7. INPUT O&amp;N UC'!$M105))</f>
        <v>0</v>
      </c>
      <c r="AF449" s="376">
        <f>AF372*('7. INPUT O&amp;N UC'!$M105/(1-'7. INPUT O&amp;N UC'!$M105))</f>
        <v>0</v>
      </c>
      <c r="AG449" s="376">
        <f>AG372*('7. INPUT O&amp;N UC'!$M105/(1-'7. INPUT O&amp;N UC'!$M105))</f>
        <v>0</v>
      </c>
      <c r="AH449" s="376">
        <f>AH372*('7. INPUT O&amp;N UC'!$M105/(1-'7. INPUT O&amp;N UC'!$M105))</f>
        <v>0</v>
      </c>
      <c r="AI449" s="376">
        <f>AI372*('7. INPUT O&amp;N UC'!$M105/(1-'7. INPUT O&amp;N UC'!$M105))</f>
        <v>0</v>
      </c>
      <c r="AJ449" s="376">
        <f>AJ372*('7. INPUT O&amp;N UC'!$M105/(1-'7. INPUT O&amp;N UC'!$M105))</f>
        <v>0</v>
      </c>
      <c r="AK449" s="376">
        <f>AK372*('7. INPUT O&amp;N UC'!$M105/(1-'7. INPUT O&amp;N UC'!$M105))</f>
        <v>0</v>
      </c>
      <c r="AL449" s="376">
        <f>AL372*('7. INPUT O&amp;N UC'!$M105/(1-'7. INPUT O&amp;N UC'!$M105))</f>
        <v>0</v>
      </c>
      <c r="AM449" s="376">
        <f>AM372*('7. INPUT O&amp;N UC'!$M105/(1-'7. INPUT O&amp;N UC'!$M105))</f>
        <v>0</v>
      </c>
      <c r="AN449" s="376">
        <f>AN372*('7. INPUT O&amp;N UC'!$M105/(1-'7. INPUT O&amp;N UC'!$M105))</f>
        <v>0</v>
      </c>
      <c r="AO449" s="376">
        <f>AO372*('7. INPUT O&amp;N UC'!$M105/(1-'7. INPUT O&amp;N UC'!$M105))</f>
        <v>0</v>
      </c>
      <c r="AP449" s="376">
        <f>AP372*('7. INPUT O&amp;N UC'!$M105/(1-'7. INPUT O&amp;N UC'!$M105))</f>
        <v>0</v>
      </c>
      <c r="AQ449" s="376">
        <f>AQ372*('7. INPUT O&amp;N UC'!$M105/(1-'7. INPUT O&amp;N UC'!$M105))</f>
        <v>0</v>
      </c>
      <c r="AR449" s="376">
        <f>AR372*('7. INPUT O&amp;N UC'!$M105/(1-'7. INPUT O&amp;N UC'!$M105))</f>
        <v>0</v>
      </c>
      <c r="AS449" s="376">
        <f>AS372*('7. INPUT O&amp;N UC'!$M105/(1-'7. INPUT O&amp;N UC'!$M105))</f>
        <v>0</v>
      </c>
      <c r="AT449" s="376">
        <f>AT372*('7. INPUT O&amp;N UC'!$M105/(1-'7. INPUT O&amp;N UC'!$M105))</f>
        <v>0</v>
      </c>
      <c r="AU449" s="376">
        <f>AU372*('7. INPUT O&amp;N UC'!$M105/(1-'7. INPUT O&amp;N UC'!$M105))</f>
        <v>0</v>
      </c>
      <c r="AV449" s="376">
        <f>AV372*('7. INPUT O&amp;N UC'!$M105/(1-'7. INPUT O&amp;N UC'!$M105))</f>
        <v>0</v>
      </c>
      <c r="AW449" s="376">
        <f>AW372*('7. INPUT O&amp;N UC'!$M105/(1-'7. INPUT O&amp;N UC'!$M105))</f>
        <v>0</v>
      </c>
      <c r="AX449" s="376">
        <f>AX372*('7. INPUT O&amp;N UC'!$M105/(1-'7. INPUT O&amp;N UC'!$M105))</f>
        <v>0</v>
      </c>
      <c r="AY449" s="376">
        <f>AY372*('7. INPUT O&amp;N UC'!$M105/(1-'7. INPUT O&amp;N UC'!$M105))</f>
        <v>0</v>
      </c>
      <c r="AZ449" s="376">
        <f>AZ372*('7. INPUT O&amp;N UC'!$M105/(1-'7. INPUT O&amp;N UC'!$M105))</f>
        <v>0</v>
      </c>
      <c r="BA449" s="376">
        <f>BA372*('7. INPUT O&amp;N UC'!$M105/(1-'7. INPUT O&amp;N UC'!$M105))</f>
        <v>0</v>
      </c>
      <c r="BB449" s="376">
        <f>BB372*('7. INPUT O&amp;N UC'!$M105/(1-'7. INPUT O&amp;N UC'!$M105))</f>
        <v>0</v>
      </c>
      <c r="BC449" s="376">
        <f>BC372*('7. INPUT O&amp;N UC'!$M105/(1-'7. INPUT O&amp;N UC'!$M105))</f>
        <v>0</v>
      </c>
      <c r="BD449" s="376">
        <f>BD372*('7. INPUT O&amp;N UC'!$M105/(1-'7. INPUT O&amp;N UC'!$M105))</f>
        <v>0</v>
      </c>
      <c r="BE449" s="376">
        <f>BE372*('7. INPUT O&amp;N UC'!$M105/(1-'7. INPUT O&amp;N UC'!$M105))</f>
        <v>0</v>
      </c>
      <c r="BF449" s="376">
        <f>BF372*('7. INPUT O&amp;N UC'!$M105/(1-'7. INPUT O&amp;N UC'!$M105))</f>
        <v>0</v>
      </c>
      <c r="BG449" s="376">
        <f>BG372*('7. INPUT O&amp;N UC'!$M105/(1-'7. INPUT O&amp;N UC'!$M105))</f>
        <v>0</v>
      </c>
      <c r="BH449" s="376">
        <f>BH372*('7. INPUT O&amp;N UC'!$M105/(1-'7. INPUT O&amp;N UC'!$M105))</f>
        <v>0</v>
      </c>
      <c r="BI449" s="376">
        <f>BI372*('7. INPUT O&amp;N UC'!$M105/(1-'7. INPUT O&amp;N UC'!$M105))</f>
        <v>0</v>
      </c>
      <c r="BJ449" s="376">
        <f>BJ372*('7. INPUT O&amp;N UC'!$M105/(1-'7. INPUT O&amp;N UC'!$M105))</f>
        <v>0</v>
      </c>
      <c r="BK449" s="376">
        <f>BK372*('7. INPUT O&amp;N UC'!$M105/(1-'7. INPUT O&amp;N UC'!$M105))</f>
        <v>0</v>
      </c>
      <c r="BL449" s="376">
        <f>BL372*('7. INPUT O&amp;N UC'!$M105/(1-'7. INPUT O&amp;N UC'!$M105))</f>
        <v>0</v>
      </c>
      <c r="BM449" s="376">
        <f>BM372*('7. INPUT O&amp;N UC'!$M105/(1-'7. INPUT O&amp;N UC'!$M105))</f>
        <v>0</v>
      </c>
      <c r="BN449" s="376">
        <f>BN372*('7. INPUT O&amp;N UC'!$M105/(1-'7. INPUT O&amp;N UC'!$M105))</f>
        <v>0</v>
      </c>
      <c r="BO449" s="376">
        <f>BO372*('7. INPUT O&amp;N UC'!$M105/(1-'7. INPUT O&amp;N UC'!$M105))</f>
        <v>0</v>
      </c>
      <c r="BP449" s="376">
        <f>BP372*('7. INPUT O&amp;N UC'!$M105/(1-'7. INPUT O&amp;N UC'!$M105))</f>
        <v>0</v>
      </c>
      <c r="BQ449" s="376">
        <f>BQ372*('7. INPUT O&amp;N UC'!$M105/(1-'7. INPUT O&amp;N UC'!$M105))</f>
        <v>0</v>
      </c>
      <c r="BR449" s="376">
        <f>BR372*('7. INPUT O&amp;N UC'!$M105/(1-'7. INPUT O&amp;N UC'!$M105))</f>
        <v>0</v>
      </c>
      <c r="BS449" s="376">
        <f>BS372*('7. INPUT O&amp;N UC'!$M105/(1-'7. INPUT O&amp;N UC'!$M105))</f>
        <v>0</v>
      </c>
    </row>
    <row r="450" spans="2:71" outlineLevel="2">
      <c r="B450" s="129" t="str">
        <f t="shared" si="254"/>
        <v>O&amp;N UC-4.1.2-Item #5</v>
      </c>
      <c r="C450" s="129" t="str">
        <f t="shared" si="254"/>
        <v>Alarming Sounds - Base setup</v>
      </c>
      <c r="E450" s="376">
        <f t="shared" si="244"/>
        <v>555.55555555555554</v>
      </c>
      <c r="F450" s="376">
        <f t="shared" si="245"/>
        <v>555.55555555555554</v>
      </c>
      <c r="G450" s="376">
        <f t="shared" si="246"/>
        <v>0</v>
      </c>
      <c r="H450" s="376">
        <f t="shared" si="247"/>
        <v>0</v>
      </c>
      <c r="I450" s="376">
        <f t="shared" si="248"/>
        <v>0</v>
      </c>
      <c r="J450" s="376">
        <f t="shared" si="249"/>
        <v>0</v>
      </c>
      <c r="K450" s="322"/>
      <c r="L450" s="376">
        <f>L373*('7. INPUT O&amp;N UC'!$M106/(1-'7. INPUT O&amp;N UC'!$M106))</f>
        <v>0</v>
      </c>
      <c r="M450" s="376">
        <f>M373*('7. INPUT O&amp;N UC'!$M106/(1-'7. INPUT O&amp;N UC'!$M106))</f>
        <v>185.18518518518519</v>
      </c>
      <c r="N450" s="376">
        <f>N373*('7. INPUT O&amp;N UC'!$M106/(1-'7. INPUT O&amp;N UC'!$M106))</f>
        <v>185.18518518518519</v>
      </c>
      <c r="O450" s="376">
        <f>O373*('7. INPUT O&amp;N UC'!$M106/(1-'7. INPUT O&amp;N UC'!$M106))</f>
        <v>185.18518518518519</v>
      </c>
      <c r="P450" s="376">
        <f>P373*('7. INPUT O&amp;N UC'!$M106/(1-'7. INPUT O&amp;N UC'!$M106))</f>
        <v>0</v>
      </c>
      <c r="Q450" s="376">
        <f>Q373*('7. INPUT O&amp;N UC'!$M106/(1-'7. INPUT O&amp;N UC'!$M106))</f>
        <v>0</v>
      </c>
      <c r="R450" s="376">
        <f>R373*('7. INPUT O&amp;N UC'!$M106/(1-'7. INPUT O&amp;N UC'!$M106))</f>
        <v>0</v>
      </c>
      <c r="S450" s="376">
        <f>S373*('7. INPUT O&amp;N UC'!$M106/(1-'7. INPUT O&amp;N UC'!$M106))</f>
        <v>0</v>
      </c>
      <c r="T450" s="376">
        <f>T373*('7. INPUT O&amp;N UC'!$M106/(1-'7. INPUT O&amp;N UC'!$M106))</f>
        <v>0</v>
      </c>
      <c r="U450" s="376">
        <f>U373*('7. INPUT O&amp;N UC'!$M106/(1-'7. INPUT O&amp;N UC'!$M106))</f>
        <v>0</v>
      </c>
      <c r="V450" s="376">
        <f>V373*('7. INPUT O&amp;N UC'!$M106/(1-'7. INPUT O&amp;N UC'!$M106))</f>
        <v>0</v>
      </c>
      <c r="W450" s="376">
        <f>W373*('7. INPUT O&amp;N UC'!$M106/(1-'7. INPUT O&amp;N UC'!$M106))</f>
        <v>0</v>
      </c>
      <c r="X450" s="376">
        <f>X373*('7. INPUT O&amp;N UC'!$M106/(1-'7. INPUT O&amp;N UC'!$M106))</f>
        <v>0</v>
      </c>
      <c r="Y450" s="376">
        <f>Y373*('7. INPUT O&amp;N UC'!$M106/(1-'7. INPUT O&amp;N UC'!$M106))</f>
        <v>0</v>
      </c>
      <c r="Z450" s="376">
        <f>Z373*('7. INPUT O&amp;N UC'!$M106/(1-'7. INPUT O&amp;N UC'!$M106))</f>
        <v>0</v>
      </c>
      <c r="AA450" s="376">
        <f>AA373*('7. INPUT O&amp;N UC'!$M106/(1-'7. INPUT O&amp;N UC'!$M106))</f>
        <v>0</v>
      </c>
      <c r="AB450" s="376">
        <f>AB373*('7. INPUT O&amp;N UC'!$M106/(1-'7. INPUT O&amp;N UC'!$M106))</f>
        <v>0</v>
      </c>
      <c r="AC450" s="376">
        <f>AC373*('7. INPUT O&amp;N UC'!$M106/(1-'7. INPUT O&amp;N UC'!$M106))</f>
        <v>0</v>
      </c>
      <c r="AD450" s="376">
        <f>AD373*('7. INPUT O&amp;N UC'!$M106/(1-'7. INPUT O&amp;N UC'!$M106))</f>
        <v>0</v>
      </c>
      <c r="AE450" s="376">
        <f>AE373*('7. INPUT O&amp;N UC'!$M106/(1-'7. INPUT O&amp;N UC'!$M106))</f>
        <v>0</v>
      </c>
      <c r="AF450" s="376">
        <f>AF373*('7. INPUT O&amp;N UC'!$M106/(1-'7. INPUT O&amp;N UC'!$M106))</f>
        <v>0</v>
      </c>
      <c r="AG450" s="376">
        <f>AG373*('7. INPUT O&amp;N UC'!$M106/(1-'7. INPUT O&amp;N UC'!$M106))</f>
        <v>0</v>
      </c>
      <c r="AH450" s="376">
        <f>AH373*('7. INPUT O&amp;N UC'!$M106/(1-'7. INPUT O&amp;N UC'!$M106))</f>
        <v>0</v>
      </c>
      <c r="AI450" s="376">
        <f>AI373*('7. INPUT O&amp;N UC'!$M106/(1-'7. INPUT O&amp;N UC'!$M106))</f>
        <v>0</v>
      </c>
      <c r="AJ450" s="376">
        <f>AJ373*('7. INPUT O&amp;N UC'!$M106/(1-'7. INPUT O&amp;N UC'!$M106))</f>
        <v>0</v>
      </c>
      <c r="AK450" s="376">
        <f>AK373*('7. INPUT O&amp;N UC'!$M106/(1-'7. INPUT O&amp;N UC'!$M106))</f>
        <v>0</v>
      </c>
      <c r="AL450" s="376">
        <f>AL373*('7. INPUT O&amp;N UC'!$M106/(1-'7. INPUT O&amp;N UC'!$M106))</f>
        <v>0</v>
      </c>
      <c r="AM450" s="376">
        <f>AM373*('7. INPUT O&amp;N UC'!$M106/(1-'7. INPUT O&amp;N UC'!$M106))</f>
        <v>0</v>
      </c>
      <c r="AN450" s="376">
        <f>AN373*('7. INPUT O&amp;N UC'!$M106/(1-'7. INPUT O&amp;N UC'!$M106))</f>
        <v>0</v>
      </c>
      <c r="AO450" s="376">
        <f>AO373*('7. INPUT O&amp;N UC'!$M106/(1-'7. INPUT O&amp;N UC'!$M106))</f>
        <v>0</v>
      </c>
      <c r="AP450" s="376">
        <f>AP373*('7. INPUT O&amp;N UC'!$M106/(1-'7. INPUT O&amp;N UC'!$M106))</f>
        <v>0</v>
      </c>
      <c r="AQ450" s="376">
        <f>AQ373*('7. INPUT O&amp;N UC'!$M106/(1-'7. INPUT O&amp;N UC'!$M106))</f>
        <v>0</v>
      </c>
      <c r="AR450" s="376">
        <f>AR373*('7. INPUT O&amp;N UC'!$M106/(1-'7. INPUT O&amp;N UC'!$M106))</f>
        <v>0</v>
      </c>
      <c r="AS450" s="376">
        <f>AS373*('7. INPUT O&amp;N UC'!$M106/(1-'7. INPUT O&amp;N UC'!$M106))</f>
        <v>0</v>
      </c>
      <c r="AT450" s="376">
        <f>AT373*('7. INPUT O&amp;N UC'!$M106/(1-'7. INPUT O&amp;N UC'!$M106))</f>
        <v>0</v>
      </c>
      <c r="AU450" s="376">
        <f>AU373*('7. INPUT O&amp;N UC'!$M106/(1-'7. INPUT O&amp;N UC'!$M106))</f>
        <v>0</v>
      </c>
      <c r="AV450" s="376">
        <f>AV373*('7. INPUT O&amp;N UC'!$M106/(1-'7. INPUT O&amp;N UC'!$M106))</f>
        <v>0</v>
      </c>
      <c r="AW450" s="376">
        <f>AW373*('7. INPUT O&amp;N UC'!$M106/(1-'7. INPUT O&amp;N UC'!$M106))</f>
        <v>0</v>
      </c>
      <c r="AX450" s="376">
        <f>AX373*('7. INPUT O&amp;N UC'!$M106/(1-'7. INPUT O&amp;N UC'!$M106))</f>
        <v>0</v>
      </c>
      <c r="AY450" s="376">
        <f>AY373*('7. INPUT O&amp;N UC'!$M106/(1-'7. INPUT O&amp;N UC'!$M106))</f>
        <v>0</v>
      </c>
      <c r="AZ450" s="376">
        <f>AZ373*('7. INPUT O&amp;N UC'!$M106/(1-'7. INPUT O&amp;N UC'!$M106))</f>
        <v>0</v>
      </c>
      <c r="BA450" s="376">
        <f>BA373*('7. INPUT O&amp;N UC'!$M106/(1-'7. INPUT O&amp;N UC'!$M106))</f>
        <v>0</v>
      </c>
      <c r="BB450" s="376">
        <f>BB373*('7. INPUT O&amp;N UC'!$M106/(1-'7. INPUT O&amp;N UC'!$M106))</f>
        <v>0</v>
      </c>
      <c r="BC450" s="376">
        <f>BC373*('7. INPUT O&amp;N UC'!$M106/(1-'7. INPUT O&amp;N UC'!$M106))</f>
        <v>0</v>
      </c>
      <c r="BD450" s="376">
        <f>BD373*('7. INPUT O&amp;N UC'!$M106/(1-'7. INPUT O&amp;N UC'!$M106))</f>
        <v>0</v>
      </c>
      <c r="BE450" s="376">
        <f>BE373*('7. INPUT O&amp;N UC'!$M106/(1-'7. INPUT O&amp;N UC'!$M106))</f>
        <v>0</v>
      </c>
      <c r="BF450" s="376">
        <f>BF373*('7. INPUT O&amp;N UC'!$M106/(1-'7. INPUT O&amp;N UC'!$M106))</f>
        <v>0</v>
      </c>
      <c r="BG450" s="376">
        <f>BG373*('7. INPUT O&amp;N UC'!$M106/(1-'7. INPUT O&amp;N UC'!$M106))</f>
        <v>0</v>
      </c>
      <c r="BH450" s="376">
        <f>BH373*('7. INPUT O&amp;N UC'!$M106/(1-'7. INPUT O&amp;N UC'!$M106))</f>
        <v>0</v>
      </c>
      <c r="BI450" s="376">
        <f>BI373*('7. INPUT O&amp;N UC'!$M106/(1-'7. INPUT O&amp;N UC'!$M106))</f>
        <v>0</v>
      </c>
      <c r="BJ450" s="376">
        <f>BJ373*('7. INPUT O&amp;N UC'!$M106/(1-'7. INPUT O&amp;N UC'!$M106))</f>
        <v>0</v>
      </c>
      <c r="BK450" s="376">
        <f>BK373*('7. INPUT O&amp;N UC'!$M106/(1-'7. INPUT O&amp;N UC'!$M106))</f>
        <v>0</v>
      </c>
      <c r="BL450" s="376">
        <f>BL373*('7. INPUT O&amp;N UC'!$M106/(1-'7. INPUT O&amp;N UC'!$M106))</f>
        <v>0</v>
      </c>
      <c r="BM450" s="376">
        <f>BM373*('7. INPUT O&amp;N UC'!$M106/(1-'7. INPUT O&amp;N UC'!$M106))</f>
        <v>0</v>
      </c>
      <c r="BN450" s="376">
        <f>BN373*('7. INPUT O&amp;N UC'!$M106/(1-'7. INPUT O&amp;N UC'!$M106))</f>
        <v>0</v>
      </c>
      <c r="BO450" s="376">
        <f>BO373*('7. INPUT O&amp;N UC'!$M106/(1-'7. INPUT O&amp;N UC'!$M106))</f>
        <v>0</v>
      </c>
      <c r="BP450" s="376">
        <f>BP373*('7. INPUT O&amp;N UC'!$M106/(1-'7. INPUT O&amp;N UC'!$M106))</f>
        <v>0</v>
      </c>
      <c r="BQ450" s="376">
        <f>BQ373*('7. INPUT O&amp;N UC'!$M106/(1-'7. INPUT O&amp;N UC'!$M106))</f>
        <v>0</v>
      </c>
      <c r="BR450" s="376">
        <f>BR373*('7. INPUT O&amp;N UC'!$M106/(1-'7. INPUT O&amp;N UC'!$M106))</f>
        <v>0</v>
      </c>
      <c r="BS450" s="376">
        <f>BS373*('7. INPUT O&amp;N UC'!$M106/(1-'7. INPUT O&amp;N UC'!$M106))</f>
        <v>0</v>
      </c>
    </row>
    <row r="451" spans="2:71" outlineLevel="2">
      <c r="B451" s="129" t="str">
        <f t="shared" si="254"/>
        <v>O&amp;N UC-4.1.2-Item #6</v>
      </c>
      <c r="C451" s="129" t="str">
        <f t="shared" si="254"/>
        <v>Alarming Sounds - EPU setup</v>
      </c>
      <c r="E451" s="376">
        <f t="shared" si="244"/>
        <v>111.11111111111111</v>
      </c>
      <c r="F451" s="376">
        <f t="shared" si="245"/>
        <v>111.11111111111111</v>
      </c>
      <c r="G451" s="376">
        <f t="shared" si="246"/>
        <v>0</v>
      </c>
      <c r="H451" s="376">
        <f t="shared" si="247"/>
        <v>0</v>
      </c>
      <c r="I451" s="376">
        <f t="shared" si="248"/>
        <v>0</v>
      </c>
      <c r="J451" s="376">
        <f t="shared" si="249"/>
        <v>0</v>
      </c>
      <c r="K451" s="322"/>
      <c r="L451" s="376">
        <f>L374*('7. INPUT O&amp;N UC'!$M107/(1-'7. INPUT O&amp;N UC'!$M107))</f>
        <v>0</v>
      </c>
      <c r="M451" s="376">
        <f>M374*('7. INPUT O&amp;N UC'!$M107/(1-'7. INPUT O&amp;N UC'!$M107))</f>
        <v>37.037037037037038</v>
      </c>
      <c r="N451" s="376">
        <f>N374*('7. INPUT O&amp;N UC'!$M107/(1-'7. INPUT O&amp;N UC'!$M107))</f>
        <v>37.037037037037038</v>
      </c>
      <c r="O451" s="376">
        <f>O374*('7. INPUT O&amp;N UC'!$M107/(1-'7. INPUT O&amp;N UC'!$M107))</f>
        <v>37.037037037037038</v>
      </c>
      <c r="P451" s="376">
        <f>P374*('7. INPUT O&amp;N UC'!$M107/(1-'7. INPUT O&amp;N UC'!$M107))</f>
        <v>0</v>
      </c>
      <c r="Q451" s="376">
        <f>Q374*('7. INPUT O&amp;N UC'!$M107/(1-'7. INPUT O&amp;N UC'!$M107))</f>
        <v>0</v>
      </c>
      <c r="R451" s="376">
        <f>R374*('7. INPUT O&amp;N UC'!$M107/(1-'7. INPUT O&amp;N UC'!$M107))</f>
        <v>0</v>
      </c>
      <c r="S451" s="376">
        <f>S374*('7. INPUT O&amp;N UC'!$M107/(1-'7. INPUT O&amp;N UC'!$M107))</f>
        <v>0</v>
      </c>
      <c r="T451" s="376">
        <f>T374*('7. INPUT O&amp;N UC'!$M107/(1-'7. INPUT O&amp;N UC'!$M107))</f>
        <v>0</v>
      </c>
      <c r="U451" s="376">
        <f>U374*('7. INPUT O&amp;N UC'!$M107/(1-'7. INPUT O&amp;N UC'!$M107))</f>
        <v>0</v>
      </c>
      <c r="V451" s="376">
        <f>V374*('7. INPUT O&amp;N UC'!$M107/(1-'7. INPUT O&amp;N UC'!$M107))</f>
        <v>0</v>
      </c>
      <c r="W451" s="376">
        <f>W374*('7. INPUT O&amp;N UC'!$M107/(1-'7. INPUT O&amp;N UC'!$M107))</f>
        <v>0</v>
      </c>
      <c r="X451" s="376">
        <f>X374*('7. INPUT O&amp;N UC'!$M107/(1-'7. INPUT O&amp;N UC'!$M107))</f>
        <v>0</v>
      </c>
      <c r="Y451" s="376">
        <f>Y374*('7. INPUT O&amp;N UC'!$M107/(1-'7. INPUT O&amp;N UC'!$M107))</f>
        <v>0</v>
      </c>
      <c r="Z451" s="376">
        <f>Z374*('7. INPUT O&amp;N UC'!$M107/(1-'7. INPUT O&amp;N UC'!$M107))</f>
        <v>0</v>
      </c>
      <c r="AA451" s="376">
        <f>AA374*('7. INPUT O&amp;N UC'!$M107/(1-'7. INPUT O&amp;N UC'!$M107))</f>
        <v>0</v>
      </c>
      <c r="AB451" s="376">
        <f>AB374*('7. INPUT O&amp;N UC'!$M107/(1-'7. INPUT O&amp;N UC'!$M107))</f>
        <v>0</v>
      </c>
      <c r="AC451" s="376">
        <f>AC374*('7. INPUT O&amp;N UC'!$M107/(1-'7. INPUT O&amp;N UC'!$M107))</f>
        <v>0</v>
      </c>
      <c r="AD451" s="376">
        <f>AD374*('7. INPUT O&amp;N UC'!$M107/(1-'7. INPUT O&amp;N UC'!$M107))</f>
        <v>0</v>
      </c>
      <c r="AE451" s="376">
        <f>AE374*('7. INPUT O&amp;N UC'!$M107/(1-'7. INPUT O&amp;N UC'!$M107))</f>
        <v>0</v>
      </c>
      <c r="AF451" s="376">
        <f>AF374*('7. INPUT O&amp;N UC'!$M107/(1-'7. INPUT O&amp;N UC'!$M107))</f>
        <v>0</v>
      </c>
      <c r="AG451" s="376">
        <f>AG374*('7. INPUT O&amp;N UC'!$M107/(1-'7. INPUT O&amp;N UC'!$M107))</f>
        <v>0</v>
      </c>
      <c r="AH451" s="376">
        <f>AH374*('7. INPUT O&amp;N UC'!$M107/(1-'7. INPUT O&amp;N UC'!$M107))</f>
        <v>0</v>
      </c>
      <c r="AI451" s="376">
        <f>AI374*('7. INPUT O&amp;N UC'!$M107/(1-'7. INPUT O&amp;N UC'!$M107))</f>
        <v>0</v>
      </c>
      <c r="AJ451" s="376">
        <f>AJ374*('7. INPUT O&amp;N UC'!$M107/(1-'7. INPUT O&amp;N UC'!$M107))</f>
        <v>0</v>
      </c>
      <c r="AK451" s="376">
        <f>AK374*('7. INPUT O&amp;N UC'!$M107/(1-'7. INPUT O&amp;N UC'!$M107))</f>
        <v>0</v>
      </c>
      <c r="AL451" s="376">
        <f>AL374*('7. INPUT O&amp;N UC'!$M107/(1-'7. INPUT O&amp;N UC'!$M107))</f>
        <v>0</v>
      </c>
      <c r="AM451" s="376">
        <f>AM374*('7. INPUT O&amp;N UC'!$M107/(1-'7. INPUT O&amp;N UC'!$M107))</f>
        <v>0</v>
      </c>
      <c r="AN451" s="376">
        <f>AN374*('7. INPUT O&amp;N UC'!$M107/(1-'7. INPUT O&amp;N UC'!$M107))</f>
        <v>0</v>
      </c>
      <c r="AO451" s="376">
        <f>AO374*('7. INPUT O&amp;N UC'!$M107/(1-'7. INPUT O&amp;N UC'!$M107))</f>
        <v>0</v>
      </c>
      <c r="AP451" s="376">
        <f>AP374*('7. INPUT O&amp;N UC'!$M107/(1-'7. INPUT O&amp;N UC'!$M107))</f>
        <v>0</v>
      </c>
      <c r="AQ451" s="376">
        <f>AQ374*('7. INPUT O&amp;N UC'!$M107/(1-'7. INPUT O&amp;N UC'!$M107))</f>
        <v>0</v>
      </c>
      <c r="AR451" s="376">
        <f>AR374*('7. INPUT O&amp;N UC'!$M107/(1-'7. INPUT O&amp;N UC'!$M107))</f>
        <v>0</v>
      </c>
      <c r="AS451" s="376">
        <f>AS374*('7. INPUT O&amp;N UC'!$M107/(1-'7. INPUT O&amp;N UC'!$M107))</f>
        <v>0</v>
      </c>
      <c r="AT451" s="376">
        <f>AT374*('7. INPUT O&amp;N UC'!$M107/(1-'7. INPUT O&amp;N UC'!$M107))</f>
        <v>0</v>
      </c>
      <c r="AU451" s="376">
        <f>AU374*('7. INPUT O&amp;N UC'!$M107/(1-'7. INPUT O&amp;N UC'!$M107))</f>
        <v>0</v>
      </c>
      <c r="AV451" s="376">
        <f>AV374*('7. INPUT O&amp;N UC'!$M107/(1-'7. INPUT O&amp;N UC'!$M107))</f>
        <v>0</v>
      </c>
      <c r="AW451" s="376">
        <f>AW374*('7. INPUT O&amp;N UC'!$M107/(1-'7. INPUT O&amp;N UC'!$M107))</f>
        <v>0</v>
      </c>
      <c r="AX451" s="376">
        <f>AX374*('7. INPUT O&amp;N UC'!$M107/(1-'7. INPUT O&amp;N UC'!$M107))</f>
        <v>0</v>
      </c>
      <c r="AY451" s="376">
        <f>AY374*('7. INPUT O&amp;N UC'!$M107/(1-'7. INPUT O&amp;N UC'!$M107))</f>
        <v>0</v>
      </c>
      <c r="AZ451" s="376">
        <f>AZ374*('7. INPUT O&amp;N UC'!$M107/(1-'7. INPUT O&amp;N UC'!$M107))</f>
        <v>0</v>
      </c>
      <c r="BA451" s="376">
        <f>BA374*('7. INPUT O&amp;N UC'!$M107/(1-'7. INPUT O&amp;N UC'!$M107))</f>
        <v>0</v>
      </c>
      <c r="BB451" s="376">
        <f>BB374*('7. INPUT O&amp;N UC'!$M107/(1-'7. INPUT O&amp;N UC'!$M107))</f>
        <v>0</v>
      </c>
      <c r="BC451" s="376">
        <f>BC374*('7. INPUT O&amp;N UC'!$M107/(1-'7. INPUT O&amp;N UC'!$M107))</f>
        <v>0</v>
      </c>
      <c r="BD451" s="376">
        <f>BD374*('7. INPUT O&amp;N UC'!$M107/(1-'7. INPUT O&amp;N UC'!$M107))</f>
        <v>0</v>
      </c>
      <c r="BE451" s="376">
        <f>BE374*('7. INPUT O&amp;N UC'!$M107/(1-'7. INPUT O&amp;N UC'!$M107))</f>
        <v>0</v>
      </c>
      <c r="BF451" s="376">
        <f>BF374*('7. INPUT O&amp;N UC'!$M107/(1-'7. INPUT O&amp;N UC'!$M107))</f>
        <v>0</v>
      </c>
      <c r="BG451" s="376">
        <f>BG374*('7. INPUT O&amp;N UC'!$M107/(1-'7. INPUT O&amp;N UC'!$M107))</f>
        <v>0</v>
      </c>
      <c r="BH451" s="376">
        <f>BH374*('7. INPUT O&amp;N UC'!$M107/(1-'7. INPUT O&amp;N UC'!$M107))</f>
        <v>0</v>
      </c>
      <c r="BI451" s="376">
        <f>BI374*('7. INPUT O&amp;N UC'!$M107/(1-'7. INPUT O&amp;N UC'!$M107))</f>
        <v>0</v>
      </c>
      <c r="BJ451" s="376">
        <f>BJ374*('7. INPUT O&amp;N UC'!$M107/(1-'7. INPUT O&amp;N UC'!$M107))</f>
        <v>0</v>
      </c>
      <c r="BK451" s="376">
        <f>BK374*('7. INPUT O&amp;N UC'!$M107/(1-'7. INPUT O&amp;N UC'!$M107))</f>
        <v>0</v>
      </c>
      <c r="BL451" s="376">
        <f>BL374*('7. INPUT O&amp;N UC'!$M107/(1-'7. INPUT O&amp;N UC'!$M107))</f>
        <v>0</v>
      </c>
      <c r="BM451" s="376">
        <f>BM374*('7. INPUT O&amp;N UC'!$M107/(1-'7. INPUT O&amp;N UC'!$M107))</f>
        <v>0</v>
      </c>
      <c r="BN451" s="376">
        <f>BN374*('7. INPUT O&amp;N UC'!$M107/(1-'7. INPUT O&amp;N UC'!$M107))</f>
        <v>0</v>
      </c>
      <c r="BO451" s="376">
        <f>BO374*('7. INPUT O&amp;N UC'!$M107/(1-'7. INPUT O&amp;N UC'!$M107))</f>
        <v>0</v>
      </c>
      <c r="BP451" s="376">
        <f>BP374*('7. INPUT O&amp;N UC'!$M107/(1-'7. INPUT O&amp;N UC'!$M107))</f>
        <v>0</v>
      </c>
      <c r="BQ451" s="376">
        <f>BQ374*('7. INPUT O&amp;N UC'!$M107/(1-'7. INPUT O&amp;N UC'!$M107))</f>
        <v>0</v>
      </c>
      <c r="BR451" s="376">
        <f>BR374*('7. INPUT O&amp;N UC'!$M107/(1-'7. INPUT O&amp;N UC'!$M107))</f>
        <v>0</v>
      </c>
      <c r="BS451" s="376">
        <f>BS374*('7. INPUT O&amp;N UC'!$M107/(1-'7. INPUT O&amp;N UC'!$M107))</f>
        <v>0</v>
      </c>
    </row>
    <row r="452" spans="2:71" outlineLevel="2">
      <c r="B452" s="129" t="str">
        <f t="shared" si="254"/>
        <v>O&amp;N UC-4.1.2-Item #7</v>
      </c>
      <c r="C452" s="129">
        <f t="shared" si="254"/>
        <v>0</v>
      </c>
      <c r="E452" s="376">
        <f t="shared" si="244"/>
        <v>0</v>
      </c>
      <c r="F452" s="376">
        <f t="shared" si="245"/>
        <v>0</v>
      </c>
      <c r="G452" s="376">
        <f t="shared" si="246"/>
        <v>0</v>
      </c>
      <c r="H452" s="376">
        <f t="shared" si="247"/>
        <v>0</v>
      </c>
      <c r="I452" s="376">
        <f t="shared" si="248"/>
        <v>0</v>
      </c>
      <c r="J452" s="376">
        <f t="shared" si="249"/>
        <v>0</v>
      </c>
      <c r="K452" s="322"/>
      <c r="L452" s="376">
        <f>L375*('7. INPUT O&amp;N UC'!$M108/(1-'7. INPUT O&amp;N UC'!$M108))</f>
        <v>0</v>
      </c>
      <c r="M452" s="376">
        <f>M375*('7. INPUT O&amp;N UC'!$M108/(1-'7. INPUT O&amp;N UC'!$M108))</f>
        <v>0</v>
      </c>
      <c r="N452" s="376">
        <f>N375*('7. INPUT O&amp;N UC'!$M108/(1-'7. INPUT O&amp;N UC'!$M108))</f>
        <v>0</v>
      </c>
      <c r="O452" s="376">
        <f>O375*('7. INPUT O&amp;N UC'!$M108/(1-'7. INPUT O&amp;N UC'!$M108))</f>
        <v>0</v>
      </c>
      <c r="P452" s="376">
        <f>P375*('7. INPUT O&amp;N UC'!$M108/(1-'7. INPUT O&amp;N UC'!$M108))</f>
        <v>0</v>
      </c>
      <c r="Q452" s="376">
        <f>Q375*('7. INPUT O&amp;N UC'!$M108/(1-'7. INPUT O&amp;N UC'!$M108))</f>
        <v>0</v>
      </c>
      <c r="R452" s="376">
        <f>R375*('7. INPUT O&amp;N UC'!$M108/(1-'7. INPUT O&amp;N UC'!$M108))</f>
        <v>0</v>
      </c>
      <c r="S452" s="376">
        <f>S375*('7. INPUT O&amp;N UC'!$M108/(1-'7. INPUT O&amp;N UC'!$M108))</f>
        <v>0</v>
      </c>
      <c r="T452" s="376">
        <f>T375*('7. INPUT O&amp;N UC'!$M108/(1-'7. INPUT O&amp;N UC'!$M108))</f>
        <v>0</v>
      </c>
      <c r="U452" s="376">
        <f>U375*('7. INPUT O&amp;N UC'!$M108/(1-'7. INPUT O&amp;N UC'!$M108))</f>
        <v>0</v>
      </c>
      <c r="V452" s="376">
        <f>V375*('7. INPUT O&amp;N UC'!$M108/(1-'7. INPUT O&amp;N UC'!$M108))</f>
        <v>0</v>
      </c>
      <c r="W452" s="376">
        <f>W375*('7. INPUT O&amp;N UC'!$M108/(1-'7. INPUT O&amp;N UC'!$M108))</f>
        <v>0</v>
      </c>
      <c r="X452" s="376">
        <f>X375*('7. INPUT O&amp;N UC'!$M108/(1-'7. INPUT O&amp;N UC'!$M108))</f>
        <v>0</v>
      </c>
      <c r="Y452" s="376">
        <f>Y375*('7. INPUT O&amp;N UC'!$M108/(1-'7. INPUT O&amp;N UC'!$M108))</f>
        <v>0</v>
      </c>
      <c r="Z452" s="376">
        <f>Z375*('7. INPUT O&amp;N UC'!$M108/(1-'7. INPUT O&amp;N UC'!$M108))</f>
        <v>0</v>
      </c>
      <c r="AA452" s="376">
        <f>AA375*('7. INPUT O&amp;N UC'!$M108/(1-'7. INPUT O&amp;N UC'!$M108))</f>
        <v>0</v>
      </c>
      <c r="AB452" s="376">
        <f>AB375*('7. INPUT O&amp;N UC'!$M108/(1-'7. INPUT O&amp;N UC'!$M108))</f>
        <v>0</v>
      </c>
      <c r="AC452" s="376">
        <f>AC375*('7. INPUT O&amp;N UC'!$M108/(1-'7. INPUT O&amp;N UC'!$M108))</f>
        <v>0</v>
      </c>
      <c r="AD452" s="376">
        <f>AD375*('7. INPUT O&amp;N UC'!$M108/(1-'7. INPUT O&amp;N UC'!$M108))</f>
        <v>0</v>
      </c>
      <c r="AE452" s="376">
        <f>AE375*('7. INPUT O&amp;N UC'!$M108/(1-'7. INPUT O&amp;N UC'!$M108))</f>
        <v>0</v>
      </c>
      <c r="AF452" s="376">
        <f>AF375*('7. INPUT O&amp;N UC'!$M108/(1-'7. INPUT O&amp;N UC'!$M108))</f>
        <v>0</v>
      </c>
      <c r="AG452" s="376">
        <f>AG375*('7. INPUT O&amp;N UC'!$M108/(1-'7. INPUT O&amp;N UC'!$M108))</f>
        <v>0</v>
      </c>
      <c r="AH452" s="376">
        <f>AH375*('7. INPUT O&amp;N UC'!$M108/(1-'7. INPUT O&amp;N UC'!$M108))</f>
        <v>0</v>
      </c>
      <c r="AI452" s="376">
        <f>AI375*('7. INPUT O&amp;N UC'!$M108/(1-'7. INPUT O&amp;N UC'!$M108))</f>
        <v>0</v>
      </c>
      <c r="AJ452" s="376">
        <f>AJ375*('7. INPUT O&amp;N UC'!$M108/(1-'7. INPUT O&amp;N UC'!$M108))</f>
        <v>0</v>
      </c>
      <c r="AK452" s="376">
        <f>AK375*('7. INPUT O&amp;N UC'!$M108/(1-'7. INPUT O&amp;N UC'!$M108))</f>
        <v>0</v>
      </c>
      <c r="AL452" s="376">
        <f>AL375*('7. INPUT O&amp;N UC'!$M108/(1-'7. INPUT O&amp;N UC'!$M108))</f>
        <v>0</v>
      </c>
      <c r="AM452" s="376">
        <f>AM375*('7. INPUT O&amp;N UC'!$M108/(1-'7. INPUT O&amp;N UC'!$M108))</f>
        <v>0</v>
      </c>
      <c r="AN452" s="376">
        <f>AN375*('7. INPUT O&amp;N UC'!$M108/(1-'7. INPUT O&amp;N UC'!$M108))</f>
        <v>0</v>
      </c>
      <c r="AO452" s="376">
        <f>AO375*('7. INPUT O&amp;N UC'!$M108/(1-'7. INPUT O&amp;N UC'!$M108))</f>
        <v>0</v>
      </c>
      <c r="AP452" s="376">
        <f>AP375*('7. INPUT O&amp;N UC'!$M108/(1-'7. INPUT O&amp;N UC'!$M108))</f>
        <v>0</v>
      </c>
      <c r="AQ452" s="376">
        <f>AQ375*('7. INPUT O&amp;N UC'!$M108/(1-'7. INPUT O&amp;N UC'!$M108))</f>
        <v>0</v>
      </c>
      <c r="AR452" s="376">
        <f>AR375*('7. INPUT O&amp;N UC'!$M108/(1-'7. INPUT O&amp;N UC'!$M108))</f>
        <v>0</v>
      </c>
      <c r="AS452" s="376">
        <f>AS375*('7. INPUT O&amp;N UC'!$M108/(1-'7. INPUT O&amp;N UC'!$M108))</f>
        <v>0</v>
      </c>
      <c r="AT452" s="376">
        <f>AT375*('7. INPUT O&amp;N UC'!$M108/(1-'7. INPUT O&amp;N UC'!$M108))</f>
        <v>0</v>
      </c>
      <c r="AU452" s="376">
        <f>AU375*('7. INPUT O&amp;N UC'!$M108/(1-'7. INPUT O&amp;N UC'!$M108))</f>
        <v>0</v>
      </c>
      <c r="AV452" s="376">
        <f>AV375*('7. INPUT O&amp;N UC'!$M108/(1-'7. INPUT O&amp;N UC'!$M108))</f>
        <v>0</v>
      </c>
      <c r="AW452" s="376">
        <f>AW375*('7. INPUT O&amp;N UC'!$M108/(1-'7. INPUT O&amp;N UC'!$M108))</f>
        <v>0</v>
      </c>
      <c r="AX452" s="376">
        <f>AX375*('7. INPUT O&amp;N UC'!$M108/(1-'7. INPUT O&amp;N UC'!$M108))</f>
        <v>0</v>
      </c>
      <c r="AY452" s="376">
        <f>AY375*('7. INPUT O&amp;N UC'!$M108/(1-'7. INPUT O&amp;N UC'!$M108))</f>
        <v>0</v>
      </c>
      <c r="AZ452" s="376">
        <f>AZ375*('7. INPUT O&amp;N UC'!$M108/(1-'7. INPUT O&amp;N UC'!$M108))</f>
        <v>0</v>
      </c>
      <c r="BA452" s="376">
        <f>BA375*('7. INPUT O&amp;N UC'!$M108/(1-'7. INPUT O&amp;N UC'!$M108))</f>
        <v>0</v>
      </c>
      <c r="BB452" s="376">
        <f>BB375*('7. INPUT O&amp;N UC'!$M108/(1-'7. INPUT O&amp;N UC'!$M108))</f>
        <v>0</v>
      </c>
      <c r="BC452" s="376">
        <f>BC375*('7. INPUT O&amp;N UC'!$M108/(1-'7. INPUT O&amp;N UC'!$M108))</f>
        <v>0</v>
      </c>
      <c r="BD452" s="376">
        <f>BD375*('7. INPUT O&amp;N UC'!$M108/(1-'7. INPUT O&amp;N UC'!$M108))</f>
        <v>0</v>
      </c>
      <c r="BE452" s="376">
        <f>BE375*('7. INPUT O&amp;N UC'!$M108/(1-'7. INPUT O&amp;N UC'!$M108))</f>
        <v>0</v>
      </c>
      <c r="BF452" s="376">
        <f>BF375*('7. INPUT O&amp;N UC'!$M108/(1-'7. INPUT O&amp;N UC'!$M108))</f>
        <v>0</v>
      </c>
      <c r="BG452" s="376">
        <f>BG375*('7. INPUT O&amp;N UC'!$M108/(1-'7. INPUT O&amp;N UC'!$M108))</f>
        <v>0</v>
      </c>
      <c r="BH452" s="376">
        <f>BH375*('7. INPUT O&amp;N UC'!$M108/(1-'7. INPUT O&amp;N UC'!$M108))</f>
        <v>0</v>
      </c>
      <c r="BI452" s="376">
        <f>BI375*('7. INPUT O&amp;N UC'!$M108/(1-'7. INPUT O&amp;N UC'!$M108))</f>
        <v>0</v>
      </c>
      <c r="BJ452" s="376">
        <f>BJ375*('7. INPUT O&amp;N UC'!$M108/(1-'7. INPUT O&amp;N UC'!$M108))</f>
        <v>0</v>
      </c>
      <c r="BK452" s="376">
        <f>BK375*('7. INPUT O&amp;N UC'!$M108/(1-'7. INPUT O&amp;N UC'!$M108))</f>
        <v>0</v>
      </c>
      <c r="BL452" s="376">
        <f>BL375*('7. INPUT O&amp;N UC'!$M108/(1-'7. INPUT O&amp;N UC'!$M108))</f>
        <v>0</v>
      </c>
      <c r="BM452" s="376">
        <f>BM375*('7. INPUT O&amp;N UC'!$M108/(1-'7. INPUT O&amp;N UC'!$M108))</f>
        <v>0</v>
      </c>
      <c r="BN452" s="376">
        <f>BN375*('7. INPUT O&amp;N UC'!$M108/(1-'7. INPUT O&amp;N UC'!$M108))</f>
        <v>0</v>
      </c>
      <c r="BO452" s="376">
        <f>BO375*('7. INPUT O&amp;N UC'!$M108/(1-'7. INPUT O&amp;N UC'!$M108))</f>
        <v>0</v>
      </c>
      <c r="BP452" s="376">
        <f>BP375*('7. INPUT O&amp;N UC'!$M108/(1-'7. INPUT O&amp;N UC'!$M108))</f>
        <v>0</v>
      </c>
      <c r="BQ452" s="376">
        <f>BQ375*('7. INPUT O&amp;N UC'!$M108/(1-'7. INPUT O&amp;N UC'!$M108))</f>
        <v>0</v>
      </c>
      <c r="BR452" s="376">
        <f>BR375*('7. INPUT O&amp;N UC'!$M108/(1-'7. INPUT O&amp;N UC'!$M108))</f>
        <v>0</v>
      </c>
      <c r="BS452" s="376">
        <f>BS375*('7. INPUT O&amp;N UC'!$M108/(1-'7. INPUT O&amp;N UC'!$M108))</f>
        <v>0</v>
      </c>
    </row>
    <row r="453" spans="2:71" outlineLevel="2">
      <c r="B453" s="129" t="str">
        <f t="shared" si="254"/>
        <v>O&amp;N UC-4.1.2-Item #8</v>
      </c>
      <c r="C453" s="129">
        <f t="shared" si="254"/>
        <v>0</v>
      </c>
      <c r="E453" s="376">
        <f t="shared" si="244"/>
        <v>0</v>
      </c>
      <c r="F453" s="376">
        <f t="shared" si="245"/>
        <v>0</v>
      </c>
      <c r="G453" s="376">
        <f t="shared" si="246"/>
        <v>0</v>
      </c>
      <c r="H453" s="376">
        <f t="shared" si="247"/>
        <v>0</v>
      </c>
      <c r="I453" s="376">
        <f t="shared" si="248"/>
        <v>0</v>
      </c>
      <c r="J453" s="376">
        <f t="shared" si="249"/>
        <v>0</v>
      </c>
      <c r="K453" s="322"/>
      <c r="L453" s="376">
        <f>L376*('7. INPUT O&amp;N UC'!$M109/(1-'7. INPUT O&amp;N UC'!$M109))</f>
        <v>0</v>
      </c>
      <c r="M453" s="376">
        <f>M376*('7. INPUT O&amp;N UC'!$M109/(1-'7. INPUT O&amp;N UC'!$M109))</f>
        <v>0</v>
      </c>
      <c r="N453" s="376">
        <f>N376*('7. INPUT O&amp;N UC'!$M109/(1-'7. INPUT O&amp;N UC'!$M109))</f>
        <v>0</v>
      </c>
      <c r="O453" s="376">
        <f>O376*('7. INPUT O&amp;N UC'!$M109/(1-'7. INPUT O&amp;N UC'!$M109))</f>
        <v>0</v>
      </c>
      <c r="P453" s="376">
        <f>P376*('7. INPUT O&amp;N UC'!$M109/(1-'7. INPUT O&amp;N UC'!$M109))</f>
        <v>0</v>
      </c>
      <c r="Q453" s="376">
        <f>Q376*('7. INPUT O&amp;N UC'!$M109/(1-'7. INPUT O&amp;N UC'!$M109))</f>
        <v>0</v>
      </c>
      <c r="R453" s="376">
        <f>R376*('7. INPUT O&amp;N UC'!$M109/(1-'7. INPUT O&amp;N UC'!$M109))</f>
        <v>0</v>
      </c>
      <c r="S453" s="376">
        <f>S376*('7. INPUT O&amp;N UC'!$M109/(1-'7. INPUT O&amp;N UC'!$M109))</f>
        <v>0</v>
      </c>
      <c r="T453" s="376">
        <f>T376*('7. INPUT O&amp;N UC'!$M109/(1-'7. INPUT O&amp;N UC'!$M109))</f>
        <v>0</v>
      </c>
      <c r="U453" s="376">
        <f>U376*('7. INPUT O&amp;N UC'!$M109/(1-'7. INPUT O&amp;N UC'!$M109))</f>
        <v>0</v>
      </c>
      <c r="V453" s="376">
        <f>V376*('7. INPUT O&amp;N UC'!$M109/(1-'7. INPUT O&amp;N UC'!$M109))</f>
        <v>0</v>
      </c>
      <c r="W453" s="376">
        <f>W376*('7. INPUT O&amp;N UC'!$M109/(1-'7. INPUT O&amp;N UC'!$M109))</f>
        <v>0</v>
      </c>
      <c r="X453" s="376">
        <f>X376*('7. INPUT O&amp;N UC'!$M109/(1-'7. INPUT O&amp;N UC'!$M109))</f>
        <v>0</v>
      </c>
      <c r="Y453" s="376">
        <f>Y376*('7. INPUT O&amp;N UC'!$M109/(1-'7. INPUT O&amp;N UC'!$M109))</f>
        <v>0</v>
      </c>
      <c r="Z453" s="376">
        <f>Z376*('7. INPUT O&amp;N UC'!$M109/(1-'7. INPUT O&amp;N UC'!$M109))</f>
        <v>0</v>
      </c>
      <c r="AA453" s="376">
        <f>AA376*('7. INPUT O&amp;N UC'!$M109/(1-'7. INPUT O&amp;N UC'!$M109))</f>
        <v>0</v>
      </c>
      <c r="AB453" s="376">
        <f>AB376*('7. INPUT O&amp;N UC'!$M109/(1-'7. INPUT O&amp;N UC'!$M109))</f>
        <v>0</v>
      </c>
      <c r="AC453" s="376">
        <f>AC376*('7. INPUT O&amp;N UC'!$M109/(1-'7. INPUT O&amp;N UC'!$M109))</f>
        <v>0</v>
      </c>
      <c r="AD453" s="376">
        <f>AD376*('7. INPUT O&amp;N UC'!$M109/(1-'7. INPUT O&amp;N UC'!$M109))</f>
        <v>0</v>
      </c>
      <c r="AE453" s="376">
        <f>AE376*('7. INPUT O&amp;N UC'!$M109/(1-'7. INPUT O&amp;N UC'!$M109))</f>
        <v>0</v>
      </c>
      <c r="AF453" s="376">
        <f>AF376*('7. INPUT O&amp;N UC'!$M109/(1-'7. INPUT O&amp;N UC'!$M109))</f>
        <v>0</v>
      </c>
      <c r="AG453" s="376">
        <f>AG376*('7. INPUT O&amp;N UC'!$M109/(1-'7. INPUT O&amp;N UC'!$M109))</f>
        <v>0</v>
      </c>
      <c r="AH453" s="376">
        <f>AH376*('7. INPUT O&amp;N UC'!$M109/(1-'7. INPUT O&amp;N UC'!$M109))</f>
        <v>0</v>
      </c>
      <c r="AI453" s="376">
        <f>AI376*('7. INPUT O&amp;N UC'!$M109/(1-'7. INPUT O&amp;N UC'!$M109))</f>
        <v>0</v>
      </c>
      <c r="AJ453" s="376">
        <f>AJ376*('7. INPUT O&amp;N UC'!$M109/(1-'7. INPUT O&amp;N UC'!$M109))</f>
        <v>0</v>
      </c>
      <c r="AK453" s="376">
        <f>AK376*('7. INPUT O&amp;N UC'!$M109/(1-'7. INPUT O&amp;N UC'!$M109))</f>
        <v>0</v>
      </c>
      <c r="AL453" s="376">
        <f>AL376*('7. INPUT O&amp;N UC'!$M109/(1-'7. INPUT O&amp;N UC'!$M109))</f>
        <v>0</v>
      </c>
      <c r="AM453" s="376">
        <f>AM376*('7. INPUT O&amp;N UC'!$M109/(1-'7. INPUT O&amp;N UC'!$M109))</f>
        <v>0</v>
      </c>
      <c r="AN453" s="376">
        <f>AN376*('7. INPUT O&amp;N UC'!$M109/(1-'7. INPUT O&amp;N UC'!$M109))</f>
        <v>0</v>
      </c>
      <c r="AO453" s="376">
        <f>AO376*('7. INPUT O&amp;N UC'!$M109/(1-'7. INPUT O&amp;N UC'!$M109))</f>
        <v>0</v>
      </c>
      <c r="AP453" s="376">
        <f>AP376*('7. INPUT O&amp;N UC'!$M109/(1-'7. INPUT O&amp;N UC'!$M109))</f>
        <v>0</v>
      </c>
      <c r="AQ453" s="376">
        <f>AQ376*('7. INPUT O&amp;N UC'!$M109/(1-'7. INPUT O&amp;N UC'!$M109))</f>
        <v>0</v>
      </c>
      <c r="AR453" s="376">
        <f>AR376*('7. INPUT O&amp;N UC'!$M109/(1-'7. INPUT O&amp;N UC'!$M109))</f>
        <v>0</v>
      </c>
      <c r="AS453" s="376">
        <f>AS376*('7. INPUT O&amp;N UC'!$M109/(1-'7. INPUT O&amp;N UC'!$M109))</f>
        <v>0</v>
      </c>
      <c r="AT453" s="376">
        <f>AT376*('7. INPUT O&amp;N UC'!$M109/(1-'7. INPUT O&amp;N UC'!$M109))</f>
        <v>0</v>
      </c>
      <c r="AU453" s="376">
        <f>AU376*('7. INPUT O&amp;N UC'!$M109/(1-'7. INPUT O&amp;N UC'!$M109))</f>
        <v>0</v>
      </c>
      <c r="AV453" s="376">
        <f>AV376*('7. INPUT O&amp;N UC'!$M109/(1-'7. INPUT O&amp;N UC'!$M109))</f>
        <v>0</v>
      </c>
      <c r="AW453" s="376">
        <f>AW376*('7. INPUT O&amp;N UC'!$M109/(1-'7. INPUT O&amp;N UC'!$M109))</f>
        <v>0</v>
      </c>
      <c r="AX453" s="376">
        <f>AX376*('7. INPUT O&amp;N UC'!$M109/(1-'7. INPUT O&amp;N UC'!$M109))</f>
        <v>0</v>
      </c>
      <c r="AY453" s="376">
        <f>AY376*('7. INPUT O&amp;N UC'!$M109/(1-'7. INPUT O&amp;N UC'!$M109))</f>
        <v>0</v>
      </c>
      <c r="AZ453" s="376">
        <f>AZ376*('7. INPUT O&amp;N UC'!$M109/(1-'7. INPUT O&amp;N UC'!$M109))</f>
        <v>0</v>
      </c>
      <c r="BA453" s="376">
        <f>BA376*('7. INPUT O&amp;N UC'!$M109/(1-'7. INPUT O&amp;N UC'!$M109))</f>
        <v>0</v>
      </c>
      <c r="BB453" s="376">
        <f>BB376*('7. INPUT O&amp;N UC'!$M109/(1-'7. INPUT O&amp;N UC'!$M109))</f>
        <v>0</v>
      </c>
      <c r="BC453" s="376">
        <f>BC376*('7. INPUT O&amp;N UC'!$M109/(1-'7. INPUT O&amp;N UC'!$M109))</f>
        <v>0</v>
      </c>
      <c r="BD453" s="376">
        <f>BD376*('7. INPUT O&amp;N UC'!$M109/(1-'7. INPUT O&amp;N UC'!$M109))</f>
        <v>0</v>
      </c>
      <c r="BE453" s="376">
        <f>BE376*('7. INPUT O&amp;N UC'!$M109/(1-'7. INPUT O&amp;N UC'!$M109))</f>
        <v>0</v>
      </c>
      <c r="BF453" s="376">
        <f>BF376*('7. INPUT O&amp;N UC'!$M109/(1-'7. INPUT O&amp;N UC'!$M109))</f>
        <v>0</v>
      </c>
      <c r="BG453" s="376">
        <f>BG376*('7. INPUT O&amp;N UC'!$M109/(1-'7. INPUT O&amp;N UC'!$M109))</f>
        <v>0</v>
      </c>
      <c r="BH453" s="376">
        <f>BH376*('7. INPUT O&amp;N UC'!$M109/(1-'7. INPUT O&amp;N UC'!$M109))</f>
        <v>0</v>
      </c>
      <c r="BI453" s="376">
        <f>BI376*('7. INPUT O&amp;N UC'!$M109/(1-'7. INPUT O&amp;N UC'!$M109))</f>
        <v>0</v>
      </c>
      <c r="BJ453" s="376">
        <f>BJ376*('7. INPUT O&amp;N UC'!$M109/(1-'7. INPUT O&amp;N UC'!$M109))</f>
        <v>0</v>
      </c>
      <c r="BK453" s="376">
        <f>BK376*('7. INPUT O&amp;N UC'!$M109/(1-'7. INPUT O&amp;N UC'!$M109))</f>
        <v>0</v>
      </c>
      <c r="BL453" s="376">
        <f>BL376*('7. INPUT O&amp;N UC'!$M109/(1-'7. INPUT O&amp;N UC'!$M109))</f>
        <v>0</v>
      </c>
      <c r="BM453" s="376">
        <f>BM376*('7. INPUT O&amp;N UC'!$M109/(1-'7. INPUT O&amp;N UC'!$M109))</f>
        <v>0</v>
      </c>
      <c r="BN453" s="376">
        <f>BN376*('7. INPUT O&amp;N UC'!$M109/(1-'7. INPUT O&amp;N UC'!$M109))</f>
        <v>0</v>
      </c>
      <c r="BO453" s="376">
        <f>BO376*('7. INPUT O&amp;N UC'!$M109/(1-'7. INPUT O&amp;N UC'!$M109))</f>
        <v>0</v>
      </c>
      <c r="BP453" s="376">
        <f>BP376*('7. INPUT O&amp;N UC'!$M109/(1-'7. INPUT O&amp;N UC'!$M109))</f>
        <v>0</v>
      </c>
      <c r="BQ453" s="376">
        <f>BQ376*('7. INPUT O&amp;N UC'!$M109/(1-'7. INPUT O&amp;N UC'!$M109))</f>
        <v>0</v>
      </c>
      <c r="BR453" s="376">
        <f>BR376*('7. INPUT O&amp;N UC'!$M109/(1-'7. INPUT O&amp;N UC'!$M109))</f>
        <v>0</v>
      </c>
      <c r="BS453" s="376">
        <f>BS376*('7. INPUT O&amp;N UC'!$M109/(1-'7. INPUT O&amp;N UC'!$M109))</f>
        <v>0</v>
      </c>
    </row>
    <row r="454" spans="2:71" outlineLevel="2">
      <c r="B454" s="129" t="str">
        <f t="shared" si="254"/>
        <v>O&amp;N UC-4.1.2-Item #9</v>
      </c>
      <c r="C454" s="129">
        <f t="shared" si="254"/>
        <v>0</v>
      </c>
      <c r="E454" s="376">
        <f t="shared" si="244"/>
        <v>0</v>
      </c>
      <c r="F454" s="376">
        <f t="shared" si="245"/>
        <v>0</v>
      </c>
      <c r="G454" s="376">
        <f t="shared" si="246"/>
        <v>0</v>
      </c>
      <c r="H454" s="376">
        <f t="shared" si="247"/>
        <v>0</v>
      </c>
      <c r="I454" s="376">
        <f t="shared" si="248"/>
        <v>0</v>
      </c>
      <c r="J454" s="376">
        <f t="shared" si="249"/>
        <v>0</v>
      </c>
      <c r="K454" s="322"/>
      <c r="L454" s="376">
        <f>L377*('7. INPUT O&amp;N UC'!$M110/(1-'7. INPUT O&amp;N UC'!$M110))</f>
        <v>0</v>
      </c>
      <c r="M454" s="376">
        <f>M377*('7. INPUT O&amp;N UC'!$M110/(1-'7. INPUT O&amp;N UC'!$M110))</f>
        <v>0</v>
      </c>
      <c r="N454" s="376">
        <f>N377*('7. INPUT O&amp;N UC'!$M110/(1-'7. INPUT O&amp;N UC'!$M110))</f>
        <v>0</v>
      </c>
      <c r="O454" s="376">
        <f>O377*('7. INPUT O&amp;N UC'!$M110/(1-'7. INPUT O&amp;N UC'!$M110))</f>
        <v>0</v>
      </c>
      <c r="P454" s="376">
        <f>P377*('7. INPUT O&amp;N UC'!$M110/(1-'7. INPUT O&amp;N UC'!$M110))</f>
        <v>0</v>
      </c>
      <c r="Q454" s="376">
        <f>Q377*('7. INPUT O&amp;N UC'!$M110/(1-'7. INPUT O&amp;N UC'!$M110))</f>
        <v>0</v>
      </c>
      <c r="R454" s="376">
        <f>R377*('7. INPUT O&amp;N UC'!$M110/(1-'7. INPUT O&amp;N UC'!$M110))</f>
        <v>0</v>
      </c>
      <c r="S454" s="376">
        <f>S377*('7. INPUT O&amp;N UC'!$M110/(1-'7. INPUT O&amp;N UC'!$M110))</f>
        <v>0</v>
      </c>
      <c r="T454" s="376">
        <f>T377*('7. INPUT O&amp;N UC'!$M110/(1-'7. INPUT O&amp;N UC'!$M110))</f>
        <v>0</v>
      </c>
      <c r="U454" s="376">
        <f>U377*('7. INPUT O&amp;N UC'!$M110/(1-'7. INPUT O&amp;N UC'!$M110))</f>
        <v>0</v>
      </c>
      <c r="V454" s="376">
        <f>V377*('7. INPUT O&amp;N UC'!$M110/(1-'7. INPUT O&amp;N UC'!$M110))</f>
        <v>0</v>
      </c>
      <c r="W454" s="376">
        <f>W377*('7. INPUT O&amp;N UC'!$M110/(1-'7. INPUT O&amp;N UC'!$M110))</f>
        <v>0</v>
      </c>
      <c r="X454" s="376">
        <f>X377*('7. INPUT O&amp;N UC'!$M110/(1-'7. INPUT O&amp;N UC'!$M110))</f>
        <v>0</v>
      </c>
      <c r="Y454" s="376">
        <f>Y377*('7. INPUT O&amp;N UC'!$M110/(1-'7. INPUT O&amp;N UC'!$M110))</f>
        <v>0</v>
      </c>
      <c r="Z454" s="376">
        <f>Z377*('7. INPUT O&amp;N UC'!$M110/(1-'7. INPUT O&amp;N UC'!$M110))</f>
        <v>0</v>
      </c>
      <c r="AA454" s="376">
        <f>AA377*('7. INPUT O&amp;N UC'!$M110/(1-'7. INPUT O&amp;N UC'!$M110))</f>
        <v>0</v>
      </c>
      <c r="AB454" s="376">
        <f>AB377*('7. INPUT O&amp;N UC'!$M110/(1-'7. INPUT O&amp;N UC'!$M110))</f>
        <v>0</v>
      </c>
      <c r="AC454" s="376">
        <f>AC377*('7. INPUT O&amp;N UC'!$M110/(1-'7. INPUT O&amp;N UC'!$M110))</f>
        <v>0</v>
      </c>
      <c r="AD454" s="376">
        <f>AD377*('7. INPUT O&amp;N UC'!$M110/(1-'7. INPUT O&amp;N UC'!$M110))</f>
        <v>0</v>
      </c>
      <c r="AE454" s="376">
        <f>AE377*('7. INPUT O&amp;N UC'!$M110/(1-'7. INPUT O&amp;N UC'!$M110))</f>
        <v>0</v>
      </c>
      <c r="AF454" s="376">
        <f>AF377*('7. INPUT O&amp;N UC'!$M110/(1-'7. INPUT O&amp;N UC'!$M110))</f>
        <v>0</v>
      </c>
      <c r="AG454" s="376">
        <f>AG377*('7. INPUT O&amp;N UC'!$M110/(1-'7. INPUT O&amp;N UC'!$M110))</f>
        <v>0</v>
      </c>
      <c r="AH454" s="376">
        <f>AH377*('7. INPUT O&amp;N UC'!$M110/(1-'7. INPUT O&amp;N UC'!$M110))</f>
        <v>0</v>
      </c>
      <c r="AI454" s="376">
        <f>AI377*('7. INPUT O&amp;N UC'!$M110/(1-'7. INPUT O&amp;N UC'!$M110))</f>
        <v>0</v>
      </c>
      <c r="AJ454" s="376">
        <f>AJ377*('7. INPUT O&amp;N UC'!$M110/(1-'7. INPUT O&amp;N UC'!$M110))</f>
        <v>0</v>
      </c>
      <c r="AK454" s="376">
        <f>AK377*('7. INPUT O&amp;N UC'!$M110/(1-'7. INPUT O&amp;N UC'!$M110))</f>
        <v>0</v>
      </c>
      <c r="AL454" s="376">
        <f>AL377*('7. INPUT O&amp;N UC'!$M110/(1-'7. INPUT O&amp;N UC'!$M110))</f>
        <v>0</v>
      </c>
      <c r="AM454" s="376">
        <f>AM377*('7. INPUT O&amp;N UC'!$M110/(1-'7. INPUT O&amp;N UC'!$M110))</f>
        <v>0</v>
      </c>
      <c r="AN454" s="376">
        <f>AN377*('7. INPUT O&amp;N UC'!$M110/(1-'7. INPUT O&amp;N UC'!$M110))</f>
        <v>0</v>
      </c>
      <c r="AO454" s="376">
        <f>AO377*('7. INPUT O&amp;N UC'!$M110/(1-'7. INPUT O&amp;N UC'!$M110))</f>
        <v>0</v>
      </c>
      <c r="AP454" s="376">
        <f>AP377*('7. INPUT O&amp;N UC'!$M110/(1-'7. INPUT O&amp;N UC'!$M110))</f>
        <v>0</v>
      </c>
      <c r="AQ454" s="376">
        <f>AQ377*('7. INPUT O&amp;N UC'!$M110/(1-'7. INPUT O&amp;N UC'!$M110))</f>
        <v>0</v>
      </c>
      <c r="AR454" s="376">
        <f>AR377*('7. INPUT O&amp;N UC'!$M110/(1-'7. INPUT O&amp;N UC'!$M110))</f>
        <v>0</v>
      </c>
      <c r="AS454" s="376">
        <f>AS377*('7. INPUT O&amp;N UC'!$M110/(1-'7. INPUT O&amp;N UC'!$M110))</f>
        <v>0</v>
      </c>
      <c r="AT454" s="376">
        <f>AT377*('7. INPUT O&amp;N UC'!$M110/(1-'7. INPUT O&amp;N UC'!$M110))</f>
        <v>0</v>
      </c>
      <c r="AU454" s="376">
        <f>AU377*('7. INPUT O&amp;N UC'!$M110/(1-'7. INPUT O&amp;N UC'!$M110))</f>
        <v>0</v>
      </c>
      <c r="AV454" s="376">
        <f>AV377*('7. INPUT O&amp;N UC'!$M110/(1-'7. INPUT O&amp;N UC'!$M110))</f>
        <v>0</v>
      </c>
      <c r="AW454" s="376">
        <f>AW377*('7. INPUT O&amp;N UC'!$M110/(1-'7. INPUT O&amp;N UC'!$M110))</f>
        <v>0</v>
      </c>
      <c r="AX454" s="376">
        <f>AX377*('7. INPUT O&amp;N UC'!$M110/(1-'7. INPUT O&amp;N UC'!$M110))</f>
        <v>0</v>
      </c>
      <c r="AY454" s="376">
        <f>AY377*('7. INPUT O&amp;N UC'!$M110/(1-'7. INPUT O&amp;N UC'!$M110))</f>
        <v>0</v>
      </c>
      <c r="AZ454" s="376">
        <f>AZ377*('7. INPUT O&amp;N UC'!$M110/(1-'7. INPUT O&amp;N UC'!$M110))</f>
        <v>0</v>
      </c>
      <c r="BA454" s="376">
        <f>BA377*('7. INPUT O&amp;N UC'!$M110/(1-'7. INPUT O&amp;N UC'!$M110))</f>
        <v>0</v>
      </c>
      <c r="BB454" s="376">
        <f>BB377*('7. INPUT O&amp;N UC'!$M110/(1-'7. INPUT O&amp;N UC'!$M110))</f>
        <v>0</v>
      </c>
      <c r="BC454" s="376">
        <f>BC377*('7. INPUT O&amp;N UC'!$M110/(1-'7. INPUT O&amp;N UC'!$M110))</f>
        <v>0</v>
      </c>
      <c r="BD454" s="376">
        <f>BD377*('7. INPUT O&amp;N UC'!$M110/(1-'7. INPUT O&amp;N UC'!$M110))</f>
        <v>0</v>
      </c>
      <c r="BE454" s="376">
        <f>BE377*('7. INPUT O&amp;N UC'!$M110/(1-'7. INPUT O&amp;N UC'!$M110))</f>
        <v>0</v>
      </c>
      <c r="BF454" s="376">
        <f>BF377*('7. INPUT O&amp;N UC'!$M110/(1-'7. INPUT O&amp;N UC'!$M110))</f>
        <v>0</v>
      </c>
      <c r="BG454" s="376">
        <f>BG377*('7. INPUT O&amp;N UC'!$M110/(1-'7. INPUT O&amp;N UC'!$M110))</f>
        <v>0</v>
      </c>
      <c r="BH454" s="376">
        <f>BH377*('7. INPUT O&amp;N UC'!$M110/(1-'7. INPUT O&amp;N UC'!$M110))</f>
        <v>0</v>
      </c>
      <c r="BI454" s="376">
        <f>BI377*('7. INPUT O&amp;N UC'!$M110/(1-'7. INPUT O&amp;N UC'!$M110))</f>
        <v>0</v>
      </c>
      <c r="BJ454" s="376">
        <f>BJ377*('7. INPUT O&amp;N UC'!$M110/(1-'7. INPUT O&amp;N UC'!$M110))</f>
        <v>0</v>
      </c>
      <c r="BK454" s="376">
        <f>BK377*('7. INPUT O&amp;N UC'!$M110/(1-'7. INPUT O&amp;N UC'!$M110))</f>
        <v>0</v>
      </c>
      <c r="BL454" s="376">
        <f>BL377*('7. INPUT O&amp;N UC'!$M110/(1-'7. INPUT O&amp;N UC'!$M110))</f>
        <v>0</v>
      </c>
      <c r="BM454" s="376">
        <f>BM377*('7. INPUT O&amp;N UC'!$M110/(1-'7. INPUT O&amp;N UC'!$M110))</f>
        <v>0</v>
      </c>
      <c r="BN454" s="376">
        <f>BN377*('7. INPUT O&amp;N UC'!$M110/(1-'7. INPUT O&amp;N UC'!$M110))</f>
        <v>0</v>
      </c>
      <c r="BO454" s="376">
        <f>BO377*('7. INPUT O&amp;N UC'!$M110/(1-'7. INPUT O&amp;N UC'!$M110))</f>
        <v>0</v>
      </c>
      <c r="BP454" s="376">
        <f>BP377*('7. INPUT O&amp;N UC'!$M110/(1-'7. INPUT O&amp;N UC'!$M110))</f>
        <v>0</v>
      </c>
      <c r="BQ454" s="376">
        <f>BQ377*('7. INPUT O&amp;N UC'!$M110/(1-'7. INPUT O&amp;N UC'!$M110))</f>
        <v>0</v>
      </c>
      <c r="BR454" s="376">
        <f>BR377*('7. INPUT O&amp;N UC'!$M110/(1-'7. INPUT O&amp;N UC'!$M110))</f>
        <v>0</v>
      </c>
      <c r="BS454" s="376">
        <f>BS377*('7. INPUT O&amp;N UC'!$M110/(1-'7. INPUT O&amp;N UC'!$M110))</f>
        <v>0</v>
      </c>
    </row>
    <row r="455" spans="2:71" outlineLevel="2">
      <c r="B455" s="134" t="str">
        <f t="shared" si="254"/>
        <v>O&amp;N UC-4.1.2-Item #10</v>
      </c>
      <c r="C455" s="134">
        <f t="shared" si="254"/>
        <v>0</v>
      </c>
      <c r="E455" s="378">
        <f t="shared" si="244"/>
        <v>0</v>
      </c>
      <c r="F455" s="378">
        <f t="shared" si="245"/>
        <v>0</v>
      </c>
      <c r="G455" s="378">
        <f t="shared" si="246"/>
        <v>0</v>
      </c>
      <c r="H455" s="378">
        <f t="shared" si="247"/>
        <v>0</v>
      </c>
      <c r="I455" s="378">
        <f t="shared" si="248"/>
        <v>0</v>
      </c>
      <c r="J455" s="378">
        <f t="shared" si="249"/>
        <v>0</v>
      </c>
      <c r="K455" s="322"/>
      <c r="L455" s="378">
        <f>L378*('7. INPUT O&amp;N UC'!$M111/(1-'7. INPUT O&amp;N UC'!$M111))</f>
        <v>0</v>
      </c>
      <c r="M455" s="378">
        <f>M378*('7. INPUT O&amp;N UC'!$M111/(1-'7. INPUT O&amp;N UC'!$M111))</f>
        <v>0</v>
      </c>
      <c r="N455" s="378">
        <f>N378*('7. INPUT O&amp;N UC'!$M111/(1-'7. INPUT O&amp;N UC'!$M111))</f>
        <v>0</v>
      </c>
      <c r="O455" s="378">
        <f>O378*('7. INPUT O&amp;N UC'!$M111/(1-'7. INPUT O&amp;N UC'!$M111))</f>
        <v>0</v>
      </c>
      <c r="P455" s="378">
        <f>P378*('7. INPUT O&amp;N UC'!$M111/(1-'7. INPUT O&amp;N UC'!$M111))</f>
        <v>0</v>
      </c>
      <c r="Q455" s="378">
        <f>Q378*('7. INPUT O&amp;N UC'!$M111/(1-'7. INPUT O&amp;N UC'!$M111))</f>
        <v>0</v>
      </c>
      <c r="R455" s="378">
        <f>R378*('7. INPUT O&amp;N UC'!$M111/(1-'7. INPUT O&amp;N UC'!$M111))</f>
        <v>0</v>
      </c>
      <c r="S455" s="378">
        <f>S378*('7. INPUT O&amp;N UC'!$M111/(1-'7. INPUT O&amp;N UC'!$M111))</f>
        <v>0</v>
      </c>
      <c r="T455" s="378">
        <f>T378*('7. INPUT O&amp;N UC'!$M111/(1-'7. INPUT O&amp;N UC'!$M111))</f>
        <v>0</v>
      </c>
      <c r="U455" s="378">
        <f>U378*('7. INPUT O&amp;N UC'!$M111/(1-'7. INPUT O&amp;N UC'!$M111))</f>
        <v>0</v>
      </c>
      <c r="V455" s="378">
        <f>V378*('7. INPUT O&amp;N UC'!$M111/(1-'7. INPUT O&amp;N UC'!$M111))</f>
        <v>0</v>
      </c>
      <c r="W455" s="378">
        <f>W378*('7. INPUT O&amp;N UC'!$M111/(1-'7. INPUT O&amp;N UC'!$M111))</f>
        <v>0</v>
      </c>
      <c r="X455" s="378">
        <f>X378*('7. INPUT O&amp;N UC'!$M111/(1-'7. INPUT O&amp;N UC'!$M111))</f>
        <v>0</v>
      </c>
      <c r="Y455" s="378">
        <f>Y378*('7. INPUT O&amp;N UC'!$M111/(1-'7. INPUT O&amp;N UC'!$M111))</f>
        <v>0</v>
      </c>
      <c r="Z455" s="378">
        <f>Z378*('7. INPUT O&amp;N UC'!$M111/(1-'7. INPUT O&amp;N UC'!$M111))</f>
        <v>0</v>
      </c>
      <c r="AA455" s="378">
        <f>AA378*('7. INPUT O&amp;N UC'!$M111/(1-'7. INPUT O&amp;N UC'!$M111))</f>
        <v>0</v>
      </c>
      <c r="AB455" s="378">
        <f>AB378*('7. INPUT O&amp;N UC'!$M111/(1-'7. INPUT O&amp;N UC'!$M111))</f>
        <v>0</v>
      </c>
      <c r="AC455" s="378">
        <f>AC378*('7. INPUT O&amp;N UC'!$M111/(1-'7. INPUT O&amp;N UC'!$M111))</f>
        <v>0</v>
      </c>
      <c r="AD455" s="378">
        <f>AD378*('7. INPUT O&amp;N UC'!$M111/(1-'7. INPUT O&amp;N UC'!$M111))</f>
        <v>0</v>
      </c>
      <c r="AE455" s="378">
        <f>AE378*('7. INPUT O&amp;N UC'!$M111/(1-'7. INPUT O&amp;N UC'!$M111))</f>
        <v>0</v>
      </c>
      <c r="AF455" s="378">
        <f>AF378*('7. INPUT O&amp;N UC'!$M111/(1-'7. INPUT O&amp;N UC'!$M111))</f>
        <v>0</v>
      </c>
      <c r="AG455" s="378">
        <f>AG378*('7. INPUT O&amp;N UC'!$M111/(1-'7. INPUT O&amp;N UC'!$M111))</f>
        <v>0</v>
      </c>
      <c r="AH455" s="378">
        <f>AH378*('7. INPUT O&amp;N UC'!$M111/(1-'7. INPUT O&amp;N UC'!$M111))</f>
        <v>0</v>
      </c>
      <c r="AI455" s="378">
        <f>AI378*('7. INPUT O&amp;N UC'!$M111/(1-'7. INPUT O&amp;N UC'!$M111))</f>
        <v>0</v>
      </c>
      <c r="AJ455" s="378">
        <f>AJ378*('7. INPUT O&amp;N UC'!$M111/(1-'7. INPUT O&amp;N UC'!$M111))</f>
        <v>0</v>
      </c>
      <c r="AK455" s="378">
        <f>AK378*('7. INPUT O&amp;N UC'!$M111/(1-'7. INPUT O&amp;N UC'!$M111))</f>
        <v>0</v>
      </c>
      <c r="AL455" s="378">
        <f>AL378*('7. INPUT O&amp;N UC'!$M111/(1-'7. INPUT O&amp;N UC'!$M111))</f>
        <v>0</v>
      </c>
      <c r="AM455" s="378">
        <f>AM378*('7. INPUT O&amp;N UC'!$M111/(1-'7. INPUT O&amp;N UC'!$M111))</f>
        <v>0</v>
      </c>
      <c r="AN455" s="378">
        <f>AN378*('7. INPUT O&amp;N UC'!$M111/(1-'7. INPUT O&amp;N UC'!$M111))</f>
        <v>0</v>
      </c>
      <c r="AO455" s="378">
        <f>AO378*('7. INPUT O&amp;N UC'!$M111/(1-'7. INPUT O&amp;N UC'!$M111))</f>
        <v>0</v>
      </c>
      <c r="AP455" s="378">
        <f>AP378*('7. INPUT O&amp;N UC'!$M111/(1-'7. INPUT O&amp;N UC'!$M111))</f>
        <v>0</v>
      </c>
      <c r="AQ455" s="378">
        <f>AQ378*('7. INPUT O&amp;N UC'!$M111/(1-'7. INPUT O&amp;N UC'!$M111))</f>
        <v>0</v>
      </c>
      <c r="AR455" s="378">
        <f>AR378*('7. INPUT O&amp;N UC'!$M111/(1-'7. INPUT O&amp;N UC'!$M111))</f>
        <v>0</v>
      </c>
      <c r="AS455" s="378">
        <f>AS378*('7. INPUT O&amp;N UC'!$M111/(1-'7. INPUT O&amp;N UC'!$M111))</f>
        <v>0</v>
      </c>
      <c r="AT455" s="378">
        <f>AT378*('7. INPUT O&amp;N UC'!$M111/(1-'7. INPUT O&amp;N UC'!$M111))</f>
        <v>0</v>
      </c>
      <c r="AU455" s="378">
        <f>AU378*('7. INPUT O&amp;N UC'!$M111/(1-'7. INPUT O&amp;N UC'!$M111))</f>
        <v>0</v>
      </c>
      <c r="AV455" s="378">
        <f>AV378*('7. INPUT O&amp;N UC'!$M111/(1-'7. INPUT O&amp;N UC'!$M111))</f>
        <v>0</v>
      </c>
      <c r="AW455" s="378">
        <f>AW378*('7. INPUT O&amp;N UC'!$M111/(1-'7. INPUT O&amp;N UC'!$M111))</f>
        <v>0</v>
      </c>
      <c r="AX455" s="378">
        <f>AX378*('7. INPUT O&amp;N UC'!$M111/(1-'7. INPUT O&amp;N UC'!$M111))</f>
        <v>0</v>
      </c>
      <c r="AY455" s="378">
        <f>AY378*('7. INPUT O&amp;N UC'!$M111/(1-'7. INPUT O&amp;N UC'!$M111))</f>
        <v>0</v>
      </c>
      <c r="AZ455" s="378">
        <f>AZ378*('7. INPUT O&amp;N UC'!$M111/(1-'7. INPUT O&amp;N UC'!$M111))</f>
        <v>0</v>
      </c>
      <c r="BA455" s="378">
        <f>BA378*('7. INPUT O&amp;N UC'!$M111/(1-'7. INPUT O&amp;N UC'!$M111))</f>
        <v>0</v>
      </c>
      <c r="BB455" s="378">
        <f>BB378*('7. INPUT O&amp;N UC'!$M111/(1-'7. INPUT O&amp;N UC'!$M111))</f>
        <v>0</v>
      </c>
      <c r="BC455" s="378">
        <f>BC378*('7. INPUT O&amp;N UC'!$M111/(1-'7. INPUT O&amp;N UC'!$M111))</f>
        <v>0</v>
      </c>
      <c r="BD455" s="378">
        <f>BD378*('7. INPUT O&amp;N UC'!$M111/(1-'7. INPUT O&amp;N UC'!$M111))</f>
        <v>0</v>
      </c>
      <c r="BE455" s="378">
        <f>BE378*('7. INPUT O&amp;N UC'!$M111/(1-'7. INPUT O&amp;N UC'!$M111))</f>
        <v>0</v>
      </c>
      <c r="BF455" s="378">
        <f>BF378*('7. INPUT O&amp;N UC'!$M111/(1-'7. INPUT O&amp;N UC'!$M111))</f>
        <v>0</v>
      </c>
      <c r="BG455" s="378">
        <f>BG378*('7. INPUT O&amp;N UC'!$M111/(1-'7. INPUT O&amp;N UC'!$M111))</f>
        <v>0</v>
      </c>
      <c r="BH455" s="378">
        <f>BH378*('7. INPUT O&amp;N UC'!$M111/(1-'7. INPUT O&amp;N UC'!$M111))</f>
        <v>0</v>
      </c>
      <c r="BI455" s="378">
        <f>BI378*('7. INPUT O&amp;N UC'!$M111/(1-'7. INPUT O&amp;N UC'!$M111))</f>
        <v>0</v>
      </c>
      <c r="BJ455" s="378">
        <f>BJ378*('7. INPUT O&amp;N UC'!$M111/(1-'7. INPUT O&amp;N UC'!$M111))</f>
        <v>0</v>
      </c>
      <c r="BK455" s="378">
        <f>BK378*('7. INPUT O&amp;N UC'!$M111/(1-'7. INPUT O&amp;N UC'!$M111))</f>
        <v>0</v>
      </c>
      <c r="BL455" s="378">
        <f>BL378*('7. INPUT O&amp;N UC'!$M111/(1-'7. INPUT O&amp;N UC'!$M111))</f>
        <v>0</v>
      </c>
      <c r="BM455" s="378">
        <f>BM378*('7. INPUT O&amp;N UC'!$M111/(1-'7. INPUT O&amp;N UC'!$M111))</f>
        <v>0</v>
      </c>
      <c r="BN455" s="378">
        <f>BN378*('7. INPUT O&amp;N UC'!$M111/(1-'7. INPUT O&amp;N UC'!$M111))</f>
        <v>0</v>
      </c>
      <c r="BO455" s="378">
        <f>BO378*('7. INPUT O&amp;N UC'!$M111/(1-'7. INPUT O&amp;N UC'!$M111))</f>
        <v>0</v>
      </c>
      <c r="BP455" s="378">
        <f>BP378*('7. INPUT O&amp;N UC'!$M111/(1-'7. INPUT O&amp;N UC'!$M111))</f>
        <v>0</v>
      </c>
      <c r="BQ455" s="378">
        <f>BQ378*('7. INPUT O&amp;N UC'!$M111/(1-'7. INPUT O&amp;N UC'!$M111))</f>
        <v>0</v>
      </c>
      <c r="BR455" s="378">
        <f>BR378*('7. INPUT O&amp;N UC'!$M111/(1-'7. INPUT O&amp;N UC'!$M111))</f>
        <v>0</v>
      </c>
      <c r="BS455" s="378">
        <f>BS378*('7. INPUT O&amp;N UC'!$M111/(1-'7. INPUT O&amp;N UC'!$M111))</f>
        <v>0</v>
      </c>
    </row>
    <row r="456" spans="2:71" s="156" customFormat="1" outlineLevel="1">
      <c r="B456" s="373" t="str">
        <f>'7. INPUT O&amp;N UC'!D192</f>
        <v>4.2.3</v>
      </c>
      <c r="C456" s="133" t="str">
        <f>'7. INPUT O&amp;N UC'!E192</f>
        <v>O&amp;N UC - NTT - Discounts - Operating service</v>
      </c>
      <c r="E456" s="375">
        <f t="shared" si="244"/>
        <v>105732.56030769233</v>
      </c>
      <c r="F456" s="375">
        <f t="shared" si="245"/>
        <v>21565.384615384621</v>
      </c>
      <c r="G456" s="375">
        <f t="shared" si="246"/>
        <v>42230.123076923075</v>
      </c>
      <c r="H456" s="375">
        <f t="shared" si="247"/>
        <v>41937.052615384622</v>
      </c>
      <c r="I456" s="375">
        <f t="shared" si="248"/>
        <v>0</v>
      </c>
      <c r="J456" s="375">
        <f t="shared" si="249"/>
        <v>0</v>
      </c>
      <c r="K456" s="372"/>
      <c r="L456" s="375">
        <f>SUM(L457:L476)</f>
        <v>0</v>
      </c>
      <c r="M456" s="375">
        <f t="shared" ref="M456:BS456" si="255">SUM(M457:M476)</f>
        <v>0</v>
      </c>
      <c r="N456" s="375">
        <f t="shared" si="255"/>
        <v>0</v>
      </c>
      <c r="O456" s="375">
        <f t="shared" si="255"/>
        <v>0</v>
      </c>
      <c r="P456" s="375">
        <f t="shared" si="255"/>
        <v>1282.0512820512822</v>
      </c>
      <c r="Q456" s="375">
        <f t="shared" si="255"/>
        <v>1282.0512820512822</v>
      </c>
      <c r="R456" s="375">
        <f t="shared" si="255"/>
        <v>1282.0512820512822</v>
      </c>
      <c r="S456" s="375">
        <f t="shared" si="255"/>
        <v>3543.8461538461547</v>
      </c>
      <c r="T456" s="375">
        <f t="shared" si="255"/>
        <v>3543.8461538461547</v>
      </c>
      <c r="U456" s="375">
        <f t="shared" si="255"/>
        <v>3543.8461538461547</v>
      </c>
      <c r="V456" s="375">
        <f t="shared" si="255"/>
        <v>3543.8461538461547</v>
      </c>
      <c r="W456" s="375">
        <f t="shared" si="255"/>
        <v>3543.8461538461547</v>
      </c>
      <c r="X456" s="375">
        <f t="shared" si="255"/>
        <v>3519.1769230769237</v>
      </c>
      <c r="Y456" s="375">
        <f t="shared" si="255"/>
        <v>3519.1769230769237</v>
      </c>
      <c r="Z456" s="375">
        <f t="shared" si="255"/>
        <v>3519.1769230769237</v>
      </c>
      <c r="AA456" s="375">
        <f t="shared" si="255"/>
        <v>3519.1769230769237</v>
      </c>
      <c r="AB456" s="375">
        <f t="shared" si="255"/>
        <v>3519.1769230769237</v>
      </c>
      <c r="AC456" s="375">
        <f t="shared" si="255"/>
        <v>3519.1769230769237</v>
      </c>
      <c r="AD456" s="375">
        <f t="shared" si="255"/>
        <v>3519.1769230769237</v>
      </c>
      <c r="AE456" s="375">
        <f t="shared" si="255"/>
        <v>3519.1769230769237</v>
      </c>
      <c r="AF456" s="375">
        <f t="shared" si="255"/>
        <v>3519.1769230769237</v>
      </c>
      <c r="AG456" s="375">
        <f t="shared" si="255"/>
        <v>3519.1769230769237</v>
      </c>
      <c r="AH456" s="375">
        <f t="shared" si="255"/>
        <v>3519.1769230769237</v>
      </c>
      <c r="AI456" s="375">
        <f t="shared" si="255"/>
        <v>3519.1769230769237</v>
      </c>
      <c r="AJ456" s="375">
        <f t="shared" si="255"/>
        <v>3494.7543846153849</v>
      </c>
      <c r="AK456" s="375">
        <f t="shared" si="255"/>
        <v>3494.7543846153849</v>
      </c>
      <c r="AL456" s="375">
        <f t="shared" si="255"/>
        <v>3494.7543846153849</v>
      </c>
      <c r="AM456" s="375">
        <f t="shared" si="255"/>
        <v>3494.7543846153849</v>
      </c>
      <c r="AN456" s="375">
        <f t="shared" si="255"/>
        <v>3494.7543846153849</v>
      </c>
      <c r="AO456" s="375">
        <f t="shared" si="255"/>
        <v>3494.7543846153849</v>
      </c>
      <c r="AP456" s="375">
        <f t="shared" si="255"/>
        <v>3494.7543846153849</v>
      </c>
      <c r="AQ456" s="375">
        <f t="shared" si="255"/>
        <v>3494.7543846153849</v>
      </c>
      <c r="AR456" s="375">
        <f t="shared" si="255"/>
        <v>3494.7543846153849</v>
      </c>
      <c r="AS456" s="375">
        <f t="shared" si="255"/>
        <v>3494.7543846153849</v>
      </c>
      <c r="AT456" s="375">
        <f t="shared" si="255"/>
        <v>3494.7543846153849</v>
      </c>
      <c r="AU456" s="375">
        <f t="shared" si="255"/>
        <v>3494.7543846153849</v>
      </c>
      <c r="AV456" s="375">
        <f t="shared" si="255"/>
        <v>0</v>
      </c>
      <c r="AW456" s="375">
        <f t="shared" si="255"/>
        <v>0</v>
      </c>
      <c r="AX456" s="375">
        <f t="shared" si="255"/>
        <v>0</v>
      </c>
      <c r="AY456" s="375">
        <f t="shared" si="255"/>
        <v>0</v>
      </c>
      <c r="AZ456" s="375">
        <f t="shared" si="255"/>
        <v>0</v>
      </c>
      <c r="BA456" s="375">
        <f t="shared" si="255"/>
        <v>0</v>
      </c>
      <c r="BB456" s="375">
        <f t="shared" si="255"/>
        <v>0</v>
      </c>
      <c r="BC456" s="375">
        <f t="shared" si="255"/>
        <v>0</v>
      </c>
      <c r="BD456" s="375">
        <f t="shared" si="255"/>
        <v>0</v>
      </c>
      <c r="BE456" s="375">
        <f t="shared" si="255"/>
        <v>0</v>
      </c>
      <c r="BF456" s="375">
        <f t="shared" si="255"/>
        <v>0</v>
      </c>
      <c r="BG456" s="375">
        <f t="shared" si="255"/>
        <v>0</v>
      </c>
      <c r="BH456" s="375">
        <f t="shared" si="255"/>
        <v>0</v>
      </c>
      <c r="BI456" s="375">
        <f t="shared" si="255"/>
        <v>0</v>
      </c>
      <c r="BJ456" s="375">
        <f t="shared" si="255"/>
        <v>0</v>
      </c>
      <c r="BK456" s="375">
        <f t="shared" si="255"/>
        <v>0</v>
      </c>
      <c r="BL456" s="375">
        <f t="shared" si="255"/>
        <v>0</v>
      </c>
      <c r="BM456" s="375">
        <f t="shared" si="255"/>
        <v>0</v>
      </c>
      <c r="BN456" s="375">
        <f t="shared" si="255"/>
        <v>0</v>
      </c>
      <c r="BO456" s="375">
        <f t="shared" si="255"/>
        <v>0</v>
      </c>
      <c r="BP456" s="375">
        <f t="shared" si="255"/>
        <v>0</v>
      </c>
      <c r="BQ456" s="375">
        <f t="shared" si="255"/>
        <v>0</v>
      </c>
      <c r="BR456" s="375">
        <f t="shared" si="255"/>
        <v>0</v>
      </c>
      <c r="BS456" s="375">
        <f t="shared" si="255"/>
        <v>0</v>
      </c>
    </row>
    <row r="457" spans="2:71" outlineLevel="2">
      <c r="B457" s="129" t="str">
        <f t="shared" ref="B457:C476" si="256">B380</f>
        <v>O&amp;N UC-4.1.3-Item #1</v>
      </c>
      <c r="C457" s="129" t="str">
        <f t="shared" si="256"/>
        <v>Crowd Monitoring - Base</v>
      </c>
      <c r="E457" s="376">
        <f t="shared" si="244"/>
        <v>32512.820512820526</v>
      </c>
      <c r="F457" s="376">
        <f t="shared" si="245"/>
        <v>6666.6666666666679</v>
      </c>
      <c r="G457" s="376">
        <f t="shared" si="246"/>
        <v>12923.076923076929</v>
      </c>
      <c r="H457" s="376">
        <f t="shared" si="247"/>
        <v>12923.076923076929</v>
      </c>
      <c r="I457" s="376">
        <f t="shared" si="248"/>
        <v>0</v>
      </c>
      <c r="J457" s="376">
        <f t="shared" si="249"/>
        <v>0</v>
      </c>
      <c r="K457" s="322"/>
      <c r="L457" s="376">
        <f>L380*('7. INPUT O&amp;N UC'!$M118/(1-'7. INPUT O&amp;N UC'!$M118))</f>
        <v>0</v>
      </c>
      <c r="M457" s="376">
        <f>M380*('7. INPUT O&amp;N UC'!$M118/(1-'7. INPUT O&amp;N UC'!$M118))</f>
        <v>0</v>
      </c>
      <c r="N457" s="376">
        <f>N380*('7. INPUT O&amp;N UC'!$M118/(1-'7. INPUT O&amp;N UC'!$M118))</f>
        <v>0</v>
      </c>
      <c r="O457" s="376">
        <f>O380*('7. INPUT O&amp;N UC'!$M118/(1-'7. INPUT O&amp;N UC'!$M118))</f>
        <v>0</v>
      </c>
      <c r="P457" s="376">
        <f>P380*('7. INPUT O&amp;N UC'!$M118/(1-'7. INPUT O&amp;N UC'!$M118))</f>
        <v>427.35042735042737</v>
      </c>
      <c r="Q457" s="376">
        <f>Q380*('7. INPUT O&amp;N UC'!$M118/(1-'7. INPUT O&amp;N UC'!$M118))</f>
        <v>427.35042735042737</v>
      </c>
      <c r="R457" s="376">
        <f>R380*('7. INPUT O&amp;N UC'!$M118/(1-'7. INPUT O&amp;N UC'!$M118))</f>
        <v>427.35042735042737</v>
      </c>
      <c r="S457" s="376">
        <f>S380*('7. INPUT O&amp;N UC'!$M118/(1-'7. INPUT O&amp;N UC'!$M118))</f>
        <v>1076.9230769230771</v>
      </c>
      <c r="T457" s="376">
        <f>T380*('7. INPUT O&amp;N UC'!$M118/(1-'7. INPUT O&amp;N UC'!$M118))</f>
        <v>1076.9230769230771</v>
      </c>
      <c r="U457" s="376">
        <f>U380*('7. INPUT O&amp;N UC'!$M118/(1-'7. INPUT O&amp;N UC'!$M118))</f>
        <v>1076.9230769230771</v>
      </c>
      <c r="V457" s="376">
        <f>V380*('7. INPUT O&amp;N UC'!$M118/(1-'7. INPUT O&amp;N UC'!$M118))</f>
        <v>1076.9230769230771</v>
      </c>
      <c r="W457" s="376">
        <f>W380*('7. INPUT O&amp;N UC'!$M118/(1-'7. INPUT O&amp;N UC'!$M118))</f>
        <v>1076.9230769230771</v>
      </c>
      <c r="X457" s="376">
        <f>X380*('7. INPUT O&amp;N UC'!$M118/(1-'7. INPUT O&amp;N UC'!$M118))</f>
        <v>1076.9230769230771</v>
      </c>
      <c r="Y457" s="376">
        <f>Y380*('7. INPUT O&amp;N UC'!$M118/(1-'7. INPUT O&amp;N UC'!$M118))</f>
        <v>1076.9230769230771</v>
      </c>
      <c r="Z457" s="376">
        <f>Z380*('7. INPUT O&amp;N UC'!$M118/(1-'7. INPUT O&amp;N UC'!$M118))</f>
        <v>1076.9230769230771</v>
      </c>
      <c r="AA457" s="376">
        <f>AA380*('7. INPUT O&amp;N UC'!$M118/(1-'7. INPUT O&amp;N UC'!$M118))</f>
        <v>1076.9230769230771</v>
      </c>
      <c r="AB457" s="376">
        <f>AB380*('7. INPUT O&amp;N UC'!$M118/(1-'7. INPUT O&amp;N UC'!$M118))</f>
        <v>1076.9230769230771</v>
      </c>
      <c r="AC457" s="376">
        <f>AC380*('7. INPUT O&amp;N UC'!$M118/(1-'7. INPUT O&amp;N UC'!$M118))</f>
        <v>1076.9230769230771</v>
      </c>
      <c r="AD457" s="376">
        <f>AD380*('7. INPUT O&amp;N UC'!$M118/(1-'7. INPUT O&amp;N UC'!$M118))</f>
        <v>1076.9230769230771</v>
      </c>
      <c r="AE457" s="376">
        <f>AE380*('7. INPUT O&amp;N UC'!$M118/(1-'7. INPUT O&amp;N UC'!$M118))</f>
        <v>1076.9230769230771</v>
      </c>
      <c r="AF457" s="376">
        <f>AF380*('7. INPUT O&amp;N UC'!$M118/(1-'7. INPUT O&amp;N UC'!$M118))</f>
        <v>1076.9230769230771</v>
      </c>
      <c r="AG457" s="376">
        <f>AG380*('7. INPUT O&amp;N UC'!$M118/(1-'7. INPUT O&amp;N UC'!$M118))</f>
        <v>1076.9230769230771</v>
      </c>
      <c r="AH457" s="376">
        <f>AH380*('7. INPUT O&amp;N UC'!$M118/(1-'7. INPUT O&amp;N UC'!$M118))</f>
        <v>1076.9230769230771</v>
      </c>
      <c r="AI457" s="376">
        <f>AI380*('7. INPUT O&amp;N UC'!$M118/(1-'7. INPUT O&amp;N UC'!$M118))</f>
        <v>1076.9230769230771</v>
      </c>
      <c r="AJ457" s="376">
        <f>AJ380*('7. INPUT O&amp;N UC'!$M118/(1-'7. INPUT O&amp;N UC'!$M118))</f>
        <v>1076.9230769230771</v>
      </c>
      <c r="AK457" s="376">
        <f>AK380*('7. INPUT O&amp;N UC'!$M118/(1-'7. INPUT O&amp;N UC'!$M118))</f>
        <v>1076.9230769230771</v>
      </c>
      <c r="AL457" s="376">
        <f>AL380*('7. INPUT O&amp;N UC'!$M118/(1-'7. INPUT O&amp;N UC'!$M118))</f>
        <v>1076.9230769230771</v>
      </c>
      <c r="AM457" s="376">
        <f>AM380*('7. INPUT O&amp;N UC'!$M118/(1-'7. INPUT O&amp;N UC'!$M118))</f>
        <v>1076.9230769230771</v>
      </c>
      <c r="AN457" s="376">
        <f>AN380*('7. INPUT O&amp;N UC'!$M118/(1-'7. INPUT O&amp;N UC'!$M118))</f>
        <v>1076.9230769230771</v>
      </c>
      <c r="AO457" s="376">
        <f>AO380*('7. INPUT O&amp;N UC'!$M118/(1-'7. INPUT O&amp;N UC'!$M118))</f>
        <v>1076.9230769230771</v>
      </c>
      <c r="AP457" s="376">
        <f>AP380*('7. INPUT O&amp;N UC'!$M118/(1-'7. INPUT O&amp;N UC'!$M118))</f>
        <v>1076.9230769230771</v>
      </c>
      <c r="AQ457" s="376">
        <f>AQ380*('7. INPUT O&amp;N UC'!$M118/(1-'7. INPUT O&amp;N UC'!$M118))</f>
        <v>1076.9230769230771</v>
      </c>
      <c r="AR457" s="376">
        <f>AR380*('7. INPUT O&amp;N UC'!$M118/(1-'7. INPUT O&amp;N UC'!$M118))</f>
        <v>1076.9230769230771</v>
      </c>
      <c r="AS457" s="376">
        <f>AS380*('7. INPUT O&amp;N UC'!$M118/(1-'7. INPUT O&amp;N UC'!$M118))</f>
        <v>1076.9230769230771</v>
      </c>
      <c r="AT457" s="376">
        <f>AT380*('7. INPUT O&amp;N UC'!$M118/(1-'7. INPUT O&amp;N UC'!$M118))</f>
        <v>1076.9230769230771</v>
      </c>
      <c r="AU457" s="376">
        <f>AU380*('7. INPUT O&amp;N UC'!$M118/(1-'7. INPUT O&amp;N UC'!$M118))</f>
        <v>1076.9230769230771</v>
      </c>
      <c r="AV457" s="376">
        <f>AV380*('7. INPUT O&amp;N UC'!$M118/(1-'7. INPUT O&amp;N UC'!$M118))</f>
        <v>0</v>
      </c>
      <c r="AW457" s="376">
        <f>AW380*('7. INPUT O&amp;N UC'!$M118/(1-'7. INPUT O&amp;N UC'!$M118))</f>
        <v>0</v>
      </c>
      <c r="AX457" s="376">
        <f>AX380*('7. INPUT O&amp;N UC'!$M118/(1-'7. INPUT O&amp;N UC'!$M118))</f>
        <v>0</v>
      </c>
      <c r="AY457" s="376">
        <f>AY380*('7. INPUT O&amp;N UC'!$M118/(1-'7. INPUT O&amp;N UC'!$M118))</f>
        <v>0</v>
      </c>
      <c r="AZ457" s="376">
        <f>AZ380*('7. INPUT O&amp;N UC'!$M118/(1-'7. INPUT O&amp;N UC'!$M118))</f>
        <v>0</v>
      </c>
      <c r="BA457" s="376">
        <f>BA380*('7. INPUT O&amp;N UC'!$M118/(1-'7. INPUT O&amp;N UC'!$M118))</f>
        <v>0</v>
      </c>
      <c r="BB457" s="376">
        <f>BB380*('7. INPUT O&amp;N UC'!$M118/(1-'7. INPUT O&amp;N UC'!$M118))</f>
        <v>0</v>
      </c>
      <c r="BC457" s="376">
        <f>BC380*('7. INPUT O&amp;N UC'!$M118/(1-'7. INPUT O&amp;N UC'!$M118))</f>
        <v>0</v>
      </c>
      <c r="BD457" s="376">
        <f>BD380*('7. INPUT O&amp;N UC'!$M118/(1-'7. INPUT O&amp;N UC'!$M118))</f>
        <v>0</v>
      </c>
      <c r="BE457" s="376">
        <f>BE380*('7. INPUT O&amp;N UC'!$M118/(1-'7. INPUT O&amp;N UC'!$M118))</f>
        <v>0</v>
      </c>
      <c r="BF457" s="376">
        <f>BF380*('7. INPUT O&amp;N UC'!$M118/(1-'7. INPUT O&amp;N UC'!$M118))</f>
        <v>0</v>
      </c>
      <c r="BG457" s="376">
        <f>BG380*('7. INPUT O&amp;N UC'!$M118/(1-'7. INPUT O&amp;N UC'!$M118))</f>
        <v>0</v>
      </c>
      <c r="BH457" s="376">
        <f>BH380*('7. INPUT O&amp;N UC'!$M118/(1-'7. INPUT O&amp;N UC'!$M118))</f>
        <v>0</v>
      </c>
      <c r="BI457" s="376">
        <f>BI380*('7. INPUT O&amp;N UC'!$M118/(1-'7. INPUT O&amp;N UC'!$M118))</f>
        <v>0</v>
      </c>
      <c r="BJ457" s="376">
        <f>BJ380*('7. INPUT O&amp;N UC'!$M118/(1-'7. INPUT O&amp;N UC'!$M118))</f>
        <v>0</v>
      </c>
      <c r="BK457" s="376">
        <f>BK380*('7. INPUT O&amp;N UC'!$M118/(1-'7. INPUT O&amp;N UC'!$M118))</f>
        <v>0</v>
      </c>
      <c r="BL457" s="376">
        <f>BL380*('7. INPUT O&amp;N UC'!$M118/(1-'7. INPUT O&amp;N UC'!$M118))</f>
        <v>0</v>
      </c>
      <c r="BM457" s="376">
        <f>BM380*('7. INPUT O&amp;N UC'!$M118/(1-'7. INPUT O&amp;N UC'!$M118))</f>
        <v>0</v>
      </c>
      <c r="BN457" s="376">
        <f>BN380*('7. INPUT O&amp;N UC'!$M118/(1-'7. INPUT O&amp;N UC'!$M118))</f>
        <v>0</v>
      </c>
      <c r="BO457" s="376">
        <f>BO380*('7. INPUT O&amp;N UC'!$M118/(1-'7. INPUT O&amp;N UC'!$M118))</f>
        <v>0</v>
      </c>
      <c r="BP457" s="376">
        <f>BP380*('7. INPUT O&amp;N UC'!$M118/(1-'7. INPUT O&amp;N UC'!$M118))</f>
        <v>0</v>
      </c>
      <c r="BQ457" s="376">
        <f>BQ380*('7. INPUT O&amp;N UC'!$M118/(1-'7. INPUT O&amp;N UC'!$M118))</f>
        <v>0</v>
      </c>
      <c r="BR457" s="376">
        <f>BR380*('7. INPUT O&amp;N UC'!$M118/(1-'7. INPUT O&amp;N UC'!$M118))</f>
        <v>0</v>
      </c>
      <c r="BS457" s="376">
        <f>BS380*('7. INPUT O&amp;N UC'!$M118/(1-'7. INPUT O&amp;N UC'!$M118))</f>
        <v>0</v>
      </c>
    </row>
    <row r="458" spans="2:71" outlineLevel="2">
      <c r="B458" s="129" t="str">
        <f t="shared" si="256"/>
        <v>O&amp;N UC-4.1.3-Item #2</v>
      </c>
      <c r="C458" s="129" t="str">
        <f t="shared" si="256"/>
        <v>Crowd Monitoring - EPU Base</v>
      </c>
      <c r="E458" s="376">
        <f t="shared" si="244"/>
        <v>9693.9446153846147</v>
      </c>
      <c r="F458" s="376">
        <f t="shared" si="245"/>
        <v>1692.3076923076924</v>
      </c>
      <c r="G458" s="376">
        <f t="shared" si="246"/>
        <v>4020.9230769230758</v>
      </c>
      <c r="H458" s="376">
        <f t="shared" si="247"/>
        <v>3980.7138461538466</v>
      </c>
      <c r="I458" s="376">
        <f t="shared" si="248"/>
        <v>0</v>
      </c>
      <c r="J458" s="376">
        <f t="shared" si="249"/>
        <v>0</v>
      </c>
      <c r="K458" s="322"/>
      <c r="L458" s="376">
        <f>L381*('7. INPUT O&amp;N UC'!$M119/(1-'7. INPUT O&amp;N UC'!$M119))</f>
        <v>0</v>
      </c>
      <c r="M458" s="376">
        <f>M381*('7. INPUT O&amp;N UC'!$M119/(1-'7. INPUT O&amp;N UC'!$M119))</f>
        <v>0</v>
      </c>
      <c r="N458" s="376">
        <f>N381*('7. INPUT O&amp;N UC'!$M119/(1-'7. INPUT O&amp;N UC'!$M119))</f>
        <v>0</v>
      </c>
      <c r="O458" s="376">
        <f>O381*('7. INPUT O&amp;N UC'!$M119/(1-'7. INPUT O&amp;N UC'!$M119))</f>
        <v>0</v>
      </c>
      <c r="P458" s="376">
        <f>P381*('7. INPUT O&amp;N UC'!$M119/(1-'7. INPUT O&amp;N UC'!$M119))</f>
        <v>0</v>
      </c>
      <c r="Q458" s="376">
        <f>Q381*('7. INPUT O&amp;N UC'!$M119/(1-'7. INPUT O&amp;N UC'!$M119))</f>
        <v>0</v>
      </c>
      <c r="R458" s="376">
        <f>R381*('7. INPUT O&amp;N UC'!$M119/(1-'7. INPUT O&amp;N UC'!$M119))</f>
        <v>0</v>
      </c>
      <c r="S458" s="376">
        <f>S381*('7. INPUT O&amp;N UC'!$M119/(1-'7. INPUT O&amp;N UC'!$M119))</f>
        <v>338.46153846153845</v>
      </c>
      <c r="T458" s="376">
        <f>T381*('7. INPUT O&amp;N UC'!$M119/(1-'7. INPUT O&amp;N UC'!$M119))</f>
        <v>338.46153846153845</v>
      </c>
      <c r="U458" s="376">
        <f>U381*('7. INPUT O&amp;N UC'!$M119/(1-'7. INPUT O&amp;N UC'!$M119))</f>
        <v>338.46153846153845</v>
      </c>
      <c r="V458" s="376">
        <f>V381*('7. INPUT O&amp;N UC'!$M119/(1-'7. INPUT O&amp;N UC'!$M119))</f>
        <v>338.46153846153845</v>
      </c>
      <c r="W458" s="376">
        <f>W381*('7. INPUT O&amp;N UC'!$M119/(1-'7. INPUT O&amp;N UC'!$M119))</f>
        <v>338.46153846153845</v>
      </c>
      <c r="X458" s="376">
        <f>X381*('7. INPUT O&amp;N UC'!$M119/(1-'7. INPUT O&amp;N UC'!$M119))</f>
        <v>335.07692307692304</v>
      </c>
      <c r="Y458" s="376">
        <f>Y381*('7. INPUT O&amp;N UC'!$M119/(1-'7. INPUT O&amp;N UC'!$M119))</f>
        <v>335.07692307692304</v>
      </c>
      <c r="Z458" s="376">
        <f>Z381*('7. INPUT O&amp;N UC'!$M119/(1-'7. INPUT O&amp;N UC'!$M119))</f>
        <v>335.07692307692304</v>
      </c>
      <c r="AA458" s="376">
        <f>AA381*('7. INPUT O&amp;N UC'!$M119/(1-'7. INPUT O&amp;N UC'!$M119))</f>
        <v>335.07692307692304</v>
      </c>
      <c r="AB458" s="376">
        <f>AB381*('7. INPUT O&amp;N UC'!$M119/(1-'7. INPUT O&amp;N UC'!$M119))</f>
        <v>335.07692307692304</v>
      </c>
      <c r="AC458" s="376">
        <f>AC381*('7. INPUT O&amp;N UC'!$M119/(1-'7. INPUT O&amp;N UC'!$M119))</f>
        <v>335.07692307692304</v>
      </c>
      <c r="AD458" s="376">
        <f>AD381*('7. INPUT O&amp;N UC'!$M119/(1-'7. INPUT O&amp;N UC'!$M119))</f>
        <v>335.07692307692304</v>
      </c>
      <c r="AE458" s="376">
        <f>AE381*('7. INPUT O&amp;N UC'!$M119/(1-'7. INPUT O&amp;N UC'!$M119))</f>
        <v>335.07692307692304</v>
      </c>
      <c r="AF458" s="376">
        <f>AF381*('7. INPUT O&amp;N UC'!$M119/(1-'7. INPUT O&amp;N UC'!$M119))</f>
        <v>335.07692307692304</v>
      </c>
      <c r="AG458" s="376">
        <f>AG381*('7. INPUT O&amp;N UC'!$M119/(1-'7. INPUT O&amp;N UC'!$M119))</f>
        <v>335.07692307692304</v>
      </c>
      <c r="AH458" s="376">
        <f>AH381*('7. INPUT O&amp;N UC'!$M119/(1-'7. INPUT O&amp;N UC'!$M119))</f>
        <v>335.07692307692304</v>
      </c>
      <c r="AI458" s="376">
        <f>AI381*('7. INPUT O&amp;N UC'!$M119/(1-'7. INPUT O&amp;N UC'!$M119))</f>
        <v>335.07692307692304</v>
      </c>
      <c r="AJ458" s="376">
        <f>AJ381*('7. INPUT O&amp;N UC'!$M119/(1-'7. INPUT O&amp;N UC'!$M119))</f>
        <v>331.72615384615381</v>
      </c>
      <c r="AK458" s="376">
        <f>AK381*('7. INPUT O&amp;N UC'!$M119/(1-'7. INPUT O&amp;N UC'!$M119))</f>
        <v>331.72615384615381</v>
      </c>
      <c r="AL458" s="376">
        <f>AL381*('7. INPUT O&amp;N UC'!$M119/(1-'7. INPUT O&amp;N UC'!$M119))</f>
        <v>331.72615384615381</v>
      </c>
      <c r="AM458" s="376">
        <f>AM381*('7. INPUT O&amp;N UC'!$M119/(1-'7. INPUT O&amp;N UC'!$M119))</f>
        <v>331.72615384615381</v>
      </c>
      <c r="AN458" s="376">
        <f>AN381*('7. INPUT O&amp;N UC'!$M119/(1-'7. INPUT O&amp;N UC'!$M119))</f>
        <v>331.72615384615381</v>
      </c>
      <c r="AO458" s="376">
        <f>AO381*('7. INPUT O&amp;N UC'!$M119/(1-'7. INPUT O&amp;N UC'!$M119))</f>
        <v>331.72615384615381</v>
      </c>
      <c r="AP458" s="376">
        <f>AP381*('7. INPUT O&amp;N UC'!$M119/(1-'7. INPUT O&amp;N UC'!$M119))</f>
        <v>331.72615384615381</v>
      </c>
      <c r="AQ458" s="376">
        <f>AQ381*('7. INPUT O&amp;N UC'!$M119/(1-'7. INPUT O&amp;N UC'!$M119))</f>
        <v>331.72615384615381</v>
      </c>
      <c r="AR458" s="376">
        <f>AR381*('7. INPUT O&amp;N UC'!$M119/(1-'7. INPUT O&amp;N UC'!$M119))</f>
        <v>331.72615384615381</v>
      </c>
      <c r="AS458" s="376">
        <f>AS381*('7. INPUT O&amp;N UC'!$M119/(1-'7. INPUT O&amp;N UC'!$M119))</f>
        <v>331.72615384615381</v>
      </c>
      <c r="AT458" s="376">
        <f>AT381*('7. INPUT O&amp;N UC'!$M119/(1-'7. INPUT O&amp;N UC'!$M119))</f>
        <v>331.72615384615381</v>
      </c>
      <c r="AU458" s="376">
        <f>AU381*('7. INPUT O&amp;N UC'!$M119/(1-'7. INPUT O&amp;N UC'!$M119))</f>
        <v>331.72615384615381</v>
      </c>
      <c r="AV458" s="376">
        <f>AV381*('7. INPUT O&amp;N UC'!$M119/(1-'7. INPUT O&amp;N UC'!$M119))</f>
        <v>0</v>
      </c>
      <c r="AW458" s="376">
        <f>AW381*('7. INPUT O&amp;N UC'!$M119/(1-'7. INPUT O&amp;N UC'!$M119))</f>
        <v>0</v>
      </c>
      <c r="AX458" s="376">
        <f>AX381*('7. INPUT O&amp;N UC'!$M119/(1-'7. INPUT O&amp;N UC'!$M119))</f>
        <v>0</v>
      </c>
      <c r="AY458" s="376">
        <f>AY381*('7. INPUT O&amp;N UC'!$M119/(1-'7. INPUT O&amp;N UC'!$M119))</f>
        <v>0</v>
      </c>
      <c r="AZ458" s="376">
        <f>AZ381*('7. INPUT O&amp;N UC'!$M119/(1-'7. INPUT O&amp;N UC'!$M119))</f>
        <v>0</v>
      </c>
      <c r="BA458" s="376">
        <f>BA381*('7. INPUT O&amp;N UC'!$M119/(1-'7. INPUT O&amp;N UC'!$M119))</f>
        <v>0</v>
      </c>
      <c r="BB458" s="376">
        <f>BB381*('7. INPUT O&amp;N UC'!$M119/(1-'7. INPUT O&amp;N UC'!$M119))</f>
        <v>0</v>
      </c>
      <c r="BC458" s="376">
        <f>BC381*('7. INPUT O&amp;N UC'!$M119/(1-'7. INPUT O&amp;N UC'!$M119))</f>
        <v>0</v>
      </c>
      <c r="BD458" s="376">
        <f>BD381*('7. INPUT O&amp;N UC'!$M119/(1-'7. INPUT O&amp;N UC'!$M119))</f>
        <v>0</v>
      </c>
      <c r="BE458" s="376">
        <f>BE381*('7. INPUT O&amp;N UC'!$M119/(1-'7. INPUT O&amp;N UC'!$M119))</f>
        <v>0</v>
      </c>
      <c r="BF458" s="376">
        <f>BF381*('7. INPUT O&amp;N UC'!$M119/(1-'7. INPUT O&amp;N UC'!$M119))</f>
        <v>0</v>
      </c>
      <c r="BG458" s="376">
        <f>BG381*('7. INPUT O&amp;N UC'!$M119/(1-'7. INPUT O&amp;N UC'!$M119))</f>
        <v>0</v>
      </c>
      <c r="BH458" s="376">
        <f>BH381*('7. INPUT O&amp;N UC'!$M119/(1-'7. INPUT O&amp;N UC'!$M119))</f>
        <v>0</v>
      </c>
      <c r="BI458" s="376">
        <f>BI381*('7. INPUT O&amp;N UC'!$M119/(1-'7. INPUT O&amp;N UC'!$M119))</f>
        <v>0</v>
      </c>
      <c r="BJ458" s="376">
        <f>BJ381*('7. INPUT O&amp;N UC'!$M119/(1-'7. INPUT O&amp;N UC'!$M119))</f>
        <v>0</v>
      </c>
      <c r="BK458" s="376">
        <f>BK381*('7. INPUT O&amp;N UC'!$M119/(1-'7. INPUT O&amp;N UC'!$M119))</f>
        <v>0</v>
      </c>
      <c r="BL458" s="376">
        <f>BL381*('7. INPUT O&amp;N UC'!$M119/(1-'7. INPUT O&amp;N UC'!$M119))</f>
        <v>0</v>
      </c>
      <c r="BM458" s="376">
        <f>BM381*('7. INPUT O&amp;N UC'!$M119/(1-'7. INPUT O&amp;N UC'!$M119))</f>
        <v>0</v>
      </c>
      <c r="BN458" s="376">
        <f>BN381*('7. INPUT O&amp;N UC'!$M119/(1-'7. INPUT O&amp;N UC'!$M119))</f>
        <v>0</v>
      </c>
      <c r="BO458" s="376">
        <f>BO381*('7. INPUT O&amp;N UC'!$M119/(1-'7. INPUT O&amp;N UC'!$M119))</f>
        <v>0</v>
      </c>
      <c r="BP458" s="376">
        <f>BP381*('7. INPUT O&amp;N UC'!$M119/(1-'7. INPUT O&amp;N UC'!$M119))</f>
        <v>0</v>
      </c>
      <c r="BQ458" s="376">
        <f>BQ381*('7. INPUT O&amp;N UC'!$M119/(1-'7. INPUT O&amp;N UC'!$M119))</f>
        <v>0</v>
      </c>
      <c r="BR458" s="376">
        <f>BR381*('7. INPUT O&amp;N UC'!$M119/(1-'7. INPUT O&amp;N UC'!$M119))</f>
        <v>0</v>
      </c>
      <c r="BS458" s="376">
        <f>BS381*('7. INPUT O&amp;N UC'!$M119/(1-'7. INPUT O&amp;N UC'!$M119))</f>
        <v>0</v>
      </c>
    </row>
    <row r="459" spans="2:71" outlineLevel="2">
      <c r="B459" s="129" t="str">
        <f t="shared" si="256"/>
        <v>O&amp;N UC-4.1.3-Item #3</v>
      </c>
      <c r="C459" s="129" t="str">
        <f t="shared" si="256"/>
        <v>Crowd Monitoring - EPU ASU</v>
      </c>
      <c r="E459" s="376">
        <f t="shared" si="244"/>
        <v>2753.961538461539</v>
      </c>
      <c r="F459" s="376">
        <f t="shared" si="245"/>
        <v>480.76923076923083</v>
      </c>
      <c r="G459" s="376">
        <f t="shared" si="246"/>
        <v>1142.3076923076924</v>
      </c>
      <c r="H459" s="376">
        <f t="shared" si="247"/>
        <v>1130.8846153846155</v>
      </c>
      <c r="I459" s="376">
        <f t="shared" si="248"/>
        <v>0</v>
      </c>
      <c r="J459" s="376">
        <f t="shared" si="249"/>
        <v>0</v>
      </c>
      <c r="K459" s="322"/>
      <c r="L459" s="376">
        <f>L382*('7. INPUT O&amp;N UC'!$M120/(1-'7. INPUT O&amp;N UC'!$M120))</f>
        <v>0</v>
      </c>
      <c r="M459" s="376">
        <f>M382*('7. INPUT O&amp;N UC'!$M120/(1-'7. INPUT O&amp;N UC'!$M120))</f>
        <v>0</v>
      </c>
      <c r="N459" s="376">
        <f>N382*('7. INPUT O&amp;N UC'!$M120/(1-'7. INPUT O&amp;N UC'!$M120))</f>
        <v>0</v>
      </c>
      <c r="O459" s="376">
        <f>O382*('7. INPUT O&amp;N UC'!$M120/(1-'7. INPUT O&amp;N UC'!$M120))</f>
        <v>0</v>
      </c>
      <c r="P459" s="376">
        <f>P382*('7. INPUT O&amp;N UC'!$M120/(1-'7. INPUT O&amp;N UC'!$M120))</f>
        <v>0</v>
      </c>
      <c r="Q459" s="376">
        <f>Q382*('7. INPUT O&amp;N UC'!$M120/(1-'7. INPUT O&amp;N UC'!$M120))</f>
        <v>0</v>
      </c>
      <c r="R459" s="376">
        <f>R382*('7. INPUT O&amp;N UC'!$M120/(1-'7. INPUT O&amp;N UC'!$M120))</f>
        <v>0</v>
      </c>
      <c r="S459" s="376">
        <f>S382*('7. INPUT O&amp;N UC'!$M120/(1-'7. INPUT O&amp;N UC'!$M120))</f>
        <v>96.15384615384616</v>
      </c>
      <c r="T459" s="376">
        <f>T382*('7. INPUT O&amp;N UC'!$M120/(1-'7. INPUT O&amp;N UC'!$M120))</f>
        <v>96.15384615384616</v>
      </c>
      <c r="U459" s="376">
        <f>U382*('7. INPUT O&amp;N UC'!$M120/(1-'7. INPUT O&amp;N UC'!$M120))</f>
        <v>96.15384615384616</v>
      </c>
      <c r="V459" s="376">
        <f>V382*('7. INPUT O&amp;N UC'!$M120/(1-'7. INPUT O&amp;N UC'!$M120))</f>
        <v>96.15384615384616</v>
      </c>
      <c r="W459" s="376">
        <f>W382*('7. INPUT O&amp;N UC'!$M120/(1-'7. INPUT O&amp;N UC'!$M120))</f>
        <v>96.15384615384616</v>
      </c>
      <c r="X459" s="376">
        <f>X382*('7. INPUT O&amp;N UC'!$M120/(1-'7. INPUT O&amp;N UC'!$M120))</f>
        <v>95.192307692307693</v>
      </c>
      <c r="Y459" s="376">
        <f>Y382*('7. INPUT O&amp;N UC'!$M120/(1-'7. INPUT O&amp;N UC'!$M120))</f>
        <v>95.192307692307693</v>
      </c>
      <c r="Z459" s="376">
        <f>Z382*('7. INPUT O&amp;N UC'!$M120/(1-'7. INPUT O&amp;N UC'!$M120))</f>
        <v>95.192307692307693</v>
      </c>
      <c r="AA459" s="376">
        <f>AA382*('7. INPUT O&amp;N UC'!$M120/(1-'7. INPUT O&amp;N UC'!$M120))</f>
        <v>95.192307692307693</v>
      </c>
      <c r="AB459" s="376">
        <f>AB382*('7. INPUT O&amp;N UC'!$M120/(1-'7. INPUT O&amp;N UC'!$M120))</f>
        <v>95.192307692307693</v>
      </c>
      <c r="AC459" s="376">
        <f>AC382*('7. INPUT O&amp;N UC'!$M120/(1-'7. INPUT O&amp;N UC'!$M120))</f>
        <v>95.192307692307693</v>
      </c>
      <c r="AD459" s="376">
        <f>AD382*('7. INPUT O&amp;N UC'!$M120/(1-'7. INPUT O&amp;N UC'!$M120))</f>
        <v>95.192307692307693</v>
      </c>
      <c r="AE459" s="376">
        <f>AE382*('7. INPUT O&amp;N UC'!$M120/(1-'7. INPUT O&amp;N UC'!$M120))</f>
        <v>95.192307692307693</v>
      </c>
      <c r="AF459" s="376">
        <f>AF382*('7. INPUT O&amp;N UC'!$M120/(1-'7. INPUT O&amp;N UC'!$M120))</f>
        <v>95.192307692307693</v>
      </c>
      <c r="AG459" s="376">
        <f>AG382*('7. INPUT O&amp;N UC'!$M120/(1-'7. INPUT O&amp;N UC'!$M120))</f>
        <v>95.192307692307693</v>
      </c>
      <c r="AH459" s="376">
        <f>AH382*('7. INPUT O&amp;N UC'!$M120/(1-'7. INPUT O&amp;N UC'!$M120))</f>
        <v>95.192307692307693</v>
      </c>
      <c r="AI459" s="376">
        <f>AI382*('7. INPUT O&amp;N UC'!$M120/(1-'7. INPUT O&amp;N UC'!$M120))</f>
        <v>95.192307692307693</v>
      </c>
      <c r="AJ459" s="376">
        <f>AJ382*('7. INPUT O&amp;N UC'!$M120/(1-'7. INPUT O&amp;N UC'!$M120))</f>
        <v>94.240384615384613</v>
      </c>
      <c r="AK459" s="376">
        <f>AK382*('7. INPUT O&amp;N UC'!$M120/(1-'7. INPUT O&amp;N UC'!$M120))</f>
        <v>94.240384615384613</v>
      </c>
      <c r="AL459" s="376">
        <f>AL382*('7. INPUT O&amp;N UC'!$M120/(1-'7. INPUT O&amp;N UC'!$M120))</f>
        <v>94.240384615384613</v>
      </c>
      <c r="AM459" s="376">
        <f>AM382*('7. INPUT O&amp;N UC'!$M120/(1-'7. INPUT O&amp;N UC'!$M120))</f>
        <v>94.240384615384613</v>
      </c>
      <c r="AN459" s="376">
        <f>AN382*('7. INPUT O&amp;N UC'!$M120/(1-'7. INPUT O&amp;N UC'!$M120))</f>
        <v>94.240384615384613</v>
      </c>
      <c r="AO459" s="376">
        <f>AO382*('7. INPUT O&amp;N UC'!$M120/(1-'7. INPUT O&amp;N UC'!$M120))</f>
        <v>94.240384615384613</v>
      </c>
      <c r="AP459" s="376">
        <f>AP382*('7. INPUT O&amp;N UC'!$M120/(1-'7. INPUT O&amp;N UC'!$M120))</f>
        <v>94.240384615384613</v>
      </c>
      <c r="AQ459" s="376">
        <f>AQ382*('7. INPUT O&amp;N UC'!$M120/(1-'7. INPUT O&amp;N UC'!$M120))</f>
        <v>94.240384615384613</v>
      </c>
      <c r="AR459" s="376">
        <f>AR382*('7. INPUT O&amp;N UC'!$M120/(1-'7. INPUT O&amp;N UC'!$M120))</f>
        <v>94.240384615384613</v>
      </c>
      <c r="AS459" s="376">
        <f>AS382*('7. INPUT O&amp;N UC'!$M120/(1-'7. INPUT O&amp;N UC'!$M120))</f>
        <v>94.240384615384613</v>
      </c>
      <c r="AT459" s="376">
        <f>AT382*('7. INPUT O&amp;N UC'!$M120/(1-'7. INPUT O&amp;N UC'!$M120))</f>
        <v>94.240384615384613</v>
      </c>
      <c r="AU459" s="376">
        <f>AU382*('7. INPUT O&amp;N UC'!$M120/(1-'7. INPUT O&amp;N UC'!$M120))</f>
        <v>94.240384615384613</v>
      </c>
      <c r="AV459" s="376">
        <f>AV382*('7. INPUT O&amp;N UC'!$M120/(1-'7. INPUT O&amp;N UC'!$M120))</f>
        <v>0</v>
      </c>
      <c r="AW459" s="376">
        <f>AW382*('7. INPUT O&amp;N UC'!$M120/(1-'7. INPUT O&amp;N UC'!$M120))</f>
        <v>0</v>
      </c>
      <c r="AX459" s="376">
        <f>AX382*('7. INPUT O&amp;N UC'!$M120/(1-'7. INPUT O&amp;N UC'!$M120))</f>
        <v>0</v>
      </c>
      <c r="AY459" s="376">
        <f>AY382*('7. INPUT O&amp;N UC'!$M120/(1-'7. INPUT O&amp;N UC'!$M120))</f>
        <v>0</v>
      </c>
      <c r="AZ459" s="376">
        <f>AZ382*('7. INPUT O&amp;N UC'!$M120/(1-'7. INPUT O&amp;N UC'!$M120))</f>
        <v>0</v>
      </c>
      <c r="BA459" s="376">
        <f>BA382*('7. INPUT O&amp;N UC'!$M120/(1-'7. INPUT O&amp;N UC'!$M120))</f>
        <v>0</v>
      </c>
      <c r="BB459" s="376">
        <f>BB382*('7. INPUT O&amp;N UC'!$M120/(1-'7. INPUT O&amp;N UC'!$M120))</f>
        <v>0</v>
      </c>
      <c r="BC459" s="376">
        <f>BC382*('7. INPUT O&amp;N UC'!$M120/(1-'7. INPUT O&amp;N UC'!$M120))</f>
        <v>0</v>
      </c>
      <c r="BD459" s="376">
        <f>BD382*('7. INPUT O&amp;N UC'!$M120/(1-'7. INPUT O&amp;N UC'!$M120))</f>
        <v>0</v>
      </c>
      <c r="BE459" s="376">
        <f>BE382*('7. INPUT O&amp;N UC'!$M120/(1-'7. INPUT O&amp;N UC'!$M120))</f>
        <v>0</v>
      </c>
      <c r="BF459" s="376">
        <f>BF382*('7. INPUT O&amp;N UC'!$M120/(1-'7. INPUT O&amp;N UC'!$M120))</f>
        <v>0</v>
      </c>
      <c r="BG459" s="376">
        <f>BG382*('7. INPUT O&amp;N UC'!$M120/(1-'7. INPUT O&amp;N UC'!$M120))</f>
        <v>0</v>
      </c>
      <c r="BH459" s="376">
        <f>BH382*('7. INPUT O&amp;N UC'!$M120/(1-'7. INPUT O&amp;N UC'!$M120))</f>
        <v>0</v>
      </c>
      <c r="BI459" s="376">
        <f>BI382*('7. INPUT O&amp;N UC'!$M120/(1-'7. INPUT O&amp;N UC'!$M120))</f>
        <v>0</v>
      </c>
      <c r="BJ459" s="376">
        <f>BJ382*('7. INPUT O&amp;N UC'!$M120/(1-'7. INPUT O&amp;N UC'!$M120))</f>
        <v>0</v>
      </c>
      <c r="BK459" s="376">
        <f>BK382*('7. INPUT O&amp;N UC'!$M120/(1-'7. INPUT O&amp;N UC'!$M120))</f>
        <v>0</v>
      </c>
      <c r="BL459" s="376">
        <f>BL382*('7. INPUT O&amp;N UC'!$M120/(1-'7. INPUT O&amp;N UC'!$M120))</f>
        <v>0</v>
      </c>
      <c r="BM459" s="376">
        <f>BM382*('7. INPUT O&amp;N UC'!$M120/(1-'7. INPUT O&amp;N UC'!$M120))</f>
        <v>0</v>
      </c>
      <c r="BN459" s="376">
        <f>BN382*('7. INPUT O&amp;N UC'!$M120/(1-'7. INPUT O&amp;N UC'!$M120))</f>
        <v>0</v>
      </c>
      <c r="BO459" s="376">
        <f>BO382*('7. INPUT O&amp;N UC'!$M120/(1-'7. INPUT O&amp;N UC'!$M120))</f>
        <v>0</v>
      </c>
      <c r="BP459" s="376">
        <f>BP382*('7. INPUT O&amp;N UC'!$M120/(1-'7. INPUT O&amp;N UC'!$M120))</f>
        <v>0</v>
      </c>
      <c r="BQ459" s="376">
        <f>BQ382*('7. INPUT O&amp;N UC'!$M120/(1-'7. INPUT O&amp;N UC'!$M120))</f>
        <v>0</v>
      </c>
      <c r="BR459" s="376">
        <f>BR382*('7. INPUT O&amp;N UC'!$M120/(1-'7. INPUT O&amp;N UC'!$M120))</f>
        <v>0</v>
      </c>
      <c r="BS459" s="376">
        <f>BS382*('7. INPUT O&amp;N UC'!$M120/(1-'7. INPUT O&amp;N UC'!$M120))</f>
        <v>0</v>
      </c>
    </row>
    <row r="460" spans="2:71" outlineLevel="2">
      <c r="B460" s="129" t="str">
        <f t="shared" si="256"/>
        <v>O&amp;N UC-4.1.3-Item #4</v>
      </c>
      <c r="C460" s="129" t="str">
        <f t="shared" si="256"/>
        <v>Audio Notification - Base</v>
      </c>
      <c r="E460" s="376">
        <f t="shared" si="244"/>
        <v>10975.995897435898</v>
      </c>
      <c r="F460" s="376">
        <f t="shared" si="245"/>
        <v>2974.358974358975</v>
      </c>
      <c r="G460" s="376">
        <f t="shared" si="246"/>
        <v>4020.9230769230758</v>
      </c>
      <c r="H460" s="376">
        <f t="shared" si="247"/>
        <v>3980.7138461538466</v>
      </c>
      <c r="I460" s="376">
        <f t="shared" si="248"/>
        <v>0</v>
      </c>
      <c r="J460" s="376">
        <f t="shared" si="249"/>
        <v>0</v>
      </c>
      <c r="K460" s="322"/>
      <c r="L460" s="376">
        <f>L383*('7. INPUT O&amp;N UC'!$M121/(1-'7. INPUT O&amp;N UC'!$M121))</f>
        <v>0</v>
      </c>
      <c r="M460" s="376">
        <f>M383*('7. INPUT O&amp;N UC'!$M121/(1-'7. INPUT O&amp;N UC'!$M121))</f>
        <v>0</v>
      </c>
      <c r="N460" s="376">
        <f>N383*('7. INPUT O&amp;N UC'!$M121/(1-'7. INPUT O&amp;N UC'!$M121))</f>
        <v>0</v>
      </c>
      <c r="O460" s="376">
        <f>O383*('7. INPUT O&amp;N UC'!$M121/(1-'7. INPUT O&amp;N UC'!$M121))</f>
        <v>0</v>
      </c>
      <c r="P460" s="376">
        <f>P383*('7. INPUT O&amp;N UC'!$M121/(1-'7. INPUT O&amp;N UC'!$M121))</f>
        <v>427.35042735042737</v>
      </c>
      <c r="Q460" s="376">
        <f>Q383*('7. INPUT O&amp;N UC'!$M121/(1-'7. INPUT O&amp;N UC'!$M121))</f>
        <v>427.35042735042737</v>
      </c>
      <c r="R460" s="376">
        <f>R383*('7. INPUT O&amp;N UC'!$M121/(1-'7. INPUT O&amp;N UC'!$M121))</f>
        <v>427.35042735042737</v>
      </c>
      <c r="S460" s="376">
        <f>S383*('7. INPUT O&amp;N UC'!$M121/(1-'7. INPUT O&amp;N UC'!$M121))</f>
        <v>338.46153846153845</v>
      </c>
      <c r="T460" s="376">
        <f>T383*('7. INPUT O&amp;N UC'!$M121/(1-'7. INPUT O&amp;N UC'!$M121))</f>
        <v>338.46153846153845</v>
      </c>
      <c r="U460" s="376">
        <f>U383*('7. INPUT O&amp;N UC'!$M121/(1-'7. INPUT O&amp;N UC'!$M121))</f>
        <v>338.46153846153845</v>
      </c>
      <c r="V460" s="376">
        <f>V383*('7. INPUT O&amp;N UC'!$M121/(1-'7. INPUT O&amp;N UC'!$M121))</f>
        <v>338.46153846153845</v>
      </c>
      <c r="W460" s="376">
        <f>W383*('7. INPUT O&amp;N UC'!$M121/(1-'7. INPUT O&amp;N UC'!$M121))</f>
        <v>338.46153846153845</v>
      </c>
      <c r="X460" s="376">
        <f>X383*('7. INPUT O&amp;N UC'!$M121/(1-'7. INPUT O&amp;N UC'!$M121))</f>
        <v>335.07692307692304</v>
      </c>
      <c r="Y460" s="376">
        <f>Y383*('7. INPUT O&amp;N UC'!$M121/(1-'7. INPUT O&amp;N UC'!$M121))</f>
        <v>335.07692307692304</v>
      </c>
      <c r="Z460" s="376">
        <f>Z383*('7. INPUT O&amp;N UC'!$M121/(1-'7. INPUT O&amp;N UC'!$M121))</f>
        <v>335.07692307692304</v>
      </c>
      <c r="AA460" s="376">
        <f>AA383*('7. INPUT O&amp;N UC'!$M121/(1-'7. INPUT O&amp;N UC'!$M121))</f>
        <v>335.07692307692304</v>
      </c>
      <c r="AB460" s="376">
        <f>AB383*('7. INPUT O&amp;N UC'!$M121/(1-'7. INPUT O&amp;N UC'!$M121))</f>
        <v>335.07692307692304</v>
      </c>
      <c r="AC460" s="376">
        <f>AC383*('7. INPUT O&amp;N UC'!$M121/(1-'7. INPUT O&amp;N UC'!$M121))</f>
        <v>335.07692307692304</v>
      </c>
      <c r="AD460" s="376">
        <f>AD383*('7. INPUT O&amp;N UC'!$M121/(1-'7. INPUT O&amp;N UC'!$M121))</f>
        <v>335.07692307692304</v>
      </c>
      <c r="AE460" s="376">
        <f>AE383*('7. INPUT O&amp;N UC'!$M121/(1-'7. INPUT O&amp;N UC'!$M121))</f>
        <v>335.07692307692304</v>
      </c>
      <c r="AF460" s="376">
        <f>AF383*('7. INPUT O&amp;N UC'!$M121/(1-'7. INPUT O&amp;N UC'!$M121))</f>
        <v>335.07692307692304</v>
      </c>
      <c r="AG460" s="376">
        <f>AG383*('7. INPUT O&amp;N UC'!$M121/(1-'7. INPUT O&amp;N UC'!$M121))</f>
        <v>335.07692307692304</v>
      </c>
      <c r="AH460" s="376">
        <f>AH383*('7. INPUT O&amp;N UC'!$M121/(1-'7. INPUT O&amp;N UC'!$M121))</f>
        <v>335.07692307692304</v>
      </c>
      <c r="AI460" s="376">
        <f>AI383*('7. INPUT O&amp;N UC'!$M121/(1-'7. INPUT O&amp;N UC'!$M121))</f>
        <v>335.07692307692304</v>
      </c>
      <c r="AJ460" s="376">
        <f>AJ383*('7. INPUT O&amp;N UC'!$M121/(1-'7. INPUT O&amp;N UC'!$M121))</f>
        <v>331.72615384615381</v>
      </c>
      <c r="AK460" s="376">
        <f>AK383*('7. INPUT O&amp;N UC'!$M121/(1-'7. INPUT O&amp;N UC'!$M121))</f>
        <v>331.72615384615381</v>
      </c>
      <c r="AL460" s="376">
        <f>AL383*('7. INPUT O&amp;N UC'!$M121/(1-'7. INPUT O&amp;N UC'!$M121))</f>
        <v>331.72615384615381</v>
      </c>
      <c r="AM460" s="376">
        <f>AM383*('7. INPUT O&amp;N UC'!$M121/(1-'7. INPUT O&amp;N UC'!$M121))</f>
        <v>331.72615384615381</v>
      </c>
      <c r="AN460" s="376">
        <f>AN383*('7. INPUT O&amp;N UC'!$M121/(1-'7. INPUT O&amp;N UC'!$M121))</f>
        <v>331.72615384615381</v>
      </c>
      <c r="AO460" s="376">
        <f>AO383*('7. INPUT O&amp;N UC'!$M121/(1-'7. INPUT O&amp;N UC'!$M121))</f>
        <v>331.72615384615381</v>
      </c>
      <c r="AP460" s="376">
        <f>AP383*('7. INPUT O&amp;N UC'!$M121/(1-'7. INPUT O&amp;N UC'!$M121))</f>
        <v>331.72615384615381</v>
      </c>
      <c r="AQ460" s="376">
        <f>AQ383*('7. INPUT O&amp;N UC'!$M121/(1-'7. INPUT O&amp;N UC'!$M121))</f>
        <v>331.72615384615381</v>
      </c>
      <c r="AR460" s="376">
        <f>AR383*('7. INPUT O&amp;N UC'!$M121/(1-'7. INPUT O&amp;N UC'!$M121))</f>
        <v>331.72615384615381</v>
      </c>
      <c r="AS460" s="376">
        <f>AS383*('7. INPUT O&amp;N UC'!$M121/(1-'7. INPUT O&amp;N UC'!$M121))</f>
        <v>331.72615384615381</v>
      </c>
      <c r="AT460" s="376">
        <f>AT383*('7. INPUT O&amp;N UC'!$M121/(1-'7. INPUT O&amp;N UC'!$M121))</f>
        <v>331.72615384615381</v>
      </c>
      <c r="AU460" s="376">
        <f>AU383*('7. INPUT O&amp;N UC'!$M121/(1-'7. INPUT O&amp;N UC'!$M121))</f>
        <v>331.72615384615381</v>
      </c>
      <c r="AV460" s="376">
        <f>AV383*('7. INPUT O&amp;N UC'!$M121/(1-'7. INPUT O&amp;N UC'!$M121))</f>
        <v>0</v>
      </c>
      <c r="AW460" s="376">
        <f>AW383*('7. INPUT O&amp;N UC'!$M121/(1-'7. INPUT O&amp;N UC'!$M121))</f>
        <v>0</v>
      </c>
      <c r="AX460" s="376">
        <f>AX383*('7. INPUT O&amp;N UC'!$M121/(1-'7. INPUT O&amp;N UC'!$M121))</f>
        <v>0</v>
      </c>
      <c r="AY460" s="376">
        <f>AY383*('7. INPUT O&amp;N UC'!$M121/(1-'7. INPUT O&amp;N UC'!$M121))</f>
        <v>0</v>
      </c>
      <c r="AZ460" s="376">
        <f>AZ383*('7. INPUT O&amp;N UC'!$M121/(1-'7. INPUT O&amp;N UC'!$M121))</f>
        <v>0</v>
      </c>
      <c r="BA460" s="376">
        <f>BA383*('7. INPUT O&amp;N UC'!$M121/(1-'7. INPUT O&amp;N UC'!$M121))</f>
        <v>0</v>
      </c>
      <c r="BB460" s="376">
        <f>BB383*('7. INPUT O&amp;N UC'!$M121/(1-'7. INPUT O&amp;N UC'!$M121))</f>
        <v>0</v>
      </c>
      <c r="BC460" s="376">
        <f>BC383*('7. INPUT O&amp;N UC'!$M121/(1-'7. INPUT O&amp;N UC'!$M121))</f>
        <v>0</v>
      </c>
      <c r="BD460" s="376">
        <f>BD383*('7. INPUT O&amp;N UC'!$M121/(1-'7. INPUT O&amp;N UC'!$M121))</f>
        <v>0</v>
      </c>
      <c r="BE460" s="376">
        <f>BE383*('7. INPUT O&amp;N UC'!$M121/(1-'7. INPUT O&amp;N UC'!$M121))</f>
        <v>0</v>
      </c>
      <c r="BF460" s="376">
        <f>BF383*('7. INPUT O&amp;N UC'!$M121/(1-'7. INPUT O&amp;N UC'!$M121))</f>
        <v>0</v>
      </c>
      <c r="BG460" s="376">
        <f>BG383*('7. INPUT O&amp;N UC'!$M121/(1-'7. INPUT O&amp;N UC'!$M121))</f>
        <v>0</v>
      </c>
      <c r="BH460" s="376">
        <f>BH383*('7. INPUT O&amp;N UC'!$M121/(1-'7. INPUT O&amp;N UC'!$M121))</f>
        <v>0</v>
      </c>
      <c r="BI460" s="376">
        <f>BI383*('7. INPUT O&amp;N UC'!$M121/(1-'7. INPUT O&amp;N UC'!$M121))</f>
        <v>0</v>
      </c>
      <c r="BJ460" s="376">
        <f>BJ383*('7. INPUT O&amp;N UC'!$M121/(1-'7. INPUT O&amp;N UC'!$M121))</f>
        <v>0</v>
      </c>
      <c r="BK460" s="376">
        <f>BK383*('7. INPUT O&amp;N UC'!$M121/(1-'7. INPUT O&amp;N UC'!$M121))</f>
        <v>0</v>
      </c>
      <c r="BL460" s="376">
        <f>BL383*('7. INPUT O&amp;N UC'!$M121/(1-'7. INPUT O&amp;N UC'!$M121))</f>
        <v>0</v>
      </c>
      <c r="BM460" s="376">
        <f>BM383*('7. INPUT O&amp;N UC'!$M121/(1-'7. INPUT O&amp;N UC'!$M121))</f>
        <v>0</v>
      </c>
      <c r="BN460" s="376">
        <f>BN383*('7. INPUT O&amp;N UC'!$M121/(1-'7. INPUT O&amp;N UC'!$M121))</f>
        <v>0</v>
      </c>
      <c r="BO460" s="376">
        <f>BO383*('7. INPUT O&amp;N UC'!$M121/(1-'7. INPUT O&amp;N UC'!$M121))</f>
        <v>0</v>
      </c>
      <c r="BP460" s="376">
        <f>BP383*('7. INPUT O&amp;N UC'!$M121/(1-'7. INPUT O&amp;N UC'!$M121))</f>
        <v>0</v>
      </c>
      <c r="BQ460" s="376">
        <f>BQ383*('7. INPUT O&amp;N UC'!$M121/(1-'7. INPUT O&amp;N UC'!$M121))</f>
        <v>0</v>
      </c>
      <c r="BR460" s="376">
        <f>BR383*('7. INPUT O&amp;N UC'!$M121/(1-'7. INPUT O&amp;N UC'!$M121))</f>
        <v>0</v>
      </c>
      <c r="BS460" s="376">
        <f>BS383*('7. INPUT O&amp;N UC'!$M121/(1-'7. INPUT O&amp;N UC'!$M121))</f>
        <v>0</v>
      </c>
    </row>
    <row r="461" spans="2:71" outlineLevel="2">
      <c r="B461" s="129" t="str">
        <f t="shared" si="256"/>
        <v>O&amp;N UC-4.1.3-Item #5</v>
      </c>
      <c r="C461" s="129" t="str">
        <f t="shared" si="256"/>
        <v>Audio Notification - EPU Base</v>
      </c>
      <c r="E461" s="376">
        <f t="shared" si="244"/>
        <v>30844.369230769233</v>
      </c>
      <c r="F461" s="376">
        <f t="shared" si="245"/>
        <v>5384.6153846153857</v>
      </c>
      <c r="G461" s="376">
        <f t="shared" si="246"/>
        <v>12793.846153846154</v>
      </c>
      <c r="H461" s="376">
        <f t="shared" si="247"/>
        <v>12665.907692307694</v>
      </c>
      <c r="I461" s="376">
        <f t="shared" si="248"/>
        <v>0</v>
      </c>
      <c r="J461" s="376">
        <f t="shared" si="249"/>
        <v>0</v>
      </c>
      <c r="K461" s="322"/>
      <c r="L461" s="376">
        <f>L384*('7. INPUT O&amp;N UC'!$M122/(1-'7. INPUT O&amp;N UC'!$M122))</f>
        <v>0</v>
      </c>
      <c r="M461" s="376">
        <f>M384*('7. INPUT O&amp;N UC'!$M122/(1-'7. INPUT O&amp;N UC'!$M122))</f>
        <v>0</v>
      </c>
      <c r="N461" s="376">
        <f>N384*('7. INPUT O&amp;N UC'!$M122/(1-'7. INPUT O&amp;N UC'!$M122))</f>
        <v>0</v>
      </c>
      <c r="O461" s="376">
        <f>O384*('7. INPUT O&amp;N UC'!$M122/(1-'7. INPUT O&amp;N UC'!$M122))</f>
        <v>0</v>
      </c>
      <c r="P461" s="376">
        <f>P384*('7. INPUT O&amp;N UC'!$M122/(1-'7. INPUT O&amp;N UC'!$M122))</f>
        <v>0</v>
      </c>
      <c r="Q461" s="376">
        <f>Q384*('7. INPUT O&amp;N UC'!$M122/(1-'7. INPUT O&amp;N UC'!$M122))</f>
        <v>0</v>
      </c>
      <c r="R461" s="376">
        <f>R384*('7. INPUT O&amp;N UC'!$M122/(1-'7. INPUT O&amp;N UC'!$M122))</f>
        <v>0</v>
      </c>
      <c r="S461" s="376">
        <f>S384*('7. INPUT O&amp;N UC'!$M122/(1-'7. INPUT O&amp;N UC'!$M122))</f>
        <v>1076.9230769230771</v>
      </c>
      <c r="T461" s="376">
        <f>T384*('7. INPUT O&amp;N UC'!$M122/(1-'7. INPUT O&amp;N UC'!$M122))</f>
        <v>1076.9230769230771</v>
      </c>
      <c r="U461" s="376">
        <f>U384*('7. INPUT O&amp;N UC'!$M122/(1-'7. INPUT O&amp;N UC'!$M122))</f>
        <v>1076.9230769230771</v>
      </c>
      <c r="V461" s="376">
        <f>V384*('7. INPUT O&amp;N UC'!$M122/(1-'7. INPUT O&amp;N UC'!$M122))</f>
        <v>1076.9230769230771</v>
      </c>
      <c r="W461" s="376">
        <f>W384*('7. INPUT O&amp;N UC'!$M122/(1-'7. INPUT O&amp;N UC'!$M122))</f>
        <v>1076.9230769230771</v>
      </c>
      <c r="X461" s="376">
        <f>X384*('7. INPUT O&amp;N UC'!$M122/(1-'7. INPUT O&amp;N UC'!$M122))</f>
        <v>1066.1538461538464</v>
      </c>
      <c r="Y461" s="376">
        <f>Y384*('7. INPUT O&amp;N UC'!$M122/(1-'7. INPUT O&amp;N UC'!$M122))</f>
        <v>1066.1538461538464</v>
      </c>
      <c r="Z461" s="376">
        <f>Z384*('7. INPUT O&amp;N UC'!$M122/(1-'7. INPUT O&amp;N UC'!$M122))</f>
        <v>1066.1538461538464</v>
      </c>
      <c r="AA461" s="376">
        <f>AA384*('7. INPUT O&amp;N UC'!$M122/(1-'7. INPUT O&amp;N UC'!$M122))</f>
        <v>1066.1538461538464</v>
      </c>
      <c r="AB461" s="376">
        <f>AB384*('7. INPUT O&amp;N UC'!$M122/(1-'7. INPUT O&amp;N UC'!$M122))</f>
        <v>1066.1538461538464</v>
      </c>
      <c r="AC461" s="376">
        <f>AC384*('7. INPUT O&amp;N UC'!$M122/(1-'7. INPUT O&amp;N UC'!$M122))</f>
        <v>1066.1538461538464</v>
      </c>
      <c r="AD461" s="376">
        <f>AD384*('7. INPUT O&amp;N UC'!$M122/(1-'7. INPUT O&amp;N UC'!$M122))</f>
        <v>1066.1538461538464</v>
      </c>
      <c r="AE461" s="376">
        <f>AE384*('7. INPUT O&amp;N UC'!$M122/(1-'7. INPUT O&amp;N UC'!$M122))</f>
        <v>1066.1538461538464</v>
      </c>
      <c r="AF461" s="376">
        <f>AF384*('7. INPUT O&amp;N UC'!$M122/(1-'7. INPUT O&amp;N UC'!$M122))</f>
        <v>1066.1538461538464</v>
      </c>
      <c r="AG461" s="376">
        <f>AG384*('7. INPUT O&amp;N UC'!$M122/(1-'7. INPUT O&amp;N UC'!$M122))</f>
        <v>1066.1538461538464</v>
      </c>
      <c r="AH461" s="376">
        <f>AH384*('7. INPUT O&amp;N UC'!$M122/(1-'7. INPUT O&amp;N UC'!$M122))</f>
        <v>1066.1538461538464</v>
      </c>
      <c r="AI461" s="376">
        <f>AI384*('7. INPUT O&amp;N UC'!$M122/(1-'7. INPUT O&amp;N UC'!$M122))</f>
        <v>1066.1538461538464</v>
      </c>
      <c r="AJ461" s="376">
        <f>AJ384*('7. INPUT O&amp;N UC'!$M122/(1-'7. INPUT O&amp;N UC'!$M122))</f>
        <v>1055.4923076923078</v>
      </c>
      <c r="AK461" s="376">
        <f>AK384*('7. INPUT O&amp;N UC'!$M122/(1-'7. INPUT O&amp;N UC'!$M122))</f>
        <v>1055.4923076923078</v>
      </c>
      <c r="AL461" s="376">
        <f>AL384*('7. INPUT O&amp;N UC'!$M122/(1-'7. INPUT O&amp;N UC'!$M122))</f>
        <v>1055.4923076923078</v>
      </c>
      <c r="AM461" s="376">
        <f>AM384*('7. INPUT O&amp;N UC'!$M122/(1-'7. INPUT O&amp;N UC'!$M122))</f>
        <v>1055.4923076923078</v>
      </c>
      <c r="AN461" s="376">
        <f>AN384*('7. INPUT O&amp;N UC'!$M122/(1-'7. INPUT O&amp;N UC'!$M122))</f>
        <v>1055.4923076923078</v>
      </c>
      <c r="AO461" s="376">
        <f>AO384*('7. INPUT O&amp;N UC'!$M122/(1-'7. INPUT O&amp;N UC'!$M122))</f>
        <v>1055.4923076923078</v>
      </c>
      <c r="AP461" s="376">
        <f>AP384*('7. INPUT O&amp;N UC'!$M122/(1-'7. INPUT O&amp;N UC'!$M122))</f>
        <v>1055.4923076923078</v>
      </c>
      <c r="AQ461" s="376">
        <f>AQ384*('7. INPUT O&amp;N UC'!$M122/(1-'7. INPUT O&amp;N UC'!$M122))</f>
        <v>1055.4923076923078</v>
      </c>
      <c r="AR461" s="376">
        <f>AR384*('7. INPUT O&amp;N UC'!$M122/(1-'7. INPUT O&amp;N UC'!$M122))</f>
        <v>1055.4923076923078</v>
      </c>
      <c r="AS461" s="376">
        <f>AS384*('7. INPUT O&amp;N UC'!$M122/(1-'7. INPUT O&amp;N UC'!$M122))</f>
        <v>1055.4923076923078</v>
      </c>
      <c r="AT461" s="376">
        <f>AT384*('7. INPUT O&amp;N UC'!$M122/(1-'7. INPUT O&amp;N UC'!$M122))</f>
        <v>1055.4923076923078</v>
      </c>
      <c r="AU461" s="376">
        <f>AU384*('7. INPUT O&amp;N UC'!$M122/(1-'7. INPUT O&amp;N UC'!$M122))</f>
        <v>1055.4923076923078</v>
      </c>
      <c r="AV461" s="376">
        <f>AV384*('7. INPUT O&amp;N UC'!$M122/(1-'7. INPUT O&amp;N UC'!$M122))</f>
        <v>0</v>
      </c>
      <c r="AW461" s="376">
        <f>AW384*('7. INPUT O&amp;N UC'!$M122/(1-'7. INPUT O&amp;N UC'!$M122))</f>
        <v>0</v>
      </c>
      <c r="AX461" s="376">
        <f>AX384*('7. INPUT O&amp;N UC'!$M122/(1-'7. INPUT O&amp;N UC'!$M122))</f>
        <v>0</v>
      </c>
      <c r="AY461" s="376">
        <f>AY384*('7. INPUT O&amp;N UC'!$M122/(1-'7. INPUT O&amp;N UC'!$M122))</f>
        <v>0</v>
      </c>
      <c r="AZ461" s="376">
        <f>AZ384*('7. INPUT O&amp;N UC'!$M122/(1-'7. INPUT O&amp;N UC'!$M122))</f>
        <v>0</v>
      </c>
      <c r="BA461" s="376">
        <f>BA384*('7. INPUT O&amp;N UC'!$M122/(1-'7. INPUT O&amp;N UC'!$M122))</f>
        <v>0</v>
      </c>
      <c r="BB461" s="376">
        <f>BB384*('7. INPUT O&amp;N UC'!$M122/(1-'7. INPUT O&amp;N UC'!$M122))</f>
        <v>0</v>
      </c>
      <c r="BC461" s="376">
        <f>BC384*('7. INPUT O&amp;N UC'!$M122/(1-'7. INPUT O&amp;N UC'!$M122))</f>
        <v>0</v>
      </c>
      <c r="BD461" s="376">
        <f>BD384*('7. INPUT O&amp;N UC'!$M122/(1-'7. INPUT O&amp;N UC'!$M122))</f>
        <v>0</v>
      </c>
      <c r="BE461" s="376">
        <f>BE384*('7. INPUT O&amp;N UC'!$M122/(1-'7. INPUT O&amp;N UC'!$M122))</f>
        <v>0</v>
      </c>
      <c r="BF461" s="376">
        <f>BF384*('7. INPUT O&amp;N UC'!$M122/(1-'7. INPUT O&amp;N UC'!$M122))</f>
        <v>0</v>
      </c>
      <c r="BG461" s="376">
        <f>BG384*('7. INPUT O&amp;N UC'!$M122/(1-'7. INPUT O&amp;N UC'!$M122))</f>
        <v>0</v>
      </c>
      <c r="BH461" s="376">
        <f>BH384*('7. INPUT O&amp;N UC'!$M122/(1-'7. INPUT O&amp;N UC'!$M122))</f>
        <v>0</v>
      </c>
      <c r="BI461" s="376">
        <f>BI384*('7. INPUT O&amp;N UC'!$M122/(1-'7. INPUT O&amp;N UC'!$M122))</f>
        <v>0</v>
      </c>
      <c r="BJ461" s="376">
        <f>BJ384*('7. INPUT O&amp;N UC'!$M122/(1-'7. INPUT O&amp;N UC'!$M122))</f>
        <v>0</v>
      </c>
      <c r="BK461" s="376">
        <f>BK384*('7. INPUT O&amp;N UC'!$M122/(1-'7. INPUT O&amp;N UC'!$M122))</f>
        <v>0</v>
      </c>
      <c r="BL461" s="376">
        <f>BL384*('7. INPUT O&amp;N UC'!$M122/(1-'7. INPUT O&amp;N UC'!$M122))</f>
        <v>0</v>
      </c>
      <c r="BM461" s="376">
        <f>BM384*('7. INPUT O&amp;N UC'!$M122/(1-'7. INPUT O&amp;N UC'!$M122))</f>
        <v>0</v>
      </c>
      <c r="BN461" s="376">
        <f>BN384*('7. INPUT O&amp;N UC'!$M122/(1-'7. INPUT O&amp;N UC'!$M122))</f>
        <v>0</v>
      </c>
      <c r="BO461" s="376">
        <f>BO384*('7. INPUT O&amp;N UC'!$M122/(1-'7. INPUT O&amp;N UC'!$M122))</f>
        <v>0</v>
      </c>
      <c r="BP461" s="376">
        <f>BP384*('7. INPUT O&amp;N UC'!$M122/(1-'7. INPUT O&amp;N UC'!$M122))</f>
        <v>0</v>
      </c>
      <c r="BQ461" s="376">
        <f>BQ384*('7. INPUT O&amp;N UC'!$M122/(1-'7. INPUT O&amp;N UC'!$M122))</f>
        <v>0</v>
      </c>
      <c r="BR461" s="376">
        <f>BR384*('7. INPUT O&amp;N UC'!$M122/(1-'7. INPUT O&amp;N UC'!$M122))</f>
        <v>0</v>
      </c>
      <c r="BS461" s="376">
        <f>BS384*('7. INPUT O&amp;N UC'!$M122/(1-'7. INPUT O&amp;N UC'!$M122))</f>
        <v>0</v>
      </c>
    </row>
    <row r="462" spans="2:71" outlineLevel="2">
      <c r="B462" s="129" t="str">
        <f t="shared" si="256"/>
        <v>O&amp;N UC-4.1.3-Item #6</v>
      </c>
      <c r="C462" s="129" t="str">
        <f t="shared" si="256"/>
        <v>Audio Notification - EPU ASU</v>
      </c>
      <c r="E462" s="376">
        <f t="shared" si="244"/>
        <v>8327.9796923076956</v>
      </c>
      <c r="F462" s="376">
        <f t="shared" si="245"/>
        <v>1453.8461538461543</v>
      </c>
      <c r="G462" s="376">
        <f t="shared" si="246"/>
        <v>3454.3384615384634</v>
      </c>
      <c r="H462" s="376">
        <f t="shared" si="247"/>
        <v>3419.7950769230779</v>
      </c>
      <c r="I462" s="376">
        <f t="shared" si="248"/>
        <v>0</v>
      </c>
      <c r="J462" s="376">
        <f t="shared" si="249"/>
        <v>0</v>
      </c>
      <c r="K462" s="322"/>
      <c r="L462" s="376">
        <f>L385*('7. INPUT O&amp;N UC'!$M123/(1-'7. INPUT O&amp;N UC'!$M123))</f>
        <v>0</v>
      </c>
      <c r="M462" s="376">
        <f>M385*('7. INPUT O&amp;N UC'!$M123/(1-'7. INPUT O&amp;N UC'!$M123))</f>
        <v>0</v>
      </c>
      <c r="N462" s="376">
        <f>N385*('7. INPUT O&amp;N UC'!$M123/(1-'7. INPUT O&amp;N UC'!$M123))</f>
        <v>0</v>
      </c>
      <c r="O462" s="376">
        <f>O385*('7. INPUT O&amp;N UC'!$M123/(1-'7. INPUT O&amp;N UC'!$M123))</f>
        <v>0</v>
      </c>
      <c r="P462" s="376">
        <f>P385*('7. INPUT O&amp;N UC'!$M123/(1-'7. INPUT O&amp;N UC'!$M123))</f>
        <v>0</v>
      </c>
      <c r="Q462" s="376">
        <f>Q385*('7. INPUT O&amp;N UC'!$M123/(1-'7. INPUT O&amp;N UC'!$M123))</f>
        <v>0</v>
      </c>
      <c r="R462" s="376">
        <f>R385*('7. INPUT O&amp;N UC'!$M123/(1-'7. INPUT O&amp;N UC'!$M123))</f>
        <v>0</v>
      </c>
      <c r="S462" s="376">
        <f>S385*('7. INPUT O&amp;N UC'!$M123/(1-'7. INPUT O&amp;N UC'!$M123))</f>
        <v>290.76923076923083</v>
      </c>
      <c r="T462" s="376">
        <f>T385*('7. INPUT O&amp;N UC'!$M123/(1-'7. INPUT O&amp;N UC'!$M123))</f>
        <v>290.76923076923083</v>
      </c>
      <c r="U462" s="376">
        <f>U385*('7. INPUT O&amp;N UC'!$M123/(1-'7. INPUT O&amp;N UC'!$M123))</f>
        <v>290.76923076923083</v>
      </c>
      <c r="V462" s="376">
        <f>V385*('7. INPUT O&amp;N UC'!$M123/(1-'7. INPUT O&amp;N UC'!$M123))</f>
        <v>290.76923076923083</v>
      </c>
      <c r="W462" s="376">
        <f>W385*('7. INPUT O&amp;N UC'!$M123/(1-'7. INPUT O&amp;N UC'!$M123))</f>
        <v>290.76923076923083</v>
      </c>
      <c r="X462" s="376">
        <f>X385*('7. INPUT O&amp;N UC'!$M123/(1-'7. INPUT O&amp;N UC'!$M123))</f>
        <v>287.86153846153854</v>
      </c>
      <c r="Y462" s="376">
        <f>Y385*('7. INPUT O&amp;N UC'!$M123/(1-'7. INPUT O&amp;N UC'!$M123))</f>
        <v>287.86153846153854</v>
      </c>
      <c r="Z462" s="376">
        <f>Z385*('7. INPUT O&amp;N UC'!$M123/(1-'7. INPUT O&amp;N UC'!$M123))</f>
        <v>287.86153846153854</v>
      </c>
      <c r="AA462" s="376">
        <f>AA385*('7. INPUT O&amp;N UC'!$M123/(1-'7. INPUT O&amp;N UC'!$M123))</f>
        <v>287.86153846153854</v>
      </c>
      <c r="AB462" s="376">
        <f>AB385*('7. INPUT O&amp;N UC'!$M123/(1-'7. INPUT O&amp;N UC'!$M123))</f>
        <v>287.86153846153854</v>
      </c>
      <c r="AC462" s="376">
        <f>AC385*('7. INPUT O&amp;N UC'!$M123/(1-'7. INPUT O&amp;N UC'!$M123))</f>
        <v>287.86153846153854</v>
      </c>
      <c r="AD462" s="376">
        <f>AD385*('7. INPUT O&amp;N UC'!$M123/(1-'7. INPUT O&amp;N UC'!$M123))</f>
        <v>287.86153846153854</v>
      </c>
      <c r="AE462" s="376">
        <f>AE385*('7. INPUT O&amp;N UC'!$M123/(1-'7. INPUT O&amp;N UC'!$M123))</f>
        <v>287.86153846153854</v>
      </c>
      <c r="AF462" s="376">
        <f>AF385*('7. INPUT O&amp;N UC'!$M123/(1-'7. INPUT O&amp;N UC'!$M123))</f>
        <v>287.86153846153854</v>
      </c>
      <c r="AG462" s="376">
        <f>AG385*('7. INPUT O&amp;N UC'!$M123/(1-'7. INPUT O&amp;N UC'!$M123))</f>
        <v>287.86153846153854</v>
      </c>
      <c r="AH462" s="376">
        <f>AH385*('7. INPUT O&amp;N UC'!$M123/(1-'7. INPUT O&amp;N UC'!$M123))</f>
        <v>287.86153846153854</v>
      </c>
      <c r="AI462" s="376">
        <f>AI385*('7. INPUT O&amp;N UC'!$M123/(1-'7. INPUT O&amp;N UC'!$M123))</f>
        <v>287.86153846153854</v>
      </c>
      <c r="AJ462" s="376">
        <f>AJ385*('7. INPUT O&amp;N UC'!$M123/(1-'7. INPUT O&amp;N UC'!$M123))</f>
        <v>284.9829230769231</v>
      </c>
      <c r="AK462" s="376">
        <f>AK385*('7. INPUT O&amp;N UC'!$M123/(1-'7. INPUT O&amp;N UC'!$M123))</f>
        <v>284.9829230769231</v>
      </c>
      <c r="AL462" s="376">
        <f>AL385*('7. INPUT O&amp;N UC'!$M123/(1-'7. INPUT O&amp;N UC'!$M123))</f>
        <v>284.9829230769231</v>
      </c>
      <c r="AM462" s="376">
        <f>AM385*('7. INPUT O&amp;N UC'!$M123/(1-'7. INPUT O&amp;N UC'!$M123))</f>
        <v>284.9829230769231</v>
      </c>
      <c r="AN462" s="376">
        <f>AN385*('7. INPUT O&amp;N UC'!$M123/(1-'7. INPUT O&amp;N UC'!$M123))</f>
        <v>284.9829230769231</v>
      </c>
      <c r="AO462" s="376">
        <f>AO385*('7. INPUT O&amp;N UC'!$M123/(1-'7. INPUT O&amp;N UC'!$M123))</f>
        <v>284.9829230769231</v>
      </c>
      <c r="AP462" s="376">
        <f>AP385*('7. INPUT O&amp;N UC'!$M123/(1-'7. INPUT O&amp;N UC'!$M123))</f>
        <v>284.9829230769231</v>
      </c>
      <c r="AQ462" s="376">
        <f>AQ385*('7. INPUT O&amp;N UC'!$M123/(1-'7. INPUT O&amp;N UC'!$M123))</f>
        <v>284.9829230769231</v>
      </c>
      <c r="AR462" s="376">
        <f>AR385*('7. INPUT O&amp;N UC'!$M123/(1-'7. INPUT O&amp;N UC'!$M123))</f>
        <v>284.9829230769231</v>
      </c>
      <c r="AS462" s="376">
        <f>AS385*('7. INPUT O&amp;N UC'!$M123/(1-'7. INPUT O&amp;N UC'!$M123))</f>
        <v>284.9829230769231</v>
      </c>
      <c r="AT462" s="376">
        <f>AT385*('7. INPUT O&amp;N UC'!$M123/(1-'7. INPUT O&amp;N UC'!$M123))</f>
        <v>284.9829230769231</v>
      </c>
      <c r="AU462" s="376">
        <f>AU385*('7. INPUT O&amp;N UC'!$M123/(1-'7. INPUT O&amp;N UC'!$M123))</f>
        <v>284.9829230769231</v>
      </c>
      <c r="AV462" s="376">
        <f>AV385*('7. INPUT O&amp;N UC'!$M123/(1-'7. INPUT O&amp;N UC'!$M123))</f>
        <v>0</v>
      </c>
      <c r="AW462" s="376">
        <f>AW385*('7. INPUT O&amp;N UC'!$M123/(1-'7. INPUT O&amp;N UC'!$M123))</f>
        <v>0</v>
      </c>
      <c r="AX462" s="376">
        <f>AX385*('7. INPUT O&amp;N UC'!$M123/(1-'7. INPUT O&amp;N UC'!$M123))</f>
        <v>0</v>
      </c>
      <c r="AY462" s="376">
        <f>AY385*('7. INPUT O&amp;N UC'!$M123/(1-'7. INPUT O&amp;N UC'!$M123))</f>
        <v>0</v>
      </c>
      <c r="AZ462" s="376">
        <f>AZ385*('7. INPUT O&amp;N UC'!$M123/(1-'7. INPUT O&amp;N UC'!$M123))</f>
        <v>0</v>
      </c>
      <c r="BA462" s="376">
        <f>BA385*('7. INPUT O&amp;N UC'!$M123/(1-'7. INPUT O&amp;N UC'!$M123))</f>
        <v>0</v>
      </c>
      <c r="BB462" s="376">
        <f>BB385*('7. INPUT O&amp;N UC'!$M123/(1-'7. INPUT O&amp;N UC'!$M123))</f>
        <v>0</v>
      </c>
      <c r="BC462" s="376">
        <f>BC385*('7. INPUT O&amp;N UC'!$M123/(1-'7. INPUT O&amp;N UC'!$M123))</f>
        <v>0</v>
      </c>
      <c r="BD462" s="376">
        <f>BD385*('7. INPUT O&amp;N UC'!$M123/(1-'7. INPUT O&amp;N UC'!$M123))</f>
        <v>0</v>
      </c>
      <c r="BE462" s="376">
        <f>BE385*('7. INPUT O&amp;N UC'!$M123/(1-'7. INPUT O&amp;N UC'!$M123))</f>
        <v>0</v>
      </c>
      <c r="BF462" s="376">
        <f>BF385*('7. INPUT O&amp;N UC'!$M123/(1-'7. INPUT O&amp;N UC'!$M123))</f>
        <v>0</v>
      </c>
      <c r="BG462" s="376">
        <f>BG385*('7. INPUT O&amp;N UC'!$M123/(1-'7. INPUT O&amp;N UC'!$M123))</f>
        <v>0</v>
      </c>
      <c r="BH462" s="376">
        <f>BH385*('7. INPUT O&amp;N UC'!$M123/(1-'7. INPUT O&amp;N UC'!$M123))</f>
        <v>0</v>
      </c>
      <c r="BI462" s="376">
        <f>BI385*('7. INPUT O&amp;N UC'!$M123/(1-'7. INPUT O&amp;N UC'!$M123))</f>
        <v>0</v>
      </c>
      <c r="BJ462" s="376">
        <f>BJ385*('7. INPUT O&amp;N UC'!$M123/(1-'7. INPUT O&amp;N UC'!$M123))</f>
        <v>0</v>
      </c>
      <c r="BK462" s="376">
        <f>BK385*('7. INPUT O&amp;N UC'!$M123/(1-'7. INPUT O&amp;N UC'!$M123))</f>
        <v>0</v>
      </c>
      <c r="BL462" s="376">
        <f>BL385*('7. INPUT O&amp;N UC'!$M123/(1-'7. INPUT O&amp;N UC'!$M123))</f>
        <v>0</v>
      </c>
      <c r="BM462" s="376">
        <f>BM385*('7. INPUT O&amp;N UC'!$M123/(1-'7. INPUT O&amp;N UC'!$M123))</f>
        <v>0</v>
      </c>
      <c r="BN462" s="376">
        <f>BN385*('7. INPUT O&amp;N UC'!$M123/(1-'7. INPUT O&amp;N UC'!$M123))</f>
        <v>0</v>
      </c>
      <c r="BO462" s="376">
        <f>BO385*('7. INPUT O&amp;N UC'!$M123/(1-'7. INPUT O&amp;N UC'!$M123))</f>
        <v>0</v>
      </c>
      <c r="BP462" s="376">
        <f>BP385*('7. INPUT O&amp;N UC'!$M123/(1-'7. INPUT O&amp;N UC'!$M123))</f>
        <v>0</v>
      </c>
      <c r="BQ462" s="376">
        <f>BQ385*('7. INPUT O&amp;N UC'!$M123/(1-'7. INPUT O&amp;N UC'!$M123))</f>
        <v>0</v>
      </c>
      <c r="BR462" s="376">
        <f>BR385*('7. INPUT O&amp;N UC'!$M123/(1-'7. INPUT O&amp;N UC'!$M123))</f>
        <v>0</v>
      </c>
      <c r="BS462" s="376">
        <f>BS385*('7. INPUT O&amp;N UC'!$M123/(1-'7. INPUT O&amp;N UC'!$M123))</f>
        <v>0</v>
      </c>
    </row>
    <row r="463" spans="2:71" outlineLevel="2">
      <c r="B463" s="129" t="str">
        <f t="shared" si="256"/>
        <v>O&amp;N UC-4.1.3-Item #7</v>
      </c>
      <c r="C463" s="129" t="str">
        <f t="shared" si="256"/>
        <v>Alarming Sound - Base</v>
      </c>
      <c r="E463" s="376">
        <f t="shared" si="244"/>
        <v>1282.0512820512822</v>
      </c>
      <c r="F463" s="376">
        <f t="shared" si="245"/>
        <v>1282.0512820512822</v>
      </c>
      <c r="G463" s="376">
        <f t="shared" si="246"/>
        <v>0</v>
      </c>
      <c r="H463" s="376">
        <f t="shared" si="247"/>
        <v>0</v>
      </c>
      <c r="I463" s="376">
        <f t="shared" si="248"/>
        <v>0</v>
      </c>
      <c r="J463" s="376">
        <f t="shared" si="249"/>
        <v>0</v>
      </c>
      <c r="K463" s="322"/>
      <c r="L463" s="376">
        <f>L386*('7. INPUT O&amp;N UC'!$M124/(1-'7. INPUT O&amp;N UC'!$M124))</f>
        <v>0</v>
      </c>
      <c r="M463" s="376">
        <f>M386*('7. INPUT O&amp;N UC'!$M124/(1-'7. INPUT O&amp;N UC'!$M124))</f>
        <v>0</v>
      </c>
      <c r="N463" s="376">
        <f>N386*('7. INPUT O&amp;N UC'!$M124/(1-'7. INPUT O&amp;N UC'!$M124))</f>
        <v>0</v>
      </c>
      <c r="O463" s="376">
        <f>O386*('7. INPUT O&amp;N UC'!$M124/(1-'7. INPUT O&amp;N UC'!$M124))</f>
        <v>0</v>
      </c>
      <c r="P463" s="376">
        <f>P386*('7. INPUT O&amp;N UC'!$M124/(1-'7. INPUT O&amp;N UC'!$M124))</f>
        <v>427.35042735042737</v>
      </c>
      <c r="Q463" s="376">
        <f>Q386*('7. INPUT O&amp;N UC'!$M124/(1-'7. INPUT O&amp;N UC'!$M124))</f>
        <v>427.35042735042737</v>
      </c>
      <c r="R463" s="376">
        <f>R386*('7. INPUT O&amp;N UC'!$M124/(1-'7. INPUT O&amp;N UC'!$M124))</f>
        <v>427.35042735042737</v>
      </c>
      <c r="S463" s="376">
        <f>S386*('7. INPUT O&amp;N UC'!$M124/(1-'7. INPUT O&amp;N UC'!$M124))</f>
        <v>0</v>
      </c>
      <c r="T463" s="376">
        <f>T386*('7. INPUT O&amp;N UC'!$M124/(1-'7. INPUT O&amp;N UC'!$M124))</f>
        <v>0</v>
      </c>
      <c r="U463" s="376">
        <f>U386*('7. INPUT O&amp;N UC'!$M124/(1-'7. INPUT O&amp;N UC'!$M124))</f>
        <v>0</v>
      </c>
      <c r="V463" s="376">
        <f>V386*('7. INPUT O&amp;N UC'!$M124/(1-'7. INPUT O&amp;N UC'!$M124))</f>
        <v>0</v>
      </c>
      <c r="W463" s="376">
        <f>W386*('7. INPUT O&amp;N UC'!$M124/(1-'7. INPUT O&amp;N UC'!$M124))</f>
        <v>0</v>
      </c>
      <c r="X463" s="376">
        <f>X386*('7. INPUT O&amp;N UC'!$M124/(1-'7. INPUT O&amp;N UC'!$M124))</f>
        <v>0</v>
      </c>
      <c r="Y463" s="376">
        <f>Y386*('7. INPUT O&amp;N UC'!$M124/(1-'7. INPUT O&amp;N UC'!$M124))</f>
        <v>0</v>
      </c>
      <c r="Z463" s="376">
        <f>Z386*('7. INPUT O&amp;N UC'!$M124/(1-'7. INPUT O&amp;N UC'!$M124))</f>
        <v>0</v>
      </c>
      <c r="AA463" s="376">
        <f>AA386*('7. INPUT O&amp;N UC'!$M124/(1-'7. INPUT O&amp;N UC'!$M124))</f>
        <v>0</v>
      </c>
      <c r="AB463" s="376">
        <f>AB386*('7. INPUT O&amp;N UC'!$M124/(1-'7. INPUT O&amp;N UC'!$M124))</f>
        <v>0</v>
      </c>
      <c r="AC463" s="376">
        <f>AC386*('7. INPUT O&amp;N UC'!$M124/(1-'7. INPUT O&amp;N UC'!$M124))</f>
        <v>0</v>
      </c>
      <c r="AD463" s="376">
        <f>AD386*('7. INPUT O&amp;N UC'!$M124/(1-'7. INPUT O&amp;N UC'!$M124))</f>
        <v>0</v>
      </c>
      <c r="AE463" s="376">
        <f>AE386*('7. INPUT O&amp;N UC'!$M124/(1-'7. INPUT O&amp;N UC'!$M124))</f>
        <v>0</v>
      </c>
      <c r="AF463" s="376">
        <f>AF386*('7. INPUT O&amp;N UC'!$M124/(1-'7. INPUT O&amp;N UC'!$M124))</f>
        <v>0</v>
      </c>
      <c r="AG463" s="376">
        <f>AG386*('7. INPUT O&amp;N UC'!$M124/(1-'7. INPUT O&amp;N UC'!$M124))</f>
        <v>0</v>
      </c>
      <c r="AH463" s="376">
        <f>AH386*('7. INPUT O&amp;N UC'!$M124/(1-'7. INPUT O&amp;N UC'!$M124))</f>
        <v>0</v>
      </c>
      <c r="AI463" s="376">
        <f>AI386*('7. INPUT O&amp;N UC'!$M124/(1-'7. INPUT O&amp;N UC'!$M124))</f>
        <v>0</v>
      </c>
      <c r="AJ463" s="376">
        <f>AJ386*('7. INPUT O&amp;N UC'!$M124/(1-'7. INPUT O&amp;N UC'!$M124))</f>
        <v>0</v>
      </c>
      <c r="AK463" s="376">
        <f>AK386*('7. INPUT O&amp;N UC'!$M124/(1-'7. INPUT O&amp;N UC'!$M124))</f>
        <v>0</v>
      </c>
      <c r="AL463" s="376">
        <f>AL386*('7. INPUT O&amp;N UC'!$M124/(1-'7. INPUT O&amp;N UC'!$M124))</f>
        <v>0</v>
      </c>
      <c r="AM463" s="376">
        <f>AM386*('7. INPUT O&amp;N UC'!$M124/(1-'7. INPUT O&amp;N UC'!$M124))</f>
        <v>0</v>
      </c>
      <c r="AN463" s="376">
        <f>AN386*('7. INPUT O&amp;N UC'!$M124/(1-'7. INPUT O&amp;N UC'!$M124))</f>
        <v>0</v>
      </c>
      <c r="AO463" s="376">
        <f>AO386*('7. INPUT O&amp;N UC'!$M124/(1-'7. INPUT O&amp;N UC'!$M124))</f>
        <v>0</v>
      </c>
      <c r="AP463" s="376">
        <f>AP386*('7. INPUT O&amp;N UC'!$M124/(1-'7. INPUT O&amp;N UC'!$M124))</f>
        <v>0</v>
      </c>
      <c r="AQ463" s="376">
        <f>AQ386*('7. INPUT O&amp;N UC'!$M124/(1-'7. INPUT O&amp;N UC'!$M124))</f>
        <v>0</v>
      </c>
      <c r="AR463" s="376">
        <f>AR386*('7. INPUT O&amp;N UC'!$M124/(1-'7. INPUT O&amp;N UC'!$M124))</f>
        <v>0</v>
      </c>
      <c r="AS463" s="376">
        <f>AS386*('7. INPUT O&amp;N UC'!$M124/(1-'7. INPUT O&amp;N UC'!$M124))</f>
        <v>0</v>
      </c>
      <c r="AT463" s="376">
        <f>AT386*('7. INPUT O&amp;N UC'!$M124/(1-'7. INPUT O&amp;N UC'!$M124))</f>
        <v>0</v>
      </c>
      <c r="AU463" s="376">
        <f>AU386*('7. INPUT O&amp;N UC'!$M124/(1-'7. INPUT O&amp;N UC'!$M124))</f>
        <v>0</v>
      </c>
      <c r="AV463" s="376">
        <f>AV386*('7. INPUT O&amp;N UC'!$M124/(1-'7. INPUT O&amp;N UC'!$M124))</f>
        <v>0</v>
      </c>
      <c r="AW463" s="376">
        <f>AW386*('7. INPUT O&amp;N UC'!$M124/(1-'7. INPUT O&amp;N UC'!$M124))</f>
        <v>0</v>
      </c>
      <c r="AX463" s="376">
        <f>AX386*('7. INPUT O&amp;N UC'!$M124/(1-'7. INPUT O&amp;N UC'!$M124))</f>
        <v>0</v>
      </c>
      <c r="AY463" s="376">
        <f>AY386*('7. INPUT O&amp;N UC'!$M124/(1-'7. INPUT O&amp;N UC'!$M124))</f>
        <v>0</v>
      </c>
      <c r="AZ463" s="376">
        <f>AZ386*('7. INPUT O&amp;N UC'!$M124/(1-'7. INPUT O&amp;N UC'!$M124))</f>
        <v>0</v>
      </c>
      <c r="BA463" s="376">
        <f>BA386*('7. INPUT O&amp;N UC'!$M124/(1-'7. INPUT O&amp;N UC'!$M124))</f>
        <v>0</v>
      </c>
      <c r="BB463" s="376">
        <f>BB386*('7. INPUT O&amp;N UC'!$M124/(1-'7. INPUT O&amp;N UC'!$M124))</f>
        <v>0</v>
      </c>
      <c r="BC463" s="376">
        <f>BC386*('7. INPUT O&amp;N UC'!$M124/(1-'7. INPUT O&amp;N UC'!$M124))</f>
        <v>0</v>
      </c>
      <c r="BD463" s="376">
        <f>BD386*('7. INPUT O&amp;N UC'!$M124/(1-'7. INPUT O&amp;N UC'!$M124))</f>
        <v>0</v>
      </c>
      <c r="BE463" s="376">
        <f>BE386*('7. INPUT O&amp;N UC'!$M124/(1-'7. INPUT O&amp;N UC'!$M124))</f>
        <v>0</v>
      </c>
      <c r="BF463" s="376">
        <f>BF386*('7. INPUT O&amp;N UC'!$M124/(1-'7. INPUT O&amp;N UC'!$M124))</f>
        <v>0</v>
      </c>
      <c r="BG463" s="376">
        <f>BG386*('7. INPUT O&amp;N UC'!$M124/(1-'7. INPUT O&amp;N UC'!$M124))</f>
        <v>0</v>
      </c>
      <c r="BH463" s="376">
        <f>BH386*('7. INPUT O&amp;N UC'!$M124/(1-'7. INPUT O&amp;N UC'!$M124))</f>
        <v>0</v>
      </c>
      <c r="BI463" s="376">
        <f>BI386*('7. INPUT O&amp;N UC'!$M124/(1-'7. INPUT O&amp;N UC'!$M124))</f>
        <v>0</v>
      </c>
      <c r="BJ463" s="376">
        <f>BJ386*('7. INPUT O&amp;N UC'!$M124/(1-'7. INPUT O&amp;N UC'!$M124))</f>
        <v>0</v>
      </c>
      <c r="BK463" s="376">
        <f>BK386*('7. INPUT O&amp;N UC'!$M124/(1-'7. INPUT O&amp;N UC'!$M124))</f>
        <v>0</v>
      </c>
      <c r="BL463" s="376">
        <f>BL386*('7. INPUT O&amp;N UC'!$M124/(1-'7. INPUT O&amp;N UC'!$M124))</f>
        <v>0</v>
      </c>
      <c r="BM463" s="376">
        <f>BM386*('7. INPUT O&amp;N UC'!$M124/(1-'7. INPUT O&amp;N UC'!$M124))</f>
        <v>0</v>
      </c>
      <c r="BN463" s="376">
        <f>BN386*('7. INPUT O&amp;N UC'!$M124/(1-'7. INPUT O&amp;N UC'!$M124))</f>
        <v>0</v>
      </c>
      <c r="BO463" s="376">
        <f>BO386*('7. INPUT O&amp;N UC'!$M124/(1-'7. INPUT O&amp;N UC'!$M124))</f>
        <v>0</v>
      </c>
      <c r="BP463" s="376">
        <f>BP386*('7. INPUT O&amp;N UC'!$M124/(1-'7. INPUT O&amp;N UC'!$M124))</f>
        <v>0</v>
      </c>
      <c r="BQ463" s="376">
        <f>BQ386*('7. INPUT O&amp;N UC'!$M124/(1-'7. INPUT O&amp;N UC'!$M124))</f>
        <v>0</v>
      </c>
      <c r="BR463" s="376">
        <f>BR386*('7. INPUT O&amp;N UC'!$M124/(1-'7. INPUT O&amp;N UC'!$M124))</f>
        <v>0</v>
      </c>
      <c r="BS463" s="376">
        <f>BS386*('7. INPUT O&amp;N UC'!$M124/(1-'7. INPUT O&amp;N UC'!$M124))</f>
        <v>0</v>
      </c>
    </row>
    <row r="464" spans="2:71" outlineLevel="2">
      <c r="B464" s="129" t="str">
        <f t="shared" si="256"/>
        <v>O&amp;N UC-4.1.3-Item #8</v>
      </c>
      <c r="C464" s="129" t="str">
        <f t="shared" si="256"/>
        <v>Alarming Sound - EPU Base</v>
      </c>
      <c r="E464" s="376">
        <f t="shared" si="244"/>
        <v>0</v>
      </c>
      <c r="F464" s="376">
        <f t="shared" si="245"/>
        <v>0</v>
      </c>
      <c r="G464" s="376">
        <f t="shared" si="246"/>
        <v>0</v>
      </c>
      <c r="H464" s="376">
        <f t="shared" si="247"/>
        <v>0</v>
      </c>
      <c r="I464" s="376">
        <f t="shared" si="248"/>
        <v>0</v>
      </c>
      <c r="J464" s="376">
        <f t="shared" si="249"/>
        <v>0</v>
      </c>
      <c r="K464" s="322"/>
      <c r="L464" s="376">
        <f>L387*('7. INPUT O&amp;N UC'!$M125/(1-'7. INPUT O&amp;N UC'!$M125))</f>
        <v>0</v>
      </c>
      <c r="M464" s="376">
        <f>M387*('7. INPUT O&amp;N UC'!$M125/(1-'7. INPUT O&amp;N UC'!$M125))</f>
        <v>0</v>
      </c>
      <c r="N464" s="376">
        <f>N387*('7. INPUT O&amp;N UC'!$M125/(1-'7. INPUT O&amp;N UC'!$M125))</f>
        <v>0</v>
      </c>
      <c r="O464" s="376">
        <f>O387*('7. INPUT O&amp;N UC'!$M125/(1-'7. INPUT O&amp;N UC'!$M125))</f>
        <v>0</v>
      </c>
      <c r="P464" s="376">
        <f>P387*('7. INPUT O&amp;N UC'!$M125/(1-'7. INPUT O&amp;N UC'!$M125))</f>
        <v>0</v>
      </c>
      <c r="Q464" s="376">
        <f>Q387*('7. INPUT O&amp;N UC'!$M125/(1-'7. INPUT O&amp;N UC'!$M125))</f>
        <v>0</v>
      </c>
      <c r="R464" s="376">
        <f>R387*('7. INPUT O&amp;N UC'!$M125/(1-'7. INPUT O&amp;N UC'!$M125))</f>
        <v>0</v>
      </c>
      <c r="S464" s="376">
        <f>S387*('7. INPUT O&amp;N UC'!$M125/(1-'7. INPUT O&amp;N UC'!$M125))</f>
        <v>0</v>
      </c>
      <c r="T464" s="376">
        <f>T387*('7. INPUT O&amp;N UC'!$M125/(1-'7. INPUT O&amp;N UC'!$M125))</f>
        <v>0</v>
      </c>
      <c r="U464" s="376">
        <f>U387*('7. INPUT O&amp;N UC'!$M125/(1-'7. INPUT O&amp;N UC'!$M125))</f>
        <v>0</v>
      </c>
      <c r="V464" s="376">
        <f>V387*('7. INPUT O&amp;N UC'!$M125/(1-'7. INPUT O&amp;N UC'!$M125))</f>
        <v>0</v>
      </c>
      <c r="W464" s="376">
        <f>W387*('7. INPUT O&amp;N UC'!$M125/(1-'7. INPUT O&amp;N UC'!$M125))</f>
        <v>0</v>
      </c>
      <c r="X464" s="376">
        <f>X387*('7. INPUT O&amp;N UC'!$M125/(1-'7. INPUT O&amp;N UC'!$M125))</f>
        <v>0</v>
      </c>
      <c r="Y464" s="376">
        <f>Y387*('7. INPUT O&amp;N UC'!$M125/(1-'7. INPUT O&amp;N UC'!$M125))</f>
        <v>0</v>
      </c>
      <c r="Z464" s="376">
        <f>Z387*('7. INPUT O&amp;N UC'!$M125/(1-'7. INPUT O&amp;N UC'!$M125))</f>
        <v>0</v>
      </c>
      <c r="AA464" s="376">
        <f>AA387*('7. INPUT O&amp;N UC'!$M125/(1-'7. INPUT O&amp;N UC'!$M125))</f>
        <v>0</v>
      </c>
      <c r="AB464" s="376">
        <f>AB387*('7. INPUT O&amp;N UC'!$M125/(1-'7. INPUT O&amp;N UC'!$M125))</f>
        <v>0</v>
      </c>
      <c r="AC464" s="376">
        <f>AC387*('7. INPUT O&amp;N UC'!$M125/(1-'7. INPUT O&amp;N UC'!$M125))</f>
        <v>0</v>
      </c>
      <c r="AD464" s="376">
        <f>AD387*('7. INPUT O&amp;N UC'!$M125/(1-'7. INPUT O&amp;N UC'!$M125))</f>
        <v>0</v>
      </c>
      <c r="AE464" s="376">
        <f>AE387*('7. INPUT O&amp;N UC'!$M125/(1-'7. INPUT O&amp;N UC'!$M125))</f>
        <v>0</v>
      </c>
      <c r="AF464" s="376">
        <f>AF387*('7. INPUT O&amp;N UC'!$M125/(1-'7. INPUT O&amp;N UC'!$M125))</f>
        <v>0</v>
      </c>
      <c r="AG464" s="376">
        <f>AG387*('7. INPUT O&amp;N UC'!$M125/(1-'7. INPUT O&amp;N UC'!$M125))</f>
        <v>0</v>
      </c>
      <c r="AH464" s="376">
        <f>AH387*('7. INPUT O&amp;N UC'!$M125/(1-'7. INPUT O&amp;N UC'!$M125))</f>
        <v>0</v>
      </c>
      <c r="AI464" s="376">
        <f>AI387*('7. INPUT O&amp;N UC'!$M125/(1-'7. INPUT O&amp;N UC'!$M125))</f>
        <v>0</v>
      </c>
      <c r="AJ464" s="376">
        <f>AJ387*('7. INPUT O&amp;N UC'!$M125/(1-'7. INPUT O&amp;N UC'!$M125))</f>
        <v>0</v>
      </c>
      <c r="AK464" s="376">
        <f>AK387*('7. INPUT O&amp;N UC'!$M125/(1-'7. INPUT O&amp;N UC'!$M125))</f>
        <v>0</v>
      </c>
      <c r="AL464" s="376">
        <f>AL387*('7. INPUT O&amp;N UC'!$M125/(1-'7. INPUT O&amp;N UC'!$M125))</f>
        <v>0</v>
      </c>
      <c r="AM464" s="376">
        <f>AM387*('7. INPUT O&amp;N UC'!$M125/(1-'7. INPUT O&amp;N UC'!$M125))</f>
        <v>0</v>
      </c>
      <c r="AN464" s="376">
        <f>AN387*('7. INPUT O&amp;N UC'!$M125/(1-'7. INPUT O&amp;N UC'!$M125))</f>
        <v>0</v>
      </c>
      <c r="AO464" s="376">
        <f>AO387*('7. INPUT O&amp;N UC'!$M125/(1-'7. INPUT O&amp;N UC'!$M125))</f>
        <v>0</v>
      </c>
      <c r="AP464" s="376">
        <f>AP387*('7. INPUT O&amp;N UC'!$M125/(1-'7. INPUT O&amp;N UC'!$M125))</f>
        <v>0</v>
      </c>
      <c r="AQ464" s="376">
        <f>AQ387*('7. INPUT O&amp;N UC'!$M125/(1-'7. INPUT O&amp;N UC'!$M125))</f>
        <v>0</v>
      </c>
      <c r="AR464" s="376">
        <f>AR387*('7. INPUT O&amp;N UC'!$M125/(1-'7. INPUT O&amp;N UC'!$M125))</f>
        <v>0</v>
      </c>
      <c r="AS464" s="376">
        <f>AS387*('7. INPUT O&amp;N UC'!$M125/(1-'7. INPUT O&amp;N UC'!$M125))</f>
        <v>0</v>
      </c>
      <c r="AT464" s="376">
        <f>AT387*('7. INPUT O&amp;N UC'!$M125/(1-'7. INPUT O&amp;N UC'!$M125))</f>
        <v>0</v>
      </c>
      <c r="AU464" s="376">
        <f>AU387*('7. INPUT O&amp;N UC'!$M125/(1-'7. INPUT O&amp;N UC'!$M125))</f>
        <v>0</v>
      </c>
      <c r="AV464" s="376">
        <f>AV387*('7. INPUT O&amp;N UC'!$M125/(1-'7. INPUT O&amp;N UC'!$M125))</f>
        <v>0</v>
      </c>
      <c r="AW464" s="376">
        <f>AW387*('7. INPUT O&amp;N UC'!$M125/(1-'7. INPUT O&amp;N UC'!$M125))</f>
        <v>0</v>
      </c>
      <c r="AX464" s="376">
        <f>AX387*('7. INPUT O&amp;N UC'!$M125/(1-'7. INPUT O&amp;N UC'!$M125))</f>
        <v>0</v>
      </c>
      <c r="AY464" s="376">
        <f>AY387*('7. INPUT O&amp;N UC'!$M125/(1-'7. INPUT O&amp;N UC'!$M125))</f>
        <v>0</v>
      </c>
      <c r="AZ464" s="376">
        <f>AZ387*('7. INPUT O&amp;N UC'!$M125/(1-'7. INPUT O&amp;N UC'!$M125))</f>
        <v>0</v>
      </c>
      <c r="BA464" s="376">
        <f>BA387*('7. INPUT O&amp;N UC'!$M125/(1-'7. INPUT O&amp;N UC'!$M125))</f>
        <v>0</v>
      </c>
      <c r="BB464" s="376">
        <f>BB387*('7. INPUT O&amp;N UC'!$M125/(1-'7. INPUT O&amp;N UC'!$M125))</f>
        <v>0</v>
      </c>
      <c r="BC464" s="376">
        <f>BC387*('7. INPUT O&amp;N UC'!$M125/(1-'7. INPUT O&amp;N UC'!$M125))</f>
        <v>0</v>
      </c>
      <c r="BD464" s="376">
        <f>BD387*('7. INPUT O&amp;N UC'!$M125/(1-'7. INPUT O&amp;N UC'!$M125))</f>
        <v>0</v>
      </c>
      <c r="BE464" s="376">
        <f>BE387*('7. INPUT O&amp;N UC'!$M125/(1-'7. INPUT O&amp;N UC'!$M125))</f>
        <v>0</v>
      </c>
      <c r="BF464" s="376">
        <f>BF387*('7. INPUT O&amp;N UC'!$M125/(1-'7. INPUT O&amp;N UC'!$M125))</f>
        <v>0</v>
      </c>
      <c r="BG464" s="376">
        <f>BG387*('7. INPUT O&amp;N UC'!$M125/(1-'7. INPUT O&amp;N UC'!$M125))</f>
        <v>0</v>
      </c>
      <c r="BH464" s="376">
        <f>BH387*('7. INPUT O&amp;N UC'!$M125/(1-'7. INPUT O&amp;N UC'!$M125))</f>
        <v>0</v>
      </c>
      <c r="BI464" s="376">
        <f>BI387*('7. INPUT O&amp;N UC'!$M125/(1-'7. INPUT O&amp;N UC'!$M125))</f>
        <v>0</v>
      </c>
      <c r="BJ464" s="376">
        <f>BJ387*('7. INPUT O&amp;N UC'!$M125/(1-'7. INPUT O&amp;N UC'!$M125))</f>
        <v>0</v>
      </c>
      <c r="BK464" s="376">
        <f>BK387*('7. INPUT O&amp;N UC'!$M125/(1-'7. INPUT O&amp;N UC'!$M125))</f>
        <v>0</v>
      </c>
      <c r="BL464" s="376">
        <f>BL387*('7. INPUT O&amp;N UC'!$M125/(1-'7. INPUT O&amp;N UC'!$M125))</f>
        <v>0</v>
      </c>
      <c r="BM464" s="376">
        <f>BM387*('7. INPUT O&amp;N UC'!$M125/(1-'7. INPUT O&amp;N UC'!$M125))</f>
        <v>0</v>
      </c>
      <c r="BN464" s="376">
        <f>BN387*('7. INPUT O&amp;N UC'!$M125/(1-'7. INPUT O&amp;N UC'!$M125))</f>
        <v>0</v>
      </c>
      <c r="BO464" s="376">
        <f>BO387*('7. INPUT O&amp;N UC'!$M125/(1-'7. INPUT O&amp;N UC'!$M125))</f>
        <v>0</v>
      </c>
      <c r="BP464" s="376">
        <f>BP387*('7. INPUT O&amp;N UC'!$M125/(1-'7. INPUT O&amp;N UC'!$M125))</f>
        <v>0</v>
      </c>
      <c r="BQ464" s="376">
        <f>BQ387*('7. INPUT O&amp;N UC'!$M125/(1-'7. INPUT O&amp;N UC'!$M125))</f>
        <v>0</v>
      </c>
      <c r="BR464" s="376">
        <f>BR387*('7. INPUT O&amp;N UC'!$M125/(1-'7. INPUT O&amp;N UC'!$M125))</f>
        <v>0</v>
      </c>
      <c r="BS464" s="376">
        <f>BS387*('7. INPUT O&amp;N UC'!$M125/(1-'7. INPUT O&amp;N UC'!$M125))</f>
        <v>0</v>
      </c>
    </row>
    <row r="465" spans="2:71" outlineLevel="2">
      <c r="B465" s="129" t="str">
        <f t="shared" si="256"/>
        <v>O&amp;N UC-4.1.3-Item #9</v>
      </c>
      <c r="C465" s="129" t="str">
        <f t="shared" si="256"/>
        <v>Alarming Sound - EPU ASU</v>
      </c>
      <c r="E465" s="376">
        <f t="shared" si="244"/>
        <v>9341.4375384615396</v>
      </c>
      <c r="F465" s="376">
        <f t="shared" si="245"/>
        <v>1630.7692307692309</v>
      </c>
      <c r="G465" s="376">
        <f t="shared" si="246"/>
        <v>3874.7076923076934</v>
      </c>
      <c r="H465" s="376">
        <f t="shared" si="247"/>
        <v>3835.9606153846148</v>
      </c>
      <c r="I465" s="376">
        <f t="shared" si="248"/>
        <v>0</v>
      </c>
      <c r="J465" s="376">
        <f t="shared" si="249"/>
        <v>0</v>
      </c>
      <c r="K465" s="322"/>
      <c r="L465" s="376">
        <f>L388*('7. INPUT O&amp;N UC'!$M126/(1-'7. INPUT O&amp;N UC'!$M126))</f>
        <v>0</v>
      </c>
      <c r="M465" s="376">
        <f>M388*('7. INPUT O&amp;N UC'!$M126/(1-'7. INPUT O&amp;N UC'!$M126))</f>
        <v>0</v>
      </c>
      <c r="N465" s="376">
        <f>N388*('7. INPUT O&amp;N UC'!$M126/(1-'7. INPUT O&amp;N UC'!$M126))</f>
        <v>0</v>
      </c>
      <c r="O465" s="376">
        <f>O388*('7. INPUT O&amp;N UC'!$M126/(1-'7. INPUT O&amp;N UC'!$M126))</f>
        <v>0</v>
      </c>
      <c r="P465" s="376">
        <f>P388*('7. INPUT O&amp;N UC'!$M126/(1-'7. INPUT O&amp;N UC'!$M126))</f>
        <v>0</v>
      </c>
      <c r="Q465" s="376">
        <f>Q388*('7. INPUT O&amp;N UC'!$M126/(1-'7. INPUT O&amp;N UC'!$M126))</f>
        <v>0</v>
      </c>
      <c r="R465" s="376">
        <f>R388*('7. INPUT O&amp;N UC'!$M126/(1-'7. INPUT O&amp;N UC'!$M126))</f>
        <v>0</v>
      </c>
      <c r="S465" s="376">
        <f>S388*('7. INPUT O&amp;N UC'!$M126/(1-'7. INPUT O&amp;N UC'!$M126))</f>
        <v>326.15384615384619</v>
      </c>
      <c r="T465" s="376">
        <f>T388*('7. INPUT O&amp;N UC'!$M126/(1-'7. INPUT O&amp;N UC'!$M126))</f>
        <v>326.15384615384619</v>
      </c>
      <c r="U465" s="376">
        <f>U388*('7. INPUT O&amp;N UC'!$M126/(1-'7. INPUT O&amp;N UC'!$M126))</f>
        <v>326.15384615384619</v>
      </c>
      <c r="V465" s="376">
        <f>V388*('7. INPUT O&amp;N UC'!$M126/(1-'7. INPUT O&amp;N UC'!$M126))</f>
        <v>326.15384615384619</v>
      </c>
      <c r="W465" s="376">
        <f>W388*('7. INPUT O&amp;N UC'!$M126/(1-'7. INPUT O&amp;N UC'!$M126))</f>
        <v>326.15384615384619</v>
      </c>
      <c r="X465" s="376">
        <f>X388*('7. INPUT O&amp;N UC'!$M126/(1-'7. INPUT O&amp;N UC'!$M126))</f>
        <v>322.89230769230772</v>
      </c>
      <c r="Y465" s="376">
        <f>Y388*('7. INPUT O&amp;N UC'!$M126/(1-'7. INPUT O&amp;N UC'!$M126))</f>
        <v>322.89230769230772</v>
      </c>
      <c r="Z465" s="376">
        <f>Z388*('7. INPUT O&amp;N UC'!$M126/(1-'7. INPUT O&amp;N UC'!$M126))</f>
        <v>322.89230769230772</v>
      </c>
      <c r="AA465" s="376">
        <f>AA388*('7. INPUT O&amp;N UC'!$M126/(1-'7. INPUT O&amp;N UC'!$M126))</f>
        <v>322.89230769230772</v>
      </c>
      <c r="AB465" s="376">
        <f>AB388*('7. INPUT O&amp;N UC'!$M126/(1-'7. INPUT O&amp;N UC'!$M126))</f>
        <v>322.89230769230772</v>
      </c>
      <c r="AC465" s="376">
        <f>AC388*('7. INPUT O&amp;N UC'!$M126/(1-'7. INPUT O&amp;N UC'!$M126))</f>
        <v>322.89230769230772</v>
      </c>
      <c r="AD465" s="376">
        <f>AD388*('7. INPUT O&amp;N UC'!$M126/(1-'7. INPUT O&amp;N UC'!$M126))</f>
        <v>322.89230769230772</v>
      </c>
      <c r="AE465" s="376">
        <f>AE388*('7. INPUT O&amp;N UC'!$M126/(1-'7. INPUT O&amp;N UC'!$M126))</f>
        <v>322.89230769230772</v>
      </c>
      <c r="AF465" s="376">
        <f>AF388*('7. INPUT O&amp;N UC'!$M126/(1-'7. INPUT O&amp;N UC'!$M126))</f>
        <v>322.89230769230772</v>
      </c>
      <c r="AG465" s="376">
        <f>AG388*('7. INPUT O&amp;N UC'!$M126/(1-'7. INPUT O&amp;N UC'!$M126))</f>
        <v>322.89230769230772</v>
      </c>
      <c r="AH465" s="376">
        <f>AH388*('7. INPUT O&amp;N UC'!$M126/(1-'7. INPUT O&amp;N UC'!$M126))</f>
        <v>322.89230769230772</v>
      </c>
      <c r="AI465" s="376">
        <f>AI388*('7. INPUT O&amp;N UC'!$M126/(1-'7. INPUT O&amp;N UC'!$M126))</f>
        <v>322.89230769230772</v>
      </c>
      <c r="AJ465" s="376">
        <f>AJ388*('7. INPUT O&amp;N UC'!$M126/(1-'7. INPUT O&amp;N UC'!$M126))</f>
        <v>319.66338461538459</v>
      </c>
      <c r="AK465" s="376">
        <f>AK388*('7. INPUT O&amp;N UC'!$M126/(1-'7. INPUT O&amp;N UC'!$M126))</f>
        <v>319.66338461538459</v>
      </c>
      <c r="AL465" s="376">
        <f>AL388*('7. INPUT O&amp;N UC'!$M126/(1-'7. INPUT O&amp;N UC'!$M126))</f>
        <v>319.66338461538459</v>
      </c>
      <c r="AM465" s="376">
        <f>AM388*('7. INPUT O&amp;N UC'!$M126/(1-'7. INPUT O&amp;N UC'!$M126))</f>
        <v>319.66338461538459</v>
      </c>
      <c r="AN465" s="376">
        <f>AN388*('7. INPUT O&amp;N UC'!$M126/(1-'7. INPUT O&amp;N UC'!$M126))</f>
        <v>319.66338461538459</v>
      </c>
      <c r="AO465" s="376">
        <f>AO388*('7. INPUT O&amp;N UC'!$M126/(1-'7. INPUT O&amp;N UC'!$M126))</f>
        <v>319.66338461538459</v>
      </c>
      <c r="AP465" s="376">
        <f>AP388*('7. INPUT O&amp;N UC'!$M126/(1-'7. INPUT O&amp;N UC'!$M126))</f>
        <v>319.66338461538459</v>
      </c>
      <c r="AQ465" s="376">
        <f>AQ388*('7. INPUT O&amp;N UC'!$M126/(1-'7. INPUT O&amp;N UC'!$M126))</f>
        <v>319.66338461538459</v>
      </c>
      <c r="AR465" s="376">
        <f>AR388*('7. INPUT O&amp;N UC'!$M126/(1-'7. INPUT O&amp;N UC'!$M126))</f>
        <v>319.66338461538459</v>
      </c>
      <c r="AS465" s="376">
        <f>AS388*('7. INPUT O&amp;N UC'!$M126/(1-'7. INPUT O&amp;N UC'!$M126))</f>
        <v>319.66338461538459</v>
      </c>
      <c r="AT465" s="376">
        <f>AT388*('7. INPUT O&amp;N UC'!$M126/(1-'7. INPUT O&amp;N UC'!$M126))</f>
        <v>319.66338461538459</v>
      </c>
      <c r="AU465" s="376">
        <f>AU388*('7. INPUT O&amp;N UC'!$M126/(1-'7. INPUT O&amp;N UC'!$M126))</f>
        <v>319.66338461538459</v>
      </c>
      <c r="AV465" s="376">
        <f>AV388*('7. INPUT O&amp;N UC'!$M126/(1-'7. INPUT O&amp;N UC'!$M126))</f>
        <v>0</v>
      </c>
      <c r="AW465" s="376">
        <f>AW388*('7. INPUT O&amp;N UC'!$M126/(1-'7. INPUT O&amp;N UC'!$M126))</f>
        <v>0</v>
      </c>
      <c r="AX465" s="376">
        <f>AX388*('7. INPUT O&amp;N UC'!$M126/(1-'7. INPUT O&amp;N UC'!$M126))</f>
        <v>0</v>
      </c>
      <c r="AY465" s="376">
        <f>AY388*('7. INPUT O&amp;N UC'!$M126/(1-'7. INPUT O&amp;N UC'!$M126))</f>
        <v>0</v>
      </c>
      <c r="AZ465" s="376">
        <f>AZ388*('7. INPUT O&amp;N UC'!$M126/(1-'7. INPUT O&amp;N UC'!$M126))</f>
        <v>0</v>
      </c>
      <c r="BA465" s="376">
        <f>BA388*('7. INPUT O&amp;N UC'!$M126/(1-'7. INPUT O&amp;N UC'!$M126))</f>
        <v>0</v>
      </c>
      <c r="BB465" s="376">
        <f>BB388*('7. INPUT O&amp;N UC'!$M126/(1-'7. INPUT O&amp;N UC'!$M126))</f>
        <v>0</v>
      </c>
      <c r="BC465" s="376">
        <f>BC388*('7. INPUT O&amp;N UC'!$M126/(1-'7. INPUT O&amp;N UC'!$M126))</f>
        <v>0</v>
      </c>
      <c r="BD465" s="376">
        <f>BD388*('7. INPUT O&amp;N UC'!$M126/(1-'7. INPUT O&amp;N UC'!$M126))</f>
        <v>0</v>
      </c>
      <c r="BE465" s="376">
        <f>BE388*('7. INPUT O&amp;N UC'!$M126/(1-'7. INPUT O&amp;N UC'!$M126))</f>
        <v>0</v>
      </c>
      <c r="BF465" s="376">
        <f>BF388*('7. INPUT O&amp;N UC'!$M126/(1-'7. INPUT O&amp;N UC'!$M126))</f>
        <v>0</v>
      </c>
      <c r="BG465" s="376">
        <f>BG388*('7. INPUT O&amp;N UC'!$M126/(1-'7. INPUT O&amp;N UC'!$M126))</f>
        <v>0</v>
      </c>
      <c r="BH465" s="376">
        <f>BH388*('7. INPUT O&amp;N UC'!$M126/(1-'7. INPUT O&amp;N UC'!$M126))</f>
        <v>0</v>
      </c>
      <c r="BI465" s="376">
        <f>BI388*('7. INPUT O&amp;N UC'!$M126/(1-'7. INPUT O&amp;N UC'!$M126))</f>
        <v>0</v>
      </c>
      <c r="BJ465" s="376">
        <f>BJ388*('7. INPUT O&amp;N UC'!$M126/(1-'7. INPUT O&amp;N UC'!$M126))</f>
        <v>0</v>
      </c>
      <c r="BK465" s="376">
        <f>BK388*('7. INPUT O&amp;N UC'!$M126/(1-'7. INPUT O&amp;N UC'!$M126))</f>
        <v>0</v>
      </c>
      <c r="BL465" s="376">
        <f>BL388*('7. INPUT O&amp;N UC'!$M126/(1-'7. INPUT O&amp;N UC'!$M126))</f>
        <v>0</v>
      </c>
      <c r="BM465" s="376">
        <f>BM388*('7. INPUT O&amp;N UC'!$M126/(1-'7. INPUT O&amp;N UC'!$M126))</f>
        <v>0</v>
      </c>
      <c r="BN465" s="376">
        <f>BN388*('7. INPUT O&amp;N UC'!$M126/(1-'7. INPUT O&amp;N UC'!$M126))</f>
        <v>0</v>
      </c>
      <c r="BO465" s="376">
        <f>BO388*('7. INPUT O&amp;N UC'!$M126/(1-'7. INPUT O&amp;N UC'!$M126))</f>
        <v>0</v>
      </c>
      <c r="BP465" s="376">
        <f>BP388*('7. INPUT O&amp;N UC'!$M126/(1-'7. INPUT O&amp;N UC'!$M126))</f>
        <v>0</v>
      </c>
      <c r="BQ465" s="376">
        <f>BQ388*('7. INPUT O&amp;N UC'!$M126/(1-'7. INPUT O&amp;N UC'!$M126))</f>
        <v>0</v>
      </c>
      <c r="BR465" s="376">
        <f>BR388*('7. INPUT O&amp;N UC'!$M126/(1-'7. INPUT O&amp;N UC'!$M126))</f>
        <v>0</v>
      </c>
      <c r="BS465" s="376">
        <f>BS388*('7. INPUT O&amp;N UC'!$M126/(1-'7. INPUT O&amp;N UC'!$M126))</f>
        <v>0</v>
      </c>
    </row>
    <row r="466" spans="2:71" outlineLevel="2">
      <c r="B466" s="129" t="str">
        <f t="shared" si="256"/>
        <v>O&amp;N UC-4.1.3-Item #10</v>
      </c>
      <c r="C466" s="129">
        <f t="shared" si="256"/>
        <v>0</v>
      </c>
      <c r="E466" s="376">
        <f t="shared" si="244"/>
        <v>0</v>
      </c>
      <c r="F466" s="376">
        <f t="shared" si="245"/>
        <v>0</v>
      </c>
      <c r="G466" s="376">
        <f t="shared" si="246"/>
        <v>0</v>
      </c>
      <c r="H466" s="376">
        <f t="shared" si="247"/>
        <v>0</v>
      </c>
      <c r="I466" s="376">
        <f t="shared" si="248"/>
        <v>0</v>
      </c>
      <c r="J466" s="376">
        <f t="shared" si="249"/>
        <v>0</v>
      </c>
      <c r="K466" s="322"/>
      <c r="L466" s="376">
        <f>L389*('7. INPUT O&amp;N UC'!$M127/(1-'7. INPUT O&amp;N UC'!$M127))</f>
        <v>0</v>
      </c>
      <c r="M466" s="376">
        <f>M389*('7. INPUT O&amp;N UC'!$M127/(1-'7. INPUT O&amp;N UC'!$M127))</f>
        <v>0</v>
      </c>
      <c r="N466" s="376">
        <f>N389*('7. INPUT O&amp;N UC'!$M127/(1-'7. INPUT O&amp;N UC'!$M127))</f>
        <v>0</v>
      </c>
      <c r="O466" s="376">
        <f>O389*('7. INPUT O&amp;N UC'!$M127/(1-'7. INPUT O&amp;N UC'!$M127))</f>
        <v>0</v>
      </c>
      <c r="P466" s="376">
        <f>P389*('7. INPUT O&amp;N UC'!$M127/(1-'7. INPUT O&amp;N UC'!$M127))</f>
        <v>0</v>
      </c>
      <c r="Q466" s="376">
        <f>Q389*('7. INPUT O&amp;N UC'!$M127/(1-'7. INPUT O&amp;N UC'!$M127))</f>
        <v>0</v>
      </c>
      <c r="R466" s="376">
        <f>R389*('7. INPUT O&amp;N UC'!$M127/(1-'7. INPUT O&amp;N UC'!$M127))</f>
        <v>0</v>
      </c>
      <c r="S466" s="376">
        <f>S389*('7. INPUT O&amp;N UC'!$M127/(1-'7. INPUT O&amp;N UC'!$M127))</f>
        <v>0</v>
      </c>
      <c r="T466" s="376">
        <f>T389*('7. INPUT O&amp;N UC'!$M127/(1-'7. INPUT O&amp;N UC'!$M127))</f>
        <v>0</v>
      </c>
      <c r="U466" s="376">
        <f>U389*('7. INPUT O&amp;N UC'!$M127/(1-'7. INPUT O&amp;N UC'!$M127))</f>
        <v>0</v>
      </c>
      <c r="V466" s="376">
        <f>V389*('7. INPUT O&amp;N UC'!$M127/(1-'7. INPUT O&amp;N UC'!$M127))</f>
        <v>0</v>
      </c>
      <c r="W466" s="376">
        <f>W389*('7. INPUT O&amp;N UC'!$M127/(1-'7. INPUT O&amp;N UC'!$M127))</f>
        <v>0</v>
      </c>
      <c r="X466" s="376">
        <f>X389*('7. INPUT O&amp;N UC'!$M127/(1-'7. INPUT O&amp;N UC'!$M127))</f>
        <v>0</v>
      </c>
      <c r="Y466" s="376">
        <f>Y389*('7. INPUT O&amp;N UC'!$M127/(1-'7. INPUT O&amp;N UC'!$M127))</f>
        <v>0</v>
      </c>
      <c r="Z466" s="376">
        <f>Z389*('7. INPUT O&amp;N UC'!$M127/(1-'7. INPUT O&amp;N UC'!$M127))</f>
        <v>0</v>
      </c>
      <c r="AA466" s="376">
        <f>AA389*('7. INPUT O&amp;N UC'!$M127/(1-'7. INPUT O&amp;N UC'!$M127))</f>
        <v>0</v>
      </c>
      <c r="AB466" s="376">
        <f>AB389*('7. INPUT O&amp;N UC'!$M127/(1-'7. INPUT O&amp;N UC'!$M127))</f>
        <v>0</v>
      </c>
      <c r="AC466" s="376">
        <f>AC389*('7. INPUT O&amp;N UC'!$M127/(1-'7. INPUT O&amp;N UC'!$M127))</f>
        <v>0</v>
      </c>
      <c r="AD466" s="376">
        <f>AD389*('7. INPUT O&amp;N UC'!$M127/(1-'7. INPUT O&amp;N UC'!$M127))</f>
        <v>0</v>
      </c>
      <c r="AE466" s="376">
        <f>AE389*('7. INPUT O&amp;N UC'!$M127/(1-'7. INPUT O&amp;N UC'!$M127))</f>
        <v>0</v>
      </c>
      <c r="AF466" s="376">
        <f>AF389*('7. INPUT O&amp;N UC'!$M127/(1-'7. INPUT O&amp;N UC'!$M127))</f>
        <v>0</v>
      </c>
      <c r="AG466" s="376">
        <f>AG389*('7. INPUT O&amp;N UC'!$M127/(1-'7. INPUT O&amp;N UC'!$M127))</f>
        <v>0</v>
      </c>
      <c r="AH466" s="376">
        <f>AH389*('7. INPUT O&amp;N UC'!$M127/(1-'7. INPUT O&amp;N UC'!$M127))</f>
        <v>0</v>
      </c>
      <c r="AI466" s="376">
        <f>AI389*('7. INPUT O&amp;N UC'!$M127/(1-'7. INPUT O&amp;N UC'!$M127))</f>
        <v>0</v>
      </c>
      <c r="AJ466" s="376">
        <f>AJ389*('7. INPUT O&amp;N UC'!$M127/(1-'7. INPUT O&amp;N UC'!$M127))</f>
        <v>0</v>
      </c>
      <c r="AK466" s="376">
        <f>AK389*('7. INPUT O&amp;N UC'!$M127/(1-'7. INPUT O&amp;N UC'!$M127))</f>
        <v>0</v>
      </c>
      <c r="AL466" s="376">
        <f>AL389*('7. INPUT O&amp;N UC'!$M127/(1-'7. INPUT O&amp;N UC'!$M127))</f>
        <v>0</v>
      </c>
      <c r="AM466" s="376">
        <f>AM389*('7. INPUT O&amp;N UC'!$M127/(1-'7. INPUT O&amp;N UC'!$M127))</f>
        <v>0</v>
      </c>
      <c r="AN466" s="376">
        <f>AN389*('7. INPUT O&amp;N UC'!$M127/(1-'7. INPUT O&amp;N UC'!$M127))</f>
        <v>0</v>
      </c>
      <c r="AO466" s="376">
        <f>AO389*('7. INPUT O&amp;N UC'!$M127/(1-'7. INPUT O&amp;N UC'!$M127))</f>
        <v>0</v>
      </c>
      <c r="AP466" s="376">
        <f>AP389*('7. INPUT O&amp;N UC'!$M127/(1-'7. INPUT O&amp;N UC'!$M127))</f>
        <v>0</v>
      </c>
      <c r="AQ466" s="376">
        <f>AQ389*('7. INPUT O&amp;N UC'!$M127/(1-'7. INPUT O&amp;N UC'!$M127))</f>
        <v>0</v>
      </c>
      <c r="AR466" s="376">
        <f>AR389*('7. INPUT O&amp;N UC'!$M127/(1-'7. INPUT O&amp;N UC'!$M127))</f>
        <v>0</v>
      </c>
      <c r="AS466" s="376">
        <f>AS389*('7. INPUT O&amp;N UC'!$M127/(1-'7. INPUT O&amp;N UC'!$M127))</f>
        <v>0</v>
      </c>
      <c r="AT466" s="376">
        <f>AT389*('7. INPUT O&amp;N UC'!$M127/(1-'7. INPUT O&amp;N UC'!$M127))</f>
        <v>0</v>
      </c>
      <c r="AU466" s="376">
        <f>AU389*('7. INPUT O&amp;N UC'!$M127/(1-'7. INPUT O&amp;N UC'!$M127))</f>
        <v>0</v>
      </c>
      <c r="AV466" s="376">
        <f>AV389*('7. INPUT O&amp;N UC'!$M127/(1-'7. INPUT O&amp;N UC'!$M127))</f>
        <v>0</v>
      </c>
      <c r="AW466" s="376">
        <f>AW389*('7. INPUT O&amp;N UC'!$M127/(1-'7. INPUT O&amp;N UC'!$M127))</f>
        <v>0</v>
      </c>
      <c r="AX466" s="376">
        <f>AX389*('7. INPUT O&amp;N UC'!$M127/(1-'7. INPUT O&amp;N UC'!$M127))</f>
        <v>0</v>
      </c>
      <c r="AY466" s="376">
        <f>AY389*('7. INPUT O&amp;N UC'!$M127/(1-'7. INPUT O&amp;N UC'!$M127))</f>
        <v>0</v>
      </c>
      <c r="AZ466" s="376">
        <f>AZ389*('7. INPUT O&amp;N UC'!$M127/(1-'7. INPUT O&amp;N UC'!$M127))</f>
        <v>0</v>
      </c>
      <c r="BA466" s="376">
        <f>BA389*('7. INPUT O&amp;N UC'!$M127/(1-'7. INPUT O&amp;N UC'!$M127))</f>
        <v>0</v>
      </c>
      <c r="BB466" s="376">
        <f>BB389*('7. INPUT O&amp;N UC'!$M127/(1-'7. INPUT O&amp;N UC'!$M127))</f>
        <v>0</v>
      </c>
      <c r="BC466" s="376">
        <f>BC389*('7. INPUT O&amp;N UC'!$M127/(1-'7. INPUT O&amp;N UC'!$M127))</f>
        <v>0</v>
      </c>
      <c r="BD466" s="376">
        <f>BD389*('7. INPUT O&amp;N UC'!$M127/(1-'7. INPUT O&amp;N UC'!$M127))</f>
        <v>0</v>
      </c>
      <c r="BE466" s="376">
        <f>BE389*('7. INPUT O&amp;N UC'!$M127/(1-'7. INPUT O&amp;N UC'!$M127))</f>
        <v>0</v>
      </c>
      <c r="BF466" s="376">
        <f>BF389*('7. INPUT O&amp;N UC'!$M127/(1-'7. INPUT O&amp;N UC'!$M127))</f>
        <v>0</v>
      </c>
      <c r="BG466" s="376">
        <f>BG389*('7. INPUT O&amp;N UC'!$M127/(1-'7. INPUT O&amp;N UC'!$M127))</f>
        <v>0</v>
      </c>
      <c r="BH466" s="376">
        <f>BH389*('7. INPUT O&amp;N UC'!$M127/(1-'7. INPUT O&amp;N UC'!$M127))</f>
        <v>0</v>
      </c>
      <c r="BI466" s="376">
        <f>BI389*('7. INPUT O&amp;N UC'!$M127/(1-'7. INPUT O&amp;N UC'!$M127))</f>
        <v>0</v>
      </c>
      <c r="BJ466" s="376">
        <f>BJ389*('7. INPUT O&amp;N UC'!$M127/(1-'7. INPUT O&amp;N UC'!$M127))</f>
        <v>0</v>
      </c>
      <c r="BK466" s="376">
        <f>BK389*('7. INPUT O&amp;N UC'!$M127/(1-'7. INPUT O&amp;N UC'!$M127))</f>
        <v>0</v>
      </c>
      <c r="BL466" s="376">
        <f>BL389*('7. INPUT O&amp;N UC'!$M127/(1-'7. INPUT O&amp;N UC'!$M127))</f>
        <v>0</v>
      </c>
      <c r="BM466" s="376">
        <f>BM389*('7. INPUT O&amp;N UC'!$M127/(1-'7. INPUT O&amp;N UC'!$M127))</f>
        <v>0</v>
      </c>
      <c r="BN466" s="376">
        <f>BN389*('7. INPUT O&amp;N UC'!$M127/(1-'7. INPUT O&amp;N UC'!$M127))</f>
        <v>0</v>
      </c>
      <c r="BO466" s="376">
        <f>BO389*('7. INPUT O&amp;N UC'!$M127/(1-'7. INPUT O&amp;N UC'!$M127))</f>
        <v>0</v>
      </c>
      <c r="BP466" s="376">
        <f>BP389*('7. INPUT O&amp;N UC'!$M127/(1-'7. INPUT O&amp;N UC'!$M127))</f>
        <v>0</v>
      </c>
      <c r="BQ466" s="376">
        <f>BQ389*('7. INPUT O&amp;N UC'!$M127/(1-'7. INPUT O&amp;N UC'!$M127))</f>
        <v>0</v>
      </c>
      <c r="BR466" s="376">
        <f>BR389*('7. INPUT O&amp;N UC'!$M127/(1-'7. INPUT O&amp;N UC'!$M127))</f>
        <v>0</v>
      </c>
      <c r="BS466" s="376">
        <f>BS389*('7. INPUT O&amp;N UC'!$M127/(1-'7. INPUT O&amp;N UC'!$M127))</f>
        <v>0</v>
      </c>
    </row>
    <row r="467" spans="2:71" outlineLevel="2">
      <c r="B467" s="129" t="str">
        <f t="shared" si="256"/>
        <v>O&amp;N UC-4.1.3-Item #11</v>
      </c>
      <c r="C467" s="129">
        <f t="shared" si="256"/>
        <v>0</v>
      </c>
      <c r="E467" s="376">
        <f t="shared" si="244"/>
        <v>0</v>
      </c>
      <c r="F467" s="376">
        <f t="shared" si="245"/>
        <v>0</v>
      </c>
      <c r="G467" s="376">
        <f t="shared" si="246"/>
        <v>0</v>
      </c>
      <c r="H467" s="376">
        <f t="shared" si="247"/>
        <v>0</v>
      </c>
      <c r="I467" s="376">
        <f t="shared" si="248"/>
        <v>0</v>
      </c>
      <c r="J467" s="376">
        <f t="shared" si="249"/>
        <v>0</v>
      </c>
      <c r="K467" s="322"/>
      <c r="L467" s="376">
        <f>L390*('7. INPUT O&amp;N UC'!$M128/(1-'7. INPUT O&amp;N UC'!$M128))</f>
        <v>0</v>
      </c>
      <c r="M467" s="376">
        <f>M390*('7. INPUT O&amp;N UC'!$M128/(1-'7. INPUT O&amp;N UC'!$M128))</f>
        <v>0</v>
      </c>
      <c r="N467" s="376">
        <f>N390*('7. INPUT O&amp;N UC'!$M128/(1-'7. INPUT O&amp;N UC'!$M128))</f>
        <v>0</v>
      </c>
      <c r="O467" s="376">
        <f>O390*('7. INPUT O&amp;N UC'!$M128/(1-'7. INPUT O&amp;N UC'!$M128))</f>
        <v>0</v>
      </c>
      <c r="P467" s="376">
        <f>P390*('7. INPUT O&amp;N UC'!$M128/(1-'7. INPUT O&amp;N UC'!$M128))</f>
        <v>0</v>
      </c>
      <c r="Q467" s="376">
        <f>Q390*('7. INPUT O&amp;N UC'!$M128/(1-'7. INPUT O&amp;N UC'!$M128))</f>
        <v>0</v>
      </c>
      <c r="R467" s="376">
        <f>R390*('7. INPUT O&amp;N UC'!$M128/(1-'7. INPUT O&amp;N UC'!$M128))</f>
        <v>0</v>
      </c>
      <c r="S467" s="376">
        <f>S390*('7. INPUT O&amp;N UC'!$M128/(1-'7. INPUT O&amp;N UC'!$M128))</f>
        <v>0</v>
      </c>
      <c r="T467" s="376">
        <f>T390*('7. INPUT O&amp;N UC'!$M128/(1-'7. INPUT O&amp;N UC'!$M128))</f>
        <v>0</v>
      </c>
      <c r="U467" s="376">
        <f>U390*('7. INPUT O&amp;N UC'!$M128/(1-'7. INPUT O&amp;N UC'!$M128))</f>
        <v>0</v>
      </c>
      <c r="V467" s="376">
        <f>V390*('7. INPUT O&amp;N UC'!$M128/(1-'7. INPUT O&amp;N UC'!$M128))</f>
        <v>0</v>
      </c>
      <c r="W467" s="376">
        <f>W390*('7. INPUT O&amp;N UC'!$M128/(1-'7. INPUT O&amp;N UC'!$M128))</f>
        <v>0</v>
      </c>
      <c r="X467" s="376">
        <f>X390*('7. INPUT O&amp;N UC'!$M128/(1-'7. INPUT O&amp;N UC'!$M128))</f>
        <v>0</v>
      </c>
      <c r="Y467" s="376">
        <f>Y390*('7. INPUT O&amp;N UC'!$M128/(1-'7. INPUT O&amp;N UC'!$M128))</f>
        <v>0</v>
      </c>
      <c r="Z467" s="376">
        <f>Z390*('7. INPUT O&amp;N UC'!$M128/(1-'7. INPUT O&amp;N UC'!$M128))</f>
        <v>0</v>
      </c>
      <c r="AA467" s="376">
        <f>AA390*('7. INPUT O&amp;N UC'!$M128/(1-'7. INPUT O&amp;N UC'!$M128))</f>
        <v>0</v>
      </c>
      <c r="AB467" s="376">
        <f>AB390*('7. INPUT O&amp;N UC'!$M128/(1-'7. INPUT O&amp;N UC'!$M128))</f>
        <v>0</v>
      </c>
      <c r="AC467" s="376">
        <f>AC390*('7. INPUT O&amp;N UC'!$M128/(1-'7. INPUT O&amp;N UC'!$M128))</f>
        <v>0</v>
      </c>
      <c r="AD467" s="376">
        <f>AD390*('7. INPUT O&amp;N UC'!$M128/(1-'7. INPUT O&amp;N UC'!$M128))</f>
        <v>0</v>
      </c>
      <c r="AE467" s="376">
        <f>AE390*('7. INPUT O&amp;N UC'!$M128/(1-'7. INPUT O&amp;N UC'!$M128))</f>
        <v>0</v>
      </c>
      <c r="AF467" s="376">
        <f>AF390*('7. INPUT O&amp;N UC'!$M128/(1-'7. INPUT O&amp;N UC'!$M128))</f>
        <v>0</v>
      </c>
      <c r="AG467" s="376">
        <f>AG390*('7. INPUT O&amp;N UC'!$M128/(1-'7. INPUT O&amp;N UC'!$M128))</f>
        <v>0</v>
      </c>
      <c r="AH467" s="376">
        <f>AH390*('7. INPUT O&amp;N UC'!$M128/(1-'7. INPUT O&amp;N UC'!$M128))</f>
        <v>0</v>
      </c>
      <c r="AI467" s="376">
        <f>AI390*('7. INPUT O&amp;N UC'!$M128/(1-'7. INPUT O&amp;N UC'!$M128))</f>
        <v>0</v>
      </c>
      <c r="AJ467" s="376">
        <f>AJ390*('7. INPUT O&amp;N UC'!$M128/(1-'7. INPUT O&amp;N UC'!$M128))</f>
        <v>0</v>
      </c>
      <c r="AK467" s="376">
        <f>AK390*('7. INPUT O&amp;N UC'!$M128/(1-'7. INPUT O&amp;N UC'!$M128))</f>
        <v>0</v>
      </c>
      <c r="AL467" s="376">
        <f>AL390*('7. INPUT O&amp;N UC'!$M128/(1-'7. INPUT O&amp;N UC'!$M128))</f>
        <v>0</v>
      </c>
      <c r="AM467" s="376">
        <f>AM390*('7. INPUT O&amp;N UC'!$M128/(1-'7. INPUT O&amp;N UC'!$M128))</f>
        <v>0</v>
      </c>
      <c r="AN467" s="376">
        <f>AN390*('7. INPUT O&amp;N UC'!$M128/(1-'7. INPUT O&amp;N UC'!$M128))</f>
        <v>0</v>
      </c>
      <c r="AO467" s="376">
        <f>AO390*('7. INPUT O&amp;N UC'!$M128/(1-'7. INPUT O&amp;N UC'!$M128))</f>
        <v>0</v>
      </c>
      <c r="AP467" s="376">
        <f>AP390*('7. INPUT O&amp;N UC'!$M128/(1-'7. INPUT O&amp;N UC'!$M128))</f>
        <v>0</v>
      </c>
      <c r="AQ467" s="376">
        <f>AQ390*('7. INPUT O&amp;N UC'!$M128/(1-'7. INPUT O&amp;N UC'!$M128))</f>
        <v>0</v>
      </c>
      <c r="AR467" s="376">
        <f>AR390*('7. INPUT O&amp;N UC'!$M128/(1-'7. INPUT O&amp;N UC'!$M128))</f>
        <v>0</v>
      </c>
      <c r="AS467" s="376">
        <f>AS390*('7. INPUT O&amp;N UC'!$M128/(1-'7. INPUT O&amp;N UC'!$M128))</f>
        <v>0</v>
      </c>
      <c r="AT467" s="376">
        <f>AT390*('7. INPUT O&amp;N UC'!$M128/(1-'7. INPUT O&amp;N UC'!$M128))</f>
        <v>0</v>
      </c>
      <c r="AU467" s="376">
        <f>AU390*('7. INPUT O&amp;N UC'!$M128/(1-'7. INPUT O&amp;N UC'!$M128))</f>
        <v>0</v>
      </c>
      <c r="AV467" s="376">
        <f>AV390*('7. INPUT O&amp;N UC'!$M128/(1-'7. INPUT O&amp;N UC'!$M128))</f>
        <v>0</v>
      </c>
      <c r="AW467" s="376">
        <f>AW390*('7. INPUT O&amp;N UC'!$M128/(1-'7. INPUT O&amp;N UC'!$M128))</f>
        <v>0</v>
      </c>
      <c r="AX467" s="376">
        <f>AX390*('7. INPUT O&amp;N UC'!$M128/(1-'7. INPUT O&amp;N UC'!$M128))</f>
        <v>0</v>
      </c>
      <c r="AY467" s="376">
        <f>AY390*('7. INPUT O&amp;N UC'!$M128/(1-'7. INPUT O&amp;N UC'!$M128))</f>
        <v>0</v>
      </c>
      <c r="AZ467" s="376">
        <f>AZ390*('7. INPUT O&amp;N UC'!$M128/(1-'7. INPUT O&amp;N UC'!$M128))</f>
        <v>0</v>
      </c>
      <c r="BA467" s="376">
        <f>BA390*('7. INPUT O&amp;N UC'!$M128/(1-'7. INPUT O&amp;N UC'!$M128))</f>
        <v>0</v>
      </c>
      <c r="BB467" s="376">
        <f>BB390*('7. INPUT O&amp;N UC'!$M128/(1-'7. INPUT O&amp;N UC'!$M128))</f>
        <v>0</v>
      </c>
      <c r="BC467" s="376">
        <f>BC390*('7. INPUT O&amp;N UC'!$M128/(1-'7. INPUT O&amp;N UC'!$M128))</f>
        <v>0</v>
      </c>
      <c r="BD467" s="376">
        <f>BD390*('7. INPUT O&amp;N UC'!$M128/(1-'7. INPUT O&amp;N UC'!$M128))</f>
        <v>0</v>
      </c>
      <c r="BE467" s="376">
        <f>BE390*('7. INPUT O&amp;N UC'!$M128/(1-'7. INPUT O&amp;N UC'!$M128))</f>
        <v>0</v>
      </c>
      <c r="BF467" s="376">
        <f>BF390*('7. INPUT O&amp;N UC'!$M128/(1-'7. INPUT O&amp;N UC'!$M128))</f>
        <v>0</v>
      </c>
      <c r="BG467" s="376">
        <f>BG390*('7. INPUT O&amp;N UC'!$M128/(1-'7. INPUT O&amp;N UC'!$M128))</f>
        <v>0</v>
      </c>
      <c r="BH467" s="376">
        <f>BH390*('7. INPUT O&amp;N UC'!$M128/(1-'7. INPUT O&amp;N UC'!$M128))</f>
        <v>0</v>
      </c>
      <c r="BI467" s="376">
        <f>BI390*('7. INPUT O&amp;N UC'!$M128/(1-'7. INPUT O&amp;N UC'!$M128))</f>
        <v>0</v>
      </c>
      <c r="BJ467" s="376">
        <f>BJ390*('7. INPUT O&amp;N UC'!$M128/(1-'7. INPUT O&amp;N UC'!$M128))</f>
        <v>0</v>
      </c>
      <c r="BK467" s="376">
        <f>BK390*('7. INPUT O&amp;N UC'!$M128/(1-'7. INPUT O&amp;N UC'!$M128))</f>
        <v>0</v>
      </c>
      <c r="BL467" s="376">
        <f>BL390*('7. INPUT O&amp;N UC'!$M128/(1-'7. INPUT O&amp;N UC'!$M128))</f>
        <v>0</v>
      </c>
      <c r="BM467" s="376">
        <f>BM390*('7. INPUT O&amp;N UC'!$M128/(1-'7. INPUT O&amp;N UC'!$M128))</f>
        <v>0</v>
      </c>
      <c r="BN467" s="376">
        <f>BN390*('7. INPUT O&amp;N UC'!$M128/(1-'7. INPUT O&amp;N UC'!$M128))</f>
        <v>0</v>
      </c>
      <c r="BO467" s="376">
        <f>BO390*('7. INPUT O&amp;N UC'!$M128/(1-'7. INPUT O&amp;N UC'!$M128))</f>
        <v>0</v>
      </c>
      <c r="BP467" s="376">
        <f>BP390*('7. INPUT O&amp;N UC'!$M128/(1-'7. INPUT O&amp;N UC'!$M128))</f>
        <v>0</v>
      </c>
      <c r="BQ467" s="376">
        <f>BQ390*('7. INPUT O&amp;N UC'!$M128/(1-'7. INPUT O&amp;N UC'!$M128))</f>
        <v>0</v>
      </c>
      <c r="BR467" s="376">
        <f>BR390*('7. INPUT O&amp;N UC'!$M128/(1-'7. INPUT O&amp;N UC'!$M128))</f>
        <v>0</v>
      </c>
      <c r="BS467" s="376">
        <f>BS390*('7. INPUT O&amp;N UC'!$M128/(1-'7. INPUT O&amp;N UC'!$M128))</f>
        <v>0</v>
      </c>
    </row>
    <row r="468" spans="2:71" outlineLevel="2">
      <c r="B468" s="129" t="str">
        <f t="shared" si="256"/>
        <v>O&amp;N UC-4.1.3-Item #12</v>
      </c>
      <c r="C468" s="129">
        <f t="shared" si="256"/>
        <v>0</v>
      </c>
      <c r="E468" s="376">
        <f t="shared" si="244"/>
        <v>0</v>
      </c>
      <c r="F468" s="376">
        <f t="shared" si="245"/>
        <v>0</v>
      </c>
      <c r="G468" s="376">
        <f t="shared" si="246"/>
        <v>0</v>
      </c>
      <c r="H468" s="376">
        <f t="shared" si="247"/>
        <v>0</v>
      </c>
      <c r="I468" s="376">
        <f t="shared" si="248"/>
        <v>0</v>
      </c>
      <c r="J468" s="376">
        <f t="shared" si="249"/>
        <v>0</v>
      </c>
      <c r="K468" s="322"/>
      <c r="L468" s="376">
        <f>L391*('7. INPUT O&amp;N UC'!$M129/(1-'7. INPUT O&amp;N UC'!$M129))</f>
        <v>0</v>
      </c>
      <c r="M468" s="376">
        <f>M391*('7. INPUT O&amp;N UC'!$M129/(1-'7. INPUT O&amp;N UC'!$M129))</f>
        <v>0</v>
      </c>
      <c r="N468" s="376">
        <f>N391*('7. INPUT O&amp;N UC'!$M129/(1-'7. INPUT O&amp;N UC'!$M129))</f>
        <v>0</v>
      </c>
      <c r="O468" s="376">
        <f>O391*('7. INPUT O&amp;N UC'!$M129/(1-'7. INPUT O&amp;N UC'!$M129))</f>
        <v>0</v>
      </c>
      <c r="P468" s="376">
        <f>P391*('7. INPUT O&amp;N UC'!$M129/(1-'7. INPUT O&amp;N UC'!$M129))</f>
        <v>0</v>
      </c>
      <c r="Q468" s="376">
        <f>Q391*('7. INPUT O&amp;N UC'!$M129/(1-'7. INPUT O&amp;N UC'!$M129))</f>
        <v>0</v>
      </c>
      <c r="R468" s="376">
        <f>R391*('7. INPUT O&amp;N UC'!$M129/(1-'7. INPUT O&amp;N UC'!$M129))</f>
        <v>0</v>
      </c>
      <c r="S468" s="376">
        <f>S391*('7. INPUT O&amp;N UC'!$M129/(1-'7. INPUT O&amp;N UC'!$M129))</f>
        <v>0</v>
      </c>
      <c r="T468" s="376">
        <f>T391*('7. INPUT O&amp;N UC'!$M129/(1-'7. INPUT O&amp;N UC'!$M129))</f>
        <v>0</v>
      </c>
      <c r="U468" s="376">
        <f>U391*('7. INPUT O&amp;N UC'!$M129/(1-'7. INPUT O&amp;N UC'!$M129))</f>
        <v>0</v>
      </c>
      <c r="V468" s="376">
        <f>V391*('7. INPUT O&amp;N UC'!$M129/(1-'7. INPUT O&amp;N UC'!$M129))</f>
        <v>0</v>
      </c>
      <c r="W468" s="376">
        <f>W391*('7. INPUT O&amp;N UC'!$M129/(1-'7. INPUT O&amp;N UC'!$M129))</f>
        <v>0</v>
      </c>
      <c r="X468" s="376">
        <f>X391*('7. INPUT O&amp;N UC'!$M129/(1-'7. INPUT O&amp;N UC'!$M129))</f>
        <v>0</v>
      </c>
      <c r="Y468" s="376">
        <f>Y391*('7. INPUT O&amp;N UC'!$M129/(1-'7. INPUT O&amp;N UC'!$M129))</f>
        <v>0</v>
      </c>
      <c r="Z468" s="376">
        <f>Z391*('7. INPUT O&amp;N UC'!$M129/(1-'7. INPUT O&amp;N UC'!$M129))</f>
        <v>0</v>
      </c>
      <c r="AA468" s="376">
        <f>AA391*('7. INPUT O&amp;N UC'!$M129/(1-'7. INPUT O&amp;N UC'!$M129))</f>
        <v>0</v>
      </c>
      <c r="AB468" s="376">
        <f>AB391*('7. INPUT O&amp;N UC'!$M129/(1-'7. INPUT O&amp;N UC'!$M129))</f>
        <v>0</v>
      </c>
      <c r="AC468" s="376">
        <f>AC391*('7. INPUT O&amp;N UC'!$M129/(1-'7. INPUT O&amp;N UC'!$M129))</f>
        <v>0</v>
      </c>
      <c r="AD468" s="376">
        <f>AD391*('7. INPUT O&amp;N UC'!$M129/(1-'7. INPUT O&amp;N UC'!$M129))</f>
        <v>0</v>
      </c>
      <c r="AE468" s="376">
        <f>AE391*('7. INPUT O&amp;N UC'!$M129/(1-'7. INPUT O&amp;N UC'!$M129))</f>
        <v>0</v>
      </c>
      <c r="AF468" s="376">
        <f>AF391*('7. INPUT O&amp;N UC'!$M129/(1-'7. INPUT O&amp;N UC'!$M129))</f>
        <v>0</v>
      </c>
      <c r="AG468" s="376">
        <f>AG391*('7. INPUT O&amp;N UC'!$M129/(1-'7. INPUT O&amp;N UC'!$M129))</f>
        <v>0</v>
      </c>
      <c r="AH468" s="376">
        <f>AH391*('7. INPUT O&amp;N UC'!$M129/(1-'7. INPUT O&amp;N UC'!$M129))</f>
        <v>0</v>
      </c>
      <c r="AI468" s="376">
        <f>AI391*('7. INPUT O&amp;N UC'!$M129/(1-'7. INPUT O&amp;N UC'!$M129))</f>
        <v>0</v>
      </c>
      <c r="AJ468" s="376">
        <f>AJ391*('7. INPUT O&amp;N UC'!$M129/(1-'7. INPUT O&amp;N UC'!$M129))</f>
        <v>0</v>
      </c>
      <c r="AK468" s="376">
        <f>AK391*('7. INPUT O&amp;N UC'!$M129/(1-'7. INPUT O&amp;N UC'!$M129))</f>
        <v>0</v>
      </c>
      <c r="AL468" s="376">
        <f>AL391*('7. INPUT O&amp;N UC'!$M129/(1-'7. INPUT O&amp;N UC'!$M129))</f>
        <v>0</v>
      </c>
      <c r="AM468" s="376">
        <f>AM391*('7. INPUT O&amp;N UC'!$M129/(1-'7. INPUT O&amp;N UC'!$M129))</f>
        <v>0</v>
      </c>
      <c r="AN468" s="376">
        <f>AN391*('7. INPUT O&amp;N UC'!$M129/(1-'7. INPUT O&amp;N UC'!$M129))</f>
        <v>0</v>
      </c>
      <c r="AO468" s="376">
        <f>AO391*('7. INPUT O&amp;N UC'!$M129/(1-'7. INPUT O&amp;N UC'!$M129))</f>
        <v>0</v>
      </c>
      <c r="AP468" s="376">
        <f>AP391*('7. INPUT O&amp;N UC'!$M129/(1-'7. INPUT O&amp;N UC'!$M129))</f>
        <v>0</v>
      </c>
      <c r="AQ468" s="376">
        <f>AQ391*('7. INPUT O&amp;N UC'!$M129/(1-'7. INPUT O&amp;N UC'!$M129))</f>
        <v>0</v>
      </c>
      <c r="AR468" s="376">
        <f>AR391*('7. INPUT O&amp;N UC'!$M129/(1-'7. INPUT O&amp;N UC'!$M129))</f>
        <v>0</v>
      </c>
      <c r="AS468" s="376">
        <f>AS391*('7. INPUT O&amp;N UC'!$M129/(1-'7. INPUT O&amp;N UC'!$M129))</f>
        <v>0</v>
      </c>
      <c r="AT468" s="376">
        <f>AT391*('7. INPUT O&amp;N UC'!$M129/(1-'7. INPUT O&amp;N UC'!$M129))</f>
        <v>0</v>
      </c>
      <c r="AU468" s="376">
        <f>AU391*('7. INPUT O&amp;N UC'!$M129/(1-'7. INPUT O&amp;N UC'!$M129))</f>
        <v>0</v>
      </c>
      <c r="AV468" s="376">
        <f>AV391*('7. INPUT O&amp;N UC'!$M129/(1-'7. INPUT O&amp;N UC'!$M129))</f>
        <v>0</v>
      </c>
      <c r="AW468" s="376">
        <f>AW391*('7. INPUT O&amp;N UC'!$M129/(1-'7. INPUT O&amp;N UC'!$M129))</f>
        <v>0</v>
      </c>
      <c r="AX468" s="376">
        <f>AX391*('7. INPUT O&amp;N UC'!$M129/(1-'7. INPUT O&amp;N UC'!$M129))</f>
        <v>0</v>
      </c>
      <c r="AY468" s="376">
        <f>AY391*('7. INPUT O&amp;N UC'!$M129/(1-'7. INPUT O&amp;N UC'!$M129))</f>
        <v>0</v>
      </c>
      <c r="AZ468" s="376">
        <f>AZ391*('7. INPUT O&amp;N UC'!$M129/(1-'7. INPUT O&amp;N UC'!$M129))</f>
        <v>0</v>
      </c>
      <c r="BA468" s="376">
        <f>BA391*('7. INPUT O&amp;N UC'!$M129/(1-'7. INPUT O&amp;N UC'!$M129))</f>
        <v>0</v>
      </c>
      <c r="BB468" s="376">
        <f>BB391*('7. INPUT O&amp;N UC'!$M129/(1-'7. INPUT O&amp;N UC'!$M129))</f>
        <v>0</v>
      </c>
      <c r="BC468" s="376">
        <f>BC391*('7. INPUT O&amp;N UC'!$M129/(1-'7. INPUT O&amp;N UC'!$M129))</f>
        <v>0</v>
      </c>
      <c r="BD468" s="376">
        <f>BD391*('7. INPUT O&amp;N UC'!$M129/(1-'7. INPUT O&amp;N UC'!$M129))</f>
        <v>0</v>
      </c>
      <c r="BE468" s="376">
        <f>BE391*('7. INPUT O&amp;N UC'!$M129/(1-'7. INPUT O&amp;N UC'!$M129))</f>
        <v>0</v>
      </c>
      <c r="BF468" s="376">
        <f>BF391*('7. INPUT O&amp;N UC'!$M129/(1-'7. INPUT O&amp;N UC'!$M129))</f>
        <v>0</v>
      </c>
      <c r="BG468" s="376">
        <f>BG391*('7. INPUT O&amp;N UC'!$M129/(1-'7. INPUT O&amp;N UC'!$M129))</f>
        <v>0</v>
      </c>
      <c r="BH468" s="376">
        <f>BH391*('7. INPUT O&amp;N UC'!$M129/(1-'7. INPUT O&amp;N UC'!$M129))</f>
        <v>0</v>
      </c>
      <c r="BI468" s="376">
        <f>BI391*('7. INPUT O&amp;N UC'!$M129/(1-'7. INPUT O&amp;N UC'!$M129))</f>
        <v>0</v>
      </c>
      <c r="BJ468" s="376">
        <f>BJ391*('7. INPUT O&amp;N UC'!$M129/(1-'7. INPUT O&amp;N UC'!$M129))</f>
        <v>0</v>
      </c>
      <c r="BK468" s="376">
        <f>BK391*('7. INPUT O&amp;N UC'!$M129/(1-'7. INPUT O&amp;N UC'!$M129))</f>
        <v>0</v>
      </c>
      <c r="BL468" s="376">
        <f>BL391*('7. INPUT O&amp;N UC'!$M129/(1-'7. INPUT O&amp;N UC'!$M129))</f>
        <v>0</v>
      </c>
      <c r="BM468" s="376">
        <f>BM391*('7. INPUT O&amp;N UC'!$M129/(1-'7. INPUT O&amp;N UC'!$M129))</f>
        <v>0</v>
      </c>
      <c r="BN468" s="376">
        <f>BN391*('7. INPUT O&amp;N UC'!$M129/(1-'7. INPUT O&amp;N UC'!$M129))</f>
        <v>0</v>
      </c>
      <c r="BO468" s="376">
        <f>BO391*('7. INPUT O&amp;N UC'!$M129/(1-'7. INPUT O&amp;N UC'!$M129))</f>
        <v>0</v>
      </c>
      <c r="BP468" s="376">
        <f>BP391*('7. INPUT O&amp;N UC'!$M129/(1-'7. INPUT O&amp;N UC'!$M129))</f>
        <v>0</v>
      </c>
      <c r="BQ468" s="376">
        <f>BQ391*('7. INPUT O&amp;N UC'!$M129/(1-'7. INPUT O&amp;N UC'!$M129))</f>
        <v>0</v>
      </c>
      <c r="BR468" s="376">
        <f>BR391*('7. INPUT O&amp;N UC'!$M129/(1-'7. INPUT O&amp;N UC'!$M129))</f>
        <v>0</v>
      </c>
      <c r="BS468" s="376">
        <f>BS391*('7. INPUT O&amp;N UC'!$M129/(1-'7. INPUT O&amp;N UC'!$M129))</f>
        <v>0</v>
      </c>
    </row>
    <row r="469" spans="2:71" outlineLevel="2">
      <c r="B469" s="129" t="str">
        <f t="shared" si="256"/>
        <v>O&amp;N UC-4.1.3-Item #13</v>
      </c>
      <c r="C469" s="129">
        <f t="shared" si="256"/>
        <v>0</v>
      </c>
      <c r="E469" s="376">
        <f t="shared" si="244"/>
        <v>0</v>
      </c>
      <c r="F469" s="376">
        <f t="shared" si="245"/>
        <v>0</v>
      </c>
      <c r="G469" s="376">
        <f t="shared" si="246"/>
        <v>0</v>
      </c>
      <c r="H469" s="376">
        <f t="shared" si="247"/>
        <v>0</v>
      </c>
      <c r="I469" s="376">
        <f t="shared" si="248"/>
        <v>0</v>
      </c>
      <c r="J469" s="376">
        <f t="shared" si="249"/>
        <v>0</v>
      </c>
      <c r="K469" s="322"/>
      <c r="L469" s="376">
        <f>L392*('7. INPUT O&amp;N UC'!$M130/(1-'7. INPUT O&amp;N UC'!$M130))</f>
        <v>0</v>
      </c>
      <c r="M469" s="376">
        <f>M392*('7. INPUT O&amp;N UC'!$M130/(1-'7. INPUT O&amp;N UC'!$M130))</f>
        <v>0</v>
      </c>
      <c r="N469" s="376">
        <f>N392*('7. INPUT O&amp;N UC'!$M130/(1-'7. INPUT O&amp;N UC'!$M130))</f>
        <v>0</v>
      </c>
      <c r="O469" s="376">
        <f>O392*('7. INPUT O&amp;N UC'!$M130/(1-'7. INPUT O&amp;N UC'!$M130))</f>
        <v>0</v>
      </c>
      <c r="P469" s="376">
        <f>P392*('7. INPUT O&amp;N UC'!$M130/(1-'7. INPUT O&amp;N UC'!$M130))</f>
        <v>0</v>
      </c>
      <c r="Q469" s="376">
        <f>Q392*('7. INPUT O&amp;N UC'!$M130/(1-'7. INPUT O&amp;N UC'!$M130))</f>
        <v>0</v>
      </c>
      <c r="R469" s="376">
        <f>R392*('7. INPUT O&amp;N UC'!$M130/(1-'7. INPUT O&amp;N UC'!$M130))</f>
        <v>0</v>
      </c>
      <c r="S469" s="376">
        <f>S392*('7. INPUT O&amp;N UC'!$M130/(1-'7. INPUT O&amp;N UC'!$M130))</f>
        <v>0</v>
      </c>
      <c r="T469" s="376">
        <f>T392*('7. INPUT O&amp;N UC'!$M130/(1-'7. INPUT O&amp;N UC'!$M130))</f>
        <v>0</v>
      </c>
      <c r="U469" s="376">
        <f>U392*('7. INPUT O&amp;N UC'!$M130/(1-'7. INPUT O&amp;N UC'!$M130))</f>
        <v>0</v>
      </c>
      <c r="V469" s="376">
        <f>V392*('7. INPUT O&amp;N UC'!$M130/(1-'7. INPUT O&amp;N UC'!$M130))</f>
        <v>0</v>
      </c>
      <c r="W469" s="376">
        <f>W392*('7. INPUT O&amp;N UC'!$M130/(1-'7. INPUT O&amp;N UC'!$M130))</f>
        <v>0</v>
      </c>
      <c r="X469" s="376">
        <f>X392*('7. INPUT O&amp;N UC'!$M130/(1-'7. INPUT O&amp;N UC'!$M130))</f>
        <v>0</v>
      </c>
      <c r="Y469" s="376">
        <f>Y392*('7. INPUT O&amp;N UC'!$M130/(1-'7. INPUT O&amp;N UC'!$M130))</f>
        <v>0</v>
      </c>
      <c r="Z469" s="376">
        <f>Z392*('7. INPUT O&amp;N UC'!$M130/(1-'7. INPUT O&amp;N UC'!$M130))</f>
        <v>0</v>
      </c>
      <c r="AA469" s="376">
        <f>AA392*('7. INPUT O&amp;N UC'!$M130/(1-'7. INPUT O&amp;N UC'!$M130))</f>
        <v>0</v>
      </c>
      <c r="AB469" s="376">
        <f>AB392*('7. INPUT O&amp;N UC'!$M130/(1-'7. INPUT O&amp;N UC'!$M130))</f>
        <v>0</v>
      </c>
      <c r="AC469" s="376">
        <f>AC392*('7. INPUT O&amp;N UC'!$M130/(1-'7. INPUT O&amp;N UC'!$M130))</f>
        <v>0</v>
      </c>
      <c r="AD469" s="376">
        <f>AD392*('7. INPUT O&amp;N UC'!$M130/(1-'7. INPUT O&amp;N UC'!$M130))</f>
        <v>0</v>
      </c>
      <c r="AE469" s="376">
        <f>AE392*('7. INPUT O&amp;N UC'!$M130/(1-'7. INPUT O&amp;N UC'!$M130))</f>
        <v>0</v>
      </c>
      <c r="AF469" s="376">
        <f>AF392*('7. INPUT O&amp;N UC'!$M130/(1-'7. INPUT O&amp;N UC'!$M130))</f>
        <v>0</v>
      </c>
      <c r="AG469" s="376">
        <f>AG392*('7. INPUT O&amp;N UC'!$M130/(1-'7. INPUT O&amp;N UC'!$M130))</f>
        <v>0</v>
      </c>
      <c r="AH469" s="376">
        <f>AH392*('7. INPUT O&amp;N UC'!$M130/(1-'7. INPUT O&amp;N UC'!$M130))</f>
        <v>0</v>
      </c>
      <c r="AI469" s="376">
        <f>AI392*('7. INPUT O&amp;N UC'!$M130/(1-'7. INPUT O&amp;N UC'!$M130))</f>
        <v>0</v>
      </c>
      <c r="AJ469" s="376">
        <f>AJ392*('7. INPUT O&amp;N UC'!$M130/(1-'7. INPUT O&amp;N UC'!$M130))</f>
        <v>0</v>
      </c>
      <c r="AK469" s="376">
        <f>AK392*('7. INPUT O&amp;N UC'!$M130/(1-'7. INPUT O&amp;N UC'!$M130))</f>
        <v>0</v>
      </c>
      <c r="AL469" s="376">
        <f>AL392*('7. INPUT O&amp;N UC'!$M130/(1-'7. INPUT O&amp;N UC'!$M130))</f>
        <v>0</v>
      </c>
      <c r="AM469" s="376">
        <f>AM392*('7. INPUT O&amp;N UC'!$M130/(1-'7. INPUT O&amp;N UC'!$M130))</f>
        <v>0</v>
      </c>
      <c r="AN469" s="376">
        <f>AN392*('7. INPUT O&amp;N UC'!$M130/(1-'7. INPUT O&amp;N UC'!$M130))</f>
        <v>0</v>
      </c>
      <c r="AO469" s="376">
        <f>AO392*('7. INPUT O&amp;N UC'!$M130/(1-'7. INPUT O&amp;N UC'!$M130))</f>
        <v>0</v>
      </c>
      <c r="AP469" s="376">
        <f>AP392*('7. INPUT O&amp;N UC'!$M130/(1-'7. INPUT O&amp;N UC'!$M130))</f>
        <v>0</v>
      </c>
      <c r="AQ469" s="376">
        <f>AQ392*('7. INPUT O&amp;N UC'!$M130/(1-'7. INPUT O&amp;N UC'!$M130))</f>
        <v>0</v>
      </c>
      <c r="AR469" s="376">
        <f>AR392*('7. INPUT O&amp;N UC'!$M130/(1-'7. INPUT O&amp;N UC'!$M130))</f>
        <v>0</v>
      </c>
      <c r="AS469" s="376">
        <f>AS392*('7. INPUT O&amp;N UC'!$M130/(1-'7. INPUT O&amp;N UC'!$M130))</f>
        <v>0</v>
      </c>
      <c r="AT469" s="376">
        <f>AT392*('7. INPUT O&amp;N UC'!$M130/(1-'7. INPUT O&amp;N UC'!$M130))</f>
        <v>0</v>
      </c>
      <c r="AU469" s="376">
        <f>AU392*('7. INPUT O&amp;N UC'!$M130/(1-'7. INPUT O&amp;N UC'!$M130))</f>
        <v>0</v>
      </c>
      <c r="AV469" s="376">
        <f>AV392*('7. INPUT O&amp;N UC'!$M130/(1-'7. INPUT O&amp;N UC'!$M130))</f>
        <v>0</v>
      </c>
      <c r="AW469" s="376">
        <f>AW392*('7. INPUT O&amp;N UC'!$M130/(1-'7. INPUT O&amp;N UC'!$M130))</f>
        <v>0</v>
      </c>
      <c r="AX469" s="376">
        <f>AX392*('7. INPUT O&amp;N UC'!$M130/(1-'7. INPUT O&amp;N UC'!$M130))</f>
        <v>0</v>
      </c>
      <c r="AY469" s="376">
        <f>AY392*('7. INPUT O&amp;N UC'!$M130/(1-'7. INPUT O&amp;N UC'!$M130))</f>
        <v>0</v>
      </c>
      <c r="AZ469" s="376">
        <f>AZ392*('7. INPUT O&amp;N UC'!$M130/(1-'7. INPUT O&amp;N UC'!$M130))</f>
        <v>0</v>
      </c>
      <c r="BA469" s="376">
        <f>BA392*('7. INPUT O&amp;N UC'!$M130/(1-'7. INPUT O&amp;N UC'!$M130))</f>
        <v>0</v>
      </c>
      <c r="BB469" s="376">
        <f>BB392*('7. INPUT O&amp;N UC'!$M130/(1-'7. INPUT O&amp;N UC'!$M130))</f>
        <v>0</v>
      </c>
      <c r="BC469" s="376">
        <f>BC392*('7. INPUT O&amp;N UC'!$M130/(1-'7. INPUT O&amp;N UC'!$M130))</f>
        <v>0</v>
      </c>
      <c r="BD469" s="376">
        <f>BD392*('7. INPUT O&amp;N UC'!$M130/(1-'7. INPUT O&amp;N UC'!$M130))</f>
        <v>0</v>
      </c>
      <c r="BE469" s="376">
        <f>BE392*('7. INPUT O&amp;N UC'!$M130/(1-'7. INPUT O&amp;N UC'!$M130))</f>
        <v>0</v>
      </c>
      <c r="BF469" s="376">
        <f>BF392*('7. INPUT O&amp;N UC'!$M130/(1-'7. INPUT O&amp;N UC'!$M130))</f>
        <v>0</v>
      </c>
      <c r="BG469" s="376">
        <f>BG392*('7. INPUT O&amp;N UC'!$M130/(1-'7. INPUT O&amp;N UC'!$M130))</f>
        <v>0</v>
      </c>
      <c r="BH469" s="376">
        <f>BH392*('7. INPUT O&amp;N UC'!$M130/(1-'7. INPUT O&amp;N UC'!$M130))</f>
        <v>0</v>
      </c>
      <c r="BI469" s="376">
        <f>BI392*('7. INPUT O&amp;N UC'!$M130/(1-'7. INPUT O&amp;N UC'!$M130))</f>
        <v>0</v>
      </c>
      <c r="BJ469" s="376">
        <f>BJ392*('7. INPUT O&amp;N UC'!$M130/(1-'7. INPUT O&amp;N UC'!$M130))</f>
        <v>0</v>
      </c>
      <c r="BK469" s="376">
        <f>BK392*('7. INPUT O&amp;N UC'!$M130/(1-'7. INPUT O&amp;N UC'!$M130))</f>
        <v>0</v>
      </c>
      <c r="BL469" s="376">
        <f>BL392*('7. INPUT O&amp;N UC'!$M130/(1-'7. INPUT O&amp;N UC'!$M130))</f>
        <v>0</v>
      </c>
      <c r="BM469" s="376">
        <f>BM392*('7. INPUT O&amp;N UC'!$M130/(1-'7. INPUT O&amp;N UC'!$M130))</f>
        <v>0</v>
      </c>
      <c r="BN469" s="376">
        <f>BN392*('7. INPUT O&amp;N UC'!$M130/(1-'7. INPUT O&amp;N UC'!$M130))</f>
        <v>0</v>
      </c>
      <c r="BO469" s="376">
        <f>BO392*('7. INPUT O&amp;N UC'!$M130/(1-'7. INPUT O&amp;N UC'!$M130))</f>
        <v>0</v>
      </c>
      <c r="BP469" s="376">
        <f>BP392*('7. INPUT O&amp;N UC'!$M130/(1-'7. INPUT O&amp;N UC'!$M130))</f>
        <v>0</v>
      </c>
      <c r="BQ469" s="376">
        <f>BQ392*('7. INPUT O&amp;N UC'!$M130/(1-'7. INPUT O&amp;N UC'!$M130))</f>
        <v>0</v>
      </c>
      <c r="BR469" s="376">
        <f>BR392*('7. INPUT O&amp;N UC'!$M130/(1-'7. INPUT O&amp;N UC'!$M130))</f>
        <v>0</v>
      </c>
      <c r="BS469" s="376">
        <f>BS392*('7. INPUT O&amp;N UC'!$M130/(1-'7. INPUT O&amp;N UC'!$M130))</f>
        <v>0</v>
      </c>
    </row>
    <row r="470" spans="2:71" outlineLevel="2">
      <c r="B470" s="129" t="str">
        <f t="shared" si="256"/>
        <v>O&amp;N UC-4.1.3-Item #14</v>
      </c>
      <c r="C470" s="129">
        <f t="shared" si="256"/>
        <v>0</v>
      </c>
      <c r="E470" s="376">
        <f t="shared" si="244"/>
        <v>0</v>
      </c>
      <c r="F470" s="376">
        <f t="shared" si="245"/>
        <v>0</v>
      </c>
      <c r="G470" s="376">
        <f t="shared" si="246"/>
        <v>0</v>
      </c>
      <c r="H470" s="376">
        <f t="shared" si="247"/>
        <v>0</v>
      </c>
      <c r="I470" s="376">
        <f t="shared" si="248"/>
        <v>0</v>
      </c>
      <c r="J470" s="376">
        <f t="shared" si="249"/>
        <v>0</v>
      </c>
      <c r="K470" s="322"/>
      <c r="L470" s="376">
        <f>L393*('7. INPUT O&amp;N UC'!$M131/(1-'7. INPUT O&amp;N UC'!$M131))</f>
        <v>0</v>
      </c>
      <c r="M470" s="376">
        <f>M393*('7. INPUT O&amp;N UC'!$M131/(1-'7. INPUT O&amp;N UC'!$M131))</f>
        <v>0</v>
      </c>
      <c r="N470" s="376">
        <f>N393*('7. INPUT O&amp;N UC'!$M131/(1-'7. INPUT O&amp;N UC'!$M131))</f>
        <v>0</v>
      </c>
      <c r="O470" s="376">
        <f>O393*('7. INPUT O&amp;N UC'!$M131/(1-'7. INPUT O&amp;N UC'!$M131))</f>
        <v>0</v>
      </c>
      <c r="P470" s="376">
        <f>P393*('7. INPUT O&amp;N UC'!$M131/(1-'7. INPUT O&amp;N UC'!$M131))</f>
        <v>0</v>
      </c>
      <c r="Q470" s="376">
        <f>Q393*('7. INPUT O&amp;N UC'!$M131/(1-'7. INPUT O&amp;N UC'!$M131))</f>
        <v>0</v>
      </c>
      <c r="R470" s="376">
        <f>R393*('7. INPUT O&amp;N UC'!$M131/(1-'7. INPUT O&amp;N UC'!$M131))</f>
        <v>0</v>
      </c>
      <c r="S470" s="376">
        <f>S393*('7. INPUT O&amp;N UC'!$M131/(1-'7. INPUT O&amp;N UC'!$M131))</f>
        <v>0</v>
      </c>
      <c r="T470" s="376">
        <f>T393*('7. INPUT O&amp;N UC'!$M131/(1-'7. INPUT O&amp;N UC'!$M131))</f>
        <v>0</v>
      </c>
      <c r="U470" s="376">
        <f>U393*('7. INPUT O&amp;N UC'!$M131/(1-'7. INPUT O&amp;N UC'!$M131))</f>
        <v>0</v>
      </c>
      <c r="V470" s="376">
        <f>V393*('7. INPUT O&amp;N UC'!$M131/(1-'7. INPUT O&amp;N UC'!$M131))</f>
        <v>0</v>
      </c>
      <c r="W470" s="376">
        <f>W393*('7. INPUT O&amp;N UC'!$M131/(1-'7. INPUT O&amp;N UC'!$M131))</f>
        <v>0</v>
      </c>
      <c r="X470" s="376">
        <f>X393*('7. INPUT O&amp;N UC'!$M131/(1-'7. INPUT O&amp;N UC'!$M131))</f>
        <v>0</v>
      </c>
      <c r="Y470" s="376">
        <f>Y393*('7. INPUT O&amp;N UC'!$M131/(1-'7. INPUT O&amp;N UC'!$M131))</f>
        <v>0</v>
      </c>
      <c r="Z470" s="376">
        <f>Z393*('7. INPUT O&amp;N UC'!$M131/(1-'7. INPUT O&amp;N UC'!$M131))</f>
        <v>0</v>
      </c>
      <c r="AA470" s="376">
        <f>AA393*('7. INPUT O&amp;N UC'!$M131/(1-'7. INPUT O&amp;N UC'!$M131))</f>
        <v>0</v>
      </c>
      <c r="AB470" s="376">
        <f>AB393*('7. INPUT O&amp;N UC'!$M131/(1-'7. INPUT O&amp;N UC'!$M131))</f>
        <v>0</v>
      </c>
      <c r="AC470" s="376">
        <f>AC393*('7. INPUT O&amp;N UC'!$M131/(1-'7. INPUT O&amp;N UC'!$M131))</f>
        <v>0</v>
      </c>
      <c r="AD470" s="376">
        <f>AD393*('7. INPUT O&amp;N UC'!$M131/(1-'7. INPUT O&amp;N UC'!$M131))</f>
        <v>0</v>
      </c>
      <c r="AE470" s="376">
        <f>AE393*('7. INPUT O&amp;N UC'!$M131/(1-'7. INPUT O&amp;N UC'!$M131))</f>
        <v>0</v>
      </c>
      <c r="AF470" s="376">
        <f>AF393*('7. INPUT O&amp;N UC'!$M131/(1-'7. INPUT O&amp;N UC'!$M131))</f>
        <v>0</v>
      </c>
      <c r="AG470" s="376">
        <f>AG393*('7. INPUT O&amp;N UC'!$M131/(1-'7. INPUT O&amp;N UC'!$M131))</f>
        <v>0</v>
      </c>
      <c r="AH470" s="376">
        <f>AH393*('7. INPUT O&amp;N UC'!$M131/(1-'7. INPUT O&amp;N UC'!$M131))</f>
        <v>0</v>
      </c>
      <c r="AI470" s="376">
        <f>AI393*('7. INPUT O&amp;N UC'!$M131/(1-'7. INPUT O&amp;N UC'!$M131))</f>
        <v>0</v>
      </c>
      <c r="AJ470" s="376">
        <f>AJ393*('7. INPUT O&amp;N UC'!$M131/(1-'7. INPUT O&amp;N UC'!$M131))</f>
        <v>0</v>
      </c>
      <c r="AK470" s="376">
        <f>AK393*('7. INPUT O&amp;N UC'!$M131/(1-'7. INPUT O&amp;N UC'!$M131))</f>
        <v>0</v>
      </c>
      <c r="AL470" s="376">
        <f>AL393*('7. INPUT O&amp;N UC'!$M131/(1-'7. INPUT O&amp;N UC'!$M131))</f>
        <v>0</v>
      </c>
      <c r="AM470" s="376">
        <f>AM393*('7. INPUT O&amp;N UC'!$M131/(1-'7. INPUT O&amp;N UC'!$M131))</f>
        <v>0</v>
      </c>
      <c r="AN470" s="376">
        <f>AN393*('7. INPUT O&amp;N UC'!$M131/(1-'7. INPUT O&amp;N UC'!$M131))</f>
        <v>0</v>
      </c>
      <c r="AO470" s="376">
        <f>AO393*('7. INPUT O&amp;N UC'!$M131/(1-'7. INPUT O&amp;N UC'!$M131))</f>
        <v>0</v>
      </c>
      <c r="AP470" s="376">
        <f>AP393*('7. INPUT O&amp;N UC'!$M131/(1-'7. INPUT O&amp;N UC'!$M131))</f>
        <v>0</v>
      </c>
      <c r="AQ470" s="376">
        <f>AQ393*('7. INPUT O&amp;N UC'!$M131/(1-'7. INPUT O&amp;N UC'!$M131))</f>
        <v>0</v>
      </c>
      <c r="AR470" s="376">
        <f>AR393*('7. INPUT O&amp;N UC'!$M131/(1-'7. INPUT O&amp;N UC'!$M131))</f>
        <v>0</v>
      </c>
      <c r="AS470" s="376">
        <f>AS393*('7. INPUT O&amp;N UC'!$M131/(1-'7. INPUT O&amp;N UC'!$M131))</f>
        <v>0</v>
      </c>
      <c r="AT470" s="376">
        <f>AT393*('7. INPUT O&amp;N UC'!$M131/(1-'7. INPUT O&amp;N UC'!$M131))</f>
        <v>0</v>
      </c>
      <c r="AU470" s="376">
        <f>AU393*('7. INPUT O&amp;N UC'!$M131/(1-'7. INPUT O&amp;N UC'!$M131))</f>
        <v>0</v>
      </c>
      <c r="AV470" s="376">
        <f>AV393*('7. INPUT O&amp;N UC'!$M131/(1-'7. INPUT O&amp;N UC'!$M131))</f>
        <v>0</v>
      </c>
      <c r="AW470" s="376">
        <f>AW393*('7. INPUT O&amp;N UC'!$M131/(1-'7. INPUT O&amp;N UC'!$M131))</f>
        <v>0</v>
      </c>
      <c r="AX470" s="376">
        <f>AX393*('7. INPUT O&amp;N UC'!$M131/(1-'7. INPUT O&amp;N UC'!$M131))</f>
        <v>0</v>
      </c>
      <c r="AY470" s="376">
        <f>AY393*('7. INPUT O&amp;N UC'!$M131/(1-'7. INPUT O&amp;N UC'!$M131))</f>
        <v>0</v>
      </c>
      <c r="AZ470" s="376">
        <f>AZ393*('7. INPUT O&amp;N UC'!$M131/(1-'7. INPUT O&amp;N UC'!$M131))</f>
        <v>0</v>
      </c>
      <c r="BA470" s="376">
        <f>BA393*('7. INPUT O&amp;N UC'!$M131/(1-'7. INPUT O&amp;N UC'!$M131))</f>
        <v>0</v>
      </c>
      <c r="BB470" s="376">
        <f>BB393*('7. INPUT O&amp;N UC'!$M131/(1-'7. INPUT O&amp;N UC'!$M131))</f>
        <v>0</v>
      </c>
      <c r="BC470" s="376">
        <f>BC393*('7. INPUT O&amp;N UC'!$M131/(1-'7. INPUT O&amp;N UC'!$M131))</f>
        <v>0</v>
      </c>
      <c r="BD470" s="376">
        <f>BD393*('7. INPUT O&amp;N UC'!$M131/(1-'7. INPUT O&amp;N UC'!$M131))</f>
        <v>0</v>
      </c>
      <c r="BE470" s="376">
        <f>BE393*('7. INPUT O&amp;N UC'!$M131/(1-'7. INPUT O&amp;N UC'!$M131))</f>
        <v>0</v>
      </c>
      <c r="BF470" s="376">
        <f>BF393*('7. INPUT O&amp;N UC'!$M131/(1-'7. INPUT O&amp;N UC'!$M131))</f>
        <v>0</v>
      </c>
      <c r="BG470" s="376">
        <f>BG393*('7. INPUT O&amp;N UC'!$M131/(1-'7. INPUT O&amp;N UC'!$M131))</f>
        <v>0</v>
      </c>
      <c r="BH470" s="376">
        <f>BH393*('7. INPUT O&amp;N UC'!$M131/(1-'7. INPUT O&amp;N UC'!$M131))</f>
        <v>0</v>
      </c>
      <c r="BI470" s="376">
        <f>BI393*('7. INPUT O&amp;N UC'!$M131/(1-'7. INPUT O&amp;N UC'!$M131))</f>
        <v>0</v>
      </c>
      <c r="BJ470" s="376">
        <f>BJ393*('7. INPUT O&amp;N UC'!$M131/(1-'7. INPUT O&amp;N UC'!$M131))</f>
        <v>0</v>
      </c>
      <c r="BK470" s="376">
        <f>BK393*('7. INPUT O&amp;N UC'!$M131/(1-'7. INPUT O&amp;N UC'!$M131))</f>
        <v>0</v>
      </c>
      <c r="BL470" s="376">
        <f>BL393*('7. INPUT O&amp;N UC'!$M131/(1-'7. INPUT O&amp;N UC'!$M131))</f>
        <v>0</v>
      </c>
      <c r="BM470" s="376">
        <f>BM393*('7. INPUT O&amp;N UC'!$M131/(1-'7. INPUT O&amp;N UC'!$M131))</f>
        <v>0</v>
      </c>
      <c r="BN470" s="376">
        <f>BN393*('7. INPUT O&amp;N UC'!$M131/(1-'7. INPUT O&amp;N UC'!$M131))</f>
        <v>0</v>
      </c>
      <c r="BO470" s="376">
        <f>BO393*('7. INPUT O&amp;N UC'!$M131/(1-'7. INPUT O&amp;N UC'!$M131))</f>
        <v>0</v>
      </c>
      <c r="BP470" s="376">
        <f>BP393*('7. INPUT O&amp;N UC'!$M131/(1-'7. INPUT O&amp;N UC'!$M131))</f>
        <v>0</v>
      </c>
      <c r="BQ470" s="376">
        <f>BQ393*('7. INPUT O&amp;N UC'!$M131/(1-'7. INPUT O&amp;N UC'!$M131))</f>
        <v>0</v>
      </c>
      <c r="BR470" s="376">
        <f>BR393*('7. INPUT O&amp;N UC'!$M131/(1-'7. INPUT O&amp;N UC'!$M131))</f>
        <v>0</v>
      </c>
      <c r="BS470" s="376">
        <f>BS393*('7. INPUT O&amp;N UC'!$M131/(1-'7. INPUT O&amp;N UC'!$M131))</f>
        <v>0</v>
      </c>
    </row>
    <row r="471" spans="2:71" outlineLevel="2">
      <c r="B471" s="129" t="str">
        <f t="shared" si="256"/>
        <v>O&amp;N UC-4.1.3-Item #15</v>
      </c>
      <c r="C471" s="129">
        <f t="shared" si="256"/>
        <v>0</v>
      </c>
      <c r="E471" s="376">
        <f t="shared" si="244"/>
        <v>0</v>
      </c>
      <c r="F471" s="376">
        <f t="shared" si="245"/>
        <v>0</v>
      </c>
      <c r="G471" s="376">
        <f t="shared" si="246"/>
        <v>0</v>
      </c>
      <c r="H471" s="376">
        <f t="shared" si="247"/>
        <v>0</v>
      </c>
      <c r="I471" s="376">
        <f t="shared" si="248"/>
        <v>0</v>
      </c>
      <c r="J471" s="376">
        <f t="shared" si="249"/>
        <v>0</v>
      </c>
      <c r="K471" s="322"/>
      <c r="L471" s="376">
        <f>L394*('7. INPUT O&amp;N UC'!$M132/(1-'7. INPUT O&amp;N UC'!$M132))</f>
        <v>0</v>
      </c>
      <c r="M471" s="376">
        <f>M394*('7. INPUT O&amp;N UC'!$M132/(1-'7. INPUT O&amp;N UC'!$M132))</f>
        <v>0</v>
      </c>
      <c r="N471" s="376">
        <f>N394*('7. INPUT O&amp;N UC'!$M132/(1-'7. INPUT O&amp;N UC'!$M132))</f>
        <v>0</v>
      </c>
      <c r="O471" s="376">
        <f>O394*('7. INPUT O&amp;N UC'!$M132/(1-'7. INPUT O&amp;N UC'!$M132))</f>
        <v>0</v>
      </c>
      <c r="P471" s="376">
        <f>P394*('7. INPUT O&amp;N UC'!$M132/(1-'7. INPUT O&amp;N UC'!$M132))</f>
        <v>0</v>
      </c>
      <c r="Q471" s="376">
        <f>Q394*('7. INPUT O&amp;N UC'!$M132/(1-'7. INPUT O&amp;N UC'!$M132))</f>
        <v>0</v>
      </c>
      <c r="R471" s="376">
        <f>R394*('7. INPUT O&amp;N UC'!$M132/(1-'7. INPUT O&amp;N UC'!$M132))</f>
        <v>0</v>
      </c>
      <c r="S471" s="376">
        <f>S394*('7. INPUT O&amp;N UC'!$M132/(1-'7. INPUT O&amp;N UC'!$M132))</f>
        <v>0</v>
      </c>
      <c r="T471" s="376">
        <f>T394*('7. INPUT O&amp;N UC'!$M132/(1-'7. INPUT O&amp;N UC'!$M132))</f>
        <v>0</v>
      </c>
      <c r="U471" s="376">
        <f>U394*('7. INPUT O&amp;N UC'!$M132/(1-'7. INPUT O&amp;N UC'!$M132))</f>
        <v>0</v>
      </c>
      <c r="V471" s="376">
        <f>V394*('7. INPUT O&amp;N UC'!$M132/(1-'7. INPUT O&amp;N UC'!$M132))</f>
        <v>0</v>
      </c>
      <c r="W471" s="376">
        <f>W394*('7. INPUT O&amp;N UC'!$M132/(1-'7. INPUT O&amp;N UC'!$M132))</f>
        <v>0</v>
      </c>
      <c r="X471" s="376">
        <f>X394*('7. INPUT O&amp;N UC'!$M132/(1-'7. INPUT O&amp;N UC'!$M132))</f>
        <v>0</v>
      </c>
      <c r="Y471" s="376">
        <f>Y394*('7. INPUT O&amp;N UC'!$M132/(1-'7. INPUT O&amp;N UC'!$M132))</f>
        <v>0</v>
      </c>
      <c r="Z471" s="376">
        <f>Z394*('7. INPUT O&amp;N UC'!$M132/(1-'7. INPUT O&amp;N UC'!$M132))</f>
        <v>0</v>
      </c>
      <c r="AA471" s="376">
        <f>AA394*('7. INPUT O&amp;N UC'!$M132/(1-'7. INPUT O&amp;N UC'!$M132))</f>
        <v>0</v>
      </c>
      <c r="AB471" s="376">
        <f>AB394*('7. INPUT O&amp;N UC'!$M132/(1-'7. INPUT O&amp;N UC'!$M132))</f>
        <v>0</v>
      </c>
      <c r="AC471" s="376">
        <f>AC394*('7. INPUT O&amp;N UC'!$M132/(1-'7. INPUT O&amp;N UC'!$M132))</f>
        <v>0</v>
      </c>
      <c r="AD471" s="376">
        <f>AD394*('7. INPUT O&amp;N UC'!$M132/(1-'7. INPUT O&amp;N UC'!$M132))</f>
        <v>0</v>
      </c>
      <c r="AE471" s="376">
        <f>AE394*('7. INPUT O&amp;N UC'!$M132/(1-'7. INPUT O&amp;N UC'!$M132))</f>
        <v>0</v>
      </c>
      <c r="AF471" s="376">
        <f>AF394*('7. INPUT O&amp;N UC'!$M132/(1-'7. INPUT O&amp;N UC'!$M132))</f>
        <v>0</v>
      </c>
      <c r="AG471" s="376">
        <f>AG394*('7. INPUT O&amp;N UC'!$M132/(1-'7. INPUT O&amp;N UC'!$M132))</f>
        <v>0</v>
      </c>
      <c r="AH471" s="376">
        <f>AH394*('7. INPUT O&amp;N UC'!$M132/(1-'7. INPUT O&amp;N UC'!$M132))</f>
        <v>0</v>
      </c>
      <c r="AI471" s="376">
        <f>AI394*('7. INPUT O&amp;N UC'!$M132/(1-'7. INPUT O&amp;N UC'!$M132))</f>
        <v>0</v>
      </c>
      <c r="AJ471" s="376">
        <f>AJ394*('7. INPUT O&amp;N UC'!$M132/(1-'7. INPUT O&amp;N UC'!$M132))</f>
        <v>0</v>
      </c>
      <c r="AK471" s="376">
        <f>AK394*('7. INPUT O&amp;N UC'!$M132/(1-'7. INPUT O&amp;N UC'!$M132))</f>
        <v>0</v>
      </c>
      <c r="AL471" s="376">
        <f>AL394*('7. INPUT O&amp;N UC'!$M132/(1-'7. INPUT O&amp;N UC'!$M132))</f>
        <v>0</v>
      </c>
      <c r="AM471" s="376">
        <f>AM394*('7. INPUT O&amp;N UC'!$M132/(1-'7. INPUT O&amp;N UC'!$M132))</f>
        <v>0</v>
      </c>
      <c r="AN471" s="376">
        <f>AN394*('7. INPUT O&amp;N UC'!$M132/(1-'7. INPUT O&amp;N UC'!$M132))</f>
        <v>0</v>
      </c>
      <c r="AO471" s="376">
        <f>AO394*('7. INPUT O&amp;N UC'!$M132/(1-'7. INPUT O&amp;N UC'!$M132))</f>
        <v>0</v>
      </c>
      <c r="AP471" s="376">
        <f>AP394*('7. INPUT O&amp;N UC'!$M132/(1-'7. INPUT O&amp;N UC'!$M132))</f>
        <v>0</v>
      </c>
      <c r="AQ471" s="376">
        <f>AQ394*('7. INPUT O&amp;N UC'!$M132/(1-'7. INPUT O&amp;N UC'!$M132))</f>
        <v>0</v>
      </c>
      <c r="AR471" s="376">
        <f>AR394*('7. INPUT O&amp;N UC'!$M132/(1-'7. INPUT O&amp;N UC'!$M132))</f>
        <v>0</v>
      </c>
      <c r="AS471" s="376">
        <f>AS394*('7. INPUT O&amp;N UC'!$M132/(1-'7. INPUT O&amp;N UC'!$M132))</f>
        <v>0</v>
      </c>
      <c r="AT471" s="376">
        <f>AT394*('7. INPUT O&amp;N UC'!$M132/(1-'7. INPUT O&amp;N UC'!$M132))</f>
        <v>0</v>
      </c>
      <c r="AU471" s="376">
        <f>AU394*('7. INPUT O&amp;N UC'!$M132/(1-'7. INPUT O&amp;N UC'!$M132))</f>
        <v>0</v>
      </c>
      <c r="AV471" s="376">
        <f>AV394*('7. INPUT O&amp;N UC'!$M132/(1-'7. INPUT O&amp;N UC'!$M132))</f>
        <v>0</v>
      </c>
      <c r="AW471" s="376">
        <f>AW394*('7. INPUT O&amp;N UC'!$M132/(1-'7. INPUT O&amp;N UC'!$M132))</f>
        <v>0</v>
      </c>
      <c r="AX471" s="376">
        <f>AX394*('7. INPUT O&amp;N UC'!$M132/(1-'7. INPUT O&amp;N UC'!$M132))</f>
        <v>0</v>
      </c>
      <c r="AY471" s="376">
        <f>AY394*('7. INPUT O&amp;N UC'!$M132/(1-'7. INPUT O&amp;N UC'!$M132))</f>
        <v>0</v>
      </c>
      <c r="AZ471" s="376">
        <f>AZ394*('7. INPUT O&amp;N UC'!$M132/(1-'7. INPUT O&amp;N UC'!$M132))</f>
        <v>0</v>
      </c>
      <c r="BA471" s="376">
        <f>BA394*('7. INPUT O&amp;N UC'!$M132/(1-'7. INPUT O&amp;N UC'!$M132))</f>
        <v>0</v>
      </c>
      <c r="BB471" s="376">
        <f>BB394*('7. INPUT O&amp;N UC'!$M132/(1-'7. INPUT O&amp;N UC'!$M132))</f>
        <v>0</v>
      </c>
      <c r="BC471" s="376">
        <f>BC394*('7. INPUT O&amp;N UC'!$M132/(1-'7. INPUT O&amp;N UC'!$M132))</f>
        <v>0</v>
      </c>
      <c r="BD471" s="376">
        <f>BD394*('7. INPUT O&amp;N UC'!$M132/(1-'7. INPUT O&amp;N UC'!$M132))</f>
        <v>0</v>
      </c>
      <c r="BE471" s="376">
        <f>BE394*('7. INPUT O&amp;N UC'!$M132/(1-'7. INPUT O&amp;N UC'!$M132))</f>
        <v>0</v>
      </c>
      <c r="BF471" s="376">
        <f>BF394*('7. INPUT O&amp;N UC'!$M132/(1-'7. INPUT O&amp;N UC'!$M132))</f>
        <v>0</v>
      </c>
      <c r="BG471" s="376">
        <f>BG394*('7. INPUT O&amp;N UC'!$M132/(1-'7. INPUT O&amp;N UC'!$M132))</f>
        <v>0</v>
      </c>
      <c r="BH471" s="376">
        <f>BH394*('7. INPUT O&amp;N UC'!$M132/(1-'7. INPUT O&amp;N UC'!$M132))</f>
        <v>0</v>
      </c>
      <c r="BI471" s="376">
        <f>BI394*('7. INPUT O&amp;N UC'!$M132/(1-'7. INPUT O&amp;N UC'!$M132))</f>
        <v>0</v>
      </c>
      <c r="BJ471" s="376">
        <f>BJ394*('7. INPUT O&amp;N UC'!$M132/(1-'7. INPUT O&amp;N UC'!$M132))</f>
        <v>0</v>
      </c>
      <c r="BK471" s="376">
        <f>BK394*('7. INPUT O&amp;N UC'!$M132/(1-'7. INPUT O&amp;N UC'!$M132))</f>
        <v>0</v>
      </c>
      <c r="BL471" s="376">
        <f>BL394*('7. INPUT O&amp;N UC'!$M132/(1-'7. INPUT O&amp;N UC'!$M132))</f>
        <v>0</v>
      </c>
      <c r="BM471" s="376">
        <f>BM394*('7. INPUT O&amp;N UC'!$M132/(1-'7. INPUT O&amp;N UC'!$M132))</f>
        <v>0</v>
      </c>
      <c r="BN471" s="376">
        <f>BN394*('7. INPUT O&amp;N UC'!$M132/(1-'7. INPUT O&amp;N UC'!$M132))</f>
        <v>0</v>
      </c>
      <c r="BO471" s="376">
        <f>BO394*('7. INPUT O&amp;N UC'!$M132/(1-'7. INPUT O&amp;N UC'!$M132))</f>
        <v>0</v>
      </c>
      <c r="BP471" s="376">
        <f>BP394*('7. INPUT O&amp;N UC'!$M132/(1-'7. INPUT O&amp;N UC'!$M132))</f>
        <v>0</v>
      </c>
      <c r="BQ471" s="376">
        <f>BQ394*('7. INPUT O&amp;N UC'!$M132/(1-'7. INPUT O&amp;N UC'!$M132))</f>
        <v>0</v>
      </c>
      <c r="BR471" s="376">
        <f>BR394*('7. INPUT O&amp;N UC'!$M132/(1-'7. INPUT O&amp;N UC'!$M132))</f>
        <v>0</v>
      </c>
      <c r="BS471" s="376">
        <f>BS394*('7. INPUT O&amp;N UC'!$M132/(1-'7. INPUT O&amp;N UC'!$M132))</f>
        <v>0</v>
      </c>
    </row>
    <row r="472" spans="2:71" outlineLevel="2">
      <c r="B472" s="129" t="str">
        <f t="shared" si="256"/>
        <v>O&amp;N UC-4.1.3-Item #16</v>
      </c>
      <c r="C472" s="129">
        <f t="shared" si="256"/>
        <v>0</v>
      </c>
      <c r="E472" s="376">
        <f t="shared" si="244"/>
        <v>0</v>
      </c>
      <c r="F472" s="376">
        <f t="shared" si="245"/>
        <v>0</v>
      </c>
      <c r="G472" s="376">
        <f t="shared" si="246"/>
        <v>0</v>
      </c>
      <c r="H472" s="376">
        <f t="shared" si="247"/>
        <v>0</v>
      </c>
      <c r="I472" s="376">
        <f t="shared" si="248"/>
        <v>0</v>
      </c>
      <c r="J472" s="376">
        <f t="shared" si="249"/>
        <v>0</v>
      </c>
      <c r="K472" s="322"/>
      <c r="L472" s="376">
        <f>L395*('7. INPUT O&amp;N UC'!$M133/(1-'7. INPUT O&amp;N UC'!$M133))</f>
        <v>0</v>
      </c>
      <c r="M472" s="376">
        <f>M395*('7. INPUT O&amp;N UC'!$M133/(1-'7. INPUT O&amp;N UC'!$M133))</f>
        <v>0</v>
      </c>
      <c r="N472" s="376">
        <f>N395*('7. INPUT O&amp;N UC'!$M133/(1-'7. INPUT O&amp;N UC'!$M133))</f>
        <v>0</v>
      </c>
      <c r="O472" s="376">
        <f>O395*('7. INPUT O&amp;N UC'!$M133/(1-'7. INPUT O&amp;N UC'!$M133))</f>
        <v>0</v>
      </c>
      <c r="P472" s="376">
        <f>P395*('7. INPUT O&amp;N UC'!$M133/(1-'7. INPUT O&amp;N UC'!$M133))</f>
        <v>0</v>
      </c>
      <c r="Q472" s="376">
        <f>Q395*('7. INPUT O&amp;N UC'!$M133/(1-'7. INPUT O&amp;N UC'!$M133))</f>
        <v>0</v>
      </c>
      <c r="R472" s="376">
        <f>R395*('7. INPUT O&amp;N UC'!$M133/(1-'7. INPUT O&amp;N UC'!$M133))</f>
        <v>0</v>
      </c>
      <c r="S472" s="376">
        <f>S395*('7. INPUT O&amp;N UC'!$M133/(1-'7. INPUT O&amp;N UC'!$M133))</f>
        <v>0</v>
      </c>
      <c r="T472" s="376">
        <f>T395*('7. INPUT O&amp;N UC'!$M133/(1-'7. INPUT O&amp;N UC'!$M133))</f>
        <v>0</v>
      </c>
      <c r="U472" s="376">
        <f>U395*('7. INPUT O&amp;N UC'!$M133/(1-'7. INPUT O&amp;N UC'!$M133))</f>
        <v>0</v>
      </c>
      <c r="V472" s="376">
        <f>V395*('7. INPUT O&amp;N UC'!$M133/(1-'7. INPUT O&amp;N UC'!$M133))</f>
        <v>0</v>
      </c>
      <c r="W472" s="376">
        <f>W395*('7. INPUT O&amp;N UC'!$M133/(1-'7. INPUT O&amp;N UC'!$M133))</f>
        <v>0</v>
      </c>
      <c r="X472" s="376">
        <f>X395*('7. INPUT O&amp;N UC'!$M133/(1-'7. INPUT O&amp;N UC'!$M133))</f>
        <v>0</v>
      </c>
      <c r="Y472" s="376">
        <f>Y395*('7. INPUT O&amp;N UC'!$M133/(1-'7. INPUT O&amp;N UC'!$M133))</f>
        <v>0</v>
      </c>
      <c r="Z472" s="376">
        <f>Z395*('7. INPUT O&amp;N UC'!$M133/(1-'7. INPUT O&amp;N UC'!$M133))</f>
        <v>0</v>
      </c>
      <c r="AA472" s="376">
        <f>AA395*('7. INPUT O&amp;N UC'!$M133/(1-'7. INPUT O&amp;N UC'!$M133))</f>
        <v>0</v>
      </c>
      <c r="AB472" s="376">
        <f>AB395*('7. INPUT O&amp;N UC'!$M133/(1-'7. INPUT O&amp;N UC'!$M133))</f>
        <v>0</v>
      </c>
      <c r="AC472" s="376">
        <f>AC395*('7. INPUT O&amp;N UC'!$M133/(1-'7. INPUT O&amp;N UC'!$M133))</f>
        <v>0</v>
      </c>
      <c r="AD472" s="376">
        <f>AD395*('7. INPUT O&amp;N UC'!$M133/(1-'7. INPUT O&amp;N UC'!$M133))</f>
        <v>0</v>
      </c>
      <c r="AE472" s="376">
        <f>AE395*('7. INPUT O&amp;N UC'!$M133/(1-'7. INPUT O&amp;N UC'!$M133))</f>
        <v>0</v>
      </c>
      <c r="AF472" s="376">
        <f>AF395*('7. INPUT O&amp;N UC'!$M133/(1-'7. INPUT O&amp;N UC'!$M133))</f>
        <v>0</v>
      </c>
      <c r="AG472" s="376">
        <f>AG395*('7. INPUT O&amp;N UC'!$M133/(1-'7. INPUT O&amp;N UC'!$M133))</f>
        <v>0</v>
      </c>
      <c r="AH472" s="376">
        <f>AH395*('7. INPUT O&amp;N UC'!$M133/(1-'7. INPUT O&amp;N UC'!$M133))</f>
        <v>0</v>
      </c>
      <c r="AI472" s="376">
        <f>AI395*('7. INPUT O&amp;N UC'!$M133/(1-'7. INPUT O&amp;N UC'!$M133))</f>
        <v>0</v>
      </c>
      <c r="AJ472" s="376">
        <f>AJ395*('7. INPUT O&amp;N UC'!$M133/(1-'7. INPUT O&amp;N UC'!$M133))</f>
        <v>0</v>
      </c>
      <c r="AK472" s="376">
        <f>AK395*('7. INPUT O&amp;N UC'!$M133/(1-'7. INPUT O&amp;N UC'!$M133))</f>
        <v>0</v>
      </c>
      <c r="AL472" s="376">
        <f>AL395*('7. INPUT O&amp;N UC'!$M133/(1-'7. INPUT O&amp;N UC'!$M133))</f>
        <v>0</v>
      </c>
      <c r="AM472" s="376">
        <f>AM395*('7. INPUT O&amp;N UC'!$M133/(1-'7. INPUT O&amp;N UC'!$M133))</f>
        <v>0</v>
      </c>
      <c r="AN472" s="376">
        <f>AN395*('7. INPUT O&amp;N UC'!$M133/(1-'7. INPUT O&amp;N UC'!$M133))</f>
        <v>0</v>
      </c>
      <c r="AO472" s="376">
        <f>AO395*('7. INPUT O&amp;N UC'!$M133/(1-'7. INPUT O&amp;N UC'!$M133))</f>
        <v>0</v>
      </c>
      <c r="AP472" s="376">
        <f>AP395*('7. INPUT O&amp;N UC'!$M133/(1-'7. INPUT O&amp;N UC'!$M133))</f>
        <v>0</v>
      </c>
      <c r="AQ472" s="376">
        <f>AQ395*('7. INPUT O&amp;N UC'!$M133/(1-'7. INPUT O&amp;N UC'!$M133))</f>
        <v>0</v>
      </c>
      <c r="AR472" s="376">
        <f>AR395*('7. INPUT O&amp;N UC'!$M133/(1-'7. INPUT O&amp;N UC'!$M133))</f>
        <v>0</v>
      </c>
      <c r="AS472" s="376">
        <f>AS395*('7. INPUT O&amp;N UC'!$M133/(1-'7. INPUT O&amp;N UC'!$M133))</f>
        <v>0</v>
      </c>
      <c r="AT472" s="376">
        <f>AT395*('7. INPUT O&amp;N UC'!$M133/(1-'7. INPUT O&amp;N UC'!$M133))</f>
        <v>0</v>
      </c>
      <c r="AU472" s="376">
        <f>AU395*('7. INPUT O&amp;N UC'!$M133/(1-'7. INPUT O&amp;N UC'!$M133))</f>
        <v>0</v>
      </c>
      <c r="AV472" s="376">
        <f>AV395*('7. INPUT O&amp;N UC'!$M133/(1-'7. INPUT O&amp;N UC'!$M133))</f>
        <v>0</v>
      </c>
      <c r="AW472" s="376">
        <f>AW395*('7. INPUT O&amp;N UC'!$M133/(1-'7. INPUT O&amp;N UC'!$M133))</f>
        <v>0</v>
      </c>
      <c r="AX472" s="376">
        <f>AX395*('7. INPUT O&amp;N UC'!$M133/(1-'7. INPUT O&amp;N UC'!$M133))</f>
        <v>0</v>
      </c>
      <c r="AY472" s="376">
        <f>AY395*('7. INPUT O&amp;N UC'!$M133/(1-'7. INPUT O&amp;N UC'!$M133))</f>
        <v>0</v>
      </c>
      <c r="AZ472" s="376">
        <f>AZ395*('7. INPUT O&amp;N UC'!$M133/(1-'7. INPUT O&amp;N UC'!$M133))</f>
        <v>0</v>
      </c>
      <c r="BA472" s="376">
        <f>BA395*('7. INPUT O&amp;N UC'!$M133/(1-'7. INPUT O&amp;N UC'!$M133))</f>
        <v>0</v>
      </c>
      <c r="BB472" s="376">
        <f>BB395*('7. INPUT O&amp;N UC'!$M133/(1-'7. INPUT O&amp;N UC'!$M133))</f>
        <v>0</v>
      </c>
      <c r="BC472" s="376">
        <f>BC395*('7. INPUT O&amp;N UC'!$M133/(1-'7. INPUT O&amp;N UC'!$M133))</f>
        <v>0</v>
      </c>
      <c r="BD472" s="376">
        <f>BD395*('7. INPUT O&amp;N UC'!$M133/(1-'7. INPUT O&amp;N UC'!$M133))</f>
        <v>0</v>
      </c>
      <c r="BE472" s="376">
        <f>BE395*('7. INPUT O&amp;N UC'!$M133/(1-'7. INPUT O&amp;N UC'!$M133))</f>
        <v>0</v>
      </c>
      <c r="BF472" s="376">
        <f>BF395*('7. INPUT O&amp;N UC'!$M133/(1-'7. INPUT O&amp;N UC'!$M133))</f>
        <v>0</v>
      </c>
      <c r="BG472" s="376">
        <f>BG395*('7. INPUT O&amp;N UC'!$M133/(1-'7. INPUT O&amp;N UC'!$M133))</f>
        <v>0</v>
      </c>
      <c r="BH472" s="376">
        <f>BH395*('7. INPUT O&amp;N UC'!$M133/(1-'7. INPUT O&amp;N UC'!$M133))</f>
        <v>0</v>
      </c>
      <c r="BI472" s="376">
        <f>BI395*('7. INPUT O&amp;N UC'!$M133/(1-'7. INPUT O&amp;N UC'!$M133))</f>
        <v>0</v>
      </c>
      <c r="BJ472" s="376">
        <f>BJ395*('7. INPUT O&amp;N UC'!$M133/(1-'7. INPUT O&amp;N UC'!$M133))</f>
        <v>0</v>
      </c>
      <c r="BK472" s="376">
        <f>BK395*('7. INPUT O&amp;N UC'!$M133/(1-'7. INPUT O&amp;N UC'!$M133))</f>
        <v>0</v>
      </c>
      <c r="BL472" s="376">
        <f>BL395*('7. INPUT O&amp;N UC'!$M133/(1-'7. INPUT O&amp;N UC'!$M133))</f>
        <v>0</v>
      </c>
      <c r="BM472" s="376">
        <f>BM395*('7. INPUT O&amp;N UC'!$M133/(1-'7. INPUT O&amp;N UC'!$M133))</f>
        <v>0</v>
      </c>
      <c r="BN472" s="376">
        <f>BN395*('7. INPUT O&amp;N UC'!$M133/(1-'7. INPUT O&amp;N UC'!$M133))</f>
        <v>0</v>
      </c>
      <c r="BO472" s="376">
        <f>BO395*('7. INPUT O&amp;N UC'!$M133/(1-'7. INPUT O&amp;N UC'!$M133))</f>
        <v>0</v>
      </c>
      <c r="BP472" s="376">
        <f>BP395*('7. INPUT O&amp;N UC'!$M133/(1-'7. INPUT O&amp;N UC'!$M133))</f>
        <v>0</v>
      </c>
      <c r="BQ472" s="376">
        <f>BQ395*('7. INPUT O&amp;N UC'!$M133/(1-'7. INPUT O&amp;N UC'!$M133))</f>
        <v>0</v>
      </c>
      <c r="BR472" s="376">
        <f>BR395*('7. INPUT O&amp;N UC'!$M133/(1-'7. INPUT O&amp;N UC'!$M133))</f>
        <v>0</v>
      </c>
      <c r="BS472" s="376">
        <f>BS395*('7. INPUT O&amp;N UC'!$M133/(1-'7. INPUT O&amp;N UC'!$M133))</f>
        <v>0</v>
      </c>
    </row>
    <row r="473" spans="2:71" outlineLevel="2">
      <c r="B473" s="129" t="str">
        <f t="shared" si="256"/>
        <v>O&amp;N UC-4.1.3-Item #17</v>
      </c>
      <c r="C473" s="129">
        <f t="shared" si="256"/>
        <v>0</v>
      </c>
      <c r="E473" s="376">
        <f t="shared" si="244"/>
        <v>0</v>
      </c>
      <c r="F473" s="376">
        <f t="shared" si="245"/>
        <v>0</v>
      </c>
      <c r="G473" s="376">
        <f t="shared" si="246"/>
        <v>0</v>
      </c>
      <c r="H473" s="376">
        <f t="shared" si="247"/>
        <v>0</v>
      </c>
      <c r="I473" s="376">
        <f t="shared" si="248"/>
        <v>0</v>
      </c>
      <c r="J473" s="376">
        <f t="shared" si="249"/>
        <v>0</v>
      </c>
      <c r="K473" s="322"/>
      <c r="L473" s="376">
        <f>L396*('7. INPUT O&amp;N UC'!$M134/(1-'7. INPUT O&amp;N UC'!$M134))</f>
        <v>0</v>
      </c>
      <c r="M473" s="376">
        <f>M396*('7. INPUT O&amp;N UC'!$M134/(1-'7. INPUT O&amp;N UC'!$M134))</f>
        <v>0</v>
      </c>
      <c r="N473" s="376">
        <f>N396*('7. INPUT O&amp;N UC'!$M134/(1-'7. INPUT O&amp;N UC'!$M134))</f>
        <v>0</v>
      </c>
      <c r="O473" s="376">
        <f>O396*('7. INPUT O&amp;N UC'!$M134/(1-'7. INPUT O&amp;N UC'!$M134))</f>
        <v>0</v>
      </c>
      <c r="P473" s="376">
        <f>P396*('7. INPUT O&amp;N UC'!$M134/(1-'7. INPUT O&amp;N UC'!$M134))</f>
        <v>0</v>
      </c>
      <c r="Q473" s="376">
        <f>Q396*('7. INPUT O&amp;N UC'!$M134/(1-'7. INPUT O&amp;N UC'!$M134))</f>
        <v>0</v>
      </c>
      <c r="R473" s="376">
        <f>R396*('7. INPUT O&amp;N UC'!$M134/(1-'7. INPUT O&amp;N UC'!$M134))</f>
        <v>0</v>
      </c>
      <c r="S473" s="376">
        <f>S396*('7. INPUT O&amp;N UC'!$M134/(1-'7. INPUT O&amp;N UC'!$M134))</f>
        <v>0</v>
      </c>
      <c r="T473" s="376">
        <f>T396*('7. INPUT O&amp;N UC'!$M134/(1-'7. INPUT O&amp;N UC'!$M134))</f>
        <v>0</v>
      </c>
      <c r="U473" s="376">
        <f>U396*('7. INPUT O&amp;N UC'!$M134/(1-'7. INPUT O&amp;N UC'!$M134))</f>
        <v>0</v>
      </c>
      <c r="V473" s="376">
        <f>V396*('7. INPUT O&amp;N UC'!$M134/(1-'7. INPUT O&amp;N UC'!$M134))</f>
        <v>0</v>
      </c>
      <c r="W473" s="376">
        <f>W396*('7. INPUT O&amp;N UC'!$M134/(1-'7. INPUT O&amp;N UC'!$M134))</f>
        <v>0</v>
      </c>
      <c r="X473" s="376">
        <f>X396*('7. INPUT O&amp;N UC'!$M134/(1-'7. INPUT O&amp;N UC'!$M134))</f>
        <v>0</v>
      </c>
      <c r="Y473" s="376">
        <f>Y396*('7. INPUT O&amp;N UC'!$M134/(1-'7. INPUT O&amp;N UC'!$M134))</f>
        <v>0</v>
      </c>
      <c r="Z473" s="376">
        <f>Z396*('7. INPUT O&amp;N UC'!$M134/(1-'7. INPUT O&amp;N UC'!$M134))</f>
        <v>0</v>
      </c>
      <c r="AA473" s="376">
        <f>AA396*('7. INPUT O&amp;N UC'!$M134/(1-'7. INPUT O&amp;N UC'!$M134))</f>
        <v>0</v>
      </c>
      <c r="AB473" s="376">
        <f>AB396*('7. INPUT O&amp;N UC'!$M134/(1-'7. INPUT O&amp;N UC'!$M134))</f>
        <v>0</v>
      </c>
      <c r="AC473" s="376">
        <f>AC396*('7. INPUT O&amp;N UC'!$M134/(1-'7. INPUT O&amp;N UC'!$M134))</f>
        <v>0</v>
      </c>
      <c r="AD473" s="376">
        <f>AD396*('7. INPUT O&amp;N UC'!$M134/(1-'7. INPUT O&amp;N UC'!$M134))</f>
        <v>0</v>
      </c>
      <c r="AE473" s="376">
        <f>AE396*('7. INPUT O&amp;N UC'!$M134/(1-'7. INPUT O&amp;N UC'!$M134))</f>
        <v>0</v>
      </c>
      <c r="AF473" s="376">
        <f>AF396*('7. INPUT O&amp;N UC'!$M134/(1-'7. INPUT O&amp;N UC'!$M134))</f>
        <v>0</v>
      </c>
      <c r="AG473" s="376">
        <f>AG396*('7. INPUT O&amp;N UC'!$M134/(1-'7. INPUT O&amp;N UC'!$M134))</f>
        <v>0</v>
      </c>
      <c r="AH473" s="376">
        <f>AH396*('7. INPUT O&amp;N UC'!$M134/(1-'7. INPUT O&amp;N UC'!$M134))</f>
        <v>0</v>
      </c>
      <c r="AI473" s="376">
        <f>AI396*('7. INPUT O&amp;N UC'!$M134/(1-'7. INPUT O&amp;N UC'!$M134))</f>
        <v>0</v>
      </c>
      <c r="AJ473" s="376">
        <f>AJ396*('7. INPUT O&amp;N UC'!$M134/(1-'7. INPUT O&amp;N UC'!$M134))</f>
        <v>0</v>
      </c>
      <c r="AK473" s="376">
        <f>AK396*('7. INPUT O&amp;N UC'!$M134/(1-'7. INPUT O&amp;N UC'!$M134))</f>
        <v>0</v>
      </c>
      <c r="AL473" s="376">
        <f>AL396*('7. INPUT O&amp;N UC'!$M134/(1-'7. INPUT O&amp;N UC'!$M134))</f>
        <v>0</v>
      </c>
      <c r="AM473" s="376">
        <f>AM396*('7. INPUT O&amp;N UC'!$M134/(1-'7. INPUT O&amp;N UC'!$M134))</f>
        <v>0</v>
      </c>
      <c r="AN473" s="376">
        <f>AN396*('7. INPUT O&amp;N UC'!$M134/(1-'7. INPUT O&amp;N UC'!$M134))</f>
        <v>0</v>
      </c>
      <c r="AO473" s="376">
        <f>AO396*('7. INPUT O&amp;N UC'!$M134/(1-'7. INPUT O&amp;N UC'!$M134))</f>
        <v>0</v>
      </c>
      <c r="AP473" s="376">
        <f>AP396*('7. INPUT O&amp;N UC'!$M134/(1-'7. INPUT O&amp;N UC'!$M134))</f>
        <v>0</v>
      </c>
      <c r="AQ473" s="376">
        <f>AQ396*('7. INPUT O&amp;N UC'!$M134/(1-'7. INPUT O&amp;N UC'!$M134))</f>
        <v>0</v>
      </c>
      <c r="AR473" s="376">
        <f>AR396*('7. INPUT O&amp;N UC'!$M134/(1-'7. INPUT O&amp;N UC'!$M134))</f>
        <v>0</v>
      </c>
      <c r="AS473" s="376">
        <f>AS396*('7. INPUT O&amp;N UC'!$M134/(1-'7. INPUT O&amp;N UC'!$M134))</f>
        <v>0</v>
      </c>
      <c r="AT473" s="376">
        <f>AT396*('7. INPUT O&amp;N UC'!$M134/(1-'7. INPUT O&amp;N UC'!$M134))</f>
        <v>0</v>
      </c>
      <c r="AU473" s="376">
        <f>AU396*('7. INPUT O&amp;N UC'!$M134/(1-'7. INPUT O&amp;N UC'!$M134))</f>
        <v>0</v>
      </c>
      <c r="AV473" s="376">
        <f>AV396*('7. INPUT O&amp;N UC'!$M134/(1-'7. INPUT O&amp;N UC'!$M134))</f>
        <v>0</v>
      </c>
      <c r="AW473" s="376">
        <f>AW396*('7. INPUT O&amp;N UC'!$M134/(1-'7. INPUT O&amp;N UC'!$M134))</f>
        <v>0</v>
      </c>
      <c r="AX473" s="376">
        <f>AX396*('7. INPUT O&amp;N UC'!$M134/(1-'7. INPUT O&amp;N UC'!$M134))</f>
        <v>0</v>
      </c>
      <c r="AY473" s="376">
        <f>AY396*('7. INPUT O&amp;N UC'!$M134/(1-'7. INPUT O&amp;N UC'!$M134))</f>
        <v>0</v>
      </c>
      <c r="AZ473" s="376">
        <f>AZ396*('7. INPUT O&amp;N UC'!$M134/(1-'7. INPUT O&amp;N UC'!$M134))</f>
        <v>0</v>
      </c>
      <c r="BA473" s="376">
        <f>BA396*('7. INPUT O&amp;N UC'!$M134/(1-'7. INPUT O&amp;N UC'!$M134))</f>
        <v>0</v>
      </c>
      <c r="BB473" s="376">
        <f>BB396*('7. INPUT O&amp;N UC'!$M134/(1-'7. INPUT O&amp;N UC'!$M134))</f>
        <v>0</v>
      </c>
      <c r="BC473" s="376">
        <f>BC396*('7. INPUT O&amp;N UC'!$M134/(1-'7. INPUT O&amp;N UC'!$M134))</f>
        <v>0</v>
      </c>
      <c r="BD473" s="376">
        <f>BD396*('7. INPUT O&amp;N UC'!$M134/(1-'7. INPUT O&amp;N UC'!$M134))</f>
        <v>0</v>
      </c>
      <c r="BE473" s="376">
        <f>BE396*('7. INPUT O&amp;N UC'!$M134/(1-'7. INPUT O&amp;N UC'!$M134))</f>
        <v>0</v>
      </c>
      <c r="BF473" s="376">
        <f>BF396*('7. INPUT O&amp;N UC'!$M134/(1-'7. INPUT O&amp;N UC'!$M134))</f>
        <v>0</v>
      </c>
      <c r="BG473" s="376">
        <f>BG396*('7. INPUT O&amp;N UC'!$M134/(1-'7. INPUT O&amp;N UC'!$M134))</f>
        <v>0</v>
      </c>
      <c r="BH473" s="376">
        <f>BH396*('7. INPUT O&amp;N UC'!$M134/(1-'7. INPUT O&amp;N UC'!$M134))</f>
        <v>0</v>
      </c>
      <c r="BI473" s="376">
        <f>BI396*('7. INPUT O&amp;N UC'!$M134/(1-'7. INPUT O&amp;N UC'!$M134))</f>
        <v>0</v>
      </c>
      <c r="BJ473" s="376">
        <f>BJ396*('7. INPUT O&amp;N UC'!$M134/(1-'7. INPUT O&amp;N UC'!$M134))</f>
        <v>0</v>
      </c>
      <c r="BK473" s="376">
        <f>BK396*('7. INPUT O&amp;N UC'!$M134/(1-'7. INPUT O&amp;N UC'!$M134))</f>
        <v>0</v>
      </c>
      <c r="BL473" s="376">
        <f>BL396*('7. INPUT O&amp;N UC'!$M134/(1-'7. INPUT O&amp;N UC'!$M134))</f>
        <v>0</v>
      </c>
      <c r="BM473" s="376">
        <f>BM396*('7. INPUT O&amp;N UC'!$M134/(1-'7. INPUT O&amp;N UC'!$M134))</f>
        <v>0</v>
      </c>
      <c r="BN473" s="376">
        <f>BN396*('7. INPUT O&amp;N UC'!$M134/(1-'7. INPUT O&amp;N UC'!$M134))</f>
        <v>0</v>
      </c>
      <c r="BO473" s="376">
        <f>BO396*('7. INPUT O&amp;N UC'!$M134/(1-'7. INPUT O&amp;N UC'!$M134))</f>
        <v>0</v>
      </c>
      <c r="BP473" s="376">
        <f>BP396*('7. INPUT O&amp;N UC'!$M134/(1-'7. INPUT O&amp;N UC'!$M134))</f>
        <v>0</v>
      </c>
      <c r="BQ473" s="376">
        <f>BQ396*('7. INPUT O&amp;N UC'!$M134/(1-'7. INPUT O&amp;N UC'!$M134))</f>
        <v>0</v>
      </c>
      <c r="BR473" s="376">
        <f>BR396*('7. INPUT O&amp;N UC'!$M134/(1-'7. INPUT O&amp;N UC'!$M134))</f>
        <v>0</v>
      </c>
      <c r="BS473" s="376">
        <f>BS396*('7. INPUT O&amp;N UC'!$M134/(1-'7. INPUT O&amp;N UC'!$M134))</f>
        <v>0</v>
      </c>
    </row>
    <row r="474" spans="2:71" outlineLevel="2">
      <c r="B474" s="129" t="str">
        <f t="shared" si="256"/>
        <v>O&amp;N UC-4.1.3-Item #18</v>
      </c>
      <c r="C474" s="129">
        <f t="shared" si="256"/>
        <v>0</v>
      </c>
      <c r="E474" s="376">
        <f t="shared" si="244"/>
        <v>0</v>
      </c>
      <c r="F474" s="376">
        <f t="shared" si="245"/>
        <v>0</v>
      </c>
      <c r="G474" s="376">
        <f t="shared" si="246"/>
        <v>0</v>
      </c>
      <c r="H474" s="376">
        <f t="shared" si="247"/>
        <v>0</v>
      </c>
      <c r="I474" s="376">
        <f t="shared" si="248"/>
        <v>0</v>
      </c>
      <c r="J474" s="376">
        <f t="shared" si="249"/>
        <v>0</v>
      </c>
      <c r="K474" s="322"/>
      <c r="L474" s="376">
        <f>L397*('7. INPUT O&amp;N UC'!$M135/(1-'7. INPUT O&amp;N UC'!$M135))</f>
        <v>0</v>
      </c>
      <c r="M474" s="376">
        <f>M397*('7. INPUT O&amp;N UC'!$M135/(1-'7. INPUT O&amp;N UC'!$M135))</f>
        <v>0</v>
      </c>
      <c r="N474" s="376">
        <f>N397*('7. INPUT O&amp;N UC'!$M135/(1-'7. INPUT O&amp;N UC'!$M135))</f>
        <v>0</v>
      </c>
      <c r="O474" s="376">
        <f>O397*('7. INPUT O&amp;N UC'!$M135/(1-'7. INPUT O&amp;N UC'!$M135))</f>
        <v>0</v>
      </c>
      <c r="P474" s="376">
        <f>P397*('7. INPUT O&amp;N UC'!$M135/(1-'7. INPUT O&amp;N UC'!$M135))</f>
        <v>0</v>
      </c>
      <c r="Q474" s="376">
        <f>Q397*('7. INPUT O&amp;N UC'!$M135/(1-'7. INPUT O&amp;N UC'!$M135))</f>
        <v>0</v>
      </c>
      <c r="R474" s="376">
        <f>R397*('7. INPUT O&amp;N UC'!$M135/(1-'7. INPUT O&amp;N UC'!$M135))</f>
        <v>0</v>
      </c>
      <c r="S474" s="376">
        <f>S397*('7. INPUT O&amp;N UC'!$M135/(1-'7. INPUT O&amp;N UC'!$M135))</f>
        <v>0</v>
      </c>
      <c r="T474" s="376">
        <f>T397*('7. INPUT O&amp;N UC'!$M135/(1-'7. INPUT O&amp;N UC'!$M135))</f>
        <v>0</v>
      </c>
      <c r="U474" s="376">
        <f>U397*('7. INPUT O&amp;N UC'!$M135/(1-'7. INPUT O&amp;N UC'!$M135))</f>
        <v>0</v>
      </c>
      <c r="V474" s="376">
        <f>V397*('7. INPUT O&amp;N UC'!$M135/(1-'7. INPUT O&amp;N UC'!$M135))</f>
        <v>0</v>
      </c>
      <c r="W474" s="376">
        <f>W397*('7. INPUT O&amp;N UC'!$M135/(1-'7. INPUT O&amp;N UC'!$M135))</f>
        <v>0</v>
      </c>
      <c r="X474" s="376">
        <f>X397*('7. INPUT O&amp;N UC'!$M135/(1-'7. INPUT O&amp;N UC'!$M135))</f>
        <v>0</v>
      </c>
      <c r="Y474" s="376">
        <f>Y397*('7. INPUT O&amp;N UC'!$M135/(1-'7. INPUT O&amp;N UC'!$M135))</f>
        <v>0</v>
      </c>
      <c r="Z474" s="376">
        <f>Z397*('7. INPUT O&amp;N UC'!$M135/(1-'7. INPUT O&amp;N UC'!$M135))</f>
        <v>0</v>
      </c>
      <c r="AA474" s="376">
        <f>AA397*('7. INPUT O&amp;N UC'!$M135/(1-'7. INPUT O&amp;N UC'!$M135))</f>
        <v>0</v>
      </c>
      <c r="AB474" s="376">
        <f>AB397*('7. INPUT O&amp;N UC'!$M135/(1-'7. INPUT O&amp;N UC'!$M135))</f>
        <v>0</v>
      </c>
      <c r="AC474" s="376">
        <f>AC397*('7. INPUT O&amp;N UC'!$M135/(1-'7. INPUT O&amp;N UC'!$M135))</f>
        <v>0</v>
      </c>
      <c r="AD474" s="376">
        <f>AD397*('7. INPUT O&amp;N UC'!$M135/(1-'7. INPUT O&amp;N UC'!$M135))</f>
        <v>0</v>
      </c>
      <c r="AE474" s="376">
        <f>AE397*('7. INPUT O&amp;N UC'!$M135/(1-'7. INPUT O&amp;N UC'!$M135))</f>
        <v>0</v>
      </c>
      <c r="AF474" s="376">
        <f>AF397*('7. INPUT O&amp;N UC'!$M135/(1-'7. INPUT O&amp;N UC'!$M135))</f>
        <v>0</v>
      </c>
      <c r="AG474" s="376">
        <f>AG397*('7. INPUT O&amp;N UC'!$M135/(1-'7. INPUT O&amp;N UC'!$M135))</f>
        <v>0</v>
      </c>
      <c r="AH474" s="376">
        <f>AH397*('7. INPUT O&amp;N UC'!$M135/(1-'7. INPUT O&amp;N UC'!$M135))</f>
        <v>0</v>
      </c>
      <c r="AI474" s="376">
        <f>AI397*('7. INPUT O&amp;N UC'!$M135/(1-'7. INPUT O&amp;N UC'!$M135))</f>
        <v>0</v>
      </c>
      <c r="AJ474" s="376">
        <f>AJ397*('7. INPUT O&amp;N UC'!$M135/(1-'7. INPUT O&amp;N UC'!$M135))</f>
        <v>0</v>
      </c>
      <c r="AK474" s="376">
        <f>AK397*('7. INPUT O&amp;N UC'!$M135/(1-'7. INPUT O&amp;N UC'!$M135))</f>
        <v>0</v>
      </c>
      <c r="AL474" s="376">
        <f>AL397*('7. INPUT O&amp;N UC'!$M135/(1-'7. INPUT O&amp;N UC'!$M135))</f>
        <v>0</v>
      </c>
      <c r="AM474" s="376">
        <f>AM397*('7. INPUT O&amp;N UC'!$M135/(1-'7. INPUT O&amp;N UC'!$M135))</f>
        <v>0</v>
      </c>
      <c r="AN474" s="376">
        <f>AN397*('7. INPUT O&amp;N UC'!$M135/(1-'7. INPUT O&amp;N UC'!$M135))</f>
        <v>0</v>
      </c>
      <c r="AO474" s="376">
        <f>AO397*('7. INPUT O&amp;N UC'!$M135/(1-'7. INPUT O&amp;N UC'!$M135))</f>
        <v>0</v>
      </c>
      <c r="AP474" s="376">
        <f>AP397*('7. INPUT O&amp;N UC'!$M135/(1-'7. INPUT O&amp;N UC'!$M135))</f>
        <v>0</v>
      </c>
      <c r="AQ474" s="376">
        <f>AQ397*('7. INPUT O&amp;N UC'!$M135/(1-'7. INPUT O&amp;N UC'!$M135))</f>
        <v>0</v>
      </c>
      <c r="AR474" s="376">
        <f>AR397*('7. INPUT O&amp;N UC'!$M135/(1-'7. INPUT O&amp;N UC'!$M135))</f>
        <v>0</v>
      </c>
      <c r="AS474" s="376">
        <f>AS397*('7. INPUT O&amp;N UC'!$M135/(1-'7. INPUT O&amp;N UC'!$M135))</f>
        <v>0</v>
      </c>
      <c r="AT474" s="376">
        <f>AT397*('7. INPUT O&amp;N UC'!$M135/(1-'7. INPUT O&amp;N UC'!$M135))</f>
        <v>0</v>
      </c>
      <c r="AU474" s="376">
        <f>AU397*('7. INPUT O&amp;N UC'!$M135/(1-'7. INPUT O&amp;N UC'!$M135))</f>
        <v>0</v>
      </c>
      <c r="AV474" s="376">
        <f>AV397*('7. INPUT O&amp;N UC'!$M135/(1-'7. INPUT O&amp;N UC'!$M135))</f>
        <v>0</v>
      </c>
      <c r="AW474" s="376">
        <f>AW397*('7. INPUT O&amp;N UC'!$M135/(1-'7. INPUT O&amp;N UC'!$M135))</f>
        <v>0</v>
      </c>
      <c r="AX474" s="376">
        <f>AX397*('7. INPUT O&amp;N UC'!$M135/(1-'7. INPUT O&amp;N UC'!$M135))</f>
        <v>0</v>
      </c>
      <c r="AY474" s="376">
        <f>AY397*('7. INPUT O&amp;N UC'!$M135/(1-'7. INPUT O&amp;N UC'!$M135))</f>
        <v>0</v>
      </c>
      <c r="AZ474" s="376">
        <f>AZ397*('7. INPUT O&amp;N UC'!$M135/(1-'7. INPUT O&amp;N UC'!$M135))</f>
        <v>0</v>
      </c>
      <c r="BA474" s="376">
        <f>BA397*('7. INPUT O&amp;N UC'!$M135/(1-'7. INPUT O&amp;N UC'!$M135))</f>
        <v>0</v>
      </c>
      <c r="BB474" s="376">
        <f>BB397*('7. INPUT O&amp;N UC'!$M135/(1-'7. INPUT O&amp;N UC'!$M135))</f>
        <v>0</v>
      </c>
      <c r="BC474" s="376">
        <f>BC397*('7. INPUT O&amp;N UC'!$M135/(1-'7. INPUT O&amp;N UC'!$M135))</f>
        <v>0</v>
      </c>
      <c r="BD474" s="376">
        <f>BD397*('7. INPUT O&amp;N UC'!$M135/(1-'7. INPUT O&amp;N UC'!$M135))</f>
        <v>0</v>
      </c>
      <c r="BE474" s="376">
        <f>BE397*('7. INPUT O&amp;N UC'!$M135/(1-'7. INPUT O&amp;N UC'!$M135))</f>
        <v>0</v>
      </c>
      <c r="BF474" s="376">
        <f>BF397*('7. INPUT O&amp;N UC'!$M135/(1-'7. INPUT O&amp;N UC'!$M135))</f>
        <v>0</v>
      </c>
      <c r="BG474" s="376">
        <f>BG397*('7. INPUT O&amp;N UC'!$M135/(1-'7. INPUT O&amp;N UC'!$M135))</f>
        <v>0</v>
      </c>
      <c r="BH474" s="376">
        <f>BH397*('7. INPUT O&amp;N UC'!$M135/(1-'7. INPUT O&amp;N UC'!$M135))</f>
        <v>0</v>
      </c>
      <c r="BI474" s="376">
        <f>BI397*('7. INPUT O&amp;N UC'!$M135/(1-'7. INPUT O&amp;N UC'!$M135))</f>
        <v>0</v>
      </c>
      <c r="BJ474" s="376">
        <f>BJ397*('7. INPUT O&amp;N UC'!$M135/(1-'7. INPUT O&amp;N UC'!$M135))</f>
        <v>0</v>
      </c>
      <c r="BK474" s="376">
        <f>BK397*('7. INPUT O&amp;N UC'!$M135/(1-'7. INPUT O&amp;N UC'!$M135))</f>
        <v>0</v>
      </c>
      <c r="BL474" s="376">
        <f>BL397*('7. INPUT O&amp;N UC'!$M135/(1-'7. INPUT O&amp;N UC'!$M135))</f>
        <v>0</v>
      </c>
      <c r="BM474" s="376">
        <f>BM397*('7. INPUT O&amp;N UC'!$M135/(1-'7. INPUT O&amp;N UC'!$M135))</f>
        <v>0</v>
      </c>
      <c r="BN474" s="376">
        <f>BN397*('7. INPUT O&amp;N UC'!$M135/(1-'7. INPUT O&amp;N UC'!$M135))</f>
        <v>0</v>
      </c>
      <c r="BO474" s="376">
        <f>BO397*('7. INPUT O&amp;N UC'!$M135/(1-'7. INPUT O&amp;N UC'!$M135))</f>
        <v>0</v>
      </c>
      <c r="BP474" s="376">
        <f>BP397*('7. INPUT O&amp;N UC'!$M135/(1-'7. INPUT O&amp;N UC'!$M135))</f>
        <v>0</v>
      </c>
      <c r="BQ474" s="376">
        <f>BQ397*('7. INPUT O&amp;N UC'!$M135/(1-'7. INPUT O&amp;N UC'!$M135))</f>
        <v>0</v>
      </c>
      <c r="BR474" s="376">
        <f>BR397*('7. INPUT O&amp;N UC'!$M135/(1-'7. INPUT O&amp;N UC'!$M135))</f>
        <v>0</v>
      </c>
      <c r="BS474" s="376">
        <f>BS397*('7. INPUT O&amp;N UC'!$M135/(1-'7. INPUT O&amp;N UC'!$M135))</f>
        <v>0</v>
      </c>
    </row>
    <row r="475" spans="2:71" outlineLevel="2">
      <c r="B475" s="129" t="str">
        <f t="shared" si="256"/>
        <v>O&amp;N UC-4.1.3-Item #19</v>
      </c>
      <c r="C475" s="129">
        <f t="shared" si="256"/>
        <v>0</v>
      </c>
      <c r="E475" s="376">
        <f t="shared" si="244"/>
        <v>0</v>
      </c>
      <c r="F475" s="376">
        <f t="shared" si="245"/>
        <v>0</v>
      </c>
      <c r="G475" s="376">
        <f t="shared" si="246"/>
        <v>0</v>
      </c>
      <c r="H475" s="376">
        <f t="shared" si="247"/>
        <v>0</v>
      </c>
      <c r="I475" s="376">
        <f t="shared" si="248"/>
        <v>0</v>
      </c>
      <c r="J475" s="376">
        <f t="shared" si="249"/>
        <v>0</v>
      </c>
      <c r="K475" s="322"/>
      <c r="L475" s="376">
        <f>L398*('7. INPUT O&amp;N UC'!$M136/(1-'7. INPUT O&amp;N UC'!$M136))</f>
        <v>0</v>
      </c>
      <c r="M475" s="376">
        <f>M398*('7. INPUT O&amp;N UC'!$M136/(1-'7. INPUT O&amp;N UC'!$M136))</f>
        <v>0</v>
      </c>
      <c r="N475" s="376">
        <f>N398*('7. INPUT O&amp;N UC'!$M136/(1-'7. INPUT O&amp;N UC'!$M136))</f>
        <v>0</v>
      </c>
      <c r="O475" s="376">
        <f>O398*('7. INPUT O&amp;N UC'!$M136/(1-'7. INPUT O&amp;N UC'!$M136))</f>
        <v>0</v>
      </c>
      <c r="P475" s="376">
        <f>P398*('7. INPUT O&amp;N UC'!$M136/(1-'7. INPUT O&amp;N UC'!$M136))</f>
        <v>0</v>
      </c>
      <c r="Q475" s="376">
        <f>Q398*('7. INPUT O&amp;N UC'!$M136/(1-'7. INPUT O&amp;N UC'!$M136))</f>
        <v>0</v>
      </c>
      <c r="R475" s="376">
        <f>R398*('7. INPUT O&amp;N UC'!$M136/(1-'7. INPUT O&amp;N UC'!$M136))</f>
        <v>0</v>
      </c>
      <c r="S475" s="376">
        <f>S398*('7. INPUT O&amp;N UC'!$M136/(1-'7. INPUT O&amp;N UC'!$M136))</f>
        <v>0</v>
      </c>
      <c r="T475" s="376">
        <f>T398*('7. INPUT O&amp;N UC'!$M136/(1-'7. INPUT O&amp;N UC'!$M136))</f>
        <v>0</v>
      </c>
      <c r="U475" s="376">
        <f>U398*('7. INPUT O&amp;N UC'!$M136/(1-'7. INPUT O&amp;N UC'!$M136))</f>
        <v>0</v>
      </c>
      <c r="V475" s="376">
        <f>V398*('7. INPUT O&amp;N UC'!$M136/(1-'7. INPUT O&amp;N UC'!$M136))</f>
        <v>0</v>
      </c>
      <c r="W475" s="376">
        <f>W398*('7. INPUT O&amp;N UC'!$M136/(1-'7. INPUT O&amp;N UC'!$M136))</f>
        <v>0</v>
      </c>
      <c r="X475" s="376">
        <f>X398*('7. INPUT O&amp;N UC'!$M136/(1-'7. INPUT O&amp;N UC'!$M136))</f>
        <v>0</v>
      </c>
      <c r="Y475" s="376">
        <f>Y398*('7. INPUT O&amp;N UC'!$M136/(1-'7. INPUT O&amp;N UC'!$M136))</f>
        <v>0</v>
      </c>
      <c r="Z475" s="376">
        <f>Z398*('7. INPUT O&amp;N UC'!$M136/(1-'7. INPUT O&amp;N UC'!$M136))</f>
        <v>0</v>
      </c>
      <c r="AA475" s="376">
        <f>AA398*('7. INPUT O&amp;N UC'!$M136/(1-'7. INPUT O&amp;N UC'!$M136))</f>
        <v>0</v>
      </c>
      <c r="AB475" s="376">
        <f>AB398*('7. INPUT O&amp;N UC'!$M136/(1-'7. INPUT O&amp;N UC'!$M136))</f>
        <v>0</v>
      </c>
      <c r="AC475" s="376">
        <f>AC398*('7. INPUT O&amp;N UC'!$M136/(1-'7. INPUT O&amp;N UC'!$M136))</f>
        <v>0</v>
      </c>
      <c r="AD475" s="376">
        <f>AD398*('7. INPUT O&amp;N UC'!$M136/(1-'7. INPUT O&amp;N UC'!$M136))</f>
        <v>0</v>
      </c>
      <c r="AE475" s="376">
        <f>AE398*('7. INPUT O&amp;N UC'!$M136/(1-'7. INPUT O&amp;N UC'!$M136))</f>
        <v>0</v>
      </c>
      <c r="AF475" s="376">
        <f>AF398*('7. INPUT O&amp;N UC'!$M136/(1-'7. INPUT O&amp;N UC'!$M136))</f>
        <v>0</v>
      </c>
      <c r="AG475" s="376">
        <f>AG398*('7. INPUT O&amp;N UC'!$M136/(1-'7. INPUT O&amp;N UC'!$M136))</f>
        <v>0</v>
      </c>
      <c r="AH475" s="376">
        <f>AH398*('7. INPUT O&amp;N UC'!$M136/(1-'7. INPUT O&amp;N UC'!$M136))</f>
        <v>0</v>
      </c>
      <c r="AI475" s="376">
        <f>AI398*('7. INPUT O&amp;N UC'!$M136/(1-'7. INPUT O&amp;N UC'!$M136))</f>
        <v>0</v>
      </c>
      <c r="AJ475" s="376">
        <f>AJ398*('7. INPUT O&amp;N UC'!$M136/(1-'7. INPUT O&amp;N UC'!$M136))</f>
        <v>0</v>
      </c>
      <c r="AK475" s="376">
        <f>AK398*('7. INPUT O&amp;N UC'!$M136/(1-'7. INPUT O&amp;N UC'!$M136))</f>
        <v>0</v>
      </c>
      <c r="AL475" s="376">
        <f>AL398*('7. INPUT O&amp;N UC'!$M136/(1-'7. INPUT O&amp;N UC'!$M136))</f>
        <v>0</v>
      </c>
      <c r="AM475" s="376">
        <f>AM398*('7. INPUT O&amp;N UC'!$M136/(1-'7. INPUT O&amp;N UC'!$M136))</f>
        <v>0</v>
      </c>
      <c r="AN475" s="376">
        <f>AN398*('7. INPUT O&amp;N UC'!$M136/(1-'7. INPUT O&amp;N UC'!$M136))</f>
        <v>0</v>
      </c>
      <c r="AO475" s="376">
        <f>AO398*('7. INPUT O&amp;N UC'!$M136/(1-'7. INPUT O&amp;N UC'!$M136))</f>
        <v>0</v>
      </c>
      <c r="AP475" s="376">
        <f>AP398*('7. INPUT O&amp;N UC'!$M136/(1-'7. INPUT O&amp;N UC'!$M136))</f>
        <v>0</v>
      </c>
      <c r="AQ475" s="376">
        <f>AQ398*('7. INPUT O&amp;N UC'!$M136/(1-'7. INPUT O&amp;N UC'!$M136))</f>
        <v>0</v>
      </c>
      <c r="AR475" s="376">
        <f>AR398*('7. INPUT O&amp;N UC'!$M136/(1-'7. INPUT O&amp;N UC'!$M136))</f>
        <v>0</v>
      </c>
      <c r="AS475" s="376">
        <f>AS398*('7. INPUT O&amp;N UC'!$M136/(1-'7. INPUT O&amp;N UC'!$M136))</f>
        <v>0</v>
      </c>
      <c r="AT475" s="376">
        <f>AT398*('7. INPUT O&amp;N UC'!$M136/(1-'7. INPUT O&amp;N UC'!$M136))</f>
        <v>0</v>
      </c>
      <c r="AU475" s="376">
        <f>AU398*('7. INPUT O&amp;N UC'!$M136/(1-'7. INPUT O&amp;N UC'!$M136))</f>
        <v>0</v>
      </c>
      <c r="AV475" s="376">
        <f>AV398*('7. INPUT O&amp;N UC'!$M136/(1-'7. INPUT O&amp;N UC'!$M136))</f>
        <v>0</v>
      </c>
      <c r="AW475" s="376">
        <f>AW398*('7. INPUT O&amp;N UC'!$M136/(1-'7. INPUT O&amp;N UC'!$M136))</f>
        <v>0</v>
      </c>
      <c r="AX475" s="376">
        <f>AX398*('7. INPUT O&amp;N UC'!$M136/(1-'7. INPUT O&amp;N UC'!$M136))</f>
        <v>0</v>
      </c>
      <c r="AY475" s="376">
        <f>AY398*('7. INPUT O&amp;N UC'!$M136/(1-'7. INPUT O&amp;N UC'!$M136))</f>
        <v>0</v>
      </c>
      <c r="AZ475" s="376">
        <f>AZ398*('7. INPUT O&amp;N UC'!$M136/(1-'7. INPUT O&amp;N UC'!$M136))</f>
        <v>0</v>
      </c>
      <c r="BA475" s="376">
        <f>BA398*('7. INPUT O&amp;N UC'!$M136/(1-'7. INPUT O&amp;N UC'!$M136))</f>
        <v>0</v>
      </c>
      <c r="BB475" s="376">
        <f>BB398*('7. INPUT O&amp;N UC'!$M136/(1-'7. INPUT O&amp;N UC'!$M136))</f>
        <v>0</v>
      </c>
      <c r="BC475" s="376">
        <f>BC398*('7. INPUT O&amp;N UC'!$M136/(1-'7. INPUT O&amp;N UC'!$M136))</f>
        <v>0</v>
      </c>
      <c r="BD475" s="376">
        <f>BD398*('7. INPUT O&amp;N UC'!$M136/(1-'7. INPUT O&amp;N UC'!$M136))</f>
        <v>0</v>
      </c>
      <c r="BE475" s="376">
        <f>BE398*('7. INPUT O&amp;N UC'!$M136/(1-'7. INPUT O&amp;N UC'!$M136))</f>
        <v>0</v>
      </c>
      <c r="BF475" s="376">
        <f>BF398*('7. INPUT O&amp;N UC'!$M136/(1-'7. INPUT O&amp;N UC'!$M136))</f>
        <v>0</v>
      </c>
      <c r="BG475" s="376">
        <f>BG398*('7. INPUT O&amp;N UC'!$M136/(1-'7. INPUT O&amp;N UC'!$M136))</f>
        <v>0</v>
      </c>
      <c r="BH475" s="376">
        <f>BH398*('7. INPUT O&amp;N UC'!$M136/(1-'7. INPUT O&amp;N UC'!$M136))</f>
        <v>0</v>
      </c>
      <c r="BI475" s="376">
        <f>BI398*('7. INPUT O&amp;N UC'!$M136/(1-'7. INPUT O&amp;N UC'!$M136))</f>
        <v>0</v>
      </c>
      <c r="BJ475" s="376">
        <f>BJ398*('7. INPUT O&amp;N UC'!$M136/(1-'7. INPUT O&amp;N UC'!$M136))</f>
        <v>0</v>
      </c>
      <c r="BK475" s="376">
        <f>BK398*('7. INPUT O&amp;N UC'!$M136/(1-'7. INPUT O&amp;N UC'!$M136))</f>
        <v>0</v>
      </c>
      <c r="BL475" s="376">
        <f>BL398*('7. INPUT O&amp;N UC'!$M136/(1-'7. INPUT O&amp;N UC'!$M136))</f>
        <v>0</v>
      </c>
      <c r="BM475" s="376">
        <f>BM398*('7. INPUT O&amp;N UC'!$M136/(1-'7. INPUT O&amp;N UC'!$M136))</f>
        <v>0</v>
      </c>
      <c r="BN475" s="376">
        <f>BN398*('7. INPUT O&amp;N UC'!$M136/(1-'7. INPUT O&amp;N UC'!$M136))</f>
        <v>0</v>
      </c>
      <c r="BO475" s="376">
        <f>BO398*('7. INPUT O&amp;N UC'!$M136/(1-'7. INPUT O&amp;N UC'!$M136))</f>
        <v>0</v>
      </c>
      <c r="BP475" s="376">
        <f>BP398*('7. INPUT O&amp;N UC'!$M136/(1-'7. INPUT O&amp;N UC'!$M136))</f>
        <v>0</v>
      </c>
      <c r="BQ475" s="376">
        <f>BQ398*('7. INPUT O&amp;N UC'!$M136/(1-'7. INPUT O&amp;N UC'!$M136))</f>
        <v>0</v>
      </c>
      <c r="BR475" s="376">
        <f>BR398*('7. INPUT O&amp;N UC'!$M136/(1-'7. INPUT O&amp;N UC'!$M136))</f>
        <v>0</v>
      </c>
      <c r="BS475" s="376">
        <f>BS398*('7. INPUT O&amp;N UC'!$M136/(1-'7. INPUT O&amp;N UC'!$M136))</f>
        <v>0</v>
      </c>
    </row>
    <row r="476" spans="2:71" outlineLevel="2">
      <c r="B476" s="134" t="str">
        <f t="shared" si="256"/>
        <v>O&amp;N UC-4.1.3-Item #20</v>
      </c>
      <c r="C476" s="134">
        <f t="shared" si="256"/>
        <v>0</v>
      </c>
      <c r="E476" s="378">
        <f t="shared" si="244"/>
        <v>0</v>
      </c>
      <c r="F476" s="378">
        <f t="shared" si="245"/>
        <v>0</v>
      </c>
      <c r="G476" s="378">
        <f t="shared" si="246"/>
        <v>0</v>
      </c>
      <c r="H476" s="378">
        <f t="shared" si="247"/>
        <v>0</v>
      </c>
      <c r="I476" s="378">
        <f t="shared" si="248"/>
        <v>0</v>
      </c>
      <c r="J476" s="378">
        <f t="shared" si="249"/>
        <v>0</v>
      </c>
      <c r="K476" s="322"/>
      <c r="L476" s="378">
        <f>L399*('7. INPUT O&amp;N UC'!$M137/(1-'7. INPUT O&amp;N UC'!$M137))</f>
        <v>0</v>
      </c>
      <c r="M476" s="378">
        <f>M399*('7. INPUT O&amp;N UC'!$M137/(1-'7. INPUT O&amp;N UC'!$M137))</f>
        <v>0</v>
      </c>
      <c r="N476" s="378">
        <f>N399*('7. INPUT O&amp;N UC'!$M137/(1-'7. INPUT O&amp;N UC'!$M137))</f>
        <v>0</v>
      </c>
      <c r="O476" s="378">
        <f>O399*('7. INPUT O&amp;N UC'!$M137/(1-'7. INPUT O&amp;N UC'!$M137))</f>
        <v>0</v>
      </c>
      <c r="P476" s="378">
        <f>P399*('7. INPUT O&amp;N UC'!$M137/(1-'7. INPUT O&amp;N UC'!$M137))</f>
        <v>0</v>
      </c>
      <c r="Q476" s="378">
        <f>Q399*('7. INPUT O&amp;N UC'!$M137/(1-'7. INPUT O&amp;N UC'!$M137))</f>
        <v>0</v>
      </c>
      <c r="R476" s="378">
        <f>R399*('7. INPUT O&amp;N UC'!$M137/(1-'7. INPUT O&amp;N UC'!$M137))</f>
        <v>0</v>
      </c>
      <c r="S476" s="378">
        <f>S399*('7. INPUT O&amp;N UC'!$M137/(1-'7. INPUT O&amp;N UC'!$M137))</f>
        <v>0</v>
      </c>
      <c r="T476" s="378">
        <f>T399*('7. INPUT O&amp;N UC'!$M137/(1-'7. INPUT O&amp;N UC'!$M137))</f>
        <v>0</v>
      </c>
      <c r="U476" s="378">
        <f>U399*('7. INPUT O&amp;N UC'!$M137/(1-'7. INPUT O&amp;N UC'!$M137))</f>
        <v>0</v>
      </c>
      <c r="V476" s="378">
        <f>V399*('7. INPUT O&amp;N UC'!$M137/(1-'7. INPUT O&amp;N UC'!$M137))</f>
        <v>0</v>
      </c>
      <c r="W476" s="378">
        <f>W399*('7. INPUT O&amp;N UC'!$M137/(1-'7. INPUT O&amp;N UC'!$M137))</f>
        <v>0</v>
      </c>
      <c r="X476" s="378">
        <f>X399*('7. INPUT O&amp;N UC'!$M137/(1-'7. INPUT O&amp;N UC'!$M137))</f>
        <v>0</v>
      </c>
      <c r="Y476" s="378">
        <f>Y399*('7. INPUT O&amp;N UC'!$M137/(1-'7. INPUT O&amp;N UC'!$M137))</f>
        <v>0</v>
      </c>
      <c r="Z476" s="378">
        <f>Z399*('7. INPUT O&amp;N UC'!$M137/(1-'7. INPUT O&amp;N UC'!$M137))</f>
        <v>0</v>
      </c>
      <c r="AA476" s="378">
        <f>AA399*('7. INPUT O&amp;N UC'!$M137/(1-'7. INPUT O&amp;N UC'!$M137))</f>
        <v>0</v>
      </c>
      <c r="AB476" s="378">
        <f>AB399*('7. INPUT O&amp;N UC'!$M137/(1-'7. INPUT O&amp;N UC'!$M137))</f>
        <v>0</v>
      </c>
      <c r="AC476" s="378">
        <f>AC399*('7. INPUT O&amp;N UC'!$M137/(1-'7. INPUT O&amp;N UC'!$M137))</f>
        <v>0</v>
      </c>
      <c r="AD476" s="378">
        <f>AD399*('7. INPUT O&amp;N UC'!$M137/(1-'7. INPUT O&amp;N UC'!$M137))</f>
        <v>0</v>
      </c>
      <c r="AE476" s="378">
        <f>AE399*('7. INPUT O&amp;N UC'!$M137/(1-'7. INPUT O&amp;N UC'!$M137))</f>
        <v>0</v>
      </c>
      <c r="AF476" s="378">
        <f>AF399*('7. INPUT O&amp;N UC'!$M137/(1-'7. INPUT O&amp;N UC'!$M137))</f>
        <v>0</v>
      </c>
      <c r="AG476" s="378">
        <f>AG399*('7. INPUT O&amp;N UC'!$M137/(1-'7. INPUT O&amp;N UC'!$M137))</f>
        <v>0</v>
      </c>
      <c r="AH476" s="378">
        <f>AH399*('7. INPUT O&amp;N UC'!$M137/(1-'7. INPUT O&amp;N UC'!$M137))</f>
        <v>0</v>
      </c>
      <c r="AI476" s="378">
        <f>AI399*('7. INPUT O&amp;N UC'!$M137/(1-'7. INPUT O&amp;N UC'!$M137))</f>
        <v>0</v>
      </c>
      <c r="AJ476" s="378">
        <f>AJ399*('7. INPUT O&amp;N UC'!$M137/(1-'7. INPUT O&amp;N UC'!$M137))</f>
        <v>0</v>
      </c>
      <c r="AK476" s="378">
        <f>AK399*('7. INPUT O&amp;N UC'!$M137/(1-'7. INPUT O&amp;N UC'!$M137))</f>
        <v>0</v>
      </c>
      <c r="AL476" s="378">
        <f>AL399*('7. INPUT O&amp;N UC'!$M137/(1-'7. INPUT O&amp;N UC'!$M137))</f>
        <v>0</v>
      </c>
      <c r="AM476" s="378">
        <f>AM399*('7. INPUT O&amp;N UC'!$M137/(1-'7. INPUT O&amp;N UC'!$M137))</f>
        <v>0</v>
      </c>
      <c r="AN476" s="378">
        <f>AN399*('7. INPUT O&amp;N UC'!$M137/(1-'7. INPUT O&amp;N UC'!$M137))</f>
        <v>0</v>
      </c>
      <c r="AO476" s="378">
        <f>AO399*('7. INPUT O&amp;N UC'!$M137/(1-'7. INPUT O&amp;N UC'!$M137))</f>
        <v>0</v>
      </c>
      <c r="AP476" s="378">
        <f>AP399*('7. INPUT O&amp;N UC'!$M137/(1-'7. INPUT O&amp;N UC'!$M137))</f>
        <v>0</v>
      </c>
      <c r="AQ476" s="378">
        <f>AQ399*('7. INPUT O&amp;N UC'!$M137/(1-'7. INPUT O&amp;N UC'!$M137))</f>
        <v>0</v>
      </c>
      <c r="AR476" s="378">
        <f>AR399*('7. INPUT O&amp;N UC'!$M137/(1-'7. INPUT O&amp;N UC'!$M137))</f>
        <v>0</v>
      </c>
      <c r="AS476" s="378">
        <f>AS399*('7. INPUT O&amp;N UC'!$M137/(1-'7. INPUT O&amp;N UC'!$M137))</f>
        <v>0</v>
      </c>
      <c r="AT476" s="378">
        <f>AT399*('7. INPUT O&amp;N UC'!$M137/(1-'7. INPUT O&amp;N UC'!$M137))</f>
        <v>0</v>
      </c>
      <c r="AU476" s="378">
        <f>AU399*('7. INPUT O&amp;N UC'!$M137/(1-'7. INPUT O&amp;N UC'!$M137))</f>
        <v>0</v>
      </c>
      <c r="AV476" s="378">
        <f>AV399*('7. INPUT O&amp;N UC'!$M137/(1-'7. INPUT O&amp;N UC'!$M137))</f>
        <v>0</v>
      </c>
      <c r="AW476" s="378">
        <f>AW399*('7. INPUT O&amp;N UC'!$M137/(1-'7. INPUT O&amp;N UC'!$M137))</f>
        <v>0</v>
      </c>
      <c r="AX476" s="378">
        <f>AX399*('7. INPUT O&amp;N UC'!$M137/(1-'7. INPUT O&amp;N UC'!$M137))</f>
        <v>0</v>
      </c>
      <c r="AY476" s="378">
        <f>AY399*('7. INPUT O&amp;N UC'!$M137/(1-'7. INPUT O&amp;N UC'!$M137))</f>
        <v>0</v>
      </c>
      <c r="AZ476" s="378">
        <f>AZ399*('7. INPUT O&amp;N UC'!$M137/(1-'7. INPUT O&amp;N UC'!$M137))</f>
        <v>0</v>
      </c>
      <c r="BA476" s="378">
        <f>BA399*('7. INPUT O&amp;N UC'!$M137/(1-'7. INPUT O&amp;N UC'!$M137))</f>
        <v>0</v>
      </c>
      <c r="BB476" s="378">
        <f>BB399*('7. INPUT O&amp;N UC'!$M137/(1-'7. INPUT O&amp;N UC'!$M137))</f>
        <v>0</v>
      </c>
      <c r="BC476" s="378">
        <f>BC399*('7. INPUT O&amp;N UC'!$M137/(1-'7. INPUT O&amp;N UC'!$M137))</f>
        <v>0</v>
      </c>
      <c r="BD476" s="378">
        <f>BD399*('7. INPUT O&amp;N UC'!$M137/(1-'7. INPUT O&amp;N UC'!$M137))</f>
        <v>0</v>
      </c>
      <c r="BE476" s="378">
        <f>BE399*('7. INPUT O&amp;N UC'!$M137/(1-'7. INPUT O&amp;N UC'!$M137))</f>
        <v>0</v>
      </c>
      <c r="BF476" s="378">
        <f>BF399*('7. INPUT O&amp;N UC'!$M137/(1-'7. INPUT O&amp;N UC'!$M137))</f>
        <v>0</v>
      </c>
      <c r="BG476" s="378">
        <f>BG399*('7. INPUT O&amp;N UC'!$M137/(1-'7. INPUT O&amp;N UC'!$M137))</f>
        <v>0</v>
      </c>
      <c r="BH476" s="378">
        <f>BH399*('7. INPUT O&amp;N UC'!$M137/(1-'7. INPUT O&amp;N UC'!$M137))</f>
        <v>0</v>
      </c>
      <c r="BI476" s="378">
        <f>BI399*('7. INPUT O&amp;N UC'!$M137/(1-'7. INPUT O&amp;N UC'!$M137))</f>
        <v>0</v>
      </c>
      <c r="BJ476" s="378">
        <f>BJ399*('7. INPUT O&amp;N UC'!$M137/(1-'7. INPUT O&amp;N UC'!$M137))</f>
        <v>0</v>
      </c>
      <c r="BK476" s="378">
        <f>BK399*('7. INPUT O&amp;N UC'!$M137/(1-'7. INPUT O&amp;N UC'!$M137))</f>
        <v>0</v>
      </c>
      <c r="BL476" s="378">
        <f>BL399*('7. INPUT O&amp;N UC'!$M137/(1-'7. INPUT O&amp;N UC'!$M137))</f>
        <v>0</v>
      </c>
      <c r="BM476" s="378">
        <f>BM399*('7. INPUT O&amp;N UC'!$M137/(1-'7. INPUT O&amp;N UC'!$M137))</f>
        <v>0</v>
      </c>
      <c r="BN476" s="378">
        <f>BN399*('7. INPUT O&amp;N UC'!$M137/(1-'7. INPUT O&amp;N UC'!$M137))</f>
        <v>0</v>
      </c>
      <c r="BO476" s="378">
        <f>BO399*('7. INPUT O&amp;N UC'!$M137/(1-'7. INPUT O&amp;N UC'!$M137))</f>
        <v>0</v>
      </c>
      <c r="BP476" s="378">
        <f>BP399*('7. INPUT O&amp;N UC'!$M137/(1-'7. INPUT O&amp;N UC'!$M137))</f>
        <v>0</v>
      </c>
      <c r="BQ476" s="378">
        <f>BQ399*('7. INPUT O&amp;N UC'!$M137/(1-'7. INPUT O&amp;N UC'!$M137))</f>
        <v>0</v>
      </c>
      <c r="BR476" s="378">
        <f>BR399*('7. INPUT O&amp;N UC'!$M137/(1-'7. INPUT O&amp;N UC'!$M137))</f>
        <v>0</v>
      </c>
      <c r="BS476" s="378">
        <f>BS399*('7. INPUT O&amp;N UC'!$M137/(1-'7. INPUT O&amp;N UC'!$M137))</f>
        <v>0</v>
      </c>
    </row>
    <row r="477" spans="2:71" s="156" customFormat="1" outlineLevel="1">
      <c r="B477" s="373" t="str">
        <f>'7. INPUT O&amp;N UC'!D193</f>
        <v>4.2.4</v>
      </c>
      <c r="C477" s="133" t="str">
        <f>'7. INPUT O&amp;N UC'!E193</f>
        <v>O&amp;N UC - NTT - Discounts - Pull-through Equipment</v>
      </c>
      <c r="E477" s="375">
        <f t="shared" si="244"/>
        <v>0</v>
      </c>
      <c r="F477" s="375">
        <f t="shared" si="245"/>
        <v>0</v>
      </c>
      <c r="G477" s="375">
        <f t="shared" si="246"/>
        <v>0</v>
      </c>
      <c r="H477" s="375">
        <f t="shared" si="247"/>
        <v>0</v>
      </c>
      <c r="I477" s="375">
        <f t="shared" si="248"/>
        <v>0</v>
      </c>
      <c r="J477" s="375">
        <f t="shared" si="249"/>
        <v>0</v>
      </c>
      <c r="K477" s="372"/>
      <c r="L477" s="375">
        <f>SUM(L478:L487)</f>
        <v>0</v>
      </c>
      <c r="M477" s="375">
        <f t="shared" ref="M477:BS477" si="257">SUM(M478:M487)</f>
        <v>0</v>
      </c>
      <c r="N477" s="375">
        <f t="shared" si="257"/>
        <v>0</v>
      </c>
      <c r="O477" s="375">
        <f t="shared" si="257"/>
        <v>0</v>
      </c>
      <c r="P477" s="375">
        <f t="shared" si="257"/>
        <v>0</v>
      </c>
      <c r="Q477" s="375">
        <f t="shared" si="257"/>
        <v>0</v>
      </c>
      <c r="R477" s="375">
        <f t="shared" si="257"/>
        <v>0</v>
      </c>
      <c r="S477" s="375">
        <f t="shared" si="257"/>
        <v>0</v>
      </c>
      <c r="T477" s="375">
        <f t="shared" si="257"/>
        <v>0</v>
      </c>
      <c r="U477" s="375">
        <f t="shared" si="257"/>
        <v>0</v>
      </c>
      <c r="V477" s="375">
        <f t="shared" si="257"/>
        <v>0</v>
      </c>
      <c r="W477" s="375">
        <f t="shared" si="257"/>
        <v>0</v>
      </c>
      <c r="X477" s="375">
        <f t="shared" si="257"/>
        <v>0</v>
      </c>
      <c r="Y477" s="375">
        <f t="shared" si="257"/>
        <v>0</v>
      </c>
      <c r="Z477" s="375">
        <f t="shared" si="257"/>
        <v>0</v>
      </c>
      <c r="AA477" s="375">
        <f t="shared" si="257"/>
        <v>0</v>
      </c>
      <c r="AB477" s="375">
        <f t="shared" si="257"/>
        <v>0</v>
      </c>
      <c r="AC477" s="375">
        <f t="shared" si="257"/>
        <v>0</v>
      </c>
      <c r="AD477" s="375">
        <f t="shared" si="257"/>
        <v>0</v>
      </c>
      <c r="AE477" s="375">
        <f t="shared" si="257"/>
        <v>0</v>
      </c>
      <c r="AF477" s="375">
        <f t="shared" si="257"/>
        <v>0</v>
      </c>
      <c r="AG477" s="375">
        <f t="shared" si="257"/>
        <v>0</v>
      </c>
      <c r="AH477" s="375">
        <f t="shared" si="257"/>
        <v>0</v>
      </c>
      <c r="AI477" s="375">
        <f t="shared" si="257"/>
        <v>0</v>
      </c>
      <c r="AJ477" s="375">
        <f t="shared" si="257"/>
        <v>0</v>
      </c>
      <c r="AK477" s="375">
        <f t="shared" si="257"/>
        <v>0</v>
      </c>
      <c r="AL477" s="375">
        <f t="shared" si="257"/>
        <v>0</v>
      </c>
      <c r="AM477" s="375">
        <f t="shared" si="257"/>
        <v>0</v>
      </c>
      <c r="AN477" s="375">
        <f t="shared" si="257"/>
        <v>0</v>
      </c>
      <c r="AO477" s="375">
        <f t="shared" si="257"/>
        <v>0</v>
      </c>
      <c r="AP477" s="375">
        <f t="shared" si="257"/>
        <v>0</v>
      </c>
      <c r="AQ477" s="375">
        <f t="shared" si="257"/>
        <v>0</v>
      </c>
      <c r="AR477" s="375">
        <f t="shared" si="257"/>
        <v>0</v>
      </c>
      <c r="AS477" s="375">
        <f t="shared" si="257"/>
        <v>0</v>
      </c>
      <c r="AT477" s="375">
        <f t="shared" si="257"/>
        <v>0</v>
      </c>
      <c r="AU477" s="375">
        <f t="shared" si="257"/>
        <v>0</v>
      </c>
      <c r="AV477" s="375">
        <f t="shared" si="257"/>
        <v>0</v>
      </c>
      <c r="AW477" s="375">
        <f t="shared" si="257"/>
        <v>0</v>
      </c>
      <c r="AX477" s="375">
        <f t="shared" si="257"/>
        <v>0</v>
      </c>
      <c r="AY477" s="375">
        <f t="shared" si="257"/>
        <v>0</v>
      </c>
      <c r="AZ477" s="375">
        <f t="shared" si="257"/>
        <v>0</v>
      </c>
      <c r="BA477" s="375">
        <f t="shared" si="257"/>
        <v>0</v>
      </c>
      <c r="BB477" s="375">
        <f t="shared" si="257"/>
        <v>0</v>
      </c>
      <c r="BC477" s="375">
        <f t="shared" si="257"/>
        <v>0</v>
      </c>
      <c r="BD477" s="375">
        <f t="shared" si="257"/>
        <v>0</v>
      </c>
      <c r="BE477" s="375">
        <f t="shared" si="257"/>
        <v>0</v>
      </c>
      <c r="BF477" s="375">
        <f t="shared" si="257"/>
        <v>0</v>
      </c>
      <c r="BG477" s="375">
        <f t="shared" si="257"/>
        <v>0</v>
      </c>
      <c r="BH477" s="375">
        <f t="shared" si="257"/>
        <v>0</v>
      </c>
      <c r="BI477" s="375">
        <f t="shared" si="257"/>
        <v>0</v>
      </c>
      <c r="BJ477" s="375">
        <f t="shared" si="257"/>
        <v>0</v>
      </c>
      <c r="BK477" s="375">
        <f t="shared" si="257"/>
        <v>0</v>
      </c>
      <c r="BL477" s="375">
        <f t="shared" si="257"/>
        <v>0</v>
      </c>
      <c r="BM477" s="375">
        <f t="shared" si="257"/>
        <v>0</v>
      </c>
      <c r="BN477" s="375">
        <f t="shared" si="257"/>
        <v>0</v>
      </c>
      <c r="BO477" s="375">
        <f t="shared" si="257"/>
        <v>0</v>
      </c>
      <c r="BP477" s="375">
        <f t="shared" si="257"/>
        <v>0</v>
      </c>
      <c r="BQ477" s="375">
        <f t="shared" si="257"/>
        <v>0</v>
      </c>
      <c r="BR477" s="375">
        <f t="shared" si="257"/>
        <v>0</v>
      </c>
      <c r="BS477" s="375">
        <f t="shared" si="257"/>
        <v>0</v>
      </c>
    </row>
    <row r="478" spans="2:71" outlineLevel="2">
      <c r="B478" s="374" t="str">
        <f t="shared" ref="B478:C487" si="258">B401</f>
        <v>O&amp;N UC-4.1.4-Item #1</v>
      </c>
      <c r="C478" s="374">
        <f t="shared" si="258"/>
        <v>0</v>
      </c>
      <c r="E478" s="376">
        <f t="shared" si="244"/>
        <v>0</v>
      </c>
      <c r="F478" s="376">
        <f t="shared" si="245"/>
        <v>0</v>
      </c>
      <c r="G478" s="376">
        <f t="shared" si="246"/>
        <v>0</v>
      </c>
      <c r="H478" s="376">
        <f t="shared" si="247"/>
        <v>0</v>
      </c>
      <c r="I478" s="376">
        <f t="shared" si="248"/>
        <v>0</v>
      </c>
      <c r="J478" s="376">
        <f t="shared" si="249"/>
        <v>0</v>
      </c>
      <c r="K478" s="322"/>
      <c r="L478" s="376">
        <f>L401*('7. INPUT O&amp;N UC'!$M143/(1-'7. INPUT O&amp;N UC'!$M143))</f>
        <v>0</v>
      </c>
      <c r="M478" s="376">
        <f>M401*('7. INPUT O&amp;N UC'!$M143/(1-'7. INPUT O&amp;N UC'!$M143))</f>
        <v>0</v>
      </c>
      <c r="N478" s="376">
        <f>N401*('7. INPUT O&amp;N UC'!$M143/(1-'7. INPUT O&amp;N UC'!$M143))</f>
        <v>0</v>
      </c>
      <c r="O478" s="376">
        <f>O401*('7. INPUT O&amp;N UC'!$M143/(1-'7. INPUT O&amp;N UC'!$M143))</f>
        <v>0</v>
      </c>
      <c r="P478" s="376">
        <f>P401*('7. INPUT O&amp;N UC'!$M143/(1-'7. INPUT O&amp;N UC'!$M143))</f>
        <v>0</v>
      </c>
      <c r="Q478" s="376">
        <f>Q401*('7. INPUT O&amp;N UC'!$M143/(1-'7. INPUT O&amp;N UC'!$M143))</f>
        <v>0</v>
      </c>
      <c r="R478" s="376">
        <f>R401*('7. INPUT O&amp;N UC'!$M143/(1-'7. INPUT O&amp;N UC'!$M143))</f>
        <v>0</v>
      </c>
      <c r="S478" s="376">
        <f>S401*('7. INPUT O&amp;N UC'!$M143/(1-'7. INPUT O&amp;N UC'!$M143))</f>
        <v>0</v>
      </c>
      <c r="T478" s="376">
        <f>T401*('7. INPUT O&amp;N UC'!$M143/(1-'7. INPUT O&amp;N UC'!$M143))</f>
        <v>0</v>
      </c>
      <c r="U478" s="376">
        <f>U401*('7. INPUT O&amp;N UC'!$M143/(1-'7. INPUT O&amp;N UC'!$M143))</f>
        <v>0</v>
      </c>
      <c r="V478" s="376">
        <f>V401*('7. INPUT O&amp;N UC'!$M143/(1-'7. INPUT O&amp;N UC'!$M143))</f>
        <v>0</v>
      </c>
      <c r="W478" s="376">
        <f>W401*('7. INPUT O&amp;N UC'!$M143/(1-'7. INPUT O&amp;N UC'!$M143))</f>
        <v>0</v>
      </c>
      <c r="X478" s="376">
        <f>X401*('7. INPUT O&amp;N UC'!$M143/(1-'7. INPUT O&amp;N UC'!$M143))</f>
        <v>0</v>
      </c>
      <c r="Y478" s="376">
        <f>Y401*('7. INPUT O&amp;N UC'!$M143/(1-'7. INPUT O&amp;N UC'!$M143))</f>
        <v>0</v>
      </c>
      <c r="Z478" s="376">
        <f>Z401*('7. INPUT O&amp;N UC'!$M143/(1-'7. INPUT O&amp;N UC'!$M143))</f>
        <v>0</v>
      </c>
      <c r="AA478" s="376">
        <f>AA401*('7. INPUT O&amp;N UC'!$M143/(1-'7. INPUT O&amp;N UC'!$M143))</f>
        <v>0</v>
      </c>
      <c r="AB478" s="376">
        <f>AB401*('7. INPUT O&amp;N UC'!$M143/(1-'7. INPUT O&amp;N UC'!$M143))</f>
        <v>0</v>
      </c>
      <c r="AC478" s="376">
        <f>AC401*('7. INPUT O&amp;N UC'!$M143/(1-'7. INPUT O&amp;N UC'!$M143))</f>
        <v>0</v>
      </c>
      <c r="AD478" s="376">
        <f>AD401*('7. INPUT O&amp;N UC'!$M143/(1-'7. INPUT O&amp;N UC'!$M143))</f>
        <v>0</v>
      </c>
      <c r="AE478" s="376">
        <f>AE401*('7. INPUT O&amp;N UC'!$M143/(1-'7. INPUT O&amp;N UC'!$M143))</f>
        <v>0</v>
      </c>
      <c r="AF478" s="376">
        <f>AF401*('7. INPUT O&amp;N UC'!$M143/(1-'7. INPUT O&amp;N UC'!$M143))</f>
        <v>0</v>
      </c>
      <c r="AG478" s="376">
        <f>AG401*('7. INPUT O&amp;N UC'!$M143/(1-'7. INPUT O&amp;N UC'!$M143))</f>
        <v>0</v>
      </c>
      <c r="AH478" s="376">
        <f>AH401*('7. INPUT O&amp;N UC'!$M143/(1-'7. INPUT O&amp;N UC'!$M143))</f>
        <v>0</v>
      </c>
      <c r="AI478" s="376">
        <f>AI401*('7. INPUT O&amp;N UC'!$M143/(1-'7. INPUT O&amp;N UC'!$M143))</f>
        <v>0</v>
      </c>
      <c r="AJ478" s="376">
        <f>AJ401*('7. INPUT O&amp;N UC'!$M143/(1-'7. INPUT O&amp;N UC'!$M143))</f>
        <v>0</v>
      </c>
      <c r="AK478" s="376">
        <f>AK401*('7. INPUT O&amp;N UC'!$M143/(1-'7. INPUT O&amp;N UC'!$M143))</f>
        <v>0</v>
      </c>
      <c r="AL478" s="376">
        <f>AL401*('7. INPUT O&amp;N UC'!$M143/(1-'7. INPUT O&amp;N UC'!$M143))</f>
        <v>0</v>
      </c>
      <c r="AM478" s="376">
        <f>AM401*('7. INPUT O&amp;N UC'!$M143/(1-'7. INPUT O&amp;N UC'!$M143))</f>
        <v>0</v>
      </c>
      <c r="AN478" s="376">
        <f>AN401*('7. INPUT O&amp;N UC'!$M143/(1-'7. INPUT O&amp;N UC'!$M143))</f>
        <v>0</v>
      </c>
      <c r="AO478" s="376">
        <f>AO401*('7. INPUT O&amp;N UC'!$M143/(1-'7. INPUT O&amp;N UC'!$M143))</f>
        <v>0</v>
      </c>
      <c r="AP478" s="376">
        <f>AP401*('7. INPUT O&amp;N UC'!$M143/(1-'7. INPUT O&amp;N UC'!$M143))</f>
        <v>0</v>
      </c>
      <c r="AQ478" s="376">
        <f>AQ401*('7. INPUT O&amp;N UC'!$M143/(1-'7. INPUT O&amp;N UC'!$M143))</f>
        <v>0</v>
      </c>
      <c r="AR478" s="376">
        <f>AR401*('7. INPUT O&amp;N UC'!$M143/(1-'7. INPUT O&amp;N UC'!$M143))</f>
        <v>0</v>
      </c>
      <c r="AS478" s="376">
        <f>AS401*('7. INPUT O&amp;N UC'!$M143/(1-'7. INPUT O&amp;N UC'!$M143))</f>
        <v>0</v>
      </c>
      <c r="AT478" s="376">
        <f>AT401*('7. INPUT O&amp;N UC'!$M143/(1-'7. INPUT O&amp;N UC'!$M143))</f>
        <v>0</v>
      </c>
      <c r="AU478" s="376">
        <f>AU401*('7. INPUT O&amp;N UC'!$M143/(1-'7. INPUT O&amp;N UC'!$M143))</f>
        <v>0</v>
      </c>
      <c r="AV478" s="376">
        <f>AV401*('7. INPUT O&amp;N UC'!$M143/(1-'7. INPUT O&amp;N UC'!$M143))</f>
        <v>0</v>
      </c>
      <c r="AW478" s="376">
        <f>AW401*('7. INPUT O&amp;N UC'!$M143/(1-'7. INPUT O&amp;N UC'!$M143))</f>
        <v>0</v>
      </c>
      <c r="AX478" s="376">
        <f>AX401*('7. INPUT O&amp;N UC'!$M143/(1-'7. INPUT O&amp;N UC'!$M143))</f>
        <v>0</v>
      </c>
      <c r="AY478" s="376">
        <f>AY401*('7. INPUT O&amp;N UC'!$M143/(1-'7. INPUT O&amp;N UC'!$M143))</f>
        <v>0</v>
      </c>
      <c r="AZ478" s="376">
        <f>AZ401*('7. INPUT O&amp;N UC'!$M143/(1-'7. INPUT O&amp;N UC'!$M143))</f>
        <v>0</v>
      </c>
      <c r="BA478" s="376">
        <f>BA401*('7. INPUT O&amp;N UC'!$M143/(1-'7. INPUT O&amp;N UC'!$M143))</f>
        <v>0</v>
      </c>
      <c r="BB478" s="376">
        <f>BB401*('7. INPUT O&amp;N UC'!$M143/(1-'7. INPUT O&amp;N UC'!$M143))</f>
        <v>0</v>
      </c>
      <c r="BC478" s="376">
        <f>BC401*('7. INPUT O&amp;N UC'!$M143/(1-'7. INPUT O&amp;N UC'!$M143))</f>
        <v>0</v>
      </c>
      <c r="BD478" s="376">
        <f>BD401*('7. INPUT O&amp;N UC'!$M143/(1-'7. INPUT O&amp;N UC'!$M143))</f>
        <v>0</v>
      </c>
      <c r="BE478" s="376">
        <f>BE401*('7. INPUT O&amp;N UC'!$M143/(1-'7. INPUT O&amp;N UC'!$M143))</f>
        <v>0</v>
      </c>
      <c r="BF478" s="376">
        <f>BF401*('7. INPUT O&amp;N UC'!$M143/(1-'7. INPUT O&amp;N UC'!$M143))</f>
        <v>0</v>
      </c>
      <c r="BG478" s="376">
        <f>BG401*('7. INPUT O&amp;N UC'!$M143/(1-'7. INPUT O&amp;N UC'!$M143))</f>
        <v>0</v>
      </c>
      <c r="BH478" s="376">
        <f>BH401*('7. INPUT O&amp;N UC'!$M143/(1-'7. INPUT O&amp;N UC'!$M143))</f>
        <v>0</v>
      </c>
      <c r="BI478" s="376">
        <f>BI401*('7. INPUT O&amp;N UC'!$M143/(1-'7. INPUT O&amp;N UC'!$M143))</f>
        <v>0</v>
      </c>
      <c r="BJ478" s="376">
        <f>BJ401*('7. INPUT O&amp;N UC'!$M143/(1-'7. INPUT O&amp;N UC'!$M143))</f>
        <v>0</v>
      </c>
      <c r="BK478" s="376">
        <f>BK401*('7. INPUT O&amp;N UC'!$M143/(1-'7. INPUT O&amp;N UC'!$M143))</f>
        <v>0</v>
      </c>
      <c r="BL478" s="376">
        <f>BL401*('7. INPUT O&amp;N UC'!$M143/(1-'7. INPUT O&amp;N UC'!$M143))</f>
        <v>0</v>
      </c>
      <c r="BM478" s="376">
        <f>BM401*('7. INPUT O&amp;N UC'!$M143/(1-'7. INPUT O&amp;N UC'!$M143))</f>
        <v>0</v>
      </c>
      <c r="BN478" s="376">
        <f>BN401*('7. INPUT O&amp;N UC'!$M143/(1-'7. INPUT O&amp;N UC'!$M143))</f>
        <v>0</v>
      </c>
      <c r="BO478" s="376">
        <f>BO401*('7. INPUT O&amp;N UC'!$M143/(1-'7. INPUT O&amp;N UC'!$M143))</f>
        <v>0</v>
      </c>
      <c r="BP478" s="376">
        <f>BP401*('7. INPUT O&amp;N UC'!$M143/(1-'7. INPUT O&amp;N UC'!$M143))</f>
        <v>0</v>
      </c>
      <c r="BQ478" s="376">
        <f>BQ401*('7. INPUT O&amp;N UC'!$M143/(1-'7. INPUT O&amp;N UC'!$M143))</f>
        <v>0</v>
      </c>
      <c r="BR478" s="376">
        <f>BR401*('7. INPUT O&amp;N UC'!$M143/(1-'7. INPUT O&amp;N UC'!$M143))</f>
        <v>0</v>
      </c>
      <c r="BS478" s="376">
        <f>BS401*('7. INPUT O&amp;N UC'!$M143/(1-'7. INPUT O&amp;N UC'!$M143))</f>
        <v>0</v>
      </c>
    </row>
    <row r="479" spans="2:71" outlineLevel="2">
      <c r="B479" s="374" t="str">
        <f t="shared" si="258"/>
        <v>O&amp;N UC-4.1.4-Item #2</v>
      </c>
      <c r="C479" s="374">
        <f t="shared" si="258"/>
        <v>0</v>
      </c>
      <c r="E479" s="376">
        <f t="shared" si="244"/>
        <v>0</v>
      </c>
      <c r="F479" s="376">
        <f t="shared" si="245"/>
        <v>0</v>
      </c>
      <c r="G479" s="376">
        <f t="shared" si="246"/>
        <v>0</v>
      </c>
      <c r="H479" s="376">
        <f t="shared" si="247"/>
        <v>0</v>
      </c>
      <c r="I479" s="376">
        <f t="shared" si="248"/>
        <v>0</v>
      </c>
      <c r="J479" s="376">
        <f t="shared" si="249"/>
        <v>0</v>
      </c>
      <c r="K479" s="322"/>
      <c r="L479" s="376">
        <f>L402*('7. INPUT O&amp;N UC'!$M144/(1-'7. INPUT O&amp;N UC'!$M144))</f>
        <v>0</v>
      </c>
      <c r="M479" s="376">
        <f>M402*('7. INPUT O&amp;N UC'!$M144/(1-'7. INPUT O&amp;N UC'!$M144))</f>
        <v>0</v>
      </c>
      <c r="N479" s="376">
        <f>N402*('7. INPUT O&amp;N UC'!$M144/(1-'7. INPUT O&amp;N UC'!$M144))</f>
        <v>0</v>
      </c>
      <c r="O479" s="376">
        <f>O402*('7. INPUT O&amp;N UC'!$M144/(1-'7. INPUT O&amp;N UC'!$M144))</f>
        <v>0</v>
      </c>
      <c r="P479" s="376">
        <f>P402*('7. INPUT O&amp;N UC'!$M144/(1-'7. INPUT O&amp;N UC'!$M144))</f>
        <v>0</v>
      </c>
      <c r="Q479" s="376">
        <f>Q402*('7. INPUT O&amp;N UC'!$M144/(1-'7. INPUT O&amp;N UC'!$M144))</f>
        <v>0</v>
      </c>
      <c r="R479" s="376">
        <f>R402*('7. INPUT O&amp;N UC'!$M144/(1-'7. INPUT O&amp;N UC'!$M144))</f>
        <v>0</v>
      </c>
      <c r="S479" s="376">
        <f>S402*('7. INPUT O&amp;N UC'!$M144/(1-'7. INPUT O&amp;N UC'!$M144))</f>
        <v>0</v>
      </c>
      <c r="T479" s="376">
        <f>T402*('7. INPUT O&amp;N UC'!$M144/(1-'7. INPUT O&amp;N UC'!$M144))</f>
        <v>0</v>
      </c>
      <c r="U479" s="376">
        <f>U402*('7. INPUT O&amp;N UC'!$M144/(1-'7. INPUT O&amp;N UC'!$M144))</f>
        <v>0</v>
      </c>
      <c r="V479" s="376">
        <f>V402*('7. INPUT O&amp;N UC'!$M144/(1-'7. INPUT O&amp;N UC'!$M144))</f>
        <v>0</v>
      </c>
      <c r="W479" s="376">
        <f>W402*('7. INPUT O&amp;N UC'!$M144/(1-'7. INPUT O&amp;N UC'!$M144))</f>
        <v>0</v>
      </c>
      <c r="X479" s="376">
        <f>X402*('7. INPUT O&amp;N UC'!$M144/(1-'7. INPUT O&amp;N UC'!$M144))</f>
        <v>0</v>
      </c>
      <c r="Y479" s="376">
        <f>Y402*('7. INPUT O&amp;N UC'!$M144/(1-'7. INPUT O&amp;N UC'!$M144))</f>
        <v>0</v>
      </c>
      <c r="Z479" s="376">
        <f>Z402*('7. INPUT O&amp;N UC'!$M144/(1-'7. INPUT O&amp;N UC'!$M144))</f>
        <v>0</v>
      </c>
      <c r="AA479" s="376">
        <f>AA402*('7. INPUT O&amp;N UC'!$M144/(1-'7. INPUT O&amp;N UC'!$M144))</f>
        <v>0</v>
      </c>
      <c r="AB479" s="376">
        <f>AB402*('7. INPUT O&amp;N UC'!$M144/(1-'7. INPUT O&amp;N UC'!$M144))</f>
        <v>0</v>
      </c>
      <c r="AC479" s="376">
        <f>AC402*('7. INPUT O&amp;N UC'!$M144/(1-'7. INPUT O&amp;N UC'!$M144))</f>
        <v>0</v>
      </c>
      <c r="AD479" s="376">
        <f>AD402*('7. INPUT O&amp;N UC'!$M144/(1-'7. INPUT O&amp;N UC'!$M144))</f>
        <v>0</v>
      </c>
      <c r="AE479" s="376">
        <f>AE402*('7. INPUT O&amp;N UC'!$M144/(1-'7. INPUT O&amp;N UC'!$M144))</f>
        <v>0</v>
      </c>
      <c r="AF479" s="376">
        <f>AF402*('7. INPUT O&amp;N UC'!$M144/(1-'7. INPUT O&amp;N UC'!$M144))</f>
        <v>0</v>
      </c>
      <c r="AG479" s="376">
        <f>AG402*('7. INPUT O&amp;N UC'!$M144/(1-'7. INPUT O&amp;N UC'!$M144))</f>
        <v>0</v>
      </c>
      <c r="AH479" s="376">
        <f>AH402*('7. INPUT O&amp;N UC'!$M144/(1-'7. INPUT O&amp;N UC'!$M144))</f>
        <v>0</v>
      </c>
      <c r="AI479" s="376">
        <f>AI402*('7. INPUT O&amp;N UC'!$M144/(1-'7. INPUT O&amp;N UC'!$M144))</f>
        <v>0</v>
      </c>
      <c r="AJ479" s="376">
        <f>AJ402*('7. INPUT O&amp;N UC'!$M144/(1-'7. INPUT O&amp;N UC'!$M144))</f>
        <v>0</v>
      </c>
      <c r="AK479" s="376">
        <f>AK402*('7. INPUT O&amp;N UC'!$M144/(1-'7. INPUT O&amp;N UC'!$M144))</f>
        <v>0</v>
      </c>
      <c r="AL479" s="376">
        <f>AL402*('7. INPUT O&amp;N UC'!$M144/(1-'7. INPUT O&amp;N UC'!$M144))</f>
        <v>0</v>
      </c>
      <c r="AM479" s="376">
        <f>AM402*('7. INPUT O&amp;N UC'!$M144/(1-'7. INPUT O&amp;N UC'!$M144))</f>
        <v>0</v>
      </c>
      <c r="AN479" s="376">
        <f>AN402*('7. INPUT O&amp;N UC'!$M144/(1-'7. INPUT O&amp;N UC'!$M144))</f>
        <v>0</v>
      </c>
      <c r="AO479" s="376">
        <f>AO402*('7. INPUT O&amp;N UC'!$M144/(1-'7. INPUT O&amp;N UC'!$M144))</f>
        <v>0</v>
      </c>
      <c r="AP479" s="376">
        <f>AP402*('7. INPUT O&amp;N UC'!$M144/(1-'7. INPUT O&amp;N UC'!$M144))</f>
        <v>0</v>
      </c>
      <c r="AQ479" s="376">
        <f>AQ402*('7. INPUT O&amp;N UC'!$M144/(1-'7. INPUT O&amp;N UC'!$M144))</f>
        <v>0</v>
      </c>
      <c r="AR479" s="376">
        <f>AR402*('7. INPUT O&amp;N UC'!$M144/(1-'7. INPUT O&amp;N UC'!$M144))</f>
        <v>0</v>
      </c>
      <c r="AS479" s="376">
        <f>AS402*('7. INPUT O&amp;N UC'!$M144/(1-'7. INPUT O&amp;N UC'!$M144))</f>
        <v>0</v>
      </c>
      <c r="AT479" s="376">
        <f>AT402*('7. INPUT O&amp;N UC'!$M144/(1-'7. INPUT O&amp;N UC'!$M144))</f>
        <v>0</v>
      </c>
      <c r="AU479" s="376">
        <f>AU402*('7. INPUT O&amp;N UC'!$M144/(1-'7. INPUT O&amp;N UC'!$M144))</f>
        <v>0</v>
      </c>
      <c r="AV479" s="376">
        <f>AV402*('7. INPUT O&amp;N UC'!$M144/(1-'7. INPUT O&amp;N UC'!$M144))</f>
        <v>0</v>
      </c>
      <c r="AW479" s="376">
        <f>AW402*('7. INPUT O&amp;N UC'!$M144/(1-'7. INPUT O&amp;N UC'!$M144))</f>
        <v>0</v>
      </c>
      <c r="AX479" s="376">
        <f>AX402*('7. INPUT O&amp;N UC'!$M144/(1-'7. INPUT O&amp;N UC'!$M144))</f>
        <v>0</v>
      </c>
      <c r="AY479" s="376">
        <f>AY402*('7. INPUT O&amp;N UC'!$M144/(1-'7. INPUT O&amp;N UC'!$M144))</f>
        <v>0</v>
      </c>
      <c r="AZ479" s="376">
        <f>AZ402*('7. INPUT O&amp;N UC'!$M144/(1-'7. INPUT O&amp;N UC'!$M144))</f>
        <v>0</v>
      </c>
      <c r="BA479" s="376">
        <f>BA402*('7. INPUT O&amp;N UC'!$M144/(1-'7. INPUT O&amp;N UC'!$M144))</f>
        <v>0</v>
      </c>
      <c r="BB479" s="376">
        <f>BB402*('7. INPUT O&amp;N UC'!$M144/(1-'7. INPUT O&amp;N UC'!$M144))</f>
        <v>0</v>
      </c>
      <c r="BC479" s="376">
        <f>BC402*('7. INPUT O&amp;N UC'!$M144/(1-'7. INPUT O&amp;N UC'!$M144))</f>
        <v>0</v>
      </c>
      <c r="BD479" s="376">
        <f>BD402*('7. INPUT O&amp;N UC'!$M144/(1-'7. INPUT O&amp;N UC'!$M144))</f>
        <v>0</v>
      </c>
      <c r="BE479" s="376">
        <f>BE402*('7. INPUT O&amp;N UC'!$M144/(1-'7. INPUT O&amp;N UC'!$M144))</f>
        <v>0</v>
      </c>
      <c r="BF479" s="376">
        <f>BF402*('7. INPUT O&amp;N UC'!$M144/(1-'7. INPUT O&amp;N UC'!$M144))</f>
        <v>0</v>
      </c>
      <c r="BG479" s="376">
        <f>BG402*('7. INPUT O&amp;N UC'!$M144/(1-'7. INPUT O&amp;N UC'!$M144))</f>
        <v>0</v>
      </c>
      <c r="BH479" s="376">
        <f>BH402*('7. INPUT O&amp;N UC'!$M144/(1-'7. INPUT O&amp;N UC'!$M144))</f>
        <v>0</v>
      </c>
      <c r="BI479" s="376">
        <f>BI402*('7. INPUT O&amp;N UC'!$M144/(1-'7. INPUT O&amp;N UC'!$M144))</f>
        <v>0</v>
      </c>
      <c r="BJ479" s="376">
        <f>BJ402*('7. INPUT O&amp;N UC'!$M144/(1-'7. INPUT O&amp;N UC'!$M144))</f>
        <v>0</v>
      </c>
      <c r="BK479" s="376">
        <f>BK402*('7. INPUT O&amp;N UC'!$M144/(1-'7. INPUT O&amp;N UC'!$M144))</f>
        <v>0</v>
      </c>
      <c r="BL479" s="376">
        <f>BL402*('7. INPUT O&amp;N UC'!$M144/(1-'7. INPUT O&amp;N UC'!$M144))</f>
        <v>0</v>
      </c>
      <c r="BM479" s="376">
        <f>BM402*('7. INPUT O&amp;N UC'!$M144/(1-'7. INPUT O&amp;N UC'!$M144))</f>
        <v>0</v>
      </c>
      <c r="BN479" s="376">
        <f>BN402*('7. INPUT O&amp;N UC'!$M144/(1-'7. INPUT O&amp;N UC'!$M144))</f>
        <v>0</v>
      </c>
      <c r="BO479" s="376">
        <f>BO402*('7. INPUT O&amp;N UC'!$M144/(1-'7. INPUT O&amp;N UC'!$M144))</f>
        <v>0</v>
      </c>
      <c r="BP479" s="376">
        <f>BP402*('7. INPUT O&amp;N UC'!$M144/(1-'7. INPUT O&amp;N UC'!$M144))</f>
        <v>0</v>
      </c>
      <c r="BQ479" s="376">
        <f>BQ402*('7. INPUT O&amp;N UC'!$M144/(1-'7. INPUT O&amp;N UC'!$M144))</f>
        <v>0</v>
      </c>
      <c r="BR479" s="376">
        <f>BR402*('7. INPUT O&amp;N UC'!$M144/(1-'7. INPUT O&amp;N UC'!$M144))</f>
        <v>0</v>
      </c>
      <c r="BS479" s="376">
        <f>BS402*('7. INPUT O&amp;N UC'!$M144/(1-'7. INPUT O&amp;N UC'!$M144))</f>
        <v>0</v>
      </c>
    </row>
    <row r="480" spans="2:71" outlineLevel="2">
      <c r="B480" s="374" t="str">
        <f t="shared" si="258"/>
        <v>O&amp;N UC-4.1.4-Item #3</v>
      </c>
      <c r="C480" s="374">
        <f t="shared" si="258"/>
        <v>0</v>
      </c>
      <c r="E480" s="376">
        <f t="shared" si="244"/>
        <v>0</v>
      </c>
      <c r="F480" s="376">
        <f t="shared" si="245"/>
        <v>0</v>
      </c>
      <c r="G480" s="376">
        <f t="shared" si="246"/>
        <v>0</v>
      </c>
      <c r="H480" s="376">
        <f t="shared" si="247"/>
        <v>0</v>
      </c>
      <c r="I480" s="376">
        <f t="shared" si="248"/>
        <v>0</v>
      </c>
      <c r="J480" s="376">
        <f t="shared" si="249"/>
        <v>0</v>
      </c>
      <c r="K480" s="322"/>
      <c r="L480" s="376">
        <f>L403*('7. INPUT O&amp;N UC'!$M145/(1-'7. INPUT O&amp;N UC'!$M145))</f>
        <v>0</v>
      </c>
      <c r="M480" s="376">
        <f>M403*('7. INPUT O&amp;N UC'!$M145/(1-'7. INPUT O&amp;N UC'!$M145))</f>
        <v>0</v>
      </c>
      <c r="N480" s="376">
        <f>N403*('7. INPUT O&amp;N UC'!$M145/(1-'7. INPUT O&amp;N UC'!$M145))</f>
        <v>0</v>
      </c>
      <c r="O480" s="376">
        <f>O403*('7. INPUT O&amp;N UC'!$M145/(1-'7. INPUT O&amp;N UC'!$M145))</f>
        <v>0</v>
      </c>
      <c r="P480" s="376">
        <f>P403*('7. INPUT O&amp;N UC'!$M145/(1-'7. INPUT O&amp;N UC'!$M145))</f>
        <v>0</v>
      </c>
      <c r="Q480" s="376">
        <f>Q403*('7. INPUT O&amp;N UC'!$M145/(1-'7. INPUT O&amp;N UC'!$M145))</f>
        <v>0</v>
      </c>
      <c r="R480" s="376">
        <f>R403*('7. INPUT O&amp;N UC'!$M145/(1-'7. INPUT O&amp;N UC'!$M145))</f>
        <v>0</v>
      </c>
      <c r="S480" s="376">
        <f>S403*('7. INPUT O&amp;N UC'!$M145/(1-'7. INPUT O&amp;N UC'!$M145))</f>
        <v>0</v>
      </c>
      <c r="T480" s="376">
        <f>T403*('7. INPUT O&amp;N UC'!$M145/(1-'7. INPUT O&amp;N UC'!$M145))</f>
        <v>0</v>
      </c>
      <c r="U480" s="376">
        <f>U403*('7. INPUT O&amp;N UC'!$M145/(1-'7. INPUT O&amp;N UC'!$M145))</f>
        <v>0</v>
      </c>
      <c r="V480" s="376">
        <f>V403*('7. INPUT O&amp;N UC'!$M145/(1-'7. INPUT O&amp;N UC'!$M145))</f>
        <v>0</v>
      </c>
      <c r="W480" s="376">
        <f>W403*('7. INPUT O&amp;N UC'!$M145/(1-'7. INPUT O&amp;N UC'!$M145))</f>
        <v>0</v>
      </c>
      <c r="X480" s="376">
        <f>X403*('7. INPUT O&amp;N UC'!$M145/(1-'7. INPUT O&amp;N UC'!$M145))</f>
        <v>0</v>
      </c>
      <c r="Y480" s="376">
        <f>Y403*('7. INPUT O&amp;N UC'!$M145/(1-'7. INPUT O&amp;N UC'!$M145))</f>
        <v>0</v>
      </c>
      <c r="Z480" s="376">
        <f>Z403*('7. INPUT O&amp;N UC'!$M145/(1-'7. INPUT O&amp;N UC'!$M145))</f>
        <v>0</v>
      </c>
      <c r="AA480" s="376">
        <f>AA403*('7. INPUT O&amp;N UC'!$M145/(1-'7. INPUT O&amp;N UC'!$M145))</f>
        <v>0</v>
      </c>
      <c r="AB480" s="376">
        <f>AB403*('7. INPUT O&amp;N UC'!$M145/(1-'7. INPUT O&amp;N UC'!$M145))</f>
        <v>0</v>
      </c>
      <c r="AC480" s="376">
        <f>AC403*('7. INPUT O&amp;N UC'!$M145/(1-'7. INPUT O&amp;N UC'!$M145))</f>
        <v>0</v>
      </c>
      <c r="AD480" s="376">
        <f>AD403*('7. INPUT O&amp;N UC'!$M145/(1-'7. INPUT O&amp;N UC'!$M145))</f>
        <v>0</v>
      </c>
      <c r="AE480" s="376">
        <f>AE403*('7. INPUT O&amp;N UC'!$M145/(1-'7. INPUT O&amp;N UC'!$M145))</f>
        <v>0</v>
      </c>
      <c r="AF480" s="376">
        <f>AF403*('7. INPUT O&amp;N UC'!$M145/(1-'7. INPUT O&amp;N UC'!$M145))</f>
        <v>0</v>
      </c>
      <c r="AG480" s="376">
        <f>AG403*('7. INPUT O&amp;N UC'!$M145/(1-'7. INPUT O&amp;N UC'!$M145))</f>
        <v>0</v>
      </c>
      <c r="AH480" s="376">
        <f>AH403*('7. INPUT O&amp;N UC'!$M145/(1-'7. INPUT O&amp;N UC'!$M145))</f>
        <v>0</v>
      </c>
      <c r="AI480" s="376">
        <f>AI403*('7. INPUT O&amp;N UC'!$M145/(1-'7. INPUT O&amp;N UC'!$M145))</f>
        <v>0</v>
      </c>
      <c r="AJ480" s="376">
        <f>AJ403*('7. INPUT O&amp;N UC'!$M145/(1-'7. INPUT O&amp;N UC'!$M145))</f>
        <v>0</v>
      </c>
      <c r="AK480" s="376">
        <f>AK403*('7. INPUT O&amp;N UC'!$M145/(1-'7. INPUT O&amp;N UC'!$M145))</f>
        <v>0</v>
      </c>
      <c r="AL480" s="376">
        <f>AL403*('7. INPUT O&amp;N UC'!$M145/(1-'7. INPUT O&amp;N UC'!$M145))</f>
        <v>0</v>
      </c>
      <c r="AM480" s="376">
        <f>AM403*('7. INPUT O&amp;N UC'!$M145/(1-'7. INPUT O&amp;N UC'!$M145))</f>
        <v>0</v>
      </c>
      <c r="AN480" s="376">
        <f>AN403*('7. INPUT O&amp;N UC'!$M145/(1-'7. INPUT O&amp;N UC'!$M145))</f>
        <v>0</v>
      </c>
      <c r="AO480" s="376">
        <f>AO403*('7. INPUT O&amp;N UC'!$M145/(1-'7. INPUT O&amp;N UC'!$M145))</f>
        <v>0</v>
      </c>
      <c r="AP480" s="376">
        <f>AP403*('7. INPUT O&amp;N UC'!$M145/(1-'7. INPUT O&amp;N UC'!$M145))</f>
        <v>0</v>
      </c>
      <c r="AQ480" s="376">
        <f>AQ403*('7. INPUT O&amp;N UC'!$M145/(1-'7. INPUT O&amp;N UC'!$M145))</f>
        <v>0</v>
      </c>
      <c r="AR480" s="376">
        <f>AR403*('7. INPUT O&amp;N UC'!$M145/(1-'7. INPUT O&amp;N UC'!$M145))</f>
        <v>0</v>
      </c>
      <c r="AS480" s="376">
        <f>AS403*('7. INPUT O&amp;N UC'!$M145/(1-'7. INPUT O&amp;N UC'!$M145))</f>
        <v>0</v>
      </c>
      <c r="AT480" s="376">
        <f>AT403*('7. INPUT O&amp;N UC'!$M145/(1-'7. INPUT O&amp;N UC'!$M145))</f>
        <v>0</v>
      </c>
      <c r="AU480" s="376">
        <f>AU403*('7. INPUT O&amp;N UC'!$M145/(1-'7. INPUT O&amp;N UC'!$M145))</f>
        <v>0</v>
      </c>
      <c r="AV480" s="376">
        <f>AV403*('7. INPUT O&amp;N UC'!$M145/(1-'7. INPUT O&amp;N UC'!$M145))</f>
        <v>0</v>
      </c>
      <c r="AW480" s="376">
        <f>AW403*('7. INPUT O&amp;N UC'!$M145/(1-'7. INPUT O&amp;N UC'!$M145))</f>
        <v>0</v>
      </c>
      <c r="AX480" s="376">
        <f>AX403*('7. INPUT O&amp;N UC'!$M145/(1-'7. INPUT O&amp;N UC'!$M145))</f>
        <v>0</v>
      </c>
      <c r="AY480" s="376">
        <f>AY403*('7. INPUT O&amp;N UC'!$M145/(1-'7. INPUT O&amp;N UC'!$M145))</f>
        <v>0</v>
      </c>
      <c r="AZ480" s="376">
        <f>AZ403*('7. INPUT O&amp;N UC'!$M145/(1-'7. INPUT O&amp;N UC'!$M145))</f>
        <v>0</v>
      </c>
      <c r="BA480" s="376">
        <f>BA403*('7. INPUT O&amp;N UC'!$M145/(1-'7. INPUT O&amp;N UC'!$M145))</f>
        <v>0</v>
      </c>
      <c r="BB480" s="376">
        <f>BB403*('7. INPUT O&amp;N UC'!$M145/(1-'7. INPUT O&amp;N UC'!$M145))</f>
        <v>0</v>
      </c>
      <c r="BC480" s="376">
        <f>BC403*('7. INPUT O&amp;N UC'!$M145/(1-'7. INPUT O&amp;N UC'!$M145))</f>
        <v>0</v>
      </c>
      <c r="BD480" s="376">
        <f>BD403*('7. INPUT O&amp;N UC'!$M145/(1-'7. INPUT O&amp;N UC'!$M145))</f>
        <v>0</v>
      </c>
      <c r="BE480" s="376">
        <f>BE403*('7. INPUT O&amp;N UC'!$M145/(1-'7. INPUT O&amp;N UC'!$M145))</f>
        <v>0</v>
      </c>
      <c r="BF480" s="376">
        <f>BF403*('7. INPUT O&amp;N UC'!$M145/(1-'7. INPUT O&amp;N UC'!$M145))</f>
        <v>0</v>
      </c>
      <c r="BG480" s="376">
        <f>BG403*('7. INPUT O&amp;N UC'!$M145/(1-'7. INPUT O&amp;N UC'!$M145))</f>
        <v>0</v>
      </c>
      <c r="BH480" s="376">
        <f>BH403*('7. INPUT O&amp;N UC'!$M145/(1-'7. INPUT O&amp;N UC'!$M145))</f>
        <v>0</v>
      </c>
      <c r="BI480" s="376">
        <f>BI403*('7. INPUT O&amp;N UC'!$M145/(1-'7. INPUT O&amp;N UC'!$M145))</f>
        <v>0</v>
      </c>
      <c r="BJ480" s="376">
        <f>BJ403*('7. INPUT O&amp;N UC'!$M145/(1-'7. INPUT O&amp;N UC'!$M145))</f>
        <v>0</v>
      </c>
      <c r="BK480" s="376">
        <f>BK403*('7. INPUT O&amp;N UC'!$M145/(1-'7. INPUT O&amp;N UC'!$M145))</f>
        <v>0</v>
      </c>
      <c r="BL480" s="376">
        <f>BL403*('7. INPUT O&amp;N UC'!$M145/(1-'7. INPUT O&amp;N UC'!$M145))</f>
        <v>0</v>
      </c>
      <c r="BM480" s="376">
        <f>BM403*('7. INPUT O&amp;N UC'!$M145/(1-'7. INPUT O&amp;N UC'!$M145))</f>
        <v>0</v>
      </c>
      <c r="BN480" s="376">
        <f>BN403*('7. INPUT O&amp;N UC'!$M145/(1-'7. INPUT O&amp;N UC'!$M145))</f>
        <v>0</v>
      </c>
      <c r="BO480" s="376">
        <f>BO403*('7. INPUT O&amp;N UC'!$M145/(1-'7. INPUT O&amp;N UC'!$M145))</f>
        <v>0</v>
      </c>
      <c r="BP480" s="376">
        <f>BP403*('7. INPUT O&amp;N UC'!$M145/(1-'7. INPUT O&amp;N UC'!$M145))</f>
        <v>0</v>
      </c>
      <c r="BQ480" s="376">
        <f>BQ403*('7. INPUT O&amp;N UC'!$M145/(1-'7. INPUT O&amp;N UC'!$M145))</f>
        <v>0</v>
      </c>
      <c r="BR480" s="376">
        <f>BR403*('7. INPUT O&amp;N UC'!$M145/(1-'7. INPUT O&amp;N UC'!$M145))</f>
        <v>0</v>
      </c>
      <c r="BS480" s="376">
        <f>BS403*('7. INPUT O&amp;N UC'!$M145/(1-'7. INPUT O&amp;N UC'!$M145))</f>
        <v>0</v>
      </c>
    </row>
    <row r="481" spans="2:71" outlineLevel="2">
      <c r="B481" s="374" t="str">
        <f t="shared" si="258"/>
        <v>O&amp;N UC-4.1.4-Item #4</v>
      </c>
      <c r="C481" s="374">
        <f t="shared" si="258"/>
        <v>0</v>
      </c>
      <c r="E481" s="376">
        <f t="shared" si="244"/>
        <v>0</v>
      </c>
      <c r="F481" s="376">
        <f t="shared" si="245"/>
        <v>0</v>
      </c>
      <c r="G481" s="376">
        <f t="shared" si="246"/>
        <v>0</v>
      </c>
      <c r="H481" s="376">
        <f t="shared" si="247"/>
        <v>0</v>
      </c>
      <c r="I481" s="376">
        <f t="shared" si="248"/>
        <v>0</v>
      </c>
      <c r="J481" s="376">
        <f t="shared" si="249"/>
        <v>0</v>
      </c>
      <c r="K481" s="322"/>
      <c r="L481" s="376">
        <f>L404*('7. INPUT O&amp;N UC'!$M146/(1-'7. INPUT O&amp;N UC'!$M146))</f>
        <v>0</v>
      </c>
      <c r="M481" s="376">
        <f>M404*('7. INPUT O&amp;N UC'!$M146/(1-'7. INPUT O&amp;N UC'!$M146))</f>
        <v>0</v>
      </c>
      <c r="N481" s="376">
        <f>N404*('7. INPUT O&amp;N UC'!$M146/(1-'7. INPUT O&amp;N UC'!$M146))</f>
        <v>0</v>
      </c>
      <c r="O481" s="376">
        <f>O404*('7. INPUT O&amp;N UC'!$M146/(1-'7. INPUT O&amp;N UC'!$M146))</f>
        <v>0</v>
      </c>
      <c r="P481" s="376">
        <f>P404*('7. INPUT O&amp;N UC'!$M146/(1-'7. INPUT O&amp;N UC'!$M146))</f>
        <v>0</v>
      </c>
      <c r="Q481" s="376">
        <f>Q404*('7. INPUT O&amp;N UC'!$M146/(1-'7. INPUT O&amp;N UC'!$M146))</f>
        <v>0</v>
      </c>
      <c r="R481" s="376">
        <f>R404*('7. INPUT O&amp;N UC'!$M146/(1-'7. INPUT O&amp;N UC'!$M146))</f>
        <v>0</v>
      </c>
      <c r="S481" s="376">
        <f>S404*('7. INPUT O&amp;N UC'!$M146/(1-'7. INPUT O&amp;N UC'!$M146))</f>
        <v>0</v>
      </c>
      <c r="T481" s="376">
        <f>T404*('7. INPUT O&amp;N UC'!$M146/(1-'7. INPUT O&amp;N UC'!$M146))</f>
        <v>0</v>
      </c>
      <c r="U481" s="376">
        <f>U404*('7. INPUT O&amp;N UC'!$M146/(1-'7. INPUT O&amp;N UC'!$M146))</f>
        <v>0</v>
      </c>
      <c r="V481" s="376">
        <f>V404*('7. INPUT O&amp;N UC'!$M146/(1-'7. INPUT O&amp;N UC'!$M146))</f>
        <v>0</v>
      </c>
      <c r="W481" s="376">
        <f>W404*('7. INPUT O&amp;N UC'!$M146/(1-'7. INPUT O&amp;N UC'!$M146))</f>
        <v>0</v>
      </c>
      <c r="X481" s="376">
        <f>X404*('7. INPUT O&amp;N UC'!$M146/(1-'7. INPUT O&amp;N UC'!$M146))</f>
        <v>0</v>
      </c>
      <c r="Y481" s="376">
        <f>Y404*('7. INPUT O&amp;N UC'!$M146/(1-'7. INPUT O&amp;N UC'!$M146))</f>
        <v>0</v>
      </c>
      <c r="Z481" s="376">
        <f>Z404*('7. INPUT O&amp;N UC'!$M146/(1-'7. INPUT O&amp;N UC'!$M146))</f>
        <v>0</v>
      </c>
      <c r="AA481" s="376">
        <f>AA404*('7. INPUT O&amp;N UC'!$M146/(1-'7. INPUT O&amp;N UC'!$M146))</f>
        <v>0</v>
      </c>
      <c r="AB481" s="376">
        <f>AB404*('7. INPUT O&amp;N UC'!$M146/(1-'7. INPUT O&amp;N UC'!$M146))</f>
        <v>0</v>
      </c>
      <c r="AC481" s="376">
        <f>AC404*('7. INPUT O&amp;N UC'!$M146/(1-'7. INPUT O&amp;N UC'!$M146))</f>
        <v>0</v>
      </c>
      <c r="AD481" s="376">
        <f>AD404*('7. INPUT O&amp;N UC'!$M146/(1-'7. INPUT O&amp;N UC'!$M146))</f>
        <v>0</v>
      </c>
      <c r="AE481" s="376">
        <f>AE404*('7. INPUT O&amp;N UC'!$M146/(1-'7. INPUT O&amp;N UC'!$M146))</f>
        <v>0</v>
      </c>
      <c r="AF481" s="376">
        <f>AF404*('7. INPUT O&amp;N UC'!$M146/(1-'7. INPUT O&amp;N UC'!$M146))</f>
        <v>0</v>
      </c>
      <c r="AG481" s="376">
        <f>AG404*('7. INPUT O&amp;N UC'!$M146/(1-'7. INPUT O&amp;N UC'!$M146))</f>
        <v>0</v>
      </c>
      <c r="AH481" s="376">
        <f>AH404*('7. INPUT O&amp;N UC'!$M146/(1-'7. INPUT O&amp;N UC'!$M146))</f>
        <v>0</v>
      </c>
      <c r="AI481" s="376">
        <f>AI404*('7. INPUT O&amp;N UC'!$M146/(1-'7. INPUT O&amp;N UC'!$M146))</f>
        <v>0</v>
      </c>
      <c r="AJ481" s="376">
        <f>AJ404*('7. INPUT O&amp;N UC'!$M146/(1-'7. INPUT O&amp;N UC'!$M146))</f>
        <v>0</v>
      </c>
      <c r="AK481" s="376">
        <f>AK404*('7. INPUT O&amp;N UC'!$M146/(1-'7. INPUT O&amp;N UC'!$M146))</f>
        <v>0</v>
      </c>
      <c r="AL481" s="376">
        <f>AL404*('7. INPUT O&amp;N UC'!$M146/(1-'7. INPUT O&amp;N UC'!$M146))</f>
        <v>0</v>
      </c>
      <c r="AM481" s="376">
        <f>AM404*('7. INPUT O&amp;N UC'!$M146/(1-'7. INPUT O&amp;N UC'!$M146))</f>
        <v>0</v>
      </c>
      <c r="AN481" s="376">
        <f>AN404*('7. INPUT O&amp;N UC'!$M146/(1-'7. INPUT O&amp;N UC'!$M146))</f>
        <v>0</v>
      </c>
      <c r="AO481" s="376">
        <f>AO404*('7. INPUT O&amp;N UC'!$M146/(1-'7. INPUT O&amp;N UC'!$M146))</f>
        <v>0</v>
      </c>
      <c r="AP481" s="376">
        <f>AP404*('7. INPUT O&amp;N UC'!$M146/(1-'7. INPUT O&amp;N UC'!$M146))</f>
        <v>0</v>
      </c>
      <c r="AQ481" s="376">
        <f>AQ404*('7. INPUT O&amp;N UC'!$M146/(1-'7. INPUT O&amp;N UC'!$M146))</f>
        <v>0</v>
      </c>
      <c r="AR481" s="376">
        <f>AR404*('7. INPUT O&amp;N UC'!$M146/(1-'7. INPUT O&amp;N UC'!$M146))</f>
        <v>0</v>
      </c>
      <c r="AS481" s="376">
        <f>AS404*('7. INPUT O&amp;N UC'!$M146/(1-'7. INPUT O&amp;N UC'!$M146))</f>
        <v>0</v>
      </c>
      <c r="AT481" s="376">
        <f>AT404*('7. INPUT O&amp;N UC'!$M146/(1-'7. INPUT O&amp;N UC'!$M146))</f>
        <v>0</v>
      </c>
      <c r="AU481" s="376">
        <f>AU404*('7. INPUT O&amp;N UC'!$M146/(1-'7. INPUT O&amp;N UC'!$M146))</f>
        <v>0</v>
      </c>
      <c r="AV481" s="376">
        <f>AV404*('7. INPUT O&amp;N UC'!$M146/(1-'7. INPUT O&amp;N UC'!$M146))</f>
        <v>0</v>
      </c>
      <c r="AW481" s="376">
        <f>AW404*('7. INPUT O&amp;N UC'!$M146/(1-'7. INPUT O&amp;N UC'!$M146))</f>
        <v>0</v>
      </c>
      <c r="AX481" s="376">
        <f>AX404*('7. INPUT O&amp;N UC'!$M146/(1-'7. INPUT O&amp;N UC'!$M146))</f>
        <v>0</v>
      </c>
      <c r="AY481" s="376">
        <f>AY404*('7. INPUT O&amp;N UC'!$M146/(1-'7. INPUT O&amp;N UC'!$M146))</f>
        <v>0</v>
      </c>
      <c r="AZ481" s="376">
        <f>AZ404*('7. INPUT O&amp;N UC'!$M146/(1-'7. INPUT O&amp;N UC'!$M146))</f>
        <v>0</v>
      </c>
      <c r="BA481" s="376">
        <f>BA404*('7. INPUT O&amp;N UC'!$M146/(1-'7. INPUT O&amp;N UC'!$M146))</f>
        <v>0</v>
      </c>
      <c r="BB481" s="376">
        <f>BB404*('7. INPUT O&amp;N UC'!$M146/(1-'7. INPUT O&amp;N UC'!$M146))</f>
        <v>0</v>
      </c>
      <c r="BC481" s="376">
        <f>BC404*('7. INPUT O&amp;N UC'!$M146/(1-'7. INPUT O&amp;N UC'!$M146))</f>
        <v>0</v>
      </c>
      <c r="BD481" s="376">
        <f>BD404*('7. INPUT O&amp;N UC'!$M146/(1-'7. INPUT O&amp;N UC'!$M146))</f>
        <v>0</v>
      </c>
      <c r="BE481" s="376">
        <f>BE404*('7. INPUT O&amp;N UC'!$M146/(1-'7. INPUT O&amp;N UC'!$M146))</f>
        <v>0</v>
      </c>
      <c r="BF481" s="376">
        <f>BF404*('7. INPUT O&amp;N UC'!$M146/(1-'7. INPUT O&amp;N UC'!$M146))</f>
        <v>0</v>
      </c>
      <c r="BG481" s="376">
        <f>BG404*('7. INPUT O&amp;N UC'!$M146/(1-'7. INPUT O&amp;N UC'!$M146))</f>
        <v>0</v>
      </c>
      <c r="BH481" s="376">
        <f>BH404*('7. INPUT O&amp;N UC'!$M146/(1-'7. INPUT O&amp;N UC'!$M146))</f>
        <v>0</v>
      </c>
      <c r="BI481" s="376">
        <f>BI404*('7. INPUT O&amp;N UC'!$M146/(1-'7. INPUT O&amp;N UC'!$M146))</f>
        <v>0</v>
      </c>
      <c r="BJ481" s="376">
        <f>BJ404*('7. INPUT O&amp;N UC'!$M146/(1-'7. INPUT O&amp;N UC'!$M146))</f>
        <v>0</v>
      </c>
      <c r="BK481" s="376">
        <f>BK404*('7. INPUT O&amp;N UC'!$M146/(1-'7. INPUT O&amp;N UC'!$M146))</f>
        <v>0</v>
      </c>
      <c r="BL481" s="376">
        <f>BL404*('7. INPUT O&amp;N UC'!$M146/(1-'7. INPUT O&amp;N UC'!$M146))</f>
        <v>0</v>
      </c>
      <c r="BM481" s="376">
        <f>BM404*('7. INPUT O&amp;N UC'!$M146/(1-'7. INPUT O&amp;N UC'!$M146))</f>
        <v>0</v>
      </c>
      <c r="BN481" s="376">
        <f>BN404*('7. INPUT O&amp;N UC'!$M146/(1-'7. INPUT O&amp;N UC'!$M146))</f>
        <v>0</v>
      </c>
      <c r="BO481" s="376">
        <f>BO404*('7. INPUT O&amp;N UC'!$M146/(1-'7. INPUT O&amp;N UC'!$M146))</f>
        <v>0</v>
      </c>
      <c r="BP481" s="376">
        <f>BP404*('7. INPUT O&amp;N UC'!$M146/(1-'7. INPUT O&amp;N UC'!$M146))</f>
        <v>0</v>
      </c>
      <c r="BQ481" s="376">
        <f>BQ404*('7. INPUT O&amp;N UC'!$M146/(1-'7. INPUT O&amp;N UC'!$M146))</f>
        <v>0</v>
      </c>
      <c r="BR481" s="376">
        <f>BR404*('7. INPUT O&amp;N UC'!$M146/(1-'7. INPUT O&amp;N UC'!$M146))</f>
        <v>0</v>
      </c>
      <c r="BS481" s="376">
        <f>BS404*('7. INPUT O&amp;N UC'!$M146/(1-'7. INPUT O&amp;N UC'!$M146))</f>
        <v>0</v>
      </c>
    </row>
    <row r="482" spans="2:71" outlineLevel="2">
      <c r="B482" s="374" t="str">
        <f t="shared" si="258"/>
        <v>O&amp;N UC-4.1.4-Item #5</v>
      </c>
      <c r="C482" s="374">
        <f t="shared" si="258"/>
        <v>0</v>
      </c>
      <c r="E482" s="376">
        <f t="shared" si="244"/>
        <v>0</v>
      </c>
      <c r="F482" s="376">
        <f t="shared" si="245"/>
        <v>0</v>
      </c>
      <c r="G482" s="376">
        <f t="shared" si="246"/>
        <v>0</v>
      </c>
      <c r="H482" s="376">
        <f t="shared" si="247"/>
        <v>0</v>
      </c>
      <c r="I482" s="376">
        <f t="shared" si="248"/>
        <v>0</v>
      </c>
      <c r="J482" s="376">
        <f t="shared" si="249"/>
        <v>0</v>
      </c>
      <c r="K482" s="322"/>
      <c r="L482" s="376">
        <f>L405*('7. INPUT O&amp;N UC'!$M147/(1-'7. INPUT O&amp;N UC'!$M147))</f>
        <v>0</v>
      </c>
      <c r="M482" s="376">
        <f>M405*('7. INPUT O&amp;N UC'!$M147/(1-'7. INPUT O&amp;N UC'!$M147))</f>
        <v>0</v>
      </c>
      <c r="N482" s="376">
        <f>N405*('7. INPUT O&amp;N UC'!$M147/(1-'7. INPUT O&amp;N UC'!$M147))</f>
        <v>0</v>
      </c>
      <c r="O482" s="376">
        <f>O405*('7. INPUT O&amp;N UC'!$M147/(1-'7. INPUT O&amp;N UC'!$M147))</f>
        <v>0</v>
      </c>
      <c r="P482" s="376">
        <f>P405*('7. INPUT O&amp;N UC'!$M147/(1-'7. INPUT O&amp;N UC'!$M147))</f>
        <v>0</v>
      </c>
      <c r="Q482" s="376">
        <f>Q405*('7. INPUT O&amp;N UC'!$M147/(1-'7. INPUT O&amp;N UC'!$M147))</f>
        <v>0</v>
      </c>
      <c r="R482" s="376">
        <f>R405*('7. INPUT O&amp;N UC'!$M147/(1-'7. INPUT O&amp;N UC'!$M147))</f>
        <v>0</v>
      </c>
      <c r="S482" s="376">
        <f>S405*('7. INPUT O&amp;N UC'!$M147/(1-'7. INPUT O&amp;N UC'!$M147))</f>
        <v>0</v>
      </c>
      <c r="T482" s="376">
        <f>T405*('7. INPUT O&amp;N UC'!$M147/(1-'7. INPUT O&amp;N UC'!$M147))</f>
        <v>0</v>
      </c>
      <c r="U482" s="376">
        <f>U405*('7. INPUT O&amp;N UC'!$M147/(1-'7. INPUT O&amp;N UC'!$M147))</f>
        <v>0</v>
      </c>
      <c r="V482" s="376">
        <f>V405*('7. INPUT O&amp;N UC'!$M147/(1-'7. INPUT O&amp;N UC'!$M147))</f>
        <v>0</v>
      </c>
      <c r="W482" s="376">
        <f>W405*('7. INPUT O&amp;N UC'!$M147/(1-'7. INPUT O&amp;N UC'!$M147))</f>
        <v>0</v>
      </c>
      <c r="X482" s="376">
        <f>X405*('7. INPUT O&amp;N UC'!$M147/(1-'7. INPUT O&amp;N UC'!$M147))</f>
        <v>0</v>
      </c>
      <c r="Y482" s="376">
        <f>Y405*('7. INPUT O&amp;N UC'!$M147/(1-'7. INPUT O&amp;N UC'!$M147))</f>
        <v>0</v>
      </c>
      <c r="Z482" s="376">
        <f>Z405*('7. INPUT O&amp;N UC'!$M147/(1-'7. INPUT O&amp;N UC'!$M147))</f>
        <v>0</v>
      </c>
      <c r="AA482" s="376">
        <f>AA405*('7. INPUT O&amp;N UC'!$M147/(1-'7. INPUT O&amp;N UC'!$M147))</f>
        <v>0</v>
      </c>
      <c r="AB482" s="376">
        <f>AB405*('7. INPUT O&amp;N UC'!$M147/(1-'7. INPUT O&amp;N UC'!$M147))</f>
        <v>0</v>
      </c>
      <c r="AC482" s="376">
        <f>AC405*('7. INPUT O&amp;N UC'!$M147/(1-'7. INPUT O&amp;N UC'!$M147))</f>
        <v>0</v>
      </c>
      <c r="AD482" s="376">
        <f>AD405*('7. INPUT O&amp;N UC'!$M147/(1-'7. INPUT O&amp;N UC'!$M147))</f>
        <v>0</v>
      </c>
      <c r="AE482" s="376">
        <f>AE405*('7. INPUT O&amp;N UC'!$M147/(1-'7. INPUT O&amp;N UC'!$M147))</f>
        <v>0</v>
      </c>
      <c r="AF482" s="376">
        <f>AF405*('7. INPUT O&amp;N UC'!$M147/(1-'7. INPUT O&amp;N UC'!$M147))</f>
        <v>0</v>
      </c>
      <c r="AG482" s="376">
        <f>AG405*('7. INPUT O&amp;N UC'!$M147/(1-'7. INPUT O&amp;N UC'!$M147))</f>
        <v>0</v>
      </c>
      <c r="AH482" s="376">
        <f>AH405*('7. INPUT O&amp;N UC'!$M147/(1-'7. INPUT O&amp;N UC'!$M147))</f>
        <v>0</v>
      </c>
      <c r="AI482" s="376">
        <f>AI405*('7. INPUT O&amp;N UC'!$M147/(1-'7. INPUT O&amp;N UC'!$M147))</f>
        <v>0</v>
      </c>
      <c r="AJ482" s="376">
        <f>AJ405*('7. INPUT O&amp;N UC'!$M147/(1-'7. INPUT O&amp;N UC'!$M147))</f>
        <v>0</v>
      </c>
      <c r="AK482" s="376">
        <f>AK405*('7. INPUT O&amp;N UC'!$M147/(1-'7. INPUT O&amp;N UC'!$M147))</f>
        <v>0</v>
      </c>
      <c r="AL482" s="376">
        <f>AL405*('7. INPUT O&amp;N UC'!$M147/(1-'7. INPUT O&amp;N UC'!$M147))</f>
        <v>0</v>
      </c>
      <c r="AM482" s="376">
        <f>AM405*('7. INPUT O&amp;N UC'!$M147/(1-'7. INPUT O&amp;N UC'!$M147))</f>
        <v>0</v>
      </c>
      <c r="AN482" s="376">
        <f>AN405*('7. INPUT O&amp;N UC'!$M147/(1-'7. INPUT O&amp;N UC'!$M147))</f>
        <v>0</v>
      </c>
      <c r="AO482" s="376">
        <f>AO405*('7. INPUT O&amp;N UC'!$M147/(1-'7. INPUT O&amp;N UC'!$M147))</f>
        <v>0</v>
      </c>
      <c r="AP482" s="376">
        <f>AP405*('7. INPUT O&amp;N UC'!$M147/(1-'7. INPUT O&amp;N UC'!$M147))</f>
        <v>0</v>
      </c>
      <c r="AQ482" s="376">
        <f>AQ405*('7. INPUT O&amp;N UC'!$M147/(1-'7. INPUT O&amp;N UC'!$M147))</f>
        <v>0</v>
      </c>
      <c r="AR482" s="376">
        <f>AR405*('7. INPUT O&amp;N UC'!$M147/(1-'7. INPUT O&amp;N UC'!$M147))</f>
        <v>0</v>
      </c>
      <c r="AS482" s="376">
        <f>AS405*('7. INPUT O&amp;N UC'!$M147/(1-'7. INPUT O&amp;N UC'!$M147))</f>
        <v>0</v>
      </c>
      <c r="AT482" s="376">
        <f>AT405*('7. INPUT O&amp;N UC'!$M147/(1-'7. INPUT O&amp;N UC'!$M147))</f>
        <v>0</v>
      </c>
      <c r="AU482" s="376">
        <f>AU405*('7. INPUT O&amp;N UC'!$M147/(1-'7. INPUT O&amp;N UC'!$M147))</f>
        <v>0</v>
      </c>
      <c r="AV482" s="376">
        <f>AV405*('7. INPUT O&amp;N UC'!$M147/(1-'7. INPUT O&amp;N UC'!$M147))</f>
        <v>0</v>
      </c>
      <c r="AW482" s="376">
        <f>AW405*('7. INPUT O&amp;N UC'!$M147/(1-'7. INPUT O&amp;N UC'!$M147))</f>
        <v>0</v>
      </c>
      <c r="AX482" s="376">
        <f>AX405*('7. INPUT O&amp;N UC'!$M147/(1-'7. INPUT O&amp;N UC'!$M147))</f>
        <v>0</v>
      </c>
      <c r="AY482" s="376">
        <f>AY405*('7. INPUT O&amp;N UC'!$M147/(1-'7. INPUT O&amp;N UC'!$M147))</f>
        <v>0</v>
      </c>
      <c r="AZ482" s="376">
        <f>AZ405*('7. INPUT O&amp;N UC'!$M147/(1-'7. INPUT O&amp;N UC'!$M147))</f>
        <v>0</v>
      </c>
      <c r="BA482" s="376">
        <f>BA405*('7. INPUT O&amp;N UC'!$M147/(1-'7. INPUT O&amp;N UC'!$M147))</f>
        <v>0</v>
      </c>
      <c r="BB482" s="376">
        <f>BB405*('7. INPUT O&amp;N UC'!$M147/(1-'7. INPUT O&amp;N UC'!$M147))</f>
        <v>0</v>
      </c>
      <c r="BC482" s="376">
        <f>BC405*('7. INPUT O&amp;N UC'!$M147/(1-'7. INPUT O&amp;N UC'!$M147))</f>
        <v>0</v>
      </c>
      <c r="BD482" s="376">
        <f>BD405*('7. INPUT O&amp;N UC'!$M147/(1-'7. INPUT O&amp;N UC'!$M147))</f>
        <v>0</v>
      </c>
      <c r="BE482" s="376">
        <f>BE405*('7. INPUT O&amp;N UC'!$M147/(1-'7. INPUT O&amp;N UC'!$M147))</f>
        <v>0</v>
      </c>
      <c r="BF482" s="376">
        <f>BF405*('7. INPUT O&amp;N UC'!$M147/(1-'7. INPUT O&amp;N UC'!$M147))</f>
        <v>0</v>
      </c>
      <c r="BG482" s="376">
        <f>BG405*('7. INPUT O&amp;N UC'!$M147/(1-'7. INPUT O&amp;N UC'!$M147))</f>
        <v>0</v>
      </c>
      <c r="BH482" s="376">
        <f>BH405*('7. INPUT O&amp;N UC'!$M147/(1-'7. INPUT O&amp;N UC'!$M147))</f>
        <v>0</v>
      </c>
      <c r="BI482" s="376">
        <f>BI405*('7. INPUT O&amp;N UC'!$M147/(1-'7. INPUT O&amp;N UC'!$M147))</f>
        <v>0</v>
      </c>
      <c r="BJ482" s="376">
        <f>BJ405*('7. INPUT O&amp;N UC'!$M147/(1-'7. INPUT O&amp;N UC'!$M147))</f>
        <v>0</v>
      </c>
      <c r="BK482" s="376">
        <f>BK405*('7. INPUT O&amp;N UC'!$M147/(1-'7. INPUT O&amp;N UC'!$M147))</f>
        <v>0</v>
      </c>
      <c r="BL482" s="376">
        <f>BL405*('7. INPUT O&amp;N UC'!$M147/(1-'7. INPUT O&amp;N UC'!$M147))</f>
        <v>0</v>
      </c>
      <c r="BM482" s="376">
        <f>BM405*('7. INPUT O&amp;N UC'!$M147/(1-'7. INPUT O&amp;N UC'!$M147))</f>
        <v>0</v>
      </c>
      <c r="BN482" s="376">
        <f>BN405*('7. INPUT O&amp;N UC'!$M147/(1-'7. INPUT O&amp;N UC'!$M147))</f>
        <v>0</v>
      </c>
      <c r="BO482" s="376">
        <f>BO405*('7. INPUT O&amp;N UC'!$M147/(1-'7. INPUT O&amp;N UC'!$M147))</f>
        <v>0</v>
      </c>
      <c r="BP482" s="376">
        <f>BP405*('7. INPUT O&amp;N UC'!$M147/(1-'7. INPUT O&amp;N UC'!$M147))</f>
        <v>0</v>
      </c>
      <c r="BQ482" s="376">
        <f>BQ405*('7. INPUT O&amp;N UC'!$M147/(1-'7. INPUT O&amp;N UC'!$M147))</f>
        <v>0</v>
      </c>
      <c r="BR482" s="376">
        <f>BR405*('7. INPUT O&amp;N UC'!$M147/(1-'7. INPUT O&amp;N UC'!$M147))</f>
        <v>0</v>
      </c>
      <c r="BS482" s="376">
        <f>BS405*('7. INPUT O&amp;N UC'!$M147/(1-'7. INPUT O&amp;N UC'!$M147))</f>
        <v>0</v>
      </c>
    </row>
    <row r="483" spans="2:71" outlineLevel="2">
      <c r="B483" s="374" t="str">
        <f t="shared" si="258"/>
        <v>O&amp;N UC-4.1.4-Item #6</v>
      </c>
      <c r="C483" s="374">
        <f t="shared" si="258"/>
        <v>0</v>
      </c>
      <c r="E483" s="376">
        <f t="shared" si="244"/>
        <v>0</v>
      </c>
      <c r="F483" s="376">
        <f t="shared" si="245"/>
        <v>0</v>
      </c>
      <c r="G483" s="376">
        <f t="shared" si="246"/>
        <v>0</v>
      </c>
      <c r="H483" s="376">
        <f t="shared" si="247"/>
        <v>0</v>
      </c>
      <c r="I483" s="376">
        <f t="shared" si="248"/>
        <v>0</v>
      </c>
      <c r="J483" s="376">
        <f t="shared" si="249"/>
        <v>0</v>
      </c>
      <c r="K483" s="322"/>
      <c r="L483" s="376">
        <f>L406*('7. INPUT O&amp;N UC'!$M148/(1-'7. INPUT O&amp;N UC'!$M148))</f>
        <v>0</v>
      </c>
      <c r="M483" s="376">
        <f>M406*('7. INPUT O&amp;N UC'!$M148/(1-'7. INPUT O&amp;N UC'!$M148))</f>
        <v>0</v>
      </c>
      <c r="N483" s="376">
        <f>N406*('7. INPUT O&amp;N UC'!$M148/(1-'7. INPUT O&amp;N UC'!$M148))</f>
        <v>0</v>
      </c>
      <c r="O483" s="376">
        <f>O406*('7. INPUT O&amp;N UC'!$M148/(1-'7. INPUT O&amp;N UC'!$M148))</f>
        <v>0</v>
      </c>
      <c r="P483" s="376">
        <f>P406*('7. INPUT O&amp;N UC'!$M148/(1-'7. INPUT O&amp;N UC'!$M148))</f>
        <v>0</v>
      </c>
      <c r="Q483" s="376">
        <f>Q406*('7. INPUT O&amp;N UC'!$M148/(1-'7. INPUT O&amp;N UC'!$M148))</f>
        <v>0</v>
      </c>
      <c r="R483" s="376">
        <f>R406*('7. INPUT O&amp;N UC'!$M148/(1-'7. INPUT O&amp;N UC'!$M148))</f>
        <v>0</v>
      </c>
      <c r="S483" s="376">
        <f>S406*('7. INPUT O&amp;N UC'!$M148/(1-'7. INPUT O&amp;N UC'!$M148))</f>
        <v>0</v>
      </c>
      <c r="T483" s="376">
        <f>T406*('7. INPUT O&amp;N UC'!$M148/(1-'7. INPUT O&amp;N UC'!$M148))</f>
        <v>0</v>
      </c>
      <c r="U483" s="376">
        <f>U406*('7. INPUT O&amp;N UC'!$M148/(1-'7. INPUT O&amp;N UC'!$M148))</f>
        <v>0</v>
      </c>
      <c r="V483" s="376">
        <f>V406*('7. INPUT O&amp;N UC'!$M148/(1-'7. INPUT O&amp;N UC'!$M148))</f>
        <v>0</v>
      </c>
      <c r="W483" s="376">
        <f>W406*('7. INPUT O&amp;N UC'!$M148/(1-'7. INPUT O&amp;N UC'!$M148))</f>
        <v>0</v>
      </c>
      <c r="X483" s="376">
        <f>X406*('7. INPUT O&amp;N UC'!$M148/(1-'7. INPUT O&amp;N UC'!$M148))</f>
        <v>0</v>
      </c>
      <c r="Y483" s="376">
        <f>Y406*('7. INPUT O&amp;N UC'!$M148/(1-'7. INPUT O&amp;N UC'!$M148))</f>
        <v>0</v>
      </c>
      <c r="Z483" s="376">
        <f>Z406*('7. INPUT O&amp;N UC'!$M148/(1-'7. INPUT O&amp;N UC'!$M148))</f>
        <v>0</v>
      </c>
      <c r="AA483" s="376">
        <f>AA406*('7. INPUT O&amp;N UC'!$M148/(1-'7. INPUT O&amp;N UC'!$M148))</f>
        <v>0</v>
      </c>
      <c r="AB483" s="376">
        <f>AB406*('7. INPUT O&amp;N UC'!$M148/(1-'7. INPUT O&amp;N UC'!$M148))</f>
        <v>0</v>
      </c>
      <c r="AC483" s="376">
        <f>AC406*('7. INPUT O&amp;N UC'!$M148/(1-'7. INPUT O&amp;N UC'!$M148))</f>
        <v>0</v>
      </c>
      <c r="AD483" s="376">
        <f>AD406*('7. INPUT O&amp;N UC'!$M148/(1-'7. INPUT O&amp;N UC'!$M148))</f>
        <v>0</v>
      </c>
      <c r="AE483" s="376">
        <f>AE406*('7. INPUT O&amp;N UC'!$M148/(1-'7. INPUT O&amp;N UC'!$M148))</f>
        <v>0</v>
      </c>
      <c r="AF483" s="376">
        <f>AF406*('7. INPUT O&amp;N UC'!$M148/(1-'7. INPUT O&amp;N UC'!$M148))</f>
        <v>0</v>
      </c>
      <c r="AG483" s="376">
        <f>AG406*('7. INPUT O&amp;N UC'!$M148/(1-'7. INPUT O&amp;N UC'!$M148))</f>
        <v>0</v>
      </c>
      <c r="AH483" s="376">
        <f>AH406*('7. INPUT O&amp;N UC'!$M148/(1-'7. INPUT O&amp;N UC'!$M148))</f>
        <v>0</v>
      </c>
      <c r="AI483" s="376">
        <f>AI406*('7. INPUT O&amp;N UC'!$M148/(1-'7. INPUT O&amp;N UC'!$M148))</f>
        <v>0</v>
      </c>
      <c r="AJ483" s="376">
        <f>AJ406*('7. INPUT O&amp;N UC'!$M148/(1-'7. INPUT O&amp;N UC'!$M148))</f>
        <v>0</v>
      </c>
      <c r="AK483" s="376">
        <f>AK406*('7. INPUT O&amp;N UC'!$M148/(1-'7. INPUT O&amp;N UC'!$M148))</f>
        <v>0</v>
      </c>
      <c r="AL483" s="376">
        <f>AL406*('7. INPUT O&amp;N UC'!$M148/(1-'7. INPUT O&amp;N UC'!$M148))</f>
        <v>0</v>
      </c>
      <c r="AM483" s="376">
        <f>AM406*('7. INPUT O&amp;N UC'!$M148/(1-'7. INPUT O&amp;N UC'!$M148))</f>
        <v>0</v>
      </c>
      <c r="AN483" s="376">
        <f>AN406*('7. INPUT O&amp;N UC'!$M148/(1-'7. INPUT O&amp;N UC'!$M148))</f>
        <v>0</v>
      </c>
      <c r="AO483" s="376">
        <f>AO406*('7. INPUT O&amp;N UC'!$M148/(1-'7. INPUT O&amp;N UC'!$M148))</f>
        <v>0</v>
      </c>
      <c r="AP483" s="376">
        <f>AP406*('7. INPUT O&amp;N UC'!$M148/(1-'7. INPUT O&amp;N UC'!$M148))</f>
        <v>0</v>
      </c>
      <c r="AQ483" s="376">
        <f>AQ406*('7. INPUT O&amp;N UC'!$M148/(1-'7. INPUT O&amp;N UC'!$M148))</f>
        <v>0</v>
      </c>
      <c r="AR483" s="376">
        <f>AR406*('7. INPUT O&amp;N UC'!$M148/(1-'7. INPUT O&amp;N UC'!$M148))</f>
        <v>0</v>
      </c>
      <c r="AS483" s="376">
        <f>AS406*('7. INPUT O&amp;N UC'!$M148/(1-'7. INPUT O&amp;N UC'!$M148))</f>
        <v>0</v>
      </c>
      <c r="AT483" s="376">
        <f>AT406*('7. INPUT O&amp;N UC'!$M148/(1-'7. INPUT O&amp;N UC'!$M148))</f>
        <v>0</v>
      </c>
      <c r="AU483" s="376">
        <f>AU406*('7. INPUT O&amp;N UC'!$M148/(1-'7. INPUT O&amp;N UC'!$M148))</f>
        <v>0</v>
      </c>
      <c r="AV483" s="376">
        <f>AV406*('7. INPUT O&amp;N UC'!$M148/(1-'7. INPUT O&amp;N UC'!$M148))</f>
        <v>0</v>
      </c>
      <c r="AW483" s="376">
        <f>AW406*('7. INPUT O&amp;N UC'!$M148/(1-'7. INPUT O&amp;N UC'!$M148))</f>
        <v>0</v>
      </c>
      <c r="AX483" s="376">
        <f>AX406*('7. INPUT O&amp;N UC'!$M148/(1-'7. INPUT O&amp;N UC'!$M148))</f>
        <v>0</v>
      </c>
      <c r="AY483" s="376">
        <f>AY406*('7. INPUT O&amp;N UC'!$M148/(1-'7. INPUT O&amp;N UC'!$M148))</f>
        <v>0</v>
      </c>
      <c r="AZ483" s="376">
        <f>AZ406*('7. INPUT O&amp;N UC'!$M148/(1-'7. INPUT O&amp;N UC'!$M148))</f>
        <v>0</v>
      </c>
      <c r="BA483" s="376">
        <f>BA406*('7. INPUT O&amp;N UC'!$M148/(1-'7. INPUT O&amp;N UC'!$M148))</f>
        <v>0</v>
      </c>
      <c r="BB483" s="376">
        <f>BB406*('7. INPUT O&amp;N UC'!$M148/(1-'7. INPUT O&amp;N UC'!$M148))</f>
        <v>0</v>
      </c>
      <c r="BC483" s="376">
        <f>BC406*('7. INPUT O&amp;N UC'!$M148/(1-'7. INPUT O&amp;N UC'!$M148))</f>
        <v>0</v>
      </c>
      <c r="BD483" s="376">
        <f>BD406*('7. INPUT O&amp;N UC'!$M148/(1-'7. INPUT O&amp;N UC'!$M148))</f>
        <v>0</v>
      </c>
      <c r="BE483" s="376">
        <f>BE406*('7. INPUT O&amp;N UC'!$M148/(1-'7. INPUT O&amp;N UC'!$M148))</f>
        <v>0</v>
      </c>
      <c r="BF483" s="376">
        <f>BF406*('7. INPUT O&amp;N UC'!$M148/(1-'7. INPUT O&amp;N UC'!$M148))</f>
        <v>0</v>
      </c>
      <c r="BG483" s="376">
        <f>BG406*('7. INPUT O&amp;N UC'!$M148/(1-'7. INPUT O&amp;N UC'!$M148))</f>
        <v>0</v>
      </c>
      <c r="BH483" s="376">
        <f>BH406*('7. INPUT O&amp;N UC'!$M148/(1-'7. INPUT O&amp;N UC'!$M148))</f>
        <v>0</v>
      </c>
      <c r="BI483" s="376">
        <f>BI406*('7. INPUT O&amp;N UC'!$M148/(1-'7. INPUT O&amp;N UC'!$M148))</f>
        <v>0</v>
      </c>
      <c r="BJ483" s="376">
        <f>BJ406*('7. INPUT O&amp;N UC'!$M148/(1-'7. INPUT O&amp;N UC'!$M148))</f>
        <v>0</v>
      </c>
      <c r="BK483" s="376">
        <f>BK406*('7. INPUT O&amp;N UC'!$M148/(1-'7. INPUT O&amp;N UC'!$M148))</f>
        <v>0</v>
      </c>
      <c r="BL483" s="376">
        <f>BL406*('7. INPUT O&amp;N UC'!$M148/(1-'7. INPUT O&amp;N UC'!$M148))</f>
        <v>0</v>
      </c>
      <c r="BM483" s="376">
        <f>BM406*('7. INPUT O&amp;N UC'!$M148/(1-'7. INPUT O&amp;N UC'!$M148))</f>
        <v>0</v>
      </c>
      <c r="BN483" s="376">
        <f>BN406*('7. INPUT O&amp;N UC'!$M148/(1-'7. INPUT O&amp;N UC'!$M148))</f>
        <v>0</v>
      </c>
      <c r="BO483" s="376">
        <f>BO406*('7. INPUT O&amp;N UC'!$M148/(1-'7. INPUT O&amp;N UC'!$M148))</f>
        <v>0</v>
      </c>
      <c r="BP483" s="376">
        <f>BP406*('7. INPUT O&amp;N UC'!$M148/(1-'7. INPUT O&amp;N UC'!$M148))</f>
        <v>0</v>
      </c>
      <c r="BQ483" s="376">
        <f>BQ406*('7. INPUT O&amp;N UC'!$M148/(1-'7. INPUT O&amp;N UC'!$M148))</f>
        <v>0</v>
      </c>
      <c r="BR483" s="376">
        <f>BR406*('7. INPUT O&amp;N UC'!$M148/(1-'7. INPUT O&amp;N UC'!$M148))</f>
        <v>0</v>
      </c>
      <c r="BS483" s="376">
        <f>BS406*('7. INPUT O&amp;N UC'!$M148/(1-'7. INPUT O&amp;N UC'!$M148))</f>
        <v>0</v>
      </c>
    </row>
    <row r="484" spans="2:71" outlineLevel="2">
      <c r="B484" s="374" t="str">
        <f t="shared" si="258"/>
        <v>O&amp;N UC-4.1.4-Item #7</v>
      </c>
      <c r="C484" s="374">
        <f t="shared" si="258"/>
        <v>0</v>
      </c>
      <c r="E484" s="376">
        <f t="shared" si="244"/>
        <v>0</v>
      </c>
      <c r="F484" s="376">
        <f t="shared" si="245"/>
        <v>0</v>
      </c>
      <c r="G484" s="376">
        <f t="shared" si="246"/>
        <v>0</v>
      </c>
      <c r="H484" s="376">
        <f t="shared" si="247"/>
        <v>0</v>
      </c>
      <c r="I484" s="376">
        <f t="shared" si="248"/>
        <v>0</v>
      </c>
      <c r="J484" s="376">
        <f t="shared" si="249"/>
        <v>0</v>
      </c>
      <c r="K484" s="322"/>
      <c r="L484" s="376">
        <f>L407*('7. INPUT O&amp;N UC'!$M149/(1-'7. INPUT O&amp;N UC'!$M149))</f>
        <v>0</v>
      </c>
      <c r="M484" s="376">
        <f>M407*('7. INPUT O&amp;N UC'!$M149/(1-'7. INPUT O&amp;N UC'!$M149))</f>
        <v>0</v>
      </c>
      <c r="N484" s="376">
        <f>N407*('7. INPUT O&amp;N UC'!$M149/(1-'7. INPUT O&amp;N UC'!$M149))</f>
        <v>0</v>
      </c>
      <c r="O484" s="376">
        <f>O407*('7. INPUT O&amp;N UC'!$M149/(1-'7. INPUT O&amp;N UC'!$M149))</f>
        <v>0</v>
      </c>
      <c r="P484" s="376">
        <f>P407*('7. INPUT O&amp;N UC'!$M149/(1-'7. INPUT O&amp;N UC'!$M149))</f>
        <v>0</v>
      </c>
      <c r="Q484" s="376">
        <f>Q407*('7. INPUT O&amp;N UC'!$M149/(1-'7. INPUT O&amp;N UC'!$M149))</f>
        <v>0</v>
      </c>
      <c r="R484" s="376">
        <f>R407*('7. INPUT O&amp;N UC'!$M149/(1-'7. INPUT O&amp;N UC'!$M149))</f>
        <v>0</v>
      </c>
      <c r="S484" s="376">
        <f>S407*('7. INPUT O&amp;N UC'!$M149/(1-'7. INPUT O&amp;N UC'!$M149))</f>
        <v>0</v>
      </c>
      <c r="T484" s="376">
        <f>T407*('7. INPUT O&amp;N UC'!$M149/(1-'7. INPUT O&amp;N UC'!$M149))</f>
        <v>0</v>
      </c>
      <c r="U484" s="376">
        <f>U407*('7. INPUT O&amp;N UC'!$M149/(1-'7. INPUT O&amp;N UC'!$M149))</f>
        <v>0</v>
      </c>
      <c r="V484" s="376">
        <f>V407*('7. INPUT O&amp;N UC'!$M149/(1-'7. INPUT O&amp;N UC'!$M149))</f>
        <v>0</v>
      </c>
      <c r="W484" s="376">
        <f>W407*('7. INPUT O&amp;N UC'!$M149/(1-'7. INPUT O&amp;N UC'!$M149))</f>
        <v>0</v>
      </c>
      <c r="X484" s="376">
        <f>X407*('7. INPUT O&amp;N UC'!$M149/(1-'7. INPUT O&amp;N UC'!$M149))</f>
        <v>0</v>
      </c>
      <c r="Y484" s="376">
        <f>Y407*('7. INPUT O&amp;N UC'!$M149/(1-'7. INPUT O&amp;N UC'!$M149))</f>
        <v>0</v>
      </c>
      <c r="Z484" s="376">
        <f>Z407*('7. INPUT O&amp;N UC'!$M149/(1-'7. INPUT O&amp;N UC'!$M149))</f>
        <v>0</v>
      </c>
      <c r="AA484" s="376">
        <f>AA407*('7. INPUT O&amp;N UC'!$M149/(1-'7. INPUT O&amp;N UC'!$M149))</f>
        <v>0</v>
      </c>
      <c r="AB484" s="376">
        <f>AB407*('7. INPUT O&amp;N UC'!$M149/(1-'7. INPUT O&amp;N UC'!$M149))</f>
        <v>0</v>
      </c>
      <c r="AC484" s="376">
        <f>AC407*('7. INPUT O&amp;N UC'!$M149/(1-'7. INPUT O&amp;N UC'!$M149))</f>
        <v>0</v>
      </c>
      <c r="AD484" s="376">
        <f>AD407*('7. INPUT O&amp;N UC'!$M149/(1-'7. INPUT O&amp;N UC'!$M149))</f>
        <v>0</v>
      </c>
      <c r="AE484" s="376">
        <f>AE407*('7. INPUT O&amp;N UC'!$M149/(1-'7. INPUT O&amp;N UC'!$M149))</f>
        <v>0</v>
      </c>
      <c r="AF484" s="376">
        <f>AF407*('7. INPUT O&amp;N UC'!$M149/(1-'7. INPUT O&amp;N UC'!$M149))</f>
        <v>0</v>
      </c>
      <c r="AG484" s="376">
        <f>AG407*('7. INPUT O&amp;N UC'!$M149/(1-'7. INPUT O&amp;N UC'!$M149))</f>
        <v>0</v>
      </c>
      <c r="AH484" s="376">
        <f>AH407*('7. INPUT O&amp;N UC'!$M149/(1-'7. INPUT O&amp;N UC'!$M149))</f>
        <v>0</v>
      </c>
      <c r="AI484" s="376">
        <f>AI407*('7. INPUT O&amp;N UC'!$M149/(1-'7. INPUT O&amp;N UC'!$M149))</f>
        <v>0</v>
      </c>
      <c r="AJ484" s="376">
        <f>AJ407*('7. INPUT O&amp;N UC'!$M149/(1-'7. INPUT O&amp;N UC'!$M149))</f>
        <v>0</v>
      </c>
      <c r="AK484" s="376">
        <f>AK407*('7. INPUT O&amp;N UC'!$M149/(1-'7. INPUT O&amp;N UC'!$M149))</f>
        <v>0</v>
      </c>
      <c r="AL484" s="376">
        <f>AL407*('7. INPUT O&amp;N UC'!$M149/(1-'7. INPUT O&amp;N UC'!$M149))</f>
        <v>0</v>
      </c>
      <c r="AM484" s="376">
        <f>AM407*('7. INPUT O&amp;N UC'!$M149/(1-'7. INPUT O&amp;N UC'!$M149))</f>
        <v>0</v>
      </c>
      <c r="AN484" s="376">
        <f>AN407*('7. INPUT O&amp;N UC'!$M149/(1-'7. INPUT O&amp;N UC'!$M149))</f>
        <v>0</v>
      </c>
      <c r="AO484" s="376">
        <f>AO407*('7. INPUT O&amp;N UC'!$M149/(1-'7. INPUT O&amp;N UC'!$M149))</f>
        <v>0</v>
      </c>
      <c r="AP484" s="376">
        <f>AP407*('7. INPUT O&amp;N UC'!$M149/(1-'7. INPUT O&amp;N UC'!$M149))</f>
        <v>0</v>
      </c>
      <c r="AQ484" s="376">
        <f>AQ407*('7. INPUT O&amp;N UC'!$M149/(1-'7. INPUT O&amp;N UC'!$M149))</f>
        <v>0</v>
      </c>
      <c r="AR484" s="376">
        <f>AR407*('7. INPUT O&amp;N UC'!$M149/(1-'7. INPUT O&amp;N UC'!$M149))</f>
        <v>0</v>
      </c>
      <c r="AS484" s="376">
        <f>AS407*('7. INPUT O&amp;N UC'!$M149/(1-'7. INPUT O&amp;N UC'!$M149))</f>
        <v>0</v>
      </c>
      <c r="AT484" s="376">
        <f>AT407*('7. INPUT O&amp;N UC'!$M149/(1-'7. INPUT O&amp;N UC'!$M149))</f>
        <v>0</v>
      </c>
      <c r="AU484" s="376">
        <f>AU407*('7. INPUT O&amp;N UC'!$M149/(1-'7. INPUT O&amp;N UC'!$M149))</f>
        <v>0</v>
      </c>
      <c r="AV484" s="376">
        <f>AV407*('7. INPUT O&amp;N UC'!$M149/(1-'7. INPUT O&amp;N UC'!$M149))</f>
        <v>0</v>
      </c>
      <c r="AW484" s="376">
        <f>AW407*('7. INPUT O&amp;N UC'!$M149/(1-'7. INPUT O&amp;N UC'!$M149))</f>
        <v>0</v>
      </c>
      <c r="AX484" s="376">
        <f>AX407*('7. INPUT O&amp;N UC'!$M149/(1-'7. INPUT O&amp;N UC'!$M149))</f>
        <v>0</v>
      </c>
      <c r="AY484" s="376">
        <f>AY407*('7. INPUT O&amp;N UC'!$M149/(1-'7. INPUT O&amp;N UC'!$M149))</f>
        <v>0</v>
      </c>
      <c r="AZ484" s="376">
        <f>AZ407*('7. INPUT O&amp;N UC'!$M149/(1-'7. INPUT O&amp;N UC'!$M149))</f>
        <v>0</v>
      </c>
      <c r="BA484" s="376">
        <f>BA407*('7. INPUT O&amp;N UC'!$M149/(1-'7. INPUT O&amp;N UC'!$M149))</f>
        <v>0</v>
      </c>
      <c r="BB484" s="376">
        <f>BB407*('7. INPUT O&amp;N UC'!$M149/(1-'7. INPUT O&amp;N UC'!$M149))</f>
        <v>0</v>
      </c>
      <c r="BC484" s="376">
        <f>BC407*('7. INPUT O&amp;N UC'!$M149/(1-'7. INPUT O&amp;N UC'!$M149))</f>
        <v>0</v>
      </c>
      <c r="BD484" s="376">
        <f>BD407*('7. INPUT O&amp;N UC'!$M149/(1-'7. INPUT O&amp;N UC'!$M149))</f>
        <v>0</v>
      </c>
      <c r="BE484" s="376">
        <f>BE407*('7. INPUT O&amp;N UC'!$M149/(1-'7. INPUT O&amp;N UC'!$M149))</f>
        <v>0</v>
      </c>
      <c r="BF484" s="376">
        <f>BF407*('7. INPUT O&amp;N UC'!$M149/(1-'7. INPUT O&amp;N UC'!$M149))</f>
        <v>0</v>
      </c>
      <c r="BG484" s="376">
        <f>BG407*('7. INPUT O&amp;N UC'!$M149/(1-'7. INPUT O&amp;N UC'!$M149))</f>
        <v>0</v>
      </c>
      <c r="BH484" s="376">
        <f>BH407*('7. INPUT O&amp;N UC'!$M149/(1-'7. INPUT O&amp;N UC'!$M149))</f>
        <v>0</v>
      </c>
      <c r="BI484" s="376">
        <f>BI407*('7. INPUT O&amp;N UC'!$M149/(1-'7. INPUT O&amp;N UC'!$M149))</f>
        <v>0</v>
      </c>
      <c r="BJ484" s="376">
        <f>BJ407*('7. INPUT O&amp;N UC'!$M149/(1-'7. INPUT O&amp;N UC'!$M149))</f>
        <v>0</v>
      </c>
      <c r="BK484" s="376">
        <f>BK407*('7. INPUT O&amp;N UC'!$M149/(1-'7. INPUT O&amp;N UC'!$M149))</f>
        <v>0</v>
      </c>
      <c r="BL484" s="376">
        <f>BL407*('7. INPUT O&amp;N UC'!$M149/(1-'7. INPUT O&amp;N UC'!$M149))</f>
        <v>0</v>
      </c>
      <c r="BM484" s="376">
        <f>BM407*('7. INPUT O&amp;N UC'!$M149/(1-'7. INPUT O&amp;N UC'!$M149))</f>
        <v>0</v>
      </c>
      <c r="BN484" s="376">
        <f>BN407*('7. INPUT O&amp;N UC'!$M149/(1-'7. INPUT O&amp;N UC'!$M149))</f>
        <v>0</v>
      </c>
      <c r="BO484" s="376">
        <f>BO407*('7. INPUT O&amp;N UC'!$M149/(1-'7. INPUT O&amp;N UC'!$M149))</f>
        <v>0</v>
      </c>
      <c r="BP484" s="376">
        <f>BP407*('7. INPUT O&amp;N UC'!$M149/(1-'7. INPUT O&amp;N UC'!$M149))</f>
        <v>0</v>
      </c>
      <c r="BQ484" s="376">
        <f>BQ407*('7. INPUT O&amp;N UC'!$M149/(1-'7. INPUT O&amp;N UC'!$M149))</f>
        <v>0</v>
      </c>
      <c r="BR484" s="376">
        <f>BR407*('7. INPUT O&amp;N UC'!$M149/(1-'7. INPUT O&amp;N UC'!$M149))</f>
        <v>0</v>
      </c>
      <c r="BS484" s="376">
        <f>BS407*('7. INPUT O&amp;N UC'!$M149/(1-'7. INPUT O&amp;N UC'!$M149))</f>
        <v>0</v>
      </c>
    </row>
    <row r="485" spans="2:71" outlineLevel="2">
      <c r="B485" s="374" t="str">
        <f t="shared" si="258"/>
        <v>O&amp;N UC-4.1.4-Item #8</v>
      </c>
      <c r="C485" s="374">
        <f t="shared" si="258"/>
        <v>0</v>
      </c>
      <c r="E485" s="376">
        <f t="shared" si="244"/>
        <v>0</v>
      </c>
      <c r="F485" s="376">
        <f t="shared" si="245"/>
        <v>0</v>
      </c>
      <c r="G485" s="376">
        <f t="shared" si="246"/>
        <v>0</v>
      </c>
      <c r="H485" s="376">
        <f t="shared" si="247"/>
        <v>0</v>
      </c>
      <c r="I485" s="376">
        <f t="shared" si="248"/>
        <v>0</v>
      </c>
      <c r="J485" s="376">
        <f t="shared" si="249"/>
        <v>0</v>
      </c>
      <c r="K485" s="322"/>
      <c r="L485" s="376">
        <f>L408*('7. INPUT O&amp;N UC'!$M150/(1-'7. INPUT O&amp;N UC'!$M150))</f>
        <v>0</v>
      </c>
      <c r="M485" s="376">
        <f>M408*('7. INPUT O&amp;N UC'!$M150/(1-'7. INPUT O&amp;N UC'!$M150))</f>
        <v>0</v>
      </c>
      <c r="N485" s="376">
        <f>N408*('7. INPUT O&amp;N UC'!$M150/(1-'7. INPUT O&amp;N UC'!$M150))</f>
        <v>0</v>
      </c>
      <c r="O485" s="376">
        <f>O408*('7. INPUT O&amp;N UC'!$M150/(1-'7. INPUT O&amp;N UC'!$M150))</f>
        <v>0</v>
      </c>
      <c r="P485" s="376">
        <f>P408*('7. INPUT O&amp;N UC'!$M150/(1-'7. INPUT O&amp;N UC'!$M150))</f>
        <v>0</v>
      </c>
      <c r="Q485" s="376">
        <f>Q408*('7. INPUT O&amp;N UC'!$M150/(1-'7. INPUT O&amp;N UC'!$M150))</f>
        <v>0</v>
      </c>
      <c r="R485" s="376">
        <f>R408*('7. INPUT O&amp;N UC'!$M150/(1-'7. INPUT O&amp;N UC'!$M150))</f>
        <v>0</v>
      </c>
      <c r="S485" s="376">
        <f>S408*('7. INPUT O&amp;N UC'!$M150/(1-'7. INPUT O&amp;N UC'!$M150))</f>
        <v>0</v>
      </c>
      <c r="T485" s="376">
        <f>T408*('7. INPUT O&amp;N UC'!$M150/(1-'7. INPUT O&amp;N UC'!$M150))</f>
        <v>0</v>
      </c>
      <c r="U485" s="376">
        <f>U408*('7. INPUT O&amp;N UC'!$M150/(1-'7. INPUT O&amp;N UC'!$M150))</f>
        <v>0</v>
      </c>
      <c r="V485" s="376">
        <f>V408*('7. INPUT O&amp;N UC'!$M150/(1-'7. INPUT O&amp;N UC'!$M150))</f>
        <v>0</v>
      </c>
      <c r="W485" s="376">
        <f>W408*('7. INPUT O&amp;N UC'!$M150/(1-'7. INPUT O&amp;N UC'!$M150))</f>
        <v>0</v>
      </c>
      <c r="X485" s="376">
        <f>X408*('7. INPUT O&amp;N UC'!$M150/(1-'7. INPUT O&amp;N UC'!$M150))</f>
        <v>0</v>
      </c>
      <c r="Y485" s="376">
        <f>Y408*('7. INPUT O&amp;N UC'!$M150/(1-'7. INPUT O&amp;N UC'!$M150))</f>
        <v>0</v>
      </c>
      <c r="Z485" s="376">
        <f>Z408*('7. INPUT O&amp;N UC'!$M150/(1-'7. INPUT O&amp;N UC'!$M150))</f>
        <v>0</v>
      </c>
      <c r="AA485" s="376">
        <f>AA408*('7. INPUT O&amp;N UC'!$M150/(1-'7. INPUT O&amp;N UC'!$M150))</f>
        <v>0</v>
      </c>
      <c r="AB485" s="376">
        <f>AB408*('7. INPUT O&amp;N UC'!$M150/(1-'7. INPUT O&amp;N UC'!$M150))</f>
        <v>0</v>
      </c>
      <c r="AC485" s="376">
        <f>AC408*('7. INPUT O&amp;N UC'!$M150/(1-'7. INPUT O&amp;N UC'!$M150))</f>
        <v>0</v>
      </c>
      <c r="AD485" s="376">
        <f>AD408*('7. INPUT O&amp;N UC'!$M150/(1-'7. INPUT O&amp;N UC'!$M150))</f>
        <v>0</v>
      </c>
      <c r="AE485" s="376">
        <f>AE408*('7. INPUT O&amp;N UC'!$M150/(1-'7. INPUT O&amp;N UC'!$M150))</f>
        <v>0</v>
      </c>
      <c r="AF485" s="376">
        <f>AF408*('7. INPUT O&amp;N UC'!$M150/(1-'7. INPUT O&amp;N UC'!$M150))</f>
        <v>0</v>
      </c>
      <c r="AG485" s="376">
        <f>AG408*('7. INPUT O&amp;N UC'!$M150/(1-'7. INPUT O&amp;N UC'!$M150))</f>
        <v>0</v>
      </c>
      <c r="AH485" s="376">
        <f>AH408*('7. INPUT O&amp;N UC'!$M150/(1-'7. INPUT O&amp;N UC'!$M150))</f>
        <v>0</v>
      </c>
      <c r="AI485" s="376">
        <f>AI408*('7. INPUT O&amp;N UC'!$M150/(1-'7. INPUT O&amp;N UC'!$M150))</f>
        <v>0</v>
      </c>
      <c r="AJ485" s="376">
        <f>AJ408*('7. INPUT O&amp;N UC'!$M150/(1-'7. INPUT O&amp;N UC'!$M150))</f>
        <v>0</v>
      </c>
      <c r="AK485" s="376">
        <f>AK408*('7. INPUT O&amp;N UC'!$M150/(1-'7. INPUT O&amp;N UC'!$M150))</f>
        <v>0</v>
      </c>
      <c r="AL485" s="376">
        <f>AL408*('7. INPUT O&amp;N UC'!$M150/(1-'7. INPUT O&amp;N UC'!$M150))</f>
        <v>0</v>
      </c>
      <c r="AM485" s="376">
        <f>AM408*('7. INPUT O&amp;N UC'!$M150/(1-'7. INPUT O&amp;N UC'!$M150))</f>
        <v>0</v>
      </c>
      <c r="AN485" s="376">
        <f>AN408*('7. INPUT O&amp;N UC'!$M150/(1-'7. INPUT O&amp;N UC'!$M150))</f>
        <v>0</v>
      </c>
      <c r="AO485" s="376">
        <f>AO408*('7. INPUT O&amp;N UC'!$M150/(1-'7. INPUT O&amp;N UC'!$M150))</f>
        <v>0</v>
      </c>
      <c r="AP485" s="376">
        <f>AP408*('7. INPUT O&amp;N UC'!$M150/(1-'7. INPUT O&amp;N UC'!$M150))</f>
        <v>0</v>
      </c>
      <c r="AQ485" s="376">
        <f>AQ408*('7. INPUT O&amp;N UC'!$M150/(1-'7. INPUT O&amp;N UC'!$M150))</f>
        <v>0</v>
      </c>
      <c r="AR485" s="376">
        <f>AR408*('7. INPUT O&amp;N UC'!$M150/(1-'7. INPUT O&amp;N UC'!$M150))</f>
        <v>0</v>
      </c>
      <c r="AS485" s="376">
        <f>AS408*('7. INPUT O&amp;N UC'!$M150/(1-'7. INPUT O&amp;N UC'!$M150))</f>
        <v>0</v>
      </c>
      <c r="AT485" s="376">
        <f>AT408*('7. INPUT O&amp;N UC'!$M150/(1-'7. INPUT O&amp;N UC'!$M150))</f>
        <v>0</v>
      </c>
      <c r="AU485" s="376">
        <f>AU408*('7. INPUT O&amp;N UC'!$M150/(1-'7. INPUT O&amp;N UC'!$M150))</f>
        <v>0</v>
      </c>
      <c r="AV485" s="376">
        <f>AV408*('7. INPUT O&amp;N UC'!$M150/(1-'7. INPUT O&amp;N UC'!$M150))</f>
        <v>0</v>
      </c>
      <c r="AW485" s="376">
        <f>AW408*('7. INPUT O&amp;N UC'!$M150/(1-'7. INPUT O&amp;N UC'!$M150))</f>
        <v>0</v>
      </c>
      <c r="AX485" s="376">
        <f>AX408*('7. INPUT O&amp;N UC'!$M150/(1-'7. INPUT O&amp;N UC'!$M150))</f>
        <v>0</v>
      </c>
      <c r="AY485" s="376">
        <f>AY408*('7. INPUT O&amp;N UC'!$M150/(1-'7. INPUT O&amp;N UC'!$M150))</f>
        <v>0</v>
      </c>
      <c r="AZ485" s="376">
        <f>AZ408*('7. INPUT O&amp;N UC'!$M150/(1-'7. INPUT O&amp;N UC'!$M150))</f>
        <v>0</v>
      </c>
      <c r="BA485" s="376">
        <f>BA408*('7. INPUT O&amp;N UC'!$M150/(1-'7. INPUT O&amp;N UC'!$M150))</f>
        <v>0</v>
      </c>
      <c r="BB485" s="376">
        <f>BB408*('7. INPUT O&amp;N UC'!$M150/(1-'7. INPUT O&amp;N UC'!$M150))</f>
        <v>0</v>
      </c>
      <c r="BC485" s="376">
        <f>BC408*('7. INPUT O&amp;N UC'!$M150/(1-'7. INPUT O&amp;N UC'!$M150))</f>
        <v>0</v>
      </c>
      <c r="BD485" s="376">
        <f>BD408*('7. INPUT O&amp;N UC'!$M150/(1-'7. INPUT O&amp;N UC'!$M150))</f>
        <v>0</v>
      </c>
      <c r="BE485" s="376">
        <f>BE408*('7. INPUT O&amp;N UC'!$M150/(1-'7. INPUT O&amp;N UC'!$M150))</f>
        <v>0</v>
      </c>
      <c r="BF485" s="376">
        <f>BF408*('7. INPUT O&amp;N UC'!$M150/(1-'7. INPUT O&amp;N UC'!$M150))</f>
        <v>0</v>
      </c>
      <c r="BG485" s="376">
        <f>BG408*('7. INPUT O&amp;N UC'!$M150/(1-'7. INPUT O&amp;N UC'!$M150))</f>
        <v>0</v>
      </c>
      <c r="BH485" s="376">
        <f>BH408*('7. INPUT O&amp;N UC'!$M150/(1-'7. INPUT O&amp;N UC'!$M150))</f>
        <v>0</v>
      </c>
      <c r="BI485" s="376">
        <f>BI408*('7. INPUT O&amp;N UC'!$M150/(1-'7. INPUT O&amp;N UC'!$M150))</f>
        <v>0</v>
      </c>
      <c r="BJ485" s="376">
        <f>BJ408*('7. INPUT O&amp;N UC'!$M150/(1-'7. INPUT O&amp;N UC'!$M150))</f>
        <v>0</v>
      </c>
      <c r="BK485" s="376">
        <f>BK408*('7. INPUT O&amp;N UC'!$M150/(1-'7. INPUT O&amp;N UC'!$M150))</f>
        <v>0</v>
      </c>
      <c r="BL485" s="376">
        <f>BL408*('7. INPUT O&amp;N UC'!$M150/(1-'7. INPUT O&amp;N UC'!$M150))</f>
        <v>0</v>
      </c>
      <c r="BM485" s="376">
        <f>BM408*('7. INPUT O&amp;N UC'!$M150/(1-'7. INPUT O&amp;N UC'!$M150))</f>
        <v>0</v>
      </c>
      <c r="BN485" s="376">
        <f>BN408*('7. INPUT O&amp;N UC'!$M150/(1-'7. INPUT O&amp;N UC'!$M150))</f>
        <v>0</v>
      </c>
      <c r="BO485" s="376">
        <f>BO408*('7. INPUT O&amp;N UC'!$M150/(1-'7. INPUT O&amp;N UC'!$M150))</f>
        <v>0</v>
      </c>
      <c r="BP485" s="376">
        <f>BP408*('7. INPUT O&amp;N UC'!$M150/(1-'7. INPUT O&amp;N UC'!$M150))</f>
        <v>0</v>
      </c>
      <c r="BQ485" s="376">
        <f>BQ408*('7. INPUT O&amp;N UC'!$M150/(1-'7. INPUT O&amp;N UC'!$M150))</f>
        <v>0</v>
      </c>
      <c r="BR485" s="376">
        <f>BR408*('7. INPUT O&amp;N UC'!$M150/(1-'7. INPUT O&amp;N UC'!$M150))</f>
        <v>0</v>
      </c>
      <c r="BS485" s="376">
        <f>BS408*('7. INPUT O&amp;N UC'!$M150/(1-'7. INPUT O&amp;N UC'!$M150))</f>
        <v>0</v>
      </c>
    </row>
    <row r="486" spans="2:71" outlineLevel="2">
      <c r="B486" s="374" t="str">
        <f t="shared" si="258"/>
        <v>O&amp;N UC-4.1.4-Item #9</v>
      </c>
      <c r="C486" s="374">
        <f t="shared" si="258"/>
        <v>0</v>
      </c>
      <c r="E486" s="376">
        <f t="shared" si="244"/>
        <v>0</v>
      </c>
      <c r="F486" s="376">
        <f t="shared" si="245"/>
        <v>0</v>
      </c>
      <c r="G486" s="376">
        <f t="shared" si="246"/>
        <v>0</v>
      </c>
      <c r="H486" s="376">
        <f t="shared" si="247"/>
        <v>0</v>
      </c>
      <c r="I486" s="376">
        <f t="shared" si="248"/>
        <v>0</v>
      </c>
      <c r="J486" s="376">
        <f t="shared" si="249"/>
        <v>0</v>
      </c>
      <c r="K486" s="322"/>
      <c r="L486" s="376">
        <f>L409*('7. INPUT O&amp;N UC'!$M151/(1-'7. INPUT O&amp;N UC'!$M151))</f>
        <v>0</v>
      </c>
      <c r="M486" s="376">
        <f>M409*('7. INPUT O&amp;N UC'!$M151/(1-'7. INPUT O&amp;N UC'!$M151))</f>
        <v>0</v>
      </c>
      <c r="N486" s="376">
        <f>N409*('7. INPUT O&amp;N UC'!$M151/(1-'7. INPUT O&amp;N UC'!$M151))</f>
        <v>0</v>
      </c>
      <c r="O486" s="376">
        <f>O409*('7. INPUT O&amp;N UC'!$M151/(1-'7. INPUT O&amp;N UC'!$M151))</f>
        <v>0</v>
      </c>
      <c r="P486" s="376">
        <f>P409*('7. INPUT O&amp;N UC'!$M151/(1-'7. INPUT O&amp;N UC'!$M151))</f>
        <v>0</v>
      </c>
      <c r="Q486" s="376">
        <f>Q409*('7. INPUT O&amp;N UC'!$M151/(1-'7. INPUT O&amp;N UC'!$M151))</f>
        <v>0</v>
      </c>
      <c r="R486" s="376">
        <f>R409*('7. INPUT O&amp;N UC'!$M151/(1-'7. INPUT O&amp;N UC'!$M151))</f>
        <v>0</v>
      </c>
      <c r="S486" s="376">
        <f>S409*('7. INPUT O&amp;N UC'!$M151/(1-'7. INPUT O&amp;N UC'!$M151))</f>
        <v>0</v>
      </c>
      <c r="T486" s="376">
        <f>T409*('7. INPUT O&amp;N UC'!$M151/(1-'7. INPUT O&amp;N UC'!$M151))</f>
        <v>0</v>
      </c>
      <c r="U486" s="376">
        <f>U409*('7. INPUT O&amp;N UC'!$M151/(1-'7. INPUT O&amp;N UC'!$M151))</f>
        <v>0</v>
      </c>
      <c r="V486" s="376">
        <f>V409*('7. INPUT O&amp;N UC'!$M151/(1-'7. INPUT O&amp;N UC'!$M151))</f>
        <v>0</v>
      </c>
      <c r="W486" s="376">
        <f>W409*('7. INPUT O&amp;N UC'!$M151/(1-'7. INPUT O&amp;N UC'!$M151))</f>
        <v>0</v>
      </c>
      <c r="X486" s="376">
        <f>X409*('7. INPUT O&amp;N UC'!$M151/(1-'7. INPUT O&amp;N UC'!$M151))</f>
        <v>0</v>
      </c>
      <c r="Y486" s="376">
        <f>Y409*('7. INPUT O&amp;N UC'!$M151/(1-'7. INPUT O&amp;N UC'!$M151))</f>
        <v>0</v>
      </c>
      <c r="Z486" s="376">
        <f>Z409*('7. INPUT O&amp;N UC'!$M151/(1-'7. INPUT O&amp;N UC'!$M151))</f>
        <v>0</v>
      </c>
      <c r="AA486" s="376">
        <f>AA409*('7. INPUT O&amp;N UC'!$M151/(1-'7. INPUT O&amp;N UC'!$M151))</f>
        <v>0</v>
      </c>
      <c r="AB486" s="376">
        <f>AB409*('7. INPUT O&amp;N UC'!$M151/(1-'7. INPUT O&amp;N UC'!$M151))</f>
        <v>0</v>
      </c>
      <c r="AC486" s="376">
        <f>AC409*('7. INPUT O&amp;N UC'!$M151/(1-'7. INPUT O&amp;N UC'!$M151))</f>
        <v>0</v>
      </c>
      <c r="AD486" s="376">
        <f>AD409*('7. INPUT O&amp;N UC'!$M151/(1-'7. INPUT O&amp;N UC'!$M151))</f>
        <v>0</v>
      </c>
      <c r="AE486" s="376">
        <f>AE409*('7. INPUT O&amp;N UC'!$M151/(1-'7. INPUT O&amp;N UC'!$M151))</f>
        <v>0</v>
      </c>
      <c r="AF486" s="376">
        <f>AF409*('7. INPUT O&amp;N UC'!$M151/(1-'7. INPUT O&amp;N UC'!$M151))</f>
        <v>0</v>
      </c>
      <c r="AG486" s="376">
        <f>AG409*('7. INPUT O&amp;N UC'!$M151/(1-'7. INPUT O&amp;N UC'!$M151))</f>
        <v>0</v>
      </c>
      <c r="AH486" s="376">
        <f>AH409*('7. INPUT O&amp;N UC'!$M151/(1-'7. INPUT O&amp;N UC'!$M151))</f>
        <v>0</v>
      </c>
      <c r="AI486" s="376">
        <f>AI409*('7. INPUT O&amp;N UC'!$M151/(1-'7. INPUT O&amp;N UC'!$M151))</f>
        <v>0</v>
      </c>
      <c r="AJ486" s="376">
        <f>AJ409*('7. INPUT O&amp;N UC'!$M151/(1-'7. INPUT O&amp;N UC'!$M151))</f>
        <v>0</v>
      </c>
      <c r="AK486" s="376">
        <f>AK409*('7. INPUT O&amp;N UC'!$M151/(1-'7. INPUT O&amp;N UC'!$M151))</f>
        <v>0</v>
      </c>
      <c r="AL486" s="376">
        <f>AL409*('7. INPUT O&amp;N UC'!$M151/(1-'7. INPUT O&amp;N UC'!$M151))</f>
        <v>0</v>
      </c>
      <c r="AM486" s="376">
        <f>AM409*('7. INPUT O&amp;N UC'!$M151/(1-'7. INPUT O&amp;N UC'!$M151))</f>
        <v>0</v>
      </c>
      <c r="AN486" s="376">
        <f>AN409*('7. INPUT O&amp;N UC'!$M151/(1-'7. INPUT O&amp;N UC'!$M151))</f>
        <v>0</v>
      </c>
      <c r="AO486" s="376">
        <f>AO409*('7. INPUT O&amp;N UC'!$M151/(1-'7. INPUT O&amp;N UC'!$M151))</f>
        <v>0</v>
      </c>
      <c r="AP486" s="376">
        <f>AP409*('7. INPUT O&amp;N UC'!$M151/(1-'7. INPUT O&amp;N UC'!$M151))</f>
        <v>0</v>
      </c>
      <c r="AQ486" s="376">
        <f>AQ409*('7. INPUT O&amp;N UC'!$M151/(1-'7. INPUT O&amp;N UC'!$M151))</f>
        <v>0</v>
      </c>
      <c r="AR486" s="376">
        <f>AR409*('7. INPUT O&amp;N UC'!$M151/(1-'7. INPUT O&amp;N UC'!$M151))</f>
        <v>0</v>
      </c>
      <c r="AS486" s="376">
        <f>AS409*('7. INPUT O&amp;N UC'!$M151/(1-'7. INPUT O&amp;N UC'!$M151))</f>
        <v>0</v>
      </c>
      <c r="AT486" s="376">
        <f>AT409*('7. INPUT O&amp;N UC'!$M151/(1-'7. INPUT O&amp;N UC'!$M151))</f>
        <v>0</v>
      </c>
      <c r="AU486" s="376">
        <f>AU409*('7. INPUT O&amp;N UC'!$M151/(1-'7. INPUT O&amp;N UC'!$M151))</f>
        <v>0</v>
      </c>
      <c r="AV486" s="376">
        <f>AV409*('7. INPUT O&amp;N UC'!$M151/(1-'7. INPUT O&amp;N UC'!$M151))</f>
        <v>0</v>
      </c>
      <c r="AW486" s="376">
        <f>AW409*('7. INPUT O&amp;N UC'!$M151/(1-'7. INPUT O&amp;N UC'!$M151))</f>
        <v>0</v>
      </c>
      <c r="AX486" s="376">
        <f>AX409*('7. INPUT O&amp;N UC'!$M151/(1-'7. INPUT O&amp;N UC'!$M151))</f>
        <v>0</v>
      </c>
      <c r="AY486" s="376">
        <f>AY409*('7. INPUT O&amp;N UC'!$M151/(1-'7. INPUT O&amp;N UC'!$M151))</f>
        <v>0</v>
      </c>
      <c r="AZ486" s="376">
        <f>AZ409*('7. INPUT O&amp;N UC'!$M151/(1-'7. INPUT O&amp;N UC'!$M151))</f>
        <v>0</v>
      </c>
      <c r="BA486" s="376">
        <f>BA409*('7. INPUT O&amp;N UC'!$M151/(1-'7. INPUT O&amp;N UC'!$M151))</f>
        <v>0</v>
      </c>
      <c r="BB486" s="376">
        <f>BB409*('7. INPUT O&amp;N UC'!$M151/(1-'7. INPUT O&amp;N UC'!$M151))</f>
        <v>0</v>
      </c>
      <c r="BC486" s="376">
        <f>BC409*('7. INPUT O&amp;N UC'!$M151/(1-'7. INPUT O&amp;N UC'!$M151))</f>
        <v>0</v>
      </c>
      <c r="BD486" s="376">
        <f>BD409*('7. INPUT O&amp;N UC'!$M151/(1-'7. INPUT O&amp;N UC'!$M151))</f>
        <v>0</v>
      </c>
      <c r="BE486" s="376">
        <f>BE409*('7. INPUT O&amp;N UC'!$M151/(1-'7. INPUT O&amp;N UC'!$M151))</f>
        <v>0</v>
      </c>
      <c r="BF486" s="376">
        <f>BF409*('7. INPUT O&amp;N UC'!$M151/(1-'7. INPUT O&amp;N UC'!$M151))</f>
        <v>0</v>
      </c>
      <c r="BG486" s="376">
        <f>BG409*('7. INPUT O&amp;N UC'!$M151/(1-'7. INPUT O&amp;N UC'!$M151))</f>
        <v>0</v>
      </c>
      <c r="BH486" s="376">
        <f>BH409*('7. INPUT O&amp;N UC'!$M151/(1-'7. INPUT O&amp;N UC'!$M151))</f>
        <v>0</v>
      </c>
      <c r="BI486" s="376">
        <f>BI409*('7. INPUT O&amp;N UC'!$M151/(1-'7. INPUT O&amp;N UC'!$M151))</f>
        <v>0</v>
      </c>
      <c r="BJ486" s="376">
        <f>BJ409*('7. INPUT O&amp;N UC'!$M151/(1-'7. INPUT O&amp;N UC'!$M151))</f>
        <v>0</v>
      </c>
      <c r="BK486" s="376">
        <f>BK409*('7. INPUT O&amp;N UC'!$M151/(1-'7. INPUT O&amp;N UC'!$M151))</f>
        <v>0</v>
      </c>
      <c r="BL486" s="376">
        <f>BL409*('7. INPUT O&amp;N UC'!$M151/(1-'7. INPUT O&amp;N UC'!$M151))</f>
        <v>0</v>
      </c>
      <c r="BM486" s="376">
        <f>BM409*('7. INPUT O&amp;N UC'!$M151/(1-'7. INPUT O&amp;N UC'!$M151))</f>
        <v>0</v>
      </c>
      <c r="BN486" s="376">
        <f>BN409*('7. INPUT O&amp;N UC'!$M151/(1-'7. INPUT O&amp;N UC'!$M151))</f>
        <v>0</v>
      </c>
      <c r="BO486" s="376">
        <f>BO409*('7. INPUT O&amp;N UC'!$M151/(1-'7. INPUT O&amp;N UC'!$M151))</f>
        <v>0</v>
      </c>
      <c r="BP486" s="376">
        <f>BP409*('7. INPUT O&amp;N UC'!$M151/(1-'7. INPUT O&amp;N UC'!$M151))</f>
        <v>0</v>
      </c>
      <c r="BQ486" s="376">
        <f>BQ409*('7. INPUT O&amp;N UC'!$M151/(1-'7. INPUT O&amp;N UC'!$M151))</f>
        <v>0</v>
      </c>
      <c r="BR486" s="376">
        <f>BR409*('7. INPUT O&amp;N UC'!$M151/(1-'7. INPUT O&amp;N UC'!$M151))</f>
        <v>0</v>
      </c>
      <c r="BS486" s="376">
        <f>BS409*('7. INPUT O&amp;N UC'!$M151/(1-'7. INPUT O&amp;N UC'!$M151))</f>
        <v>0</v>
      </c>
    </row>
    <row r="487" spans="2:71" outlineLevel="2">
      <c r="B487" s="379" t="str">
        <f t="shared" si="258"/>
        <v>O&amp;N UC-4.1.4-Item #10</v>
      </c>
      <c r="C487" s="379">
        <f t="shared" si="258"/>
        <v>0</v>
      </c>
      <c r="E487" s="378">
        <f t="shared" si="244"/>
        <v>0</v>
      </c>
      <c r="F487" s="378">
        <f t="shared" si="245"/>
        <v>0</v>
      </c>
      <c r="G487" s="378">
        <f t="shared" si="246"/>
        <v>0</v>
      </c>
      <c r="H487" s="378">
        <f t="shared" si="247"/>
        <v>0</v>
      </c>
      <c r="I487" s="378">
        <f t="shared" si="248"/>
        <v>0</v>
      </c>
      <c r="J487" s="378">
        <f t="shared" si="249"/>
        <v>0</v>
      </c>
      <c r="K487" s="322"/>
      <c r="L487" s="378">
        <f>L410*('7. INPUT O&amp;N UC'!$M152/(1-'7. INPUT O&amp;N UC'!$M152))</f>
        <v>0</v>
      </c>
      <c r="M487" s="378">
        <f>M410*('7. INPUT O&amp;N UC'!$M152/(1-'7. INPUT O&amp;N UC'!$M152))</f>
        <v>0</v>
      </c>
      <c r="N487" s="378">
        <f>N410*('7. INPUT O&amp;N UC'!$M152/(1-'7. INPUT O&amp;N UC'!$M152))</f>
        <v>0</v>
      </c>
      <c r="O487" s="378">
        <f>O410*('7. INPUT O&amp;N UC'!$M152/(1-'7. INPUT O&amp;N UC'!$M152))</f>
        <v>0</v>
      </c>
      <c r="P487" s="378">
        <f>P410*('7. INPUT O&amp;N UC'!$M152/(1-'7. INPUT O&amp;N UC'!$M152))</f>
        <v>0</v>
      </c>
      <c r="Q487" s="378">
        <f>Q410*('7. INPUT O&amp;N UC'!$M152/(1-'7. INPUT O&amp;N UC'!$M152))</f>
        <v>0</v>
      </c>
      <c r="R487" s="378">
        <f>R410*('7. INPUT O&amp;N UC'!$M152/(1-'7. INPUT O&amp;N UC'!$M152))</f>
        <v>0</v>
      </c>
      <c r="S487" s="378">
        <f>S410*('7. INPUT O&amp;N UC'!$M152/(1-'7. INPUT O&amp;N UC'!$M152))</f>
        <v>0</v>
      </c>
      <c r="T487" s="378">
        <f>T410*('7. INPUT O&amp;N UC'!$M152/(1-'7. INPUT O&amp;N UC'!$M152))</f>
        <v>0</v>
      </c>
      <c r="U487" s="378">
        <f>U410*('7. INPUT O&amp;N UC'!$M152/(1-'7. INPUT O&amp;N UC'!$M152))</f>
        <v>0</v>
      </c>
      <c r="V487" s="378">
        <f>V410*('7. INPUT O&amp;N UC'!$M152/(1-'7. INPUT O&amp;N UC'!$M152))</f>
        <v>0</v>
      </c>
      <c r="W487" s="378">
        <f>W410*('7. INPUT O&amp;N UC'!$M152/(1-'7. INPUT O&amp;N UC'!$M152))</f>
        <v>0</v>
      </c>
      <c r="X487" s="378">
        <f>X410*('7. INPUT O&amp;N UC'!$M152/(1-'7. INPUT O&amp;N UC'!$M152))</f>
        <v>0</v>
      </c>
      <c r="Y487" s="378">
        <f>Y410*('7. INPUT O&amp;N UC'!$M152/(1-'7. INPUT O&amp;N UC'!$M152))</f>
        <v>0</v>
      </c>
      <c r="Z487" s="378">
        <f>Z410*('7. INPUT O&amp;N UC'!$M152/(1-'7. INPUT O&amp;N UC'!$M152))</f>
        <v>0</v>
      </c>
      <c r="AA487" s="378">
        <f>AA410*('7. INPUT O&amp;N UC'!$M152/(1-'7. INPUT O&amp;N UC'!$M152))</f>
        <v>0</v>
      </c>
      <c r="AB487" s="378">
        <f>AB410*('7. INPUT O&amp;N UC'!$M152/(1-'7. INPUT O&amp;N UC'!$M152))</f>
        <v>0</v>
      </c>
      <c r="AC487" s="378">
        <f>AC410*('7. INPUT O&amp;N UC'!$M152/(1-'7. INPUT O&amp;N UC'!$M152))</f>
        <v>0</v>
      </c>
      <c r="AD487" s="378">
        <f>AD410*('7. INPUT O&amp;N UC'!$M152/(1-'7. INPUT O&amp;N UC'!$M152))</f>
        <v>0</v>
      </c>
      <c r="AE487" s="378">
        <f>AE410*('7. INPUT O&amp;N UC'!$M152/(1-'7. INPUT O&amp;N UC'!$M152))</f>
        <v>0</v>
      </c>
      <c r="AF487" s="378">
        <f>AF410*('7. INPUT O&amp;N UC'!$M152/(1-'7. INPUT O&amp;N UC'!$M152))</f>
        <v>0</v>
      </c>
      <c r="AG487" s="378">
        <f>AG410*('7. INPUT O&amp;N UC'!$M152/(1-'7. INPUT O&amp;N UC'!$M152))</f>
        <v>0</v>
      </c>
      <c r="AH487" s="378">
        <f>AH410*('7. INPUT O&amp;N UC'!$M152/(1-'7. INPUT O&amp;N UC'!$M152))</f>
        <v>0</v>
      </c>
      <c r="AI487" s="378">
        <f>AI410*('7. INPUT O&amp;N UC'!$M152/(1-'7. INPUT O&amp;N UC'!$M152))</f>
        <v>0</v>
      </c>
      <c r="AJ487" s="378">
        <f>AJ410*('7. INPUT O&amp;N UC'!$M152/(1-'7. INPUT O&amp;N UC'!$M152))</f>
        <v>0</v>
      </c>
      <c r="AK487" s="378">
        <f>AK410*('7. INPUT O&amp;N UC'!$M152/(1-'7. INPUT O&amp;N UC'!$M152))</f>
        <v>0</v>
      </c>
      <c r="AL487" s="378">
        <f>AL410*('7. INPUT O&amp;N UC'!$M152/(1-'7. INPUT O&amp;N UC'!$M152))</f>
        <v>0</v>
      </c>
      <c r="AM487" s="378">
        <f>AM410*('7. INPUT O&amp;N UC'!$M152/(1-'7. INPUT O&amp;N UC'!$M152))</f>
        <v>0</v>
      </c>
      <c r="AN487" s="378">
        <f>AN410*('7. INPUT O&amp;N UC'!$M152/(1-'7. INPUT O&amp;N UC'!$M152))</f>
        <v>0</v>
      </c>
      <c r="AO487" s="378">
        <f>AO410*('7. INPUT O&amp;N UC'!$M152/(1-'7. INPUT O&amp;N UC'!$M152))</f>
        <v>0</v>
      </c>
      <c r="AP487" s="378">
        <f>AP410*('7. INPUT O&amp;N UC'!$M152/(1-'7. INPUT O&amp;N UC'!$M152))</f>
        <v>0</v>
      </c>
      <c r="AQ487" s="378">
        <f>AQ410*('7. INPUT O&amp;N UC'!$M152/(1-'7. INPUT O&amp;N UC'!$M152))</f>
        <v>0</v>
      </c>
      <c r="AR487" s="378">
        <f>AR410*('7. INPUT O&amp;N UC'!$M152/(1-'7. INPUT O&amp;N UC'!$M152))</f>
        <v>0</v>
      </c>
      <c r="AS487" s="378">
        <f>AS410*('7. INPUT O&amp;N UC'!$M152/(1-'7. INPUT O&amp;N UC'!$M152))</f>
        <v>0</v>
      </c>
      <c r="AT487" s="378">
        <f>AT410*('7. INPUT O&amp;N UC'!$M152/(1-'7. INPUT O&amp;N UC'!$M152))</f>
        <v>0</v>
      </c>
      <c r="AU487" s="378">
        <f>AU410*('7. INPUT O&amp;N UC'!$M152/(1-'7. INPUT O&amp;N UC'!$M152))</f>
        <v>0</v>
      </c>
      <c r="AV487" s="378">
        <f>AV410*('7. INPUT O&amp;N UC'!$M152/(1-'7. INPUT O&amp;N UC'!$M152))</f>
        <v>0</v>
      </c>
      <c r="AW487" s="378">
        <f>AW410*('7. INPUT O&amp;N UC'!$M152/(1-'7. INPUT O&amp;N UC'!$M152))</f>
        <v>0</v>
      </c>
      <c r="AX487" s="378">
        <f>AX410*('7. INPUT O&amp;N UC'!$M152/(1-'7. INPUT O&amp;N UC'!$M152))</f>
        <v>0</v>
      </c>
      <c r="AY487" s="378">
        <f>AY410*('7. INPUT O&amp;N UC'!$M152/(1-'7. INPUT O&amp;N UC'!$M152))</f>
        <v>0</v>
      </c>
      <c r="AZ487" s="378">
        <f>AZ410*('7. INPUT O&amp;N UC'!$M152/(1-'7. INPUT O&amp;N UC'!$M152))</f>
        <v>0</v>
      </c>
      <c r="BA487" s="378">
        <f>BA410*('7. INPUT O&amp;N UC'!$M152/(1-'7. INPUT O&amp;N UC'!$M152))</f>
        <v>0</v>
      </c>
      <c r="BB487" s="378">
        <f>BB410*('7. INPUT O&amp;N UC'!$M152/(1-'7. INPUT O&amp;N UC'!$M152))</f>
        <v>0</v>
      </c>
      <c r="BC487" s="378">
        <f>BC410*('7. INPUT O&amp;N UC'!$M152/(1-'7. INPUT O&amp;N UC'!$M152))</f>
        <v>0</v>
      </c>
      <c r="BD487" s="378">
        <f>BD410*('7. INPUT O&amp;N UC'!$M152/(1-'7. INPUT O&amp;N UC'!$M152))</f>
        <v>0</v>
      </c>
      <c r="BE487" s="378">
        <f>BE410*('7. INPUT O&amp;N UC'!$M152/(1-'7. INPUT O&amp;N UC'!$M152))</f>
        <v>0</v>
      </c>
      <c r="BF487" s="378">
        <f>BF410*('7. INPUT O&amp;N UC'!$M152/(1-'7. INPUT O&amp;N UC'!$M152))</f>
        <v>0</v>
      </c>
      <c r="BG487" s="378">
        <f>BG410*('7. INPUT O&amp;N UC'!$M152/(1-'7. INPUT O&amp;N UC'!$M152))</f>
        <v>0</v>
      </c>
      <c r="BH487" s="378">
        <f>BH410*('7. INPUT O&amp;N UC'!$M152/(1-'7. INPUT O&amp;N UC'!$M152))</f>
        <v>0</v>
      </c>
      <c r="BI487" s="378">
        <f>BI410*('7. INPUT O&amp;N UC'!$M152/(1-'7. INPUT O&amp;N UC'!$M152))</f>
        <v>0</v>
      </c>
      <c r="BJ487" s="378">
        <f>BJ410*('7. INPUT O&amp;N UC'!$M152/(1-'7. INPUT O&amp;N UC'!$M152))</f>
        <v>0</v>
      </c>
      <c r="BK487" s="378">
        <f>BK410*('7. INPUT O&amp;N UC'!$M152/(1-'7. INPUT O&amp;N UC'!$M152))</f>
        <v>0</v>
      </c>
      <c r="BL487" s="378">
        <f>BL410*('7. INPUT O&amp;N UC'!$M152/(1-'7. INPUT O&amp;N UC'!$M152))</f>
        <v>0</v>
      </c>
      <c r="BM487" s="378">
        <f>BM410*('7. INPUT O&amp;N UC'!$M152/(1-'7. INPUT O&amp;N UC'!$M152))</f>
        <v>0</v>
      </c>
      <c r="BN487" s="378">
        <f>BN410*('7. INPUT O&amp;N UC'!$M152/(1-'7. INPUT O&amp;N UC'!$M152))</f>
        <v>0</v>
      </c>
      <c r="BO487" s="378">
        <f>BO410*('7. INPUT O&amp;N UC'!$M152/(1-'7. INPUT O&amp;N UC'!$M152))</f>
        <v>0</v>
      </c>
      <c r="BP487" s="378">
        <f>BP410*('7. INPUT O&amp;N UC'!$M152/(1-'7. INPUT O&amp;N UC'!$M152))</f>
        <v>0</v>
      </c>
      <c r="BQ487" s="378">
        <f>BQ410*('7. INPUT O&amp;N UC'!$M152/(1-'7. INPUT O&amp;N UC'!$M152))</f>
        <v>0</v>
      </c>
      <c r="BR487" s="378">
        <f>BR410*('7. INPUT O&amp;N UC'!$M152/(1-'7. INPUT O&amp;N UC'!$M152))</f>
        <v>0</v>
      </c>
      <c r="BS487" s="378">
        <f>BS410*('7. INPUT O&amp;N UC'!$M152/(1-'7. INPUT O&amp;N UC'!$M152))</f>
        <v>0</v>
      </c>
    </row>
    <row r="488" spans="2:71" s="156" customFormat="1" outlineLevel="1">
      <c r="B488" s="380" t="str">
        <f>'7. INPUT O&amp;N UC'!D194</f>
        <v>4.2.5</v>
      </c>
      <c r="C488" s="133" t="str">
        <f>'7. INPUT O&amp;N UC'!E194</f>
        <v>O&amp;N UC - NTT - Discounts - Pull-through Deployment &amp; set-up</v>
      </c>
      <c r="E488" s="375">
        <f t="shared" si="244"/>
        <v>0</v>
      </c>
      <c r="F488" s="375">
        <f t="shared" si="245"/>
        <v>0</v>
      </c>
      <c r="G488" s="375">
        <f t="shared" si="246"/>
        <v>0</v>
      </c>
      <c r="H488" s="375">
        <f t="shared" si="247"/>
        <v>0</v>
      </c>
      <c r="I488" s="375">
        <f t="shared" si="248"/>
        <v>0</v>
      </c>
      <c r="J488" s="375">
        <f t="shared" si="249"/>
        <v>0</v>
      </c>
      <c r="K488" s="372"/>
      <c r="L488" s="375">
        <f>SUM(L489:L498)</f>
        <v>0</v>
      </c>
      <c r="M488" s="375">
        <f t="shared" ref="M488:BS488" si="259">SUM(M489:M498)</f>
        <v>0</v>
      </c>
      <c r="N488" s="375">
        <f t="shared" si="259"/>
        <v>0</v>
      </c>
      <c r="O488" s="375">
        <f t="shared" si="259"/>
        <v>0</v>
      </c>
      <c r="P488" s="375">
        <f t="shared" si="259"/>
        <v>0</v>
      </c>
      <c r="Q488" s="375">
        <f t="shared" si="259"/>
        <v>0</v>
      </c>
      <c r="R488" s="375">
        <f t="shared" si="259"/>
        <v>0</v>
      </c>
      <c r="S488" s="375">
        <f t="shared" si="259"/>
        <v>0</v>
      </c>
      <c r="T488" s="375">
        <f t="shared" si="259"/>
        <v>0</v>
      </c>
      <c r="U488" s="375">
        <f t="shared" si="259"/>
        <v>0</v>
      </c>
      <c r="V488" s="375">
        <f t="shared" si="259"/>
        <v>0</v>
      </c>
      <c r="W488" s="375">
        <f t="shared" si="259"/>
        <v>0</v>
      </c>
      <c r="X488" s="375">
        <f t="shared" si="259"/>
        <v>0</v>
      </c>
      <c r="Y488" s="375">
        <f t="shared" si="259"/>
        <v>0</v>
      </c>
      <c r="Z488" s="375">
        <f t="shared" si="259"/>
        <v>0</v>
      </c>
      <c r="AA488" s="375">
        <f t="shared" si="259"/>
        <v>0</v>
      </c>
      <c r="AB488" s="375">
        <f t="shared" si="259"/>
        <v>0</v>
      </c>
      <c r="AC488" s="375">
        <f t="shared" si="259"/>
        <v>0</v>
      </c>
      <c r="AD488" s="375">
        <f t="shared" si="259"/>
        <v>0</v>
      </c>
      <c r="AE488" s="375">
        <f t="shared" si="259"/>
        <v>0</v>
      </c>
      <c r="AF488" s="375">
        <f t="shared" si="259"/>
        <v>0</v>
      </c>
      <c r="AG488" s="375">
        <f t="shared" si="259"/>
        <v>0</v>
      </c>
      <c r="AH488" s="375">
        <f t="shared" si="259"/>
        <v>0</v>
      </c>
      <c r="AI488" s="375">
        <f t="shared" si="259"/>
        <v>0</v>
      </c>
      <c r="AJ488" s="375">
        <f t="shared" si="259"/>
        <v>0</v>
      </c>
      <c r="AK488" s="375">
        <f t="shared" si="259"/>
        <v>0</v>
      </c>
      <c r="AL488" s="375">
        <f t="shared" si="259"/>
        <v>0</v>
      </c>
      <c r="AM488" s="375">
        <f t="shared" si="259"/>
        <v>0</v>
      </c>
      <c r="AN488" s="375">
        <f t="shared" si="259"/>
        <v>0</v>
      </c>
      <c r="AO488" s="375">
        <f t="shared" si="259"/>
        <v>0</v>
      </c>
      <c r="AP488" s="375">
        <f t="shared" si="259"/>
        <v>0</v>
      </c>
      <c r="AQ488" s="375">
        <f t="shared" si="259"/>
        <v>0</v>
      </c>
      <c r="AR488" s="375">
        <f t="shared" si="259"/>
        <v>0</v>
      </c>
      <c r="AS488" s="375">
        <f t="shared" si="259"/>
        <v>0</v>
      </c>
      <c r="AT488" s="375">
        <f t="shared" si="259"/>
        <v>0</v>
      </c>
      <c r="AU488" s="375">
        <f t="shared" si="259"/>
        <v>0</v>
      </c>
      <c r="AV488" s="375">
        <f t="shared" si="259"/>
        <v>0</v>
      </c>
      <c r="AW488" s="375">
        <f t="shared" si="259"/>
        <v>0</v>
      </c>
      <c r="AX488" s="375">
        <f t="shared" si="259"/>
        <v>0</v>
      </c>
      <c r="AY488" s="375">
        <f t="shared" si="259"/>
        <v>0</v>
      </c>
      <c r="AZ488" s="375">
        <f t="shared" si="259"/>
        <v>0</v>
      </c>
      <c r="BA488" s="375">
        <f t="shared" si="259"/>
        <v>0</v>
      </c>
      <c r="BB488" s="375">
        <f t="shared" si="259"/>
        <v>0</v>
      </c>
      <c r="BC488" s="375">
        <f t="shared" si="259"/>
        <v>0</v>
      </c>
      <c r="BD488" s="375">
        <f t="shared" si="259"/>
        <v>0</v>
      </c>
      <c r="BE488" s="375">
        <f t="shared" si="259"/>
        <v>0</v>
      </c>
      <c r="BF488" s="375">
        <f t="shared" si="259"/>
        <v>0</v>
      </c>
      <c r="BG488" s="375">
        <f t="shared" si="259"/>
        <v>0</v>
      </c>
      <c r="BH488" s="375">
        <f t="shared" si="259"/>
        <v>0</v>
      </c>
      <c r="BI488" s="375">
        <f t="shared" si="259"/>
        <v>0</v>
      </c>
      <c r="BJ488" s="375">
        <f t="shared" si="259"/>
        <v>0</v>
      </c>
      <c r="BK488" s="375">
        <f t="shared" si="259"/>
        <v>0</v>
      </c>
      <c r="BL488" s="375">
        <f t="shared" si="259"/>
        <v>0</v>
      </c>
      <c r="BM488" s="375">
        <f t="shared" si="259"/>
        <v>0</v>
      </c>
      <c r="BN488" s="375">
        <f t="shared" si="259"/>
        <v>0</v>
      </c>
      <c r="BO488" s="375">
        <f t="shared" si="259"/>
        <v>0</v>
      </c>
      <c r="BP488" s="375">
        <f t="shared" si="259"/>
        <v>0</v>
      </c>
      <c r="BQ488" s="375">
        <f t="shared" si="259"/>
        <v>0</v>
      </c>
      <c r="BR488" s="375">
        <f t="shared" si="259"/>
        <v>0</v>
      </c>
      <c r="BS488" s="375">
        <f t="shared" si="259"/>
        <v>0</v>
      </c>
    </row>
    <row r="489" spans="2:71" outlineLevel="2">
      <c r="B489" s="130" t="str">
        <f t="shared" ref="B489:C498" si="260">B412</f>
        <v>O&amp;N UC-4.1.5-Item #1</v>
      </c>
      <c r="C489" s="130">
        <f t="shared" si="260"/>
        <v>0</v>
      </c>
      <c r="E489" s="376">
        <f t="shared" si="244"/>
        <v>0</v>
      </c>
      <c r="F489" s="376">
        <f t="shared" si="245"/>
        <v>0</v>
      </c>
      <c r="G489" s="376">
        <f t="shared" si="246"/>
        <v>0</v>
      </c>
      <c r="H489" s="376">
        <f t="shared" si="247"/>
        <v>0</v>
      </c>
      <c r="I489" s="376">
        <f t="shared" si="248"/>
        <v>0</v>
      </c>
      <c r="J489" s="376">
        <f t="shared" si="249"/>
        <v>0</v>
      </c>
      <c r="K489" s="322"/>
      <c r="L489" s="376">
        <f>L412*('7. INPUT O&amp;N UC'!$M158/(1-'7. INPUT O&amp;N UC'!$M158))</f>
        <v>0</v>
      </c>
      <c r="M489" s="376">
        <f>M412*('7. INPUT O&amp;N UC'!$M158/(1-'7. INPUT O&amp;N UC'!$M158))</f>
        <v>0</v>
      </c>
      <c r="N489" s="376">
        <f>N412*('7. INPUT O&amp;N UC'!$M158/(1-'7. INPUT O&amp;N UC'!$M158))</f>
        <v>0</v>
      </c>
      <c r="O489" s="376">
        <f>O412*('7. INPUT O&amp;N UC'!$M158/(1-'7. INPUT O&amp;N UC'!$M158))</f>
        <v>0</v>
      </c>
      <c r="P489" s="376">
        <f>P412*('7. INPUT O&amp;N UC'!$M158/(1-'7. INPUT O&amp;N UC'!$M158))</f>
        <v>0</v>
      </c>
      <c r="Q489" s="376">
        <f>Q412*('7. INPUT O&amp;N UC'!$M158/(1-'7. INPUT O&amp;N UC'!$M158))</f>
        <v>0</v>
      </c>
      <c r="R489" s="376">
        <f>R412*('7. INPUT O&amp;N UC'!$M158/(1-'7. INPUT O&amp;N UC'!$M158))</f>
        <v>0</v>
      </c>
      <c r="S489" s="376">
        <f>S412*('7. INPUT O&amp;N UC'!$M158/(1-'7. INPUT O&amp;N UC'!$M158))</f>
        <v>0</v>
      </c>
      <c r="T489" s="376">
        <f>T412*('7. INPUT O&amp;N UC'!$M158/(1-'7. INPUT O&amp;N UC'!$M158))</f>
        <v>0</v>
      </c>
      <c r="U489" s="376">
        <f>U412*('7. INPUT O&amp;N UC'!$M158/(1-'7. INPUT O&amp;N UC'!$M158))</f>
        <v>0</v>
      </c>
      <c r="V489" s="376">
        <f>V412*('7. INPUT O&amp;N UC'!$M158/(1-'7. INPUT O&amp;N UC'!$M158))</f>
        <v>0</v>
      </c>
      <c r="W489" s="376">
        <f>W412*('7. INPUT O&amp;N UC'!$M158/(1-'7. INPUT O&amp;N UC'!$M158))</f>
        <v>0</v>
      </c>
      <c r="X489" s="376">
        <f>X412*('7. INPUT O&amp;N UC'!$M158/(1-'7. INPUT O&amp;N UC'!$M158))</f>
        <v>0</v>
      </c>
      <c r="Y489" s="376">
        <f>Y412*('7. INPUT O&amp;N UC'!$M158/(1-'7. INPUT O&amp;N UC'!$M158))</f>
        <v>0</v>
      </c>
      <c r="Z489" s="376">
        <f>Z412*('7. INPUT O&amp;N UC'!$M158/(1-'7. INPUT O&amp;N UC'!$M158))</f>
        <v>0</v>
      </c>
      <c r="AA489" s="376">
        <f>AA412*('7. INPUT O&amp;N UC'!$M158/(1-'7. INPUT O&amp;N UC'!$M158))</f>
        <v>0</v>
      </c>
      <c r="AB489" s="376">
        <f>AB412*('7. INPUT O&amp;N UC'!$M158/(1-'7. INPUT O&amp;N UC'!$M158))</f>
        <v>0</v>
      </c>
      <c r="AC489" s="376">
        <f>AC412*('7. INPUT O&amp;N UC'!$M158/(1-'7. INPUT O&amp;N UC'!$M158))</f>
        <v>0</v>
      </c>
      <c r="AD489" s="376">
        <f>AD412*('7. INPUT O&amp;N UC'!$M158/(1-'7. INPUT O&amp;N UC'!$M158))</f>
        <v>0</v>
      </c>
      <c r="AE489" s="376">
        <f>AE412*('7. INPUT O&amp;N UC'!$M158/(1-'7. INPUT O&amp;N UC'!$M158))</f>
        <v>0</v>
      </c>
      <c r="AF489" s="376">
        <f>AF412*('7. INPUT O&amp;N UC'!$M158/(1-'7. INPUT O&amp;N UC'!$M158))</f>
        <v>0</v>
      </c>
      <c r="AG489" s="376">
        <f>AG412*('7. INPUT O&amp;N UC'!$M158/(1-'7. INPUT O&amp;N UC'!$M158))</f>
        <v>0</v>
      </c>
      <c r="AH489" s="376">
        <f>AH412*('7. INPUT O&amp;N UC'!$M158/(1-'7. INPUT O&amp;N UC'!$M158))</f>
        <v>0</v>
      </c>
      <c r="AI489" s="376">
        <f>AI412*('7. INPUT O&amp;N UC'!$M158/(1-'7. INPUT O&amp;N UC'!$M158))</f>
        <v>0</v>
      </c>
      <c r="AJ489" s="376">
        <f>AJ412*('7. INPUT O&amp;N UC'!$M158/(1-'7. INPUT O&amp;N UC'!$M158))</f>
        <v>0</v>
      </c>
      <c r="AK489" s="376">
        <f>AK412*('7. INPUT O&amp;N UC'!$M158/(1-'7. INPUT O&amp;N UC'!$M158))</f>
        <v>0</v>
      </c>
      <c r="AL489" s="376">
        <f>AL412*('7. INPUT O&amp;N UC'!$M158/(1-'7. INPUT O&amp;N UC'!$M158))</f>
        <v>0</v>
      </c>
      <c r="AM489" s="376">
        <f>AM412*('7. INPUT O&amp;N UC'!$M158/(1-'7. INPUT O&amp;N UC'!$M158))</f>
        <v>0</v>
      </c>
      <c r="AN489" s="376">
        <f>AN412*('7. INPUT O&amp;N UC'!$M158/(1-'7. INPUT O&amp;N UC'!$M158))</f>
        <v>0</v>
      </c>
      <c r="AO489" s="376">
        <f>AO412*('7. INPUT O&amp;N UC'!$M158/(1-'7. INPUT O&amp;N UC'!$M158))</f>
        <v>0</v>
      </c>
      <c r="AP489" s="376">
        <f>AP412*('7. INPUT O&amp;N UC'!$M158/(1-'7. INPUT O&amp;N UC'!$M158))</f>
        <v>0</v>
      </c>
      <c r="AQ489" s="376">
        <f>AQ412*('7. INPUT O&amp;N UC'!$M158/(1-'7. INPUT O&amp;N UC'!$M158))</f>
        <v>0</v>
      </c>
      <c r="AR489" s="376">
        <f>AR412*('7. INPUT O&amp;N UC'!$M158/(1-'7. INPUT O&amp;N UC'!$M158))</f>
        <v>0</v>
      </c>
      <c r="AS489" s="376">
        <f>AS412*('7. INPUT O&amp;N UC'!$M158/(1-'7. INPUT O&amp;N UC'!$M158))</f>
        <v>0</v>
      </c>
      <c r="AT489" s="376">
        <f>AT412*('7. INPUT O&amp;N UC'!$M158/(1-'7. INPUT O&amp;N UC'!$M158))</f>
        <v>0</v>
      </c>
      <c r="AU489" s="376">
        <f>AU412*('7. INPUT O&amp;N UC'!$M158/(1-'7. INPUT O&amp;N UC'!$M158))</f>
        <v>0</v>
      </c>
      <c r="AV489" s="376">
        <f>AV412*('7. INPUT O&amp;N UC'!$M158/(1-'7. INPUT O&amp;N UC'!$M158))</f>
        <v>0</v>
      </c>
      <c r="AW489" s="376">
        <f>AW412*('7. INPUT O&amp;N UC'!$M158/(1-'7. INPUT O&amp;N UC'!$M158))</f>
        <v>0</v>
      </c>
      <c r="AX489" s="376">
        <f>AX412*('7. INPUT O&amp;N UC'!$M158/(1-'7. INPUT O&amp;N UC'!$M158))</f>
        <v>0</v>
      </c>
      <c r="AY489" s="376">
        <f>AY412*('7. INPUT O&amp;N UC'!$M158/(1-'7. INPUT O&amp;N UC'!$M158))</f>
        <v>0</v>
      </c>
      <c r="AZ489" s="376">
        <f>AZ412*('7. INPUT O&amp;N UC'!$M158/(1-'7. INPUT O&amp;N UC'!$M158))</f>
        <v>0</v>
      </c>
      <c r="BA489" s="376">
        <f>BA412*('7. INPUT O&amp;N UC'!$M158/(1-'7. INPUT O&amp;N UC'!$M158))</f>
        <v>0</v>
      </c>
      <c r="BB489" s="376">
        <f>BB412*('7. INPUT O&amp;N UC'!$M158/(1-'7. INPUT O&amp;N UC'!$M158))</f>
        <v>0</v>
      </c>
      <c r="BC489" s="376">
        <f>BC412*('7. INPUT O&amp;N UC'!$M158/(1-'7. INPUT O&amp;N UC'!$M158))</f>
        <v>0</v>
      </c>
      <c r="BD489" s="376">
        <f>BD412*('7. INPUT O&amp;N UC'!$M158/(1-'7. INPUT O&amp;N UC'!$M158))</f>
        <v>0</v>
      </c>
      <c r="BE489" s="376">
        <f>BE412*('7. INPUT O&amp;N UC'!$M158/(1-'7. INPUT O&amp;N UC'!$M158))</f>
        <v>0</v>
      </c>
      <c r="BF489" s="376">
        <f>BF412*('7. INPUT O&amp;N UC'!$M158/(1-'7. INPUT O&amp;N UC'!$M158))</f>
        <v>0</v>
      </c>
      <c r="BG489" s="376">
        <f>BG412*('7. INPUT O&amp;N UC'!$M158/(1-'7. INPUT O&amp;N UC'!$M158))</f>
        <v>0</v>
      </c>
      <c r="BH489" s="376">
        <f>BH412*('7. INPUT O&amp;N UC'!$M158/(1-'7. INPUT O&amp;N UC'!$M158))</f>
        <v>0</v>
      </c>
      <c r="BI489" s="376">
        <f>BI412*('7. INPUT O&amp;N UC'!$M158/(1-'7. INPUT O&amp;N UC'!$M158))</f>
        <v>0</v>
      </c>
      <c r="BJ489" s="376">
        <f>BJ412*('7. INPUT O&amp;N UC'!$M158/(1-'7. INPUT O&amp;N UC'!$M158))</f>
        <v>0</v>
      </c>
      <c r="BK489" s="376">
        <f>BK412*('7. INPUT O&amp;N UC'!$M158/(1-'7. INPUT O&amp;N UC'!$M158))</f>
        <v>0</v>
      </c>
      <c r="BL489" s="376">
        <f>BL412*('7. INPUT O&amp;N UC'!$M158/(1-'7. INPUT O&amp;N UC'!$M158))</f>
        <v>0</v>
      </c>
      <c r="BM489" s="376">
        <f>BM412*('7. INPUT O&amp;N UC'!$M158/(1-'7. INPUT O&amp;N UC'!$M158))</f>
        <v>0</v>
      </c>
      <c r="BN489" s="376">
        <f>BN412*('7. INPUT O&amp;N UC'!$M158/(1-'7. INPUT O&amp;N UC'!$M158))</f>
        <v>0</v>
      </c>
      <c r="BO489" s="376">
        <f>BO412*('7. INPUT O&amp;N UC'!$M158/(1-'7. INPUT O&amp;N UC'!$M158))</f>
        <v>0</v>
      </c>
      <c r="BP489" s="376">
        <f>BP412*('7. INPUT O&amp;N UC'!$M158/(1-'7. INPUT O&amp;N UC'!$M158))</f>
        <v>0</v>
      </c>
      <c r="BQ489" s="376">
        <f>BQ412*('7. INPUT O&amp;N UC'!$M158/(1-'7. INPUT O&amp;N UC'!$M158))</f>
        <v>0</v>
      </c>
      <c r="BR489" s="376">
        <f>BR412*('7. INPUT O&amp;N UC'!$M158/(1-'7. INPUT O&amp;N UC'!$M158))</f>
        <v>0</v>
      </c>
      <c r="BS489" s="376">
        <f>BS412*('7. INPUT O&amp;N UC'!$M158/(1-'7. INPUT O&amp;N UC'!$M158))</f>
        <v>0</v>
      </c>
    </row>
    <row r="490" spans="2:71" outlineLevel="2">
      <c r="B490" s="130" t="str">
        <f t="shared" si="260"/>
        <v>O&amp;N UC-4.1.5-Item #2</v>
      </c>
      <c r="C490" s="130">
        <f t="shared" si="260"/>
        <v>0</v>
      </c>
      <c r="E490" s="376">
        <f t="shared" si="244"/>
        <v>0</v>
      </c>
      <c r="F490" s="376">
        <f t="shared" si="245"/>
        <v>0</v>
      </c>
      <c r="G490" s="376">
        <f t="shared" si="246"/>
        <v>0</v>
      </c>
      <c r="H490" s="376">
        <f t="shared" si="247"/>
        <v>0</v>
      </c>
      <c r="I490" s="376">
        <f t="shared" si="248"/>
        <v>0</v>
      </c>
      <c r="J490" s="376">
        <f t="shared" si="249"/>
        <v>0</v>
      </c>
      <c r="K490" s="322"/>
      <c r="L490" s="376">
        <f>L413*('7. INPUT O&amp;N UC'!$M159/(1-'7. INPUT O&amp;N UC'!$M159))</f>
        <v>0</v>
      </c>
      <c r="M490" s="376">
        <f>M413*('7. INPUT O&amp;N UC'!$M159/(1-'7. INPUT O&amp;N UC'!$M159))</f>
        <v>0</v>
      </c>
      <c r="N490" s="376">
        <f>N413*('7. INPUT O&amp;N UC'!$M159/(1-'7. INPUT O&amp;N UC'!$M159))</f>
        <v>0</v>
      </c>
      <c r="O490" s="376">
        <f>O413*('7. INPUT O&amp;N UC'!$M159/(1-'7. INPUT O&amp;N UC'!$M159))</f>
        <v>0</v>
      </c>
      <c r="P490" s="376">
        <f>P413*('7. INPUT O&amp;N UC'!$M159/(1-'7. INPUT O&amp;N UC'!$M159))</f>
        <v>0</v>
      </c>
      <c r="Q490" s="376">
        <f>Q413*('7. INPUT O&amp;N UC'!$M159/(1-'7. INPUT O&amp;N UC'!$M159))</f>
        <v>0</v>
      </c>
      <c r="R490" s="376">
        <f>R413*('7. INPUT O&amp;N UC'!$M159/(1-'7. INPUT O&amp;N UC'!$M159))</f>
        <v>0</v>
      </c>
      <c r="S490" s="376">
        <f>S413*('7. INPUT O&amp;N UC'!$M159/(1-'7. INPUT O&amp;N UC'!$M159))</f>
        <v>0</v>
      </c>
      <c r="T490" s="376">
        <f>T413*('7. INPUT O&amp;N UC'!$M159/(1-'7. INPUT O&amp;N UC'!$M159))</f>
        <v>0</v>
      </c>
      <c r="U490" s="376">
        <f>U413*('7. INPUT O&amp;N UC'!$M159/(1-'7. INPUT O&amp;N UC'!$M159))</f>
        <v>0</v>
      </c>
      <c r="V490" s="376">
        <f>V413*('7. INPUT O&amp;N UC'!$M159/(1-'7. INPUT O&amp;N UC'!$M159))</f>
        <v>0</v>
      </c>
      <c r="W490" s="376">
        <f>W413*('7. INPUT O&amp;N UC'!$M159/(1-'7. INPUT O&amp;N UC'!$M159))</f>
        <v>0</v>
      </c>
      <c r="X490" s="376">
        <f>X413*('7. INPUT O&amp;N UC'!$M159/(1-'7. INPUT O&amp;N UC'!$M159))</f>
        <v>0</v>
      </c>
      <c r="Y490" s="376">
        <f>Y413*('7. INPUT O&amp;N UC'!$M159/(1-'7. INPUT O&amp;N UC'!$M159))</f>
        <v>0</v>
      </c>
      <c r="Z490" s="376">
        <f>Z413*('7. INPUT O&amp;N UC'!$M159/(1-'7. INPUT O&amp;N UC'!$M159))</f>
        <v>0</v>
      </c>
      <c r="AA490" s="376">
        <f>AA413*('7. INPUT O&amp;N UC'!$M159/(1-'7. INPUT O&amp;N UC'!$M159))</f>
        <v>0</v>
      </c>
      <c r="AB490" s="376">
        <f>AB413*('7. INPUT O&amp;N UC'!$M159/(1-'7. INPUT O&amp;N UC'!$M159))</f>
        <v>0</v>
      </c>
      <c r="AC490" s="376">
        <f>AC413*('7. INPUT O&amp;N UC'!$M159/(1-'7. INPUT O&amp;N UC'!$M159))</f>
        <v>0</v>
      </c>
      <c r="AD490" s="376">
        <f>AD413*('7. INPUT O&amp;N UC'!$M159/(1-'7. INPUT O&amp;N UC'!$M159))</f>
        <v>0</v>
      </c>
      <c r="AE490" s="376">
        <f>AE413*('7. INPUT O&amp;N UC'!$M159/(1-'7. INPUT O&amp;N UC'!$M159))</f>
        <v>0</v>
      </c>
      <c r="AF490" s="376">
        <f>AF413*('7. INPUT O&amp;N UC'!$M159/(1-'7. INPUT O&amp;N UC'!$M159))</f>
        <v>0</v>
      </c>
      <c r="AG490" s="376">
        <f>AG413*('7. INPUT O&amp;N UC'!$M159/(1-'7. INPUT O&amp;N UC'!$M159))</f>
        <v>0</v>
      </c>
      <c r="AH490" s="376">
        <f>AH413*('7. INPUT O&amp;N UC'!$M159/(1-'7. INPUT O&amp;N UC'!$M159))</f>
        <v>0</v>
      </c>
      <c r="AI490" s="376">
        <f>AI413*('7. INPUT O&amp;N UC'!$M159/(1-'7. INPUT O&amp;N UC'!$M159))</f>
        <v>0</v>
      </c>
      <c r="AJ490" s="376">
        <f>AJ413*('7. INPUT O&amp;N UC'!$M159/(1-'7. INPUT O&amp;N UC'!$M159))</f>
        <v>0</v>
      </c>
      <c r="AK490" s="376">
        <f>AK413*('7. INPUT O&amp;N UC'!$M159/(1-'7. INPUT O&amp;N UC'!$M159))</f>
        <v>0</v>
      </c>
      <c r="AL490" s="376">
        <f>AL413*('7. INPUT O&amp;N UC'!$M159/(1-'7. INPUT O&amp;N UC'!$M159))</f>
        <v>0</v>
      </c>
      <c r="AM490" s="376">
        <f>AM413*('7. INPUT O&amp;N UC'!$M159/(1-'7. INPUT O&amp;N UC'!$M159))</f>
        <v>0</v>
      </c>
      <c r="AN490" s="376">
        <f>AN413*('7. INPUT O&amp;N UC'!$M159/(1-'7. INPUT O&amp;N UC'!$M159))</f>
        <v>0</v>
      </c>
      <c r="AO490" s="376">
        <f>AO413*('7. INPUT O&amp;N UC'!$M159/(1-'7. INPUT O&amp;N UC'!$M159))</f>
        <v>0</v>
      </c>
      <c r="AP490" s="376">
        <f>AP413*('7. INPUT O&amp;N UC'!$M159/(1-'7. INPUT O&amp;N UC'!$M159))</f>
        <v>0</v>
      </c>
      <c r="AQ490" s="376">
        <f>AQ413*('7. INPUT O&amp;N UC'!$M159/(1-'7. INPUT O&amp;N UC'!$M159))</f>
        <v>0</v>
      </c>
      <c r="AR490" s="376">
        <f>AR413*('7. INPUT O&amp;N UC'!$M159/(1-'7. INPUT O&amp;N UC'!$M159))</f>
        <v>0</v>
      </c>
      <c r="AS490" s="376">
        <f>AS413*('7. INPUT O&amp;N UC'!$M159/(1-'7. INPUT O&amp;N UC'!$M159))</f>
        <v>0</v>
      </c>
      <c r="AT490" s="376">
        <f>AT413*('7. INPUT O&amp;N UC'!$M159/(1-'7. INPUT O&amp;N UC'!$M159))</f>
        <v>0</v>
      </c>
      <c r="AU490" s="376">
        <f>AU413*('7. INPUT O&amp;N UC'!$M159/(1-'7. INPUT O&amp;N UC'!$M159))</f>
        <v>0</v>
      </c>
      <c r="AV490" s="376">
        <f>AV413*('7. INPUT O&amp;N UC'!$M159/(1-'7. INPUT O&amp;N UC'!$M159))</f>
        <v>0</v>
      </c>
      <c r="AW490" s="376">
        <f>AW413*('7. INPUT O&amp;N UC'!$M159/(1-'7. INPUT O&amp;N UC'!$M159))</f>
        <v>0</v>
      </c>
      <c r="AX490" s="376">
        <f>AX413*('7. INPUT O&amp;N UC'!$M159/(1-'7. INPUT O&amp;N UC'!$M159))</f>
        <v>0</v>
      </c>
      <c r="AY490" s="376">
        <f>AY413*('7. INPUT O&amp;N UC'!$M159/(1-'7. INPUT O&amp;N UC'!$M159))</f>
        <v>0</v>
      </c>
      <c r="AZ490" s="376">
        <f>AZ413*('7. INPUT O&amp;N UC'!$M159/(1-'7. INPUT O&amp;N UC'!$M159))</f>
        <v>0</v>
      </c>
      <c r="BA490" s="376">
        <f>BA413*('7. INPUT O&amp;N UC'!$M159/(1-'7. INPUT O&amp;N UC'!$M159))</f>
        <v>0</v>
      </c>
      <c r="BB490" s="376">
        <f>BB413*('7. INPUT O&amp;N UC'!$M159/(1-'7. INPUT O&amp;N UC'!$M159))</f>
        <v>0</v>
      </c>
      <c r="BC490" s="376">
        <f>BC413*('7. INPUT O&amp;N UC'!$M159/(1-'7. INPUT O&amp;N UC'!$M159))</f>
        <v>0</v>
      </c>
      <c r="BD490" s="376">
        <f>BD413*('7. INPUT O&amp;N UC'!$M159/(1-'7. INPUT O&amp;N UC'!$M159))</f>
        <v>0</v>
      </c>
      <c r="BE490" s="376">
        <f>BE413*('7. INPUT O&amp;N UC'!$M159/(1-'7. INPUT O&amp;N UC'!$M159))</f>
        <v>0</v>
      </c>
      <c r="BF490" s="376">
        <f>BF413*('7. INPUT O&amp;N UC'!$M159/(1-'7. INPUT O&amp;N UC'!$M159))</f>
        <v>0</v>
      </c>
      <c r="BG490" s="376">
        <f>BG413*('7. INPUT O&amp;N UC'!$M159/(1-'7. INPUT O&amp;N UC'!$M159))</f>
        <v>0</v>
      </c>
      <c r="BH490" s="376">
        <f>BH413*('7. INPUT O&amp;N UC'!$M159/(1-'7. INPUT O&amp;N UC'!$M159))</f>
        <v>0</v>
      </c>
      <c r="BI490" s="376">
        <f>BI413*('7. INPUT O&amp;N UC'!$M159/(1-'7. INPUT O&amp;N UC'!$M159))</f>
        <v>0</v>
      </c>
      <c r="BJ490" s="376">
        <f>BJ413*('7. INPUT O&amp;N UC'!$M159/(1-'7. INPUT O&amp;N UC'!$M159))</f>
        <v>0</v>
      </c>
      <c r="BK490" s="376">
        <f>BK413*('7. INPUT O&amp;N UC'!$M159/(1-'7. INPUT O&amp;N UC'!$M159))</f>
        <v>0</v>
      </c>
      <c r="BL490" s="376">
        <f>BL413*('7. INPUT O&amp;N UC'!$M159/(1-'7. INPUT O&amp;N UC'!$M159))</f>
        <v>0</v>
      </c>
      <c r="BM490" s="376">
        <f>BM413*('7. INPUT O&amp;N UC'!$M159/(1-'7. INPUT O&amp;N UC'!$M159))</f>
        <v>0</v>
      </c>
      <c r="BN490" s="376">
        <f>BN413*('7. INPUT O&amp;N UC'!$M159/(1-'7. INPUT O&amp;N UC'!$M159))</f>
        <v>0</v>
      </c>
      <c r="BO490" s="376">
        <f>BO413*('7. INPUT O&amp;N UC'!$M159/(1-'7. INPUT O&amp;N UC'!$M159))</f>
        <v>0</v>
      </c>
      <c r="BP490" s="376">
        <f>BP413*('7. INPUT O&amp;N UC'!$M159/(1-'7. INPUT O&amp;N UC'!$M159))</f>
        <v>0</v>
      </c>
      <c r="BQ490" s="376">
        <f>BQ413*('7. INPUT O&amp;N UC'!$M159/(1-'7. INPUT O&amp;N UC'!$M159))</f>
        <v>0</v>
      </c>
      <c r="BR490" s="376">
        <f>BR413*('7. INPUT O&amp;N UC'!$M159/(1-'7. INPUT O&amp;N UC'!$M159))</f>
        <v>0</v>
      </c>
      <c r="BS490" s="376">
        <f>BS413*('7. INPUT O&amp;N UC'!$M159/(1-'7. INPUT O&amp;N UC'!$M159))</f>
        <v>0</v>
      </c>
    </row>
    <row r="491" spans="2:71" outlineLevel="2">
      <c r="B491" s="130" t="str">
        <f t="shared" si="260"/>
        <v>O&amp;N UC-4.1.5-Item #3</v>
      </c>
      <c r="C491" s="130">
        <f t="shared" si="260"/>
        <v>0</v>
      </c>
      <c r="E491" s="376">
        <f t="shared" si="244"/>
        <v>0</v>
      </c>
      <c r="F491" s="376">
        <f t="shared" si="245"/>
        <v>0</v>
      </c>
      <c r="G491" s="376">
        <f t="shared" si="246"/>
        <v>0</v>
      </c>
      <c r="H491" s="376">
        <f t="shared" si="247"/>
        <v>0</v>
      </c>
      <c r="I491" s="376">
        <f t="shared" si="248"/>
        <v>0</v>
      </c>
      <c r="J491" s="376">
        <f t="shared" si="249"/>
        <v>0</v>
      </c>
      <c r="K491" s="322"/>
      <c r="L491" s="376">
        <f>L414*('7. INPUT O&amp;N UC'!$M160/(1-'7. INPUT O&amp;N UC'!$M160))</f>
        <v>0</v>
      </c>
      <c r="M491" s="376">
        <f>M414*('7. INPUT O&amp;N UC'!$M160/(1-'7. INPUT O&amp;N UC'!$M160))</f>
        <v>0</v>
      </c>
      <c r="N491" s="376">
        <f>N414*('7. INPUT O&amp;N UC'!$M160/(1-'7. INPUT O&amp;N UC'!$M160))</f>
        <v>0</v>
      </c>
      <c r="O491" s="376">
        <f>O414*('7. INPUT O&amp;N UC'!$M160/(1-'7. INPUT O&amp;N UC'!$M160))</f>
        <v>0</v>
      </c>
      <c r="P491" s="376">
        <f>P414*('7. INPUT O&amp;N UC'!$M160/(1-'7. INPUT O&amp;N UC'!$M160))</f>
        <v>0</v>
      </c>
      <c r="Q491" s="376">
        <f>Q414*('7. INPUT O&amp;N UC'!$M160/(1-'7. INPUT O&amp;N UC'!$M160))</f>
        <v>0</v>
      </c>
      <c r="R491" s="376">
        <f>R414*('7. INPUT O&amp;N UC'!$M160/(1-'7. INPUT O&amp;N UC'!$M160))</f>
        <v>0</v>
      </c>
      <c r="S491" s="376">
        <f>S414*('7. INPUT O&amp;N UC'!$M160/(1-'7. INPUT O&amp;N UC'!$M160))</f>
        <v>0</v>
      </c>
      <c r="T491" s="376">
        <f>T414*('7. INPUT O&amp;N UC'!$M160/(1-'7. INPUT O&amp;N UC'!$M160))</f>
        <v>0</v>
      </c>
      <c r="U491" s="376">
        <f>U414*('7. INPUT O&amp;N UC'!$M160/(1-'7. INPUT O&amp;N UC'!$M160))</f>
        <v>0</v>
      </c>
      <c r="V491" s="376">
        <f>V414*('7. INPUT O&amp;N UC'!$M160/(1-'7. INPUT O&amp;N UC'!$M160))</f>
        <v>0</v>
      </c>
      <c r="W491" s="376">
        <f>W414*('7. INPUT O&amp;N UC'!$M160/(1-'7. INPUT O&amp;N UC'!$M160))</f>
        <v>0</v>
      </c>
      <c r="X491" s="376">
        <f>X414*('7. INPUT O&amp;N UC'!$M160/(1-'7. INPUT O&amp;N UC'!$M160))</f>
        <v>0</v>
      </c>
      <c r="Y491" s="376">
        <f>Y414*('7. INPUT O&amp;N UC'!$M160/(1-'7. INPUT O&amp;N UC'!$M160))</f>
        <v>0</v>
      </c>
      <c r="Z491" s="376">
        <f>Z414*('7. INPUT O&amp;N UC'!$M160/(1-'7. INPUT O&amp;N UC'!$M160))</f>
        <v>0</v>
      </c>
      <c r="AA491" s="376">
        <f>AA414*('7. INPUT O&amp;N UC'!$M160/(1-'7. INPUT O&amp;N UC'!$M160))</f>
        <v>0</v>
      </c>
      <c r="AB491" s="376">
        <f>AB414*('7. INPUT O&amp;N UC'!$M160/(1-'7. INPUT O&amp;N UC'!$M160))</f>
        <v>0</v>
      </c>
      <c r="AC491" s="376">
        <f>AC414*('7. INPUT O&amp;N UC'!$M160/(1-'7. INPUT O&amp;N UC'!$M160))</f>
        <v>0</v>
      </c>
      <c r="AD491" s="376">
        <f>AD414*('7. INPUT O&amp;N UC'!$M160/(1-'7. INPUT O&amp;N UC'!$M160))</f>
        <v>0</v>
      </c>
      <c r="AE491" s="376">
        <f>AE414*('7. INPUT O&amp;N UC'!$M160/(1-'7. INPUT O&amp;N UC'!$M160))</f>
        <v>0</v>
      </c>
      <c r="AF491" s="376">
        <f>AF414*('7. INPUT O&amp;N UC'!$M160/(1-'7. INPUT O&amp;N UC'!$M160))</f>
        <v>0</v>
      </c>
      <c r="AG491" s="376">
        <f>AG414*('7. INPUT O&amp;N UC'!$M160/(1-'7. INPUT O&amp;N UC'!$M160))</f>
        <v>0</v>
      </c>
      <c r="AH491" s="376">
        <f>AH414*('7. INPUT O&amp;N UC'!$M160/(1-'7. INPUT O&amp;N UC'!$M160))</f>
        <v>0</v>
      </c>
      <c r="AI491" s="376">
        <f>AI414*('7. INPUT O&amp;N UC'!$M160/(1-'7. INPUT O&amp;N UC'!$M160))</f>
        <v>0</v>
      </c>
      <c r="AJ491" s="376">
        <f>AJ414*('7. INPUT O&amp;N UC'!$M160/(1-'7. INPUT O&amp;N UC'!$M160))</f>
        <v>0</v>
      </c>
      <c r="AK491" s="376">
        <f>AK414*('7. INPUT O&amp;N UC'!$M160/(1-'7. INPUT O&amp;N UC'!$M160))</f>
        <v>0</v>
      </c>
      <c r="AL491" s="376">
        <f>AL414*('7. INPUT O&amp;N UC'!$M160/(1-'7. INPUT O&amp;N UC'!$M160))</f>
        <v>0</v>
      </c>
      <c r="AM491" s="376">
        <f>AM414*('7. INPUT O&amp;N UC'!$M160/(1-'7. INPUT O&amp;N UC'!$M160))</f>
        <v>0</v>
      </c>
      <c r="AN491" s="376">
        <f>AN414*('7. INPUT O&amp;N UC'!$M160/(1-'7. INPUT O&amp;N UC'!$M160))</f>
        <v>0</v>
      </c>
      <c r="AO491" s="376">
        <f>AO414*('7. INPUT O&amp;N UC'!$M160/(1-'7. INPUT O&amp;N UC'!$M160))</f>
        <v>0</v>
      </c>
      <c r="AP491" s="376">
        <f>AP414*('7. INPUT O&amp;N UC'!$M160/(1-'7. INPUT O&amp;N UC'!$M160))</f>
        <v>0</v>
      </c>
      <c r="AQ491" s="376">
        <f>AQ414*('7. INPUT O&amp;N UC'!$M160/(1-'7. INPUT O&amp;N UC'!$M160))</f>
        <v>0</v>
      </c>
      <c r="AR491" s="376">
        <f>AR414*('7. INPUT O&amp;N UC'!$M160/(1-'7. INPUT O&amp;N UC'!$M160))</f>
        <v>0</v>
      </c>
      <c r="AS491" s="376">
        <f>AS414*('7. INPUT O&amp;N UC'!$M160/(1-'7. INPUT O&amp;N UC'!$M160))</f>
        <v>0</v>
      </c>
      <c r="AT491" s="376">
        <f>AT414*('7. INPUT O&amp;N UC'!$M160/(1-'7. INPUT O&amp;N UC'!$M160))</f>
        <v>0</v>
      </c>
      <c r="AU491" s="376">
        <f>AU414*('7. INPUT O&amp;N UC'!$M160/(1-'7. INPUT O&amp;N UC'!$M160))</f>
        <v>0</v>
      </c>
      <c r="AV491" s="376">
        <f>AV414*('7. INPUT O&amp;N UC'!$M160/(1-'7. INPUT O&amp;N UC'!$M160))</f>
        <v>0</v>
      </c>
      <c r="AW491" s="376">
        <f>AW414*('7. INPUT O&amp;N UC'!$M160/(1-'7. INPUT O&amp;N UC'!$M160))</f>
        <v>0</v>
      </c>
      <c r="AX491" s="376">
        <f>AX414*('7. INPUT O&amp;N UC'!$M160/(1-'7. INPUT O&amp;N UC'!$M160))</f>
        <v>0</v>
      </c>
      <c r="AY491" s="376">
        <f>AY414*('7. INPUT O&amp;N UC'!$M160/(1-'7. INPUT O&amp;N UC'!$M160))</f>
        <v>0</v>
      </c>
      <c r="AZ491" s="376">
        <f>AZ414*('7. INPUT O&amp;N UC'!$M160/(1-'7. INPUT O&amp;N UC'!$M160))</f>
        <v>0</v>
      </c>
      <c r="BA491" s="376">
        <f>BA414*('7. INPUT O&amp;N UC'!$M160/(1-'7. INPUT O&amp;N UC'!$M160))</f>
        <v>0</v>
      </c>
      <c r="BB491" s="376">
        <f>BB414*('7. INPUT O&amp;N UC'!$M160/(1-'7. INPUT O&amp;N UC'!$M160))</f>
        <v>0</v>
      </c>
      <c r="BC491" s="376">
        <f>BC414*('7. INPUT O&amp;N UC'!$M160/(1-'7. INPUT O&amp;N UC'!$M160))</f>
        <v>0</v>
      </c>
      <c r="BD491" s="376">
        <f>BD414*('7. INPUT O&amp;N UC'!$M160/(1-'7. INPUT O&amp;N UC'!$M160))</f>
        <v>0</v>
      </c>
      <c r="BE491" s="376">
        <f>BE414*('7. INPUT O&amp;N UC'!$M160/(1-'7. INPUT O&amp;N UC'!$M160))</f>
        <v>0</v>
      </c>
      <c r="BF491" s="376">
        <f>BF414*('7. INPUT O&amp;N UC'!$M160/(1-'7. INPUT O&amp;N UC'!$M160))</f>
        <v>0</v>
      </c>
      <c r="BG491" s="376">
        <f>BG414*('7. INPUT O&amp;N UC'!$M160/(1-'7. INPUT O&amp;N UC'!$M160))</f>
        <v>0</v>
      </c>
      <c r="BH491" s="376">
        <f>BH414*('7. INPUT O&amp;N UC'!$M160/(1-'7. INPUT O&amp;N UC'!$M160))</f>
        <v>0</v>
      </c>
      <c r="BI491" s="376">
        <f>BI414*('7. INPUT O&amp;N UC'!$M160/(1-'7. INPUT O&amp;N UC'!$M160))</f>
        <v>0</v>
      </c>
      <c r="BJ491" s="376">
        <f>BJ414*('7. INPUT O&amp;N UC'!$M160/(1-'7. INPUT O&amp;N UC'!$M160))</f>
        <v>0</v>
      </c>
      <c r="BK491" s="376">
        <f>BK414*('7. INPUT O&amp;N UC'!$M160/(1-'7. INPUT O&amp;N UC'!$M160))</f>
        <v>0</v>
      </c>
      <c r="BL491" s="376">
        <f>BL414*('7. INPUT O&amp;N UC'!$M160/(1-'7. INPUT O&amp;N UC'!$M160))</f>
        <v>0</v>
      </c>
      <c r="BM491" s="376">
        <f>BM414*('7. INPUT O&amp;N UC'!$M160/(1-'7. INPUT O&amp;N UC'!$M160))</f>
        <v>0</v>
      </c>
      <c r="BN491" s="376">
        <f>BN414*('7. INPUT O&amp;N UC'!$M160/(1-'7. INPUT O&amp;N UC'!$M160))</f>
        <v>0</v>
      </c>
      <c r="BO491" s="376">
        <f>BO414*('7. INPUT O&amp;N UC'!$M160/(1-'7. INPUT O&amp;N UC'!$M160))</f>
        <v>0</v>
      </c>
      <c r="BP491" s="376">
        <f>BP414*('7. INPUT O&amp;N UC'!$M160/(1-'7. INPUT O&amp;N UC'!$M160))</f>
        <v>0</v>
      </c>
      <c r="BQ491" s="376">
        <f>BQ414*('7. INPUT O&amp;N UC'!$M160/(1-'7. INPUT O&amp;N UC'!$M160))</f>
        <v>0</v>
      </c>
      <c r="BR491" s="376">
        <f>BR414*('7. INPUT O&amp;N UC'!$M160/(1-'7. INPUT O&amp;N UC'!$M160))</f>
        <v>0</v>
      </c>
      <c r="BS491" s="376">
        <f>BS414*('7. INPUT O&amp;N UC'!$M160/(1-'7. INPUT O&amp;N UC'!$M160))</f>
        <v>0</v>
      </c>
    </row>
    <row r="492" spans="2:71" outlineLevel="2">
      <c r="B492" s="130" t="str">
        <f t="shared" si="260"/>
        <v>O&amp;N UC-4.1.5-Item #4</v>
      </c>
      <c r="C492" s="130">
        <f t="shared" si="260"/>
        <v>0</v>
      </c>
      <c r="E492" s="376">
        <f t="shared" si="244"/>
        <v>0</v>
      </c>
      <c r="F492" s="376">
        <f t="shared" si="245"/>
        <v>0</v>
      </c>
      <c r="G492" s="376">
        <f t="shared" si="246"/>
        <v>0</v>
      </c>
      <c r="H492" s="376">
        <f t="shared" si="247"/>
        <v>0</v>
      </c>
      <c r="I492" s="376">
        <f t="shared" si="248"/>
        <v>0</v>
      </c>
      <c r="J492" s="376">
        <f t="shared" si="249"/>
        <v>0</v>
      </c>
      <c r="K492" s="322"/>
      <c r="L492" s="376">
        <f>L415*('7. INPUT O&amp;N UC'!$M161/(1-'7. INPUT O&amp;N UC'!$M161))</f>
        <v>0</v>
      </c>
      <c r="M492" s="376">
        <f>M415*('7. INPUT O&amp;N UC'!$M161/(1-'7. INPUT O&amp;N UC'!$M161))</f>
        <v>0</v>
      </c>
      <c r="N492" s="376">
        <f>N415*('7. INPUT O&amp;N UC'!$M161/(1-'7. INPUT O&amp;N UC'!$M161))</f>
        <v>0</v>
      </c>
      <c r="O492" s="376">
        <f>O415*('7. INPUT O&amp;N UC'!$M161/(1-'7. INPUT O&amp;N UC'!$M161))</f>
        <v>0</v>
      </c>
      <c r="P492" s="376">
        <f>P415*('7. INPUT O&amp;N UC'!$M161/(1-'7. INPUT O&amp;N UC'!$M161))</f>
        <v>0</v>
      </c>
      <c r="Q492" s="376">
        <f>Q415*('7. INPUT O&amp;N UC'!$M161/(1-'7. INPUT O&amp;N UC'!$M161))</f>
        <v>0</v>
      </c>
      <c r="R492" s="376">
        <f>R415*('7. INPUT O&amp;N UC'!$M161/(1-'7. INPUT O&amp;N UC'!$M161))</f>
        <v>0</v>
      </c>
      <c r="S492" s="376">
        <f>S415*('7. INPUT O&amp;N UC'!$M161/(1-'7. INPUT O&amp;N UC'!$M161))</f>
        <v>0</v>
      </c>
      <c r="T492" s="376">
        <f>T415*('7. INPUT O&amp;N UC'!$M161/(1-'7. INPUT O&amp;N UC'!$M161))</f>
        <v>0</v>
      </c>
      <c r="U492" s="376">
        <f>U415*('7. INPUT O&amp;N UC'!$M161/(1-'7. INPUT O&amp;N UC'!$M161))</f>
        <v>0</v>
      </c>
      <c r="V492" s="376">
        <f>V415*('7. INPUT O&amp;N UC'!$M161/(1-'7. INPUT O&amp;N UC'!$M161))</f>
        <v>0</v>
      </c>
      <c r="W492" s="376">
        <f>W415*('7. INPUT O&amp;N UC'!$M161/(1-'7. INPUT O&amp;N UC'!$M161))</f>
        <v>0</v>
      </c>
      <c r="X492" s="376">
        <f>X415*('7. INPUT O&amp;N UC'!$M161/(1-'7. INPUT O&amp;N UC'!$M161))</f>
        <v>0</v>
      </c>
      <c r="Y492" s="376">
        <f>Y415*('7. INPUT O&amp;N UC'!$M161/(1-'7. INPUT O&amp;N UC'!$M161))</f>
        <v>0</v>
      </c>
      <c r="Z492" s="376">
        <f>Z415*('7. INPUT O&amp;N UC'!$M161/(1-'7. INPUT O&amp;N UC'!$M161))</f>
        <v>0</v>
      </c>
      <c r="AA492" s="376">
        <f>AA415*('7. INPUT O&amp;N UC'!$M161/(1-'7. INPUT O&amp;N UC'!$M161))</f>
        <v>0</v>
      </c>
      <c r="AB492" s="376">
        <f>AB415*('7. INPUT O&amp;N UC'!$M161/(1-'7. INPUT O&amp;N UC'!$M161))</f>
        <v>0</v>
      </c>
      <c r="AC492" s="376">
        <f>AC415*('7. INPUT O&amp;N UC'!$M161/(1-'7. INPUT O&amp;N UC'!$M161))</f>
        <v>0</v>
      </c>
      <c r="AD492" s="376">
        <f>AD415*('7. INPUT O&amp;N UC'!$M161/(1-'7. INPUT O&amp;N UC'!$M161))</f>
        <v>0</v>
      </c>
      <c r="AE492" s="376">
        <f>AE415*('7. INPUT O&amp;N UC'!$M161/(1-'7. INPUT O&amp;N UC'!$M161))</f>
        <v>0</v>
      </c>
      <c r="AF492" s="376">
        <f>AF415*('7. INPUT O&amp;N UC'!$M161/(1-'7. INPUT O&amp;N UC'!$M161))</f>
        <v>0</v>
      </c>
      <c r="AG492" s="376">
        <f>AG415*('7. INPUT O&amp;N UC'!$M161/(1-'7. INPUT O&amp;N UC'!$M161))</f>
        <v>0</v>
      </c>
      <c r="AH492" s="376">
        <f>AH415*('7. INPUT O&amp;N UC'!$M161/(1-'7. INPUT O&amp;N UC'!$M161))</f>
        <v>0</v>
      </c>
      <c r="AI492" s="376">
        <f>AI415*('7. INPUT O&amp;N UC'!$M161/(1-'7. INPUT O&amp;N UC'!$M161))</f>
        <v>0</v>
      </c>
      <c r="AJ492" s="376">
        <f>AJ415*('7. INPUT O&amp;N UC'!$M161/(1-'7. INPUT O&amp;N UC'!$M161))</f>
        <v>0</v>
      </c>
      <c r="AK492" s="376">
        <f>AK415*('7. INPUT O&amp;N UC'!$M161/(1-'7. INPUT O&amp;N UC'!$M161))</f>
        <v>0</v>
      </c>
      <c r="AL492" s="376">
        <f>AL415*('7. INPUT O&amp;N UC'!$M161/(1-'7. INPUT O&amp;N UC'!$M161))</f>
        <v>0</v>
      </c>
      <c r="AM492" s="376">
        <f>AM415*('7. INPUT O&amp;N UC'!$M161/(1-'7. INPUT O&amp;N UC'!$M161))</f>
        <v>0</v>
      </c>
      <c r="AN492" s="376">
        <f>AN415*('7. INPUT O&amp;N UC'!$M161/(1-'7. INPUT O&amp;N UC'!$M161))</f>
        <v>0</v>
      </c>
      <c r="AO492" s="376">
        <f>AO415*('7. INPUT O&amp;N UC'!$M161/(1-'7. INPUT O&amp;N UC'!$M161))</f>
        <v>0</v>
      </c>
      <c r="AP492" s="376">
        <f>AP415*('7. INPUT O&amp;N UC'!$M161/(1-'7. INPUT O&amp;N UC'!$M161))</f>
        <v>0</v>
      </c>
      <c r="AQ492" s="376">
        <f>AQ415*('7. INPUT O&amp;N UC'!$M161/(1-'7. INPUT O&amp;N UC'!$M161))</f>
        <v>0</v>
      </c>
      <c r="AR492" s="376">
        <f>AR415*('7. INPUT O&amp;N UC'!$M161/(1-'7. INPUT O&amp;N UC'!$M161))</f>
        <v>0</v>
      </c>
      <c r="AS492" s="376">
        <f>AS415*('7. INPUT O&amp;N UC'!$M161/(1-'7. INPUT O&amp;N UC'!$M161))</f>
        <v>0</v>
      </c>
      <c r="AT492" s="376">
        <f>AT415*('7. INPUT O&amp;N UC'!$M161/(1-'7. INPUT O&amp;N UC'!$M161))</f>
        <v>0</v>
      </c>
      <c r="AU492" s="376">
        <f>AU415*('7. INPUT O&amp;N UC'!$M161/(1-'7. INPUT O&amp;N UC'!$M161))</f>
        <v>0</v>
      </c>
      <c r="AV492" s="376">
        <f>AV415*('7. INPUT O&amp;N UC'!$M161/(1-'7. INPUT O&amp;N UC'!$M161))</f>
        <v>0</v>
      </c>
      <c r="AW492" s="376">
        <f>AW415*('7. INPUT O&amp;N UC'!$M161/(1-'7. INPUT O&amp;N UC'!$M161))</f>
        <v>0</v>
      </c>
      <c r="AX492" s="376">
        <f>AX415*('7. INPUT O&amp;N UC'!$M161/(1-'7. INPUT O&amp;N UC'!$M161))</f>
        <v>0</v>
      </c>
      <c r="AY492" s="376">
        <f>AY415*('7. INPUT O&amp;N UC'!$M161/(1-'7. INPUT O&amp;N UC'!$M161))</f>
        <v>0</v>
      </c>
      <c r="AZ492" s="376">
        <f>AZ415*('7. INPUT O&amp;N UC'!$M161/(1-'7. INPUT O&amp;N UC'!$M161))</f>
        <v>0</v>
      </c>
      <c r="BA492" s="376">
        <f>BA415*('7. INPUT O&amp;N UC'!$M161/(1-'7. INPUT O&amp;N UC'!$M161))</f>
        <v>0</v>
      </c>
      <c r="BB492" s="376">
        <f>BB415*('7. INPUT O&amp;N UC'!$M161/(1-'7. INPUT O&amp;N UC'!$M161))</f>
        <v>0</v>
      </c>
      <c r="BC492" s="376">
        <f>BC415*('7. INPUT O&amp;N UC'!$M161/(1-'7. INPUT O&amp;N UC'!$M161))</f>
        <v>0</v>
      </c>
      <c r="BD492" s="376">
        <f>BD415*('7. INPUT O&amp;N UC'!$M161/(1-'7. INPUT O&amp;N UC'!$M161))</f>
        <v>0</v>
      </c>
      <c r="BE492" s="376">
        <f>BE415*('7. INPUT O&amp;N UC'!$M161/(1-'7. INPUT O&amp;N UC'!$M161))</f>
        <v>0</v>
      </c>
      <c r="BF492" s="376">
        <f>BF415*('7. INPUT O&amp;N UC'!$M161/(1-'7. INPUT O&amp;N UC'!$M161))</f>
        <v>0</v>
      </c>
      <c r="BG492" s="376">
        <f>BG415*('7. INPUT O&amp;N UC'!$M161/(1-'7. INPUT O&amp;N UC'!$M161))</f>
        <v>0</v>
      </c>
      <c r="BH492" s="376">
        <f>BH415*('7. INPUT O&amp;N UC'!$M161/(1-'7. INPUT O&amp;N UC'!$M161))</f>
        <v>0</v>
      </c>
      <c r="BI492" s="376">
        <f>BI415*('7. INPUT O&amp;N UC'!$M161/(1-'7. INPUT O&amp;N UC'!$M161))</f>
        <v>0</v>
      </c>
      <c r="BJ492" s="376">
        <f>BJ415*('7. INPUT O&amp;N UC'!$M161/(1-'7. INPUT O&amp;N UC'!$M161))</f>
        <v>0</v>
      </c>
      <c r="BK492" s="376">
        <f>BK415*('7. INPUT O&amp;N UC'!$M161/(1-'7. INPUT O&amp;N UC'!$M161))</f>
        <v>0</v>
      </c>
      <c r="BL492" s="376">
        <f>BL415*('7. INPUT O&amp;N UC'!$M161/(1-'7. INPUT O&amp;N UC'!$M161))</f>
        <v>0</v>
      </c>
      <c r="BM492" s="376">
        <f>BM415*('7. INPUT O&amp;N UC'!$M161/(1-'7. INPUT O&amp;N UC'!$M161))</f>
        <v>0</v>
      </c>
      <c r="BN492" s="376">
        <f>BN415*('7. INPUT O&amp;N UC'!$M161/(1-'7. INPUT O&amp;N UC'!$M161))</f>
        <v>0</v>
      </c>
      <c r="BO492" s="376">
        <f>BO415*('7. INPUT O&amp;N UC'!$M161/(1-'7. INPUT O&amp;N UC'!$M161))</f>
        <v>0</v>
      </c>
      <c r="BP492" s="376">
        <f>BP415*('7. INPUT O&amp;N UC'!$M161/(1-'7. INPUT O&amp;N UC'!$M161))</f>
        <v>0</v>
      </c>
      <c r="BQ492" s="376">
        <f>BQ415*('7. INPUT O&amp;N UC'!$M161/(1-'7. INPUT O&amp;N UC'!$M161))</f>
        <v>0</v>
      </c>
      <c r="BR492" s="376">
        <f>BR415*('7. INPUT O&amp;N UC'!$M161/(1-'7. INPUT O&amp;N UC'!$M161))</f>
        <v>0</v>
      </c>
      <c r="BS492" s="376">
        <f>BS415*('7. INPUT O&amp;N UC'!$M161/(1-'7. INPUT O&amp;N UC'!$M161))</f>
        <v>0</v>
      </c>
    </row>
    <row r="493" spans="2:71" outlineLevel="2">
      <c r="B493" s="130" t="str">
        <f t="shared" si="260"/>
        <v>O&amp;N UC-4.1.5-Item #5</v>
      </c>
      <c r="C493" s="130">
        <f t="shared" si="260"/>
        <v>0</v>
      </c>
      <c r="E493" s="376">
        <f t="shared" si="244"/>
        <v>0</v>
      </c>
      <c r="F493" s="376">
        <f t="shared" si="245"/>
        <v>0</v>
      </c>
      <c r="G493" s="376">
        <f t="shared" si="246"/>
        <v>0</v>
      </c>
      <c r="H493" s="376">
        <f t="shared" si="247"/>
        <v>0</v>
      </c>
      <c r="I493" s="376">
        <f t="shared" si="248"/>
        <v>0</v>
      </c>
      <c r="J493" s="376">
        <f t="shared" si="249"/>
        <v>0</v>
      </c>
      <c r="K493" s="322"/>
      <c r="L493" s="376">
        <f>L416*('7. INPUT O&amp;N UC'!$M162/(1-'7. INPUT O&amp;N UC'!$M162))</f>
        <v>0</v>
      </c>
      <c r="M493" s="376">
        <f>M416*('7. INPUT O&amp;N UC'!$M162/(1-'7. INPUT O&amp;N UC'!$M162))</f>
        <v>0</v>
      </c>
      <c r="N493" s="376">
        <f>N416*('7. INPUT O&amp;N UC'!$M162/(1-'7. INPUT O&amp;N UC'!$M162))</f>
        <v>0</v>
      </c>
      <c r="O493" s="376">
        <f>O416*('7. INPUT O&amp;N UC'!$M162/(1-'7. INPUT O&amp;N UC'!$M162))</f>
        <v>0</v>
      </c>
      <c r="P493" s="376">
        <f>P416*('7. INPUT O&amp;N UC'!$M162/(1-'7. INPUT O&amp;N UC'!$M162))</f>
        <v>0</v>
      </c>
      <c r="Q493" s="376">
        <f>Q416*('7. INPUT O&amp;N UC'!$M162/(1-'7. INPUT O&amp;N UC'!$M162))</f>
        <v>0</v>
      </c>
      <c r="R493" s="376">
        <f>R416*('7. INPUT O&amp;N UC'!$M162/(1-'7. INPUT O&amp;N UC'!$M162))</f>
        <v>0</v>
      </c>
      <c r="S493" s="376">
        <f>S416*('7. INPUT O&amp;N UC'!$M162/(1-'7. INPUT O&amp;N UC'!$M162))</f>
        <v>0</v>
      </c>
      <c r="T493" s="376">
        <f>T416*('7. INPUT O&amp;N UC'!$M162/(1-'7. INPUT O&amp;N UC'!$M162))</f>
        <v>0</v>
      </c>
      <c r="U493" s="376">
        <f>U416*('7. INPUT O&amp;N UC'!$M162/(1-'7. INPUT O&amp;N UC'!$M162))</f>
        <v>0</v>
      </c>
      <c r="V493" s="376">
        <f>V416*('7. INPUT O&amp;N UC'!$M162/(1-'7. INPUT O&amp;N UC'!$M162))</f>
        <v>0</v>
      </c>
      <c r="W493" s="376">
        <f>W416*('7. INPUT O&amp;N UC'!$M162/(1-'7. INPUT O&amp;N UC'!$M162))</f>
        <v>0</v>
      </c>
      <c r="X493" s="376">
        <f>X416*('7. INPUT O&amp;N UC'!$M162/(1-'7. INPUT O&amp;N UC'!$M162))</f>
        <v>0</v>
      </c>
      <c r="Y493" s="376">
        <f>Y416*('7. INPUT O&amp;N UC'!$M162/(1-'7. INPUT O&amp;N UC'!$M162))</f>
        <v>0</v>
      </c>
      <c r="Z493" s="376">
        <f>Z416*('7. INPUT O&amp;N UC'!$M162/(1-'7. INPUT O&amp;N UC'!$M162))</f>
        <v>0</v>
      </c>
      <c r="AA493" s="376">
        <f>AA416*('7. INPUT O&amp;N UC'!$M162/(1-'7. INPUT O&amp;N UC'!$M162))</f>
        <v>0</v>
      </c>
      <c r="AB493" s="376">
        <f>AB416*('7. INPUT O&amp;N UC'!$M162/(1-'7. INPUT O&amp;N UC'!$M162))</f>
        <v>0</v>
      </c>
      <c r="AC493" s="376">
        <f>AC416*('7. INPUT O&amp;N UC'!$M162/(1-'7. INPUT O&amp;N UC'!$M162))</f>
        <v>0</v>
      </c>
      <c r="AD493" s="376">
        <f>AD416*('7. INPUT O&amp;N UC'!$M162/(1-'7. INPUT O&amp;N UC'!$M162))</f>
        <v>0</v>
      </c>
      <c r="AE493" s="376">
        <f>AE416*('7. INPUT O&amp;N UC'!$M162/(1-'7. INPUT O&amp;N UC'!$M162))</f>
        <v>0</v>
      </c>
      <c r="AF493" s="376">
        <f>AF416*('7. INPUT O&amp;N UC'!$M162/(1-'7. INPUT O&amp;N UC'!$M162))</f>
        <v>0</v>
      </c>
      <c r="AG493" s="376">
        <f>AG416*('7. INPUT O&amp;N UC'!$M162/(1-'7. INPUT O&amp;N UC'!$M162))</f>
        <v>0</v>
      </c>
      <c r="AH493" s="376">
        <f>AH416*('7. INPUT O&amp;N UC'!$M162/(1-'7. INPUT O&amp;N UC'!$M162))</f>
        <v>0</v>
      </c>
      <c r="AI493" s="376">
        <f>AI416*('7. INPUT O&amp;N UC'!$M162/(1-'7. INPUT O&amp;N UC'!$M162))</f>
        <v>0</v>
      </c>
      <c r="AJ493" s="376">
        <f>AJ416*('7. INPUT O&amp;N UC'!$M162/(1-'7. INPUT O&amp;N UC'!$M162))</f>
        <v>0</v>
      </c>
      <c r="AK493" s="376">
        <f>AK416*('7. INPUT O&amp;N UC'!$M162/(1-'7. INPUT O&amp;N UC'!$M162))</f>
        <v>0</v>
      </c>
      <c r="AL493" s="376">
        <f>AL416*('7. INPUT O&amp;N UC'!$M162/(1-'7. INPUT O&amp;N UC'!$M162))</f>
        <v>0</v>
      </c>
      <c r="AM493" s="376">
        <f>AM416*('7. INPUT O&amp;N UC'!$M162/(1-'7. INPUT O&amp;N UC'!$M162))</f>
        <v>0</v>
      </c>
      <c r="AN493" s="376">
        <f>AN416*('7. INPUT O&amp;N UC'!$M162/(1-'7. INPUT O&amp;N UC'!$M162))</f>
        <v>0</v>
      </c>
      <c r="AO493" s="376">
        <f>AO416*('7. INPUT O&amp;N UC'!$M162/(1-'7. INPUT O&amp;N UC'!$M162))</f>
        <v>0</v>
      </c>
      <c r="AP493" s="376">
        <f>AP416*('7. INPUT O&amp;N UC'!$M162/(1-'7. INPUT O&amp;N UC'!$M162))</f>
        <v>0</v>
      </c>
      <c r="AQ493" s="376">
        <f>AQ416*('7. INPUT O&amp;N UC'!$M162/(1-'7. INPUT O&amp;N UC'!$M162))</f>
        <v>0</v>
      </c>
      <c r="AR493" s="376">
        <f>AR416*('7. INPUT O&amp;N UC'!$M162/(1-'7. INPUT O&amp;N UC'!$M162))</f>
        <v>0</v>
      </c>
      <c r="AS493" s="376">
        <f>AS416*('7. INPUT O&amp;N UC'!$M162/(1-'7. INPUT O&amp;N UC'!$M162))</f>
        <v>0</v>
      </c>
      <c r="AT493" s="376">
        <f>AT416*('7. INPUT O&amp;N UC'!$M162/(1-'7. INPUT O&amp;N UC'!$M162))</f>
        <v>0</v>
      </c>
      <c r="AU493" s="376">
        <f>AU416*('7. INPUT O&amp;N UC'!$M162/(1-'7. INPUT O&amp;N UC'!$M162))</f>
        <v>0</v>
      </c>
      <c r="AV493" s="376">
        <f>AV416*('7. INPUT O&amp;N UC'!$M162/(1-'7. INPUT O&amp;N UC'!$M162))</f>
        <v>0</v>
      </c>
      <c r="AW493" s="376">
        <f>AW416*('7. INPUT O&amp;N UC'!$M162/(1-'7. INPUT O&amp;N UC'!$M162))</f>
        <v>0</v>
      </c>
      <c r="AX493" s="376">
        <f>AX416*('7. INPUT O&amp;N UC'!$M162/(1-'7. INPUT O&amp;N UC'!$M162))</f>
        <v>0</v>
      </c>
      <c r="AY493" s="376">
        <f>AY416*('7. INPUT O&amp;N UC'!$M162/(1-'7. INPUT O&amp;N UC'!$M162))</f>
        <v>0</v>
      </c>
      <c r="AZ493" s="376">
        <f>AZ416*('7. INPUT O&amp;N UC'!$M162/(1-'7. INPUT O&amp;N UC'!$M162))</f>
        <v>0</v>
      </c>
      <c r="BA493" s="376">
        <f>BA416*('7. INPUT O&amp;N UC'!$M162/(1-'7. INPUT O&amp;N UC'!$M162))</f>
        <v>0</v>
      </c>
      <c r="BB493" s="376">
        <f>BB416*('7. INPUT O&amp;N UC'!$M162/(1-'7. INPUT O&amp;N UC'!$M162))</f>
        <v>0</v>
      </c>
      <c r="BC493" s="376">
        <f>BC416*('7. INPUT O&amp;N UC'!$M162/(1-'7. INPUT O&amp;N UC'!$M162))</f>
        <v>0</v>
      </c>
      <c r="BD493" s="376">
        <f>BD416*('7. INPUT O&amp;N UC'!$M162/(1-'7. INPUT O&amp;N UC'!$M162))</f>
        <v>0</v>
      </c>
      <c r="BE493" s="376">
        <f>BE416*('7. INPUT O&amp;N UC'!$M162/(1-'7. INPUT O&amp;N UC'!$M162))</f>
        <v>0</v>
      </c>
      <c r="BF493" s="376">
        <f>BF416*('7. INPUT O&amp;N UC'!$M162/(1-'7. INPUT O&amp;N UC'!$M162))</f>
        <v>0</v>
      </c>
      <c r="BG493" s="376">
        <f>BG416*('7. INPUT O&amp;N UC'!$M162/(1-'7. INPUT O&amp;N UC'!$M162))</f>
        <v>0</v>
      </c>
      <c r="BH493" s="376">
        <f>BH416*('7. INPUT O&amp;N UC'!$M162/(1-'7. INPUT O&amp;N UC'!$M162))</f>
        <v>0</v>
      </c>
      <c r="BI493" s="376">
        <f>BI416*('7. INPUT O&amp;N UC'!$M162/(1-'7. INPUT O&amp;N UC'!$M162))</f>
        <v>0</v>
      </c>
      <c r="BJ493" s="376">
        <f>BJ416*('7. INPUT O&amp;N UC'!$M162/(1-'7. INPUT O&amp;N UC'!$M162))</f>
        <v>0</v>
      </c>
      <c r="BK493" s="376">
        <f>BK416*('7. INPUT O&amp;N UC'!$M162/(1-'7. INPUT O&amp;N UC'!$M162))</f>
        <v>0</v>
      </c>
      <c r="BL493" s="376">
        <f>BL416*('7. INPUT O&amp;N UC'!$M162/(1-'7. INPUT O&amp;N UC'!$M162))</f>
        <v>0</v>
      </c>
      <c r="BM493" s="376">
        <f>BM416*('7. INPUT O&amp;N UC'!$M162/(1-'7. INPUT O&amp;N UC'!$M162))</f>
        <v>0</v>
      </c>
      <c r="BN493" s="376">
        <f>BN416*('7. INPUT O&amp;N UC'!$M162/(1-'7. INPUT O&amp;N UC'!$M162))</f>
        <v>0</v>
      </c>
      <c r="BO493" s="376">
        <f>BO416*('7. INPUT O&amp;N UC'!$M162/(1-'7. INPUT O&amp;N UC'!$M162))</f>
        <v>0</v>
      </c>
      <c r="BP493" s="376">
        <f>BP416*('7. INPUT O&amp;N UC'!$M162/(1-'7. INPUT O&amp;N UC'!$M162))</f>
        <v>0</v>
      </c>
      <c r="BQ493" s="376">
        <f>BQ416*('7. INPUT O&amp;N UC'!$M162/(1-'7. INPUT O&amp;N UC'!$M162))</f>
        <v>0</v>
      </c>
      <c r="BR493" s="376">
        <f>BR416*('7. INPUT O&amp;N UC'!$M162/(1-'7. INPUT O&amp;N UC'!$M162))</f>
        <v>0</v>
      </c>
      <c r="BS493" s="376">
        <f>BS416*('7. INPUT O&amp;N UC'!$M162/(1-'7. INPUT O&amp;N UC'!$M162))</f>
        <v>0</v>
      </c>
    </row>
    <row r="494" spans="2:71" outlineLevel="2">
      <c r="B494" s="130" t="str">
        <f t="shared" si="260"/>
        <v>O&amp;N UC-4.1.5-Item #6</v>
      </c>
      <c r="C494" s="130">
        <f t="shared" si="260"/>
        <v>0</v>
      </c>
      <c r="E494" s="376">
        <f t="shared" si="244"/>
        <v>0</v>
      </c>
      <c r="F494" s="376">
        <f t="shared" si="245"/>
        <v>0</v>
      </c>
      <c r="G494" s="376">
        <f t="shared" si="246"/>
        <v>0</v>
      </c>
      <c r="H494" s="376">
        <f t="shared" si="247"/>
        <v>0</v>
      </c>
      <c r="I494" s="376">
        <f t="shared" si="248"/>
        <v>0</v>
      </c>
      <c r="J494" s="376">
        <f t="shared" si="249"/>
        <v>0</v>
      </c>
      <c r="K494" s="322"/>
      <c r="L494" s="376">
        <f>L417*('7. INPUT O&amp;N UC'!$M163/(1-'7. INPUT O&amp;N UC'!$M163))</f>
        <v>0</v>
      </c>
      <c r="M494" s="376">
        <f>M417*('7. INPUT O&amp;N UC'!$M163/(1-'7. INPUT O&amp;N UC'!$M163))</f>
        <v>0</v>
      </c>
      <c r="N494" s="376">
        <f>N417*('7. INPUT O&amp;N UC'!$M163/(1-'7. INPUT O&amp;N UC'!$M163))</f>
        <v>0</v>
      </c>
      <c r="O494" s="376">
        <f>O417*('7. INPUT O&amp;N UC'!$M163/(1-'7. INPUT O&amp;N UC'!$M163))</f>
        <v>0</v>
      </c>
      <c r="P494" s="376">
        <f>P417*('7. INPUT O&amp;N UC'!$M163/(1-'7. INPUT O&amp;N UC'!$M163))</f>
        <v>0</v>
      </c>
      <c r="Q494" s="376">
        <f>Q417*('7. INPUT O&amp;N UC'!$M163/(1-'7. INPUT O&amp;N UC'!$M163))</f>
        <v>0</v>
      </c>
      <c r="R494" s="376">
        <f>R417*('7. INPUT O&amp;N UC'!$M163/(1-'7. INPUT O&amp;N UC'!$M163))</f>
        <v>0</v>
      </c>
      <c r="S494" s="376">
        <f>S417*('7. INPUT O&amp;N UC'!$M163/(1-'7. INPUT O&amp;N UC'!$M163))</f>
        <v>0</v>
      </c>
      <c r="T494" s="376">
        <f>T417*('7. INPUT O&amp;N UC'!$M163/(1-'7. INPUT O&amp;N UC'!$M163))</f>
        <v>0</v>
      </c>
      <c r="U494" s="376">
        <f>U417*('7. INPUT O&amp;N UC'!$M163/(1-'7. INPUT O&amp;N UC'!$M163))</f>
        <v>0</v>
      </c>
      <c r="V494" s="376">
        <f>V417*('7. INPUT O&amp;N UC'!$M163/(1-'7. INPUT O&amp;N UC'!$M163))</f>
        <v>0</v>
      </c>
      <c r="W494" s="376">
        <f>W417*('7. INPUT O&amp;N UC'!$M163/(1-'7. INPUT O&amp;N UC'!$M163))</f>
        <v>0</v>
      </c>
      <c r="X494" s="376">
        <f>X417*('7. INPUT O&amp;N UC'!$M163/(1-'7. INPUT O&amp;N UC'!$M163))</f>
        <v>0</v>
      </c>
      <c r="Y494" s="376">
        <f>Y417*('7. INPUT O&amp;N UC'!$M163/(1-'7. INPUT O&amp;N UC'!$M163))</f>
        <v>0</v>
      </c>
      <c r="Z494" s="376">
        <f>Z417*('7. INPUT O&amp;N UC'!$M163/(1-'7. INPUT O&amp;N UC'!$M163))</f>
        <v>0</v>
      </c>
      <c r="AA494" s="376">
        <f>AA417*('7. INPUT O&amp;N UC'!$M163/(1-'7. INPUT O&amp;N UC'!$M163))</f>
        <v>0</v>
      </c>
      <c r="AB494" s="376">
        <f>AB417*('7. INPUT O&amp;N UC'!$M163/(1-'7. INPUT O&amp;N UC'!$M163))</f>
        <v>0</v>
      </c>
      <c r="AC494" s="376">
        <f>AC417*('7. INPUT O&amp;N UC'!$M163/(1-'7. INPUT O&amp;N UC'!$M163))</f>
        <v>0</v>
      </c>
      <c r="AD494" s="376">
        <f>AD417*('7. INPUT O&amp;N UC'!$M163/(1-'7. INPUT O&amp;N UC'!$M163))</f>
        <v>0</v>
      </c>
      <c r="AE494" s="376">
        <f>AE417*('7. INPUT O&amp;N UC'!$M163/(1-'7. INPUT O&amp;N UC'!$M163))</f>
        <v>0</v>
      </c>
      <c r="AF494" s="376">
        <f>AF417*('7. INPUT O&amp;N UC'!$M163/(1-'7. INPUT O&amp;N UC'!$M163))</f>
        <v>0</v>
      </c>
      <c r="AG494" s="376">
        <f>AG417*('7. INPUT O&amp;N UC'!$M163/(1-'7. INPUT O&amp;N UC'!$M163))</f>
        <v>0</v>
      </c>
      <c r="AH494" s="376">
        <f>AH417*('7. INPUT O&amp;N UC'!$M163/(1-'7. INPUT O&amp;N UC'!$M163))</f>
        <v>0</v>
      </c>
      <c r="AI494" s="376">
        <f>AI417*('7. INPUT O&amp;N UC'!$M163/(1-'7. INPUT O&amp;N UC'!$M163))</f>
        <v>0</v>
      </c>
      <c r="AJ494" s="376">
        <f>AJ417*('7. INPUT O&amp;N UC'!$M163/(1-'7. INPUT O&amp;N UC'!$M163))</f>
        <v>0</v>
      </c>
      <c r="AK494" s="376">
        <f>AK417*('7. INPUT O&amp;N UC'!$M163/(1-'7. INPUT O&amp;N UC'!$M163))</f>
        <v>0</v>
      </c>
      <c r="AL494" s="376">
        <f>AL417*('7. INPUT O&amp;N UC'!$M163/(1-'7. INPUT O&amp;N UC'!$M163))</f>
        <v>0</v>
      </c>
      <c r="AM494" s="376">
        <f>AM417*('7. INPUT O&amp;N UC'!$M163/(1-'7. INPUT O&amp;N UC'!$M163))</f>
        <v>0</v>
      </c>
      <c r="AN494" s="376">
        <f>AN417*('7. INPUT O&amp;N UC'!$M163/(1-'7. INPUT O&amp;N UC'!$M163))</f>
        <v>0</v>
      </c>
      <c r="AO494" s="376">
        <f>AO417*('7. INPUT O&amp;N UC'!$M163/(1-'7. INPUT O&amp;N UC'!$M163))</f>
        <v>0</v>
      </c>
      <c r="AP494" s="376">
        <f>AP417*('7. INPUT O&amp;N UC'!$M163/(1-'7. INPUT O&amp;N UC'!$M163))</f>
        <v>0</v>
      </c>
      <c r="AQ494" s="376">
        <f>AQ417*('7. INPUT O&amp;N UC'!$M163/(1-'7. INPUT O&amp;N UC'!$M163))</f>
        <v>0</v>
      </c>
      <c r="AR494" s="376">
        <f>AR417*('7. INPUT O&amp;N UC'!$M163/(1-'7. INPUT O&amp;N UC'!$M163))</f>
        <v>0</v>
      </c>
      <c r="AS494" s="376">
        <f>AS417*('7. INPUT O&amp;N UC'!$M163/(1-'7. INPUT O&amp;N UC'!$M163))</f>
        <v>0</v>
      </c>
      <c r="AT494" s="376">
        <f>AT417*('7. INPUT O&amp;N UC'!$M163/(1-'7. INPUT O&amp;N UC'!$M163))</f>
        <v>0</v>
      </c>
      <c r="AU494" s="376">
        <f>AU417*('7. INPUT O&amp;N UC'!$M163/(1-'7. INPUT O&amp;N UC'!$M163))</f>
        <v>0</v>
      </c>
      <c r="AV494" s="376">
        <f>AV417*('7. INPUT O&amp;N UC'!$M163/(1-'7. INPUT O&amp;N UC'!$M163))</f>
        <v>0</v>
      </c>
      <c r="AW494" s="376">
        <f>AW417*('7. INPUT O&amp;N UC'!$M163/(1-'7. INPUT O&amp;N UC'!$M163))</f>
        <v>0</v>
      </c>
      <c r="AX494" s="376">
        <f>AX417*('7. INPUT O&amp;N UC'!$M163/(1-'7. INPUT O&amp;N UC'!$M163))</f>
        <v>0</v>
      </c>
      <c r="AY494" s="376">
        <f>AY417*('7. INPUT O&amp;N UC'!$M163/(1-'7. INPUT O&amp;N UC'!$M163))</f>
        <v>0</v>
      </c>
      <c r="AZ494" s="376">
        <f>AZ417*('7. INPUT O&amp;N UC'!$M163/(1-'7. INPUT O&amp;N UC'!$M163))</f>
        <v>0</v>
      </c>
      <c r="BA494" s="376">
        <f>BA417*('7. INPUT O&amp;N UC'!$M163/(1-'7. INPUT O&amp;N UC'!$M163))</f>
        <v>0</v>
      </c>
      <c r="BB494" s="376">
        <f>BB417*('7. INPUT O&amp;N UC'!$M163/(1-'7. INPUT O&amp;N UC'!$M163))</f>
        <v>0</v>
      </c>
      <c r="BC494" s="376">
        <f>BC417*('7. INPUT O&amp;N UC'!$M163/(1-'7. INPUT O&amp;N UC'!$M163))</f>
        <v>0</v>
      </c>
      <c r="BD494" s="376">
        <f>BD417*('7. INPUT O&amp;N UC'!$M163/(1-'7. INPUT O&amp;N UC'!$M163))</f>
        <v>0</v>
      </c>
      <c r="BE494" s="376">
        <f>BE417*('7. INPUT O&amp;N UC'!$M163/(1-'7. INPUT O&amp;N UC'!$M163))</f>
        <v>0</v>
      </c>
      <c r="BF494" s="376">
        <f>BF417*('7. INPUT O&amp;N UC'!$M163/(1-'7. INPUT O&amp;N UC'!$M163))</f>
        <v>0</v>
      </c>
      <c r="BG494" s="376">
        <f>BG417*('7. INPUT O&amp;N UC'!$M163/(1-'7. INPUT O&amp;N UC'!$M163))</f>
        <v>0</v>
      </c>
      <c r="BH494" s="376">
        <f>BH417*('7. INPUT O&amp;N UC'!$M163/(1-'7. INPUT O&amp;N UC'!$M163))</f>
        <v>0</v>
      </c>
      <c r="BI494" s="376">
        <f>BI417*('7. INPUT O&amp;N UC'!$M163/(1-'7. INPUT O&amp;N UC'!$M163))</f>
        <v>0</v>
      </c>
      <c r="BJ494" s="376">
        <f>BJ417*('7. INPUT O&amp;N UC'!$M163/(1-'7. INPUT O&amp;N UC'!$M163))</f>
        <v>0</v>
      </c>
      <c r="BK494" s="376">
        <f>BK417*('7. INPUT O&amp;N UC'!$M163/(1-'7. INPUT O&amp;N UC'!$M163))</f>
        <v>0</v>
      </c>
      <c r="BL494" s="376">
        <f>BL417*('7. INPUT O&amp;N UC'!$M163/(1-'7. INPUT O&amp;N UC'!$M163))</f>
        <v>0</v>
      </c>
      <c r="BM494" s="376">
        <f>BM417*('7. INPUT O&amp;N UC'!$M163/(1-'7. INPUT O&amp;N UC'!$M163))</f>
        <v>0</v>
      </c>
      <c r="BN494" s="376">
        <f>BN417*('7. INPUT O&amp;N UC'!$M163/(1-'7. INPUT O&amp;N UC'!$M163))</f>
        <v>0</v>
      </c>
      <c r="BO494" s="376">
        <f>BO417*('7. INPUT O&amp;N UC'!$M163/(1-'7. INPUT O&amp;N UC'!$M163))</f>
        <v>0</v>
      </c>
      <c r="BP494" s="376">
        <f>BP417*('7. INPUT O&amp;N UC'!$M163/(1-'7. INPUT O&amp;N UC'!$M163))</f>
        <v>0</v>
      </c>
      <c r="BQ494" s="376">
        <f>BQ417*('7. INPUT O&amp;N UC'!$M163/(1-'7. INPUT O&amp;N UC'!$M163))</f>
        <v>0</v>
      </c>
      <c r="BR494" s="376">
        <f>BR417*('7. INPUT O&amp;N UC'!$M163/(1-'7. INPUT O&amp;N UC'!$M163))</f>
        <v>0</v>
      </c>
      <c r="BS494" s="376">
        <f>BS417*('7. INPUT O&amp;N UC'!$M163/(1-'7. INPUT O&amp;N UC'!$M163))</f>
        <v>0</v>
      </c>
    </row>
    <row r="495" spans="2:71" outlineLevel="2">
      <c r="B495" s="130" t="str">
        <f t="shared" si="260"/>
        <v>O&amp;N UC-4.1.5-Item #7</v>
      </c>
      <c r="C495" s="130">
        <f t="shared" si="260"/>
        <v>0</v>
      </c>
      <c r="E495" s="376">
        <f t="shared" si="244"/>
        <v>0</v>
      </c>
      <c r="F495" s="376">
        <f t="shared" si="245"/>
        <v>0</v>
      </c>
      <c r="G495" s="376">
        <f t="shared" si="246"/>
        <v>0</v>
      </c>
      <c r="H495" s="376">
        <f t="shared" si="247"/>
        <v>0</v>
      </c>
      <c r="I495" s="376">
        <f t="shared" si="248"/>
        <v>0</v>
      </c>
      <c r="J495" s="376">
        <f t="shared" si="249"/>
        <v>0</v>
      </c>
      <c r="K495" s="322"/>
      <c r="L495" s="376">
        <f>L418*('7. INPUT O&amp;N UC'!$M164/(1-'7. INPUT O&amp;N UC'!$M164))</f>
        <v>0</v>
      </c>
      <c r="M495" s="376">
        <f>M418*('7. INPUT O&amp;N UC'!$M164/(1-'7. INPUT O&amp;N UC'!$M164))</f>
        <v>0</v>
      </c>
      <c r="N495" s="376">
        <f>N418*('7. INPUT O&amp;N UC'!$M164/(1-'7. INPUT O&amp;N UC'!$M164))</f>
        <v>0</v>
      </c>
      <c r="O495" s="376">
        <f>O418*('7. INPUT O&amp;N UC'!$M164/(1-'7. INPUT O&amp;N UC'!$M164))</f>
        <v>0</v>
      </c>
      <c r="P495" s="376">
        <f>P418*('7. INPUT O&amp;N UC'!$M164/(1-'7. INPUT O&amp;N UC'!$M164))</f>
        <v>0</v>
      </c>
      <c r="Q495" s="376">
        <f>Q418*('7. INPUT O&amp;N UC'!$M164/(1-'7. INPUT O&amp;N UC'!$M164))</f>
        <v>0</v>
      </c>
      <c r="R495" s="376">
        <f>R418*('7. INPUT O&amp;N UC'!$M164/(1-'7. INPUT O&amp;N UC'!$M164))</f>
        <v>0</v>
      </c>
      <c r="S495" s="376">
        <f>S418*('7. INPUT O&amp;N UC'!$M164/(1-'7. INPUT O&amp;N UC'!$M164))</f>
        <v>0</v>
      </c>
      <c r="T495" s="376">
        <f>T418*('7. INPUT O&amp;N UC'!$M164/(1-'7. INPUT O&amp;N UC'!$M164))</f>
        <v>0</v>
      </c>
      <c r="U495" s="376">
        <f>U418*('7. INPUT O&amp;N UC'!$M164/(1-'7. INPUT O&amp;N UC'!$M164))</f>
        <v>0</v>
      </c>
      <c r="V495" s="376">
        <f>V418*('7. INPUT O&amp;N UC'!$M164/(1-'7. INPUT O&amp;N UC'!$M164))</f>
        <v>0</v>
      </c>
      <c r="W495" s="376">
        <f>W418*('7. INPUT O&amp;N UC'!$M164/(1-'7. INPUT O&amp;N UC'!$M164))</f>
        <v>0</v>
      </c>
      <c r="X495" s="376">
        <f>X418*('7. INPUT O&amp;N UC'!$M164/(1-'7. INPUT O&amp;N UC'!$M164))</f>
        <v>0</v>
      </c>
      <c r="Y495" s="376">
        <f>Y418*('7. INPUT O&amp;N UC'!$M164/(1-'7. INPUT O&amp;N UC'!$M164))</f>
        <v>0</v>
      </c>
      <c r="Z495" s="376">
        <f>Z418*('7. INPUT O&amp;N UC'!$M164/(1-'7. INPUT O&amp;N UC'!$M164))</f>
        <v>0</v>
      </c>
      <c r="AA495" s="376">
        <f>AA418*('7. INPUT O&amp;N UC'!$M164/(1-'7. INPUT O&amp;N UC'!$M164))</f>
        <v>0</v>
      </c>
      <c r="AB495" s="376">
        <f>AB418*('7. INPUT O&amp;N UC'!$M164/(1-'7. INPUT O&amp;N UC'!$M164))</f>
        <v>0</v>
      </c>
      <c r="AC495" s="376">
        <f>AC418*('7. INPUT O&amp;N UC'!$M164/(1-'7. INPUT O&amp;N UC'!$M164))</f>
        <v>0</v>
      </c>
      <c r="AD495" s="376">
        <f>AD418*('7. INPUT O&amp;N UC'!$M164/(1-'7. INPUT O&amp;N UC'!$M164))</f>
        <v>0</v>
      </c>
      <c r="AE495" s="376">
        <f>AE418*('7. INPUT O&amp;N UC'!$M164/(1-'7. INPUT O&amp;N UC'!$M164))</f>
        <v>0</v>
      </c>
      <c r="AF495" s="376">
        <f>AF418*('7. INPUT O&amp;N UC'!$M164/(1-'7. INPUT O&amp;N UC'!$M164))</f>
        <v>0</v>
      </c>
      <c r="AG495" s="376">
        <f>AG418*('7. INPUT O&amp;N UC'!$M164/(1-'7. INPUT O&amp;N UC'!$M164))</f>
        <v>0</v>
      </c>
      <c r="AH495" s="376">
        <f>AH418*('7. INPUT O&amp;N UC'!$M164/(1-'7. INPUT O&amp;N UC'!$M164))</f>
        <v>0</v>
      </c>
      <c r="AI495" s="376">
        <f>AI418*('7. INPUT O&amp;N UC'!$M164/(1-'7. INPUT O&amp;N UC'!$M164))</f>
        <v>0</v>
      </c>
      <c r="AJ495" s="376">
        <f>AJ418*('7. INPUT O&amp;N UC'!$M164/(1-'7. INPUT O&amp;N UC'!$M164))</f>
        <v>0</v>
      </c>
      <c r="AK495" s="376">
        <f>AK418*('7. INPUT O&amp;N UC'!$M164/(1-'7. INPUT O&amp;N UC'!$M164))</f>
        <v>0</v>
      </c>
      <c r="AL495" s="376">
        <f>AL418*('7. INPUT O&amp;N UC'!$M164/(1-'7. INPUT O&amp;N UC'!$M164))</f>
        <v>0</v>
      </c>
      <c r="AM495" s="376">
        <f>AM418*('7. INPUT O&amp;N UC'!$M164/(1-'7. INPUT O&amp;N UC'!$M164))</f>
        <v>0</v>
      </c>
      <c r="AN495" s="376">
        <f>AN418*('7. INPUT O&amp;N UC'!$M164/(1-'7. INPUT O&amp;N UC'!$M164))</f>
        <v>0</v>
      </c>
      <c r="AO495" s="376">
        <f>AO418*('7. INPUT O&amp;N UC'!$M164/(1-'7. INPUT O&amp;N UC'!$M164))</f>
        <v>0</v>
      </c>
      <c r="AP495" s="376">
        <f>AP418*('7. INPUT O&amp;N UC'!$M164/(1-'7. INPUT O&amp;N UC'!$M164))</f>
        <v>0</v>
      </c>
      <c r="AQ495" s="376">
        <f>AQ418*('7. INPUT O&amp;N UC'!$M164/(1-'7. INPUT O&amp;N UC'!$M164))</f>
        <v>0</v>
      </c>
      <c r="AR495" s="376">
        <f>AR418*('7. INPUT O&amp;N UC'!$M164/(1-'7. INPUT O&amp;N UC'!$M164))</f>
        <v>0</v>
      </c>
      <c r="AS495" s="376">
        <f>AS418*('7. INPUT O&amp;N UC'!$M164/(1-'7. INPUT O&amp;N UC'!$M164))</f>
        <v>0</v>
      </c>
      <c r="AT495" s="376">
        <f>AT418*('7. INPUT O&amp;N UC'!$M164/(1-'7. INPUT O&amp;N UC'!$M164))</f>
        <v>0</v>
      </c>
      <c r="AU495" s="376">
        <f>AU418*('7. INPUT O&amp;N UC'!$M164/(1-'7. INPUT O&amp;N UC'!$M164))</f>
        <v>0</v>
      </c>
      <c r="AV495" s="376">
        <f>AV418*('7. INPUT O&amp;N UC'!$M164/(1-'7. INPUT O&amp;N UC'!$M164))</f>
        <v>0</v>
      </c>
      <c r="AW495" s="376">
        <f>AW418*('7. INPUT O&amp;N UC'!$M164/(1-'7. INPUT O&amp;N UC'!$M164))</f>
        <v>0</v>
      </c>
      <c r="AX495" s="376">
        <f>AX418*('7. INPUT O&amp;N UC'!$M164/(1-'7. INPUT O&amp;N UC'!$M164))</f>
        <v>0</v>
      </c>
      <c r="AY495" s="376">
        <f>AY418*('7. INPUT O&amp;N UC'!$M164/(1-'7. INPUT O&amp;N UC'!$M164))</f>
        <v>0</v>
      </c>
      <c r="AZ495" s="376">
        <f>AZ418*('7. INPUT O&amp;N UC'!$M164/(1-'7. INPUT O&amp;N UC'!$M164))</f>
        <v>0</v>
      </c>
      <c r="BA495" s="376">
        <f>BA418*('7. INPUT O&amp;N UC'!$M164/(1-'7. INPUT O&amp;N UC'!$M164))</f>
        <v>0</v>
      </c>
      <c r="BB495" s="376">
        <f>BB418*('7. INPUT O&amp;N UC'!$M164/(1-'7. INPUT O&amp;N UC'!$M164))</f>
        <v>0</v>
      </c>
      <c r="BC495" s="376">
        <f>BC418*('7. INPUT O&amp;N UC'!$M164/(1-'7. INPUT O&amp;N UC'!$M164))</f>
        <v>0</v>
      </c>
      <c r="BD495" s="376">
        <f>BD418*('7. INPUT O&amp;N UC'!$M164/(1-'7. INPUT O&amp;N UC'!$M164))</f>
        <v>0</v>
      </c>
      <c r="BE495" s="376">
        <f>BE418*('7. INPUT O&amp;N UC'!$M164/(1-'7. INPUT O&amp;N UC'!$M164))</f>
        <v>0</v>
      </c>
      <c r="BF495" s="376">
        <f>BF418*('7. INPUT O&amp;N UC'!$M164/(1-'7. INPUT O&amp;N UC'!$M164))</f>
        <v>0</v>
      </c>
      <c r="BG495" s="376">
        <f>BG418*('7. INPUT O&amp;N UC'!$M164/(1-'7. INPUT O&amp;N UC'!$M164))</f>
        <v>0</v>
      </c>
      <c r="BH495" s="376">
        <f>BH418*('7. INPUT O&amp;N UC'!$M164/(1-'7. INPUT O&amp;N UC'!$M164))</f>
        <v>0</v>
      </c>
      <c r="BI495" s="376">
        <f>BI418*('7. INPUT O&amp;N UC'!$M164/(1-'7. INPUT O&amp;N UC'!$M164))</f>
        <v>0</v>
      </c>
      <c r="BJ495" s="376">
        <f>BJ418*('7. INPUT O&amp;N UC'!$M164/(1-'7. INPUT O&amp;N UC'!$M164))</f>
        <v>0</v>
      </c>
      <c r="BK495" s="376">
        <f>BK418*('7. INPUT O&amp;N UC'!$M164/(1-'7. INPUT O&amp;N UC'!$M164))</f>
        <v>0</v>
      </c>
      <c r="BL495" s="376">
        <f>BL418*('7. INPUT O&amp;N UC'!$M164/(1-'7. INPUT O&amp;N UC'!$M164))</f>
        <v>0</v>
      </c>
      <c r="BM495" s="376">
        <f>BM418*('7. INPUT O&amp;N UC'!$M164/(1-'7. INPUT O&amp;N UC'!$M164))</f>
        <v>0</v>
      </c>
      <c r="BN495" s="376">
        <f>BN418*('7. INPUT O&amp;N UC'!$M164/(1-'7. INPUT O&amp;N UC'!$M164))</f>
        <v>0</v>
      </c>
      <c r="BO495" s="376">
        <f>BO418*('7. INPUT O&amp;N UC'!$M164/(1-'7. INPUT O&amp;N UC'!$M164))</f>
        <v>0</v>
      </c>
      <c r="BP495" s="376">
        <f>BP418*('7. INPUT O&amp;N UC'!$M164/(1-'7. INPUT O&amp;N UC'!$M164))</f>
        <v>0</v>
      </c>
      <c r="BQ495" s="376">
        <f>BQ418*('7. INPUT O&amp;N UC'!$M164/(1-'7. INPUT O&amp;N UC'!$M164))</f>
        <v>0</v>
      </c>
      <c r="BR495" s="376">
        <f>BR418*('7. INPUT O&amp;N UC'!$M164/(1-'7. INPUT O&amp;N UC'!$M164))</f>
        <v>0</v>
      </c>
      <c r="BS495" s="376">
        <f>BS418*('7. INPUT O&amp;N UC'!$M164/(1-'7. INPUT O&amp;N UC'!$M164))</f>
        <v>0</v>
      </c>
    </row>
    <row r="496" spans="2:71" outlineLevel="2">
      <c r="B496" s="130" t="str">
        <f t="shared" si="260"/>
        <v>O&amp;N UC-4.1.5-Item #8</v>
      </c>
      <c r="C496" s="130">
        <f t="shared" si="260"/>
        <v>0</v>
      </c>
      <c r="E496" s="376">
        <f t="shared" si="244"/>
        <v>0</v>
      </c>
      <c r="F496" s="376">
        <f t="shared" si="245"/>
        <v>0</v>
      </c>
      <c r="G496" s="376">
        <f t="shared" si="246"/>
        <v>0</v>
      </c>
      <c r="H496" s="376">
        <f t="shared" si="247"/>
        <v>0</v>
      </c>
      <c r="I496" s="376">
        <f t="shared" si="248"/>
        <v>0</v>
      </c>
      <c r="J496" s="376">
        <f t="shared" si="249"/>
        <v>0</v>
      </c>
      <c r="K496" s="322"/>
      <c r="L496" s="376">
        <f>L419*('7. INPUT O&amp;N UC'!$M165/(1-'7. INPUT O&amp;N UC'!$M165))</f>
        <v>0</v>
      </c>
      <c r="M496" s="376">
        <f>M419*('7. INPUT O&amp;N UC'!$M165/(1-'7. INPUT O&amp;N UC'!$M165))</f>
        <v>0</v>
      </c>
      <c r="N496" s="376">
        <f>N419*('7. INPUT O&amp;N UC'!$M165/(1-'7. INPUT O&amp;N UC'!$M165))</f>
        <v>0</v>
      </c>
      <c r="O496" s="376">
        <f>O419*('7. INPUT O&amp;N UC'!$M165/(1-'7. INPUT O&amp;N UC'!$M165))</f>
        <v>0</v>
      </c>
      <c r="P496" s="376">
        <f>P419*('7. INPUT O&amp;N UC'!$M165/(1-'7. INPUT O&amp;N UC'!$M165))</f>
        <v>0</v>
      </c>
      <c r="Q496" s="376">
        <f>Q419*('7. INPUT O&amp;N UC'!$M165/(1-'7. INPUT O&amp;N UC'!$M165))</f>
        <v>0</v>
      </c>
      <c r="R496" s="376">
        <f>R419*('7. INPUT O&amp;N UC'!$M165/(1-'7. INPUT O&amp;N UC'!$M165))</f>
        <v>0</v>
      </c>
      <c r="S496" s="376">
        <f>S419*('7. INPUT O&amp;N UC'!$M165/(1-'7. INPUT O&amp;N UC'!$M165))</f>
        <v>0</v>
      </c>
      <c r="T496" s="376">
        <f>T419*('7. INPUT O&amp;N UC'!$M165/(1-'7. INPUT O&amp;N UC'!$M165))</f>
        <v>0</v>
      </c>
      <c r="U496" s="376">
        <f>U419*('7. INPUT O&amp;N UC'!$M165/(1-'7. INPUT O&amp;N UC'!$M165))</f>
        <v>0</v>
      </c>
      <c r="V496" s="376">
        <f>V419*('7. INPUT O&amp;N UC'!$M165/(1-'7. INPUT O&amp;N UC'!$M165))</f>
        <v>0</v>
      </c>
      <c r="W496" s="376">
        <f>W419*('7. INPUT O&amp;N UC'!$M165/(1-'7. INPUT O&amp;N UC'!$M165))</f>
        <v>0</v>
      </c>
      <c r="X496" s="376">
        <f>X419*('7. INPUT O&amp;N UC'!$M165/(1-'7. INPUT O&amp;N UC'!$M165))</f>
        <v>0</v>
      </c>
      <c r="Y496" s="376">
        <f>Y419*('7. INPUT O&amp;N UC'!$M165/(1-'7. INPUT O&amp;N UC'!$M165))</f>
        <v>0</v>
      </c>
      <c r="Z496" s="376">
        <f>Z419*('7. INPUT O&amp;N UC'!$M165/(1-'7. INPUT O&amp;N UC'!$M165))</f>
        <v>0</v>
      </c>
      <c r="AA496" s="376">
        <f>AA419*('7. INPUT O&amp;N UC'!$M165/(1-'7. INPUT O&amp;N UC'!$M165))</f>
        <v>0</v>
      </c>
      <c r="AB496" s="376">
        <f>AB419*('7. INPUT O&amp;N UC'!$M165/(1-'7. INPUT O&amp;N UC'!$M165))</f>
        <v>0</v>
      </c>
      <c r="AC496" s="376">
        <f>AC419*('7. INPUT O&amp;N UC'!$M165/(1-'7. INPUT O&amp;N UC'!$M165))</f>
        <v>0</v>
      </c>
      <c r="AD496" s="376">
        <f>AD419*('7. INPUT O&amp;N UC'!$M165/(1-'7. INPUT O&amp;N UC'!$M165))</f>
        <v>0</v>
      </c>
      <c r="AE496" s="376">
        <f>AE419*('7. INPUT O&amp;N UC'!$M165/(1-'7. INPUT O&amp;N UC'!$M165))</f>
        <v>0</v>
      </c>
      <c r="AF496" s="376">
        <f>AF419*('7. INPUT O&amp;N UC'!$M165/(1-'7. INPUT O&amp;N UC'!$M165))</f>
        <v>0</v>
      </c>
      <c r="AG496" s="376">
        <f>AG419*('7. INPUT O&amp;N UC'!$M165/(1-'7. INPUT O&amp;N UC'!$M165))</f>
        <v>0</v>
      </c>
      <c r="AH496" s="376">
        <f>AH419*('7. INPUT O&amp;N UC'!$M165/(1-'7. INPUT O&amp;N UC'!$M165))</f>
        <v>0</v>
      </c>
      <c r="AI496" s="376">
        <f>AI419*('7. INPUT O&amp;N UC'!$M165/(1-'7. INPUT O&amp;N UC'!$M165))</f>
        <v>0</v>
      </c>
      <c r="AJ496" s="376">
        <f>AJ419*('7. INPUT O&amp;N UC'!$M165/(1-'7. INPUT O&amp;N UC'!$M165))</f>
        <v>0</v>
      </c>
      <c r="AK496" s="376">
        <f>AK419*('7. INPUT O&amp;N UC'!$M165/(1-'7. INPUT O&amp;N UC'!$M165))</f>
        <v>0</v>
      </c>
      <c r="AL496" s="376">
        <f>AL419*('7. INPUT O&amp;N UC'!$M165/(1-'7. INPUT O&amp;N UC'!$M165))</f>
        <v>0</v>
      </c>
      <c r="AM496" s="376">
        <f>AM419*('7. INPUT O&amp;N UC'!$M165/(1-'7. INPUT O&amp;N UC'!$M165))</f>
        <v>0</v>
      </c>
      <c r="AN496" s="376">
        <f>AN419*('7. INPUT O&amp;N UC'!$M165/(1-'7. INPUT O&amp;N UC'!$M165))</f>
        <v>0</v>
      </c>
      <c r="AO496" s="376">
        <f>AO419*('7. INPUT O&amp;N UC'!$M165/(1-'7. INPUT O&amp;N UC'!$M165))</f>
        <v>0</v>
      </c>
      <c r="AP496" s="376">
        <f>AP419*('7. INPUT O&amp;N UC'!$M165/(1-'7. INPUT O&amp;N UC'!$M165))</f>
        <v>0</v>
      </c>
      <c r="AQ496" s="376">
        <f>AQ419*('7. INPUT O&amp;N UC'!$M165/(1-'7. INPUT O&amp;N UC'!$M165))</f>
        <v>0</v>
      </c>
      <c r="AR496" s="376">
        <f>AR419*('7. INPUT O&amp;N UC'!$M165/(1-'7. INPUT O&amp;N UC'!$M165))</f>
        <v>0</v>
      </c>
      <c r="AS496" s="376">
        <f>AS419*('7. INPUT O&amp;N UC'!$M165/(1-'7. INPUT O&amp;N UC'!$M165))</f>
        <v>0</v>
      </c>
      <c r="AT496" s="376">
        <f>AT419*('7. INPUT O&amp;N UC'!$M165/(1-'7. INPUT O&amp;N UC'!$M165))</f>
        <v>0</v>
      </c>
      <c r="AU496" s="376">
        <f>AU419*('7. INPUT O&amp;N UC'!$M165/(1-'7. INPUT O&amp;N UC'!$M165))</f>
        <v>0</v>
      </c>
      <c r="AV496" s="376">
        <f>AV419*('7. INPUT O&amp;N UC'!$M165/(1-'7. INPUT O&amp;N UC'!$M165))</f>
        <v>0</v>
      </c>
      <c r="AW496" s="376">
        <f>AW419*('7. INPUT O&amp;N UC'!$M165/(1-'7. INPUT O&amp;N UC'!$M165))</f>
        <v>0</v>
      </c>
      <c r="AX496" s="376">
        <f>AX419*('7. INPUT O&amp;N UC'!$M165/(1-'7. INPUT O&amp;N UC'!$M165))</f>
        <v>0</v>
      </c>
      <c r="AY496" s="376">
        <f>AY419*('7. INPUT O&amp;N UC'!$M165/(1-'7. INPUT O&amp;N UC'!$M165))</f>
        <v>0</v>
      </c>
      <c r="AZ496" s="376">
        <f>AZ419*('7. INPUT O&amp;N UC'!$M165/(1-'7. INPUT O&amp;N UC'!$M165))</f>
        <v>0</v>
      </c>
      <c r="BA496" s="376">
        <f>BA419*('7. INPUT O&amp;N UC'!$M165/(1-'7. INPUT O&amp;N UC'!$M165))</f>
        <v>0</v>
      </c>
      <c r="BB496" s="376">
        <f>BB419*('7. INPUT O&amp;N UC'!$M165/(1-'7. INPUT O&amp;N UC'!$M165))</f>
        <v>0</v>
      </c>
      <c r="BC496" s="376">
        <f>BC419*('7. INPUT O&amp;N UC'!$M165/(1-'7. INPUT O&amp;N UC'!$M165))</f>
        <v>0</v>
      </c>
      <c r="BD496" s="376">
        <f>BD419*('7. INPUT O&amp;N UC'!$M165/(1-'7. INPUT O&amp;N UC'!$M165))</f>
        <v>0</v>
      </c>
      <c r="BE496" s="376">
        <f>BE419*('7. INPUT O&amp;N UC'!$M165/(1-'7. INPUT O&amp;N UC'!$M165))</f>
        <v>0</v>
      </c>
      <c r="BF496" s="376">
        <f>BF419*('7. INPUT O&amp;N UC'!$M165/(1-'7. INPUT O&amp;N UC'!$M165))</f>
        <v>0</v>
      </c>
      <c r="BG496" s="376">
        <f>BG419*('7. INPUT O&amp;N UC'!$M165/(1-'7. INPUT O&amp;N UC'!$M165))</f>
        <v>0</v>
      </c>
      <c r="BH496" s="376">
        <f>BH419*('7. INPUT O&amp;N UC'!$M165/(1-'7. INPUT O&amp;N UC'!$M165))</f>
        <v>0</v>
      </c>
      <c r="BI496" s="376">
        <f>BI419*('7. INPUT O&amp;N UC'!$M165/(1-'7. INPUT O&amp;N UC'!$M165))</f>
        <v>0</v>
      </c>
      <c r="BJ496" s="376">
        <f>BJ419*('7. INPUT O&amp;N UC'!$M165/(1-'7. INPUT O&amp;N UC'!$M165))</f>
        <v>0</v>
      </c>
      <c r="BK496" s="376">
        <f>BK419*('7. INPUT O&amp;N UC'!$M165/(1-'7. INPUT O&amp;N UC'!$M165))</f>
        <v>0</v>
      </c>
      <c r="BL496" s="376">
        <f>BL419*('7. INPUT O&amp;N UC'!$M165/(1-'7. INPUT O&amp;N UC'!$M165))</f>
        <v>0</v>
      </c>
      <c r="BM496" s="376">
        <f>BM419*('7. INPUT O&amp;N UC'!$M165/(1-'7. INPUT O&amp;N UC'!$M165))</f>
        <v>0</v>
      </c>
      <c r="BN496" s="376">
        <f>BN419*('7. INPUT O&amp;N UC'!$M165/(1-'7. INPUT O&amp;N UC'!$M165))</f>
        <v>0</v>
      </c>
      <c r="BO496" s="376">
        <f>BO419*('7. INPUT O&amp;N UC'!$M165/(1-'7. INPUT O&amp;N UC'!$M165))</f>
        <v>0</v>
      </c>
      <c r="BP496" s="376">
        <f>BP419*('7. INPUT O&amp;N UC'!$M165/(1-'7. INPUT O&amp;N UC'!$M165))</f>
        <v>0</v>
      </c>
      <c r="BQ496" s="376">
        <f>BQ419*('7. INPUT O&amp;N UC'!$M165/(1-'7. INPUT O&amp;N UC'!$M165))</f>
        <v>0</v>
      </c>
      <c r="BR496" s="376">
        <f>BR419*('7. INPUT O&amp;N UC'!$M165/(1-'7. INPUT O&amp;N UC'!$M165))</f>
        <v>0</v>
      </c>
      <c r="BS496" s="376">
        <f>BS419*('7. INPUT O&amp;N UC'!$M165/(1-'7. INPUT O&amp;N UC'!$M165))</f>
        <v>0</v>
      </c>
    </row>
    <row r="497" spans="1:71" outlineLevel="2">
      <c r="B497" s="130" t="str">
        <f t="shared" si="260"/>
        <v>O&amp;N UC-4.1.5-Item #9</v>
      </c>
      <c r="C497" s="130">
        <f t="shared" si="260"/>
        <v>0</v>
      </c>
      <c r="E497" s="376">
        <f t="shared" ref="E497:E509" si="261">F497+G497+H497+I497+J497</f>
        <v>0</v>
      </c>
      <c r="F497" s="376">
        <f t="shared" ref="F497:F509" si="262">SUM(L497:W497)</f>
        <v>0</v>
      </c>
      <c r="G497" s="376">
        <f t="shared" ref="G497:G509" si="263">SUM(X497:AI497)</f>
        <v>0</v>
      </c>
      <c r="H497" s="376">
        <f t="shared" ref="H497:H509" si="264">SUM(AJ497:AU497)</f>
        <v>0</v>
      </c>
      <c r="I497" s="376">
        <f t="shared" ref="I497:I509" si="265">SUM(AV497:BG497)</f>
        <v>0</v>
      </c>
      <c r="J497" s="376">
        <f t="shared" ref="J497:J509" si="266">SUM(BH497:BS497)</f>
        <v>0</v>
      </c>
      <c r="K497" s="322"/>
      <c r="L497" s="376">
        <f>L420*('7. INPUT O&amp;N UC'!$M166/(1-'7. INPUT O&amp;N UC'!$M166))</f>
        <v>0</v>
      </c>
      <c r="M497" s="376">
        <f>M420*('7. INPUT O&amp;N UC'!$M166/(1-'7. INPUT O&amp;N UC'!$M166))</f>
        <v>0</v>
      </c>
      <c r="N497" s="376">
        <f>N420*('7. INPUT O&amp;N UC'!$M166/(1-'7. INPUT O&amp;N UC'!$M166))</f>
        <v>0</v>
      </c>
      <c r="O497" s="376">
        <f>O420*('7. INPUT O&amp;N UC'!$M166/(1-'7. INPUT O&amp;N UC'!$M166))</f>
        <v>0</v>
      </c>
      <c r="P497" s="376">
        <f>P420*('7. INPUT O&amp;N UC'!$M166/(1-'7. INPUT O&amp;N UC'!$M166))</f>
        <v>0</v>
      </c>
      <c r="Q497" s="376">
        <f>Q420*('7. INPUT O&amp;N UC'!$M166/(1-'7. INPUT O&amp;N UC'!$M166))</f>
        <v>0</v>
      </c>
      <c r="R497" s="376">
        <f>R420*('7. INPUT O&amp;N UC'!$M166/(1-'7. INPUT O&amp;N UC'!$M166))</f>
        <v>0</v>
      </c>
      <c r="S497" s="376">
        <f>S420*('7. INPUT O&amp;N UC'!$M166/(1-'7. INPUT O&amp;N UC'!$M166))</f>
        <v>0</v>
      </c>
      <c r="T497" s="376">
        <f>T420*('7. INPUT O&amp;N UC'!$M166/(1-'7. INPUT O&amp;N UC'!$M166))</f>
        <v>0</v>
      </c>
      <c r="U497" s="376">
        <f>U420*('7. INPUT O&amp;N UC'!$M166/(1-'7. INPUT O&amp;N UC'!$M166))</f>
        <v>0</v>
      </c>
      <c r="V497" s="376">
        <f>V420*('7. INPUT O&amp;N UC'!$M166/(1-'7. INPUT O&amp;N UC'!$M166))</f>
        <v>0</v>
      </c>
      <c r="W497" s="376">
        <f>W420*('7. INPUT O&amp;N UC'!$M166/(1-'7. INPUT O&amp;N UC'!$M166))</f>
        <v>0</v>
      </c>
      <c r="X497" s="376">
        <f>X420*('7. INPUT O&amp;N UC'!$M166/(1-'7. INPUT O&amp;N UC'!$M166))</f>
        <v>0</v>
      </c>
      <c r="Y497" s="376">
        <f>Y420*('7. INPUT O&amp;N UC'!$M166/(1-'7. INPUT O&amp;N UC'!$M166))</f>
        <v>0</v>
      </c>
      <c r="Z497" s="376">
        <f>Z420*('7. INPUT O&amp;N UC'!$M166/(1-'7. INPUT O&amp;N UC'!$M166))</f>
        <v>0</v>
      </c>
      <c r="AA497" s="376">
        <f>AA420*('7. INPUT O&amp;N UC'!$M166/(1-'7. INPUT O&amp;N UC'!$M166))</f>
        <v>0</v>
      </c>
      <c r="AB497" s="376">
        <f>AB420*('7. INPUT O&amp;N UC'!$M166/(1-'7. INPUT O&amp;N UC'!$M166))</f>
        <v>0</v>
      </c>
      <c r="AC497" s="376">
        <f>AC420*('7. INPUT O&amp;N UC'!$M166/(1-'7. INPUT O&amp;N UC'!$M166))</f>
        <v>0</v>
      </c>
      <c r="AD497" s="376">
        <f>AD420*('7. INPUT O&amp;N UC'!$M166/(1-'7. INPUT O&amp;N UC'!$M166))</f>
        <v>0</v>
      </c>
      <c r="AE497" s="376">
        <f>AE420*('7. INPUT O&amp;N UC'!$M166/(1-'7. INPUT O&amp;N UC'!$M166))</f>
        <v>0</v>
      </c>
      <c r="AF497" s="376">
        <f>AF420*('7. INPUT O&amp;N UC'!$M166/(1-'7. INPUT O&amp;N UC'!$M166))</f>
        <v>0</v>
      </c>
      <c r="AG497" s="376">
        <f>AG420*('7. INPUT O&amp;N UC'!$M166/(1-'7. INPUT O&amp;N UC'!$M166))</f>
        <v>0</v>
      </c>
      <c r="AH497" s="376">
        <f>AH420*('7. INPUT O&amp;N UC'!$M166/(1-'7. INPUT O&amp;N UC'!$M166))</f>
        <v>0</v>
      </c>
      <c r="AI497" s="376">
        <f>AI420*('7. INPUT O&amp;N UC'!$M166/(1-'7. INPUT O&amp;N UC'!$M166))</f>
        <v>0</v>
      </c>
      <c r="AJ497" s="376">
        <f>AJ420*('7. INPUT O&amp;N UC'!$M166/(1-'7. INPUT O&amp;N UC'!$M166))</f>
        <v>0</v>
      </c>
      <c r="AK497" s="376">
        <f>AK420*('7. INPUT O&amp;N UC'!$M166/(1-'7. INPUT O&amp;N UC'!$M166))</f>
        <v>0</v>
      </c>
      <c r="AL497" s="376">
        <f>AL420*('7. INPUT O&amp;N UC'!$M166/(1-'7. INPUT O&amp;N UC'!$M166))</f>
        <v>0</v>
      </c>
      <c r="AM497" s="376">
        <f>AM420*('7. INPUT O&amp;N UC'!$M166/(1-'7. INPUT O&amp;N UC'!$M166))</f>
        <v>0</v>
      </c>
      <c r="AN497" s="376">
        <f>AN420*('7. INPUT O&amp;N UC'!$M166/(1-'7. INPUT O&amp;N UC'!$M166))</f>
        <v>0</v>
      </c>
      <c r="AO497" s="376">
        <f>AO420*('7. INPUT O&amp;N UC'!$M166/(1-'7. INPUT O&amp;N UC'!$M166))</f>
        <v>0</v>
      </c>
      <c r="AP497" s="376">
        <f>AP420*('7. INPUT O&amp;N UC'!$M166/(1-'7. INPUT O&amp;N UC'!$M166))</f>
        <v>0</v>
      </c>
      <c r="AQ497" s="376">
        <f>AQ420*('7. INPUT O&amp;N UC'!$M166/(1-'7. INPUT O&amp;N UC'!$M166))</f>
        <v>0</v>
      </c>
      <c r="AR497" s="376">
        <f>AR420*('7. INPUT O&amp;N UC'!$M166/(1-'7. INPUT O&amp;N UC'!$M166))</f>
        <v>0</v>
      </c>
      <c r="AS497" s="376">
        <f>AS420*('7. INPUT O&amp;N UC'!$M166/(1-'7. INPUT O&amp;N UC'!$M166))</f>
        <v>0</v>
      </c>
      <c r="AT497" s="376">
        <f>AT420*('7. INPUT O&amp;N UC'!$M166/(1-'7. INPUT O&amp;N UC'!$M166))</f>
        <v>0</v>
      </c>
      <c r="AU497" s="376">
        <f>AU420*('7. INPUT O&amp;N UC'!$M166/(1-'7. INPUT O&amp;N UC'!$M166))</f>
        <v>0</v>
      </c>
      <c r="AV497" s="376">
        <f>AV420*('7. INPUT O&amp;N UC'!$M166/(1-'7. INPUT O&amp;N UC'!$M166))</f>
        <v>0</v>
      </c>
      <c r="AW497" s="376">
        <f>AW420*('7. INPUT O&amp;N UC'!$M166/(1-'7. INPUT O&amp;N UC'!$M166))</f>
        <v>0</v>
      </c>
      <c r="AX497" s="376">
        <f>AX420*('7. INPUT O&amp;N UC'!$M166/(1-'7. INPUT O&amp;N UC'!$M166))</f>
        <v>0</v>
      </c>
      <c r="AY497" s="376">
        <f>AY420*('7. INPUT O&amp;N UC'!$M166/(1-'7. INPUT O&amp;N UC'!$M166))</f>
        <v>0</v>
      </c>
      <c r="AZ497" s="376">
        <f>AZ420*('7. INPUT O&amp;N UC'!$M166/(1-'7. INPUT O&amp;N UC'!$M166))</f>
        <v>0</v>
      </c>
      <c r="BA497" s="376">
        <f>BA420*('7. INPUT O&amp;N UC'!$M166/(1-'7. INPUT O&amp;N UC'!$M166))</f>
        <v>0</v>
      </c>
      <c r="BB497" s="376">
        <f>BB420*('7. INPUT O&amp;N UC'!$M166/(1-'7. INPUT O&amp;N UC'!$M166))</f>
        <v>0</v>
      </c>
      <c r="BC497" s="376">
        <f>BC420*('7. INPUT O&amp;N UC'!$M166/(1-'7. INPUT O&amp;N UC'!$M166))</f>
        <v>0</v>
      </c>
      <c r="BD497" s="376">
        <f>BD420*('7. INPUT O&amp;N UC'!$M166/(1-'7. INPUT O&amp;N UC'!$M166))</f>
        <v>0</v>
      </c>
      <c r="BE497" s="376">
        <f>BE420*('7. INPUT O&amp;N UC'!$M166/(1-'7. INPUT O&amp;N UC'!$M166))</f>
        <v>0</v>
      </c>
      <c r="BF497" s="376">
        <f>BF420*('7. INPUT O&amp;N UC'!$M166/(1-'7. INPUT O&amp;N UC'!$M166))</f>
        <v>0</v>
      </c>
      <c r="BG497" s="376">
        <f>BG420*('7. INPUT O&amp;N UC'!$M166/(1-'7. INPUT O&amp;N UC'!$M166))</f>
        <v>0</v>
      </c>
      <c r="BH497" s="376">
        <f>BH420*('7. INPUT O&amp;N UC'!$M166/(1-'7. INPUT O&amp;N UC'!$M166))</f>
        <v>0</v>
      </c>
      <c r="BI497" s="376">
        <f>BI420*('7. INPUT O&amp;N UC'!$M166/(1-'7. INPUT O&amp;N UC'!$M166))</f>
        <v>0</v>
      </c>
      <c r="BJ497" s="376">
        <f>BJ420*('7. INPUT O&amp;N UC'!$M166/(1-'7. INPUT O&amp;N UC'!$M166))</f>
        <v>0</v>
      </c>
      <c r="BK497" s="376">
        <f>BK420*('7. INPUT O&amp;N UC'!$M166/(1-'7. INPUT O&amp;N UC'!$M166))</f>
        <v>0</v>
      </c>
      <c r="BL497" s="376">
        <f>BL420*('7. INPUT O&amp;N UC'!$M166/(1-'7. INPUT O&amp;N UC'!$M166))</f>
        <v>0</v>
      </c>
      <c r="BM497" s="376">
        <f>BM420*('7. INPUT O&amp;N UC'!$M166/(1-'7. INPUT O&amp;N UC'!$M166))</f>
        <v>0</v>
      </c>
      <c r="BN497" s="376">
        <f>BN420*('7. INPUT O&amp;N UC'!$M166/(1-'7. INPUT O&amp;N UC'!$M166))</f>
        <v>0</v>
      </c>
      <c r="BO497" s="376">
        <f>BO420*('7. INPUT O&amp;N UC'!$M166/(1-'7. INPUT O&amp;N UC'!$M166))</f>
        <v>0</v>
      </c>
      <c r="BP497" s="376">
        <f>BP420*('7. INPUT O&amp;N UC'!$M166/(1-'7. INPUT O&amp;N UC'!$M166))</f>
        <v>0</v>
      </c>
      <c r="BQ497" s="376">
        <f>BQ420*('7. INPUT O&amp;N UC'!$M166/(1-'7. INPUT O&amp;N UC'!$M166))</f>
        <v>0</v>
      </c>
      <c r="BR497" s="376">
        <f>BR420*('7. INPUT O&amp;N UC'!$M166/(1-'7. INPUT O&amp;N UC'!$M166))</f>
        <v>0</v>
      </c>
      <c r="BS497" s="376">
        <f>BS420*('7. INPUT O&amp;N UC'!$M166/(1-'7. INPUT O&amp;N UC'!$M166))</f>
        <v>0</v>
      </c>
    </row>
    <row r="498" spans="1:71" outlineLevel="2">
      <c r="B498" s="131" t="str">
        <f t="shared" si="260"/>
        <v>O&amp;N UC-4.1.5-Item #10</v>
      </c>
      <c r="C498" s="131">
        <f t="shared" si="260"/>
        <v>0</v>
      </c>
      <c r="E498" s="378">
        <f t="shared" si="261"/>
        <v>0</v>
      </c>
      <c r="F498" s="378">
        <f t="shared" si="262"/>
        <v>0</v>
      </c>
      <c r="G498" s="378">
        <f t="shared" si="263"/>
        <v>0</v>
      </c>
      <c r="H498" s="378">
        <f t="shared" si="264"/>
        <v>0</v>
      </c>
      <c r="I498" s="378">
        <f t="shared" si="265"/>
        <v>0</v>
      </c>
      <c r="J498" s="378">
        <f t="shared" si="266"/>
        <v>0</v>
      </c>
      <c r="K498" s="322"/>
      <c r="L498" s="378">
        <f>L421*('7. INPUT O&amp;N UC'!$M167/(1-'7. INPUT O&amp;N UC'!$M167))</f>
        <v>0</v>
      </c>
      <c r="M498" s="378">
        <f>M421*('7. INPUT O&amp;N UC'!$M167/(1-'7. INPUT O&amp;N UC'!$M167))</f>
        <v>0</v>
      </c>
      <c r="N498" s="378">
        <f>N421*('7. INPUT O&amp;N UC'!$M167/(1-'7. INPUT O&amp;N UC'!$M167))</f>
        <v>0</v>
      </c>
      <c r="O498" s="378">
        <f>O421*('7. INPUT O&amp;N UC'!$M167/(1-'7. INPUT O&amp;N UC'!$M167))</f>
        <v>0</v>
      </c>
      <c r="P498" s="378">
        <f>P421*('7. INPUT O&amp;N UC'!$M167/(1-'7. INPUT O&amp;N UC'!$M167))</f>
        <v>0</v>
      </c>
      <c r="Q498" s="378">
        <f>Q421*('7. INPUT O&amp;N UC'!$M167/(1-'7. INPUT O&amp;N UC'!$M167))</f>
        <v>0</v>
      </c>
      <c r="R498" s="378">
        <f>R421*('7. INPUT O&amp;N UC'!$M167/(1-'7. INPUT O&amp;N UC'!$M167))</f>
        <v>0</v>
      </c>
      <c r="S498" s="378">
        <f>S421*('7. INPUT O&amp;N UC'!$M167/(1-'7. INPUT O&amp;N UC'!$M167))</f>
        <v>0</v>
      </c>
      <c r="T498" s="378">
        <f>T421*('7. INPUT O&amp;N UC'!$M167/(1-'7. INPUT O&amp;N UC'!$M167))</f>
        <v>0</v>
      </c>
      <c r="U498" s="378">
        <f>U421*('7. INPUT O&amp;N UC'!$M167/(1-'7. INPUT O&amp;N UC'!$M167))</f>
        <v>0</v>
      </c>
      <c r="V498" s="378">
        <f>V421*('7. INPUT O&amp;N UC'!$M167/(1-'7. INPUT O&amp;N UC'!$M167))</f>
        <v>0</v>
      </c>
      <c r="W498" s="378">
        <f>W421*('7. INPUT O&amp;N UC'!$M167/(1-'7. INPUT O&amp;N UC'!$M167))</f>
        <v>0</v>
      </c>
      <c r="X498" s="378">
        <f>X421*('7. INPUT O&amp;N UC'!$M167/(1-'7. INPUT O&amp;N UC'!$M167))</f>
        <v>0</v>
      </c>
      <c r="Y498" s="378">
        <f>Y421*('7. INPUT O&amp;N UC'!$M167/(1-'7. INPUT O&amp;N UC'!$M167))</f>
        <v>0</v>
      </c>
      <c r="Z498" s="378">
        <f>Z421*('7. INPUT O&amp;N UC'!$M167/(1-'7. INPUT O&amp;N UC'!$M167))</f>
        <v>0</v>
      </c>
      <c r="AA498" s="378">
        <f>AA421*('7. INPUT O&amp;N UC'!$M167/(1-'7. INPUT O&amp;N UC'!$M167))</f>
        <v>0</v>
      </c>
      <c r="AB498" s="378">
        <f>AB421*('7. INPUT O&amp;N UC'!$M167/(1-'7. INPUT O&amp;N UC'!$M167))</f>
        <v>0</v>
      </c>
      <c r="AC498" s="378">
        <f>AC421*('7. INPUT O&amp;N UC'!$M167/(1-'7. INPUT O&amp;N UC'!$M167))</f>
        <v>0</v>
      </c>
      <c r="AD498" s="378">
        <f>AD421*('7. INPUT O&amp;N UC'!$M167/(1-'7. INPUT O&amp;N UC'!$M167))</f>
        <v>0</v>
      </c>
      <c r="AE498" s="378">
        <f>AE421*('7. INPUT O&amp;N UC'!$M167/(1-'7. INPUT O&amp;N UC'!$M167))</f>
        <v>0</v>
      </c>
      <c r="AF498" s="378">
        <f>AF421*('7. INPUT O&amp;N UC'!$M167/(1-'7. INPUT O&amp;N UC'!$M167))</f>
        <v>0</v>
      </c>
      <c r="AG498" s="378">
        <f>AG421*('7. INPUT O&amp;N UC'!$M167/(1-'7. INPUT O&amp;N UC'!$M167))</f>
        <v>0</v>
      </c>
      <c r="AH498" s="378">
        <f>AH421*('7. INPUT O&amp;N UC'!$M167/(1-'7. INPUT O&amp;N UC'!$M167))</f>
        <v>0</v>
      </c>
      <c r="AI498" s="378">
        <f>AI421*('7. INPUT O&amp;N UC'!$M167/(1-'7. INPUT O&amp;N UC'!$M167))</f>
        <v>0</v>
      </c>
      <c r="AJ498" s="378">
        <f>AJ421*('7. INPUT O&amp;N UC'!$M167/(1-'7. INPUT O&amp;N UC'!$M167))</f>
        <v>0</v>
      </c>
      <c r="AK498" s="378">
        <f>AK421*('7. INPUT O&amp;N UC'!$M167/(1-'7. INPUT O&amp;N UC'!$M167))</f>
        <v>0</v>
      </c>
      <c r="AL498" s="378">
        <f>AL421*('7. INPUT O&amp;N UC'!$M167/(1-'7. INPUT O&amp;N UC'!$M167))</f>
        <v>0</v>
      </c>
      <c r="AM498" s="378">
        <f>AM421*('7. INPUT O&amp;N UC'!$M167/(1-'7. INPUT O&amp;N UC'!$M167))</f>
        <v>0</v>
      </c>
      <c r="AN498" s="378">
        <f>AN421*('7. INPUT O&amp;N UC'!$M167/(1-'7. INPUT O&amp;N UC'!$M167))</f>
        <v>0</v>
      </c>
      <c r="AO498" s="378">
        <f>AO421*('7. INPUT O&amp;N UC'!$M167/(1-'7. INPUT O&amp;N UC'!$M167))</f>
        <v>0</v>
      </c>
      <c r="AP498" s="378">
        <f>AP421*('7. INPUT O&amp;N UC'!$M167/(1-'7. INPUT O&amp;N UC'!$M167))</f>
        <v>0</v>
      </c>
      <c r="AQ498" s="378">
        <f>AQ421*('7. INPUT O&amp;N UC'!$M167/(1-'7. INPUT O&amp;N UC'!$M167))</f>
        <v>0</v>
      </c>
      <c r="AR498" s="378">
        <f>AR421*('7. INPUT O&amp;N UC'!$M167/(1-'7. INPUT O&amp;N UC'!$M167))</f>
        <v>0</v>
      </c>
      <c r="AS498" s="378">
        <f>AS421*('7. INPUT O&amp;N UC'!$M167/(1-'7. INPUT O&amp;N UC'!$M167))</f>
        <v>0</v>
      </c>
      <c r="AT498" s="378">
        <f>AT421*('7. INPUT O&amp;N UC'!$M167/(1-'7. INPUT O&amp;N UC'!$M167))</f>
        <v>0</v>
      </c>
      <c r="AU498" s="378">
        <f>AU421*('7. INPUT O&amp;N UC'!$M167/(1-'7. INPUT O&amp;N UC'!$M167))</f>
        <v>0</v>
      </c>
      <c r="AV498" s="378">
        <f>AV421*('7. INPUT O&amp;N UC'!$M167/(1-'7. INPUT O&amp;N UC'!$M167))</f>
        <v>0</v>
      </c>
      <c r="AW498" s="378">
        <f>AW421*('7. INPUT O&amp;N UC'!$M167/(1-'7. INPUT O&amp;N UC'!$M167))</f>
        <v>0</v>
      </c>
      <c r="AX498" s="378">
        <f>AX421*('7. INPUT O&amp;N UC'!$M167/(1-'7. INPUT O&amp;N UC'!$M167))</f>
        <v>0</v>
      </c>
      <c r="AY498" s="378">
        <f>AY421*('7. INPUT O&amp;N UC'!$M167/(1-'7. INPUT O&amp;N UC'!$M167))</f>
        <v>0</v>
      </c>
      <c r="AZ498" s="378">
        <f>AZ421*('7. INPUT O&amp;N UC'!$M167/(1-'7. INPUT O&amp;N UC'!$M167))</f>
        <v>0</v>
      </c>
      <c r="BA498" s="378">
        <f>BA421*('7. INPUT O&amp;N UC'!$M167/(1-'7. INPUT O&amp;N UC'!$M167))</f>
        <v>0</v>
      </c>
      <c r="BB498" s="378">
        <f>BB421*('7. INPUT O&amp;N UC'!$M167/(1-'7. INPUT O&amp;N UC'!$M167))</f>
        <v>0</v>
      </c>
      <c r="BC498" s="378">
        <f>BC421*('7. INPUT O&amp;N UC'!$M167/(1-'7. INPUT O&amp;N UC'!$M167))</f>
        <v>0</v>
      </c>
      <c r="BD498" s="378">
        <f>BD421*('7. INPUT O&amp;N UC'!$M167/(1-'7. INPUT O&amp;N UC'!$M167))</f>
        <v>0</v>
      </c>
      <c r="BE498" s="378">
        <f>BE421*('7. INPUT O&amp;N UC'!$M167/(1-'7. INPUT O&amp;N UC'!$M167))</f>
        <v>0</v>
      </c>
      <c r="BF498" s="378">
        <f>BF421*('7. INPUT O&amp;N UC'!$M167/(1-'7. INPUT O&amp;N UC'!$M167))</f>
        <v>0</v>
      </c>
      <c r="BG498" s="378">
        <f>BG421*('7. INPUT O&amp;N UC'!$M167/(1-'7. INPUT O&amp;N UC'!$M167))</f>
        <v>0</v>
      </c>
      <c r="BH498" s="378">
        <f>BH421*('7. INPUT O&amp;N UC'!$M167/(1-'7. INPUT O&amp;N UC'!$M167))</f>
        <v>0</v>
      </c>
      <c r="BI498" s="378">
        <f>BI421*('7. INPUT O&amp;N UC'!$M167/(1-'7. INPUT O&amp;N UC'!$M167))</f>
        <v>0</v>
      </c>
      <c r="BJ498" s="378">
        <f>BJ421*('7. INPUT O&amp;N UC'!$M167/(1-'7. INPUT O&amp;N UC'!$M167))</f>
        <v>0</v>
      </c>
      <c r="BK498" s="378">
        <f>BK421*('7. INPUT O&amp;N UC'!$M167/(1-'7. INPUT O&amp;N UC'!$M167))</f>
        <v>0</v>
      </c>
      <c r="BL498" s="378">
        <f>BL421*('7. INPUT O&amp;N UC'!$M167/(1-'7. INPUT O&amp;N UC'!$M167))</f>
        <v>0</v>
      </c>
      <c r="BM498" s="378">
        <f>BM421*('7. INPUT O&amp;N UC'!$M167/(1-'7. INPUT O&amp;N UC'!$M167))</f>
        <v>0</v>
      </c>
      <c r="BN498" s="378">
        <f>BN421*('7. INPUT O&amp;N UC'!$M167/(1-'7. INPUT O&amp;N UC'!$M167))</f>
        <v>0</v>
      </c>
      <c r="BO498" s="378">
        <f>BO421*('7. INPUT O&amp;N UC'!$M167/(1-'7. INPUT O&amp;N UC'!$M167))</f>
        <v>0</v>
      </c>
      <c r="BP498" s="378">
        <f>BP421*('7. INPUT O&amp;N UC'!$M167/(1-'7. INPUT O&amp;N UC'!$M167))</f>
        <v>0</v>
      </c>
      <c r="BQ498" s="378">
        <f>BQ421*('7. INPUT O&amp;N UC'!$M167/(1-'7. INPUT O&amp;N UC'!$M167))</f>
        <v>0</v>
      </c>
      <c r="BR498" s="378">
        <f>BR421*('7. INPUT O&amp;N UC'!$M167/(1-'7. INPUT O&amp;N UC'!$M167))</f>
        <v>0</v>
      </c>
      <c r="BS498" s="378">
        <f>BS421*('7. INPUT O&amp;N UC'!$M167/(1-'7. INPUT O&amp;N UC'!$M167))</f>
        <v>0</v>
      </c>
    </row>
    <row r="499" spans="1:71" s="156" customFormat="1" outlineLevel="1">
      <c r="B499" s="133" t="str">
        <f>'7. INPUT O&amp;N UC'!D195</f>
        <v>4.2.6</v>
      </c>
      <c r="C499" s="133" t="str">
        <f>'7. INPUT O&amp;N UC'!E195</f>
        <v>O&amp;N UC - NTT - Discounts - Pull-through Operating services</v>
      </c>
      <c r="E499" s="375">
        <f t="shared" si="261"/>
        <v>0</v>
      </c>
      <c r="F499" s="375">
        <f t="shared" si="262"/>
        <v>0</v>
      </c>
      <c r="G499" s="375">
        <f t="shared" si="263"/>
        <v>0</v>
      </c>
      <c r="H499" s="375">
        <f t="shared" si="264"/>
        <v>0</v>
      </c>
      <c r="I499" s="375">
        <f t="shared" si="265"/>
        <v>0</v>
      </c>
      <c r="J499" s="375">
        <f t="shared" si="266"/>
        <v>0</v>
      </c>
      <c r="K499" s="372"/>
      <c r="L499" s="377">
        <f>SUM(L500:L509)</f>
        <v>0</v>
      </c>
      <c r="M499" s="377">
        <f t="shared" ref="M499:BS499" si="267">SUM(M500:M509)</f>
        <v>0</v>
      </c>
      <c r="N499" s="377">
        <f t="shared" si="267"/>
        <v>0</v>
      </c>
      <c r="O499" s="377">
        <f t="shared" si="267"/>
        <v>0</v>
      </c>
      <c r="P499" s="377">
        <f t="shared" si="267"/>
        <v>0</v>
      </c>
      <c r="Q499" s="377">
        <f t="shared" si="267"/>
        <v>0</v>
      </c>
      <c r="R499" s="377">
        <f t="shared" si="267"/>
        <v>0</v>
      </c>
      <c r="S499" s="377">
        <f t="shared" si="267"/>
        <v>0</v>
      </c>
      <c r="T499" s="377">
        <f t="shared" si="267"/>
        <v>0</v>
      </c>
      <c r="U499" s="377">
        <f t="shared" si="267"/>
        <v>0</v>
      </c>
      <c r="V499" s="377">
        <f t="shared" si="267"/>
        <v>0</v>
      </c>
      <c r="W499" s="377">
        <f t="shared" si="267"/>
        <v>0</v>
      </c>
      <c r="X499" s="377">
        <f t="shared" si="267"/>
        <v>0</v>
      </c>
      <c r="Y499" s="377">
        <f t="shared" si="267"/>
        <v>0</v>
      </c>
      <c r="Z499" s="377">
        <f t="shared" si="267"/>
        <v>0</v>
      </c>
      <c r="AA499" s="377">
        <f t="shared" si="267"/>
        <v>0</v>
      </c>
      <c r="AB499" s="377">
        <f t="shared" si="267"/>
        <v>0</v>
      </c>
      <c r="AC499" s="377">
        <f t="shared" si="267"/>
        <v>0</v>
      </c>
      <c r="AD499" s="377">
        <f t="shared" si="267"/>
        <v>0</v>
      </c>
      <c r="AE499" s="377">
        <f t="shared" si="267"/>
        <v>0</v>
      </c>
      <c r="AF499" s="377">
        <f t="shared" si="267"/>
        <v>0</v>
      </c>
      <c r="AG499" s="377">
        <f t="shared" si="267"/>
        <v>0</v>
      </c>
      <c r="AH499" s="377">
        <f t="shared" si="267"/>
        <v>0</v>
      </c>
      <c r="AI499" s="377">
        <f t="shared" si="267"/>
        <v>0</v>
      </c>
      <c r="AJ499" s="377">
        <f t="shared" si="267"/>
        <v>0</v>
      </c>
      <c r="AK499" s="377">
        <f t="shared" si="267"/>
        <v>0</v>
      </c>
      <c r="AL499" s="377">
        <f t="shared" si="267"/>
        <v>0</v>
      </c>
      <c r="AM499" s="377">
        <f t="shared" si="267"/>
        <v>0</v>
      </c>
      <c r="AN499" s="377">
        <f t="shared" si="267"/>
        <v>0</v>
      </c>
      <c r="AO499" s="377">
        <f t="shared" si="267"/>
        <v>0</v>
      </c>
      <c r="AP499" s="377">
        <f t="shared" si="267"/>
        <v>0</v>
      </c>
      <c r="AQ499" s="377">
        <f t="shared" si="267"/>
        <v>0</v>
      </c>
      <c r="AR499" s="377">
        <f t="shared" si="267"/>
        <v>0</v>
      </c>
      <c r="AS499" s="377">
        <f t="shared" si="267"/>
        <v>0</v>
      </c>
      <c r="AT499" s="377">
        <f t="shared" si="267"/>
        <v>0</v>
      </c>
      <c r="AU499" s="377">
        <f t="shared" si="267"/>
        <v>0</v>
      </c>
      <c r="AV499" s="377">
        <f t="shared" si="267"/>
        <v>0</v>
      </c>
      <c r="AW499" s="377">
        <f t="shared" si="267"/>
        <v>0</v>
      </c>
      <c r="AX499" s="377">
        <f t="shared" si="267"/>
        <v>0</v>
      </c>
      <c r="AY499" s="377">
        <f t="shared" si="267"/>
        <v>0</v>
      </c>
      <c r="AZ499" s="377">
        <f t="shared" si="267"/>
        <v>0</v>
      </c>
      <c r="BA499" s="377">
        <f t="shared" si="267"/>
        <v>0</v>
      </c>
      <c r="BB499" s="377">
        <f t="shared" si="267"/>
        <v>0</v>
      </c>
      <c r="BC499" s="377">
        <f t="shared" si="267"/>
        <v>0</v>
      </c>
      <c r="BD499" s="377">
        <f t="shared" si="267"/>
        <v>0</v>
      </c>
      <c r="BE499" s="377">
        <f t="shared" si="267"/>
        <v>0</v>
      </c>
      <c r="BF499" s="377">
        <f t="shared" si="267"/>
        <v>0</v>
      </c>
      <c r="BG499" s="377">
        <f t="shared" si="267"/>
        <v>0</v>
      </c>
      <c r="BH499" s="377">
        <f t="shared" si="267"/>
        <v>0</v>
      </c>
      <c r="BI499" s="377">
        <f t="shared" si="267"/>
        <v>0</v>
      </c>
      <c r="BJ499" s="377">
        <f t="shared" si="267"/>
        <v>0</v>
      </c>
      <c r="BK499" s="377">
        <f t="shared" si="267"/>
        <v>0</v>
      </c>
      <c r="BL499" s="377">
        <f t="shared" si="267"/>
        <v>0</v>
      </c>
      <c r="BM499" s="377">
        <f t="shared" si="267"/>
        <v>0</v>
      </c>
      <c r="BN499" s="377">
        <f t="shared" si="267"/>
        <v>0</v>
      </c>
      <c r="BO499" s="377">
        <f t="shared" si="267"/>
        <v>0</v>
      </c>
      <c r="BP499" s="377">
        <f t="shared" si="267"/>
        <v>0</v>
      </c>
      <c r="BQ499" s="377">
        <f t="shared" si="267"/>
        <v>0</v>
      </c>
      <c r="BR499" s="377">
        <f t="shared" si="267"/>
        <v>0</v>
      </c>
      <c r="BS499" s="377">
        <f t="shared" si="267"/>
        <v>0</v>
      </c>
    </row>
    <row r="500" spans="1:71" outlineLevel="2">
      <c r="B500" s="130" t="str">
        <f t="shared" ref="B500:C509" si="268">B423</f>
        <v>O&amp;N UC-4.1.6-Item #1</v>
      </c>
      <c r="C500" s="130">
        <f t="shared" si="268"/>
        <v>0</v>
      </c>
      <c r="E500" s="376">
        <f t="shared" si="261"/>
        <v>0</v>
      </c>
      <c r="F500" s="376">
        <f t="shared" si="262"/>
        <v>0</v>
      </c>
      <c r="G500" s="376">
        <f t="shared" si="263"/>
        <v>0</v>
      </c>
      <c r="H500" s="376">
        <f t="shared" si="264"/>
        <v>0</v>
      </c>
      <c r="I500" s="376">
        <f t="shared" si="265"/>
        <v>0</v>
      </c>
      <c r="J500" s="376">
        <f t="shared" si="266"/>
        <v>0</v>
      </c>
      <c r="K500" s="322"/>
      <c r="L500" s="376">
        <f>L423*('7. INPUT O&amp;N UC'!$M175/(1-'7. INPUT O&amp;N UC'!$M175))</f>
        <v>0</v>
      </c>
      <c r="M500" s="376">
        <f>M423*('7. INPUT O&amp;N UC'!$M175/(1-'7. INPUT O&amp;N UC'!$M175))</f>
        <v>0</v>
      </c>
      <c r="N500" s="376">
        <f>N423*('7. INPUT O&amp;N UC'!$M175/(1-'7. INPUT O&amp;N UC'!$M175))</f>
        <v>0</v>
      </c>
      <c r="O500" s="376">
        <f>O423*('7. INPUT O&amp;N UC'!$M175/(1-'7. INPUT O&amp;N UC'!$M175))</f>
        <v>0</v>
      </c>
      <c r="P500" s="376">
        <f>P423*('7. INPUT O&amp;N UC'!$M175/(1-'7. INPUT O&amp;N UC'!$M175))</f>
        <v>0</v>
      </c>
      <c r="Q500" s="376">
        <f>Q423*('7. INPUT O&amp;N UC'!$M175/(1-'7. INPUT O&amp;N UC'!$M175))</f>
        <v>0</v>
      </c>
      <c r="R500" s="376">
        <f>R423*('7. INPUT O&amp;N UC'!$M175/(1-'7. INPUT O&amp;N UC'!$M175))</f>
        <v>0</v>
      </c>
      <c r="S500" s="376">
        <f>S423*('7. INPUT O&amp;N UC'!$M175/(1-'7. INPUT O&amp;N UC'!$M175))</f>
        <v>0</v>
      </c>
      <c r="T500" s="376">
        <f>T423*('7. INPUT O&amp;N UC'!$M175/(1-'7. INPUT O&amp;N UC'!$M175))</f>
        <v>0</v>
      </c>
      <c r="U500" s="376">
        <f>U423*('7. INPUT O&amp;N UC'!$M175/(1-'7. INPUT O&amp;N UC'!$M175))</f>
        <v>0</v>
      </c>
      <c r="V500" s="376">
        <f>V423*('7. INPUT O&amp;N UC'!$M175/(1-'7. INPUT O&amp;N UC'!$M175))</f>
        <v>0</v>
      </c>
      <c r="W500" s="376">
        <f>W423*('7. INPUT O&amp;N UC'!$M175/(1-'7. INPUT O&amp;N UC'!$M175))</f>
        <v>0</v>
      </c>
      <c r="X500" s="376">
        <f>X423*('7. INPUT O&amp;N UC'!$M175/(1-'7. INPUT O&amp;N UC'!$M175))</f>
        <v>0</v>
      </c>
      <c r="Y500" s="376">
        <f>Y423*('7. INPUT O&amp;N UC'!$M175/(1-'7. INPUT O&amp;N UC'!$M175))</f>
        <v>0</v>
      </c>
      <c r="Z500" s="376">
        <f>Z423*('7. INPUT O&amp;N UC'!$M175/(1-'7. INPUT O&amp;N UC'!$M175))</f>
        <v>0</v>
      </c>
      <c r="AA500" s="376">
        <f>AA423*('7. INPUT O&amp;N UC'!$M175/(1-'7. INPUT O&amp;N UC'!$M175))</f>
        <v>0</v>
      </c>
      <c r="AB500" s="376">
        <f>AB423*('7. INPUT O&amp;N UC'!$M175/(1-'7. INPUT O&amp;N UC'!$M175))</f>
        <v>0</v>
      </c>
      <c r="AC500" s="376">
        <f>AC423*('7. INPUT O&amp;N UC'!$M175/(1-'7. INPUT O&amp;N UC'!$M175))</f>
        <v>0</v>
      </c>
      <c r="AD500" s="376">
        <f>AD423*('7. INPUT O&amp;N UC'!$M175/(1-'7. INPUT O&amp;N UC'!$M175))</f>
        <v>0</v>
      </c>
      <c r="AE500" s="376">
        <f>AE423*('7. INPUT O&amp;N UC'!$M175/(1-'7. INPUT O&amp;N UC'!$M175))</f>
        <v>0</v>
      </c>
      <c r="AF500" s="376">
        <f>AF423*('7. INPUT O&amp;N UC'!$M175/(1-'7. INPUT O&amp;N UC'!$M175))</f>
        <v>0</v>
      </c>
      <c r="AG500" s="376">
        <f>AG423*('7. INPUT O&amp;N UC'!$M175/(1-'7. INPUT O&amp;N UC'!$M175))</f>
        <v>0</v>
      </c>
      <c r="AH500" s="376">
        <f>AH423*('7. INPUT O&amp;N UC'!$M175/(1-'7. INPUT O&amp;N UC'!$M175))</f>
        <v>0</v>
      </c>
      <c r="AI500" s="376">
        <f>AI423*('7. INPUT O&amp;N UC'!$M175/(1-'7. INPUT O&amp;N UC'!$M175))</f>
        <v>0</v>
      </c>
      <c r="AJ500" s="376">
        <f>AJ423*('7. INPUT O&amp;N UC'!$M175/(1-'7. INPUT O&amp;N UC'!$M175))</f>
        <v>0</v>
      </c>
      <c r="AK500" s="376">
        <f>AK423*('7. INPUT O&amp;N UC'!$M175/(1-'7. INPUT O&amp;N UC'!$M175))</f>
        <v>0</v>
      </c>
      <c r="AL500" s="376">
        <f>AL423*('7. INPUT O&amp;N UC'!$M175/(1-'7. INPUT O&amp;N UC'!$M175))</f>
        <v>0</v>
      </c>
      <c r="AM500" s="376">
        <f>AM423*('7. INPUT O&amp;N UC'!$M175/(1-'7. INPUT O&amp;N UC'!$M175))</f>
        <v>0</v>
      </c>
      <c r="AN500" s="376">
        <f>AN423*('7. INPUT O&amp;N UC'!$M175/(1-'7. INPUT O&amp;N UC'!$M175))</f>
        <v>0</v>
      </c>
      <c r="AO500" s="376">
        <f>AO423*('7. INPUT O&amp;N UC'!$M175/(1-'7. INPUT O&amp;N UC'!$M175))</f>
        <v>0</v>
      </c>
      <c r="AP500" s="376">
        <f>AP423*('7. INPUT O&amp;N UC'!$M175/(1-'7. INPUT O&amp;N UC'!$M175))</f>
        <v>0</v>
      </c>
      <c r="AQ500" s="376">
        <f>AQ423*('7. INPUT O&amp;N UC'!$M175/(1-'7. INPUT O&amp;N UC'!$M175))</f>
        <v>0</v>
      </c>
      <c r="AR500" s="376">
        <f>AR423*('7. INPUT O&amp;N UC'!$M175/(1-'7. INPUT O&amp;N UC'!$M175))</f>
        <v>0</v>
      </c>
      <c r="AS500" s="376">
        <f>AS423*('7. INPUT O&amp;N UC'!$M175/(1-'7. INPUT O&amp;N UC'!$M175))</f>
        <v>0</v>
      </c>
      <c r="AT500" s="376">
        <f>AT423*('7. INPUT O&amp;N UC'!$M175/(1-'7. INPUT O&amp;N UC'!$M175))</f>
        <v>0</v>
      </c>
      <c r="AU500" s="376">
        <f>AU423*('7. INPUT O&amp;N UC'!$M175/(1-'7. INPUT O&amp;N UC'!$M175))</f>
        <v>0</v>
      </c>
      <c r="AV500" s="376">
        <f>AV423*('7. INPUT O&amp;N UC'!$M175/(1-'7. INPUT O&amp;N UC'!$M175))</f>
        <v>0</v>
      </c>
      <c r="AW500" s="376">
        <f>AW423*('7. INPUT O&amp;N UC'!$M175/(1-'7. INPUT O&amp;N UC'!$M175))</f>
        <v>0</v>
      </c>
      <c r="AX500" s="376">
        <f>AX423*('7. INPUT O&amp;N UC'!$M175/(1-'7. INPUT O&amp;N UC'!$M175))</f>
        <v>0</v>
      </c>
      <c r="AY500" s="376">
        <f>AY423*('7. INPUT O&amp;N UC'!$M175/(1-'7. INPUT O&amp;N UC'!$M175))</f>
        <v>0</v>
      </c>
      <c r="AZ500" s="376">
        <f>AZ423*('7. INPUT O&amp;N UC'!$M175/(1-'7. INPUT O&amp;N UC'!$M175))</f>
        <v>0</v>
      </c>
      <c r="BA500" s="376">
        <f>BA423*('7. INPUT O&amp;N UC'!$M175/(1-'7. INPUT O&amp;N UC'!$M175))</f>
        <v>0</v>
      </c>
      <c r="BB500" s="376">
        <f>BB423*('7. INPUT O&amp;N UC'!$M175/(1-'7. INPUT O&amp;N UC'!$M175))</f>
        <v>0</v>
      </c>
      <c r="BC500" s="376">
        <f>BC423*('7. INPUT O&amp;N UC'!$M175/(1-'7. INPUT O&amp;N UC'!$M175))</f>
        <v>0</v>
      </c>
      <c r="BD500" s="376">
        <f>BD423*('7. INPUT O&amp;N UC'!$M175/(1-'7. INPUT O&amp;N UC'!$M175))</f>
        <v>0</v>
      </c>
      <c r="BE500" s="376">
        <f>BE423*('7. INPUT O&amp;N UC'!$M175/(1-'7. INPUT O&amp;N UC'!$M175))</f>
        <v>0</v>
      </c>
      <c r="BF500" s="376">
        <f>BF423*('7. INPUT O&amp;N UC'!$M175/(1-'7. INPUT O&amp;N UC'!$M175))</f>
        <v>0</v>
      </c>
      <c r="BG500" s="376">
        <f>BG423*('7. INPUT O&amp;N UC'!$M175/(1-'7. INPUT O&amp;N UC'!$M175))</f>
        <v>0</v>
      </c>
      <c r="BH500" s="376">
        <f>BH423*('7. INPUT O&amp;N UC'!$M175/(1-'7. INPUT O&amp;N UC'!$M175))</f>
        <v>0</v>
      </c>
      <c r="BI500" s="376">
        <f>BI423*('7. INPUT O&amp;N UC'!$M175/(1-'7. INPUT O&amp;N UC'!$M175))</f>
        <v>0</v>
      </c>
      <c r="BJ500" s="376">
        <f>BJ423*('7. INPUT O&amp;N UC'!$M175/(1-'7. INPUT O&amp;N UC'!$M175))</f>
        <v>0</v>
      </c>
      <c r="BK500" s="376">
        <f>BK423*('7. INPUT O&amp;N UC'!$M175/(1-'7. INPUT O&amp;N UC'!$M175))</f>
        <v>0</v>
      </c>
      <c r="BL500" s="376">
        <f>BL423*('7. INPUT O&amp;N UC'!$M175/(1-'7. INPUT O&amp;N UC'!$M175))</f>
        <v>0</v>
      </c>
      <c r="BM500" s="376">
        <f>BM423*('7. INPUT O&amp;N UC'!$M175/(1-'7. INPUT O&amp;N UC'!$M175))</f>
        <v>0</v>
      </c>
      <c r="BN500" s="376">
        <f>BN423*('7. INPUT O&amp;N UC'!$M175/(1-'7. INPUT O&amp;N UC'!$M175))</f>
        <v>0</v>
      </c>
      <c r="BO500" s="376">
        <f>BO423*('7. INPUT O&amp;N UC'!$M175/(1-'7. INPUT O&amp;N UC'!$M175))</f>
        <v>0</v>
      </c>
      <c r="BP500" s="376">
        <f>BP423*('7. INPUT O&amp;N UC'!$M175/(1-'7. INPUT O&amp;N UC'!$M175))</f>
        <v>0</v>
      </c>
      <c r="BQ500" s="376">
        <f>BQ423*('7. INPUT O&amp;N UC'!$M175/(1-'7. INPUT O&amp;N UC'!$M175))</f>
        <v>0</v>
      </c>
      <c r="BR500" s="376">
        <f>BR423*('7. INPUT O&amp;N UC'!$M175/(1-'7. INPUT O&amp;N UC'!$M175))</f>
        <v>0</v>
      </c>
      <c r="BS500" s="376">
        <f>BS423*('7. INPUT O&amp;N UC'!$M175/(1-'7. INPUT O&amp;N UC'!$M175))</f>
        <v>0</v>
      </c>
    </row>
    <row r="501" spans="1:71" outlineLevel="2">
      <c r="B501" s="130" t="str">
        <f t="shared" si="268"/>
        <v>O&amp;N UC-4.1.6-Item #2</v>
      </c>
      <c r="C501" s="130">
        <f t="shared" si="268"/>
        <v>0</v>
      </c>
      <c r="E501" s="376">
        <f t="shared" si="261"/>
        <v>0</v>
      </c>
      <c r="F501" s="376">
        <f t="shared" si="262"/>
        <v>0</v>
      </c>
      <c r="G501" s="376">
        <f t="shared" si="263"/>
        <v>0</v>
      </c>
      <c r="H501" s="376">
        <f t="shared" si="264"/>
        <v>0</v>
      </c>
      <c r="I501" s="376">
        <f t="shared" si="265"/>
        <v>0</v>
      </c>
      <c r="J501" s="376">
        <f t="shared" si="266"/>
        <v>0</v>
      </c>
      <c r="K501" s="322"/>
      <c r="L501" s="376">
        <f>L424*('7. INPUT O&amp;N UC'!$M176/(1-'7. INPUT O&amp;N UC'!$M176))</f>
        <v>0</v>
      </c>
      <c r="M501" s="376">
        <f>M424*('7. INPUT O&amp;N UC'!$M176/(1-'7. INPUT O&amp;N UC'!$M176))</f>
        <v>0</v>
      </c>
      <c r="N501" s="376">
        <f>N424*('7. INPUT O&amp;N UC'!$M176/(1-'7. INPUT O&amp;N UC'!$M176))</f>
        <v>0</v>
      </c>
      <c r="O501" s="376">
        <f>O424*('7. INPUT O&amp;N UC'!$M176/(1-'7. INPUT O&amp;N UC'!$M176))</f>
        <v>0</v>
      </c>
      <c r="P501" s="376">
        <f>P424*('7. INPUT O&amp;N UC'!$M176/(1-'7. INPUT O&amp;N UC'!$M176))</f>
        <v>0</v>
      </c>
      <c r="Q501" s="376">
        <f>Q424*('7. INPUT O&amp;N UC'!$M176/(1-'7. INPUT O&amp;N UC'!$M176))</f>
        <v>0</v>
      </c>
      <c r="R501" s="376">
        <f>R424*('7. INPUT O&amp;N UC'!$M176/(1-'7. INPUT O&amp;N UC'!$M176))</f>
        <v>0</v>
      </c>
      <c r="S501" s="376">
        <f>S424*('7. INPUT O&amp;N UC'!$M176/(1-'7. INPUT O&amp;N UC'!$M176))</f>
        <v>0</v>
      </c>
      <c r="T501" s="376">
        <f>T424*('7. INPUT O&amp;N UC'!$M176/(1-'7. INPUT O&amp;N UC'!$M176))</f>
        <v>0</v>
      </c>
      <c r="U501" s="376">
        <f>U424*('7. INPUT O&amp;N UC'!$M176/(1-'7. INPUT O&amp;N UC'!$M176))</f>
        <v>0</v>
      </c>
      <c r="V501" s="376">
        <f>V424*('7. INPUT O&amp;N UC'!$M176/(1-'7. INPUT O&amp;N UC'!$M176))</f>
        <v>0</v>
      </c>
      <c r="W501" s="376">
        <f>W424*('7. INPUT O&amp;N UC'!$M176/(1-'7. INPUT O&amp;N UC'!$M176))</f>
        <v>0</v>
      </c>
      <c r="X501" s="376">
        <f>X424*('7. INPUT O&amp;N UC'!$M176/(1-'7. INPUT O&amp;N UC'!$M176))</f>
        <v>0</v>
      </c>
      <c r="Y501" s="376">
        <f>Y424*('7. INPUT O&amp;N UC'!$M176/(1-'7. INPUT O&amp;N UC'!$M176))</f>
        <v>0</v>
      </c>
      <c r="Z501" s="376">
        <f>Z424*('7. INPUT O&amp;N UC'!$M176/(1-'7. INPUT O&amp;N UC'!$M176))</f>
        <v>0</v>
      </c>
      <c r="AA501" s="376">
        <f>AA424*('7. INPUT O&amp;N UC'!$M176/(1-'7. INPUT O&amp;N UC'!$M176))</f>
        <v>0</v>
      </c>
      <c r="AB501" s="376">
        <f>AB424*('7. INPUT O&amp;N UC'!$M176/(1-'7. INPUT O&amp;N UC'!$M176))</f>
        <v>0</v>
      </c>
      <c r="AC501" s="376">
        <f>AC424*('7. INPUT O&amp;N UC'!$M176/(1-'7. INPUT O&amp;N UC'!$M176))</f>
        <v>0</v>
      </c>
      <c r="AD501" s="376">
        <f>AD424*('7. INPUT O&amp;N UC'!$M176/(1-'7. INPUT O&amp;N UC'!$M176))</f>
        <v>0</v>
      </c>
      <c r="AE501" s="376">
        <f>AE424*('7. INPUT O&amp;N UC'!$M176/(1-'7. INPUT O&amp;N UC'!$M176))</f>
        <v>0</v>
      </c>
      <c r="AF501" s="376">
        <f>AF424*('7. INPUT O&amp;N UC'!$M176/(1-'7. INPUT O&amp;N UC'!$M176))</f>
        <v>0</v>
      </c>
      <c r="AG501" s="376">
        <f>AG424*('7. INPUT O&amp;N UC'!$M176/(1-'7. INPUT O&amp;N UC'!$M176))</f>
        <v>0</v>
      </c>
      <c r="AH501" s="376">
        <f>AH424*('7. INPUT O&amp;N UC'!$M176/(1-'7. INPUT O&amp;N UC'!$M176))</f>
        <v>0</v>
      </c>
      <c r="AI501" s="376">
        <f>AI424*('7. INPUT O&amp;N UC'!$M176/(1-'7. INPUT O&amp;N UC'!$M176))</f>
        <v>0</v>
      </c>
      <c r="AJ501" s="376">
        <f>AJ424*('7. INPUT O&amp;N UC'!$M176/(1-'7. INPUT O&amp;N UC'!$M176))</f>
        <v>0</v>
      </c>
      <c r="AK501" s="376">
        <f>AK424*('7. INPUT O&amp;N UC'!$M176/(1-'7. INPUT O&amp;N UC'!$M176))</f>
        <v>0</v>
      </c>
      <c r="AL501" s="376">
        <f>AL424*('7. INPUT O&amp;N UC'!$M176/(1-'7. INPUT O&amp;N UC'!$M176))</f>
        <v>0</v>
      </c>
      <c r="AM501" s="376">
        <f>AM424*('7. INPUT O&amp;N UC'!$M176/(1-'7. INPUT O&amp;N UC'!$M176))</f>
        <v>0</v>
      </c>
      <c r="AN501" s="376">
        <f>AN424*('7. INPUT O&amp;N UC'!$M176/(1-'7. INPUT O&amp;N UC'!$M176))</f>
        <v>0</v>
      </c>
      <c r="AO501" s="376">
        <f>AO424*('7. INPUT O&amp;N UC'!$M176/(1-'7. INPUT O&amp;N UC'!$M176))</f>
        <v>0</v>
      </c>
      <c r="AP501" s="376">
        <f>AP424*('7. INPUT O&amp;N UC'!$M176/(1-'7. INPUT O&amp;N UC'!$M176))</f>
        <v>0</v>
      </c>
      <c r="AQ501" s="376">
        <f>AQ424*('7. INPUT O&amp;N UC'!$M176/(1-'7. INPUT O&amp;N UC'!$M176))</f>
        <v>0</v>
      </c>
      <c r="AR501" s="376">
        <f>AR424*('7. INPUT O&amp;N UC'!$M176/(1-'7. INPUT O&amp;N UC'!$M176))</f>
        <v>0</v>
      </c>
      <c r="AS501" s="376">
        <f>AS424*('7. INPUT O&amp;N UC'!$M176/(1-'7. INPUT O&amp;N UC'!$M176))</f>
        <v>0</v>
      </c>
      <c r="AT501" s="376">
        <f>AT424*('7. INPUT O&amp;N UC'!$M176/(1-'7. INPUT O&amp;N UC'!$M176))</f>
        <v>0</v>
      </c>
      <c r="AU501" s="376">
        <f>AU424*('7. INPUT O&amp;N UC'!$M176/(1-'7. INPUT O&amp;N UC'!$M176))</f>
        <v>0</v>
      </c>
      <c r="AV501" s="376">
        <f>AV424*('7. INPUT O&amp;N UC'!$M176/(1-'7. INPUT O&amp;N UC'!$M176))</f>
        <v>0</v>
      </c>
      <c r="AW501" s="376">
        <f>AW424*('7. INPUT O&amp;N UC'!$M176/(1-'7. INPUT O&amp;N UC'!$M176))</f>
        <v>0</v>
      </c>
      <c r="AX501" s="376">
        <f>AX424*('7. INPUT O&amp;N UC'!$M176/(1-'7. INPUT O&amp;N UC'!$M176))</f>
        <v>0</v>
      </c>
      <c r="AY501" s="376">
        <f>AY424*('7. INPUT O&amp;N UC'!$M176/(1-'7. INPUT O&amp;N UC'!$M176))</f>
        <v>0</v>
      </c>
      <c r="AZ501" s="376">
        <f>AZ424*('7. INPUT O&amp;N UC'!$M176/(1-'7. INPUT O&amp;N UC'!$M176))</f>
        <v>0</v>
      </c>
      <c r="BA501" s="376">
        <f>BA424*('7. INPUT O&amp;N UC'!$M176/(1-'7. INPUT O&amp;N UC'!$M176))</f>
        <v>0</v>
      </c>
      <c r="BB501" s="376">
        <f>BB424*('7. INPUT O&amp;N UC'!$M176/(1-'7. INPUT O&amp;N UC'!$M176))</f>
        <v>0</v>
      </c>
      <c r="BC501" s="376">
        <f>BC424*('7. INPUT O&amp;N UC'!$M176/(1-'7. INPUT O&amp;N UC'!$M176))</f>
        <v>0</v>
      </c>
      <c r="BD501" s="376">
        <f>BD424*('7. INPUT O&amp;N UC'!$M176/(1-'7. INPUT O&amp;N UC'!$M176))</f>
        <v>0</v>
      </c>
      <c r="BE501" s="376">
        <f>BE424*('7. INPUT O&amp;N UC'!$M176/(1-'7. INPUT O&amp;N UC'!$M176))</f>
        <v>0</v>
      </c>
      <c r="BF501" s="376">
        <f>BF424*('7. INPUT O&amp;N UC'!$M176/(1-'7. INPUT O&amp;N UC'!$M176))</f>
        <v>0</v>
      </c>
      <c r="BG501" s="376">
        <f>BG424*('7. INPUT O&amp;N UC'!$M176/(1-'7. INPUT O&amp;N UC'!$M176))</f>
        <v>0</v>
      </c>
      <c r="BH501" s="376">
        <f>BH424*('7. INPUT O&amp;N UC'!$M176/(1-'7. INPUT O&amp;N UC'!$M176))</f>
        <v>0</v>
      </c>
      <c r="BI501" s="376">
        <f>BI424*('7. INPUT O&amp;N UC'!$M176/(1-'7. INPUT O&amp;N UC'!$M176))</f>
        <v>0</v>
      </c>
      <c r="BJ501" s="376">
        <f>BJ424*('7. INPUT O&amp;N UC'!$M176/(1-'7. INPUT O&amp;N UC'!$M176))</f>
        <v>0</v>
      </c>
      <c r="BK501" s="376">
        <f>BK424*('7. INPUT O&amp;N UC'!$M176/(1-'7. INPUT O&amp;N UC'!$M176))</f>
        <v>0</v>
      </c>
      <c r="BL501" s="376">
        <f>BL424*('7. INPUT O&amp;N UC'!$M176/(1-'7. INPUT O&amp;N UC'!$M176))</f>
        <v>0</v>
      </c>
      <c r="BM501" s="376">
        <f>BM424*('7. INPUT O&amp;N UC'!$M176/(1-'7. INPUT O&amp;N UC'!$M176))</f>
        <v>0</v>
      </c>
      <c r="BN501" s="376">
        <f>BN424*('7. INPUT O&amp;N UC'!$M176/(1-'7. INPUT O&amp;N UC'!$M176))</f>
        <v>0</v>
      </c>
      <c r="BO501" s="376">
        <f>BO424*('7. INPUT O&amp;N UC'!$M176/(1-'7. INPUT O&amp;N UC'!$M176))</f>
        <v>0</v>
      </c>
      <c r="BP501" s="376">
        <f>BP424*('7. INPUT O&amp;N UC'!$M176/(1-'7. INPUT O&amp;N UC'!$M176))</f>
        <v>0</v>
      </c>
      <c r="BQ501" s="376">
        <f>BQ424*('7. INPUT O&amp;N UC'!$M176/(1-'7. INPUT O&amp;N UC'!$M176))</f>
        <v>0</v>
      </c>
      <c r="BR501" s="376">
        <f>BR424*('7. INPUT O&amp;N UC'!$M176/(1-'7. INPUT O&amp;N UC'!$M176))</f>
        <v>0</v>
      </c>
      <c r="BS501" s="376">
        <f>BS424*('7. INPUT O&amp;N UC'!$M176/(1-'7. INPUT O&amp;N UC'!$M176))</f>
        <v>0</v>
      </c>
    </row>
    <row r="502" spans="1:71" outlineLevel="2">
      <c r="B502" s="130" t="str">
        <f t="shared" si="268"/>
        <v>O&amp;N UC-4.1.6-Item #3</v>
      </c>
      <c r="C502" s="130">
        <f t="shared" si="268"/>
        <v>0</v>
      </c>
      <c r="E502" s="376">
        <f t="shared" si="261"/>
        <v>0</v>
      </c>
      <c r="F502" s="376">
        <f t="shared" si="262"/>
        <v>0</v>
      </c>
      <c r="G502" s="376">
        <f t="shared" si="263"/>
        <v>0</v>
      </c>
      <c r="H502" s="376">
        <f t="shared" si="264"/>
        <v>0</v>
      </c>
      <c r="I502" s="376">
        <f t="shared" si="265"/>
        <v>0</v>
      </c>
      <c r="J502" s="376">
        <f t="shared" si="266"/>
        <v>0</v>
      </c>
      <c r="K502" s="322"/>
      <c r="L502" s="376">
        <f>L425*('7. INPUT O&amp;N UC'!$M177/(1-'7. INPUT O&amp;N UC'!$M177))</f>
        <v>0</v>
      </c>
      <c r="M502" s="376">
        <f>M425*('7. INPUT O&amp;N UC'!$M177/(1-'7. INPUT O&amp;N UC'!$M177))</f>
        <v>0</v>
      </c>
      <c r="N502" s="376">
        <f>N425*('7. INPUT O&amp;N UC'!$M177/(1-'7. INPUT O&amp;N UC'!$M177))</f>
        <v>0</v>
      </c>
      <c r="O502" s="376">
        <f>O425*('7. INPUT O&amp;N UC'!$M177/(1-'7. INPUT O&amp;N UC'!$M177))</f>
        <v>0</v>
      </c>
      <c r="P502" s="376">
        <f>P425*('7. INPUT O&amp;N UC'!$M177/(1-'7. INPUT O&amp;N UC'!$M177))</f>
        <v>0</v>
      </c>
      <c r="Q502" s="376">
        <f>Q425*('7. INPUT O&amp;N UC'!$M177/(1-'7. INPUT O&amp;N UC'!$M177))</f>
        <v>0</v>
      </c>
      <c r="R502" s="376">
        <f>R425*('7. INPUT O&amp;N UC'!$M177/(1-'7. INPUT O&amp;N UC'!$M177))</f>
        <v>0</v>
      </c>
      <c r="S502" s="376">
        <f>S425*('7. INPUT O&amp;N UC'!$M177/(1-'7. INPUT O&amp;N UC'!$M177))</f>
        <v>0</v>
      </c>
      <c r="T502" s="376">
        <f>T425*('7. INPUT O&amp;N UC'!$M177/(1-'7. INPUT O&amp;N UC'!$M177))</f>
        <v>0</v>
      </c>
      <c r="U502" s="376">
        <f>U425*('7. INPUT O&amp;N UC'!$M177/(1-'7. INPUT O&amp;N UC'!$M177))</f>
        <v>0</v>
      </c>
      <c r="V502" s="376">
        <f>V425*('7. INPUT O&amp;N UC'!$M177/(1-'7. INPUT O&amp;N UC'!$M177))</f>
        <v>0</v>
      </c>
      <c r="W502" s="376">
        <f>W425*('7. INPUT O&amp;N UC'!$M177/(1-'7. INPUT O&amp;N UC'!$M177))</f>
        <v>0</v>
      </c>
      <c r="X502" s="376">
        <f>X425*('7. INPUT O&amp;N UC'!$M177/(1-'7. INPUT O&amp;N UC'!$M177))</f>
        <v>0</v>
      </c>
      <c r="Y502" s="376">
        <f>Y425*('7. INPUT O&amp;N UC'!$M177/(1-'7. INPUT O&amp;N UC'!$M177))</f>
        <v>0</v>
      </c>
      <c r="Z502" s="376">
        <f>Z425*('7. INPUT O&amp;N UC'!$M177/(1-'7. INPUT O&amp;N UC'!$M177))</f>
        <v>0</v>
      </c>
      <c r="AA502" s="376">
        <f>AA425*('7. INPUT O&amp;N UC'!$M177/(1-'7. INPUT O&amp;N UC'!$M177))</f>
        <v>0</v>
      </c>
      <c r="AB502" s="376">
        <f>AB425*('7. INPUT O&amp;N UC'!$M177/(1-'7. INPUT O&amp;N UC'!$M177))</f>
        <v>0</v>
      </c>
      <c r="AC502" s="376">
        <f>AC425*('7. INPUT O&amp;N UC'!$M177/(1-'7. INPUT O&amp;N UC'!$M177))</f>
        <v>0</v>
      </c>
      <c r="AD502" s="376">
        <f>AD425*('7. INPUT O&amp;N UC'!$M177/(1-'7. INPUT O&amp;N UC'!$M177))</f>
        <v>0</v>
      </c>
      <c r="AE502" s="376">
        <f>AE425*('7. INPUT O&amp;N UC'!$M177/(1-'7. INPUT O&amp;N UC'!$M177))</f>
        <v>0</v>
      </c>
      <c r="AF502" s="376">
        <f>AF425*('7. INPUT O&amp;N UC'!$M177/(1-'7. INPUT O&amp;N UC'!$M177))</f>
        <v>0</v>
      </c>
      <c r="AG502" s="376">
        <f>AG425*('7. INPUT O&amp;N UC'!$M177/(1-'7. INPUT O&amp;N UC'!$M177))</f>
        <v>0</v>
      </c>
      <c r="AH502" s="376">
        <f>AH425*('7. INPUT O&amp;N UC'!$M177/(1-'7. INPUT O&amp;N UC'!$M177))</f>
        <v>0</v>
      </c>
      <c r="AI502" s="376">
        <f>AI425*('7. INPUT O&amp;N UC'!$M177/(1-'7. INPUT O&amp;N UC'!$M177))</f>
        <v>0</v>
      </c>
      <c r="AJ502" s="376">
        <f>AJ425*('7. INPUT O&amp;N UC'!$M177/(1-'7. INPUT O&amp;N UC'!$M177))</f>
        <v>0</v>
      </c>
      <c r="AK502" s="376">
        <f>AK425*('7. INPUT O&amp;N UC'!$M177/(1-'7. INPUT O&amp;N UC'!$M177))</f>
        <v>0</v>
      </c>
      <c r="AL502" s="376">
        <f>AL425*('7. INPUT O&amp;N UC'!$M177/(1-'7. INPUT O&amp;N UC'!$M177))</f>
        <v>0</v>
      </c>
      <c r="AM502" s="376">
        <f>AM425*('7. INPUT O&amp;N UC'!$M177/(1-'7. INPUT O&amp;N UC'!$M177))</f>
        <v>0</v>
      </c>
      <c r="AN502" s="376">
        <f>AN425*('7. INPUT O&amp;N UC'!$M177/(1-'7. INPUT O&amp;N UC'!$M177))</f>
        <v>0</v>
      </c>
      <c r="AO502" s="376">
        <f>AO425*('7. INPUT O&amp;N UC'!$M177/(1-'7. INPUT O&amp;N UC'!$M177))</f>
        <v>0</v>
      </c>
      <c r="AP502" s="376">
        <f>AP425*('7. INPUT O&amp;N UC'!$M177/(1-'7. INPUT O&amp;N UC'!$M177))</f>
        <v>0</v>
      </c>
      <c r="AQ502" s="376">
        <f>AQ425*('7. INPUT O&amp;N UC'!$M177/(1-'7. INPUT O&amp;N UC'!$M177))</f>
        <v>0</v>
      </c>
      <c r="AR502" s="376">
        <f>AR425*('7. INPUT O&amp;N UC'!$M177/(1-'7. INPUT O&amp;N UC'!$M177))</f>
        <v>0</v>
      </c>
      <c r="AS502" s="376">
        <f>AS425*('7. INPUT O&amp;N UC'!$M177/(1-'7. INPUT O&amp;N UC'!$M177))</f>
        <v>0</v>
      </c>
      <c r="AT502" s="376">
        <f>AT425*('7. INPUT O&amp;N UC'!$M177/(1-'7. INPUT O&amp;N UC'!$M177))</f>
        <v>0</v>
      </c>
      <c r="AU502" s="376">
        <f>AU425*('7. INPUT O&amp;N UC'!$M177/(1-'7. INPUT O&amp;N UC'!$M177))</f>
        <v>0</v>
      </c>
      <c r="AV502" s="376">
        <f>AV425*('7. INPUT O&amp;N UC'!$M177/(1-'7. INPUT O&amp;N UC'!$M177))</f>
        <v>0</v>
      </c>
      <c r="AW502" s="376">
        <f>AW425*('7. INPUT O&amp;N UC'!$M177/(1-'7. INPUT O&amp;N UC'!$M177))</f>
        <v>0</v>
      </c>
      <c r="AX502" s="376">
        <f>AX425*('7. INPUT O&amp;N UC'!$M177/(1-'7. INPUT O&amp;N UC'!$M177))</f>
        <v>0</v>
      </c>
      <c r="AY502" s="376">
        <f>AY425*('7. INPUT O&amp;N UC'!$M177/(1-'7. INPUT O&amp;N UC'!$M177))</f>
        <v>0</v>
      </c>
      <c r="AZ502" s="376">
        <f>AZ425*('7. INPUT O&amp;N UC'!$M177/(1-'7. INPUT O&amp;N UC'!$M177))</f>
        <v>0</v>
      </c>
      <c r="BA502" s="376">
        <f>BA425*('7. INPUT O&amp;N UC'!$M177/(1-'7. INPUT O&amp;N UC'!$M177))</f>
        <v>0</v>
      </c>
      <c r="BB502" s="376">
        <f>BB425*('7. INPUT O&amp;N UC'!$M177/(1-'7. INPUT O&amp;N UC'!$M177))</f>
        <v>0</v>
      </c>
      <c r="BC502" s="376">
        <f>BC425*('7. INPUT O&amp;N UC'!$M177/(1-'7. INPUT O&amp;N UC'!$M177))</f>
        <v>0</v>
      </c>
      <c r="BD502" s="376">
        <f>BD425*('7. INPUT O&amp;N UC'!$M177/(1-'7. INPUT O&amp;N UC'!$M177))</f>
        <v>0</v>
      </c>
      <c r="BE502" s="376">
        <f>BE425*('7. INPUT O&amp;N UC'!$M177/(1-'7. INPUT O&amp;N UC'!$M177))</f>
        <v>0</v>
      </c>
      <c r="BF502" s="376">
        <f>BF425*('7. INPUT O&amp;N UC'!$M177/(1-'7. INPUT O&amp;N UC'!$M177))</f>
        <v>0</v>
      </c>
      <c r="BG502" s="376">
        <f>BG425*('7. INPUT O&amp;N UC'!$M177/(1-'7. INPUT O&amp;N UC'!$M177))</f>
        <v>0</v>
      </c>
      <c r="BH502" s="376">
        <f>BH425*('7. INPUT O&amp;N UC'!$M177/(1-'7. INPUT O&amp;N UC'!$M177))</f>
        <v>0</v>
      </c>
      <c r="BI502" s="376">
        <f>BI425*('7. INPUT O&amp;N UC'!$M177/(1-'7. INPUT O&amp;N UC'!$M177))</f>
        <v>0</v>
      </c>
      <c r="BJ502" s="376">
        <f>BJ425*('7. INPUT O&amp;N UC'!$M177/(1-'7. INPUT O&amp;N UC'!$M177))</f>
        <v>0</v>
      </c>
      <c r="BK502" s="376">
        <f>BK425*('7. INPUT O&amp;N UC'!$M177/(1-'7. INPUT O&amp;N UC'!$M177))</f>
        <v>0</v>
      </c>
      <c r="BL502" s="376">
        <f>BL425*('7. INPUT O&amp;N UC'!$M177/(1-'7. INPUT O&amp;N UC'!$M177))</f>
        <v>0</v>
      </c>
      <c r="BM502" s="376">
        <f>BM425*('7. INPUT O&amp;N UC'!$M177/(1-'7. INPUT O&amp;N UC'!$M177))</f>
        <v>0</v>
      </c>
      <c r="BN502" s="376">
        <f>BN425*('7. INPUT O&amp;N UC'!$M177/(1-'7. INPUT O&amp;N UC'!$M177))</f>
        <v>0</v>
      </c>
      <c r="BO502" s="376">
        <f>BO425*('7. INPUT O&amp;N UC'!$M177/(1-'7. INPUT O&amp;N UC'!$M177))</f>
        <v>0</v>
      </c>
      <c r="BP502" s="376">
        <f>BP425*('7. INPUT O&amp;N UC'!$M177/(1-'7. INPUT O&amp;N UC'!$M177))</f>
        <v>0</v>
      </c>
      <c r="BQ502" s="376">
        <f>BQ425*('7. INPUT O&amp;N UC'!$M177/(1-'7. INPUT O&amp;N UC'!$M177))</f>
        <v>0</v>
      </c>
      <c r="BR502" s="376">
        <f>BR425*('7. INPUT O&amp;N UC'!$M177/(1-'7. INPUT O&amp;N UC'!$M177))</f>
        <v>0</v>
      </c>
      <c r="BS502" s="376">
        <f>BS425*('7. INPUT O&amp;N UC'!$M177/(1-'7. INPUT O&amp;N UC'!$M177))</f>
        <v>0</v>
      </c>
    </row>
    <row r="503" spans="1:71" outlineLevel="2">
      <c r="B503" s="130" t="str">
        <f t="shared" si="268"/>
        <v>O&amp;N UC-4.1.6-Item #4</v>
      </c>
      <c r="C503" s="130">
        <f t="shared" si="268"/>
        <v>0</v>
      </c>
      <c r="E503" s="376">
        <f t="shared" si="261"/>
        <v>0</v>
      </c>
      <c r="F503" s="376">
        <f t="shared" si="262"/>
        <v>0</v>
      </c>
      <c r="G503" s="376">
        <f t="shared" si="263"/>
        <v>0</v>
      </c>
      <c r="H503" s="376">
        <f t="shared" si="264"/>
        <v>0</v>
      </c>
      <c r="I503" s="376">
        <f t="shared" si="265"/>
        <v>0</v>
      </c>
      <c r="J503" s="376">
        <f t="shared" si="266"/>
        <v>0</v>
      </c>
      <c r="K503" s="322"/>
      <c r="L503" s="376">
        <f>L426*('7. INPUT O&amp;N UC'!$M178/(1-'7. INPUT O&amp;N UC'!$M178))</f>
        <v>0</v>
      </c>
      <c r="M503" s="376">
        <f>M426*('7. INPUT O&amp;N UC'!$M178/(1-'7. INPUT O&amp;N UC'!$M178))</f>
        <v>0</v>
      </c>
      <c r="N503" s="376">
        <f>N426*('7. INPUT O&amp;N UC'!$M178/(1-'7. INPUT O&amp;N UC'!$M178))</f>
        <v>0</v>
      </c>
      <c r="O503" s="376">
        <f>O426*('7. INPUT O&amp;N UC'!$M178/(1-'7. INPUT O&amp;N UC'!$M178))</f>
        <v>0</v>
      </c>
      <c r="P503" s="376">
        <f>P426*('7. INPUT O&amp;N UC'!$M178/(1-'7. INPUT O&amp;N UC'!$M178))</f>
        <v>0</v>
      </c>
      <c r="Q503" s="376">
        <f>Q426*('7. INPUT O&amp;N UC'!$M178/(1-'7. INPUT O&amp;N UC'!$M178))</f>
        <v>0</v>
      </c>
      <c r="R503" s="376">
        <f>R426*('7. INPUT O&amp;N UC'!$M178/(1-'7. INPUT O&amp;N UC'!$M178))</f>
        <v>0</v>
      </c>
      <c r="S503" s="376">
        <f>S426*('7. INPUT O&amp;N UC'!$M178/(1-'7. INPUT O&amp;N UC'!$M178))</f>
        <v>0</v>
      </c>
      <c r="T503" s="376">
        <f>T426*('7. INPUT O&amp;N UC'!$M178/(1-'7. INPUT O&amp;N UC'!$M178))</f>
        <v>0</v>
      </c>
      <c r="U503" s="376">
        <f>U426*('7. INPUT O&amp;N UC'!$M178/(1-'7. INPUT O&amp;N UC'!$M178))</f>
        <v>0</v>
      </c>
      <c r="V503" s="376">
        <f>V426*('7. INPUT O&amp;N UC'!$M178/(1-'7. INPUT O&amp;N UC'!$M178))</f>
        <v>0</v>
      </c>
      <c r="W503" s="376">
        <f>W426*('7. INPUT O&amp;N UC'!$M178/(1-'7. INPUT O&amp;N UC'!$M178))</f>
        <v>0</v>
      </c>
      <c r="X503" s="376">
        <f>X426*('7. INPUT O&amp;N UC'!$M178/(1-'7. INPUT O&amp;N UC'!$M178))</f>
        <v>0</v>
      </c>
      <c r="Y503" s="376">
        <f>Y426*('7. INPUT O&amp;N UC'!$M178/(1-'7. INPUT O&amp;N UC'!$M178))</f>
        <v>0</v>
      </c>
      <c r="Z503" s="376">
        <f>Z426*('7. INPUT O&amp;N UC'!$M178/(1-'7. INPUT O&amp;N UC'!$M178))</f>
        <v>0</v>
      </c>
      <c r="AA503" s="376">
        <f>AA426*('7. INPUT O&amp;N UC'!$M178/(1-'7. INPUT O&amp;N UC'!$M178))</f>
        <v>0</v>
      </c>
      <c r="AB503" s="376">
        <f>AB426*('7. INPUT O&amp;N UC'!$M178/(1-'7. INPUT O&amp;N UC'!$M178))</f>
        <v>0</v>
      </c>
      <c r="AC503" s="376">
        <f>AC426*('7. INPUT O&amp;N UC'!$M178/(1-'7. INPUT O&amp;N UC'!$M178))</f>
        <v>0</v>
      </c>
      <c r="AD503" s="376">
        <f>AD426*('7. INPUT O&amp;N UC'!$M178/(1-'7. INPUT O&amp;N UC'!$M178))</f>
        <v>0</v>
      </c>
      <c r="AE503" s="376">
        <f>AE426*('7. INPUT O&amp;N UC'!$M178/(1-'7. INPUT O&amp;N UC'!$M178))</f>
        <v>0</v>
      </c>
      <c r="AF503" s="376">
        <f>AF426*('7. INPUT O&amp;N UC'!$M178/(1-'7. INPUT O&amp;N UC'!$M178))</f>
        <v>0</v>
      </c>
      <c r="AG503" s="376">
        <f>AG426*('7. INPUT O&amp;N UC'!$M178/(1-'7. INPUT O&amp;N UC'!$M178))</f>
        <v>0</v>
      </c>
      <c r="AH503" s="376">
        <f>AH426*('7. INPUT O&amp;N UC'!$M178/(1-'7. INPUT O&amp;N UC'!$M178))</f>
        <v>0</v>
      </c>
      <c r="AI503" s="376">
        <f>AI426*('7. INPUT O&amp;N UC'!$M178/(1-'7. INPUT O&amp;N UC'!$M178))</f>
        <v>0</v>
      </c>
      <c r="AJ503" s="376">
        <f>AJ426*('7. INPUT O&amp;N UC'!$M178/(1-'7. INPUT O&amp;N UC'!$M178))</f>
        <v>0</v>
      </c>
      <c r="AK503" s="376">
        <f>AK426*('7. INPUT O&amp;N UC'!$M178/(1-'7. INPUT O&amp;N UC'!$M178))</f>
        <v>0</v>
      </c>
      <c r="AL503" s="376">
        <f>AL426*('7. INPUT O&amp;N UC'!$M178/(1-'7. INPUT O&amp;N UC'!$M178))</f>
        <v>0</v>
      </c>
      <c r="AM503" s="376">
        <f>AM426*('7. INPUT O&amp;N UC'!$M178/(1-'7. INPUT O&amp;N UC'!$M178))</f>
        <v>0</v>
      </c>
      <c r="AN503" s="376">
        <f>AN426*('7. INPUT O&amp;N UC'!$M178/(1-'7. INPUT O&amp;N UC'!$M178))</f>
        <v>0</v>
      </c>
      <c r="AO503" s="376">
        <f>AO426*('7. INPUT O&amp;N UC'!$M178/(1-'7. INPUT O&amp;N UC'!$M178))</f>
        <v>0</v>
      </c>
      <c r="AP503" s="376">
        <f>AP426*('7. INPUT O&amp;N UC'!$M178/(1-'7. INPUT O&amp;N UC'!$M178))</f>
        <v>0</v>
      </c>
      <c r="AQ503" s="376">
        <f>AQ426*('7. INPUT O&amp;N UC'!$M178/(1-'7. INPUT O&amp;N UC'!$M178))</f>
        <v>0</v>
      </c>
      <c r="AR503" s="376">
        <f>AR426*('7. INPUT O&amp;N UC'!$M178/(1-'7. INPUT O&amp;N UC'!$M178))</f>
        <v>0</v>
      </c>
      <c r="AS503" s="376">
        <f>AS426*('7. INPUT O&amp;N UC'!$M178/(1-'7. INPUT O&amp;N UC'!$M178))</f>
        <v>0</v>
      </c>
      <c r="AT503" s="376">
        <f>AT426*('7. INPUT O&amp;N UC'!$M178/(1-'7. INPUT O&amp;N UC'!$M178))</f>
        <v>0</v>
      </c>
      <c r="AU503" s="376">
        <f>AU426*('7. INPUT O&amp;N UC'!$M178/(1-'7. INPUT O&amp;N UC'!$M178))</f>
        <v>0</v>
      </c>
      <c r="AV503" s="376">
        <f>AV426*('7. INPUT O&amp;N UC'!$M178/(1-'7. INPUT O&amp;N UC'!$M178))</f>
        <v>0</v>
      </c>
      <c r="AW503" s="376">
        <f>AW426*('7. INPUT O&amp;N UC'!$M178/(1-'7. INPUT O&amp;N UC'!$M178))</f>
        <v>0</v>
      </c>
      <c r="AX503" s="376">
        <f>AX426*('7. INPUT O&amp;N UC'!$M178/(1-'7. INPUT O&amp;N UC'!$M178))</f>
        <v>0</v>
      </c>
      <c r="AY503" s="376">
        <f>AY426*('7. INPUT O&amp;N UC'!$M178/(1-'7. INPUT O&amp;N UC'!$M178))</f>
        <v>0</v>
      </c>
      <c r="AZ503" s="376">
        <f>AZ426*('7. INPUT O&amp;N UC'!$M178/(1-'7. INPUT O&amp;N UC'!$M178))</f>
        <v>0</v>
      </c>
      <c r="BA503" s="376">
        <f>BA426*('7. INPUT O&amp;N UC'!$M178/(1-'7. INPUT O&amp;N UC'!$M178))</f>
        <v>0</v>
      </c>
      <c r="BB503" s="376">
        <f>BB426*('7. INPUT O&amp;N UC'!$M178/(1-'7. INPUT O&amp;N UC'!$M178))</f>
        <v>0</v>
      </c>
      <c r="BC503" s="376">
        <f>BC426*('7. INPUT O&amp;N UC'!$M178/(1-'7. INPUT O&amp;N UC'!$M178))</f>
        <v>0</v>
      </c>
      <c r="BD503" s="376">
        <f>BD426*('7. INPUT O&amp;N UC'!$M178/(1-'7. INPUT O&amp;N UC'!$M178))</f>
        <v>0</v>
      </c>
      <c r="BE503" s="376">
        <f>BE426*('7. INPUT O&amp;N UC'!$M178/(1-'7. INPUT O&amp;N UC'!$M178))</f>
        <v>0</v>
      </c>
      <c r="BF503" s="376">
        <f>BF426*('7. INPUT O&amp;N UC'!$M178/(1-'7. INPUT O&amp;N UC'!$M178))</f>
        <v>0</v>
      </c>
      <c r="BG503" s="376">
        <f>BG426*('7. INPUT O&amp;N UC'!$M178/(1-'7. INPUT O&amp;N UC'!$M178))</f>
        <v>0</v>
      </c>
      <c r="BH503" s="376">
        <f>BH426*('7. INPUT O&amp;N UC'!$M178/(1-'7. INPUT O&amp;N UC'!$M178))</f>
        <v>0</v>
      </c>
      <c r="BI503" s="376">
        <f>BI426*('7. INPUT O&amp;N UC'!$M178/(1-'7. INPUT O&amp;N UC'!$M178))</f>
        <v>0</v>
      </c>
      <c r="BJ503" s="376">
        <f>BJ426*('7. INPUT O&amp;N UC'!$M178/(1-'7. INPUT O&amp;N UC'!$M178))</f>
        <v>0</v>
      </c>
      <c r="BK503" s="376">
        <f>BK426*('7. INPUT O&amp;N UC'!$M178/(1-'7. INPUT O&amp;N UC'!$M178))</f>
        <v>0</v>
      </c>
      <c r="BL503" s="376">
        <f>BL426*('7. INPUT O&amp;N UC'!$M178/(1-'7. INPUT O&amp;N UC'!$M178))</f>
        <v>0</v>
      </c>
      <c r="BM503" s="376">
        <f>BM426*('7. INPUT O&amp;N UC'!$M178/(1-'7. INPUT O&amp;N UC'!$M178))</f>
        <v>0</v>
      </c>
      <c r="BN503" s="376">
        <f>BN426*('7. INPUT O&amp;N UC'!$M178/(1-'7. INPUT O&amp;N UC'!$M178))</f>
        <v>0</v>
      </c>
      <c r="BO503" s="376">
        <f>BO426*('7. INPUT O&amp;N UC'!$M178/(1-'7. INPUT O&amp;N UC'!$M178))</f>
        <v>0</v>
      </c>
      <c r="BP503" s="376">
        <f>BP426*('7. INPUT O&amp;N UC'!$M178/(1-'7. INPUT O&amp;N UC'!$M178))</f>
        <v>0</v>
      </c>
      <c r="BQ503" s="376">
        <f>BQ426*('7. INPUT O&amp;N UC'!$M178/(1-'7. INPUT O&amp;N UC'!$M178))</f>
        <v>0</v>
      </c>
      <c r="BR503" s="376">
        <f>BR426*('7. INPUT O&amp;N UC'!$M178/(1-'7. INPUT O&amp;N UC'!$M178))</f>
        <v>0</v>
      </c>
      <c r="BS503" s="376">
        <f>BS426*('7. INPUT O&amp;N UC'!$M178/(1-'7. INPUT O&amp;N UC'!$M178))</f>
        <v>0</v>
      </c>
    </row>
    <row r="504" spans="1:71" outlineLevel="2">
      <c r="B504" s="130" t="str">
        <f t="shared" si="268"/>
        <v>O&amp;N UC-4.1.6-Item #5</v>
      </c>
      <c r="C504" s="130">
        <f t="shared" si="268"/>
        <v>0</v>
      </c>
      <c r="E504" s="376">
        <f t="shared" si="261"/>
        <v>0</v>
      </c>
      <c r="F504" s="376">
        <f t="shared" si="262"/>
        <v>0</v>
      </c>
      <c r="G504" s="376">
        <f t="shared" si="263"/>
        <v>0</v>
      </c>
      <c r="H504" s="376">
        <f t="shared" si="264"/>
        <v>0</v>
      </c>
      <c r="I504" s="376">
        <f t="shared" si="265"/>
        <v>0</v>
      </c>
      <c r="J504" s="376">
        <f t="shared" si="266"/>
        <v>0</v>
      </c>
      <c r="K504" s="322"/>
      <c r="L504" s="376">
        <f>L427*('7. INPUT O&amp;N UC'!$M179/(1-'7. INPUT O&amp;N UC'!$M179))</f>
        <v>0</v>
      </c>
      <c r="M504" s="376">
        <f>M427*('7. INPUT O&amp;N UC'!$M179/(1-'7. INPUT O&amp;N UC'!$M179))</f>
        <v>0</v>
      </c>
      <c r="N504" s="376">
        <f>N427*('7. INPUT O&amp;N UC'!$M179/(1-'7. INPUT O&amp;N UC'!$M179))</f>
        <v>0</v>
      </c>
      <c r="O504" s="376">
        <f>O427*('7. INPUT O&amp;N UC'!$M179/(1-'7. INPUT O&amp;N UC'!$M179))</f>
        <v>0</v>
      </c>
      <c r="P504" s="376">
        <f>P427*('7. INPUT O&amp;N UC'!$M179/(1-'7. INPUT O&amp;N UC'!$M179))</f>
        <v>0</v>
      </c>
      <c r="Q504" s="376">
        <f>Q427*('7. INPUT O&amp;N UC'!$M179/(1-'7. INPUT O&amp;N UC'!$M179))</f>
        <v>0</v>
      </c>
      <c r="R504" s="376">
        <f>R427*('7. INPUT O&amp;N UC'!$M179/(1-'7. INPUT O&amp;N UC'!$M179))</f>
        <v>0</v>
      </c>
      <c r="S504" s="376">
        <f>S427*('7. INPUT O&amp;N UC'!$M179/(1-'7. INPUT O&amp;N UC'!$M179))</f>
        <v>0</v>
      </c>
      <c r="T504" s="376">
        <f>T427*('7. INPUT O&amp;N UC'!$M179/(1-'7. INPUT O&amp;N UC'!$M179))</f>
        <v>0</v>
      </c>
      <c r="U504" s="376">
        <f>U427*('7. INPUT O&amp;N UC'!$M179/(1-'7. INPUT O&amp;N UC'!$M179))</f>
        <v>0</v>
      </c>
      <c r="V504" s="376">
        <f>V427*('7. INPUT O&amp;N UC'!$M179/(1-'7. INPUT O&amp;N UC'!$M179))</f>
        <v>0</v>
      </c>
      <c r="W504" s="376">
        <f>W427*('7. INPUT O&amp;N UC'!$M179/(1-'7. INPUT O&amp;N UC'!$M179))</f>
        <v>0</v>
      </c>
      <c r="X504" s="376">
        <f>X427*('7. INPUT O&amp;N UC'!$M179/(1-'7. INPUT O&amp;N UC'!$M179))</f>
        <v>0</v>
      </c>
      <c r="Y504" s="376">
        <f>Y427*('7. INPUT O&amp;N UC'!$M179/(1-'7. INPUT O&amp;N UC'!$M179))</f>
        <v>0</v>
      </c>
      <c r="Z504" s="376">
        <f>Z427*('7. INPUT O&amp;N UC'!$M179/(1-'7. INPUT O&amp;N UC'!$M179))</f>
        <v>0</v>
      </c>
      <c r="AA504" s="376">
        <f>AA427*('7. INPUT O&amp;N UC'!$M179/(1-'7. INPUT O&amp;N UC'!$M179))</f>
        <v>0</v>
      </c>
      <c r="AB504" s="376">
        <f>AB427*('7. INPUT O&amp;N UC'!$M179/(1-'7. INPUT O&amp;N UC'!$M179))</f>
        <v>0</v>
      </c>
      <c r="AC504" s="376">
        <f>AC427*('7. INPUT O&amp;N UC'!$M179/(1-'7. INPUT O&amp;N UC'!$M179))</f>
        <v>0</v>
      </c>
      <c r="AD504" s="376">
        <f>AD427*('7. INPUT O&amp;N UC'!$M179/(1-'7. INPUT O&amp;N UC'!$M179))</f>
        <v>0</v>
      </c>
      <c r="AE504" s="376">
        <f>AE427*('7. INPUT O&amp;N UC'!$M179/(1-'7. INPUT O&amp;N UC'!$M179))</f>
        <v>0</v>
      </c>
      <c r="AF504" s="376">
        <f>AF427*('7. INPUT O&amp;N UC'!$M179/(1-'7. INPUT O&amp;N UC'!$M179))</f>
        <v>0</v>
      </c>
      <c r="AG504" s="376">
        <f>AG427*('7. INPUT O&amp;N UC'!$M179/(1-'7. INPUT O&amp;N UC'!$M179))</f>
        <v>0</v>
      </c>
      <c r="AH504" s="376">
        <f>AH427*('7. INPUT O&amp;N UC'!$M179/(1-'7. INPUT O&amp;N UC'!$M179))</f>
        <v>0</v>
      </c>
      <c r="AI504" s="376">
        <f>AI427*('7. INPUT O&amp;N UC'!$M179/(1-'7. INPUT O&amp;N UC'!$M179))</f>
        <v>0</v>
      </c>
      <c r="AJ504" s="376">
        <f>AJ427*('7. INPUT O&amp;N UC'!$M179/(1-'7. INPUT O&amp;N UC'!$M179))</f>
        <v>0</v>
      </c>
      <c r="AK504" s="376">
        <f>AK427*('7. INPUT O&amp;N UC'!$M179/(1-'7. INPUT O&amp;N UC'!$M179))</f>
        <v>0</v>
      </c>
      <c r="AL504" s="376">
        <f>AL427*('7. INPUT O&amp;N UC'!$M179/(1-'7. INPUT O&amp;N UC'!$M179))</f>
        <v>0</v>
      </c>
      <c r="AM504" s="376">
        <f>AM427*('7. INPUT O&amp;N UC'!$M179/(1-'7. INPUT O&amp;N UC'!$M179))</f>
        <v>0</v>
      </c>
      <c r="AN504" s="376">
        <f>AN427*('7. INPUT O&amp;N UC'!$M179/(1-'7. INPUT O&amp;N UC'!$M179))</f>
        <v>0</v>
      </c>
      <c r="AO504" s="376">
        <f>AO427*('7. INPUT O&amp;N UC'!$M179/(1-'7. INPUT O&amp;N UC'!$M179))</f>
        <v>0</v>
      </c>
      <c r="AP504" s="376">
        <f>AP427*('7. INPUT O&amp;N UC'!$M179/(1-'7. INPUT O&amp;N UC'!$M179))</f>
        <v>0</v>
      </c>
      <c r="AQ504" s="376">
        <f>AQ427*('7. INPUT O&amp;N UC'!$M179/(1-'7. INPUT O&amp;N UC'!$M179))</f>
        <v>0</v>
      </c>
      <c r="AR504" s="376">
        <f>AR427*('7. INPUT O&amp;N UC'!$M179/(1-'7. INPUT O&amp;N UC'!$M179))</f>
        <v>0</v>
      </c>
      <c r="AS504" s="376">
        <f>AS427*('7. INPUT O&amp;N UC'!$M179/(1-'7. INPUT O&amp;N UC'!$M179))</f>
        <v>0</v>
      </c>
      <c r="AT504" s="376">
        <f>AT427*('7. INPUT O&amp;N UC'!$M179/(1-'7. INPUT O&amp;N UC'!$M179))</f>
        <v>0</v>
      </c>
      <c r="AU504" s="376">
        <f>AU427*('7. INPUT O&amp;N UC'!$M179/(1-'7. INPUT O&amp;N UC'!$M179))</f>
        <v>0</v>
      </c>
      <c r="AV504" s="376">
        <f>AV427*('7. INPUT O&amp;N UC'!$M179/(1-'7. INPUT O&amp;N UC'!$M179))</f>
        <v>0</v>
      </c>
      <c r="AW504" s="376">
        <f>AW427*('7. INPUT O&amp;N UC'!$M179/(1-'7. INPUT O&amp;N UC'!$M179))</f>
        <v>0</v>
      </c>
      <c r="AX504" s="376">
        <f>AX427*('7. INPUT O&amp;N UC'!$M179/(1-'7. INPUT O&amp;N UC'!$M179))</f>
        <v>0</v>
      </c>
      <c r="AY504" s="376">
        <f>AY427*('7. INPUT O&amp;N UC'!$M179/(1-'7. INPUT O&amp;N UC'!$M179))</f>
        <v>0</v>
      </c>
      <c r="AZ504" s="376">
        <f>AZ427*('7. INPUT O&amp;N UC'!$M179/(1-'7. INPUT O&amp;N UC'!$M179))</f>
        <v>0</v>
      </c>
      <c r="BA504" s="376">
        <f>BA427*('7. INPUT O&amp;N UC'!$M179/(1-'7. INPUT O&amp;N UC'!$M179))</f>
        <v>0</v>
      </c>
      <c r="BB504" s="376">
        <f>BB427*('7. INPUT O&amp;N UC'!$M179/(1-'7. INPUT O&amp;N UC'!$M179))</f>
        <v>0</v>
      </c>
      <c r="BC504" s="376">
        <f>BC427*('7. INPUT O&amp;N UC'!$M179/(1-'7. INPUT O&amp;N UC'!$M179))</f>
        <v>0</v>
      </c>
      <c r="BD504" s="376">
        <f>BD427*('7. INPUT O&amp;N UC'!$M179/(1-'7. INPUT O&amp;N UC'!$M179))</f>
        <v>0</v>
      </c>
      <c r="BE504" s="376">
        <f>BE427*('7. INPUT O&amp;N UC'!$M179/(1-'7. INPUT O&amp;N UC'!$M179))</f>
        <v>0</v>
      </c>
      <c r="BF504" s="376">
        <f>BF427*('7. INPUT O&amp;N UC'!$M179/(1-'7. INPUT O&amp;N UC'!$M179))</f>
        <v>0</v>
      </c>
      <c r="BG504" s="376">
        <f>BG427*('7. INPUT O&amp;N UC'!$M179/(1-'7. INPUT O&amp;N UC'!$M179))</f>
        <v>0</v>
      </c>
      <c r="BH504" s="376">
        <f>BH427*('7. INPUT O&amp;N UC'!$M179/(1-'7. INPUT O&amp;N UC'!$M179))</f>
        <v>0</v>
      </c>
      <c r="BI504" s="376">
        <f>BI427*('7. INPUT O&amp;N UC'!$M179/(1-'7. INPUT O&amp;N UC'!$M179))</f>
        <v>0</v>
      </c>
      <c r="BJ504" s="376">
        <f>BJ427*('7. INPUT O&amp;N UC'!$M179/(1-'7. INPUT O&amp;N UC'!$M179))</f>
        <v>0</v>
      </c>
      <c r="BK504" s="376">
        <f>BK427*('7. INPUT O&amp;N UC'!$M179/(1-'7. INPUT O&amp;N UC'!$M179))</f>
        <v>0</v>
      </c>
      <c r="BL504" s="376">
        <f>BL427*('7. INPUT O&amp;N UC'!$M179/(1-'7. INPUT O&amp;N UC'!$M179))</f>
        <v>0</v>
      </c>
      <c r="BM504" s="376">
        <f>BM427*('7. INPUT O&amp;N UC'!$M179/(1-'7. INPUT O&amp;N UC'!$M179))</f>
        <v>0</v>
      </c>
      <c r="BN504" s="376">
        <f>BN427*('7. INPUT O&amp;N UC'!$M179/(1-'7. INPUT O&amp;N UC'!$M179))</f>
        <v>0</v>
      </c>
      <c r="BO504" s="376">
        <f>BO427*('7. INPUT O&amp;N UC'!$M179/(1-'7. INPUT O&amp;N UC'!$M179))</f>
        <v>0</v>
      </c>
      <c r="BP504" s="376">
        <f>BP427*('7. INPUT O&amp;N UC'!$M179/(1-'7. INPUT O&amp;N UC'!$M179))</f>
        <v>0</v>
      </c>
      <c r="BQ504" s="376">
        <f>BQ427*('7. INPUT O&amp;N UC'!$M179/(1-'7. INPUT O&amp;N UC'!$M179))</f>
        <v>0</v>
      </c>
      <c r="BR504" s="376">
        <f>BR427*('7. INPUT O&amp;N UC'!$M179/(1-'7. INPUT O&amp;N UC'!$M179))</f>
        <v>0</v>
      </c>
      <c r="BS504" s="376">
        <f>BS427*('7. INPUT O&amp;N UC'!$M179/(1-'7. INPUT O&amp;N UC'!$M179))</f>
        <v>0</v>
      </c>
    </row>
    <row r="505" spans="1:71" outlineLevel="2">
      <c r="B505" s="130" t="str">
        <f t="shared" si="268"/>
        <v>O&amp;N UC-4.1.6-Item #6</v>
      </c>
      <c r="C505" s="130">
        <f t="shared" si="268"/>
        <v>0</v>
      </c>
      <c r="E505" s="376">
        <f t="shared" si="261"/>
        <v>0</v>
      </c>
      <c r="F505" s="376">
        <f t="shared" si="262"/>
        <v>0</v>
      </c>
      <c r="G505" s="376">
        <f t="shared" si="263"/>
        <v>0</v>
      </c>
      <c r="H505" s="376">
        <f t="shared" si="264"/>
        <v>0</v>
      </c>
      <c r="I505" s="376">
        <f t="shared" si="265"/>
        <v>0</v>
      </c>
      <c r="J505" s="376">
        <f t="shared" si="266"/>
        <v>0</v>
      </c>
      <c r="K505" s="322"/>
      <c r="L505" s="376">
        <f>L428*('7. INPUT O&amp;N UC'!$M180/(1-'7. INPUT O&amp;N UC'!$M180))</f>
        <v>0</v>
      </c>
      <c r="M505" s="376">
        <f>M428*('7. INPUT O&amp;N UC'!$M180/(1-'7. INPUT O&amp;N UC'!$M180))</f>
        <v>0</v>
      </c>
      <c r="N505" s="376">
        <f>N428*('7. INPUT O&amp;N UC'!$M180/(1-'7. INPUT O&amp;N UC'!$M180))</f>
        <v>0</v>
      </c>
      <c r="O505" s="376">
        <f>O428*('7. INPUT O&amp;N UC'!$M180/(1-'7. INPUT O&amp;N UC'!$M180))</f>
        <v>0</v>
      </c>
      <c r="P505" s="376">
        <f>P428*('7. INPUT O&amp;N UC'!$M180/(1-'7. INPUT O&amp;N UC'!$M180))</f>
        <v>0</v>
      </c>
      <c r="Q505" s="376">
        <f>Q428*('7. INPUT O&amp;N UC'!$M180/(1-'7. INPUT O&amp;N UC'!$M180))</f>
        <v>0</v>
      </c>
      <c r="R505" s="376">
        <f>R428*('7. INPUT O&amp;N UC'!$M180/(1-'7. INPUT O&amp;N UC'!$M180))</f>
        <v>0</v>
      </c>
      <c r="S505" s="376">
        <f>S428*('7. INPUT O&amp;N UC'!$M180/(1-'7. INPUT O&amp;N UC'!$M180))</f>
        <v>0</v>
      </c>
      <c r="T505" s="376">
        <f>T428*('7. INPUT O&amp;N UC'!$M180/(1-'7. INPUT O&amp;N UC'!$M180))</f>
        <v>0</v>
      </c>
      <c r="U505" s="376">
        <f>U428*('7. INPUT O&amp;N UC'!$M180/(1-'7. INPUT O&amp;N UC'!$M180))</f>
        <v>0</v>
      </c>
      <c r="V505" s="376">
        <f>V428*('7. INPUT O&amp;N UC'!$M180/(1-'7. INPUT O&amp;N UC'!$M180))</f>
        <v>0</v>
      </c>
      <c r="W505" s="376">
        <f>W428*('7. INPUT O&amp;N UC'!$M180/(1-'7. INPUT O&amp;N UC'!$M180))</f>
        <v>0</v>
      </c>
      <c r="X505" s="376">
        <f>X428*('7. INPUT O&amp;N UC'!$M180/(1-'7. INPUT O&amp;N UC'!$M180))</f>
        <v>0</v>
      </c>
      <c r="Y505" s="376">
        <f>Y428*('7. INPUT O&amp;N UC'!$M180/(1-'7. INPUT O&amp;N UC'!$M180))</f>
        <v>0</v>
      </c>
      <c r="Z505" s="376">
        <f>Z428*('7. INPUT O&amp;N UC'!$M180/(1-'7. INPUT O&amp;N UC'!$M180))</f>
        <v>0</v>
      </c>
      <c r="AA505" s="376">
        <f>AA428*('7. INPUT O&amp;N UC'!$M180/(1-'7. INPUT O&amp;N UC'!$M180))</f>
        <v>0</v>
      </c>
      <c r="AB505" s="376">
        <f>AB428*('7. INPUT O&amp;N UC'!$M180/(1-'7. INPUT O&amp;N UC'!$M180))</f>
        <v>0</v>
      </c>
      <c r="AC505" s="376">
        <f>AC428*('7. INPUT O&amp;N UC'!$M180/(1-'7. INPUT O&amp;N UC'!$M180))</f>
        <v>0</v>
      </c>
      <c r="AD505" s="376">
        <f>AD428*('7. INPUT O&amp;N UC'!$M180/(1-'7. INPUT O&amp;N UC'!$M180))</f>
        <v>0</v>
      </c>
      <c r="AE505" s="376">
        <f>AE428*('7. INPUT O&amp;N UC'!$M180/(1-'7. INPUT O&amp;N UC'!$M180))</f>
        <v>0</v>
      </c>
      <c r="AF505" s="376">
        <f>AF428*('7. INPUT O&amp;N UC'!$M180/(1-'7. INPUT O&amp;N UC'!$M180))</f>
        <v>0</v>
      </c>
      <c r="AG505" s="376">
        <f>AG428*('7. INPUT O&amp;N UC'!$M180/(1-'7. INPUT O&amp;N UC'!$M180))</f>
        <v>0</v>
      </c>
      <c r="AH505" s="376">
        <f>AH428*('7. INPUT O&amp;N UC'!$M180/(1-'7. INPUT O&amp;N UC'!$M180))</f>
        <v>0</v>
      </c>
      <c r="AI505" s="376">
        <f>AI428*('7. INPUT O&amp;N UC'!$M180/(1-'7. INPUT O&amp;N UC'!$M180))</f>
        <v>0</v>
      </c>
      <c r="AJ505" s="376">
        <f>AJ428*('7. INPUT O&amp;N UC'!$M180/(1-'7. INPUT O&amp;N UC'!$M180))</f>
        <v>0</v>
      </c>
      <c r="AK505" s="376">
        <f>AK428*('7. INPUT O&amp;N UC'!$M180/(1-'7. INPUT O&amp;N UC'!$M180))</f>
        <v>0</v>
      </c>
      <c r="AL505" s="376">
        <f>AL428*('7. INPUT O&amp;N UC'!$M180/(1-'7. INPUT O&amp;N UC'!$M180))</f>
        <v>0</v>
      </c>
      <c r="AM505" s="376">
        <f>AM428*('7. INPUT O&amp;N UC'!$M180/(1-'7. INPUT O&amp;N UC'!$M180))</f>
        <v>0</v>
      </c>
      <c r="AN505" s="376">
        <f>AN428*('7. INPUT O&amp;N UC'!$M180/(1-'7. INPUT O&amp;N UC'!$M180))</f>
        <v>0</v>
      </c>
      <c r="AO505" s="376">
        <f>AO428*('7. INPUT O&amp;N UC'!$M180/(1-'7. INPUT O&amp;N UC'!$M180))</f>
        <v>0</v>
      </c>
      <c r="AP505" s="376">
        <f>AP428*('7. INPUT O&amp;N UC'!$M180/(1-'7. INPUT O&amp;N UC'!$M180))</f>
        <v>0</v>
      </c>
      <c r="AQ505" s="376">
        <f>AQ428*('7. INPUT O&amp;N UC'!$M180/(1-'7. INPUT O&amp;N UC'!$M180))</f>
        <v>0</v>
      </c>
      <c r="AR505" s="376">
        <f>AR428*('7. INPUT O&amp;N UC'!$M180/(1-'7. INPUT O&amp;N UC'!$M180))</f>
        <v>0</v>
      </c>
      <c r="AS505" s="376">
        <f>AS428*('7. INPUT O&amp;N UC'!$M180/(1-'7. INPUT O&amp;N UC'!$M180))</f>
        <v>0</v>
      </c>
      <c r="AT505" s="376">
        <f>AT428*('7. INPUT O&amp;N UC'!$M180/(1-'7. INPUT O&amp;N UC'!$M180))</f>
        <v>0</v>
      </c>
      <c r="AU505" s="376">
        <f>AU428*('7. INPUT O&amp;N UC'!$M180/(1-'7. INPUT O&amp;N UC'!$M180))</f>
        <v>0</v>
      </c>
      <c r="AV505" s="376">
        <f>AV428*('7. INPUT O&amp;N UC'!$M180/(1-'7. INPUT O&amp;N UC'!$M180))</f>
        <v>0</v>
      </c>
      <c r="AW505" s="376">
        <f>AW428*('7. INPUT O&amp;N UC'!$M180/(1-'7. INPUT O&amp;N UC'!$M180))</f>
        <v>0</v>
      </c>
      <c r="AX505" s="376">
        <f>AX428*('7. INPUT O&amp;N UC'!$M180/(1-'7. INPUT O&amp;N UC'!$M180))</f>
        <v>0</v>
      </c>
      <c r="AY505" s="376">
        <f>AY428*('7. INPUT O&amp;N UC'!$M180/(1-'7. INPUT O&amp;N UC'!$M180))</f>
        <v>0</v>
      </c>
      <c r="AZ505" s="376">
        <f>AZ428*('7. INPUT O&amp;N UC'!$M180/(1-'7. INPUT O&amp;N UC'!$M180))</f>
        <v>0</v>
      </c>
      <c r="BA505" s="376">
        <f>BA428*('7. INPUT O&amp;N UC'!$M180/(1-'7. INPUT O&amp;N UC'!$M180))</f>
        <v>0</v>
      </c>
      <c r="BB505" s="376">
        <f>BB428*('7. INPUT O&amp;N UC'!$M180/(1-'7. INPUT O&amp;N UC'!$M180))</f>
        <v>0</v>
      </c>
      <c r="BC505" s="376">
        <f>BC428*('7. INPUT O&amp;N UC'!$M180/(1-'7. INPUT O&amp;N UC'!$M180))</f>
        <v>0</v>
      </c>
      <c r="BD505" s="376">
        <f>BD428*('7. INPUT O&amp;N UC'!$M180/(1-'7. INPUT O&amp;N UC'!$M180))</f>
        <v>0</v>
      </c>
      <c r="BE505" s="376">
        <f>BE428*('7. INPUT O&amp;N UC'!$M180/(1-'7. INPUT O&amp;N UC'!$M180))</f>
        <v>0</v>
      </c>
      <c r="BF505" s="376">
        <f>BF428*('7. INPUT O&amp;N UC'!$M180/(1-'7. INPUT O&amp;N UC'!$M180))</f>
        <v>0</v>
      </c>
      <c r="BG505" s="376">
        <f>BG428*('7. INPUT O&amp;N UC'!$M180/(1-'7. INPUT O&amp;N UC'!$M180))</f>
        <v>0</v>
      </c>
      <c r="BH505" s="376">
        <f>BH428*('7. INPUT O&amp;N UC'!$M180/(1-'7. INPUT O&amp;N UC'!$M180))</f>
        <v>0</v>
      </c>
      <c r="BI505" s="376">
        <f>BI428*('7. INPUT O&amp;N UC'!$M180/(1-'7. INPUT O&amp;N UC'!$M180))</f>
        <v>0</v>
      </c>
      <c r="BJ505" s="376">
        <f>BJ428*('7. INPUT O&amp;N UC'!$M180/(1-'7. INPUT O&amp;N UC'!$M180))</f>
        <v>0</v>
      </c>
      <c r="BK505" s="376">
        <f>BK428*('7. INPUT O&amp;N UC'!$M180/(1-'7. INPUT O&amp;N UC'!$M180))</f>
        <v>0</v>
      </c>
      <c r="BL505" s="376">
        <f>BL428*('7. INPUT O&amp;N UC'!$M180/(1-'7. INPUT O&amp;N UC'!$M180))</f>
        <v>0</v>
      </c>
      <c r="BM505" s="376">
        <f>BM428*('7. INPUT O&amp;N UC'!$M180/(1-'7. INPUT O&amp;N UC'!$M180))</f>
        <v>0</v>
      </c>
      <c r="BN505" s="376">
        <f>BN428*('7. INPUT O&amp;N UC'!$M180/(1-'7. INPUT O&amp;N UC'!$M180))</f>
        <v>0</v>
      </c>
      <c r="BO505" s="376">
        <f>BO428*('7. INPUT O&amp;N UC'!$M180/(1-'7. INPUT O&amp;N UC'!$M180))</f>
        <v>0</v>
      </c>
      <c r="BP505" s="376">
        <f>BP428*('7. INPUT O&amp;N UC'!$M180/(1-'7. INPUT O&amp;N UC'!$M180))</f>
        <v>0</v>
      </c>
      <c r="BQ505" s="376">
        <f>BQ428*('7. INPUT O&amp;N UC'!$M180/(1-'7. INPUT O&amp;N UC'!$M180))</f>
        <v>0</v>
      </c>
      <c r="BR505" s="376">
        <f>BR428*('7. INPUT O&amp;N UC'!$M180/(1-'7. INPUT O&amp;N UC'!$M180))</f>
        <v>0</v>
      </c>
      <c r="BS505" s="376">
        <f>BS428*('7. INPUT O&amp;N UC'!$M180/(1-'7. INPUT O&amp;N UC'!$M180))</f>
        <v>0</v>
      </c>
    </row>
    <row r="506" spans="1:71" outlineLevel="2">
      <c r="B506" s="130" t="str">
        <f t="shared" si="268"/>
        <v>O&amp;N UC-4.1.6-Item #7</v>
      </c>
      <c r="C506" s="130">
        <f t="shared" si="268"/>
        <v>0</v>
      </c>
      <c r="E506" s="376">
        <f t="shared" si="261"/>
        <v>0</v>
      </c>
      <c r="F506" s="376">
        <f t="shared" si="262"/>
        <v>0</v>
      </c>
      <c r="G506" s="376">
        <f t="shared" si="263"/>
        <v>0</v>
      </c>
      <c r="H506" s="376">
        <f t="shared" si="264"/>
        <v>0</v>
      </c>
      <c r="I506" s="376">
        <f t="shared" si="265"/>
        <v>0</v>
      </c>
      <c r="J506" s="376">
        <f t="shared" si="266"/>
        <v>0</v>
      </c>
      <c r="K506" s="322"/>
      <c r="L506" s="376">
        <f>L429*('7. INPUT O&amp;N UC'!$M181/(1-'7. INPUT O&amp;N UC'!$M181))</f>
        <v>0</v>
      </c>
      <c r="M506" s="376">
        <f>M429*('7. INPUT O&amp;N UC'!$M181/(1-'7. INPUT O&amp;N UC'!$M181))</f>
        <v>0</v>
      </c>
      <c r="N506" s="376">
        <f>N429*('7. INPUT O&amp;N UC'!$M181/(1-'7. INPUT O&amp;N UC'!$M181))</f>
        <v>0</v>
      </c>
      <c r="O506" s="376">
        <f>O429*('7. INPUT O&amp;N UC'!$M181/(1-'7. INPUT O&amp;N UC'!$M181))</f>
        <v>0</v>
      </c>
      <c r="P506" s="376">
        <f>P429*('7. INPUT O&amp;N UC'!$M181/(1-'7. INPUT O&amp;N UC'!$M181))</f>
        <v>0</v>
      </c>
      <c r="Q506" s="376">
        <f>Q429*('7. INPUT O&amp;N UC'!$M181/(1-'7. INPUT O&amp;N UC'!$M181))</f>
        <v>0</v>
      </c>
      <c r="R506" s="376">
        <f>R429*('7. INPUT O&amp;N UC'!$M181/(1-'7. INPUT O&amp;N UC'!$M181))</f>
        <v>0</v>
      </c>
      <c r="S506" s="376">
        <f>S429*('7. INPUT O&amp;N UC'!$M181/(1-'7. INPUT O&amp;N UC'!$M181))</f>
        <v>0</v>
      </c>
      <c r="T506" s="376">
        <f>T429*('7. INPUT O&amp;N UC'!$M181/(1-'7. INPUT O&amp;N UC'!$M181))</f>
        <v>0</v>
      </c>
      <c r="U506" s="376">
        <f>U429*('7. INPUT O&amp;N UC'!$M181/(1-'7. INPUT O&amp;N UC'!$M181))</f>
        <v>0</v>
      </c>
      <c r="V506" s="376">
        <f>V429*('7. INPUT O&amp;N UC'!$M181/(1-'7. INPUT O&amp;N UC'!$M181))</f>
        <v>0</v>
      </c>
      <c r="W506" s="376">
        <f>W429*('7. INPUT O&amp;N UC'!$M181/(1-'7. INPUT O&amp;N UC'!$M181))</f>
        <v>0</v>
      </c>
      <c r="X506" s="376">
        <f>X429*('7. INPUT O&amp;N UC'!$M181/(1-'7. INPUT O&amp;N UC'!$M181))</f>
        <v>0</v>
      </c>
      <c r="Y506" s="376">
        <f>Y429*('7. INPUT O&amp;N UC'!$M181/(1-'7. INPUT O&amp;N UC'!$M181))</f>
        <v>0</v>
      </c>
      <c r="Z506" s="376">
        <f>Z429*('7. INPUT O&amp;N UC'!$M181/(1-'7. INPUT O&amp;N UC'!$M181))</f>
        <v>0</v>
      </c>
      <c r="AA506" s="376">
        <f>AA429*('7. INPUT O&amp;N UC'!$M181/(1-'7. INPUT O&amp;N UC'!$M181))</f>
        <v>0</v>
      </c>
      <c r="AB506" s="376">
        <f>AB429*('7. INPUT O&amp;N UC'!$M181/(1-'7. INPUT O&amp;N UC'!$M181))</f>
        <v>0</v>
      </c>
      <c r="AC506" s="376">
        <f>AC429*('7. INPUT O&amp;N UC'!$M181/(1-'7. INPUT O&amp;N UC'!$M181))</f>
        <v>0</v>
      </c>
      <c r="AD506" s="376">
        <f>AD429*('7. INPUT O&amp;N UC'!$M181/(1-'7. INPUT O&amp;N UC'!$M181))</f>
        <v>0</v>
      </c>
      <c r="AE506" s="376">
        <f>AE429*('7. INPUT O&amp;N UC'!$M181/(1-'7. INPUT O&amp;N UC'!$M181))</f>
        <v>0</v>
      </c>
      <c r="AF506" s="376">
        <f>AF429*('7. INPUT O&amp;N UC'!$M181/(1-'7. INPUT O&amp;N UC'!$M181))</f>
        <v>0</v>
      </c>
      <c r="AG506" s="376">
        <f>AG429*('7. INPUT O&amp;N UC'!$M181/(1-'7. INPUT O&amp;N UC'!$M181))</f>
        <v>0</v>
      </c>
      <c r="AH506" s="376">
        <f>AH429*('7. INPUT O&amp;N UC'!$M181/(1-'7. INPUT O&amp;N UC'!$M181))</f>
        <v>0</v>
      </c>
      <c r="AI506" s="376">
        <f>AI429*('7. INPUT O&amp;N UC'!$M181/(1-'7. INPUT O&amp;N UC'!$M181))</f>
        <v>0</v>
      </c>
      <c r="AJ506" s="376">
        <f>AJ429*('7. INPUT O&amp;N UC'!$M181/(1-'7. INPUT O&amp;N UC'!$M181))</f>
        <v>0</v>
      </c>
      <c r="AK506" s="376">
        <f>AK429*('7. INPUT O&amp;N UC'!$M181/(1-'7. INPUT O&amp;N UC'!$M181))</f>
        <v>0</v>
      </c>
      <c r="AL506" s="376">
        <f>AL429*('7. INPUT O&amp;N UC'!$M181/(1-'7. INPUT O&amp;N UC'!$M181))</f>
        <v>0</v>
      </c>
      <c r="AM506" s="376">
        <f>AM429*('7. INPUT O&amp;N UC'!$M181/(1-'7. INPUT O&amp;N UC'!$M181))</f>
        <v>0</v>
      </c>
      <c r="AN506" s="376">
        <f>AN429*('7. INPUT O&amp;N UC'!$M181/(1-'7. INPUT O&amp;N UC'!$M181))</f>
        <v>0</v>
      </c>
      <c r="AO506" s="376">
        <f>AO429*('7. INPUT O&amp;N UC'!$M181/(1-'7. INPUT O&amp;N UC'!$M181))</f>
        <v>0</v>
      </c>
      <c r="AP506" s="376">
        <f>AP429*('7. INPUT O&amp;N UC'!$M181/(1-'7. INPUT O&amp;N UC'!$M181))</f>
        <v>0</v>
      </c>
      <c r="AQ506" s="376">
        <f>AQ429*('7. INPUT O&amp;N UC'!$M181/(1-'7. INPUT O&amp;N UC'!$M181))</f>
        <v>0</v>
      </c>
      <c r="AR506" s="376">
        <f>AR429*('7. INPUT O&amp;N UC'!$M181/(1-'7. INPUT O&amp;N UC'!$M181))</f>
        <v>0</v>
      </c>
      <c r="AS506" s="376">
        <f>AS429*('7. INPUT O&amp;N UC'!$M181/(1-'7. INPUT O&amp;N UC'!$M181))</f>
        <v>0</v>
      </c>
      <c r="AT506" s="376">
        <f>AT429*('7. INPUT O&amp;N UC'!$M181/(1-'7. INPUT O&amp;N UC'!$M181))</f>
        <v>0</v>
      </c>
      <c r="AU506" s="376">
        <f>AU429*('7. INPUT O&amp;N UC'!$M181/(1-'7. INPUT O&amp;N UC'!$M181))</f>
        <v>0</v>
      </c>
      <c r="AV506" s="376">
        <f>AV429*('7. INPUT O&amp;N UC'!$M181/(1-'7. INPUT O&amp;N UC'!$M181))</f>
        <v>0</v>
      </c>
      <c r="AW506" s="376">
        <f>AW429*('7. INPUT O&amp;N UC'!$M181/(1-'7. INPUT O&amp;N UC'!$M181))</f>
        <v>0</v>
      </c>
      <c r="AX506" s="376">
        <f>AX429*('7. INPUT O&amp;N UC'!$M181/(1-'7. INPUT O&amp;N UC'!$M181))</f>
        <v>0</v>
      </c>
      <c r="AY506" s="376">
        <f>AY429*('7. INPUT O&amp;N UC'!$M181/(1-'7. INPUT O&amp;N UC'!$M181))</f>
        <v>0</v>
      </c>
      <c r="AZ506" s="376">
        <f>AZ429*('7. INPUT O&amp;N UC'!$M181/(1-'7. INPUT O&amp;N UC'!$M181))</f>
        <v>0</v>
      </c>
      <c r="BA506" s="376">
        <f>BA429*('7. INPUT O&amp;N UC'!$M181/(1-'7. INPUT O&amp;N UC'!$M181))</f>
        <v>0</v>
      </c>
      <c r="BB506" s="376">
        <f>BB429*('7. INPUT O&amp;N UC'!$M181/(1-'7. INPUT O&amp;N UC'!$M181))</f>
        <v>0</v>
      </c>
      <c r="BC506" s="376">
        <f>BC429*('7. INPUT O&amp;N UC'!$M181/(1-'7. INPUT O&amp;N UC'!$M181))</f>
        <v>0</v>
      </c>
      <c r="BD506" s="376">
        <f>BD429*('7. INPUT O&amp;N UC'!$M181/(1-'7. INPUT O&amp;N UC'!$M181))</f>
        <v>0</v>
      </c>
      <c r="BE506" s="376">
        <f>BE429*('7. INPUT O&amp;N UC'!$M181/(1-'7. INPUT O&amp;N UC'!$M181))</f>
        <v>0</v>
      </c>
      <c r="BF506" s="376">
        <f>BF429*('7. INPUT O&amp;N UC'!$M181/(1-'7. INPUT O&amp;N UC'!$M181))</f>
        <v>0</v>
      </c>
      <c r="BG506" s="376">
        <f>BG429*('7. INPUT O&amp;N UC'!$M181/(1-'7. INPUT O&amp;N UC'!$M181))</f>
        <v>0</v>
      </c>
      <c r="BH506" s="376">
        <f>BH429*('7. INPUT O&amp;N UC'!$M181/(1-'7. INPUT O&amp;N UC'!$M181))</f>
        <v>0</v>
      </c>
      <c r="BI506" s="376">
        <f>BI429*('7. INPUT O&amp;N UC'!$M181/(1-'7. INPUT O&amp;N UC'!$M181))</f>
        <v>0</v>
      </c>
      <c r="BJ506" s="376">
        <f>BJ429*('7. INPUT O&amp;N UC'!$M181/(1-'7. INPUT O&amp;N UC'!$M181))</f>
        <v>0</v>
      </c>
      <c r="BK506" s="376">
        <f>BK429*('7. INPUT O&amp;N UC'!$M181/(1-'7. INPUT O&amp;N UC'!$M181))</f>
        <v>0</v>
      </c>
      <c r="BL506" s="376">
        <f>BL429*('7. INPUT O&amp;N UC'!$M181/(1-'7. INPUT O&amp;N UC'!$M181))</f>
        <v>0</v>
      </c>
      <c r="BM506" s="376">
        <f>BM429*('7. INPUT O&amp;N UC'!$M181/(1-'7. INPUT O&amp;N UC'!$M181))</f>
        <v>0</v>
      </c>
      <c r="BN506" s="376">
        <f>BN429*('7. INPUT O&amp;N UC'!$M181/(1-'7. INPUT O&amp;N UC'!$M181))</f>
        <v>0</v>
      </c>
      <c r="BO506" s="376">
        <f>BO429*('7. INPUT O&amp;N UC'!$M181/(1-'7. INPUT O&amp;N UC'!$M181))</f>
        <v>0</v>
      </c>
      <c r="BP506" s="376">
        <f>BP429*('7. INPUT O&amp;N UC'!$M181/(1-'7. INPUT O&amp;N UC'!$M181))</f>
        <v>0</v>
      </c>
      <c r="BQ506" s="376">
        <f>BQ429*('7. INPUT O&amp;N UC'!$M181/(1-'7. INPUT O&amp;N UC'!$M181))</f>
        <v>0</v>
      </c>
      <c r="BR506" s="376">
        <f>BR429*('7. INPUT O&amp;N UC'!$M181/(1-'7. INPUT O&amp;N UC'!$M181))</f>
        <v>0</v>
      </c>
      <c r="BS506" s="376">
        <f>BS429*('7. INPUT O&amp;N UC'!$M181/(1-'7. INPUT O&amp;N UC'!$M181))</f>
        <v>0</v>
      </c>
    </row>
    <row r="507" spans="1:71" outlineLevel="2">
      <c r="B507" s="130" t="str">
        <f t="shared" si="268"/>
        <v>O&amp;N UC-4.1.6-Item #8</v>
      </c>
      <c r="C507" s="130">
        <f t="shared" si="268"/>
        <v>0</v>
      </c>
      <c r="E507" s="376">
        <f t="shared" si="261"/>
        <v>0</v>
      </c>
      <c r="F507" s="376">
        <f t="shared" si="262"/>
        <v>0</v>
      </c>
      <c r="G507" s="376">
        <f t="shared" si="263"/>
        <v>0</v>
      </c>
      <c r="H507" s="376">
        <f t="shared" si="264"/>
        <v>0</v>
      </c>
      <c r="I507" s="376">
        <f t="shared" si="265"/>
        <v>0</v>
      </c>
      <c r="J507" s="376">
        <f t="shared" si="266"/>
        <v>0</v>
      </c>
      <c r="K507" s="322"/>
      <c r="L507" s="376">
        <f>L430*('7. INPUT O&amp;N UC'!$M182/(1-'7. INPUT O&amp;N UC'!$M182))</f>
        <v>0</v>
      </c>
      <c r="M507" s="376">
        <f>M430*('7. INPUT O&amp;N UC'!$M182/(1-'7. INPUT O&amp;N UC'!$M182))</f>
        <v>0</v>
      </c>
      <c r="N507" s="376">
        <f>N430*('7. INPUT O&amp;N UC'!$M182/(1-'7. INPUT O&amp;N UC'!$M182))</f>
        <v>0</v>
      </c>
      <c r="O507" s="376">
        <f>O430*('7. INPUT O&amp;N UC'!$M182/(1-'7. INPUT O&amp;N UC'!$M182))</f>
        <v>0</v>
      </c>
      <c r="P507" s="376">
        <f>P430*('7. INPUT O&amp;N UC'!$M182/(1-'7. INPUT O&amp;N UC'!$M182))</f>
        <v>0</v>
      </c>
      <c r="Q507" s="376">
        <f>Q430*('7. INPUT O&amp;N UC'!$M182/(1-'7. INPUT O&amp;N UC'!$M182))</f>
        <v>0</v>
      </c>
      <c r="R507" s="376">
        <f>R430*('7. INPUT O&amp;N UC'!$M182/(1-'7. INPUT O&amp;N UC'!$M182))</f>
        <v>0</v>
      </c>
      <c r="S507" s="376">
        <f>S430*('7. INPUT O&amp;N UC'!$M182/(1-'7. INPUT O&amp;N UC'!$M182))</f>
        <v>0</v>
      </c>
      <c r="T507" s="376">
        <f>T430*('7. INPUT O&amp;N UC'!$M182/(1-'7. INPUT O&amp;N UC'!$M182))</f>
        <v>0</v>
      </c>
      <c r="U507" s="376">
        <f>U430*('7. INPUT O&amp;N UC'!$M182/(1-'7. INPUT O&amp;N UC'!$M182))</f>
        <v>0</v>
      </c>
      <c r="V507" s="376">
        <f>V430*('7. INPUT O&amp;N UC'!$M182/(1-'7. INPUT O&amp;N UC'!$M182))</f>
        <v>0</v>
      </c>
      <c r="W507" s="376">
        <f>W430*('7. INPUT O&amp;N UC'!$M182/(1-'7. INPUT O&amp;N UC'!$M182))</f>
        <v>0</v>
      </c>
      <c r="X507" s="376">
        <f>X430*('7. INPUT O&amp;N UC'!$M182/(1-'7. INPUT O&amp;N UC'!$M182))</f>
        <v>0</v>
      </c>
      <c r="Y507" s="376">
        <f>Y430*('7. INPUT O&amp;N UC'!$M182/(1-'7. INPUT O&amp;N UC'!$M182))</f>
        <v>0</v>
      </c>
      <c r="Z507" s="376">
        <f>Z430*('7. INPUT O&amp;N UC'!$M182/(1-'7. INPUT O&amp;N UC'!$M182))</f>
        <v>0</v>
      </c>
      <c r="AA507" s="376">
        <f>AA430*('7. INPUT O&amp;N UC'!$M182/(1-'7. INPUT O&amp;N UC'!$M182))</f>
        <v>0</v>
      </c>
      <c r="AB507" s="376">
        <f>AB430*('7. INPUT O&amp;N UC'!$M182/(1-'7. INPUT O&amp;N UC'!$M182))</f>
        <v>0</v>
      </c>
      <c r="AC507" s="376">
        <f>AC430*('7. INPUT O&amp;N UC'!$M182/(1-'7. INPUT O&amp;N UC'!$M182))</f>
        <v>0</v>
      </c>
      <c r="AD507" s="376">
        <f>AD430*('7. INPUT O&amp;N UC'!$M182/(1-'7. INPUT O&amp;N UC'!$M182))</f>
        <v>0</v>
      </c>
      <c r="AE507" s="376">
        <f>AE430*('7. INPUT O&amp;N UC'!$M182/(1-'7. INPUT O&amp;N UC'!$M182))</f>
        <v>0</v>
      </c>
      <c r="AF507" s="376">
        <f>AF430*('7. INPUT O&amp;N UC'!$M182/(1-'7. INPUT O&amp;N UC'!$M182))</f>
        <v>0</v>
      </c>
      <c r="AG507" s="376">
        <f>AG430*('7. INPUT O&amp;N UC'!$M182/(1-'7. INPUT O&amp;N UC'!$M182))</f>
        <v>0</v>
      </c>
      <c r="AH507" s="376">
        <f>AH430*('7. INPUT O&amp;N UC'!$M182/(1-'7. INPUT O&amp;N UC'!$M182))</f>
        <v>0</v>
      </c>
      <c r="AI507" s="376">
        <f>AI430*('7. INPUT O&amp;N UC'!$M182/(1-'7. INPUT O&amp;N UC'!$M182))</f>
        <v>0</v>
      </c>
      <c r="AJ507" s="376">
        <f>AJ430*('7. INPUT O&amp;N UC'!$M182/(1-'7. INPUT O&amp;N UC'!$M182))</f>
        <v>0</v>
      </c>
      <c r="AK507" s="376">
        <f>AK430*('7. INPUT O&amp;N UC'!$M182/(1-'7. INPUT O&amp;N UC'!$M182))</f>
        <v>0</v>
      </c>
      <c r="AL507" s="376">
        <f>AL430*('7. INPUT O&amp;N UC'!$M182/(1-'7. INPUT O&amp;N UC'!$M182))</f>
        <v>0</v>
      </c>
      <c r="AM507" s="376">
        <f>AM430*('7. INPUT O&amp;N UC'!$M182/(1-'7. INPUT O&amp;N UC'!$M182))</f>
        <v>0</v>
      </c>
      <c r="AN507" s="376">
        <f>AN430*('7. INPUT O&amp;N UC'!$M182/(1-'7. INPUT O&amp;N UC'!$M182))</f>
        <v>0</v>
      </c>
      <c r="AO507" s="376">
        <f>AO430*('7. INPUT O&amp;N UC'!$M182/(1-'7. INPUT O&amp;N UC'!$M182))</f>
        <v>0</v>
      </c>
      <c r="AP507" s="376">
        <f>AP430*('7. INPUT O&amp;N UC'!$M182/(1-'7. INPUT O&amp;N UC'!$M182))</f>
        <v>0</v>
      </c>
      <c r="AQ507" s="376">
        <f>AQ430*('7. INPUT O&amp;N UC'!$M182/(1-'7. INPUT O&amp;N UC'!$M182))</f>
        <v>0</v>
      </c>
      <c r="AR507" s="376">
        <f>AR430*('7. INPUT O&amp;N UC'!$M182/(1-'7. INPUT O&amp;N UC'!$M182))</f>
        <v>0</v>
      </c>
      <c r="AS507" s="376">
        <f>AS430*('7. INPUT O&amp;N UC'!$M182/(1-'7. INPUT O&amp;N UC'!$M182))</f>
        <v>0</v>
      </c>
      <c r="AT507" s="376">
        <f>AT430*('7. INPUT O&amp;N UC'!$M182/(1-'7. INPUT O&amp;N UC'!$M182))</f>
        <v>0</v>
      </c>
      <c r="AU507" s="376">
        <f>AU430*('7. INPUT O&amp;N UC'!$M182/(1-'7. INPUT O&amp;N UC'!$M182))</f>
        <v>0</v>
      </c>
      <c r="AV507" s="376">
        <f>AV430*('7. INPUT O&amp;N UC'!$M182/(1-'7. INPUT O&amp;N UC'!$M182))</f>
        <v>0</v>
      </c>
      <c r="AW507" s="376">
        <f>AW430*('7. INPUT O&amp;N UC'!$M182/(1-'7. INPUT O&amp;N UC'!$M182))</f>
        <v>0</v>
      </c>
      <c r="AX507" s="376">
        <f>AX430*('7. INPUT O&amp;N UC'!$M182/(1-'7. INPUT O&amp;N UC'!$M182))</f>
        <v>0</v>
      </c>
      <c r="AY507" s="376">
        <f>AY430*('7. INPUT O&amp;N UC'!$M182/(1-'7. INPUT O&amp;N UC'!$M182))</f>
        <v>0</v>
      </c>
      <c r="AZ507" s="376">
        <f>AZ430*('7. INPUT O&amp;N UC'!$M182/(1-'7. INPUT O&amp;N UC'!$M182))</f>
        <v>0</v>
      </c>
      <c r="BA507" s="376">
        <f>BA430*('7. INPUT O&amp;N UC'!$M182/(1-'7. INPUT O&amp;N UC'!$M182))</f>
        <v>0</v>
      </c>
      <c r="BB507" s="376">
        <f>BB430*('7. INPUT O&amp;N UC'!$M182/(1-'7. INPUT O&amp;N UC'!$M182))</f>
        <v>0</v>
      </c>
      <c r="BC507" s="376">
        <f>BC430*('7. INPUT O&amp;N UC'!$M182/(1-'7. INPUT O&amp;N UC'!$M182))</f>
        <v>0</v>
      </c>
      <c r="BD507" s="376">
        <f>BD430*('7. INPUT O&amp;N UC'!$M182/(1-'7. INPUT O&amp;N UC'!$M182))</f>
        <v>0</v>
      </c>
      <c r="BE507" s="376">
        <f>BE430*('7. INPUT O&amp;N UC'!$M182/(1-'7. INPUT O&amp;N UC'!$M182))</f>
        <v>0</v>
      </c>
      <c r="BF507" s="376">
        <f>BF430*('7. INPUT O&amp;N UC'!$M182/(1-'7. INPUT O&amp;N UC'!$M182))</f>
        <v>0</v>
      </c>
      <c r="BG507" s="376">
        <f>BG430*('7. INPUT O&amp;N UC'!$M182/(1-'7. INPUT O&amp;N UC'!$M182))</f>
        <v>0</v>
      </c>
      <c r="BH507" s="376">
        <f>BH430*('7. INPUT O&amp;N UC'!$M182/(1-'7. INPUT O&amp;N UC'!$M182))</f>
        <v>0</v>
      </c>
      <c r="BI507" s="376">
        <f>BI430*('7. INPUT O&amp;N UC'!$M182/(1-'7. INPUT O&amp;N UC'!$M182))</f>
        <v>0</v>
      </c>
      <c r="BJ507" s="376">
        <f>BJ430*('7. INPUT O&amp;N UC'!$M182/(1-'7. INPUT O&amp;N UC'!$M182))</f>
        <v>0</v>
      </c>
      <c r="BK507" s="376">
        <f>BK430*('7. INPUT O&amp;N UC'!$M182/(1-'7. INPUT O&amp;N UC'!$M182))</f>
        <v>0</v>
      </c>
      <c r="BL507" s="376">
        <f>BL430*('7. INPUT O&amp;N UC'!$M182/(1-'7. INPUT O&amp;N UC'!$M182))</f>
        <v>0</v>
      </c>
      <c r="BM507" s="376">
        <f>BM430*('7. INPUT O&amp;N UC'!$M182/(1-'7. INPUT O&amp;N UC'!$M182))</f>
        <v>0</v>
      </c>
      <c r="BN507" s="376">
        <f>BN430*('7. INPUT O&amp;N UC'!$M182/(1-'7. INPUT O&amp;N UC'!$M182))</f>
        <v>0</v>
      </c>
      <c r="BO507" s="376">
        <f>BO430*('7. INPUT O&amp;N UC'!$M182/(1-'7. INPUT O&amp;N UC'!$M182))</f>
        <v>0</v>
      </c>
      <c r="BP507" s="376">
        <f>BP430*('7. INPUT O&amp;N UC'!$M182/(1-'7. INPUT O&amp;N UC'!$M182))</f>
        <v>0</v>
      </c>
      <c r="BQ507" s="376">
        <f>BQ430*('7. INPUT O&amp;N UC'!$M182/(1-'7. INPUT O&amp;N UC'!$M182))</f>
        <v>0</v>
      </c>
      <c r="BR507" s="376">
        <f>BR430*('7. INPUT O&amp;N UC'!$M182/(1-'7. INPUT O&amp;N UC'!$M182))</f>
        <v>0</v>
      </c>
      <c r="BS507" s="376">
        <f>BS430*('7. INPUT O&amp;N UC'!$M182/(1-'7. INPUT O&amp;N UC'!$M182))</f>
        <v>0</v>
      </c>
    </row>
    <row r="508" spans="1:71" outlineLevel="2">
      <c r="B508" s="130" t="str">
        <f t="shared" si="268"/>
        <v>O&amp;N UC-4.1.6-Item #9</v>
      </c>
      <c r="C508" s="130">
        <f t="shared" si="268"/>
        <v>0</v>
      </c>
      <c r="E508" s="376">
        <f t="shared" si="261"/>
        <v>0</v>
      </c>
      <c r="F508" s="376">
        <f t="shared" si="262"/>
        <v>0</v>
      </c>
      <c r="G508" s="376">
        <f t="shared" si="263"/>
        <v>0</v>
      </c>
      <c r="H508" s="376">
        <f t="shared" si="264"/>
        <v>0</v>
      </c>
      <c r="I508" s="376">
        <f t="shared" si="265"/>
        <v>0</v>
      </c>
      <c r="J508" s="376">
        <f t="shared" si="266"/>
        <v>0</v>
      </c>
      <c r="K508" s="322"/>
      <c r="L508" s="376">
        <f>L431*('7. INPUT O&amp;N UC'!$M183/(1-'7. INPUT O&amp;N UC'!$M183))</f>
        <v>0</v>
      </c>
      <c r="M508" s="376">
        <f>M431*('7. INPUT O&amp;N UC'!$M183/(1-'7. INPUT O&amp;N UC'!$M183))</f>
        <v>0</v>
      </c>
      <c r="N508" s="376">
        <f>N431*('7. INPUT O&amp;N UC'!$M183/(1-'7. INPUT O&amp;N UC'!$M183))</f>
        <v>0</v>
      </c>
      <c r="O508" s="376">
        <f>O431*('7. INPUT O&amp;N UC'!$M183/(1-'7. INPUT O&amp;N UC'!$M183))</f>
        <v>0</v>
      </c>
      <c r="P508" s="376">
        <f>P431*('7. INPUT O&amp;N UC'!$M183/(1-'7. INPUT O&amp;N UC'!$M183))</f>
        <v>0</v>
      </c>
      <c r="Q508" s="376">
        <f>Q431*('7. INPUT O&amp;N UC'!$M183/(1-'7. INPUT O&amp;N UC'!$M183))</f>
        <v>0</v>
      </c>
      <c r="R508" s="376">
        <f>R431*('7. INPUT O&amp;N UC'!$M183/(1-'7. INPUT O&amp;N UC'!$M183))</f>
        <v>0</v>
      </c>
      <c r="S508" s="376">
        <f>S431*('7. INPUT O&amp;N UC'!$M183/(1-'7. INPUT O&amp;N UC'!$M183))</f>
        <v>0</v>
      </c>
      <c r="T508" s="376">
        <f>T431*('7. INPUT O&amp;N UC'!$M183/(1-'7. INPUT O&amp;N UC'!$M183))</f>
        <v>0</v>
      </c>
      <c r="U508" s="376">
        <f>U431*('7. INPUT O&amp;N UC'!$M183/(1-'7. INPUT O&amp;N UC'!$M183))</f>
        <v>0</v>
      </c>
      <c r="V508" s="376">
        <f>V431*('7. INPUT O&amp;N UC'!$M183/(1-'7. INPUT O&amp;N UC'!$M183))</f>
        <v>0</v>
      </c>
      <c r="W508" s="376">
        <f>W431*('7. INPUT O&amp;N UC'!$M183/(1-'7. INPUT O&amp;N UC'!$M183))</f>
        <v>0</v>
      </c>
      <c r="X508" s="376">
        <f>X431*('7. INPUT O&amp;N UC'!$M183/(1-'7. INPUT O&amp;N UC'!$M183))</f>
        <v>0</v>
      </c>
      <c r="Y508" s="376">
        <f>Y431*('7. INPUT O&amp;N UC'!$M183/(1-'7. INPUT O&amp;N UC'!$M183))</f>
        <v>0</v>
      </c>
      <c r="Z508" s="376">
        <f>Z431*('7. INPUT O&amp;N UC'!$M183/(1-'7. INPUT O&amp;N UC'!$M183))</f>
        <v>0</v>
      </c>
      <c r="AA508" s="376">
        <f>AA431*('7. INPUT O&amp;N UC'!$M183/(1-'7. INPUT O&amp;N UC'!$M183))</f>
        <v>0</v>
      </c>
      <c r="AB508" s="376">
        <f>AB431*('7. INPUT O&amp;N UC'!$M183/(1-'7. INPUT O&amp;N UC'!$M183))</f>
        <v>0</v>
      </c>
      <c r="AC508" s="376">
        <f>AC431*('7. INPUT O&amp;N UC'!$M183/(1-'7. INPUT O&amp;N UC'!$M183))</f>
        <v>0</v>
      </c>
      <c r="AD508" s="376">
        <f>AD431*('7. INPUT O&amp;N UC'!$M183/(1-'7. INPUT O&amp;N UC'!$M183))</f>
        <v>0</v>
      </c>
      <c r="AE508" s="376">
        <f>AE431*('7. INPUT O&amp;N UC'!$M183/(1-'7. INPUT O&amp;N UC'!$M183))</f>
        <v>0</v>
      </c>
      <c r="AF508" s="376">
        <f>AF431*('7. INPUT O&amp;N UC'!$M183/(1-'7. INPUT O&amp;N UC'!$M183))</f>
        <v>0</v>
      </c>
      <c r="AG508" s="376">
        <f>AG431*('7. INPUT O&amp;N UC'!$M183/(1-'7. INPUT O&amp;N UC'!$M183))</f>
        <v>0</v>
      </c>
      <c r="AH508" s="376">
        <f>AH431*('7. INPUT O&amp;N UC'!$M183/(1-'7. INPUT O&amp;N UC'!$M183))</f>
        <v>0</v>
      </c>
      <c r="AI508" s="376">
        <f>AI431*('7. INPUT O&amp;N UC'!$M183/(1-'7. INPUT O&amp;N UC'!$M183))</f>
        <v>0</v>
      </c>
      <c r="AJ508" s="376">
        <f>AJ431*('7. INPUT O&amp;N UC'!$M183/(1-'7. INPUT O&amp;N UC'!$M183))</f>
        <v>0</v>
      </c>
      <c r="AK508" s="376">
        <f>AK431*('7. INPUT O&amp;N UC'!$M183/(1-'7. INPUT O&amp;N UC'!$M183))</f>
        <v>0</v>
      </c>
      <c r="AL508" s="376">
        <f>AL431*('7. INPUT O&amp;N UC'!$M183/(1-'7. INPUT O&amp;N UC'!$M183))</f>
        <v>0</v>
      </c>
      <c r="AM508" s="376">
        <f>AM431*('7. INPUT O&amp;N UC'!$M183/(1-'7. INPUT O&amp;N UC'!$M183))</f>
        <v>0</v>
      </c>
      <c r="AN508" s="376">
        <f>AN431*('7. INPUT O&amp;N UC'!$M183/(1-'7. INPUT O&amp;N UC'!$M183))</f>
        <v>0</v>
      </c>
      <c r="AO508" s="376">
        <f>AO431*('7. INPUT O&amp;N UC'!$M183/(1-'7. INPUT O&amp;N UC'!$M183))</f>
        <v>0</v>
      </c>
      <c r="AP508" s="376">
        <f>AP431*('7. INPUT O&amp;N UC'!$M183/(1-'7. INPUT O&amp;N UC'!$M183))</f>
        <v>0</v>
      </c>
      <c r="AQ508" s="376">
        <f>AQ431*('7. INPUT O&amp;N UC'!$M183/(1-'7. INPUT O&amp;N UC'!$M183))</f>
        <v>0</v>
      </c>
      <c r="AR508" s="376">
        <f>AR431*('7. INPUT O&amp;N UC'!$M183/(1-'7. INPUT O&amp;N UC'!$M183))</f>
        <v>0</v>
      </c>
      <c r="AS508" s="376">
        <f>AS431*('7. INPUT O&amp;N UC'!$M183/(1-'7. INPUT O&amp;N UC'!$M183))</f>
        <v>0</v>
      </c>
      <c r="AT508" s="376">
        <f>AT431*('7. INPUT O&amp;N UC'!$M183/(1-'7. INPUT O&amp;N UC'!$M183))</f>
        <v>0</v>
      </c>
      <c r="AU508" s="376">
        <f>AU431*('7. INPUT O&amp;N UC'!$M183/(1-'7. INPUT O&amp;N UC'!$M183))</f>
        <v>0</v>
      </c>
      <c r="AV508" s="376">
        <f>AV431*('7. INPUT O&amp;N UC'!$M183/(1-'7. INPUT O&amp;N UC'!$M183))</f>
        <v>0</v>
      </c>
      <c r="AW508" s="376">
        <f>AW431*('7. INPUT O&amp;N UC'!$M183/(1-'7. INPUT O&amp;N UC'!$M183))</f>
        <v>0</v>
      </c>
      <c r="AX508" s="376">
        <f>AX431*('7. INPUT O&amp;N UC'!$M183/(1-'7. INPUT O&amp;N UC'!$M183))</f>
        <v>0</v>
      </c>
      <c r="AY508" s="376">
        <f>AY431*('7. INPUT O&amp;N UC'!$M183/(1-'7. INPUT O&amp;N UC'!$M183))</f>
        <v>0</v>
      </c>
      <c r="AZ508" s="376">
        <f>AZ431*('7. INPUT O&amp;N UC'!$M183/(1-'7. INPUT O&amp;N UC'!$M183))</f>
        <v>0</v>
      </c>
      <c r="BA508" s="376">
        <f>BA431*('7. INPUT O&amp;N UC'!$M183/(1-'7. INPUT O&amp;N UC'!$M183))</f>
        <v>0</v>
      </c>
      <c r="BB508" s="376">
        <f>BB431*('7. INPUT O&amp;N UC'!$M183/(1-'7. INPUT O&amp;N UC'!$M183))</f>
        <v>0</v>
      </c>
      <c r="BC508" s="376">
        <f>BC431*('7. INPUT O&amp;N UC'!$M183/(1-'7. INPUT O&amp;N UC'!$M183))</f>
        <v>0</v>
      </c>
      <c r="BD508" s="376">
        <f>BD431*('7. INPUT O&amp;N UC'!$M183/(1-'7. INPUT O&amp;N UC'!$M183))</f>
        <v>0</v>
      </c>
      <c r="BE508" s="376">
        <f>BE431*('7. INPUT O&amp;N UC'!$M183/(1-'7. INPUT O&amp;N UC'!$M183))</f>
        <v>0</v>
      </c>
      <c r="BF508" s="376">
        <f>BF431*('7. INPUT O&amp;N UC'!$M183/(1-'7. INPUT O&amp;N UC'!$M183))</f>
        <v>0</v>
      </c>
      <c r="BG508" s="376">
        <f>BG431*('7. INPUT O&amp;N UC'!$M183/(1-'7. INPUT O&amp;N UC'!$M183))</f>
        <v>0</v>
      </c>
      <c r="BH508" s="376">
        <f>BH431*('7. INPUT O&amp;N UC'!$M183/(1-'7. INPUT O&amp;N UC'!$M183))</f>
        <v>0</v>
      </c>
      <c r="BI508" s="376">
        <f>BI431*('7. INPUT O&amp;N UC'!$M183/(1-'7. INPUT O&amp;N UC'!$M183))</f>
        <v>0</v>
      </c>
      <c r="BJ508" s="376">
        <f>BJ431*('7. INPUT O&amp;N UC'!$M183/(1-'7. INPUT O&amp;N UC'!$M183))</f>
        <v>0</v>
      </c>
      <c r="BK508" s="376">
        <f>BK431*('7. INPUT O&amp;N UC'!$M183/(1-'7. INPUT O&amp;N UC'!$M183))</f>
        <v>0</v>
      </c>
      <c r="BL508" s="376">
        <f>BL431*('7. INPUT O&amp;N UC'!$M183/(1-'7. INPUT O&amp;N UC'!$M183))</f>
        <v>0</v>
      </c>
      <c r="BM508" s="376">
        <f>BM431*('7. INPUT O&amp;N UC'!$M183/(1-'7. INPUT O&amp;N UC'!$M183))</f>
        <v>0</v>
      </c>
      <c r="BN508" s="376">
        <f>BN431*('7. INPUT O&amp;N UC'!$M183/(1-'7. INPUT O&amp;N UC'!$M183))</f>
        <v>0</v>
      </c>
      <c r="BO508" s="376">
        <f>BO431*('7. INPUT O&amp;N UC'!$M183/(1-'7. INPUT O&amp;N UC'!$M183))</f>
        <v>0</v>
      </c>
      <c r="BP508" s="376">
        <f>BP431*('7. INPUT O&amp;N UC'!$M183/(1-'7. INPUT O&amp;N UC'!$M183))</f>
        <v>0</v>
      </c>
      <c r="BQ508" s="376">
        <f>BQ431*('7. INPUT O&amp;N UC'!$M183/(1-'7. INPUT O&amp;N UC'!$M183))</f>
        <v>0</v>
      </c>
      <c r="BR508" s="376">
        <f>BR431*('7. INPUT O&amp;N UC'!$M183/(1-'7. INPUT O&amp;N UC'!$M183))</f>
        <v>0</v>
      </c>
      <c r="BS508" s="376">
        <f>BS431*('7. INPUT O&amp;N UC'!$M183/(1-'7. INPUT O&amp;N UC'!$M183))</f>
        <v>0</v>
      </c>
    </row>
    <row r="509" spans="1:71" outlineLevel="2">
      <c r="B509" s="131" t="str">
        <f t="shared" si="268"/>
        <v>O&amp;N UC-4.1.6-Item #10</v>
      </c>
      <c r="C509" s="131">
        <f t="shared" si="268"/>
        <v>0</v>
      </c>
      <c r="E509" s="378">
        <f t="shared" si="261"/>
        <v>0</v>
      </c>
      <c r="F509" s="378">
        <f t="shared" si="262"/>
        <v>0</v>
      </c>
      <c r="G509" s="378">
        <f t="shared" si="263"/>
        <v>0</v>
      </c>
      <c r="H509" s="378">
        <f t="shared" si="264"/>
        <v>0</v>
      </c>
      <c r="I509" s="378">
        <f t="shared" si="265"/>
        <v>0</v>
      </c>
      <c r="J509" s="378">
        <f t="shared" si="266"/>
        <v>0</v>
      </c>
      <c r="K509" s="322"/>
      <c r="L509" s="378">
        <f>L432*('7. INPUT O&amp;N UC'!$M184/(1-'7. INPUT O&amp;N UC'!$M184))</f>
        <v>0</v>
      </c>
      <c r="M509" s="378">
        <f>M432*('7. INPUT O&amp;N UC'!$M184/(1-'7. INPUT O&amp;N UC'!$M184))</f>
        <v>0</v>
      </c>
      <c r="N509" s="378">
        <f>N432*('7. INPUT O&amp;N UC'!$M184/(1-'7. INPUT O&amp;N UC'!$M184))</f>
        <v>0</v>
      </c>
      <c r="O509" s="378">
        <f>O432*('7. INPUT O&amp;N UC'!$M184/(1-'7. INPUT O&amp;N UC'!$M184))</f>
        <v>0</v>
      </c>
      <c r="P509" s="378">
        <f>P432*('7. INPUT O&amp;N UC'!$M184/(1-'7. INPUT O&amp;N UC'!$M184))</f>
        <v>0</v>
      </c>
      <c r="Q509" s="378">
        <f>Q432*('7. INPUT O&amp;N UC'!$M184/(1-'7. INPUT O&amp;N UC'!$M184))</f>
        <v>0</v>
      </c>
      <c r="R509" s="378">
        <f>R432*('7. INPUT O&amp;N UC'!$M184/(1-'7. INPUT O&amp;N UC'!$M184))</f>
        <v>0</v>
      </c>
      <c r="S509" s="378">
        <f>S432*('7. INPUT O&amp;N UC'!$M184/(1-'7. INPUT O&amp;N UC'!$M184))</f>
        <v>0</v>
      </c>
      <c r="T509" s="378">
        <f>T432*('7. INPUT O&amp;N UC'!$M184/(1-'7. INPUT O&amp;N UC'!$M184))</f>
        <v>0</v>
      </c>
      <c r="U509" s="378">
        <f>U432*('7. INPUT O&amp;N UC'!$M184/(1-'7. INPUT O&amp;N UC'!$M184))</f>
        <v>0</v>
      </c>
      <c r="V509" s="378">
        <f>V432*('7. INPUT O&amp;N UC'!$M184/(1-'7. INPUT O&amp;N UC'!$M184))</f>
        <v>0</v>
      </c>
      <c r="W509" s="378">
        <f>W432*('7. INPUT O&amp;N UC'!$M184/(1-'7. INPUT O&amp;N UC'!$M184))</f>
        <v>0</v>
      </c>
      <c r="X509" s="378">
        <f>X432*('7. INPUT O&amp;N UC'!$M184/(1-'7. INPUT O&amp;N UC'!$M184))</f>
        <v>0</v>
      </c>
      <c r="Y509" s="378">
        <f>Y432*('7. INPUT O&amp;N UC'!$M184/(1-'7. INPUT O&amp;N UC'!$M184))</f>
        <v>0</v>
      </c>
      <c r="Z509" s="378">
        <f>Z432*('7. INPUT O&amp;N UC'!$M184/(1-'7. INPUT O&amp;N UC'!$M184))</f>
        <v>0</v>
      </c>
      <c r="AA509" s="378">
        <f>AA432*('7. INPUT O&amp;N UC'!$M184/(1-'7. INPUT O&amp;N UC'!$M184))</f>
        <v>0</v>
      </c>
      <c r="AB509" s="378">
        <f>AB432*('7. INPUT O&amp;N UC'!$M184/(1-'7. INPUT O&amp;N UC'!$M184))</f>
        <v>0</v>
      </c>
      <c r="AC509" s="378">
        <f>AC432*('7. INPUT O&amp;N UC'!$M184/(1-'7. INPUT O&amp;N UC'!$M184))</f>
        <v>0</v>
      </c>
      <c r="AD509" s="378">
        <f>AD432*('7. INPUT O&amp;N UC'!$M184/(1-'7. INPUT O&amp;N UC'!$M184))</f>
        <v>0</v>
      </c>
      <c r="AE509" s="378">
        <f>AE432*('7. INPUT O&amp;N UC'!$M184/(1-'7. INPUT O&amp;N UC'!$M184))</f>
        <v>0</v>
      </c>
      <c r="AF509" s="378">
        <f>AF432*('7. INPUT O&amp;N UC'!$M184/(1-'7. INPUT O&amp;N UC'!$M184))</f>
        <v>0</v>
      </c>
      <c r="AG509" s="378">
        <f>AG432*('7. INPUT O&amp;N UC'!$M184/(1-'7. INPUT O&amp;N UC'!$M184))</f>
        <v>0</v>
      </c>
      <c r="AH509" s="378">
        <f>AH432*('7. INPUT O&amp;N UC'!$M184/(1-'7. INPUT O&amp;N UC'!$M184))</f>
        <v>0</v>
      </c>
      <c r="AI509" s="378">
        <f>AI432*('7. INPUT O&amp;N UC'!$M184/(1-'7. INPUT O&amp;N UC'!$M184))</f>
        <v>0</v>
      </c>
      <c r="AJ509" s="378">
        <f>AJ432*('7. INPUT O&amp;N UC'!$M184/(1-'7. INPUT O&amp;N UC'!$M184))</f>
        <v>0</v>
      </c>
      <c r="AK509" s="378">
        <f>AK432*('7. INPUT O&amp;N UC'!$M184/(1-'7. INPUT O&amp;N UC'!$M184))</f>
        <v>0</v>
      </c>
      <c r="AL509" s="378">
        <f>AL432*('7. INPUT O&amp;N UC'!$M184/(1-'7. INPUT O&amp;N UC'!$M184))</f>
        <v>0</v>
      </c>
      <c r="AM509" s="378">
        <f>AM432*('7. INPUT O&amp;N UC'!$M184/(1-'7. INPUT O&amp;N UC'!$M184))</f>
        <v>0</v>
      </c>
      <c r="AN509" s="378">
        <f>AN432*('7. INPUT O&amp;N UC'!$M184/(1-'7. INPUT O&amp;N UC'!$M184))</f>
        <v>0</v>
      </c>
      <c r="AO509" s="378">
        <f>AO432*('7. INPUT O&amp;N UC'!$M184/(1-'7. INPUT O&amp;N UC'!$M184))</f>
        <v>0</v>
      </c>
      <c r="AP509" s="378">
        <f>AP432*('7. INPUT O&amp;N UC'!$M184/(1-'7. INPUT O&amp;N UC'!$M184))</f>
        <v>0</v>
      </c>
      <c r="AQ509" s="378">
        <f>AQ432*('7. INPUT O&amp;N UC'!$M184/(1-'7. INPUT O&amp;N UC'!$M184))</f>
        <v>0</v>
      </c>
      <c r="AR509" s="378">
        <f>AR432*('7. INPUT O&amp;N UC'!$M184/(1-'7. INPUT O&amp;N UC'!$M184))</f>
        <v>0</v>
      </c>
      <c r="AS509" s="378">
        <f>AS432*('7. INPUT O&amp;N UC'!$M184/(1-'7. INPUT O&amp;N UC'!$M184))</f>
        <v>0</v>
      </c>
      <c r="AT509" s="378">
        <f>AT432*('7. INPUT O&amp;N UC'!$M184/(1-'7. INPUT O&amp;N UC'!$M184))</f>
        <v>0</v>
      </c>
      <c r="AU509" s="378">
        <f>AU432*('7. INPUT O&amp;N UC'!$M184/(1-'7. INPUT O&amp;N UC'!$M184))</f>
        <v>0</v>
      </c>
      <c r="AV509" s="378">
        <f>AV432*('7. INPUT O&amp;N UC'!$M184/(1-'7. INPUT O&amp;N UC'!$M184))</f>
        <v>0</v>
      </c>
      <c r="AW509" s="378">
        <f>AW432*('7. INPUT O&amp;N UC'!$M184/(1-'7. INPUT O&amp;N UC'!$M184))</f>
        <v>0</v>
      </c>
      <c r="AX509" s="378">
        <f>AX432*('7. INPUT O&amp;N UC'!$M184/(1-'7. INPUT O&amp;N UC'!$M184))</f>
        <v>0</v>
      </c>
      <c r="AY509" s="378">
        <f>AY432*('7. INPUT O&amp;N UC'!$M184/(1-'7. INPUT O&amp;N UC'!$M184))</f>
        <v>0</v>
      </c>
      <c r="AZ509" s="378">
        <f>AZ432*('7. INPUT O&amp;N UC'!$M184/(1-'7. INPUT O&amp;N UC'!$M184))</f>
        <v>0</v>
      </c>
      <c r="BA509" s="378">
        <f>BA432*('7. INPUT O&amp;N UC'!$M184/(1-'7. INPUT O&amp;N UC'!$M184))</f>
        <v>0</v>
      </c>
      <c r="BB509" s="378">
        <f>BB432*('7. INPUT O&amp;N UC'!$M184/(1-'7. INPUT O&amp;N UC'!$M184))</f>
        <v>0</v>
      </c>
      <c r="BC509" s="378">
        <f>BC432*('7. INPUT O&amp;N UC'!$M184/(1-'7. INPUT O&amp;N UC'!$M184))</f>
        <v>0</v>
      </c>
      <c r="BD509" s="378">
        <f>BD432*('7. INPUT O&amp;N UC'!$M184/(1-'7. INPUT O&amp;N UC'!$M184))</f>
        <v>0</v>
      </c>
      <c r="BE509" s="378">
        <f>BE432*('7. INPUT O&amp;N UC'!$M184/(1-'7. INPUT O&amp;N UC'!$M184))</f>
        <v>0</v>
      </c>
      <c r="BF509" s="378">
        <f>BF432*('7. INPUT O&amp;N UC'!$M184/(1-'7. INPUT O&amp;N UC'!$M184))</f>
        <v>0</v>
      </c>
      <c r="BG509" s="378">
        <f>BG432*('7. INPUT O&amp;N UC'!$M184/(1-'7. INPUT O&amp;N UC'!$M184))</f>
        <v>0</v>
      </c>
      <c r="BH509" s="378">
        <f>BH432*('7. INPUT O&amp;N UC'!$M184/(1-'7. INPUT O&amp;N UC'!$M184))</f>
        <v>0</v>
      </c>
      <c r="BI509" s="378">
        <f>BI432*('7. INPUT O&amp;N UC'!$M184/(1-'7. INPUT O&amp;N UC'!$M184))</f>
        <v>0</v>
      </c>
      <c r="BJ509" s="378">
        <f>BJ432*('7. INPUT O&amp;N UC'!$M184/(1-'7. INPUT O&amp;N UC'!$M184))</f>
        <v>0</v>
      </c>
      <c r="BK509" s="378">
        <f>BK432*('7. INPUT O&amp;N UC'!$M184/(1-'7. INPUT O&amp;N UC'!$M184))</f>
        <v>0</v>
      </c>
      <c r="BL509" s="378">
        <f>BL432*('7. INPUT O&amp;N UC'!$M184/(1-'7. INPUT O&amp;N UC'!$M184))</f>
        <v>0</v>
      </c>
      <c r="BM509" s="378">
        <f>BM432*('7. INPUT O&amp;N UC'!$M184/(1-'7. INPUT O&amp;N UC'!$M184))</f>
        <v>0</v>
      </c>
      <c r="BN509" s="378">
        <f>BN432*('7. INPUT O&amp;N UC'!$M184/(1-'7. INPUT O&amp;N UC'!$M184))</f>
        <v>0</v>
      </c>
      <c r="BO509" s="378">
        <f>BO432*('7. INPUT O&amp;N UC'!$M184/(1-'7. INPUT O&amp;N UC'!$M184))</f>
        <v>0</v>
      </c>
      <c r="BP509" s="378">
        <f>BP432*('7. INPUT O&amp;N UC'!$M184/(1-'7. INPUT O&amp;N UC'!$M184))</f>
        <v>0</v>
      </c>
      <c r="BQ509" s="378">
        <f>BQ432*('7. INPUT O&amp;N UC'!$M184/(1-'7. INPUT O&amp;N UC'!$M184))</f>
        <v>0</v>
      </c>
      <c r="BR509" s="378">
        <f>BR432*('7. INPUT O&amp;N UC'!$M184/(1-'7. INPUT O&amp;N UC'!$M184))</f>
        <v>0</v>
      </c>
      <c r="BS509" s="378">
        <f>BS432*('7. INPUT O&amp;N UC'!$M184/(1-'7. INPUT O&amp;N UC'!$M184))</f>
        <v>0</v>
      </c>
    </row>
    <row r="510" spans="1:71" s="83" customFormat="1" ht="16">
      <c r="B510" s="132" t="str">
        <f>'7. INPUT O&amp;N UC'!C198</f>
        <v>4.3</v>
      </c>
      <c r="C510" s="132" t="str">
        <f>'7. INPUT O&amp;N UC'!D198</f>
        <v>O&amp;N UC - NTT - Revenues (Risk Reward)</v>
      </c>
      <c r="E510" s="293">
        <f t="shared" ref="E510:E533" si="269">F510+G510+H510+I510+J510</f>
        <v>696806.03329334839</v>
      </c>
      <c r="F510" s="293">
        <f t="shared" ref="F510:F533" si="270">SUM(L510:W510)</f>
        <v>63812.970857142849</v>
      </c>
      <c r="G510" s="293">
        <f t="shared" ref="G510:G533" si="271">SUM(X510:AI510)</f>
        <v>303313.03521420009</v>
      </c>
      <c r="H510" s="293">
        <f t="shared" ref="H510:H533" si="272">SUM(AJ510:AU510)</f>
        <v>329680.02722200542</v>
      </c>
      <c r="I510" s="293">
        <f t="shared" ref="I510:I533" si="273">SUM(AV510:BG510)</f>
        <v>0</v>
      </c>
      <c r="J510" s="293">
        <f t="shared" ref="J510:J533" si="274">SUM(BH510:BS510)</f>
        <v>0</v>
      </c>
      <c r="K510" s="309"/>
      <c r="L510" s="294">
        <f>L511+L522</f>
        <v>0</v>
      </c>
      <c r="M510" s="294">
        <f t="shared" ref="M510:BS510" si="275">M511+M522</f>
        <v>0</v>
      </c>
      <c r="N510" s="294">
        <f t="shared" si="275"/>
        <v>0</v>
      </c>
      <c r="O510" s="294">
        <f t="shared" si="275"/>
        <v>0</v>
      </c>
      <c r="P510" s="294">
        <f t="shared" si="275"/>
        <v>4681.9785000000002</v>
      </c>
      <c r="Q510" s="294">
        <f t="shared" si="275"/>
        <v>4681.9785000000002</v>
      </c>
      <c r="R510" s="294">
        <f t="shared" si="275"/>
        <v>4681.9785000000002</v>
      </c>
      <c r="S510" s="294">
        <f t="shared" si="275"/>
        <v>7610.5499285714286</v>
      </c>
      <c r="T510" s="294">
        <f t="shared" si="275"/>
        <v>7610.5499285714286</v>
      </c>
      <c r="U510" s="294">
        <f t="shared" si="275"/>
        <v>10539.121357142856</v>
      </c>
      <c r="V510" s="294">
        <f t="shared" si="275"/>
        <v>10539.121357142856</v>
      </c>
      <c r="W510" s="294">
        <f t="shared" si="275"/>
        <v>13467.692785714287</v>
      </c>
      <c r="X510" s="294">
        <f t="shared" si="275"/>
        <v>14001.086267850002</v>
      </c>
      <c r="Y510" s="294">
        <f t="shared" si="275"/>
        <v>26301.086267850002</v>
      </c>
      <c r="Z510" s="294">
        <f t="shared" si="275"/>
        <v>26301.086267850002</v>
      </c>
      <c r="AA510" s="294">
        <f t="shared" si="275"/>
        <v>26301.086267850002</v>
      </c>
      <c r="AB510" s="294">
        <f t="shared" si="275"/>
        <v>26301.086267850002</v>
      </c>
      <c r="AC510" s="294">
        <f t="shared" si="275"/>
        <v>26301.086267850002</v>
      </c>
      <c r="AD510" s="294">
        <f t="shared" si="275"/>
        <v>26301.086267850002</v>
      </c>
      <c r="AE510" s="294">
        <f t="shared" si="275"/>
        <v>26301.086267850002</v>
      </c>
      <c r="AF510" s="294">
        <f t="shared" si="275"/>
        <v>26301.086267850002</v>
      </c>
      <c r="AG510" s="294">
        <f t="shared" si="275"/>
        <v>26301.086267850002</v>
      </c>
      <c r="AH510" s="294">
        <f t="shared" si="275"/>
        <v>26301.086267850002</v>
      </c>
      <c r="AI510" s="294">
        <f t="shared" si="275"/>
        <v>26301.086267850002</v>
      </c>
      <c r="AJ510" s="294">
        <f t="shared" si="275"/>
        <v>27473.335601833784</v>
      </c>
      <c r="AK510" s="294">
        <f t="shared" si="275"/>
        <v>27473.335601833784</v>
      </c>
      <c r="AL510" s="294">
        <f t="shared" si="275"/>
        <v>27473.335601833784</v>
      </c>
      <c r="AM510" s="294">
        <f t="shared" si="275"/>
        <v>27473.335601833784</v>
      </c>
      <c r="AN510" s="294">
        <f t="shared" si="275"/>
        <v>27473.335601833784</v>
      </c>
      <c r="AO510" s="294">
        <f t="shared" si="275"/>
        <v>27473.335601833784</v>
      </c>
      <c r="AP510" s="294">
        <f t="shared" si="275"/>
        <v>27473.335601833784</v>
      </c>
      <c r="AQ510" s="294">
        <f t="shared" si="275"/>
        <v>27473.335601833784</v>
      </c>
      <c r="AR510" s="294">
        <f t="shared" si="275"/>
        <v>27473.335601833784</v>
      </c>
      <c r="AS510" s="294">
        <f t="shared" si="275"/>
        <v>27473.335601833784</v>
      </c>
      <c r="AT510" s="294">
        <f t="shared" si="275"/>
        <v>27473.335601833784</v>
      </c>
      <c r="AU510" s="294">
        <f t="shared" si="275"/>
        <v>27473.335601833784</v>
      </c>
      <c r="AV510" s="294">
        <f t="shared" si="275"/>
        <v>0</v>
      </c>
      <c r="AW510" s="294">
        <f t="shared" si="275"/>
        <v>0</v>
      </c>
      <c r="AX510" s="294">
        <f t="shared" si="275"/>
        <v>0</v>
      </c>
      <c r="AY510" s="294">
        <f t="shared" si="275"/>
        <v>0</v>
      </c>
      <c r="AZ510" s="294">
        <f t="shared" si="275"/>
        <v>0</v>
      </c>
      <c r="BA510" s="294">
        <f t="shared" si="275"/>
        <v>0</v>
      </c>
      <c r="BB510" s="294">
        <f t="shared" si="275"/>
        <v>0</v>
      </c>
      <c r="BC510" s="294">
        <f t="shared" si="275"/>
        <v>0</v>
      </c>
      <c r="BD510" s="294">
        <f t="shared" si="275"/>
        <v>0</v>
      </c>
      <c r="BE510" s="294">
        <f t="shared" si="275"/>
        <v>0</v>
      </c>
      <c r="BF510" s="294">
        <f t="shared" si="275"/>
        <v>0</v>
      </c>
      <c r="BG510" s="294">
        <f t="shared" si="275"/>
        <v>0</v>
      </c>
      <c r="BH510" s="294">
        <f t="shared" si="275"/>
        <v>0</v>
      </c>
      <c r="BI510" s="294">
        <f t="shared" si="275"/>
        <v>0</v>
      </c>
      <c r="BJ510" s="294">
        <f t="shared" si="275"/>
        <v>0</v>
      </c>
      <c r="BK510" s="294">
        <f t="shared" si="275"/>
        <v>0</v>
      </c>
      <c r="BL510" s="294">
        <f t="shared" si="275"/>
        <v>0</v>
      </c>
      <c r="BM510" s="294">
        <f t="shared" si="275"/>
        <v>0</v>
      </c>
      <c r="BN510" s="294">
        <f t="shared" si="275"/>
        <v>0</v>
      </c>
      <c r="BO510" s="294">
        <f t="shared" si="275"/>
        <v>0</v>
      </c>
      <c r="BP510" s="294">
        <f t="shared" si="275"/>
        <v>0</v>
      </c>
      <c r="BQ510" s="294">
        <f t="shared" si="275"/>
        <v>0</v>
      </c>
      <c r="BR510" s="294">
        <f t="shared" si="275"/>
        <v>0</v>
      </c>
      <c r="BS510" s="294">
        <f t="shared" si="275"/>
        <v>0</v>
      </c>
    </row>
    <row r="511" spans="1:71" s="79" customFormat="1" outlineLevel="1">
      <c r="A511" s="78"/>
      <c r="B511" s="133" t="str">
        <f>'7. INPUT O&amp;N UC'!D200</f>
        <v>4.3.1</v>
      </c>
      <c r="C511" s="133" t="str">
        <f>'7. INPUT O&amp;N UC'!E200</f>
        <v>O&amp;N UC - NTT - Revenues (Risk Reward) - UC revenues</v>
      </c>
      <c r="E511" s="296">
        <f t="shared" si="269"/>
        <v>543572.14285714284</v>
      </c>
      <c r="F511" s="296">
        <f t="shared" si="270"/>
        <v>26357.142857142859</v>
      </c>
      <c r="G511" s="296">
        <f t="shared" si="271"/>
        <v>246000</v>
      </c>
      <c r="H511" s="296">
        <f t="shared" si="272"/>
        <v>271215</v>
      </c>
      <c r="I511" s="296">
        <f t="shared" si="273"/>
        <v>0</v>
      </c>
      <c r="J511" s="296">
        <f t="shared" si="274"/>
        <v>0</v>
      </c>
      <c r="K511" s="309"/>
      <c r="L511" s="296">
        <f>SUM(L512:L521)</f>
        <v>0</v>
      </c>
      <c r="M511" s="296">
        <f t="shared" ref="M511:AQ511" si="276">SUM(M512:M521)</f>
        <v>0</v>
      </c>
      <c r="N511" s="296">
        <f t="shared" si="276"/>
        <v>0</v>
      </c>
      <c r="O511" s="296">
        <f t="shared" si="276"/>
        <v>0</v>
      </c>
      <c r="P511" s="296">
        <f t="shared" si="276"/>
        <v>0</v>
      </c>
      <c r="Q511" s="296">
        <f t="shared" si="276"/>
        <v>0</v>
      </c>
      <c r="R511" s="296">
        <f t="shared" si="276"/>
        <v>0</v>
      </c>
      <c r="S511" s="296">
        <f t="shared" si="276"/>
        <v>2928.5714285714284</v>
      </c>
      <c r="T511" s="296">
        <f t="shared" si="276"/>
        <v>2928.5714285714284</v>
      </c>
      <c r="U511" s="296">
        <f t="shared" si="276"/>
        <v>5857.1428571428569</v>
      </c>
      <c r="V511" s="296">
        <f t="shared" si="276"/>
        <v>5857.1428571428569</v>
      </c>
      <c r="W511" s="296">
        <f t="shared" si="276"/>
        <v>8785.7142857142862</v>
      </c>
      <c r="X511" s="296">
        <f t="shared" si="276"/>
        <v>9225</v>
      </c>
      <c r="Y511" s="296">
        <f t="shared" si="276"/>
        <v>21525</v>
      </c>
      <c r="Z511" s="296">
        <f t="shared" si="276"/>
        <v>21525</v>
      </c>
      <c r="AA511" s="296">
        <f t="shared" si="276"/>
        <v>21525</v>
      </c>
      <c r="AB511" s="296">
        <f t="shared" si="276"/>
        <v>21525</v>
      </c>
      <c r="AC511" s="296">
        <f t="shared" si="276"/>
        <v>21525</v>
      </c>
      <c r="AD511" s="296">
        <f t="shared" si="276"/>
        <v>21525</v>
      </c>
      <c r="AE511" s="296">
        <f t="shared" si="276"/>
        <v>21525</v>
      </c>
      <c r="AF511" s="296">
        <f t="shared" si="276"/>
        <v>21525</v>
      </c>
      <c r="AG511" s="296">
        <f t="shared" si="276"/>
        <v>21525</v>
      </c>
      <c r="AH511" s="296">
        <f t="shared" si="276"/>
        <v>21525</v>
      </c>
      <c r="AI511" s="296">
        <f t="shared" si="276"/>
        <v>21525</v>
      </c>
      <c r="AJ511" s="296">
        <f t="shared" si="276"/>
        <v>22601.25</v>
      </c>
      <c r="AK511" s="296">
        <f t="shared" si="276"/>
        <v>22601.25</v>
      </c>
      <c r="AL511" s="296">
        <f t="shared" si="276"/>
        <v>22601.25</v>
      </c>
      <c r="AM511" s="296">
        <f t="shared" si="276"/>
        <v>22601.25</v>
      </c>
      <c r="AN511" s="296">
        <f t="shared" si="276"/>
        <v>22601.25</v>
      </c>
      <c r="AO511" s="296">
        <f t="shared" si="276"/>
        <v>22601.25</v>
      </c>
      <c r="AP511" s="296">
        <f t="shared" si="276"/>
        <v>22601.25</v>
      </c>
      <c r="AQ511" s="296">
        <f t="shared" si="276"/>
        <v>22601.25</v>
      </c>
      <c r="AR511" s="296">
        <f t="shared" ref="AR511:BS511" si="277">SUM(AR512:AR521)</f>
        <v>22601.25</v>
      </c>
      <c r="AS511" s="296">
        <f t="shared" si="277"/>
        <v>22601.25</v>
      </c>
      <c r="AT511" s="296">
        <f t="shared" si="277"/>
        <v>22601.25</v>
      </c>
      <c r="AU511" s="296">
        <f t="shared" si="277"/>
        <v>22601.25</v>
      </c>
      <c r="AV511" s="296">
        <f t="shared" si="277"/>
        <v>0</v>
      </c>
      <c r="AW511" s="296">
        <f t="shared" si="277"/>
        <v>0</v>
      </c>
      <c r="AX511" s="296">
        <f t="shared" si="277"/>
        <v>0</v>
      </c>
      <c r="AY511" s="296">
        <f t="shared" si="277"/>
        <v>0</v>
      </c>
      <c r="AZ511" s="296">
        <f t="shared" si="277"/>
        <v>0</v>
      </c>
      <c r="BA511" s="296">
        <f t="shared" si="277"/>
        <v>0</v>
      </c>
      <c r="BB511" s="296">
        <f t="shared" si="277"/>
        <v>0</v>
      </c>
      <c r="BC511" s="296">
        <f t="shared" si="277"/>
        <v>0</v>
      </c>
      <c r="BD511" s="296">
        <f t="shared" si="277"/>
        <v>0</v>
      </c>
      <c r="BE511" s="296">
        <f t="shared" si="277"/>
        <v>0</v>
      </c>
      <c r="BF511" s="296">
        <f t="shared" si="277"/>
        <v>0</v>
      </c>
      <c r="BG511" s="296">
        <f t="shared" si="277"/>
        <v>0</v>
      </c>
      <c r="BH511" s="296">
        <f t="shared" si="277"/>
        <v>0</v>
      </c>
      <c r="BI511" s="296">
        <f t="shared" si="277"/>
        <v>0</v>
      </c>
      <c r="BJ511" s="296">
        <f t="shared" si="277"/>
        <v>0</v>
      </c>
      <c r="BK511" s="296">
        <f t="shared" si="277"/>
        <v>0</v>
      </c>
      <c r="BL511" s="296">
        <f t="shared" si="277"/>
        <v>0</v>
      </c>
      <c r="BM511" s="296">
        <f t="shared" si="277"/>
        <v>0</v>
      </c>
      <c r="BN511" s="296">
        <f t="shared" si="277"/>
        <v>0</v>
      </c>
      <c r="BO511" s="296">
        <f t="shared" si="277"/>
        <v>0</v>
      </c>
      <c r="BP511" s="296">
        <f t="shared" si="277"/>
        <v>0</v>
      </c>
      <c r="BQ511" s="296">
        <f t="shared" si="277"/>
        <v>0</v>
      </c>
      <c r="BR511" s="296">
        <f t="shared" si="277"/>
        <v>0</v>
      </c>
      <c r="BS511" s="296">
        <f t="shared" si="277"/>
        <v>0</v>
      </c>
    </row>
    <row r="512" spans="1:71" s="80" customFormat="1" ht="16" outlineLevel="2">
      <c r="B512" s="129" t="str">
        <f>'7. INPUT O&amp;N UC'!D538</f>
        <v>O&amp;N UC-7.4-Item #1</v>
      </c>
      <c r="C512" s="129" t="str">
        <f>'7. INPUT O&amp;N UC'!E538</f>
        <v>Revenues from seling real time data to third parties</v>
      </c>
      <c r="E512" s="297">
        <f t="shared" si="269"/>
        <v>0</v>
      </c>
      <c r="F512" s="297">
        <f t="shared" si="270"/>
        <v>0</v>
      </c>
      <c r="G512" s="297">
        <f t="shared" si="271"/>
        <v>0</v>
      </c>
      <c r="H512" s="297">
        <f t="shared" si="272"/>
        <v>0</v>
      </c>
      <c r="I512" s="297">
        <f t="shared" si="273"/>
        <v>0</v>
      </c>
      <c r="J512" s="297">
        <f t="shared" si="274"/>
        <v>0</v>
      </c>
      <c r="K512" s="319"/>
      <c r="L512" s="297">
        <f>'14. Cust BC'!L217*'7. INPUT O&amp;N UC'!$G556*'7. INPUT O&amp;N UC'!$I556</f>
        <v>0</v>
      </c>
      <c r="M512" s="297">
        <f>'14. Cust BC'!M217*'7. INPUT O&amp;N UC'!$G556*'7. INPUT O&amp;N UC'!$I556</f>
        <v>0</v>
      </c>
      <c r="N512" s="297">
        <f>'14. Cust BC'!N217*'7. INPUT O&amp;N UC'!$G556*'7. INPUT O&amp;N UC'!$I556</f>
        <v>0</v>
      </c>
      <c r="O512" s="297">
        <f>'14. Cust BC'!O217*'7. INPUT O&amp;N UC'!$G556*'7. INPUT O&amp;N UC'!$I556</f>
        <v>0</v>
      </c>
      <c r="P512" s="297">
        <f>'14. Cust BC'!P217*'7. INPUT O&amp;N UC'!$G556*'7. INPUT O&amp;N UC'!$I556</f>
        <v>0</v>
      </c>
      <c r="Q512" s="297">
        <f>'14. Cust BC'!Q217*'7. INPUT O&amp;N UC'!$G556*'7. INPUT O&amp;N UC'!$I556</f>
        <v>0</v>
      </c>
      <c r="R512" s="297">
        <f>'14. Cust BC'!R217*'7. INPUT O&amp;N UC'!$G556*'7. INPUT O&amp;N UC'!$I556</f>
        <v>0</v>
      </c>
      <c r="S512" s="297">
        <f>'14. Cust BC'!S217*'7. INPUT O&amp;N UC'!$G556*'7. INPUT O&amp;N UC'!$I556</f>
        <v>0</v>
      </c>
      <c r="T512" s="297">
        <f>'14. Cust BC'!T217*'7. INPUT O&amp;N UC'!$G556*'7. INPUT O&amp;N UC'!$I556</f>
        <v>0</v>
      </c>
      <c r="U512" s="297">
        <f>'14. Cust BC'!U217*'7. INPUT O&amp;N UC'!$G556*'7. INPUT O&amp;N UC'!$I556</f>
        <v>0</v>
      </c>
      <c r="V512" s="297">
        <f>'14. Cust BC'!V217*'7. INPUT O&amp;N UC'!$G556*'7. INPUT O&amp;N UC'!$I556</f>
        <v>0</v>
      </c>
      <c r="W512" s="297">
        <f>'14. Cust BC'!W217*'7. INPUT O&amp;N UC'!$G556*'7. INPUT O&amp;N UC'!$I556</f>
        <v>0</v>
      </c>
      <c r="X512" s="297">
        <f>'14. Cust BC'!X217*'7. INPUT O&amp;N UC'!$G556*'7. INPUT O&amp;N UC'!$I556</f>
        <v>0</v>
      </c>
      <c r="Y512" s="297">
        <f>'14. Cust BC'!Y217*'7. INPUT O&amp;N UC'!$G556*'7. INPUT O&amp;N UC'!$I556</f>
        <v>0</v>
      </c>
      <c r="Z512" s="297">
        <f>'14. Cust BC'!Z217*'7. INPUT O&amp;N UC'!$G556*'7. INPUT O&amp;N UC'!$I556</f>
        <v>0</v>
      </c>
      <c r="AA512" s="297">
        <f>'14. Cust BC'!AA217*'7. INPUT O&amp;N UC'!$G556*'7. INPUT O&amp;N UC'!$I556</f>
        <v>0</v>
      </c>
      <c r="AB512" s="297">
        <f>'14. Cust BC'!AB217*'7. INPUT O&amp;N UC'!$G556*'7. INPUT O&amp;N UC'!$I556</f>
        <v>0</v>
      </c>
      <c r="AC512" s="297">
        <f>'14. Cust BC'!AC217*'7. INPUT O&amp;N UC'!$G556*'7. INPUT O&amp;N UC'!$I556</f>
        <v>0</v>
      </c>
      <c r="AD512" s="297">
        <f>'14. Cust BC'!AD217*'7. INPUT O&amp;N UC'!$G556*'7. INPUT O&amp;N UC'!$I556</f>
        <v>0</v>
      </c>
      <c r="AE512" s="297">
        <f>'14. Cust BC'!AE217*'7. INPUT O&amp;N UC'!$G556*'7. INPUT O&amp;N UC'!$I556</f>
        <v>0</v>
      </c>
      <c r="AF512" s="297">
        <f>'14. Cust BC'!AF217*'7. INPUT O&amp;N UC'!$G556*'7. INPUT O&amp;N UC'!$I556</f>
        <v>0</v>
      </c>
      <c r="AG512" s="297">
        <f>'14. Cust BC'!AG217*'7. INPUT O&amp;N UC'!$G556*'7. INPUT O&amp;N UC'!$I556</f>
        <v>0</v>
      </c>
      <c r="AH512" s="297">
        <f>'14. Cust BC'!AH217*'7. INPUT O&amp;N UC'!$G556*'7. INPUT O&amp;N UC'!$I556</f>
        <v>0</v>
      </c>
      <c r="AI512" s="297">
        <f>'14. Cust BC'!AI217*'7. INPUT O&amp;N UC'!$G556*'7. INPUT O&amp;N UC'!$I556</f>
        <v>0</v>
      </c>
      <c r="AJ512" s="297">
        <f>'14. Cust BC'!AJ217*'7. INPUT O&amp;N UC'!$G556*'7. INPUT O&amp;N UC'!$I556</f>
        <v>0</v>
      </c>
      <c r="AK512" s="297">
        <f>'14. Cust BC'!AK217*'7. INPUT O&amp;N UC'!$G556*'7. INPUT O&amp;N UC'!$I556</f>
        <v>0</v>
      </c>
      <c r="AL512" s="297">
        <f>'14. Cust BC'!AL217*'7. INPUT O&amp;N UC'!$G556*'7. INPUT O&amp;N UC'!$I556</f>
        <v>0</v>
      </c>
      <c r="AM512" s="297">
        <f>'14. Cust BC'!AM217*'7. INPUT O&amp;N UC'!$G556*'7. INPUT O&amp;N UC'!$I556</f>
        <v>0</v>
      </c>
      <c r="AN512" s="297">
        <f>'14. Cust BC'!AN217*'7. INPUT O&amp;N UC'!$G556*'7. INPUT O&amp;N UC'!$I556</f>
        <v>0</v>
      </c>
      <c r="AO512" s="297">
        <f>'14. Cust BC'!AO217*'7. INPUT O&amp;N UC'!$G556*'7. INPUT O&amp;N UC'!$I556</f>
        <v>0</v>
      </c>
      <c r="AP512" s="297">
        <f>'14. Cust BC'!AP217*'7. INPUT O&amp;N UC'!$G556*'7. INPUT O&amp;N UC'!$I556</f>
        <v>0</v>
      </c>
      <c r="AQ512" s="297">
        <f>'14. Cust BC'!AQ217*'7. INPUT O&amp;N UC'!$G556*'7. INPUT O&amp;N UC'!$I556</f>
        <v>0</v>
      </c>
      <c r="AR512" s="297">
        <f>'14. Cust BC'!AR217*'7. INPUT O&amp;N UC'!$G556*'7. INPUT O&amp;N UC'!$I556</f>
        <v>0</v>
      </c>
      <c r="AS512" s="297">
        <f>'14. Cust BC'!AS217*'7. INPUT O&amp;N UC'!$G556*'7. INPUT O&amp;N UC'!$I556</f>
        <v>0</v>
      </c>
      <c r="AT512" s="297">
        <f>'14. Cust BC'!AT217*'7. INPUT O&amp;N UC'!$G556*'7. INPUT O&amp;N UC'!$I556</f>
        <v>0</v>
      </c>
      <c r="AU512" s="297">
        <f>'14. Cust BC'!AU217*'7. INPUT O&amp;N UC'!$G556*'7. INPUT O&amp;N UC'!$I556</f>
        <v>0</v>
      </c>
      <c r="AV512" s="297">
        <f>'14. Cust BC'!AV217*'7. INPUT O&amp;N UC'!$G556*'7. INPUT O&amp;N UC'!$I556</f>
        <v>0</v>
      </c>
      <c r="AW512" s="297">
        <f>'14. Cust BC'!AW217*'7. INPUT O&amp;N UC'!$G556*'7. INPUT O&amp;N UC'!$I556</f>
        <v>0</v>
      </c>
      <c r="AX512" s="297">
        <f>'14. Cust BC'!AX217*'7. INPUT O&amp;N UC'!$G556*'7. INPUT O&amp;N UC'!$I556</f>
        <v>0</v>
      </c>
      <c r="AY512" s="297">
        <f>'14. Cust BC'!AY217*'7. INPUT O&amp;N UC'!$G556*'7. INPUT O&amp;N UC'!$I556</f>
        <v>0</v>
      </c>
      <c r="AZ512" s="297">
        <f>'14. Cust BC'!AZ217*'7. INPUT O&amp;N UC'!$G556*'7. INPUT O&amp;N UC'!$I556</f>
        <v>0</v>
      </c>
      <c r="BA512" s="297">
        <f>'14. Cust BC'!BA217*'7. INPUT O&amp;N UC'!$G556*'7. INPUT O&amp;N UC'!$I556</f>
        <v>0</v>
      </c>
      <c r="BB512" s="297">
        <f>'14. Cust BC'!BB217*'7. INPUT O&amp;N UC'!$G556*'7. INPUT O&amp;N UC'!$I556</f>
        <v>0</v>
      </c>
      <c r="BC512" s="297">
        <f>'14. Cust BC'!BC217*'7. INPUT O&amp;N UC'!$G556*'7. INPUT O&amp;N UC'!$I556</f>
        <v>0</v>
      </c>
      <c r="BD512" s="297">
        <f>'14. Cust BC'!BD217*'7. INPUT O&amp;N UC'!$G556*'7. INPUT O&amp;N UC'!$I556</f>
        <v>0</v>
      </c>
      <c r="BE512" s="297">
        <f>'14. Cust BC'!BE217*'7. INPUT O&amp;N UC'!$G556*'7. INPUT O&amp;N UC'!$I556</f>
        <v>0</v>
      </c>
      <c r="BF512" s="297">
        <f>'14. Cust BC'!BF217*'7. INPUT O&amp;N UC'!$G556*'7. INPUT O&amp;N UC'!$I556</f>
        <v>0</v>
      </c>
      <c r="BG512" s="297">
        <f>'14. Cust BC'!BG217*'7. INPUT O&amp;N UC'!$G556*'7. INPUT O&amp;N UC'!$I556</f>
        <v>0</v>
      </c>
      <c r="BH512" s="297">
        <f>'14. Cust BC'!BH217*'7. INPUT O&amp;N UC'!$G556*'7. INPUT O&amp;N UC'!$I556</f>
        <v>0</v>
      </c>
      <c r="BI512" s="297">
        <f>'14. Cust BC'!BI217*'7. INPUT O&amp;N UC'!$G556*'7. INPUT O&amp;N UC'!$I556</f>
        <v>0</v>
      </c>
      <c r="BJ512" s="297">
        <f>'14. Cust BC'!BJ217*'7. INPUT O&amp;N UC'!$G556*'7. INPUT O&amp;N UC'!$I556</f>
        <v>0</v>
      </c>
      <c r="BK512" s="297">
        <f>'14. Cust BC'!BK217*'7. INPUT O&amp;N UC'!$G556*'7. INPUT O&amp;N UC'!$I556</f>
        <v>0</v>
      </c>
      <c r="BL512" s="297">
        <f>'14. Cust BC'!BL217*'7. INPUT O&amp;N UC'!$G556*'7. INPUT O&amp;N UC'!$I556</f>
        <v>0</v>
      </c>
      <c r="BM512" s="297">
        <f>'14. Cust BC'!BM217*'7. INPUT O&amp;N UC'!$G556*'7. INPUT O&amp;N UC'!$I556</f>
        <v>0</v>
      </c>
      <c r="BN512" s="297">
        <f>'14. Cust BC'!BN217*'7. INPUT O&amp;N UC'!$G556*'7. INPUT O&amp;N UC'!$I556</f>
        <v>0</v>
      </c>
      <c r="BO512" s="297">
        <f>'14. Cust BC'!BO217*'7. INPUT O&amp;N UC'!$G556*'7. INPUT O&amp;N UC'!$I556</f>
        <v>0</v>
      </c>
      <c r="BP512" s="297">
        <f>'14. Cust BC'!BP217*'7. INPUT O&amp;N UC'!$G556*'7. INPUT O&amp;N UC'!$I556</f>
        <v>0</v>
      </c>
      <c r="BQ512" s="297">
        <f>'14. Cust BC'!BQ217*'7. INPUT O&amp;N UC'!$G556*'7. INPUT O&amp;N UC'!$I556</f>
        <v>0</v>
      </c>
      <c r="BR512" s="297">
        <f>'14. Cust BC'!BR217*'7. INPUT O&amp;N UC'!$G556*'7. INPUT O&amp;N UC'!$I556</f>
        <v>0</v>
      </c>
      <c r="BS512" s="297">
        <f>'14. Cust BC'!BS217*'7. INPUT O&amp;N UC'!$G556*'7. INPUT O&amp;N UC'!$I556</f>
        <v>0</v>
      </c>
    </row>
    <row r="513" spans="1:71" s="80" customFormat="1" outlineLevel="2">
      <c r="B513" s="129" t="str">
        <f>'7. INPUT O&amp;N UC'!D539</f>
        <v>O&amp;N UC-7.4-Item #2</v>
      </c>
      <c r="C513" s="129" t="str">
        <f>'7. INPUT O&amp;N UC'!E539</f>
        <v>Tax revenues from additional spent by non local park visitors</v>
      </c>
      <c r="E513" s="297">
        <f t="shared" si="269"/>
        <v>92805</v>
      </c>
      <c r="F513" s="297">
        <f t="shared" si="270"/>
        <v>4500</v>
      </c>
      <c r="G513" s="297">
        <f t="shared" si="271"/>
        <v>42000</v>
      </c>
      <c r="H513" s="297">
        <f t="shared" si="272"/>
        <v>46305</v>
      </c>
      <c r="I513" s="297">
        <f t="shared" si="273"/>
        <v>0</v>
      </c>
      <c r="J513" s="297">
        <f t="shared" si="274"/>
        <v>0</v>
      </c>
      <c r="K513" s="309"/>
      <c r="L513" s="297">
        <f>'14. Cust BC'!L218*'7. INPUT O&amp;N UC'!$G557*'7. INPUT O&amp;N UC'!$I557</f>
        <v>0</v>
      </c>
      <c r="M513" s="297">
        <f>'14. Cust BC'!M218*'7. INPUT O&amp;N UC'!$G557*'7. INPUT O&amp;N UC'!$I557</f>
        <v>0</v>
      </c>
      <c r="N513" s="297">
        <f>'14. Cust BC'!N218*'7. INPUT O&amp;N UC'!$G557*'7. INPUT O&amp;N UC'!$I557</f>
        <v>0</v>
      </c>
      <c r="O513" s="297">
        <f>'14. Cust BC'!O218*'7. INPUT O&amp;N UC'!$G557*'7. INPUT O&amp;N UC'!$I557</f>
        <v>0</v>
      </c>
      <c r="P513" s="297">
        <f>'14. Cust BC'!P218*'7. INPUT O&amp;N UC'!$G557*'7. INPUT O&amp;N UC'!$I557</f>
        <v>0</v>
      </c>
      <c r="Q513" s="297">
        <f>'14. Cust BC'!Q218*'7. INPUT O&amp;N UC'!$G557*'7. INPUT O&amp;N UC'!$I557</f>
        <v>0</v>
      </c>
      <c r="R513" s="297">
        <f>'14. Cust BC'!R218*'7. INPUT O&amp;N UC'!$G557*'7. INPUT O&amp;N UC'!$I557</f>
        <v>0</v>
      </c>
      <c r="S513" s="297">
        <f>'14. Cust BC'!S218*'7. INPUT O&amp;N UC'!$G557*'7. INPUT O&amp;N UC'!$I557</f>
        <v>500</v>
      </c>
      <c r="T513" s="297">
        <f>'14. Cust BC'!T218*'7. INPUT O&amp;N UC'!$G557*'7. INPUT O&amp;N UC'!$I557</f>
        <v>500</v>
      </c>
      <c r="U513" s="297">
        <f>'14. Cust BC'!U218*'7. INPUT O&amp;N UC'!$G557*'7. INPUT O&amp;N UC'!$I557</f>
        <v>1000</v>
      </c>
      <c r="V513" s="297">
        <f>'14. Cust BC'!V218*'7. INPUT O&amp;N UC'!$G557*'7. INPUT O&amp;N UC'!$I557</f>
        <v>1000</v>
      </c>
      <c r="W513" s="297">
        <f>'14. Cust BC'!W218*'7. INPUT O&amp;N UC'!$G557*'7. INPUT O&amp;N UC'!$I557</f>
        <v>1500</v>
      </c>
      <c r="X513" s="297">
        <f>'14. Cust BC'!X218*'7. INPUT O&amp;N UC'!$G557*'7. INPUT O&amp;N UC'!$I557</f>
        <v>1575</v>
      </c>
      <c r="Y513" s="297">
        <f>'14. Cust BC'!Y218*'7. INPUT O&amp;N UC'!$G557*'7. INPUT O&amp;N UC'!$I557</f>
        <v>3675</v>
      </c>
      <c r="Z513" s="297">
        <f>'14. Cust BC'!Z218*'7. INPUT O&amp;N UC'!$G557*'7. INPUT O&amp;N UC'!$I557</f>
        <v>3675</v>
      </c>
      <c r="AA513" s="297">
        <f>'14. Cust BC'!AA218*'7. INPUT O&amp;N UC'!$G557*'7. INPUT O&amp;N UC'!$I557</f>
        <v>3675</v>
      </c>
      <c r="AB513" s="297">
        <f>'14. Cust BC'!AB218*'7. INPUT O&amp;N UC'!$G557*'7. INPUT O&amp;N UC'!$I557</f>
        <v>3675</v>
      </c>
      <c r="AC513" s="297">
        <f>'14. Cust BC'!AC218*'7. INPUT O&amp;N UC'!$G557*'7. INPUT O&amp;N UC'!$I557</f>
        <v>3675</v>
      </c>
      <c r="AD513" s="297">
        <f>'14. Cust BC'!AD218*'7. INPUT O&amp;N UC'!$G557*'7. INPUT O&amp;N UC'!$I557</f>
        <v>3675</v>
      </c>
      <c r="AE513" s="297">
        <f>'14. Cust BC'!AE218*'7. INPUT O&amp;N UC'!$G557*'7. INPUT O&amp;N UC'!$I557</f>
        <v>3675</v>
      </c>
      <c r="AF513" s="297">
        <f>'14. Cust BC'!AF218*'7. INPUT O&amp;N UC'!$G557*'7. INPUT O&amp;N UC'!$I557</f>
        <v>3675</v>
      </c>
      <c r="AG513" s="297">
        <f>'14. Cust BC'!AG218*'7. INPUT O&amp;N UC'!$G557*'7. INPUT O&amp;N UC'!$I557</f>
        <v>3675</v>
      </c>
      <c r="AH513" s="297">
        <f>'14. Cust BC'!AH218*'7. INPUT O&amp;N UC'!$G557*'7. INPUT O&amp;N UC'!$I557</f>
        <v>3675</v>
      </c>
      <c r="AI513" s="297">
        <f>'14. Cust BC'!AI218*'7. INPUT O&amp;N UC'!$G557*'7. INPUT O&amp;N UC'!$I557</f>
        <v>3675</v>
      </c>
      <c r="AJ513" s="297">
        <f>'14. Cust BC'!AJ218*'7. INPUT O&amp;N UC'!$G557*'7. INPUT O&amp;N UC'!$I557</f>
        <v>3858.75</v>
      </c>
      <c r="AK513" s="297">
        <f>'14. Cust BC'!AK218*'7. INPUT O&amp;N UC'!$G557*'7. INPUT O&amp;N UC'!$I557</f>
        <v>3858.75</v>
      </c>
      <c r="AL513" s="297">
        <f>'14. Cust BC'!AL218*'7. INPUT O&amp;N UC'!$G557*'7. INPUT O&amp;N UC'!$I557</f>
        <v>3858.75</v>
      </c>
      <c r="AM513" s="297">
        <f>'14. Cust BC'!AM218*'7. INPUT O&amp;N UC'!$G557*'7. INPUT O&amp;N UC'!$I557</f>
        <v>3858.75</v>
      </c>
      <c r="AN513" s="297">
        <f>'14. Cust BC'!AN218*'7. INPUT O&amp;N UC'!$G557*'7. INPUT O&amp;N UC'!$I557</f>
        <v>3858.75</v>
      </c>
      <c r="AO513" s="297">
        <f>'14. Cust BC'!AO218*'7. INPUT O&amp;N UC'!$G557*'7. INPUT O&amp;N UC'!$I557</f>
        <v>3858.75</v>
      </c>
      <c r="AP513" s="297">
        <f>'14. Cust BC'!AP218*'7. INPUT O&amp;N UC'!$G557*'7. INPUT O&amp;N UC'!$I557</f>
        <v>3858.75</v>
      </c>
      <c r="AQ513" s="297">
        <f>'14. Cust BC'!AQ218*'7. INPUT O&amp;N UC'!$G557*'7. INPUT O&amp;N UC'!$I557</f>
        <v>3858.75</v>
      </c>
      <c r="AR513" s="297">
        <f>'14. Cust BC'!AR218*'7. INPUT O&amp;N UC'!$G557*'7. INPUT O&amp;N UC'!$I557</f>
        <v>3858.75</v>
      </c>
      <c r="AS513" s="297">
        <f>'14. Cust BC'!AS218*'7. INPUT O&amp;N UC'!$G557*'7. INPUT O&amp;N UC'!$I557</f>
        <v>3858.75</v>
      </c>
      <c r="AT513" s="297">
        <f>'14. Cust BC'!AT218*'7. INPUT O&amp;N UC'!$G557*'7. INPUT O&amp;N UC'!$I557</f>
        <v>3858.75</v>
      </c>
      <c r="AU513" s="297">
        <f>'14. Cust BC'!AU218*'7. INPUT O&amp;N UC'!$G557*'7. INPUT O&amp;N UC'!$I557</f>
        <v>3858.75</v>
      </c>
      <c r="AV513" s="297">
        <f>'14. Cust BC'!AV218*'7. INPUT O&amp;N UC'!$G557*'7. INPUT O&amp;N UC'!$I557</f>
        <v>0</v>
      </c>
      <c r="AW513" s="297">
        <f>'14. Cust BC'!AW218*'7. INPUT O&amp;N UC'!$G557*'7. INPUT O&amp;N UC'!$I557</f>
        <v>0</v>
      </c>
      <c r="AX513" s="297">
        <f>'14. Cust BC'!AX218*'7. INPUT O&amp;N UC'!$G557*'7. INPUT O&amp;N UC'!$I557</f>
        <v>0</v>
      </c>
      <c r="AY513" s="297">
        <f>'14. Cust BC'!AY218*'7. INPUT O&amp;N UC'!$G557*'7. INPUT O&amp;N UC'!$I557</f>
        <v>0</v>
      </c>
      <c r="AZ513" s="297">
        <f>'14. Cust BC'!AZ218*'7. INPUT O&amp;N UC'!$G557*'7. INPUT O&amp;N UC'!$I557</f>
        <v>0</v>
      </c>
      <c r="BA513" s="297">
        <f>'14. Cust BC'!BA218*'7. INPUT O&amp;N UC'!$G557*'7. INPUT O&amp;N UC'!$I557</f>
        <v>0</v>
      </c>
      <c r="BB513" s="297">
        <f>'14. Cust BC'!BB218*'7. INPUT O&amp;N UC'!$G557*'7. INPUT O&amp;N UC'!$I557</f>
        <v>0</v>
      </c>
      <c r="BC513" s="297">
        <f>'14. Cust BC'!BC218*'7. INPUT O&amp;N UC'!$G557*'7. INPUT O&amp;N UC'!$I557</f>
        <v>0</v>
      </c>
      <c r="BD513" s="297">
        <f>'14. Cust BC'!BD218*'7. INPUT O&amp;N UC'!$G557*'7. INPUT O&amp;N UC'!$I557</f>
        <v>0</v>
      </c>
      <c r="BE513" s="297">
        <f>'14. Cust BC'!BE218*'7. INPUT O&amp;N UC'!$G557*'7. INPUT O&amp;N UC'!$I557</f>
        <v>0</v>
      </c>
      <c r="BF513" s="297">
        <f>'14. Cust BC'!BF218*'7. INPUT O&amp;N UC'!$G557*'7. INPUT O&amp;N UC'!$I557</f>
        <v>0</v>
      </c>
      <c r="BG513" s="297">
        <f>'14. Cust BC'!BG218*'7. INPUT O&amp;N UC'!$G557*'7. INPUT O&amp;N UC'!$I557</f>
        <v>0</v>
      </c>
      <c r="BH513" s="297">
        <f>'14. Cust BC'!BH218*'7. INPUT O&amp;N UC'!$G557*'7. INPUT O&amp;N UC'!$I557</f>
        <v>0</v>
      </c>
      <c r="BI513" s="297">
        <f>'14. Cust BC'!BI218*'7. INPUT O&amp;N UC'!$G557*'7. INPUT O&amp;N UC'!$I557</f>
        <v>0</v>
      </c>
      <c r="BJ513" s="297">
        <f>'14. Cust BC'!BJ218*'7. INPUT O&amp;N UC'!$G557*'7. INPUT O&amp;N UC'!$I557</f>
        <v>0</v>
      </c>
      <c r="BK513" s="297">
        <f>'14. Cust BC'!BK218*'7. INPUT O&amp;N UC'!$G557*'7. INPUT O&amp;N UC'!$I557</f>
        <v>0</v>
      </c>
      <c r="BL513" s="297">
        <f>'14. Cust BC'!BL218*'7. INPUT O&amp;N UC'!$G557*'7. INPUT O&amp;N UC'!$I557</f>
        <v>0</v>
      </c>
      <c r="BM513" s="297">
        <f>'14. Cust BC'!BM218*'7. INPUT O&amp;N UC'!$G557*'7. INPUT O&amp;N UC'!$I557</f>
        <v>0</v>
      </c>
      <c r="BN513" s="297">
        <f>'14. Cust BC'!BN218*'7. INPUT O&amp;N UC'!$G557*'7. INPUT O&amp;N UC'!$I557</f>
        <v>0</v>
      </c>
      <c r="BO513" s="297">
        <f>'14. Cust BC'!BO218*'7. INPUT O&amp;N UC'!$G557*'7. INPUT O&amp;N UC'!$I557</f>
        <v>0</v>
      </c>
      <c r="BP513" s="297">
        <f>'14. Cust BC'!BP218*'7. INPUT O&amp;N UC'!$G557*'7. INPUT O&amp;N UC'!$I557</f>
        <v>0</v>
      </c>
      <c r="BQ513" s="297">
        <f>'14. Cust BC'!BQ218*'7. INPUT O&amp;N UC'!$G557*'7. INPUT O&amp;N UC'!$I557</f>
        <v>0</v>
      </c>
      <c r="BR513" s="297">
        <f>'14. Cust BC'!BR218*'7. INPUT O&amp;N UC'!$G557*'7. INPUT O&amp;N UC'!$I557</f>
        <v>0</v>
      </c>
      <c r="BS513" s="297">
        <f>'14. Cust BC'!BS218*'7. INPUT O&amp;N UC'!$G557*'7. INPUT O&amp;N UC'!$I557</f>
        <v>0</v>
      </c>
    </row>
    <row r="514" spans="1:71" s="80" customFormat="1" outlineLevel="2">
      <c r="B514" s="129" t="str">
        <f>'7. INPUT O&amp;N UC'!D540</f>
        <v>O&amp;N UC-7.4-Item #3</v>
      </c>
      <c r="C514" s="129" t="str">
        <f>'7. INPUT O&amp;N UC'!E540</f>
        <v>Revenues generated by businesses from non local park visitors</v>
      </c>
      <c r="E514" s="297">
        <f t="shared" si="269"/>
        <v>450767.14285714284</v>
      </c>
      <c r="F514" s="297">
        <f t="shared" si="270"/>
        <v>21857.142857142855</v>
      </c>
      <c r="G514" s="297">
        <f t="shared" si="271"/>
        <v>204000</v>
      </c>
      <c r="H514" s="297">
        <f t="shared" si="272"/>
        <v>224910</v>
      </c>
      <c r="I514" s="297">
        <f t="shared" si="273"/>
        <v>0</v>
      </c>
      <c r="J514" s="297">
        <f t="shared" si="274"/>
        <v>0</v>
      </c>
      <c r="K514" s="291"/>
      <c r="L514" s="297">
        <f>'14. Cust BC'!L219*'7. INPUT O&amp;N UC'!$G558*'7. INPUT O&amp;N UC'!$I558</f>
        <v>0</v>
      </c>
      <c r="M514" s="297">
        <f>'14. Cust BC'!M219*'7. INPUT O&amp;N UC'!$G558*'7. INPUT O&amp;N UC'!$I558</f>
        <v>0</v>
      </c>
      <c r="N514" s="297">
        <f>'14. Cust BC'!N219*'7. INPUT O&amp;N UC'!$G558*'7. INPUT O&amp;N UC'!$I558</f>
        <v>0</v>
      </c>
      <c r="O514" s="297">
        <f>'14. Cust BC'!O219*'7. INPUT O&amp;N UC'!$G558*'7. INPUT O&amp;N UC'!$I558</f>
        <v>0</v>
      </c>
      <c r="P514" s="297">
        <f>'14. Cust BC'!P219*'7. INPUT O&amp;N UC'!$G558*'7. INPUT O&amp;N UC'!$I558</f>
        <v>0</v>
      </c>
      <c r="Q514" s="297">
        <f>'14. Cust BC'!Q219*'7. INPUT O&amp;N UC'!$G558*'7. INPUT O&amp;N UC'!$I558</f>
        <v>0</v>
      </c>
      <c r="R514" s="297">
        <f>'14. Cust BC'!R219*'7. INPUT O&amp;N UC'!$G558*'7. INPUT O&amp;N UC'!$I558</f>
        <v>0</v>
      </c>
      <c r="S514" s="297">
        <f>'14. Cust BC'!S219*'7. INPUT O&amp;N UC'!$G558*'7. INPUT O&amp;N UC'!$I558</f>
        <v>2428.5714285714284</v>
      </c>
      <c r="T514" s="297">
        <f>'14. Cust BC'!T219*'7. INPUT O&amp;N UC'!$G558*'7. INPUT O&amp;N UC'!$I558</f>
        <v>2428.5714285714284</v>
      </c>
      <c r="U514" s="297">
        <f>'14. Cust BC'!U219*'7. INPUT O&amp;N UC'!$G558*'7. INPUT O&amp;N UC'!$I558</f>
        <v>4857.1428571428569</v>
      </c>
      <c r="V514" s="297">
        <f>'14. Cust BC'!V219*'7. INPUT O&amp;N UC'!$G558*'7. INPUT O&amp;N UC'!$I558</f>
        <v>4857.1428571428569</v>
      </c>
      <c r="W514" s="297">
        <f>'14. Cust BC'!W219*'7. INPUT O&amp;N UC'!$G558*'7. INPUT O&amp;N UC'!$I558</f>
        <v>7285.7142857142862</v>
      </c>
      <c r="X514" s="297">
        <f>'14. Cust BC'!X219*'7. INPUT O&amp;N UC'!$G558*'7. INPUT O&amp;N UC'!$I558</f>
        <v>7650</v>
      </c>
      <c r="Y514" s="297">
        <f>'14. Cust BC'!Y219*'7. INPUT O&amp;N UC'!$G558*'7. INPUT O&amp;N UC'!$I558</f>
        <v>17850</v>
      </c>
      <c r="Z514" s="297">
        <f>'14. Cust BC'!Z219*'7. INPUT O&amp;N UC'!$G558*'7. INPUT O&amp;N UC'!$I558</f>
        <v>17850</v>
      </c>
      <c r="AA514" s="297">
        <f>'14. Cust BC'!AA219*'7. INPUT O&amp;N UC'!$G558*'7. INPUT O&amp;N UC'!$I558</f>
        <v>17850</v>
      </c>
      <c r="AB514" s="297">
        <f>'14. Cust BC'!AB219*'7. INPUT O&amp;N UC'!$G558*'7. INPUT O&amp;N UC'!$I558</f>
        <v>17850</v>
      </c>
      <c r="AC514" s="297">
        <f>'14. Cust BC'!AC219*'7. INPUT O&amp;N UC'!$G558*'7. INPUT O&amp;N UC'!$I558</f>
        <v>17850</v>
      </c>
      <c r="AD514" s="297">
        <f>'14. Cust BC'!AD219*'7. INPUT O&amp;N UC'!$G558*'7. INPUT O&amp;N UC'!$I558</f>
        <v>17850</v>
      </c>
      <c r="AE514" s="297">
        <f>'14. Cust BC'!AE219*'7. INPUT O&amp;N UC'!$G558*'7. INPUT O&amp;N UC'!$I558</f>
        <v>17850</v>
      </c>
      <c r="AF514" s="297">
        <f>'14. Cust BC'!AF219*'7. INPUT O&amp;N UC'!$G558*'7. INPUT O&amp;N UC'!$I558</f>
        <v>17850</v>
      </c>
      <c r="AG514" s="297">
        <f>'14. Cust BC'!AG219*'7. INPUT O&amp;N UC'!$G558*'7. INPUT O&amp;N UC'!$I558</f>
        <v>17850</v>
      </c>
      <c r="AH514" s="297">
        <f>'14. Cust BC'!AH219*'7. INPUT O&amp;N UC'!$G558*'7. INPUT O&amp;N UC'!$I558</f>
        <v>17850</v>
      </c>
      <c r="AI514" s="297">
        <f>'14. Cust BC'!AI219*'7. INPUT O&amp;N UC'!$G558*'7. INPUT O&amp;N UC'!$I558</f>
        <v>17850</v>
      </c>
      <c r="AJ514" s="297">
        <f>'14. Cust BC'!AJ219*'7. INPUT O&amp;N UC'!$G558*'7. INPUT O&amp;N UC'!$I558</f>
        <v>18742.5</v>
      </c>
      <c r="AK514" s="297">
        <f>'14. Cust BC'!AK219*'7. INPUT O&amp;N UC'!$G558*'7. INPUT O&amp;N UC'!$I558</f>
        <v>18742.5</v>
      </c>
      <c r="AL514" s="297">
        <f>'14. Cust BC'!AL219*'7. INPUT O&amp;N UC'!$G558*'7. INPUT O&amp;N UC'!$I558</f>
        <v>18742.5</v>
      </c>
      <c r="AM514" s="297">
        <f>'14. Cust BC'!AM219*'7. INPUT O&amp;N UC'!$G558*'7. INPUT O&amp;N UC'!$I558</f>
        <v>18742.5</v>
      </c>
      <c r="AN514" s="297">
        <f>'14. Cust BC'!AN219*'7. INPUT O&amp;N UC'!$G558*'7. INPUT O&amp;N UC'!$I558</f>
        <v>18742.5</v>
      </c>
      <c r="AO514" s="297">
        <f>'14. Cust BC'!AO219*'7. INPUT O&amp;N UC'!$G558*'7. INPUT O&amp;N UC'!$I558</f>
        <v>18742.5</v>
      </c>
      <c r="AP514" s="297">
        <f>'14. Cust BC'!AP219*'7. INPUT O&amp;N UC'!$G558*'7. INPUT O&amp;N UC'!$I558</f>
        <v>18742.5</v>
      </c>
      <c r="AQ514" s="297">
        <f>'14. Cust BC'!AQ219*'7. INPUT O&amp;N UC'!$G558*'7. INPUT O&amp;N UC'!$I558</f>
        <v>18742.5</v>
      </c>
      <c r="AR514" s="297">
        <f>'14. Cust BC'!AR219*'7. INPUT O&amp;N UC'!$G558*'7. INPUT O&amp;N UC'!$I558</f>
        <v>18742.5</v>
      </c>
      <c r="AS514" s="297">
        <f>'14. Cust BC'!AS219*'7. INPUT O&amp;N UC'!$G558*'7. INPUT O&amp;N UC'!$I558</f>
        <v>18742.5</v>
      </c>
      <c r="AT514" s="297">
        <f>'14. Cust BC'!AT219*'7. INPUT O&amp;N UC'!$G558*'7. INPUT O&amp;N UC'!$I558</f>
        <v>18742.5</v>
      </c>
      <c r="AU514" s="297">
        <f>'14. Cust BC'!AU219*'7. INPUT O&amp;N UC'!$G558*'7. INPUT O&amp;N UC'!$I558</f>
        <v>18742.5</v>
      </c>
      <c r="AV514" s="297">
        <f>'14. Cust BC'!AV219*'7. INPUT O&amp;N UC'!$G558*'7. INPUT O&amp;N UC'!$I558</f>
        <v>0</v>
      </c>
      <c r="AW514" s="297">
        <f>'14. Cust BC'!AW219*'7. INPUT O&amp;N UC'!$G558*'7. INPUT O&amp;N UC'!$I558</f>
        <v>0</v>
      </c>
      <c r="AX514" s="297">
        <f>'14. Cust BC'!AX219*'7. INPUT O&amp;N UC'!$G558*'7. INPUT O&amp;N UC'!$I558</f>
        <v>0</v>
      </c>
      <c r="AY514" s="297">
        <f>'14. Cust BC'!AY219*'7. INPUT O&amp;N UC'!$G558*'7. INPUT O&amp;N UC'!$I558</f>
        <v>0</v>
      </c>
      <c r="AZ514" s="297">
        <f>'14. Cust BC'!AZ219*'7. INPUT O&amp;N UC'!$G558*'7. INPUT O&amp;N UC'!$I558</f>
        <v>0</v>
      </c>
      <c r="BA514" s="297">
        <f>'14. Cust BC'!BA219*'7. INPUT O&amp;N UC'!$G558*'7. INPUT O&amp;N UC'!$I558</f>
        <v>0</v>
      </c>
      <c r="BB514" s="297">
        <f>'14. Cust BC'!BB219*'7. INPUT O&amp;N UC'!$G558*'7. INPUT O&amp;N UC'!$I558</f>
        <v>0</v>
      </c>
      <c r="BC514" s="297">
        <f>'14. Cust BC'!BC219*'7. INPUT O&amp;N UC'!$G558*'7. INPUT O&amp;N UC'!$I558</f>
        <v>0</v>
      </c>
      <c r="BD514" s="297">
        <f>'14. Cust BC'!BD219*'7. INPUT O&amp;N UC'!$G558*'7. INPUT O&amp;N UC'!$I558</f>
        <v>0</v>
      </c>
      <c r="BE514" s="297">
        <f>'14. Cust BC'!BE219*'7. INPUT O&amp;N UC'!$G558*'7. INPUT O&amp;N UC'!$I558</f>
        <v>0</v>
      </c>
      <c r="BF514" s="297">
        <f>'14. Cust BC'!BF219*'7. INPUT O&amp;N UC'!$G558*'7. INPUT O&amp;N UC'!$I558</f>
        <v>0</v>
      </c>
      <c r="BG514" s="297">
        <f>'14. Cust BC'!BG219*'7. INPUT O&amp;N UC'!$G558*'7. INPUT O&amp;N UC'!$I558</f>
        <v>0</v>
      </c>
      <c r="BH514" s="297">
        <f>'14. Cust BC'!BH219*'7. INPUT O&amp;N UC'!$G558*'7. INPUT O&amp;N UC'!$I558</f>
        <v>0</v>
      </c>
      <c r="BI514" s="297">
        <f>'14. Cust BC'!BI219*'7. INPUT O&amp;N UC'!$G558*'7. INPUT O&amp;N UC'!$I558</f>
        <v>0</v>
      </c>
      <c r="BJ514" s="297">
        <f>'14. Cust BC'!BJ219*'7. INPUT O&amp;N UC'!$G558*'7. INPUT O&amp;N UC'!$I558</f>
        <v>0</v>
      </c>
      <c r="BK514" s="297">
        <f>'14. Cust BC'!BK219*'7. INPUT O&amp;N UC'!$G558*'7. INPUT O&amp;N UC'!$I558</f>
        <v>0</v>
      </c>
      <c r="BL514" s="297">
        <f>'14. Cust BC'!BL219*'7. INPUT O&amp;N UC'!$G558*'7. INPUT O&amp;N UC'!$I558</f>
        <v>0</v>
      </c>
      <c r="BM514" s="297">
        <f>'14. Cust BC'!BM219*'7. INPUT O&amp;N UC'!$G558*'7. INPUT O&amp;N UC'!$I558</f>
        <v>0</v>
      </c>
      <c r="BN514" s="297">
        <f>'14. Cust BC'!BN219*'7. INPUT O&amp;N UC'!$G558*'7. INPUT O&amp;N UC'!$I558</f>
        <v>0</v>
      </c>
      <c r="BO514" s="297">
        <f>'14. Cust BC'!BO219*'7. INPUT O&amp;N UC'!$G558*'7. INPUT O&amp;N UC'!$I558</f>
        <v>0</v>
      </c>
      <c r="BP514" s="297">
        <f>'14. Cust BC'!BP219*'7. INPUT O&amp;N UC'!$G558*'7. INPUT O&amp;N UC'!$I558</f>
        <v>0</v>
      </c>
      <c r="BQ514" s="297">
        <f>'14. Cust BC'!BQ219*'7. INPUT O&amp;N UC'!$G558*'7. INPUT O&amp;N UC'!$I558</f>
        <v>0</v>
      </c>
      <c r="BR514" s="297">
        <f>'14. Cust BC'!BR219*'7. INPUT O&amp;N UC'!$G558*'7. INPUT O&amp;N UC'!$I558</f>
        <v>0</v>
      </c>
      <c r="BS514" s="297">
        <f>'14. Cust BC'!BS219*'7. INPUT O&amp;N UC'!$G558*'7. INPUT O&amp;N UC'!$I558</f>
        <v>0</v>
      </c>
    </row>
    <row r="515" spans="1:71" s="80" customFormat="1" outlineLevel="2">
      <c r="B515" s="129" t="str">
        <f>'7. INPUT O&amp;N UC'!D541</f>
        <v>O&amp;N UC-7.4-Item #4</v>
      </c>
      <c r="C515" s="129">
        <f>'7. INPUT O&amp;N UC'!E541</f>
        <v>0</v>
      </c>
      <c r="E515" s="297">
        <f t="shared" si="269"/>
        <v>0</v>
      </c>
      <c r="F515" s="297">
        <f t="shared" si="270"/>
        <v>0</v>
      </c>
      <c r="G515" s="297">
        <f t="shared" si="271"/>
        <v>0</v>
      </c>
      <c r="H515" s="297">
        <f t="shared" si="272"/>
        <v>0</v>
      </c>
      <c r="I515" s="297">
        <f t="shared" si="273"/>
        <v>0</v>
      </c>
      <c r="J515" s="297">
        <f t="shared" si="274"/>
        <v>0</v>
      </c>
      <c r="K515" s="291"/>
      <c r="L515" s="297">
        <f>'14. Cust BC'!L220*'7. INPUT O&amp;N UC'!$G559*'7. INPUT O&amp;N UC'!$I559</f>
        <v>0</v>
      </c>
      <c r="M515" s="297">
        <f>'14. Cust BC'!M220*'7. INPUT O&amp;N UC'!$G559*'7. INPUT O&amp;N UC'!$I559</f>
        <v>0</v>
      </c>
      <c r="N515" s="297">
        <f>'14. Cust BC'!N220*'7. INPUT O&amp;N UC'!$G559*'7. INPUT O&amp;N UC'!$I559</f>
        <v>0</v>
      </c>
      <c r="O515" s="297">
        <f>'14. Cust BC'!O220*'7. INPUT O&amp;N UC'!$G559*'7. INPUT O&amp;N UC'!$I559</f>
        <v>0</v>
      </c>
      <c r="P515" s="297">
        <f>'14. Cust BC'!P220*'7. INPUT O&amp;N UC'!$G559*'7. INPUT O&amp;N UC'!$I559</f>
        <v>0</v>
      </c>
      <c r="Q515" s="297">
        <f>'14. Cust BC'!Q220*'7. INPUT O&amp;N UC'!$G559*'7. INPUT O&amp;N UC'!$I559</f>
        <v>0</v>
      </c>
      <c r="R515" s="297">
        <f>'14. Cust BC'!R220*'7. INPUT O&amp;N UC'!$G559*'7. INPUT O&amp;N UC'!$I559</f>
        <v>0</v>
      </c>
      <c r="S515" s="297">
        <f>'14. Cust BC'!S220*'7. INPUT O&amp;N UC'!$G559*'7. INPUT O&amp;N UC'!$I559</f>
        <v>0</v>
      </c>
      <c r="T515" s="297">
        <f>'14. Cust BC'!T220*'7. INPUT O&amp;N UC'!$G559*'7. INPUT O&amp;N UC'!$I559</f>
        <v>0</v>
      </c>
      <c r="U515" s="297">
        <f>'14. Cust BC'!U220*'7. INPUT O&amp;N UC'!$G559*'7. INPUT O&amp;N UC'!$I559</f>
        <v>0</v>
      </c>
      <c r="V515" s="297">
        <f>'14. Cust BC'!V220*'7. INPUT O&amp;N UC'!$G559*'7. INPUT O&amp;N UC'!$I559</f>
        <v>0</v>
      </c>
      <c r="W515" s="297">
        <f>'14. Cust BC'!W220*'7. INPUT O&amp;N UC'!$G559*'7. INPUT O&amp;N UC'!$I559</f>
        <v>0</v>
      </c>
      <c r="X515" s="297">
        <f>'14. Cust BC'!X220*'7. INPUT O&amp;N UC'!$G559*'7. INPUT O&amp;N UC'!$I559</f>
        <v>0</v>
      </c>
      <c r="Y515" s="297">
        <f>'14. Cust BC'!Y220*'7. INPUT O&amp;N UC'!$G559*'7. INPUT O&amp;N UC'!$I559</f>
        <v>0</v>
      </c>
      <c r="Z515" s="297">
        <f>'14. Cust BC'!Z220*'7. INPUT O&amp;N UC'!$G559*'7. INPUT O&amp;N UC'!$I559</f>
        <v>0</v>
      </c>
      <c r="AA515" s="297">
        <f>'14. Cust BC'!AA220*'7. INPUT O&amp;N UC'!$G559*'7. INPUT O&amp;N UC'!$I559</f>
        <v>0</v>
      </c>
      <c r="AB515" s="297">
        <f>'14. Cust BC'!AB220*'7. INPUT O&amp;N UC'!$G559*'7. INPUT O&amp;N UC'!$I559</f>
        <v>0</v>
      </c>
      <c r="AC515" s="297">
        <f>'14. Cust BC'!AC220*'7. INPUT O&amp;N UC'!$G559*'7. INPUT O&amp;N UC'!$I559</f>
        <v>0</v>
      </c>
      <c r="AD515" s="297">
        <f>'14. Cust BC'!AD220*'7. INPUT O&amp;N UC'!$G559*'7. INPUT O&amp;N UC'!$I559</f>
        <v>0</v>
      </c>
      <c r="AE515" s="297">
        <f>'14. Cust BC'!AE220*'7. INPUT O&amp;N UC'!$G559*'7. INPUT O&amp;N UC'!$I559</f>
        <v>0</v>
      </c>
      <c r="AF515" s="297">
        <f>'14. Cust BC'!AF220*'7. INPUT O&amp;N UC'!$G559*'7. INPUT O&amp;N UC'!$I559</f>
        <v>0</v>
      </c>
      <c r="AG515" s="297">
        <f>'14. Cust BC'!AG220*'7. INPUT O&amp;N UC'!$G559*'7. INPUT O&amp;N UC'!$I559</f>
        <v>0</v>
      </c>
      <c r="AH515" s="297">
        <f>'14. Cust BC'!AH220*'7. INPUT O&amp;N UC'!$G559*'7. INPUT O&amp;N UC'!$I559</f>
        <v>0</v>
      </c>
      <c r="AI515" s="297">
        <f>'14. Cust BC'!AI220*'7. INPUT O&amp;N UC'!$G559*'7. INPUT O&amp;N UC'!$I559</f>
        <v>0</v>
      </c>
      <c r="AJ515" s="297">
        <f>'14. Cust BC'!AJ220*'7. INPUT O&amp;N UC'!$G559*'7. INPUT O&amp;N UC'!$I559</f>
        <v>0</v>
      </c>
      <c r="AK515" s="297">
        <f>'14. Cust BC'!AK220*'7. INPUT O&amp;N UC'!$G559*'7. INPUT O&amp;N UC'!$I559</f>
        <v>0</v>
      </c>
      <c r="AL515" s="297">
        <f>'14. Cust BC'!AL220*'7. INPUT O&amp;N UC'!$G559*'7. INPUT O&amp;N UC'!$I559</f>
        <v>0</v>
      </c>
      <c r="AM515" s="297">
        <f>'14. Cust BC'!AM220*'7. INPUT O&amp;N UC'!$G559*'7. INPUT O&amp;N UC'!$I559</f>
        <v>0</v>
      </c>
      <c r="AN515" s="297">
        <f>'14. Cust BC'!AN220*'7. INPUT O&amp;N UC'!$G559*'7. INPUT O&amp;N UC'!$I559</f>
        <v>0</v>
      </c>
      <c r="AO515" s="297">
        <f>'14. Cust BC'!AO220*'7. INPUT O&amp;N UC'!$G559*'7. INPUT O&amp;N UC'!$I559</f>
        <v>0</v>
      </c>
      <c r="AP515" s="297">
        <f>'14. Cust BC'!AP220*'7. INPUT O&amp;N UC'!$G559*'7. INPUT O&amp;N UC'!$I559</f>
        <v>0</v>
      </c>
      <c r="AQ515" s="297">
        <f>'14. Cust BC'!AQ220*'7. INPUT O&amp;N UC'!$G559*'7. INPUT O&amp;N UC'!$I559</f>
        <v>0</v>
      </c>
      <c r="AR515" s="297">
        <f>'14. Cust BC'!AR220*'7. INPUT O&amp;N UC'!$G559*'7. INPUT O&amp;N UC'!$I559</f>
        <v>0</v>
      </c>
      <c r="AS515" s="297">
        <f>'14. Cust BC'!AS220*'7. INPUT O&amp;N UC'!$G559*'7. INPUT O&amp;N UC'!$I559</f>
        <v>0</v>
      </c>
      <c r="AT515" s="297">
        <f>'14. Cust BC'!AT220*'7. INPUT O&amp;N UC'!$G559*'7. INPUT O&amp;N UC'!$I559</f>
        <v>0</v>
      </c>
      <c r="AU515" s="297">
        <f>'14. Cust BC'!AU220*'7. INPUT O&amp;N UC'!$G559*'7. INPUT O&amp;N UC'!$I559</f>
        <v>0</v>
      </c>
      <c r="AV515" s="297">
        <f>'14. Cust BC'!AV220*'7. INPUT O&amp;N UC'!$G559*'7. INPUT O&amp;N UC'!$I559</f>
        <v>0</v>
      </c>
      <c r="AW515" s="297">
        <f>'14. Cust BC'!AW220*'7. INPUT O&amp;N UC'!$G559*'7. INPUT O&amp;N UC'!$I559</f>
        <v>0</v>
      </c>
      <c r="AX515" s="297">
        <f>'14. Cust BC'!AX220*'7. INPUT O&amp;N UC'!$G559*'7. INPUT O&amp;N UC'!$I559</f>
        <v>0</v>
      </c>
      <c r="AY515" s="297">
        <f>'14. Cust BC'!AY220*'7. INPUT O&amp;N UC'!$G559*'7. INPUT O&amp;N UC'!$I559</f>
        <v>0</v>
      </c>
      <c r="AZ515" s="297">
        <f>'14. Cust BC'!AZ220*'7. INPUT O&amp;N UC'!$G559*'7. INPUT O&amp;N UC'!$I559</f>
        <v>0</v>
      </c>
      <c r="BA515" s="297">
        <f>'14. Cust BC'!BA220*'7. INPUT O&amp;N UC'!$G559*'7. INPUT O&amp;N UC'!$I559</f>
        <v>0</v>
      </c>
      <c r="BB515" s="297">
        <f>'14. Cust BC'!BB220*'7. INPUT O&amp;N UC'!$G559*'7. INPUT O&amp;N UC'!$I559</f>
        <v>0</v>
      </c>
      <c r="BC515" s="297">
        <f>'14. Cust BC'!BC220*'7. INPUT O&amp;N UC'!$G559*'7. INPUT O&amp;N UC'!$I559</f>
        <v>0</v>
      </c>
      <c r="BD515" s="297">
        <f>'14. Cust BC'!BD220*'7. INPUT O&amp;N UC'!$G559*'7. INPUT O&amp;N UC'!$I559</f>
        <v>0</v>
      </c>
      <c r="BE515" s="297">
        <f>'14. Cust BC'!BE220*'7. INPUT O&amp;N UC'!$G559*'7. INPUT O&amp;N UC'!$I559</f>
        <v>0</v>
      </c>
      <c r="BF515" s="297">
        <f>'14. Cust BC'!BF220*'7. INPUT O&amp;N UC'!$G559*'7. INPUT O&amp;N UC'!$I559</f>
        <v>0</v>
      </c>
      <c r="BG515" s="297">
        <f>'14. Cust BC'!BG220*'7. INPUT O&amp;N UC'!$G559*'7. INPUT O&amp;N UC'!$I559</f>
        <v>0</v>
      </c>
      <c r="BH515" s="297">
        <f>'14. Cust BC'!BH220*'7. INPUT O&amp;N UC'!$G559*'7. INPUT O&amp;N UC'!$I559</f>
        <v>0</v>
      </c>
      <c r="BI515" s="297">
        <f>'14. Cust BC'!BI220*'7. INPUT O&amp;N UC'!$G559*'7. INPUT O&amp;N UC'!$I559</f>
        <v>0</v>
      </c>
      <c r="BJ515" s="297">
        <f>'14. Cust BC'!BJ220*'7. INPUT O&amp;N UC'!$G559*'7. INPUT O&amp;N UC'!$I559</f>
        <v>0</v>
      </c>
      <c r="BK515" s="297">
        <f>'14. Cust BC'!BK220*'7. INPUT O&amp;N UC'!$G559*'7. INPUT O&amp;N UC'!$I559</f>
        <v>0</v>
      </c>
      <c r="BL515" s="297">
        <f>'14. Cust BC'!BL220*'7. INPUT O&amp;N UC'!$G559*'7. INPUT O&amp;N UC'!$I559</f>
        <v>0</v>
      </c>
      <c r="BM515" s="297">
        <f>'14. Cust BC'!BM220*'7. INPUT O&amp;N UC'!$G559*'7. INPUT O&amp;N UC'!$I559</f>
        <v>0</v>
      </c>
      <c r="BN515" s="297">
        <f>'14. Cust BC'!BN220*'7. INPUT O&amp;N UC'!$G559*'7. INPUT O&amp;N UC'!$I559</f>
        <v>0</v>
      </c>
      <c r="BO515" s="297">
        <f>'14. Cust BC'!BO220*'7. INPUT O&amp;N UC'!$G559*'7. INPUT O&amp;N UC'!$I559</f>
        <v>0</v>
      </c>
      <c r="BP515" s="297">
        <f>'14. Cust BC'!BP220*'7. INPUT O&amp;N UC'!$G559*'7. INPUT O&amp;N UC'!$I559</f>
        <v>0</v>
      </c>
      <c r="BQ515" s="297">
        <f>'14. Cust BC'!BQ220*'7. INPUT O&amp;N UC'!$G559*'7. INPUT O&amp;N UC'!$I559</f>
        <v>0</v>
      </c>
      <c r="BR515" s="297">
        <f>'14. Cust BC'!BR220*'7. INPUT O&amp;N UC'!$G559*'7. INPUT O&amp;N UC'!$I559</f>
        <v>0</v>
      </c>
      <c r="BS515" s="297">
        <f>'14. Cust BC'!BS220*'7. INPUT O&amp;N UC'!$G559*'7. INPUT O&amp;N UC'!$I559</f>
        <v>0</v>
      </c>
    </row>
    <row r="516" spans="1:71" s="80" customFormat="1" outlineLevel="2">
      <c r="B516" s="129" t="str">
        <f>'7. INPUT O&amp;N UC'!D542</f>
        <v>O&amp;N UC-7.4-Item #5</v>
      </c>
      <c r="C516" s="129">
        <f>'7. INPUT O&amp;N UC'!E542</f>
        <v>0</v>
      </c>
      <c r="E516" s="297">
        <f t="shared" si="269"/>
        <v>0</v>
      </c>
      <c r="F516" s="297">
        <f t="shared" si="270"/>
        <v>0</v>
      </c>
      <c r="G516" s="297">
        <f t="shared" si="271"/>
        <v>0</v>
      </c>
      <c r="H516" s="297">
        <f t="shared" si="272"/>
        <v>0</v>
      </c>
      <c r="I516" s="297">
        <f t="shared" si="273"/>
        <v>0</v>
      </c>
      <c r="J516" s="297">
        <f t="shared" si="274"/>
        <v>0</v>
      </c>
      <c r="K516" s="291"/>
      <c r="L516" s="297">
        <f>'14. Cust BC'!L221*'7. INPUT O&amp;N UC'!$G560*'7. INPUT O&amp;N UC'!$I560</f>
        <v>0</v>
      </c>
      <c r="M516" s="297">
        <f>'14. Cust BC'!M221*'7. INPUT O&amp;N UC'!$G560*'7. INPUT O&amp;N UC'!$I560</f>
        <v>0</v>
      </c>
      <c r="N516" s="297">
        <f>'14. Cust BC'!N221*'7. INPUT O&amp;N UC'!$G560*'7. INPUT O&amp;N UC'!$I560</f>
        <v>0</v>
      </c>
      <c r="O516" s="297">
        <f>'14. Cust BC'!O221*'7. INPUT O&amp;N UC'!$G560*'7. INPUT O&amp;N UC'!$I560</f>
        <v>0</v>
      </c>
      <c r="P516" s="297">
        <f>'14. Cust BC'!P221*'7. INPUT O&amp;N UC'!$G560*'7. INPUT O&amp;N UC'!$I560</f>
        <v>0</v>
      </c>
      <c r="Q516" s="297">
        <f>'14. Cust BC'!Q221*'7. INPUT O&amp;N UC'!$G560*'7. INPUT O&amp;N UC'!$I560</f>
        <v>0</v>
      </c>
      <c r="R516" s="297">
        <f>'14. Cust BC'!R221*'7. INPUT O&amp;N UC'!$G560*'7. INPUT O&amp;N UC'!$I560</f>
        <v>0</v>
      </c>
      <c r="S516" s="297">
        <f>'14. Cust BC'!S221*'7. INPUT O&amp;N UC'!$G560*'7. INPUT O&amp;N UC'!$I560</f>
        <v>0</v>
      </c>
      <c r="T516" s="297">
        <f>'14. Cust BC'!T221*'7. INPUT O&amp;N UC'!$G560*'7. INPUT O&amp;N UC'!$I560</f>
        <v>0</v>
      </c>
      <c r="U516" s="297">
        <f>'14. Cust BC'!U221*'7. INPUT O&amp;N UC'!$G560*'7. INPUT O&amp;N UC'!$I560</f>
        <v>0</v>
      </c>
      <c r="V516" s="297">
        <f>'14. Cust BC'!V221*'7. INPUT O&amp;N UC'!$G560*'7. INPUT O&amp;N UC'!$I560</f>
        <v>0</v>
      </c>
      <c r="W516" s="297">
        <f>'14. Cust BC'!W221*'7. INPUT O&amp;N UC'!$G560*'7. INPUT O&amp;N UC'!$I560</f>
        <v>0</v>
      </c>
      <c r="X516" s="297">
        <f>'14. Cust BC'!X221*'7. INPUT O&amp;N UC'!$G560*'7. INPUT O&amp;N UC'!$I560</f>
        <v>0</v>
      </c>
      <c r="Y516" s="297">
        <f>'14. Cust BC'!Y221*'7. INPUT O&amp;N UC'!$G560*'7. INPUT O&amp;N UC'!$I560</f>
        <v>0</v>
      </c>
      <c r="Z516" s="297">
        <f>'14. Cust BC'!Z221*'7. INPUT O&amp;N UC'!$G560*'7. INPUT O&amp;N UC'!$I560</f>
        <v>0</v>
      </c>
      <c r="AA516" s="297">
        <f>'14. Cust BC'!AA221*'7. INPUT O&amp;N UC'!$G560*'7. INPUT O&amp;N UC'!$I560</f>
        <v>0</v>
      </c>
      <c r="AB516" s="297">
        <f>'14. Cust BC'!AB221*'7. INPUT O&amp;N UC'!$G560*'7. INPUT O&amp;N UC'!$I560</f>
        <v>0</v>
      </c>
      <c r="AC516" s="297">
        <f>'14. Cust BC'!AC221*'7. INPUT O&amp;N UC'!$G560*'7. INPUT O&amp;N UC'!$I560</f>
        <v>0</v>
      </c>
      <c r="AD516" s="297">
        <f>'14. Cust BC'!AD221*'7. INPUT O&amp;N UC'!$G560*'7. INPUT O&amp;N UC'!$I560</f>
        <v>0</v>
      </c>
      <c r="AE516" s="297">
        <f>'14. Cust BC'!AE221*'7. INPUT O&amp;N UC'!$G560*'7. INPUT O&amp;N UC'!$I560</f>
        <v>0</v>
      </c>
      <c r="AF516" s="297">
        <f>'14. Cust BC'!AF221*'7. INPUT O&amp;N UC'!$G560*'7. INPUT O&amp;N UC'!$I560</f>
        <v>0</v>
      </c>
      <c r="AG516" s="297">
        <f>'14. Cust BC'!AG221*'7. INPUT O&amp;N UC'!$G560*'7. INPUT O&amp;N UC'!$I560</f>
        <v>0</v>
      </c>
      <c r="AH516" s="297">
        <f>'14. Cust BC'!AH221*'7. INPUT O&amp;N UC'!$G560*'7. INPUT O&amp;N UC'!$I560</f>
        <v>0</v>
      </c>
      <c r="AI516" s="297">
        <f>'14. Cust BC'!AI221*'7. INPUT O&amp;N UC'!$G560*'7. INPUT O&amp;N UC'!$I560</f>
        <v>0</v>
      </c>
      <c r="AJ516" s="297">
        <f>'14. Cust BC'!AJ221*'7. INPUT O&amp;N UC'!$G560*'7. INPUT O&amp;N UC'!$I560</f>
        <v>0</v>
      </c>
      <c r="AK516" s="297">
        <f>'14. Cust BC'!AK221*'7. INPUT O&amp;N UC'!$G560*'7. INPUT O&amp;N UC'!$I560</f>
        <v>0</v>
      </c>
      <c r="AL516" s="297">
        <f>'14. Cust BC'!AL221*'7. INPUT O&amp;N UC'!$G560*'7. INPUT O&amp;N UC'!$I560</f>
        <v>0</v>
      </c>
      <c r="AM516" s="297">
        <f>'14. Cust BC'!AM221*'7. INPUT O&amp;N UC'!$G560*'7. INPUT O&amp;N UC'!$I560</f>
        <v>0</v>
      </c>
      <c r="AN516" s="297">
        <f>'14. Cust BC'!AN221*'7. INPUT O&amp;N UC'!$G560*'7. INPUT O&amp;N UC'!$I560</f>
        <v>0</v>
      </c>
      <c r="AO516" s="297">
        <f>'14. Cust BC'!AO221*'7. INPUT O&amp;N UC'!$G560*'7. INPUT O&amp;N UC'!$I560</f>
        <v>0</v>
      </c>
      <c r="AP516" s="297">
        <f>'14. Cust BC'!AP221*'7. INPUT O&amp;N UC'!$G560*'7. INPUT O&amp;N UC'!$I560</f>
        <v>0</v>
      </c>
      <c r="AQ516" s="297">
        <f>'14. Cust BC'!AQ221*'7. INPUT O&amp;N UC'!$G560*'7. INPUT O&amp;N UC'!$I560</f>
        <v>0</v>
      </c>
      <c r="AR516" s="297">
        <f>'14. Cust BC'!AR221*'7. INPUT O&amp;N UC'!$G560*'7. INPUT O&amp;N UC'!$I560</f>
        <v>0</v>
      </c>
      <c r="AS516" s="297">
        <f>'14. Cust BC'!AS221*'7. INPUT O&amp;N UC'!$G560*'7. INPUT O&amp;N UC'!$I560</f>
        <v>0</v>
      </c>
      <c r="AT516" s="297">
        <f>'14. Cust BC'!AT221*'7. INPUT O&amp;N UC'!$G560*'7. INPUT O&amp;N UC'!$I560</f>
        <v>0</v>
      </c>
      <c r="AU516" s="297">
        <f>'14. Cust BC'!AU221*'7. INPUT O&amp;N UC'!$G560*'7. INPUT O&amp;N UC'!$I560</f>
        <v>0</v>
      </c>
      <c r="AV516" s="297">
        <f>'14. Cust BC'!AV221*'7. INPUT O&amp;N UC'!$G560*'7. INPUT O&amp;N UC'!$I560</f>
        <v>0</v>
      </c>
      <c r="AW516" s="297">
        <f>'14. Cust BC'!AW221*'7. INPUT O&amp;N UC'!$G560*'7. INPUT O&amp;N UC'!$I560</f>
        <v>0</v>
      </c>
      <c r="AX516" s="297">
        <f>'14. Cust BC'!AX221*'7. INPUT O&amp;N UC'!$G560*'7. INPUT O&amp;N UC'!$I560</f>
        <v>0</v>
      </c>
      <c r="AY516" s="297">
        <f>'14. Cust BC'!AY221*'7. INPUT O&amp;N UC'!$G560*'7. INPUT O&amp;N UC'!$I560</f>
        <v>0</v>
      </c>
      <c r="AZ516" s="297">
        <f>'14. Cust BC'!AZ221*'7. INPUT O&amp;N UC'!$G560*'7. INPUT O&amp;N UC'!$I560</f>
        <v>0</v>
      </c>
      <c r="BA516" s="297">
        <f>'14. Cust BC'!BA221*'7. INPUT O&amp;N UC'!$G560*'7. INPUT O&amp;N UC'!$I560</f>
        <v>0</v>
      </c>
      <c r="BB516" s="297">
        <f>'14. Cust BC'!BB221*'7. INPUT O&amp;N UC'!$G560*'7. INPUT O&amp;N UC'!$I560</f>
        <v>0</v>
      </c>
      <c r="BC516" s="297">
        <f>'14. Cust BC'!BC221*'7. INPUT O&amp;N UC'!$G560*'7. INPUT O&amp;N UC'!$I560</f>
        <v>0</v>
      </c>
      <c r="BD516" s="297">
        <f>'14. Cust BC'!BD221*'7. INPUT O&amp;N UC'!$G560*'7. INPUT O&amp;N UC'!$I560</f>
        <v>0</v>
      </c>
      <c r="BE516" s="297">
        <f>'14. Cust BC'!BE221*'7. INPUT O&amp;N UC'!$G560*'7. INPUT O&amp;N UC'!$I560</f>
        <v>0</v>
      </c>
      <c r="BF516" s="297">
        <f>'14. Cust BC'!BF221*'7. INPUT O&amp;N UC'!$G560*'7. INPUT O&amp;N UC'!$I560</f>
        <v>0</v>
      </c>
      <c r="BG516" s="297">
        <f>'14. Cust BC'!BG221*'7. INPUT O&amp;N UC'!$G560*'7. INPUT O&amp;N UC'!$I560</f>
        <v>0</v>
      </c>
      <c r="BH516" s="297">
        <f>'14. Cust BC'!BH221*'7. INPUT O&amp;N UC'!$G560*'7. INPUT O&amp;N UC'!$I560</f>
        <v>0</v>
      </c>
      <c r="BI516" s="297">
        <f>'14. Cust BC'!BI221*'7. INPUT O&amp;N UC'!$G560*'7. INPUT O&amp;N UC'!$I560</f>
        <v>0</v>
      </c>
      <c r="BJ516" s="297">
        <f>'14. Cust BC'!BJ221*'7. INPUT O&amp;N UC'!$G560*'7. INPUT O&amp;N UC'!$I560</f>
        <v>0</v>
      </c>
      <c r="BK516" s="297">
        <f>'14. Cust BC'!BK221*'7. INPUT O&amp;N UC'!$G560*'7. INPUT O&amp;N UC'!$I560</f>
        <v>0</v>
      </c>
      <c r="BL516" s="297">
        <f>'14. Cust BC'!BL221*'7. INPUT O&amp;N UC'!$G560*'7. INPUT O&amp;N UC'!$I560</f>
        <v>0</v>
      </c>
      <c r="BM516" s="297">
        <f>'14. Cust BC'!BM221*'7. INPUT O&amp;N UC'!$G560*'7. INPUT O&amp;N UC'!$I560</f>
        <v>0</v>
      </c>
      <c r="BN516" s="297">
        <f>'14. Cust BC'!BN221*'7. INPUT O&amp;N UC'!$G560*'7. INPUT O&amp;N UC'!$I560</f>
        <v>0</v>
      </c>
      <c r="BO516" s="297">
        <f>'14. Cust BC'!BO221*'7. INPUT O&amp;N UC'!$G560*'7. INPUT O&amp;N UC'!$I560</f>
        <v>0</v>
      </c>
      <c r="BP516" s="297">
        <f>'14. Cust BC'!BP221*'7. INPUT O&amp;N UC'!$G560*'7. INPUT O&amp;N UC'!$I560</f>
        <v>0</v>
      </c>
      <c r="BQ516" s="297">
        <f>'14. Cust BC'!BQ221*'7. INPUT O&amp;N UC'!$G560*'7. INPUT O&amp;N UC'!$I560</f>
        <v>0</v>
      </c>
      <c r="BR516" s="297">
        <f>'14. Cust BC'!BR221*'7. INPUT O&amp;N UC'!$G560*'7. INPUT O&amp;N UC'!$I560</f>
        <v>0</v>
      </c>
      <c r="BS516" s="297">
        <f>'14. Cust BC'!BS221*'7. INPUT O&amp;N UC'!$G560*'7. INPUT O&amp;N UC'!$I560</f>
        <v>0</v>
      </c>
    </row>
    <row r="517" spans="1:71" s="80" customFormat="1" outlineLevel="2">
      <c r="B517" s="129" t="str">
        <f>'7. INPUT O&amp;N UC'!D543</f>
        <v>O&amp;N UC-7.4-Item #6</v>
      </c>
      <c r="C517" s="129">
        <f>'7. INPUT O&amp;N UC'!E543</f>
        <v>0</v>
      </c>
      <c r="E517" s="297">
        <f t="shared" si="269"/>
        <v>0</v>
      </c>
      <c r="F517" s="297">
        <f t="shared" si="270"/>
        <v>0</v>
      </c>
      <c r="G517" s="297">
        <f t="shared" si="271"/>
        <v>0</v>
      </c>
      <c r="H517" s="297">
        <f t="shared" si="272"/>
        <v>0</v>
      </c>
      <c r="I517" s="297">
        <f t="shared" si="273"/>
        <v>0</v>
      </c>
      <c r="J517" s="297">
        <f t="shared" si="274"/>
        <v>0</v>
      </c>
      <c r="K517" s="291"/>
      <c r="L517" s="297">
        <f>'14. Cust BC'!L222*'7. INPUT O&amp;N UC'!$G561*'7. INPUT O&amp;N UC'!$I561</f>
        <v>0</v>
      </c>
      <c r="M517" s="297">
        <f>'14. Cust BC'!M222*'7. INPUT O&amp;N UC'!$G561*'7. INPUT O&amp;N UC'!$I561</f>
        <v>0</v>
      </c>
      <c r="N517" s="297">
        <f>'14. Cust BC'!N222*'7. INPUT O&amp;N UC'!$G561*'7. INPUT O&amp;N UC'!$I561</f>
        <v>0</v>
      </c>
      <c r="O517" s="297">
        <f>'14. Cust BC'!O222*'7. INPUT O&amp;N UC'!$G561*'7. INPUT O&amp;N UC'!$I561</f>
        <v>0</v>
      </c>
      <c r="P517" s="297">
        <f>'14. Cust BC'!P222*'7. INPUT O&amp;N UC'!$G561*'7. INPUT O&amp;N UC'!$I561</f>
        <v>0</v>
      </c>
      <c r="Q517" s="297">
        <f>'14. Cust BC'!Q222*'7. INPUT O&amp;N UC'!$G561*'7. INPUT O&amp;N UC'!$I561</f>
        <v>0</v>
      </c>
      <c r="R517" s="297">
        <f>'14. Cust BC'!R222*'7. INPUT O&amp;N UC'!$G561*'7. INPUT O&amp;N UC'!$I561</f>
        <v>0</v>
      </c>
      <c r="S517" s="297">
        <f>'14. Cust BC'!S222*'7. INPUT O&amp;N UC'!$G561*'7. INPUT O&amp;N UC'!$I561</f>
        <v>0</v>
      </c>
      <c r="T517" s="297">
        <f>'14. Cust BC'!T222*'7. INPUT O&amp;N UC'!$G561*'7. INPUT O&amp;N UC'!$I561</f>
        <v>0</v>
      </c>
      <c r="U517" s="297">
        <f>'14. Cust BC'!U222*'7. INPUT O&amp;N UC'!$G561*'7. INPUT O&amp;N UC'!$I561</f>
        <v>0</v>
      </c>
      <c r="V517" s="297">
        <f>'14. Cust BC'!V222*'7. INPUT O&amp;N UC'!$G561*'7. INPUT O&amp;N UC'!$I561</f>
        <v>0</v>
      </c>
      <c r="W517" s="297">
        <f>'14. Cust BC'!W222*'7. INPUT O&amp;N UC'!$G561*'7. INPUT O&amp;N UC'!$I561</f>
        <v>0</v>
      </c>
      <c r="X517" s="297">
        <f>'14. Cust BC'!X222*'7. INPUT O&amp;N UC'!$G561*'7. INPUT O&amp;N UC'!$I561</f>
        <v>0</v>
      </c>
      <c r="Y517" s="297">
        <f>'14. Cust BC'!Y222*'7. INPUT O&amp;N UC'!$G561*'7. INPUT O&amp;N UC'!$I561</f>
        <v>0</v>
      </c>
      <c r="Z517" s="297">
        <f>'14. Cust BC'!Z222*'7. INPUT O&amp;N UC'!$G561*'7. INPUT O&amp;N UC'!$I561</f>
        <v>0</v>
      </c>
      <c r="AA517" s="297">
        <f>'14. Cust BC'!AA222*'7. INPUT O&amp;N UC'!$G561*'7. INPUT O&amp;N UC'!$I561</f>
        <v>0</v>
      </c>
      <c r="AB517" s="297">
        <f>'14. Cust BC'!AB222*'7. INPUT O&amp;N UC'!$G561*'7. INPUT O&amp;N UC'!$I561</f>
        <v>0</v>
      </c>
      <c r="AC517" s="297">
        <f>'14. Cust BC'!AC222*'7. INPUT O&amp;N UC'!$G561*'7. INPUT O&amp;N UC'!$I561</f>
        <v>0</v>
      </c>
      <c r="AD517" s="297">
        <f>'14. Cust BC'!AD222*'7. INPUT O&amp;N UC'!$G561*'7. INPUT O&amp;N UC'!$I561</f>
        <v>0</v>
      </c>
      <c r="AE517" s="297">
        <f>'14. Cust BC'!AE222*'7. INPUT O&amp;N UC'!$G561*'7. INPUT O&amp;N UC'!$I561</f>
        <v>0</v>
      </c>
      <c r="AF517" s="297">
        <f>'14. Cust BC'!AF222*'7. INPUT O&amp;N UC'!$G561*'7. INPUT O&amp;N UC'!$I561</f>
        <v>0</v>
      </c>
      <c r="AG517" s="297">
        <f>'14. Cust BC'!AG222*'7. INPUT O&amp;N UC'!$G561*'7. INPUT O&amp;N UC'!$I561</f>
        <v>0</v>
      </c>
      <c r="AH517" s="297">
        <f>'14. Cust BC'!AH222*'7. INPUT O&amp;N UC'!$G561*'7. INPUT O&amp;N UC'!$I561</f>
        <v>0</v>
      </c>
      <c r="AI517" s="297">
        <f>'14. Cust BC'!AI222*'7. INPUT O&amp;N UC'!$G561*'7. INPUT O&amp;N UC'!$I561</f>
        <v>0</v>
      </c>
      <c r="AJ517" s="297">
        <f>'14. Cust BC'!AJ222*'7. INPUT O&amp;N UC'!$G561*'7. INPUT O&amp;N UC'!$I561</f>
        <v>0</v>
      </c>
      <c r="AK517" s="297">
        <f>'14. Cust BC'!AK222*'7. INPUT O&amp;N UC'!$G561*'7. INPUT O&amp;N UC'!$I561</f>
        <v>0</v>
      </c>
      <c r="AL517" s="297">
        <f>'14. Cust BC'!AL222*'7. INPUT O&amp;N UC'!$G561*'7. INPUT O&amp;N UC'!$I561</f>
        <v>0</v>
      </c>
      <c r="AM517" s="297">
        <f>'14. Cust BC'!AM222*'7. INPUT O&amp;N UC'!$G561*'7. INPUT O&amp;N UC'!$I561</f>
        <v>0</v>
      </c>
      <c r="AN517" s="297">
        <f>'14. Cust BC'!AN222*'7. INPUT O&amp;N UC'!$G561*'7. INPUT O&amp;N UC'!$I561</f>
        <v>0</v>
      </c>
      <c r="AO517" s="297">
        <f>'14. Cust BC'!AO222*'7. INPUT O&amp;N UC'!$G561*'7. INPUT O&amp;N UC'!$I561</f>
        <v>0</v>
      </c>
      <c r="AP517" s="297">
        <f>'14. Cust BC'!AP222*'7. INPUT O&amp;N UC'!$G561*'7. INPUT O&amp;N UC'!$I561</f>
        <v>0</v>
      </c>
      <c r="AQ517" s="297">
        <f>'14. Cust BC'!AQ222*'7. INPUT O&amp;N UC'!$G561*'7. INPUT O&amp;N UC'!$I561</f>
        <v>0</v>
      </c>
      <c r="AR517" s="297">
        <f>'14. Cust BC'!AR222*'7. INPUT O&amp;N UC'!$G561*'7. INPUT O&amp;N UC'!$I561</f>
        <v>0</v>
      </c>
      <c r="AS517" s="297">
        <f>'14. Cust BC'!AS222*'7. INPUT O&amp;N UC'!$G561*'7. INPUT O&amp;N UC'!$I561</f>
        <v>0</v>
      </c>
      <c r="AT517" s="297">
        <f>'14. Cust BC'!AT222*'7. INPUT O&amp;N UC'!$G561*'7. INPUT O&amp;N UC'!$I561</f>
        <v>0</v>
      </c>
      <c r="AU517" s="297">
        <f>'14. Cust BC'!AU222*'7. INPUT O&amp;N UC'!$G561*'7. INPUT O&amp;N UC'!$I561</f>
        <v>0</v>
      </c>
      <c r="AV517" s="297">
        <f>'14. Cust BC'!AV222*'7. INPUT O&amp;N UC'!$G561*'7. INPUT O&amp;N UC'!$I561</f>
        <v>0</v>
      </c>
      <c r="AW517" s="297">
        <f>'14. Cust BC'!AW222*'7. INPUT O&amp;N UC'!$G561*'7. INPUT O&amp;N UC'!$I561</f>
        <v>0</v>
      </c>
      <c r="AX517" s="297">
        <f>'14. Cust BC'!AX222*'7. INPUT O&amp;N UC'!$G561*'7. INPUT O&amp;N UC'!$I561</f>
        <v>0</v>
      </c>
      <c r="AY517" s="297">
        <f>'14. Cust BC'!AY222*'7. INPUT O&amp;N UC'!$G561*'7. INPUT O&amp;N UC'!$I561</f>
        <v>0</v>
      </c>
      <c r="AZ517" s="297">
        <f>'14. Cust BC'!AZ222*'7. INPUT O&amp;N UC'!$G561*'7. INPUT O&amp;N UC'!$I561</f>
        <v>0</v>
      </c>
      <c r="BA517" s="297">
        <f>'14. Cust BC'!BA222*'7. INPUT O&amp;N UC'!$G561*'7. INPUT O&amp;N UC'!$I561</f>
        <v>0</v>
      </c>
      <c r="BB517" s="297">
        <f>'14. Cust BC'!BB222*'7. INPUT O&amp;N UC'!$G561*'7. INPUT O&amp;N UC'!$I561</f>
        <v>0</v>
      </c>
      <c r="BC517" s="297">
        <f>'14. Cust BC'!BC222*'7. INPUT O&amp;N UC'!$G561*'7. INPUT O&amp;N UC'!$I561</f>
        <v>0</v>
      </c>
      <c r="BD517" s="297">
        <f>'14. Cust BC'!BD222*'7. INPUT O&amp;N UC'!$G561*'7. INPUT O&amp;N UC'!$I561</f>
        <v>0</v>
      </c>
      <c r="BE517" s="297">
        <f>'14. Cust BC'!BE222*'7. INPUT O&amp;N UC'!$G561*'7. INPUT O&amp;N UC'!$I561</f>
        <v>0</v>
      </c>
      <c r="BF517" s="297">
        <f>'14. Cust BC'!BF222*'7. INPUT O&amp;N UC'!$G561*'7. INPUT O&amp;N UC'!$I561</f>
        <v>0</v>
      </c>
      <c r="BG517" s="297">
        <f>'14. Cust BC'!BG222*'7. INPUT O&amp;N UC'!$G561*'7. INPUT O&amp;N UC'!$I561</f>
        <v>0</v>
      </c>
      <c r="BH517" s="297">
        <f>'14. Cust BC'!BH222*'7. INPUT O&amp;N UC'!$G561*'7. INPUT O&amp;N UC'!$I561</f>
        <v>0</v>
      </c>
      <c r="BI517" s="297">
        <f>'14. Cust BC'!BI222*'7. INPUT O&amp;N UC'!$G561*'7. INPUT O&amp;N UC'!$I561</f>
        <v>0</v>
      </c>
      <c r="BJ517" s="297">
        <f>'14. Cust BC'!BJ222*'7. INPUT O&amp;N UC'!$G561*'7. INPUT O&amp;N UC'!$I561</f>
        <v>0</v>
      </c>
      <c r="BK517" s="297">
        <f>'14. Cust BC'!BK222*'7. INPUT O&amp;N UC'!$G561*'7. INPUT O&amp;N UC'!$I561</f>
        <v>0</v>
      </c>
      <c r="BL517" s="297">
        <f>'14. Cust BC'!BL222*'7. INPUT O&amp;N UC'!$G561*'7. INPUT O&amp;N UC'!$I561</f>
        <v>0</v>
      </c>
      <c r="BM517" s="297">
        <f>'14. Cust BC'!BM222*'7. INPUT O&amp;N UC'!$G561*'7. INPUT O&amp;N UC'!$I561</f>
        <v>0</v>
      </c>
      <c r="BN517" s="297">
        <f>'14. Cust BC'!BN222*'7. INPUT O&amp;N UC'!$G561*'7. INPUT O&amp;N UC'!$I561</f>
        <v>0</v>
      </c>
      <c r="BO517" s="297">
        <f>'14. Cust BC'!BO222*'7. INPUT O&amp;N UC'!$G561*'7. INPUT O&amp;N UC'!$I561</f>
        <v>0</v>
      </c>
      <c r="BP517" s="297">
        <f>'14. Cust BC'!BP222*'7. INPUT O&amp;N UC'!$G561*'7. INPUT O&amp;N UC'!$I561</f>
        <v>0</v>
      </c>
      <c r="BQ517" s="297">
        <f>'14. Cust BC'!BQ222*'7. INPUT O&amp;N UC'!$G561*'7. INPUT O&amp;N UC'!$I561</f>
        <v>0</v>
      </c>
      <c r="BR517" s="297">
        <f>'14. Cust BC'!BR222*'7. INPUT O&amp;N UC'!$G561*'7. INPUT O&amp;N UC'!$I561</f>
        <v>0</v>
      </c>
      <c r="BS517" s="297">
        <f>'14. Cust BC'!BS222*'7. INPUT O&amp;N UC'!$G561*'7. INPUT O&amp;N UC'!$I561</f>
        <v>0</v>
      </c>
    </row>
    <row r="518" spans="1:71" s="80" customFormat="1" outlineLevel="2">
      <c r="B518" s="129" t="str">
        <f>'7. INPUT O&amp;N UC'!D544</f>
        <v>O&amp;N UC-7.4-Item #7</v>
      </c>
      <c r="C518" s="129">
        <f>'7. INPUT O&amp;N UC'!E544</f>
        <v>0</v>
      </c>
      <c r="E518" s="297">
        <f t="shared" si="269"/>
        <v>0</v>
      </c>
      <c r="F518" s="297">
        <f t="shared" si="270"/>
        <v>0</v>
      </c>
      <c r="G518" s="297">
        <f t="shared" si="271"/>
        <v>0</v>
      </c>
      <c r="H518" s="297">
        <f t="shared" si="272"/>
        <v>0</v>
      </c>
      <c r="I518" s="297">
        <f t="shared" si="273"/>
        <v>0</v>
      </c>
      <c r="J518" s="297">
        <f t="shared" si="274"/>
        <v>0</v>
      </c>
      <c r="K518" s="309"/>
      <c r="L518" s="297">
        <f>'14. Cust BC'!L223*'7. INPUT O&amp;N UC'!$G562*'7. INPUT O&amp;N UC'!$I562</f>
        <v>0</v>
      </c>
      <c r="M518" s="297">
        <f>'14. Cust BC'!M223*'7. INPUT O&amp;N UC'!$G562*'7. INPUT O&amp;N UC'!$I562</f>
        <v>0</v>
      </c>
      <c r="N518" s="297">
        <f>'14. Cust BC'!N223*'7. INPUT O&amp;N UC'!$G562*'7. INPUT O&amp;N UC'!$I562</f>
        <v>0</v>
      </c>
      <c r="O518" s="297">
        <f>'14. Cust BC'!O223*'7. INPUT O&amp;N UC'!$G562*'7. INPUT O&amp;N UC'!$I562</f>
        <v>0</v>
      </c>
      <c r="P518" s="297">
        <f>'14. Cust BC'!P223*'7. INPUT O&amp;N UC'!$G562*'7. INPUT O&amp;N UC'!$I562</f>
        <v>0</v>
      </c>
      <c r="Q518" s="297">
        <f>'14. Cust BC'!Q223*'7. INPUT O&amp;N UC'!$G562*'7. INPUT O&amp;N UC'!$I562</f>
        <v>0</v>
      </c>
      <c r="R518" s="297">
        <f>'14. Cust BC'!R223*'7. INPUT O&amp;N UC'!$G562*'7. INPUT O&amp;N UC'!$I562</f>
        <v>0</v>
      </c>
      <c r="S518" s="297">
        <f>'14. Cust BC'!S223*'7. INPUT O&amp;N UC'!$G562*'7. INPUT O&amp;N UC'!$I562</f>
        <v>0</v>
      </c>
      <c r="T518" s="297">
        <f>'14. Cust BC'!T223*'7. INPUT O&amp;N UC'!$G562*'7. INPUT O&amp;N UC'!$I562</f>
        <v>0</v>
      </c>
      <c r="U518" s="297">
        <f>'14. Cust BC'!U223*'7. INPUT O&amp;N UC'!$G562*'7. INPUT O&amp;N UC'!$I562</f>
        <v>0</v>
      </c>
      <c r="V518" s="297">
        <f>'14. Cust BC'!V223*'7. INPUT O&amp;N UC'!$G562*'7. INPUT O&amp;N UC'!$I562</f>
        <v>0</v>
      </c>
      <c r="W518" s="297">
        <f>'14. Cust BC'!W223*'7. INPUT O&amp;N UC'!$G562*'7. INPUT O&amp;N UC'!$I562</f>
        <v>0</v>
      </c>
      <c r="X518" s="297">
        <f>'14. Cust BC'!X223*'7. INPUT O&amp;N UC'!$G562*'7. INPUT O&amp;N UC'!$I562</f>
        <v>0</v>
      </c>
      <c r="Y518" s="297">
        <f>'14. Cust BC'!Y223*'7. INPUT O&amp;N UC'!$G562*'7. INPUT O&amp;N UC'!$I562</f>
        <v>0</v>
      </c>
      <c r="Z518" s="297">
        <f>'14. Cust BC'!Z223*'7. INPUT O&amp;N UC'!$G562*'7. INPUT O&amp;N UC'!$I562</f>
        <v>0</v>
      </c>
      <c r="AA518" s="297">
        <f>'14. Cust BC'!AA223*'7. INPUT O&amp;N UC'!$G562*'7. INPUT O&amp;N UC'!$I562</f>
        <v>0</v>
      </c>
      <c r="AB518" s="297">
        <f>'14. Cust BC'!AB223*'7. INPUT O&amp;N UC'!$G562*'7. INPUT O&amp;N UC'!$I562</f>
        <v>0</v>
      </c>
      <c r="AC518" s="297">
        <f>'14. Cust BC'!AC223*'7. INPUT O&amp;N UC'!$G562*'7. INPUT O&amp;N UC'!$I562</f>
        <v>0</v>
      </c>
      <c r="AD518" s="297">
        <f>'14. Cust BC'!AD223*'7. INPUT O&amp;N UC'!$G562*'7. INPUT O&amp;N UC'!$I562</f>
        <v>0</v>
      </c>
      <c r="AE518" s="297">
        <f>'14. Cust BC'!AE223*'7. INPUT O&amp;N UC'!$G562*'7. INPUT O&amp;N UC'!$I562</f>
        <v>0</v>
      </c>
      <c r="AF518" s="297">
        <f>'14. Cust BC'!AF223*'7. INPUT O&amp;N UC'!$G562*'7. INPUT O&amp;N UC'!$I562</f>
        <v>0</v>
      </c>
      <c r="AG518" s="297">
        <f>'14. Cust BC'!AG223*'7. INPUT O&amp;N UC'!$G562*'7. INPUT O&amp;N UC'!$I562</f>
        <v>0</v>
      </c>
      <c r="AH518" s="297">
        <f>'14. Cust BC'!AH223*'7. INPUT O&amp;N UC'!$G562*'7. INPUT O&amp;N UC'!$I562</f>
        <v>0</v>
      </c>
      <c r="AI518" s="297">
        <f>'14. Cust BC'!AI223*'7. INPUT O&amp;N UC'!$G562*'7. INPUT O&amp;N UC'!$I562</f>
        <v>0</v>
      </c>
      <c r="AJ518" s="297">
        <f>'14. Cust BC'!AJ223*'7. INPUT O&amp;N UC'!$G562*'7. INPUT O&amp;N UC'!$I562</f>
        <v>0</v>
      </c>
      <c r="AK518" s="297">
        <f>'14. Cust BC'!AK223*'7. INPUT O&amp;N UC'!$G562*'7. INPUT O&amp;N UC'!$I562</f>
        <v>0</v>
      </c>
      <c r="AL518" s="297">
        <f>'14. Cust BC'!AL223*'7. INPUT O&amp;N UC'!$G562*'7. INPUT O&amp;N UC'!$I562</f>
        <v>0</v>
      </c>
      <c r="AM518" s="297">
        <f>'14. Cust BC'!AM223*'7. INPUT O&amp;N UC'!$G562*'7. INPUT O&amp;N UC'!$I562</f>
        <v>0</v>
      </c>
      <c r="AN518" s="297">
        <f>'14. Cust BC'!AN223*'7. INPUT O&amp;N UC'!$G562*'7. INPUT O&amp;N UC'!$I562</f>
        <v>0</v>
      </c>
      <c r="AO518" s="297">
        <f>'14. Cust BC'!AO223*'7. INPUT O&amp;N UC'!$G562*'7. INPUT O&amp;N UC'!$I562</f>
        <v>0</v>
      </c>
      <c r="AP518" s="297">
        <f>'14. Cust BC'!AP223*'7. INPUT O&amp;N UC'!$G562*'7. INPUT O&amp;N UC'!$I562</f>
        <v>0</v>
      </c>
      <c r="AQ518" s="297">
        <f>'14. Cust BC'!AQ223*'7. INPUT O&amp;N UC'!$G562*'7. INPUT O&amp;N UC'!$I562</f>
        <v>0</v>
      </c>
      <c r="AR518" s="297">
        <f>'14. Cust BC'!AR223*'7. INPUT O&amp;N UC'!$G562*'7. INPUT O&amp;N UC'!$I562</f>
        <v>0</v>
      </c>
      <c r="AS518" s="297">
        <f>'14. Cust BC'!AS223*'7. INPUT O&amp;N UC'!$G562*'7. INPUT O&amp;N UC'!$I562</f>
        <v>0</v>
      </c>
      <c r="AT518" s="297">
        <f>'14. Cust BC'!AT223*'7. INPUT O&amp;N UC'!$G562*'7. INPUT O&amp;N UC'!$I562</f>
        <v>0</v>
      </c>
      <c r="AU518" s="297">
        <f>'14. Cust BC'!AU223*'7. INPUT O&amp;N UC'!$G562*'7. INPUT O&amp;N UC'!$I562</f>
        <v>0</v>
      </c>
      <c r="AV518" s="297">
        <f>'14. Cust BC'!AV223*'7. INPUT O&amp;N UC'!$G562*'7. INPUT O&amp;N UC'!$I562</f>
        <v>0</v>
      </c>
      <c r="AW518" s="297">
        <f>'14. Cust BC'!AW223*'7. INPUT O&amp;N UC'!$G562*'7. INPUT O&amp;N UC'!$I562</f>
        <v>0</v>
      </c>
      <c r="AX518" s="297">
        <f>'14. Cust BC'!AX223*'7. INPUT O&amp;N UC'!$G562*'7. INPUT O&amp;N UC'!$I562</f>
        <v>0</v>
      </c>
      <c r="AY518" s="297">
        <f>'14. Cust BC'!AY223*'7. INPUT O&amp;N UC'!$G562*'7. INPUT O&amp;N UC'!$I562</f>
        <v>0</v>
      </c>
      <c r="AZ518" s="297">
        <f>'14. Cust BC'!AZ223*'7. INPUT O&amp;N UC'!$G562*'7. INPUT O&amp;N UC'!$I562</f>
        <v>0</v>
      </c>
      <c r="BA518" s="297">
        <f>'14. Cust BC'!BA223*'7. INPUT O&amp;N UC'!$G562*'7. INPUT O&amp;N UC'!$I562</f>
        <v>0</v>
      </c>
      <c r="BB518" s="297">
        <f>'14. Cust BC'!BB223*'7. INPUT O&amp;N UC'!$G562*'7. INPUT O&amp;N UC'!$I562</f>
        <v>0</v>
      </c>
      <c r="BC518" s="297">
        <f>'14. Cust BC'!BC223*'7. INPUT O&amp;N UC'!$G562*'7. INPUT O&amp;N UC'!$I562</f>
        <v>0</v>
      </c>
      <c r="BD518" s="297">
        <f>'14. Cust BC'!BD223*'7. INPUT O&amp;N UC'!$G562*'7. INPUT O&amp;N UC'!$I562</f>
        <v>0</v>
      </c>
      <c r="BE518" s="297">
        <f>'14. Cust BC'!BE223*'7. INPUT O&amp;N UC'!$G562*'7. INPUT O&amp;N UC'!$I562</f>
        <v>0</v>
      </c>
      <c r="BF518" s="297">
        <f>'14. Cust BC'!BF223*'7. INPUT O&amp;N UC'!$G562*'7. INPUT O&amp;N UC'!$I562</f>
        <v>0</v>
      </c>
      <c r="BG518" s="297">
        <f>'14. Cust BC'!BG223*'7. INPUT O&amp;N UC'!$G562*'7. INPUT O&amp;N UC'!$I562</f>
        <v>0</v>
      </c>
      <c r="BH518" s="297">
        <f>'14. Cust BC'!BH223*'7. INPUT O&amp;N UC'!$G562*'7. INPUT O&amp;N UC'!$I562</f>
        <v>0</v>
      </c>
      <c r="BI518" s="297">
        <f>'14. Cust BC'!BI223*'7. INPUT O&amp;N UC'!$G562*'7. INPUT O&amp;N UC'!$I562</f>
        <v>0</v>
      </c>
      <c r="BJ518" s="297">
        <f>'14. Cust BC'!BJ223*'7. INPUT O&amp;N UC'!$G562*'7. INPUT O&amp;N UC'!$I562</f>
        <v>0</v>
      </c>
      <c r="BK518" s="297">
        <f>'14. Cust BC'!BK223*'7. INPUT O&amp;N UC'!$G562*'7. INPUT O&amp;N UC'!$I562</f>
        <v>0</v>
      </c>
      <c r="BL518" s="297">
        <f>'14. Cust BC'!BL223*'7. INPUT O&amp;N UC'!$G562*'7. INPUT O&amp;N UC'!$I562</f>
        <v>0</v>
      </c>
      <c r="BM518" s="297">
        <f>'14. Cust BC'!BM223*'7. INPUT O&amp;N UC'!$G562*'7. INPUT O&amp;N UC'!$I562</f>
        <v>0</v>
      </c>
      <c r="BN518" s="297">
        <f>'14. Cust BC'!BN223*'7. INPUT O&amp;N UC'!$G562*'7. INPUT O&amp;N UC'!$I562</f>
        <v>0</v>
      </c>
      <c r="BO518" s="297">
        <f>'14. Cust BC'!BO223*'7. INPUT O&amp;N UC'!$G562*'7. INPUT O&amp;N UC'!$I562</f>
        <v>0</v>
      </c>
      <c r="BP518" s="297">
        <f>'14. Cust BC'!BP223*'7. INPUT O&amp;N UC'!$G562*'7. INPUT O&amp;N UC'!$I562</f>
        <v>0</v>
      </c>
      <c r="BQ518" s="297">
        <f>'14. Cust BC'!BQ223*'7. INPUT O&amp;N UC'!$G562*'7. INPUT O&amp;N UC'!$I562</f>
        <v>0</v>
      </c>
      <c r="BR518" s="297">
        <f>'14. Cust BC'!BR223*'7. INPUT O&amp;N UC'!$G562*'7. INPUT O&amp;N UC'!$I562</f>
        <v>0</v>
      </c>
      <c r="BS518" s="297">
        <f>'14. Cust BC'!BS223*'7. INPUT O&amp;N UC'!$G562*'7. INPUT O&amp;N UC'!$I562</f>
        <v>0</v>
      </c>
    </row>
    <row r="519" spans="1:71" s="80" customFormat="1" outlineLevel="2">
      <c r="B519" s="129" t="str">
        <f>'7. INPUT O&amp;N UC'!D545</f>
        <v>O&amp;N UC-7.4-Item #8</v>
      </c>
      <c r="C519" s="129">
        <f>'7. INPUT O&amp;N UC'!E545</f>
        <v>0</v>
      </c>
      <c r="E519" s="297">
        <f t="shared" si="269"/>
        <v>0</v>
      </c>
      <c r="F519" s="297">
        <f t="shared" si="270"/>
        <v>0</v>
      </c>
      <c r="G519" s="297">
        <f t="shared" si="271"/>
        <v>0</v>
      </c>
      <c r="H519" s="297">
        <f t="shared" si="272"/>
        <v>0</v>
      </c>
      <c r="I519" s="297">
        <f t="shared" si="273"/>
        <v>0</v>
      </c>
      <c r="J519" s="297">
        <f t="shared" si="274"/>
        <v>0</v>
      </c>
      <c r="K519" s="291"/>
      <c r="L519" s="297">
        <f>'14. Cust BC'!L224*'7. INPUT O&amp;N UC'!$G563*'7. INPUT O&amp;N UC'!$I563</f>
        <v>0</v>
      </c>
      <c r="M519" s="297">
        <f>'14. Cust BC'!M224*'7. INPUT O&amp;N UC'!$G563*'7. INPUT O&amp;N UC'!$I563</f>
        <v>0</v>
      </c>
      <c r="N519" s="297">
        <f>'14. Cust BC'!N224*'7. INPUT O&amp;N UC'!$G563*'7. INPUT O&amp;N UC'!$I563</f>
        <v>0</v>
      </c>
      <c r="O519" s="297">
        <f>'14. Cust BC'!O224*'7. INPUT O&amp;N UC'!$G563*'7. INPUT O&amp;N UC'!$I563</f>
        <v>0</v>
      </c>
      <c r="P519" s="297">
        <f>'14. Cust BC'!P224*'7. INPUT O&amp;N UC'!$G563*'7. INPUT O&amp;N UC'!$I563</f>
        <v>0</v>
      </c>
      <c r="Q519" s="297">
        <f>'14. Cust BC'!Q224*'7. INPUT O&amp;N UC'!$G563*'7. INPUT O&amp;N UC'!$I563</f>
        <v>0</v>
      </c>
      <c r="R519" s="297">
        <f>'14. Cust BC'!R224*'7. INPUT O&amp;N UC'!$G563*'7. INPUT O&amp;N UC'!$I563</f>
        <v>0</v>
      </c>
      <c r="S519" s="297">
        <f>'14. Cust BC'!S224*'7. INPUT O&amp;N UC'!$G563*'7. INPUT O&amp;N UC'!$I563</f>
        <v>0</v>
      </c>
      <c r="T519" s="297">
        <f>'14. Cust BC'!T224*'7. INPUT O&amp;N UC'!$G563*'7. INPUT O&amp;N UC'!$I563</f>
        <v>0</v>
      </c>
      <c r="U519" s="297">
        <f>'14. Cust BC'!U224*'7. INPUT O&amp;N UC'!$G563*'7. INPUT O&amp;N UC'!$I563</f>
        <v>0</v>
      </c>
      <c r="V519" s="297">
        <f>'14. Cust BC'!V224*'7. INPUT O&amp;N UC'!$G563*'7. INPUT O&amp;N UC'!$I563</f>
        <v>0</v>
      </c>
      <c r="W519" s="297">
        <f>'14. Cust BC'!W224*'7. INPUT O&amp;N UC'!$G563*'7. INPUT O&amp;N UC'!$I563</f>
        <v>0</v>
      </c>
      <c r="X519" s="297">
        <f>'14. Cust BC'!X224*'7. INPUT O&amp;N UC'!$G563*'7. INPUT O&amp;N UC'!$I563</f>
        <v>0</v>
      </c>
      <c r="Y519" s="297">
        <f>'14. Cust BC'!Y224*'7. INPUT O&amp;N UC'!$G563*'7. INPUT O&amp;N UC'!$I563</f>
        <v>0</v>
      </c>
      <c r="Z519" s="297">
        <f>'14. Cust BC'!Z224*'7. INPUT O&amp;N UC'!$G563*'7. INPUT O&amp;N UC'!$I563</f>
        <v>0</v>
      </c>
      <c r="AA519" s="297">
        <f>'14. Cust BC'!AA224*'7. INPUT O&amp;N UC'!$G563*'7. INPUT O&amp;N UC'!$I563</f>
        <v>0</v>
      </c>
      <c r="AB519" s="297">
        <f>'14. Cust BC'!AB224*'7. INPUT O&amp;N UC'!$G563*'7. INPUT O&amp;N UC'!$I563</f>
        <v>0</v>
      </c>
      <c r="AC519" s="297">
        <f>'14. Cust BC'!AC224*'7. INPUT O&amp;N UC'!$G563*'7. INPUT O&amp;N UC'!$I563</f>
        <v>0</v>
      </c>
      <c r="AD519" s="297">
        <f>'14. Cust BC'!AD224*'7. INPUT O&amp;N UC'!$G563*'7. INPUT O&amp;N UC'!$I563</f>
        <v>0</v>
      </c>
      <c r="AE519" s="297">
        <f>'14. Cust BC'!AE224*'7. INPUT O&amp;N UC'!$G563*'7. INPUT O&amp;N UC'!$I563</f>
        <v>0</v>
      </c>
      <c r="AF519" s="297">
        <f>'14. Cust BC'!AF224*'7. INPUT O&amp;N UC'!$G563*'7. INPUT O&amp;N UC'!$I563</f>
        <v>0</v>
      </c>
      <c r="AG519" s="297">
        <f>'14. Cust BC'!AG224*'7. INPUT O&amp;N UC'!$G563*'7. INPUT O&amp;N UC'!$I563</f>
        <v>0</v>
      </c>
      <c r="AH519" s="297">
        <f>'14. Cust BC'!AH224*'7. INPUT O&amp;N UC'!$G563*'7. INPUT O&amp;N UC'!$I563</f>
        <v>0</v>
      </c>
      <c r="AI519" s="297">
        <f>'14. Cust BC'!AI224*'7. INPUT O&amp;N UC'!$G563*'7. INPUT O&amp;N UC'!$I563</f>
        <v>0</v>
      </c>
      <c r="AJ519" s="297">
        <f>'14. Cust BC'!AJ224*'7. INPUT O&amp;N UC'!$G563*'7. INPUT O&amp;N UC'!$I563</f>
        <v>0</v>
      </c>
      <c r="AK519" s="297">
        <f>'14. Cust BC'!AK224*'7. INPUT O&amp;N UC'!$G563*'7. INPUT O&amp;N UC'!$I563</f>
        <v>0</v>
      </c>
      <c r="AL519" s="297">
        <f>'14. Cust BC'!AL224*'7. INPUT O&amp;N UC'!$G563*'7. INPUT O&amp;N UC'!$I563</f>
        <v>0</v>
      </c>
      <c r="AM519" s="297">
        <f>'14. Cust BC'!AM224*'7. INPUT O&amp;N UC'!$G563*'7. INPUT O&amp;N UC'!$I563</f>
        <v>0</v>
      </c>
      <c r="AN519" s="297">
        <f>'14. Cust BC'!AN224*'7. INPUT O&amp;N UC'!$G563*'7. INPUT O&amp;N UC'!$I563</f>
        <v>0</v>
      </c>
      <c r="AO519" s="297">
        <f>'14. Cust BC'!AO224*'7. INPUT O&amp;N UC'!$G563*'7. INPUT O&amp;N UC'!$I563</f>
        <v>0</v>
      </c>
      <c r="AP519" s="297">
        <f>'14. Cust BC'!AP224*'7. INPUT O&amp;N UC'!$G563*'7. INPUT O&amp;N UC'!$I563</f>
        <v>0</v>
      </c>
      <c r="AQ519" s="297">
        <f>'14. Cust BC'!AQ224*'7. INPUT O&amp;N UC'!$G563*'7. INPUT O&amp;N UC'!$I563</f>
        <v>0</v>
      </c>
      <c r="AR519" s="297">
        <f>'14. Cust BC'!AR224*'7. INPUT O&amp;N UC'!$G563*'7. INPUT O&amp;N UC'!$I563</f>
        <v>0</v>
      </c>
      <c r="AS519" s="297">
        <f>'14. Cust BC'!AS224*'7. INPUT O&amp;N UC'!$G563*'7. INPUT O&amp;N UC'!$I563</f>
        <v>0</v>
      </c>
      <c r="AT519" s="297">
        <f>'14. Cust BC'!AT224*'7. INPUT O&amp;N UC'!$G563*'7. INPUT O&amp;N UC'!$I563</f>
        <v>0</v>
      </c>
      <c r="AU519" s="297">
        <f>'14. Cust BC'!AU224*'7. INPUT O&amp;N UC'!$G563*'7. INPUT O&amp;N UC'!$I563</f>
        <v>0</v>
      </c>
      <c r="AV519" s="297">
        <f>'14. Cust BC'!AV224*'7. INPUT O&amp;N UC'!$G563*'7. INPUT O&amp;N UC'!$I563</f>
        <v>0</v>
      </c>
      <c r="AW519" s="297">
        <f>'14. Cust BC'!AW224*'7. INPUT O&amp;N UC'!$G563*'7. INPUT O&amp;N UC'!$I563</f>
        <v>0</v>
      </c>
      <c r="AX519" s="297">
        <f>'14. Cust BC'!AX224*'7. INPUT O&amp;N UC'!$G563*'7. INPUT O&amp;N UC'!$I563</f>
        <v>0</v>
      </c>
      <c r="AY519" s="297">
        <f>'14. Cust BC'!AY224*'7. INPUT O&amp;N UC'!$G563*'7. INPUT O&amp;N UC'!$I563</f>
        <v>0</v>
      </c>
      <c r="AZ519" s="297">
        <f>'14. Cust BC'!AZ224*'7. INPUT O&amp;N UC'!$G563*'7. INPUT O&amp;N UC'!$I563</f>
        <v>0</v>
      </c>
      <c r="BA519" s="297">
        <f>'14. Cust BC'!BA224*'7. INPUT O&amp;N UC'!$G563*'7. INPUT O&amp;N UC'!$I563</f>
        <v>0</v>
      </c>
      <c r="BB519" s="297">
        <f>'14. Cust BC'!BB224*'7. INPUT O&amp;N UC'!$G563*'7. INPUT O&amp;N UC'!$I563</f>
        <v>0</v>
      </c>
      <c r="BC519" s="297">
        <f>'14. Cust BC'!BC224*'7. INPUT O&amp;N UC'!$G563*'7. INPUT O&amp;N UC'!$I563</f>
        <v>0</v>
      </c>
      <c r="BD519" s="297">
        <f>'14. Cust BC'!BD224*'7. INPUT O&amp;N UC'!$G563*'7. INPUT O&amp;N UC'!$I563</f>
        <v>0</v>
      </c>
      <c r="BE519" s="297">
        <f>'14. Cust BC'!BE224*'7. INPUT O&amp;N UC'!$G563*'7. INPUT O&amp;N UC'!$I563</f>
        <v>0</v>
      </c>
      <c r="BF519" s="297">
        <f>'14. Cust BC'!BF224*'7. INPUT O&amp;N UC'!$G563*'7. INPUT O&amp;N UC'!$I563</f>
        <v>0</v>
      </c>
      <c r="BG519" s="297">
        <f>'14. Cust BC'!BG224*'7. INPUT O&amp;N UC'!$G563*'7. INPUT O&amp;N UC'!$I563</f>
        <v>0</v>
      </c>
      <c r="BH519" s="297">
        <f>'14. Cust BC'!BH224*'7. INPUT O&amp;N UC'!$G563*'7. INPUT O&amp;N UC'!$I563</f>
        <v>0</v>
      </c>
      <c r="BI519" s="297">
        <f>'14. Cust BC'!BI224*'7. INPUT O&amp;N UC'!$G563*'7. INPUT O&amp;N UC'!$I563</f>
        <v>0</v>
      </c>
      <c r="BJ519" s="297">
        <f>'14. Cust BC'!BJ224*'7. INPUT O&amp;N UC'!$G563*'7. INPUT O&amp;N UC'!$I563</f>
        <v>0</v>
      </c>
      <c r="BK519" s="297">
        <f>'14. Cust BC'!BK224*'7. INPUT O&amp;N UC'!$G563*'7. INPUT O&amp;N UC'!$I563</f>
        <v>0</v>
      </c>
      <c r="BL519" s="297">
        <f>'14. Cust BC'!BL224*'7. INPUT O&amp;N UC'!$G563*'7. INPUT O&amp;N UC'!$I563</f>
        <v>0</v>
      </c>
      <c r="BM519" s="297">
        <f>'14. Cust BC'!BM224*'7. INPUT O&amp;N UC'!$G563*'7. INPUT O&amp;N UC'!$I563</f>
        <v>0</v>
      </c>
      <c r="BN519" s="297">
        <f>'14. Cust BC'!BN224*'7. INPUT O&amp;N UC'!$G563*'7. INPUT O&amp;N UC'!$I563</f>
        <v>0</v>
      </c>
      <c r="BO519" s="297">
        <f>'14. Cust BC'!BO224*'7. INPUT O&amp;N UC'!$G563*'7. INPUT O&amp;N UC'!$I563</f>
        <v>0</v>
      </c>
      <c r="BP519" s="297">
        <f>'14. Cust BC'!BP224*'7. INPUT O&amp;N UC'!$G563*'7. INPUT O&amp;N UC'!$I563</f>
        <v>0</v>
      </c>
      <c r="BQ519" s="297">
        <f>'14. Cust BC'!BQ224*'7. INPUT O&amp;N UC'!$G563*'7. INPUT O&amp;N UC'!$I563</f>
        <v>0</v>
      </c>
      <c r="BR519" s="297">
        <f>'14. Cust BC'!BR224*'7. INPUT O&amp;N UC'!$G563*'7. INPUT O&amp;N UC'!$I563</f>
        <v>0</v>
      </c>
      <c r="BS519" s="297">
        <f>'14. Cust BC'!BS224*'7. INPUT O&amp;N UC'!$G563*'7. INPUT O&amp;N UC'!$I563</f>
        <v>0</v>
      </c>
    </row>
    <row r="520" spans="1:71" s="80" customFormat="1" outlineLevel="2">
      <c r="B520" s="129" t="str">
        <f>'7. INPUT O&amp;N UC'!D546</f>
        <v>O&amp;N UC-7.4-Item #9</v>
      </c>
      <c r="C520" s="129">
        <f>'7. INPUT O&amp;N UC'!E546</f>
        <v>0</v>
      </c>
      <c r="E520" s="297">
        <f t="shared" si="269"/>
        <v>0</v>
      </c>
      <c r="F520" s="297">
        <f t="shared" si="270"/>
        <v>0</v>
      </c>
      <c r="G520" s="297">
        <f t="shared" si="271"/>
        <v>0</v>
      </c>
      <c r="H520" s="297">
        <f t="shared" si="272"/>
        <v>0</v>
      </c>
      <c r="I520" s="297">
        <f t="shared" si="273"/>
        <v>0</v>
      </c>
      <c r="J520" s="297">
        <f t="shared" si="274"/>
        <v>0</v>
      </c>
      <c r="K520" s="291"/>
      <c r="L520" s="297">
        <f>'14. Cust BC'!L225*'7. INPUT O&amp;N UC'!$G564*'7. INPUT O&amp;N UC'!$I564</f>
        <v>0</v>
      </c>
      <c r="M520" s="297">
        <f>'14. Cust BC'!M225*'7. INPUT O&amp;N UC'!$G564*'7. INPUT O&amp;N UC'!$I564</f>
        <v>0</v>
      </c>
      <c r="N520" s="297">
        <f>'14. Cust BC'!N225*'7. INPUT O&amp;N UC'!$G564*'7. INPUT O&amp;N UC'!$I564</f>
        <v>0</v>
      </c>
      <c r="O520" s="297">
        <f>'14. Cust BC'!O225*'7. INPUT O&amp;N UC'!$G564*'7. INPUT O&amp;N UC'!$I564</f>
        <v>0</v>
      </c>
      <c r="P520" s="297">
        <f>'14. Cust BC'!P225*'7. INPUT O&amp;N UC'!$G564*'7. INPUT O&amp;N UC'!$I564</f>
        <v>0</v>
      </c>
      <c r="Q520" s="297">
        <f>'14. Cust BC'!Q225*'7. INPUT O&amp;N UC'!$G564*'7. INPUT O&amp;N UC'!$I564</f>
        <v>0</v>
      </c>
      <c r="R520" s="297">
        <f>'14. Cust BC'!R225*'7. INPUT O&amp;N UC'!$G564*'7. INPUT O&amp;N UC'!$I564</f>
        <v>0</v>
      </c>
      <c r="S520" s="297">
        <f>'14. Cust BC'!S225*'7. INPUT O&amp;N UC'!$G564*'7. INPUT O&amp;N UC'!$I564</f>
        <v>0</v>
      </c>
      <c r="T520" s="297">
        <f>'14. Cust BC'!T225*'7. INPUT O&amp;N UC'!$G564*'7. INPUT O&amp;N UC'!$I564</f>
        <v>0</v>
      </c>
      <c r="U520" s="297">
        <f>'14. Cust BC'!U225*'7. INPUT O&amp;N UC'!$G564*'7. INPUT O&amp;N UC'!$I564</f>
        <v>0</v>
      </c>
      <c r="V520" s="297">
        <f>'14. Cust BC'!V225*'7. INPUT O&amp;N UC'!$G564*'7. INPUT O&amp;N UC'!$I564</f>
        <v>0</v>
      </c>
      <c r="W520" s="297">
        <f>'14. Cust BC'!W225*'7. INPUT O&amp;N UC'!$G564*'7. INPUT O&amp;N UC'!$I564</f>
        <v>0</v>
      </c>
      <c r="X520" s="297">
        <f>'14. Cust BC'!X225*'7. INPUT O&amp;N UC'!$G564*'7. INPUT O&amp;N UC'!$I564</f>
        <v>0</v>
      </c>
      <c r="Y520" s="297">
        <f>'14. Cust BC'!Y225*'7. INPUT O&amp;N UC'!$G564*'7. INPUT O&amp;N UC'!$I564</f>
        <v>0</v>
      </c>
      <c r="Z520" s="297">
        <f>'14. Cust BC'!Z225*'7. INPUT O&amp;N UC'!$G564*'7. INPUT O&amp;N UC'!$I564</f>
        <v>0</v>
      </c>
      <c r="AA520" s="297">
        <f>'14. Cust BC'!AA225*'7. INPUT O&amp;N UC'!$G564*'7. INPUT O&amp;N UC'!$I564</f>
        <v>0</v>
      </c>
      <c r="AB520" s="297">
        <f>'14. Cust BC'!AB225*'7. INPUT O&amp;N UC'!$G564*'7. INPUT O&amp;N UC'!$I564</f>
        <v>0</v>
      </c>
      <c r="AC520" s="297">
        <f>'14. Cust BC'!AC225*'7. INPUT O&amp;N UC'!$G564*'7. INPUT O&amp;N UC'!$I564</f>
        <v>0</v>
      </c>
      <c r="AD520" s="297">
        <f>'14. Cust BC'!AD225*'7. INPUT O&amp;N UC'!$G564*'7. INPUT O&amp;N UC'!$I564</f>
        <v>0</v>
      </c>
      <c r="AE520" s="297">
        <f>'14. Cust BC'!AE225*'7. INPUT O&amp;N UC'!$G564*'7. INPUT O&amp;N UC'!$I564</f>
        <v>0</v>
      </c>
      <c r="AF520" s="297">
        <f>'14. Cust BC'!AF225*'7. INPUT O&amp;N UC'!$G564*'7. INPUT O&amp;N UC'!$I564</f>
        <v>0</v>
      </c>
      <c r="AG520" s="297">
        <f>'14. Cust BC'!AG225*'7. INPUT O&amp;N UC'!$G564*'7. INPUT O&amp;N UC'!$I564</f>
        <v>0</v>
      </c>
      <c r="AH520" s="297">
        <f>'14. Cust BC'!AH225*'7. INPUT O&amp;N UC'!$G564*'7. INPUT O&amp;N UC'!$I564</f>
        <v>0</v>
      </c>
      <c r="AI520" s="297">
        <f>'14. Cust BC'!AI225*'7. INPUT O&amp;N UC'!$G564*'7. INPUT O&amp;N UC'!$I564</f>
        <v>0</v>
      </c>
      <c r="AJ520" s="297">
        <f>'14. Cust BC'!AJ225*'7. INPUT O&amp;N UC'!$G564*'7. INPUT O&amp;N UC'!$I564</f>
        <v>0</v>
      </c>
      <c r="AK520" s="297">
        <f>'14. Cust BC'!AK225*'7. INPUT O&amp;N UC'!$G564*'7. INPUT O&amp;N UC'!$I564</f>
        <v>0</v>
      </c>
      <c r="AL520" s="297">
        <f>'14. Cust BC'!AL225*'7. INPUT O&amp;N UC'!$G564*'7. INPUT O&amp;N UC'!$I564</f>
        <v>0</v>
      </c>
      <c r="AM520" s="297">
        <f>'14. Cust BC'!AM225*'7. INPUT O&amp;N UC'!$G564*'7. INPUT O&amp;N UC'!$I564</f>
        <v>0</v>
      </c>
      <c r="AN520" s="297">
        <f>'14. Cust BC'!AN225*'7. INPUT O&amp;N UC'!$G564*'7. INPUT O&amp;N UC'!$I564</f>
        <v>0</v>
      </c>
      <c r="AO520" s="297">
        <f>'14. Cust BC'!AO225*'7. INPUT O&amp;N UC'!$G564*'7. INPUT O&amp;N UC'!$I564</f>
        <v>0</v>
      </c>
      <c r="AP520" s="297">
        <f>'14. Cust BC'!AP225*'7. INPUT O&amp;N UC'!$G564*'7. INPUT O&amp;N UC'!$I564</f>
        <v>0</v>
      </c>
      <c r="AQ520" s="297">
        <f>'14. Cust BC'!AQ225*'7. INPUT O&amp;N UC'!$G564*'7. INPUT O&amp;N UC'!$I564</f>
        <v>0</v>
      </c>
      <c r="AR520" s="297">
        <f>'14. Cust BC'!AR225*'7. INPUT O&amp;N UC'!$G564*'7. INPUT O&amp;N UC'!$I564</f>
        <v>0</v>
      </c>
      <c r="AS520" s="297">
        <f>'14. Cust BC'!AS225*'7. INPUT O&amp;N UC'!$G564*'7. INPUT O&amp;N UC'!$I564</f>
        <v>0</v>
      </c>
      <c r="AT520" s="297">
        <f>'14. Cust BC'!AT225*'7. INPUT O&amp;N UC'!$G564*'7. INPUT O&amp;N UC'!$I564</f>
        <v>0</v>
      </c>
      <c r="AU520" s="297">
        <f>'14. Cust BC'!AU225*'7. INPUT O&amp;N UC'!$G564*'7. INPUT O&amp;N UC'!$I564</f>
        <v>0</v>
      </c>
      <c r="AV520" s="297">
        <f>'14. Cust BC'!AV225*'7. INPUT O&amp;N UC'!$G564*'7. INPUT O&amp;N UC'!$I564</f>
        <v>0</v>
      </c>
      <c r="AW520" s="297">
        <f>'14. Cust BC'!AW225*'7. INPUT O&amp;N UC'!$G564*'7. INPUT O&amp;N UC'!$I564</f>
        <v>0</v>
      </c>
      <c r="AX520" s="297">
        <f>'14. Cust BC'!AX225*'7. INPUT O&amp;N UC'!$G564*'7. INPUT O&amp;N UC'!$I564</f>
        <v>0</v>
      </c>
      <c r="AY520" s="297">
        <f>'14. Cust BC'!AY225*'7. INPUT O&amp;N UC'!$G564*'7. INPUT O&amp;N UC'!$I564</f>
        <v>0</v>
      </c>
      <c r="AZ520" s="297">
        <f>'14. Cust BC'!AZ225*'7. INPUT O&amp;N UC'!$G564*'7. INPUT O&amp;N UC'!$I564</f>
        <v>0</v>
      </c>
      <c r="BA520" s="297">
        <f>'14. Cust BC'!BA225*'7. INPUT O&amp;N UC'!$G564*'7. INPUT O&amp;N UC'!$I564</f>
        <v>0</v>
      </c>
      <c r="BB520" s="297">
        <f>'14. Cust BC'!BB225*'7. INPUT O&amp;N UC'!$G564*'7. INPUT O&amp;N UC'!$I564</f>
        <v>0</v>
      </c>
      <c r="BC520" s="297">
        <f>'14. Cust BC'!BC225*'7. INPUT O&amp;N UC'!$G564*'7. INPUT O&amp;N UC'!$I564</f>
        <v>0</v>
      </c>
      <c r="BD520" s="297">
        <f>'14. Cust BC'!BD225*'7. INPUT O&amp;N UC'!$G564*'7. INPUT O&amp;N UC'!$I564</f>
        <v>0</v>
      </c>
      <c r="BE520" s="297">
        <f>'14. Cust BC'!BE225*'7. INPUT O&amp;N UC'!$G564*'7. INPUT O&amp;N UC'!$I564</f>
        <v>0</v>
      </c>
      <c r="BF520" s="297">
        <f>'14. Cust BC'!BF225*'7. INPUT O&amp;N UC'!$G564*'7. INPUT O&amp;N UC'!$I564</f>
        <v>0</v>
      </c>
      <c r="BG520" s="297">
        <f>'14. Cust BC'!BG225*'7. INPUT O&amp;N UC'!$G564*'7. INPUT O&amp;N UC'!$I564</f>
        <v>0</v>
      </c>
      <c r="BH520" s="297">
        <f>'14. Cust BC'!BH225*'7. INPUT O&amp;N UC'!$G564*'7. INPUT O&amp;N UC'!$I564</f>
        <v>0</v>
      </c>
      <c r="BI520" s="297">
        <f>'14. Cust BC'!BI225*'7. INPUT O&amp;N UC'!$G564*'7. INPUT O&amp;N UC'!$I564</f>
        <v>0</v>
      </c>
      <c r="BJ520" s="297">
        <f>'14. Cust BC'!BJ225*'7. INPUT O&amp;N UC'!$G564*'7. INPUT O&amp;N UC'!$I564</f>
        <v>0</v>
      </c>
      <c r="BK520" s="297">
        <f>'14. Cust BC'!BK225*'7. INPUT O&amp;N UC'!$G564*'7. INPUT O&amp;N UC'!$I564</f>
        <v>0</v>
      </c>
      <c r="BL520" s="297">
        <f>'14. Cust BC'!BL225*'7. INPUT O&amp;N UC'!$G564*'7. INPUT O&amp;N UC'!$I564</f>
        <v>0</v>
      </c>
      <c r="BM520" s="297">
        <f>'14. Cust BC'!BM225*'7. INPUT O&amp;N UC'!$G564*'7. INPUT O&amp;N UC'!$I564</f>
        <v>0</v>
      </c>
      <c r="BN520" s="297">
        <f>'14. Cust BC'!BN225*'7. INPUT O&amp;N UC'!$G564*'7. INPUT O&amp;N UC'!$I564</f>
        <v>0</v>
      </c>
      <c r="BO520" s="297">
        <f>'14. Cust BC'!BO225*'7. INPUT O&amp;N UC'!$G564*'7. INPUT O&amp;N UC'!$I564</f>
        <v>0</v>
      </c>
      <c r="BP520" s="297">
        <f>'14. Cust BC'!BP225*'7. INPUT O&amp;N UC'!$G564*'7. INPUT O&amp;N UC'!$I564</f>
        <v>0</v>
      </c>
      <c r="BQ520" s="297">
        <f>'14. Cust BC'!BQ225*'7. INPUT O&amp;N UC'!$G564*'7. INPUT O&amp;N UC'!$I564</f>
        <v>0</v>
      </c>
      <c r="BR520" s="297">
        <f>'14. Cust BC'!BR225*'7. INPUT O&amp;N UC'!$G564*'7. INPUT O&amp;N UC'!$I564</f>
        <v>0</v>
      </c>
      <c r="BS520" s="297">
        <f>'14. Cust BC'!BS225*'7. INPUT O&amp;N UC'!$G564*'7. INPUT O&amp;N UC'!$I564</f>
        <v>0</v>
      </c>
    </row>
    <row r="521" spans="1:71" s="80" customFormat="1" outlineLevel="2">
      <c r="B521" s="129" t="str">
        <f>'7. INPUT O&amp;N UC'!D547</f>
        <v>O&amp;N UC-7.4-Item #10</v>
      </c>
      <c r="C521" s="129">
        <f>'7. INPUT O&amp;N UC'!E547</f>
        <v>0</v>
      </c>
      <c r="E521" s="298">
        <f t="shared" si="269"/>
        <v>0</v>
      </c>
      <c r="F521" s="298">
        <f t="shared" si="270"/>
        <v>0</v>
      </c>
      <c r="G521" s="298">
        <f t="shared" si="271"/>
        <v>0</v>
      </c>
      <c r="H521" s="298">
        <f t="shared" si="272"/>
        <v>0</v>
      </c>
      <c r="I521" s="298">
        <f t="shared" si="273"/>
        <v>0</v>
      </c>
      <c r="J521" s="298">
        <f t="shared" si="274"/>
        <v>0</v>
      </c>
      <c r="K521" s="291"/>
      <c r="L521" s="297">
        <f>'14. Cust BC'!L226*'7. INPUT O&amp;N UC'!$G565*'7. INPUT O&amp;N UC'!$I565</f>
        <v>0</v>
      </c>
      <c r="M521" s="297">
        <f>'14. Cust BC'!M226*'7. INPUT O&amp;N UC'!$G565*'7. INPUT O&amp;N UC'!$I565</f>
        <v>0</v>
      </c>
      <c r="N521" s="297">
        <f>'14. Cust BC'!N226*'7. INPUT O&amp;N UC'!$G565*'7. INPUT O&amp;N UC'!$I565</f>
        <v>0</v>
      </c>
      <c r="O521" s="297">
        <f>'14. Cust BC'!O226*'7. INPUT O&amp;N UC'!$G565*'7. INPUT O&amp;N UC'!$I565</f>
        <v>0</v>
      </c>
      <c r="P521" s="297">
        <f>'14. Cust BC'!P226*'7. INPUT O&amp;N UC'!$G565*'7. INPUT O&amp;N UC'!$I565</f>
        <v>0</v>
      </c>
      <c r="Q521" s="297">
        <f>'14. Cust BC'!Q226*'7. INPUT O&amp;N UC'!$G565*'7. INPUT O&amp;N UC'!$I565</f>
        <v>0</v>
      </c>
      <c r="R521" s="297">
        <f>'14. Cust BC'!R226*'7. INPUT O&amp;N UC'!$G565*'7. INPUT O&amp;N UC'!$I565</f>
        <v>0</v>
      </c>
      <c r="S521" s="297">
        <f>'14. Cust BC'!S226*'7. INPUT O&amp;N UC'!$G565*'7. INPUT O&amp;N UC'!$I565</f>
        <v>0</v>
      </c>
      <c r="T521" s="297">
        <f>'14. Cust BC'!T226*'7. INPUT O&amp;N UC'!$G565*'7. INPUT O&amp;N UC'!$I565</f>
        <v>0</v>
      </c>
      <c r="U521" s="297">
        <f>'14. Cust BC'!U226*'7. INPUT O&amp;N UC'!$G565*'7. INPUT O&amp;N UC'!$I565</f>
        <v>0</v>
      </c>
      <c r="V521" s="297">
        <f>'14. Cust BC'!V226*'7. INPUT O&amp;N UC'!$G565*'7. INPUT O&amp;N UC'!$I565</f>
        <v>0</v>
      </c>
      <c r="W521" s="297">
        <f>'14. Cust BC'!W226*'7. INPUT O&amp;N UC'!$G565*'7. INPUT O&amp;N UC'!$I565</f>
        <v>0</v>
      </c>
      <c r="X521" s="297">
        <f>'14. Cust BC'!X226*'7. INPUT O&amp;N UC'!$G565*'7. INPUT O&amp;N UC'!$I565</f>
        <v>0</v>
      </c>
      <c r="Y521" s="297">
        <f>'14. Cust BC'!Y226*'7. INPUT O&amp;N UC'!$G565*'7. INPUT O&amp;N UC'!$I565</f>
        <v>0</v>
      </c>
      <c r="Z521" s="297">
        <f>'14. Cust BC'!Z226*'7. INPUT O&amp;N UC'!$G565*'7. INPUT O&amp;N UC'!$I565</f>
        <v>0</v>
      </c>
      <c r="AA521" s="297">
        <f>'14. Cust BC'!AA226*'7. INPUT O&amp;N UC'!$G565*'7. INPUT O&amp;N UC'!$I565</f>
        <v>0</v>
      </c>
      <c r="AB521" s="297">
        <f>'14. Cust BC'!AB226*'7. INPUT O&amp;N UC'!$G565*'7. INPUT O&amp;N UC'!$I565</f>
        <v>0</v>
      </c>
      <c r="AC521" s="297">
        <f>'14. Cust BC'!AC226*'7. INPUT O&amp;N UC'!$G565*'7. INPUT O&amp;N UC'!$I565</f>
        <v>0</v>
      </c>
      <c r="AD521" s="297">
        <f>'14. Cust BC'!AD226*'7. INPUT O&amp;N UC'!$G565*'7. INPUT O&amp;N UC'!$I565</f>
        <v>0</v>
      </c>
      <c r="AE521" s="297">
        <f>'14. Cust BC'!AE226*'7. INPUT O&amp;N UC'!$G565*'7. INPUT O&amp;N UC'!$I565</f>
        <v>0</v>
      </c>
      <c r="AF521" s="297">
        <f>'14. Cust BC'!AF226*'7. INPUT O&amp;N UC'!$G565*'7. INPUT O&amp;N UC'!$I565</f>
        <v>0</v>
      </c>
      <c r="AG521" s="297">
        <f>'14. Cust BC'!AG226*'7. INPUT O&amp;N UC'!$G565*'7. INPUT O&amp;N UC'!$I565</f>
        <v>0</v>
      </c>
      <c r="AH521" s="297">
        <f>'14. Cust BC'!AH226*'7. INPUT O&amp;N UC'!$G565*'7. INPUT O&amp;N UC'!$I565</f>
        <v>0</v>
      </c>
      <c r="AI521" s="297">
        <f>'14. Cust BC'!AI226*'7. INPUT O&amp;N UC'!$G565*'7. INPUT O&amp;N UC'!$I565</f>
        <v>0</v>
      </c>
      <c r="AJ521" s="297">
        <f>'14. Cust BC'!AJ226*'7. INPUT O&amp;N UC'!$G565*'7. INPUT O&amp;N UC'!$I565</f>
        <v>0</v>
      </c>
      <c r="AK521" s="297">
        <f>'14. Cust BC'!AK226*'7. INPUT O&amp;N UC'!$G565*'7. INPUT O&amp;N UC'!$I565</f>
        <v>0</v>
      </c>
      <c r="AL521" s="297">
        <f>'14. Cust BC'!AL226*'7. INPUT O&amp;N UC'!$G565*'7. INPUT O&amp;N UC'!$I565</f>
        <v>0</v>
      </c>
      <c r="AM521" s="297">
        <f>'14. Cust BC'!AM226*'7. INPUT O&amp;N UC'!$G565*'7. INPUT O&amp;N UC'!$I565</f>
        <v>0</v>
      </c>
      <c r="AN521" s="297">
        <f>'14. Cust BC'!AN226*'7. INPUT O&amp;N UC'!$G565*'7. INPUT O&amp;N UC'!$I565</f>
        <v>0</v>
      </c>
      <c r="AO521" s="297">
        <f>'14. Cust BC'!AO226*'7. INPUT O&amp;N UC'!$G565*'7. INPUT O&amp;N UC'!$I565</f>
        <v>0</v>
      </c>
      <c r="AP521" s="297">
        <f>'14. Cust BC'!AP226*'7. INPUT O&amp;N UC'!$G565*'7. INPUT O&amp;N UC'!$I565</f>
        <v>0</v>
      </c>
      <c r="AQ521" s="297">
        <f>'14. Cust BC'!AQ226*'7. INPUT O&amp;N UC'!$G565*'7. INPUT O&amp;N UC'!$I565</f>
        <v>0</v>
      </c>
      <c r="AR521" s="297">
        <f>'14. Cust BC'!AR226*'7. INPUT O&amp;N UC'!$G565*'7. INPUT O&amp;N UC'!$I565</f>
        <v>0</v>
      </c>
      <c r="AS521" s="297">
        <f>'14. Cust BC'!AS226*'7. INPUT O&amp;N UC'!$G565*'7. INPUT O&amp;N UC'!$I565</f>
        <v>0</v>
      </c>
      <c r="AT521" s="297">
        <f>'14. Cust BC'!AT226*'7. INPUT O&amp;N UC'!$G565*'7. INPUT O&amp;N UC'!$I565</f>
        <v>0</v>
      </c>
      <c r="AU521" s="297">
        <f>'14. Cust BC'!AU226*'7. INPUT O&amp;N UC'!$G565*'7. INPUT O&amp;N UC'!$I565</f>
        <v>0</v>
      </c>
      <c r="AV521" s="297">
        <f>'14. Cust BC'!AV226*'7. INPUT O&amp;N UC'!$G565*'7. INPUT O&amp;N UC'!$I565</f>
        <v>0</v>
      </c>
      <c r="AW521" s="297">
        <f>'14. Cust BC'!AW226*'7. INPUT O&amp;N UC'!$G565*'7. INPUT O&amp;N UC'!$I565</f>
        <v>0</v>
      </c>
      <c r="AX521" s="297">
        <f>'14. Cust BC'!AX226*'7. INPUT O&amp;N UC'!$G565*'7. INPUT O&amp;N UC'!$I565</f>
        <v>0</v>
      </c>
      <c r="AY521" s="297">
        <f>'14. Cust BC'!AY226*'7. INPUT O&amp;N UC'!$G565*'7. INPUT O&amp;N UC'!$I565</f>
        <v>0</v>
      </c>
      <c r="AZ521" s="297">
        <f>'14. Cust BC'!AZ226*'7. INPUT O&amp;N UC'!$G565*'7. INPUT O&amp;N UC'!$I565</f>
        <v>0</v>
      </c>
      <c r="BA521" s="297">
        <f>'14. Cust BC'!BA226*'7. INPUT O&amp;N UC'!$G565*'7. INPUT O&amp;N UC'!$I565</f>
        <v>0</v>
      </c>
      <c r="BB521" s="297">
        <f>'14. Cust BC'!BB226*'7. INPUT O&amp;N UC'!$G565*'7. INPUT O&amp;N UC'!$I565</f>
        <v>0</v>
      </c>
      <c r="BC521" s="297">
        <f>'14. Cust BC'!BC226*'7. INPUT O&amp;N UC'!$G565*'7. INPUT O&amp;N UC'!$I565</f>
        <v>0</v>
      </c>
      <c r="BD521" s="297">
        <f>'14. Cust BC'!BD226*'7. INPUT O&amp;N UC'!$G565*'7. INPUT O&amp;N UC'!$I565</f>
        <v>0</v>
      </c>
      <c r="BE521" s="297">
        <f>'14. Cust BC'!BE226*'7. INPUT O&amp;N UC'!$G565*'7. INPUT O&amp;N UC'!$I565</f>
        <v>0</v>
      </c>
      <c r="BF521" s="297">
        <f>'14. Cust BC'!BF226*'7. INPUT O&amp;N UC'!$G565*'7. INPUT O&amp;N UC'!$I565</f>
        <v>0</v>
      </c>
      <c r="BG521" s="297">
        <f>'14. Cust BC'!BG226*'7. INPUT O&amp;N UC'!$G565*'7. INPUT O&amp;N UC'!$I565</f>
        <v>0</v>
      </c>
      <c r="BH521" s="297">
        <f>'14. Cust BC'!BH226*'7. INPUT O&amp;N UC'!$G565*'7. INPUT O&amp;N UC'!$I565</f>
        <v>0</v>
      </c>
      <c r="BI521" s="297">
        <f>'14. Cust BC'!BI226*'7. INPUT O&amp;N UC'!$G565*'7. INPUT O&amp;N UC'!$I565</f>
        <v>0</v>
      </c>
      <c r="BJ521" s="297">
        <f>'14. Cust BC'!BJ226*'7. INPUT O&amp;N UC'!$G565*'7. INPUT O&amp;N UC'!$I565</f>
        <v>0</v>
      </c>
      <c r="BK521" s="297">
        <f>'14. Cust BC'!BK226*'7. INPUT O&amp;N UC'!$G565*'7. INPUT O&amp;N UC'!$I565</f>
        <v>0</v>
      </c>
      <c r="BL521" s="297">
        <f>'14. Cust BC'!BL226*'7. INPUT O&amp;N UC'!$G565*'7. INPUT O&amp;N UC'!$I565</f>
        <v>0</v>
      </c>
      <c r="BM521" s="297">
        <f>'14. Cust BC'!BM226*'7. INPUT O&amp;N UC'!$G565*'7. INPUT O&amp;N UC'!$I565</f>
        <v>0</v>
      </c>
      <c r="BN521" s="297">
        <f>'14. Cust BC'!BN226*'7. INPUT O&amp;N UC'!$G565*'7. INPUT O&amp;N UC'!$I565</f>
        <v>0</v>
      </c>
      <c r="BO521" s="297">
        <f>'14. Cust BC'!BO226*'7. INPUT O&amp;N UC'!$G565*'7. INPUT O&amp;N UC'!$I565</f>
        <v>0</v>
      </c>
      <c r="BP521" s="297">
        <f>'14. Cust BC'!BP226*'7. INPUT O&amp;N UC'!$G565*'7. INPUT O&amp;N UC'!$I565</f>
        <v>0</v>
      </c>
      <c r="BQ521" s="297">
        <f>'14. Cust BC'!BQ226*'7. INPUT O&amp;N UC'!$G565*'7. INPUT O&amp;N UC'!$I565</f>
        <v>0</v>
      </c>
      <c r="BR521" s="297">
        <f>'14. Cust BC'!BR226*'7. INPUT O&amp;N UC'!$G565*'7. INPUT O&amp;N UC'!$I565</f>
        <v>0</v>
      </c>
      <c r="BS521" s="297">
        <f>'14. Cust BC'!BS226*'7. INPUT O&amp;N UC'!$G565*'7. INPUT O&amp;N UC'!$I565</f>
        <v>0</v>
      </c>
    </row>
    <row r="522" spans="1:71" s="79" customFormat="1" outlineLevel="1">
      <c r="A522" s="78"/>
      <c r="B522" s="133" t="str">
        <f>'7. INPUT O&amp;N UC'!D202</f>
        <v>4.3.2</v>
      </c>
      <c r="C522" s="133" t="str">
        <f>'7. INPUT O&amp;N UC'!E202</f>
        <v>O&amp;N UC - NTT - Revenues (Risk Reward) - Cash Releasing Benefits</v>
      </c>
      <c r="E522" s="296">
        <f t="shared" si="269"/>
        <v>153233.89043620537</v>
      </c>
      <c r="F522" s="296">
        <f t="shared" si="270"/>
        <v>37455.828000000001</v>
      </c>
      <c r="G522" s="296">
        <f t="shared" si="271"/>
        <v>57313.035214199997</v>
      </c>
      <c r="H522" s="296">
        <f t="shared" si="272"/>
        <v>58465.027222005388</v>
      </c>
      <c r="I522" s="296">
        <f t="shared" si="273"/>
        <v>0</v>
      </c>
      <c r="J522" s="296">
        <f t="shared" si="274"/>
        <v>0</v>
      </c>
      <c r="K522" s="309"/>
      <c r="L522" s="296">
        <f>SUM(L523:L532)</f>
        <v>0</v>
      </c>
      <c r="M522" s="296">
        <f t="shared" ref="M522:BS522" si="278">SUM(M523:M532)</f>
        <v>0</v>
      </c>
      <c r="N522" s="296">
        <f t="shared" si="278"/>
        <v>0</v>
      </c>
      <c r="O522" s="296">
        <f t="shared" si="278"/>
        <v>0</v>
      </c>
      <c r="P522" s="296">
        <f t="shared" si="278"/>
        <v>4681.9785000000002</v>
      </c>
      <c r="Q522" s="296">
        <f t="shared" si="278"/>
        <v>4681.9785000000002</v>
      </c>
      <c r="R522" s="296">
        <f t="shared" si="278"/>
        <v>4681.9785000000002</v>
      </c>
      <c r="S522" s="296">
        <f t="shared" si="278"/>
        <v>4681.9785000000002</v>
      </c>
      <c r="T522" s="296">
        <f t="shared" si="278"/>
        <v>4681.9785000000002</v>
      </c>
      <c r="U522" s="296">
        <f t="shared" si="278"/>
        <v>4681.9785000000002</v>
      </c>
      <c r="V522" s="296">
        <f t="shared" si="278"/>
        <v>4681.9785000000002</v>
      </c>
      <c r="W522" s="296">
        <f t="shared" si="278"/>
        <v>4681.9785000000002</v>
      </c>
      <c r="X522" s="296">
        <f t="shared" si="278"/>
        <v>4776.0862678500007</v>
      </c>
      <c r="Y522" s="296">
        <f t="shared" si="278"/>
        <v>4776.0862678500007</v>
      </c>
      <c r="Z522" s="296">
        <f t="shared" si="278"/>
        <v>4776.0862678500007</v>
      </c>
      <c r="AA522" s="296">
        <f t="shared" si="278"/>
        <v>4776.0862678500007</v>
      </c>
      <c r="AB522" s="296">
        <f t="shared" si="278"/>
        <v>4776.0862678500007</v>
      </c>
      <c r="AC522" s="296">
        <f t="shared" si="278"/>
        <v>4776.0862678500007</v>
      </c>
      <c r="AD522" s="296">
        <f t="shared" si="278"/>
        <v>4776.0862678500007</v>
      </c>
      <c r="AE522" s="296">
        <f t="shared" si="278"/>
        <v>4776.0862678500007</v>
      </c>
      <c r="AF522" s="296">
        <f t="shared" si="278"/>
        <v>4776.0862678500007</v>
      </c>
      <c r="AG522" s="296">
        <f t="shared" si="278"/>
        <v>4776.0862678500007</v>
      </c>
      <c r="AH522" s="296">
        <f t="shared" si="278"/>
        <v>4776.0862678500007</v>
      </c>
      <c r="AI522" s="296">
        <f t="shared" si="278"/>
        <v>4776.0862678500007</v>
      </c>
      <c r="AJ522" s="296">
        <f t="shared" si="278"/>
        <v>4872.0856018337836</v>
      </c>
      <c r="AK522" s="296">
        <f t="shared" si="278"/>
        <v>4872.0856018337836</v>
      </c>
      <c r="AL522" s="296">
        <f t="shared" si="278"/>
        <v>4872.0856018337836</v>
      </c>
      <c r="AM522" s="296">
        <f t="shared" si="278"/>
        <v>4872.0856018337836</v>
      </c>
      <c r="AN522" s="296">
        <f t="shared" si="278"/>
        <v>4872.0856018337836</v>
      </c>
      <c r="AO522" s="296">
        <f t="shared" si="278"/>
        <v>4872.0856018337836</v>
      </c>
      <c r="AP522" s="296">
        <f t="shared" si="278"/>
        <v>4872.0856018337836</v>
      </c>
      <c r="AQ522" s="296">
        <f t="shared" si="278"/>
        <v>4872.0856018337836</v>
      </c>
      <c r="AR522" s="296">
        <f t="shared" si="278"/>
        <v>4872.0856018337836</v>
      </c>
      <c r="AS522" s="296">
        <f t="shared" si="278"/>
        <v>4872.0856018337836</v>
      </c>
      <c r="AT522" s="296">
        <f t="shared" si="278"/>
        <v>4872.0856018337836</v>
      </c>
      <c r="AU522" s="296">
        <f t="shared" si="278"/>
        <v>4872.0856018337836</v>
      </c>
      <c r="AV522" s="296">
        <f t="shared" si="278"/>
        <v>0</v>
      </c>
      <c r="AW522" s="296">
        <f t="shared" si="278"/>
        <v>0</v>
      </c>
      <c r="AX522" s="296">
        <f t="shared" si="278"/>
        <v>0</v>
      </c>
      <c r="AY522" s="296">
        <f t="shared" si="278"/>
        <v>0</v>
      </c>
      <c r="AZ522" s="296">
        <f t="shared" si="278"/>
        <v>0</v>
      </c>
      <c r="BA522" s="296">
        <f t="shared" si="278"/>
        <v>0</v>
      </c>
      <c r="BB522" s="296">
        <f t="shared" si="278"/>
        <v>0</v>
      </c>
      <c r="BC522" s="296">
        <f t="shared" si="278"/>
        <v>0</v>
      </c>
      <c r="BD522" s="296">
        <f t="shared" si="278"/>
        <v>0</v>
      </c>
      <c r="BE522" s="296">
        <f t="shared" si="278"/>
        <v>0</v>
      </c>
      <c r="BF522" s="296">
        <f t="shared" si="278"/>
        <v>0</v>
      </c>
      <c r="BG522" s="296">
        <f t="shared" si="278"/>
        <v>0</v>
      </c>
      <c r="BH522" s="296">
        <f t="shared" si="278"/>
        <v>0</v>
      </c>
      <c r="BI522" s="296">
        <f t="shared" si="278"/>
        <v>0</v>
      </c>
      <c r="BJ522" s="296">
        <f t="shared" si="278"/>
        <v>0</v>
      </c>
      <c r="BK522" s="296">
        <f t="shared" si="278"/>
        <v>0</v>
      </c>
      <c r="BL522" s="296">
        <f t="shared" si="278"/>
        <v>0</v>
      </c>
      <c r="BM522" s="296">
        <f t="shared" si="278"/>
        <v>0</v>
      </c>
      <c r="BN522" s="296">
        <f t="shared" si="278"/>
        <v>0</v>
      </c>
      <c r="BO522" s="296">
        <f t="shared" si="278"/>
        <v>0</v>
      </c>
      <c r="BP522" s="296">
        <f t="shared" si="278"/>
        <v>0</v>
      </c>
      <c r="BQ522" s="296">
        <f t="shared" si="278"/>
        <v>0</v>
      </c>
      <c r="BR522" s="296">
        <f t="shared" si="278"/>
        <v>0</v>
      </c>
      <c r="BS522" s="296">
        <f t="shared" si="278"/>
        <v>0</v>
      </c>
    </row>
    <row r="523" spans="1:71" s="80" customFormat="1" ht="16" outlineLevel="2">
      <c r="B523" s="130" t="str">
        <f>'7. INPUT O&amp;N UC'!D556</f>
        <v>O&amp;N UC-7.5-Item #1</v>
      </c>
      <c r="C523" s="130" t="str">
        <f>'7. INPUT O&amp;N UC'!E556</f>
        <v>Reduction of maintenance and repairs of park assets - non staff related</v>
      </c>
      <c r="E523" s="297">
        <f t="shared" si="269"/>
        <v>35346.723969600011</v>
      </c>
      <c r="F523" s="297">
        <f t="shared" si="270"/>
        <v>8640</v>
      </c>
      <c r="G523" s="297">
        <f t="shared" si="271"/>
        <v>13220.496000000005</v>
      </c>
      <c r="H523" s="297">
        <f t="shared" si="272"/>
        <v>13486.227969600004</v>
      </c>
      <c r="I523" s="297">
        <f t="shared" si="273"/>
        <v>0</v>
      </c>
      <c r="J523" s="297">
        <f t="shared" si="274"/>
        <v>0</v>
      </c>
      <c r="K523" s="319"/>
      <c r="L523" s="297">
        <f>'14. Cust BC'!L229*'7. INPUT O&amp;N UC'!$G556*'7. INPUT O&amp;N UC'!$I556</f>
        <v>0</v>
      </c>
      <c r="M523" s="297">
        <f>'14. Cust BC'!M229*'7. INPUT O&amp;N UC'!$G556*'7. INPUT O&amp;N UC'!$I556</f>
        <v>0</v>
      </c>
      <c r="N523" s="297">
        <f>'14. Cust BC'!N229*'7. INPUT O&amp;N UC'!$G556*'7. INPUT O&amp;N UC'!$I556</f>
        <v>0</v>
      </c>
      <c r="O523" s="297">
        <f>'14. Cust BC'!O229*'7. INPUT O&amp;N UC'!$G556*'7. INPUT O&amp;N UC'!$I556</f>
        <v>0</v>
      </c>
      <c r="P523" s="297">
        <f>'14. Cust BC'!P229*'7. INPUT O&amp;N UC'!$G556*'7. INPUT O&amp;N UC'!$I556</f>
        <v>1080</v>
      </c>
      <c r="Q523" s="297">
        <f>'14. Cust BC'!Q229*'7. INPUT O&amp;N UC'!$G556*'7. INPUT O&amp;N UC'!$I556</f>
        <v>1080</v>
      </c>
      <c r="R523" s="297">
        <f>'14. Cust BC'!R229*'7. INPUT O&amp;N UC'!$G556*'7. INPUT O&amp;N UC'!$I556</f>
        <v>1080</v>
      </c>
      <c r="S523" s="297">
        <f>'14. Cust BC'!S229*'7. INPUT O&amp;N UC'!$G556*'7. INPUT O&amp;N UC'!$I556</f>
        <v>1080</v>
      </c>
      <c r="T523" s="297">
        <f>'14. Cust BC'!T229*'7. INPUT O&amp;N UC'!$G556*'7. INPUT O&amp;N UC'!$I556</f>
        <v>1080</v>
      </c>
      <c r="U523" s="297">
        <f>'14. Cust BC'!U229*'7. INPUT O&amp;N UC'!$G556*'7. INPUT O&amp;N UC'!$I556</f>
        <v>1080</v>
      </c>
      <c r="V523" s="297">
        <f>'14. Cust BC'!V229*'7. INPUT O&amp;N UC'!$G556*'7. INPUT O&amp;N UC'!$I556</f>
        <v>1080</v>
      </c>
      <c r="W523" s="297">
        <f>'14. Cust BC'!W229*'7. INPUT O&amp;N UC'!$G556*'7. INPUT O&amp;N UC'!$I556</f>
        <v>1080</v>
      </c>
      <c r="X523" s="297">
        <f>'14. Cust BC'!X229*'7. INPUT O&amp;N UC'!$G556*'7. INPUT O&amp;N UC'!$I556</f>
        <v>1101.7080000000003</v>
      </c>
      <c r="Y523" s="297">
        <f>'14. Cust BC'!Y229*'7. INPUT O&amp;N UC'!$G556*'7. INPUT O&amp;N UC'!$I556</f>
        <v>1101.7080000000003</v>
      </c>
      <c r="Z523" s="297">
        <f>'14. Cust BC'!Z229*'7. INPUT O&amp;N UC'!$G556*'7. INPUT O&amp;N UC'!$I556</f>
        <v>1101.7080000000003</v>
      </c>
      <c r="AA523" s="297">
        <f>'14. Cust BC'!AA229*'7. INPUT O&amp;N UC'!$G556*'7. INPUT O&amp;N UC'!$I556</f>
        <v>1101.7080000000003</v>
      </c>
      <c r="AB523" s="297">
        <f>'14. Cust BC'!AB229*'7. INPUT O&amp;N UC'!$G556*'7. INPUT O&amp;N UC'!$I556</f>
        <v>1101.7080000000003</v>
      </c>
      <c r="AC523" s="297">
        <f>'14. Cust BC'!AC229*'7. INPUT O&amp;N UC'!$G556*'7. INPUT O&amp;N UC'!$I556</f>
        <v>1101.7080000000003</v>
      </c>
      <c r="AD523" s="297">
        <f>'14. Cust BC'!AD229*'7. INPUT O&amp;N UC'!$G556*'7. INPUT O&amp;N UC'!$I556</f>
        <v>1101.7080000000003</v>
      </c>
      <c r="AE523" s="297">
        <f>'14. Cust BC'!AE229*'7. INPUT O&amp;N UC'!$G556*'7. INPUT O&amp;N UC'!$I556</f>
        <v>1101.7080000000003</v>
      </c>
      <c r="AF523" s="297">
        <f>'14. Cust BC'!AF229*'7. INPUT O&amp;N UC'!$G556*'7. INPUT O&amp;N UC'!$I556</f>
        <v>1101.7080000000003</v>
      </c>
      <c r="AG523" s="297">
        <f>'14. Cust BC'!AG229*'7. INPUT O&amp;N UC'!$G556*'7. INPUT O&amp;N UC'!$I556</f>
        <v>1101.7080000000003</v>
      </c>
      <c r="AH523" s="297">
        <f>'14. Cust BC'!AH229*'7. INPUT O&amp;N UC'!$G556*'7. INPUT O&amp;N UC'!$I556</f>
        <v>1101.7080000000003</v>
      </c>
      <c r="AI523" s="297">
        <f>'14. Cust BC'!AI229*'7. INPUT O&amp;N UC'!$G556*'7. INPUT O&amp;N UC'!$I556</f>
        <v>1101.7080000000003</v>
      </c>
      <c r="AJ523" s="297">
        <f>'14. Cust BC'!AJ229*'7. INPUT O&amp;N UC'!$G556*'7. INPUT O&amp;N UC'!$I556</f>
        <v>1123.8523308000003</v>
      </c>
      <c r="AK523" s="297">
        <f>'14. Cust BC'!AK229*'7. INPUT O&amp;N UC'!$G556*'7. INPUT O&amp;N UC'!$I556</f>
        <v>1123.8523308000003</v>
      </c>
      <c r="AL523" s="297">
        <f>'14. Cust BC'!AL229*'7. INPUT O&amp;N UC'!$G556*'7. INPUT O&amp;N UC'!$I556</f>
        <v>1123.8523308000003</v>
      </c>
      <c r="AM523" s="297">
        <f>'14. Cust BC'!AM229*'7. INPUT O&amp;N UC'!$G556*'7. INPUT O&amp;N UC'!$I556</f>
        <v>1123.8523308000003</v>
      </c>
      <c r="AN523" s="297">
        <f>'14. Cust BC'!AN229*'7. INPUT O&amp;N UC'!$G556*'7. INPUT O&amp;N UC'!$I556</f>
        <v>1123.8523308000003</v>
      </c>
      <c r="AO523" s="297">
        <f>'14. Cust BC'!AO229*'7. INPUT O&amp;N UC'!$G556*'7. INPUT O&amp;N UC'!$I556</f>
        <v>1123.8523308000003</v>
      </c>
      <c r="AP523" s="297">
        <f>'14. Cust BC'!AP229*'7. INPUT O&amp;N UC'!$G556*'7. INPUT O&amp;N UC'!$I556</f>
        <v>1123.8523308000003</v>
      </c>
      <c r="AQ523" s="297">
        <f>'14. Cust BC'!AQ229*'7. INPUT O&amp;N UC'!$G556*'7. INPUT O&amp;N UC'!$I556</f>
        <v>1123.8523308000003</v>
      </c>
      <c r="AR523" s="297">
        <f>'14. Cust BC'!AR229*'7. INPUT O&amp;N UC'!$G556*'7. INPUT O&amp;N UC'!$I556</f>
        <v>1123.8523308000003</v>
      </c>
      <c r="AS523" s="297">
        <f>'14. Cust BC'!AS229*'7. INPUT O&amp;N UC'!$G556*'7. INPUT O&amp;N UC'!$I556</f>
        <v>1123.8523308000003</v>
      </c>
      <c r="AT523" s="297">
        <f>'14. Cust BC'!AT229*'7. INPUT O&amp;N UC'!$G556*'7. INPUT O&amp;N UC'!$I556</f>
        <v>1123.8523308000003</v>
      </c>
      <c r="AU523" s="297">
        <f>'14. Cust BC'!AU229*'7. INPUT O&amp;N UC'!$G556*'7. INPUT O&amp;N UC'!$I556</f>
        <v>1123.8523308000003</v>
      </c>
      <c r="AV523" s="297">
        <f>'14. Cust BC'!AV229*'7. INPUT O&amp;N UC'!$G556*'7. INPUT O&amp;N UC'!$I556</f>
        <v>0</v>
      </c>
      <c r="AW523" s="297">
        <f>'14. Cust BC'!AW229*'7. INPUT O&amp;N UC'!$G556*'7. INPUT O&amp;N UC'!$I556</f>
        <v>0</v>
      </c>
      <c r="AX523" s="297">
        <f>'14. Cust BC'!AX229*'7. INPUT O&amp;N UC'!$G556*'7. INPUT O&amp;N UC'!$I556</f>
        <v>0</v>
      </c>
      <c r="AY523" s="297">
        <f>'14. Cust BC'!AY229*'7. INPUT O&amp;N UC'!$G556*'7. INPUT O&amp;N UC'!$I556</f>
        <v>0</v>
      </c>
      <c r="AZ523" s="297">
        <f>'14. Cust BC'!AZ229*'7. INPUT O&amp;N UC'!$G556*'7. INPUT O&amp;N UC'!$I556</f>
        <v>0</v>
      </c>
      <c r="BA523" s="297">
        <f>'14. Cust BC'!BA229*'7. INPUT O&amp;N UC'!$G556*'7. INPUT O&amp;N UC'!$I556</f>
        <v>0</v>
      </c>
      <c r="BB523" s="297">
        <f>'14. Cust BC'!BB229*'7. INPUT O&amp;N UC'!$G556*'7. INPUT O&amp;N UC'!$I556</f>
        <v>0</v>
      </c>
      <c r="BC523" s="297">
        <f>'14. Cust BC'!BC229*'7. INPUT O&amp;N UC'!$G556*'7. INPUT O&amp;N UC'!$I556</f>
        <v>0</v>
      </c>
      <c r="BD523" s="297">
        <f>'14. Cust BC'!BD229*'7. INPUT O&amp;N UC'!$G556*'7. INPUT O&amp;N UC'!$I556</f>
        <v>0</v>
      </c>
      <c r="BE523" s="297">
        <f>'14. Cust BC'!BE229*'7. INPUT O&amp;N UC'!$G556*'7. INPUT O&amp;N UC'!$I556</f>
        <v>0</v>
      </c>
      <c r="BF523" s="297">
        <f>'14. Cust BC'!BF229*'7. INPUT O&amp;N UC'!$G556*'7. INPUT O&amp;N UC'!$I556</f>
        <v>0</v>
      </c>
      <c r="BG523" s="297">
        <f>'14. Cust BC'!BG229*'7. INPUT O&amp;N UC'!$G556*'7. INPUT O&amp;N UC'!$I556</f>
        <v>0</v>
      </c>
      <c r="BH523" s="297">
        <f>'14. Cust BC'!BH229*'7. INPUT O&amp;N UC'!$G556*'7. INPUT O&amp;N UC'!$I556</f>
        <v>0</v>
      </c>
      <c r="BI523" s="297">
        <f>'14. Cust BC'!BI229*'7. INPUT O&amp;N UC'!$G556*'7. INPUT O&amp;N UC'!$I556</f>
        <v>0</v>
      </c>
      <c r="BJ523" s="297">
        <f>'14. Cust BC'!BJ229*'7. INPUT O&amp;N UC'!$G556*'7. INPUT O&amp;N UC'!$I556</f>
        <v>0</v>
      </c>
      <c r="BK523" s="297">
        <f>'14. Cust BC'!BK229*'7. INPUT O&amp;N UC'!$G556*'7. INPUT O&amp;N UC'!$I556</f>
        <v>0</v>
      </c>
      <c r="BL523" s="297">
        <f>'14. Cust BC'!BL229*'7. INPUT O&amp;N UC'!$G556*'7. INPUT O&amp;N UC'!$I556</f>
        <v>0</v>
      </c>
      <c r="BM523" s="297">
        <f>'14. Cust BC'!BM229*'7. INPUT O&amp;N UC'!$G556*'7. INPUT O&amp;N UC'!$I556</f>
        <v>0</v>
      </c>
      <c r="BN523" s="297">
        <f>'14. Cust BC'!BN229*'7. INPUT O&amp;N UC'!$G556*'7. INPUT O&amp;N UC'!$I556</f>
        <v>0</v>
      </c>
      <c r="BO523" s="297">
        <f>'14. Cust BC'!BO229*'7. INPUT O&amp;N UC'!$G556*'7. INPUT O&amp;N UC'!$I556</f>
        <v>0</v>
      </c>
      <c r="BP523" s="297">
        <f>'14. Cust BC'!BP229*'7. INPUT O&amp;N UC'!$G556*'7. INPUT O&amp;N UC'!$I556</f>
        <v>0</v>
      </c>
      <c r="BQ523" s="297">
        <f>'14. Cust BC'!BQ229*'7. INPUT O&amp;N UC'!$G556*'7. INPUT O&amp;N UC'!$I556</f>
        <v>0</v>
      </c>
      <c r="BR523" s="297">
        <f>'14. Cust BC'!BR229*'7. INPUT O&amp;N UC'!$G556*'7. INPUT O&amp;N UC'!$I556</f>
        <v>0</v>
      </c>
      <c r="BS523" s="297">
        <f>'14. Cust BC'!BS229*'7. INPUT O&amp;N UC'!$G556*'7. INPUT O&amp;N UC'!$I556</f>
        <v>0</v>
      </c>
    </row>
    <row r="524" spans="1:71" s="80" customFormat="1" outlineLevel="2">
      <c r="B524" s="130" t="str">
        <f>'7. INPUT O&amp;N UC'!D557</f>
        <v>O&amp;N UC-7.5-Item #2</v>
      </c>
      <c r="C524" s="130" t="str">
        <f>'7. INPUT O&amp;N UC'!E557</f>
        <v xml:space="preserve">Reduction of cost of park assets' operations staff </v>
      </c>
      <c r="E524" s="297">
        <f t="shared" si="269"/>
        <v>117822.41323199999</v>
      </c>
      <c r="F524" s="297">
        <f t="shared" si="270"/>
        <v>28800</v>
      </c>
      <c r="G524" s="297">
        <f t="shared" si="271"/>
        <v>44068.320000000007</v>
      </c>
      <c r="H524" s="297">
        <f t="shared" si="272"/>
        <v>44954.093231999985</v>
      </c>
      <c r="I524" s="297">
        <f t="shared" si="273"/>
        <v>0</v>
      </c>
      <c r="J524" s="297">
        <f t="shared" si="274"/>
        <v>0</v>
      </c>
      <c r="K524" s="309"/>
      <c r="L524" s="297">
        <f>'14. Cust BC'!L230*'7. INPUT O&amp;N UC'!$G557*'7. INPUT O&amp;N UC'!$I557</f>
        <v>0</v>
      </c>
      <c r="M524" s="297">
        <f>'14. Cust BC'!M230*'7. INPUT O&amp;N UC'!$G557*'7. INPUT O&amp;N UC'!$I557</f>
        <v>0</v>
      </c>
      <c r="N524" s="297">
        <f>'14. Cust BC'!N230*'7. INPUT O&amp;N UC'!$G557*'7. INPUT O&amp;N UC'!$I557</f>
        <v>0</v>
      </c>
      <c r="O524" s="297">
        <f>'14. Cust BC'!O230*'7. INPUT O&amp;N UC'!$G557*'7. INPUT O&amp;N UC'!$I557</f>
        <v>0</v>
      </c>
      <c r="P524" s="297">
        <f>'14. Cust BC'!P230*'7. INPUT O&amp;N UC'!$G557*'7. INPUT O&amp;N UC'!$I557</f>
        <v>3600</v>
      </c>
      <c r="Q524" s="297">
        <f>'14. Cust BC'!Q230*'7. INPUT O&amp;N UC'!$G557*'7. INPUT O&amp;N UC'!$I557</f>
        <v>3600</v>
      </c>
      <c r="R524" s="297">
        <f>'14. Cust BC'!R230*'7. INPUT O&amp;N UC'!$G557*'7. INPUT O&amp;N UC'!$I557</f>
        <v>3600</v>
      </c>
      <c r="S524" s="297">
        <f>'14. Cust BC'!S230*'7. INPUT O&amp;N UC'!$G557*'7. INPUT O&amp;N UC'!$I557</f>
        <v>3600</v>
      </c>
      <c r="T524" s="297">
        <f>'14. Cust BC'!T230*'7. INPUT O&amp;N UC'!$G557*'7. INPUT O&amp;N UC'!$I557</f>
        <v>3600</v>
      </c>
      <c r="U524" s="297">
        <f>'14. Cust BC'!U230*'7. INPUT O&amp;N UC'!$G557*'7. INPUT O&amp;N UC'!$I557</f>
        <v>3600</v>
      </c>
      <c r="V524" s="297">
        <f>'14. Cust BC'!V230*'7. INPUT O&amp;N UC'!$G557*'7. INPUT O&amp;N UC'!$I557</f>
        <v>3600</v>
      </c>
      <c r="W524" s="297">
        <f>'14. Cust BC'!W230*'7. INPUT O&amp;N UC'!$G557*'7. INPUT O&amp;N UC'!$I557</f>
        <v>3600</v>
      </c>
      <c r="X524" s="297">
        <f>'14. Cust BC'!X230*'7. INPUT O&amp;N UC'!$G557*'7. INPUT O&amp;N UC'!$I557</f>
        <v>3672.3600000000006</v>
      </c>
      <c r="Y524" s="297">
        <f>'14. Cust BC'!Y230*'7. INPUT O&amp;N UC'!$G557*'7. INPUT O&amp;N UC'!$I557</f>
        <v>3672.3600000000006</v>
      </c>
      <c r="Z524" s="297">
        <f>'14. Cust BC'!Z230*'7. INPUT O&amp;N UC'!$G557*'7. INPUT O&amp;N UC'!$I557</f>
        <v>3672.3600000000006</v>
      </c>
      <c r="AA524" s="297">
        <f>'14. Cust BC'!AA230*'7. INPUT O&amp;N UC'!$G557*'7. INPUT O&amp;N UC'!$I557</f>
        <v>3672.3600000000006</v>
      </c>
      <c r="AB524" s="297">
        <f>'14. Cust BC'!AB230*'7. INPUT O&amp;N UC'!$G557*'7. INPUT O&amp;N UC'!$I557</f>
        <v>3672.3600000000006</v>
      </c>
      <c r="AC524" s="297">
        <f>'14. Cust BC'!AC230*'7. INPUT O&amp;N UC'!$G557*'7. INPUT O&amp;N UC'!$I557</f>
        <v>3672.3600000000006</v>
      </c>
      <c r="AD524" s="297">
        <f>'14. Cust BC'!AD230*'7. INPUT O&amp;N UC'!$G557*'7. INPUT O&amp;N UC'!$I557</f>
        <v>3672.3600000000006</v>
      </c>
      <c r="AE524" s="297">
        <f>'14. Cust BC'!AE230*'7. INPUT O&amp;N UC'!$G557*'7. INPUT O&amp;N UC'!$I557</f>
        <v>3672.3600000000006</v>
      </c>
      <c r="AF524" s="297">
        <f>'14. Cust BC'!AF230*'7. INPUT O&amp;N UC'!$G557*'7. INPUT O&amp;N UC'!$I557</f>
        <v>3672.3600000000006</v>
      </c>
      <c r="AG524" s="297">
        <f>'14. Cust BC'!AG230*'7. INPUT O&amp;N UC'!$G557*'7. INPUT O&amp;N UC'!$I557</f>
        <v>3672.3600000000006</v>
      </c>
      <c r="AH524" s="297">
        <f>'14. Cust BC'!AH230*'7. INPUT O&amp;N UC'!$G557*'7. INPUT O&amp;N UC'!$I557</f>
        <v>3672.3600000000006</v>
      </c>
      <c r="AI524" s="297">
        <f>'14. Cust BC'!AI230*'7. INPUT O&amp;N UC'!$G557*'7. INPUT O&amp;N UC'!$I557</f>
        <v>3672.3600000000006</v>
      </c>
      <c r="AJ524" s="297">
        <f>'14. Cust BC'!AJ230*'7. INPUT O&amp;N UC'!$G557*'7. INPUT O&amp;N UC'!$I557</f>
        <v>3746.1744359999984</v>
      </c>
      <c r="AK524" s="297">
        <f>'14. Cust BC'!AK230*'7. INPUT O&amp;N UC'!$G557*'7. INPUT O&amp;N UC'!$I557</f>
        <v>3746.1744359999984</v>
      </c>
      <c r="AL524" s="297">
        <f>'14. Cust BC'!AL230*'7. INPUT O&amp;N UC'!$G557*'7. INPUT O&amp;N UC'!$I557</f>
        <v>3746.1744359999984</v>
      </c>
      <c r="AM524" s="297">
        <f>'14. Cust BC'!AM230*'7. INPUT O&amp;N UC'!$G557*'7. INPUT O&amp;N UC'!$I557</f>
        <v>3746.1744359999984</v>
      </c>
      <c r="AN524" s="297">
        <f>'14. Cust BC'!AN230*'7. INPUT O&amp;N UC'!$G557*'7. INPUT O&amp;N UC'!$I557</f>
        <v>3746.1744359999984</v>
      </c>
      <c r="AO524" s="297">
        <f>'14. Cust BC'!AO230*'7. INPUT O&amp;N UC'!$G557*'7. INPUT O&amp;N UC'!$I557</f>
        <v>3746.1744359999984</v>
      </c>
      <c r="AP524" s="297">
        <f>'14. Cust BC'!AP230*'7. INPUT O&amp;N UC'!$G557*'7. INPUT O&amp;N UC'!$I557</f>
        <v>3746.1744359999984</v>
      </c>
      <c r="AQ524" s="297">
        <f>'14. Cust BC'!AQ230*'7. INPUT O&amp;N UC'!$G557*'7. INPUT O&amp;N UC'!$I557</f>
        <v>3746.1744359999984</v>
      </c>
      <c r="AR524" s="297">
        <f>'14. Cust BC'!AR230*'7. INPUT O&amp;N UC'!$G557*'7. INPUT O&amp;N UC'!$I557</f>
        <v>3746.1744359999984</v>
      </c>
      <c r="AS524" s="297">
        <f>'14. Cust BC'!AS230*'7. INPUT O&amp;N UC'!$G557*'7. INPUT O&amp;N UC'!$I557</f>
        <v>3746.1744359999984</v>
      </c>
      <c r="AT524" s="297">
        <f>'14. Cust BC'!AT230*'7. INPUT O&amp;N UC'!$G557*'7. INPUT O&amp;N UC'!$I557</f>
        <v>3746.1744359999984</v>
      </c>
      <c r="AU524" s="297">
        <f>'14. Cust BC'!AU230*'7. INPUT O&amp;N UC'!$G557*'7. INPUT O&amp;N UC'!$I557</f>
        <v>3746.1744359999984</v>
      </c>
      <c r="AV524" s="297">
        <f>'14. Cust BC'!AV230*'7. INPUT O&amp;N UC'!$G557*'7. INPUT O&amp;N UC'!$I557</f>
        <v>0</v>
      </c>
      <c r="AW524" s="297">
        <f>'14. Cust BC'!AW230*'7. INPUT O&amp;N UC'!$G557*'7. INPUT O&amp;N UC'!$I557</f>
        <v>0</v>
      </c>
      <c r="AX524" s="297">
        <f>'14. Cust BC'!AX230*'7. INPUT O&amp;N UC'!$G557*'7. INPUT O&amp;N UC'!$I557</f>
        <v>0</v>
      </c>
      <c r="AY524" s="297">
        <f>'14. Cust BC'!AY230*'7. INPUT O&amp;N UC'!$G557*'7. INPUT O&amp;N UC'!$I557</f>
        <v>0</v>
      </c>
      <c r="AZ524" s="297">
        <f>'14. Cust BC'!AZ230*'7. INPUT O&amp;N UC'!$G557*'7. INPUT O&amp;N UC'!$I557</f>
        <v>0</v>
      </c>
      <c r="BA524" s="297">
        <f>'14. Cust BC'!BA230*'7. INPUT O&amp;N UC'!$G557*'7. INPUT O&amp;N UC'!$I557</f>
        <v>0</v>
      </c>
      <c r="BB524" s="297">
        <f>'14. Cust BC'!BB230*'7. INPUT O&amp;N UC'!$G557*'7. INPUT O&amp;N UC'!$I557</f>
        <v>0</v>
      </c>
      <c r="BC524" s="297">
        <f>'14. Cust BC'!BC230*'7. INPUT O&amp;N UC'!$G557*'7. INPUT O&amp;N UC'!$I557</f>
        <v>0</v>
      </c>
      <c r="BD524" s="297">
        <f>'14. Cust BC'!BD230*'7. INPUT O&amp;N UC'!$G557*'7. INPUT O&amp;N UC'!$I557</f>
        <v>0</v>
      </c>
      <c r="BE524" s="297">
        <f>'14. Cust BC'!BE230*'7. INPUT O&amp;N UC'!$G557*'7. INPUT O&amp;N UC'!$I557</f>
        <v>0</v>
      </c>
      <c r="BF524" s="297">
        <f>'14. Cust BC'!BF230*'7. INPUT O&amp;N UC'!$G557*'7. INPUT O&amp;N UC'!$I557</f>
        <v>0</v>
      </c>
      <c r="BG524" s="297">
        <f>'14. Cust BC'!BG230*'7. INPUT O&amp;N UC'!$G557*'7. INPUT O&amp;N UC'!$I557</f>
        <v>0</v>
      </c>
      <c r="BH524" s="297">
        <f>'14. Cust BC'!BH230*'7. INPUT O&amp;N UC'!$G557*'7. INPUT O&amp;N UC'!$I557</f>
        <v>0</v>
      </c>
      <c r="BI524" s="297">
        <f>'14. Cust BC'!BI230*'7. INPUT O&amp;N UC'!$G557*'7. INPUT O&amp;N UC'!$I557</f>
        <v>0</v>
      </c>
      <c r="BJ524" s="297">
        <f>'14. Cust BC'!BJ230*'7. INPUT O&amp;N UC'!$G557*'7. INPUT O&amp;N UC'!$I557</f>
        <v>0</v>
      </c>
      <c r="BK524" s="297">
        <f>'14. Cust BC'!BK230*'7. INPUT O&amp;N UC'!$G557*'7. INPUT O&amp;N UC'!$I557</f>
        <v>0</v>
      </c>
      <c r="BL524" s="297">
        <f>'14. Cust BC'!BL230*'7. INPUT O&amp;N UC'!$G557*'7. INPUT O&amp;N UC'!$I557</f>
        <v>0</v>
      </c>
      <c r="BM524" s="297">
        <f>'14. Cust BC'!BM230*'7. INPUT O&amp;N UC'!$G557*'7. INPUT O&amp;N UC'!$I557</f>
        <v>0</v>
      </c>
      <c r="BN524" s="297">
        <f>'14. Cust BC'!BN230*'7. INPUT O&amp;N UC'!$G557*'7. INPUT O&amp;N UC'!$I557</f>
        <v>0</v>
      </c>
      <c r="BO524" s="297">
        <f>'14. Cust BC'!BO230*'7. INPUT O&amp;N UC'!$G557*'7. INPUT O&amp;N UC'!$I557</f>
        <v>0</v>
      </c>
      <c r="BP524" s="297">
        <f>'14. Cust BC'!BP230*'7. INPUT O&amp;N UC'!$G557*'7. INPUT O&amp;N UC'!$I557</f>
        <v>0</v>
      </c>
      <c r="BQ524" s="297">
        <f>'14. Cust BC'!BQ230*'7. INPUT O&amp;N UC'!$G557*'7. INPUT O&amp;N UC'!$I557</f>
        <v>0</v>
      </c>
      <c r="BR524" s="297">
        <f>'14. Cust BC'!BR230*'7. INPUT O&amp;N UC'!$G557*'7. INPUT O&amp;N UC'!$I557</f>
        <v>0</v>
      </c>
      <c r="BS524" s="297">
        <f>'14. Cust BC'!BS230*'7. INPUT O&amp;N UC'!$G557*'7. INPUT O&amp;N UC'!$I557</f>
        <v>0</v>
      </c>
    </row>
    <row r="525" spans="1:71" s="80" customFormat="1" outlineLevel="2">
      <c r="B525" s="130" t="str">
        <f>'7. INPUT O&amp;N UC'!D558</f>
        <v>O&amp;N UC-7.5-Item #3</v>
      </c>
      <c r="C525" s="130" t="str">
        <f>'7. INPUT O&amp;N UC'!E558</f>
        <v>Reduction of electricty consumption of outdoor lighting in park assets consumption per lamp post in park assets</v>
      </c>
      <c r="E525" s="297">
        <f t="shared" si="269"/>
        <v>64.753234605420019</v>
      </c>
      <c r="F525" s="297">
        <f t="shared" si="270"/>
        <v>15.827999999999999</v>
      </c>
      <c r="G525" s="297">
        <f t="shared" si="271"/>
        <v>24.21921420000001</v>
      </c>
      <c r="H525" s="297">
        <f t="shared" si="272"/>
        <v>24.706020405420009</v>
      </c>
      <c r="I525" s="297">
        <f t="shared" si="273"/>
        <v>0</v>
      </c>
      <c r="J525" s="297">
        <f t="shared" si="274"/>
        <v>0</v>
      </c>
      <c r="K525" s="291"/>
      <c r="L525" s="297">
        <f>'14. Cust BC'!L231*'7. INPUT O&amp;N UC'!$G558*'7. INPUT O&amp;N UC'!$I558</f>
        <v>0</v>
      </c>
      <c r="M525" s="297">
        <f>'14. Cust BC'!M231*'7. INPUT O&amp;N UC'!$G558*'7. INPUT O&amp;N UC'!$I558</f>
        <v>0</v>
      </c>
      <c r="N525" s="297">
        <f>'14. Cust BC'!N231*'7. INPUT O&amp;N UC'!$G558*'7. INPUT O&amp;N UC'!$I558</f>
        <v>0</v>
      </c>
      <c r="O525" s="297">
        <f>'14. Cust BC'!O231*'7. INPUT O&amp;N UC'!$G558*'7. INPUT O&amp;N UC'!$I558</f>
        <v>0</v>
      </c>
      <c r="P525" s="297">
        <f>'14. Cust BC'!P231*'7. INPUT O&amp;N UC'!$G558*'7. INPUT O&amp;N UC'!$I558</f>
        <v>1.9784999999999997</v>
      </c>
      <c r="Q525" s="297">
        <f>'14. Cust BC'!Q231*'7. INPUT O&amp;N UC'!$G558*'7. INPUT O&amp;N UC'!$I558</f>
        <v>1.9784999999999997</v>
      </c>
      <c r="R525" s="297">
        <f>'14. Cust BC'!R231*'7. INPUT O&amp;N UC'!$G558*'7. INPUT O&amp;N UC'!$I558</f>
        <v>1.9784999999999997</v>
      </c>
      <c r="S525" s="297">
        <f>'14. Cust BC'!S231*'7. INPUT O&amp;N UC'!$G558*'7. INPUT O&amp;N UC'!$I558</f>
        <v>1.9784999999999997</v>
      </c>
      <c r="T525" s="297">
        <f>'14. Cust BC'!T231*'7. INPUT O&amp;N UC'!$G558*'7. INPUT O&amp;N UC'!$I558</f>
        <v>1.9784999999999997</v>
      </c>
      <c r="U525" s="297">
        <f>'14. Cust BC'!U231*'7. INPUT O&amp;N UC'!$G558*'7. INPUT O&amp;N UC'!$I558</f>
        <v>1.9784999999999997</v>
      </c>
      <c r="V525" s="297">
        <f>'14. Cust BC'!V231*'7. INPUT O&amp;N UC'!$G558*'7. INPUT O&amp;N UC'!$I558</f>
        <v>1.9784999999999997</v>
      </c>
      <c r="W525" s="297">
        <f>'14. Cust BC'!W231*'7. INPUT O&amp;N UC'!$G558*'7. INPUT O&amp;N UC'!$I558</f>
        <v>1.9784999999999997</v>
      </c>
      <c r="X525" s="297">
        <f>'14. Cust BC'!X231*'7. INPUT O&amp;N UC'!$G558*'7. INPUT O&amp;N UC'!$I558</f>
        <v>2.0182678500000009</v>
      </c>
      <c r="Y525" s="297">
        <f>'14. Cust BC'!Y231*'7. INPUT O&amp;N UC'!$G558*'7. INPUT O&amp;N UC'!$I558</f>
        <v>2.0182678500000009</v>
      </c>
      <c r="Z525" s="297">
        <f>'14. Cust BC'!Z231*'7. INPUT O&amp;N UC'!$G558*'7. INPUT O&amp;N UC'!$I558</f>
        <v>2.0182678500000009</v>
      </c>
      <c r="AA525" s="297">
        <f>'14. Cust BC'!AA231*'7. INPUT O&amp;N UC'!$G558*'7. INPUT O&amp;N UC'!$I558</f>
        <v>2.0182678500000009</v>
      </c>
      <c r="AB525" s="297">
        <f>'14. Cust BC'!AB231*'7. INPUT O&amp;N UC'!$G558*'7. INPUT O&amp;N UC'!$I558</f>
        <v>2.0182678500000009</v>
      </c>
      <c r="AC525" s="297">
        <f>'14. Cust BC'!AC231*'7. INPUT O&amp;N UC'!$G558*'7. INPUT O&amp;N UC'!$I558</f>
        <v>2.0182678500000009</v>
      </c>
      <c r="AD525" s="297">
        <f>'14. Cust BC'!AD231*'7. INPUT O&amp;N UC'!$G558*'7. INPUT O&amp;N UC'!$I558</f>
        <v>2.0182678500000009</v>
      </c>
      <c r="AE525" s="297">
        <f>'14. Cust BC'!AE231*'7. INPUT O&amp;N UC'!$G558*'7. INPUT O&amp;N UC'!$I558</f>
        <v>2.0182678500000009</v>
      </c>
      <c r="AF525" s="297">
        <f>'14. Cust BC'!AF231*'7. INPUT O&amp;N UC'!$G558*'7. INPUT O&amp;N UC'!$I558</f>
        <v>2.0182678500000009</v>
      </c>
      <c r="AG525" s="297">
        <f>'14. Cust BC'!AG231*'7. INPUT O&amp;N UC'!$G558*'7. INPUT O&amp;N UC'!$I558</f>
        <v>2.0182678500000009</v>
      </c>
      <c r="AH525" s="297">
        <f>'14. Cust BC'!AH231*'7. INPUT O&amp;N UC'!$G558*'7. INPUT O&amp;N UC'!$I558</f>
        <v>2.0182678500000009</v>
      </c>
      <c r="AI525" s="297">
        <f>'14. Cust BC'!AI231*'7. INPUT O&amp;N UC'!$G558*'7. INPUT O&amp;N UC'!$I558</f>
        <v>2.0182678500000009</v>
      </c>
      <c r="AJ525" s="297">
        <f>'14. Cust BC'!AJ231*'7. INPUT O&amp;N UC'!$G558*'7. INPUT O&amp;N UC'!$I558</f>
        <v>2.0588350337850003</v>
      </c>
      <c r="AK525" s="297">
        <f>'14. Cust BC'!AK231*'7. INPUT O&amp;N UC'!$G558*'7. INPUT O&amp;N UC'!$I558</f>
        <v>2.0588350337850003</v>
      </c>
      <c r="AL525" s="297">
        <f>'14. Cust BC'!AL231*'7. INPUT O&amp;N UC'!$G558*'7. INPUT O&amp;N UC'!$I558</f>
        <v>2.0588350337850003</v>
      </c>
      <c r="AM525" s="297">
        <f>'14. Cust BC'!AM231*'7. INPUT O&amp;N UC'!$G558*'7. INPUT O&amp;N UC'!$I558</f>
        <v>2.0588350337850003</v>
      </c>
      <c r="AN525" s="297">
        <f>'14. Cust BC'!AN231*'7. INPUT O&amp;N UC'!$G558*'7. INPUT O&amp;N UC'!$I558</f>
        <v>2.0588350337850003</v>
      </c>
      <c r="AO525" s="297">
        <f>'14. Cust BC'!AO231*'7. INPUT O&amp;N UC'!$G558*'7. INPUT O&amp;N UC'!$I558</f>
        <v>2.0588350337850003</v>
      </c>
      <c r="AP525" s="297">
        <f>'14. Cust BC'!AP231*'7. INPUT O&amp;N UC'!$G558*'7. INPUT O&amp;N UC'!$I558</f>
        <v>2.0588350337850003</v>
      </c>
      <c r="AQ525" s="297">
        <f>'14. Cust BC'!AQ231*'7. INPUT O&amp;N UC'!$G558*'7. INPUT O&amp;N UC'!$I558</f>
        <v>2.0588350337850003</v>
      </c>
      <c r="AR525" s="297">
        <f>'14. Cust BC'!AR231*'7. INPUT O&amp;N UC'!$G558*'7. INPUT O&amp;N UC'!$I558</f>
        <v>2.0588350337850003</v>
      </c>
      <c r="AS525" s="297">
        <f>'14. Cust BC'!AS231*'7. INPUT O&amp;N UC'!$G558*'7. INPUT O&amp;N UC'!$I558</f>
        <v>2.0588350337850003</v>
      </c>
      <c r="AT525" s="297">
        <f>'14. Cust BC'!AT231*'7. INPUT O&amp;N UC'!$G558*'7. INPUT O&amp;N UC'!$I558</f>
        <v>2.0588350337850003</v>
      </c>
      <c r="AU525" s="297">
        <f>'14. Cust BC'!AU231*'7. INPUT O&amp;N UC'!$G558*'7. INPUT O&amp;N UC'!$I558</f>
        <v>2.0588350337850003</v>
      </c>
      <c r="AV525" s="297">
        <f>'14. Cust BC'!AV231*'7. INPUT O&amp;N UC'!$G558*'7. INPUT O&amp;N UC'!$I558</f>
        <v>0</v>
      </c>
      <c r="AW525" s="297">
        <f>'14. Cust BC'!AW231*'7. INPUT O&amp;N UC'!$G558*'7. INPUT O&amp;N UC'!$I558</f>
        <v>0</v>
      </c>
      <c r="AX525" s="297">
        <f>'14. Cust BC'!AX231*'7. INPUT O&amp;N UC'!$G558*'7. INPUT O&amp;N UC'!$I558</f>
        <v>0</v>
      </c>
      <c r="AY525" s="297">
        <f>'14. Cust BC'!AY231*'7. INPUT O&amp;N UC'!$G558*'7. INPUT O&amp;N UC'!$I558</f>
        <v>0</v>
      </c>
      <c r="AZ525" s="297">
        <f>'14. Cust BC'!AZ231*'7. INPUT O&amp;N UC'!$G558*'7. INPUT O&amp;N UC'!$I558</f>
        <v>0</v>
      </c>
      <c r="BA525" s="297">
        <f>'14. Cust BC'!BA231*'7. INPUT O&amp;N UC'!$G558*'7. INPUT O&amp;N UC'!$I558</f>
        <v>0</v>
      </c>
      <c r="BB525" s="297">
        <f>'14. Cust BC'!BB231*'7. INPUT O&amp;N UC'!$G558*'7. INPUT O&amp;N UC'!$I558</f>
        <v>0</v>
      </c>
      <c r="BC525" s="297">
        <f>'14. Cust BC'!BC231*'7. INPUT O&amp;N UC'!$G558*'7. INPUT O&amp;N UC'!$I558</f>
        <v>0</v>
      </c>
      <c r="BD525" s="297">
        <f>'14. Cust BC'!BD231*'7. INPUT O&amp;N UC'!$G558*'7. INPUT O&amp;N UC'!$I558</f>
        <v>0</v>
      </c>
      <c r="BE525" s="297">
        <f>'14. Cust BC'!BE231*'7. INPUT O&amp;N UC'!$G558*'7. INPUT O&amp;N UC'!$I558</f>
        <v>0</v>
      </c>
      <c r="BF525" s="297">
        <f>'14. Cust BC'!BF231*'7. INPUT O&amp;N UC'!$G558*'7. INPUT O&amp;N UC'!$I558</f>
        <v>0</v>
      </c>
      <c r="BG525" s="297">
        <f>'14. Cust BC'!BG231*'7. INPUT O&amp;N UC'!$G558*'7. INPUT O&amp;N UC'!$I558</f>
        <v>0</v>
      </c>
      <c r="BH525" s="297">
        <f>'14. Cust BC'!BH231*'7. INPUT O&amp;N UC'!$G558*'7. INPUT O&amp;N UC'!$I558</f>
        <v>0</v>
      </c>
      <c r="BI525" s="297">
        <f>'14. Cust BC'!BI231*'7. INPUT O&amp;N UC'!$G558*'7. INPUT O&amp;N UC'!$I558</f>
        <v>0</v>
      </c>
      <c r="BJ525" s="297">
        <f>'14. Cust BC'!BJ231*'7. INPUT O&amp;N UC'!$G558*'7. INPUT O&amp;N UC'!$I558</f>
        <v>0</v>
      </c>
      <c r="BK525" s="297">
        <f>'14. Cust BC'!BK231*'7. INPUT O&amp;N UC'!$G558*'7. INPUT O&amp;N UC'!$I558</f>
        <v>0</v>
      </c>
      <c r="BL525" s="297">
        <f>'14. Cust BC'!BL231*'7. INPUT O&amp;N UC'!$G558*'7. INPUT O&amp;N UC'!$I558</f>
        <v>0</v>
      </c>
      <c r="BM525" s="297">
        <f>'14. Cust BC'!BM231*'7. INPUT O&amp;N UC'!$G558*'7. INPUT O&amp;N UC'!$I558</f>
        <v>0</v>
      </c>
      <c r="BN525" s="297">
        <f>'14. Cust BC'!BN231*'7. INPUT O&amp;N UC'!$G558*'7. INPUT O&amp;N UC'!$I558</f>
        <v>0</v>
      </c>
      <c r="BO525" s="297">
        <f>'14. Cust BC'!BO231*'7. INPUT O&amp;N UC'!$G558*'7. INPUT O&amp;N UC'!$I558</f>
        <v>0</v>
      </c>
      <c r="BP525" s="297">
        <f>'14. Cust BC'!BP231*'7. INPUT O&amp;N UC'!$G558*'7. INPUT O&amp;N UC'!$I558</f>
        <v>0</v>
      </c>
      <c r="BQ525" s="297">
        <f>'14. Cust BC'!BQ231*'7. INPUT O&amp;N UC'!$G558*'7. INPUT O&amp;N UC'!$I558</f>
        <v>0</v>
      </c>
      <c r="BR525" s="297">
        <f>'14. Cust BC'!BR231*'7. INPUT O&amp;N UC'!$G558*'7. INPUT O&amp;N UC'!$I558</f>
        <v>0</v>
      </c>
      <c r="BS525" s="297">
        <f>'14. Cust BC'!BS231*'7. INPUT O&amp;N UC'!$G558*'7. INPUT O&amp;N UC'!$I558</f>
        <v>0</v>
      </c>
    </row>
    <row r="526" spans="1:71" s="80" customFormat="1" outlineLevel="2">
      <c r="B526" s="130" t="str">
        <f>'7. INPUT O&amp;N UC'!D559</f>
        <v>O&amp;N UC-7.5-Item #4</v>
      </c>
      <c r="C526" s="130">
        <f>'7. INPUT O&amp;N UC'!E559</f>
        <v>0</v>
      </c>
      <c r="E526" s="297">
        <f t="shared" si="269"/>
        <v>0</v>
      </c>
      <c r="F526" s="297">
        <f t="shared" si="270"/>
        <v>0</v>
      </c>
      <c r="G526" s="297">
        <f t="shared" si="271"/>
        <v>0</v>
      </c>
      <c r="H526" s="297">
        <f t="shared" si="272"/>
        <v>0</v>
      </c>
      <c r="I526" s="297">
        <f t="shared" si="273"/>
        <v>0</v>
      </c>
      <c r="J526" s="297">
        <f t="shared" si="274"/>
        <v>0</v>
      </c>
      <c r="K526" s="291"/>
      <c r="L526" s="297">
        <f>'14. Cust BC'!L232*'7. INPUT O&amp;N UC'!$G559*'7. INPUT O&amp;N UC'!$I559</f>
        <v>0</v>
      </c>
      <c r="M526" s="297">
        <f>'14. Cust BC'!M232*'7. INPUT O&amp;N UC'!$G559*'7. INPUT O&amp;N UC'!$I559</f>
        <v>0</v>
      </c>
      <c r="N526" s="297">
        <f>'14. Cust BC'!N232*'7. INPUT O&amp;N UC'!$G559*'7. INPUT O&amp;N UC'!$I559</f>
        <v>0</v>
      </c>
      <c r="O526" s="297">
        <f>'14. Cust BC'!O232*'7. INPUT O&amp;N UC'!$G559*'7. INPUT O&amp;N UC'!$I559</f>
        <v>0</v>
      </c>
      <c r="P526" s="297">
        <f>'14. Cust BC'!P232*'7. INPUT O&amp;N UC'!$G559*'7. INPUT O&amp;N UC'!$I559</f>
        <v>0</v>
      </c>
      <c r="Q526" s="297">
        <f>'14. Cust BC'!Q232*'7. INPUT O&amp;N UC'!$G559*'7. INPUT O&amp;N UC'!$I559</f>
        <v>0</v>
      </c>
      <c r="R526" s="297">
        <f>'14. Cust BC'!R232*'7. INPUT O&amp;N UC'!$G559*'7. INPUT O&amp;N UC'!$I559</f>
        <v>0</v>
      </c>
      <c r="S526" s="297">
        <f>'14. Cust BC'!S232*'7. INPUT O&amp;N UC'!$G559*'7. INPUT O&amp;N UC'!$I559</f>
        <v>0</v>
      </c>
      <c r="T526" s="297">
        <f>'14. Cust BC'!T232*'7. INPUT O&amp;N UC'!$G559*'7. INPUT O&amp;N UC'!$I559</f>
        <v>0</v>
      </c>
      <c r="U526" s="297">
        <f>'14. Cust BC'!U232*'7. INPUT O&amp;N UC'!$G559*'7. INPUT O&amp;N UC'!$I559</f>
        <v>0</v>
      </c>
      <c r="V526" s="297">
        <f>'14. Cust BC'!V232*'7. INPUT O&amp;N UC'!$G559*'7. INPUT O&amp;N UC'!$I559</f>
        <v>0</v>
      </c>
      <c r="W526" s="297">
        <f>'14. Cust BC'!W232*'7. INPUT O&amp;N UC'!$G559*'7. INPUT O&amp;N UC'!$I559</f>
        <v>0</v>
      </c>
      <c r="X526" s="297">
        <f>'14. Cust BC'!X232*'7. INPUT O&amp;N UC'!$G559*'7. INPUT O&amp;N UC'!$I559</f>
        <v>0</v>
      </c>
      <c r="Y526" s="297">
        <f>'14. Cust BC'!Y232*'7. INPUT O&amp;N UC'!$G559*'7. INPUT O&amp;N UC'!$I559</f>
        <v>0</v>
      </c>
      <c r="Z526" s="297">
        <f>'14. Cust BC'!Z232*'7. INPUT O&amp;N UC'!$G559*'7. INPUT O&amp;N UC'!$I559</f>
        <v>0</v>
      </c>
      <c r="AA526" s="297">
        <f>'14. Cust BC'!AA232*'7. INPUT O&amp;N UC'!$G559*'7. INPUT O&amp;N UC'!$I559</f>
        <v>0</v>
      </c>
      <c r="AB526" s="297">
        <f>'14. Cust BC'!AB232*'7. INPUT O&amp;N UC'!$G559*'7. INPUT O&amp;N UC'!$I559</f>
        <v>0</v>
      </c>
      <c r="AC526" s="297">
        <f>'14. Cust BC'!AC232*'7. INPUT O&amp;N UC'!$G559*'7. INPUT O&amp;N UC'!$I559</f>
        <v>0</v>
      </c>
      <c r="AD526" s="297">
        <f>'14. Cust BC'!AD232*'7. INPUT O&amp;N UC'!$G559*'7. INPUT O&amp;N UC'!$I559</f>
        <v>0</v>
      </c>
      <c r="AE526" s="297">
        <f>'14. Cust BC'!AE232*'7. INPUT O&amp;N UC'!$G559*'7. INPUT O&amp;N UC'!$I559</f>
        <v>0</v>
      </c>
      <c r="AF526" s="297">
        <f>'14. Cust BC'!AF232*'7. INPUT O&amp;N UC'!$G559*'7. INPUT O&amp;N UC'!$I559</f>
        <v>0</v>
      </c>
      <c r="AG526" s="297">
        <f>'14. Cust BC'!AG232*'7. INPUT O&amp;N UC'!$G559*'7. INPUT O&amp;N UC'!$I559</f>
        <v>0</v>
      </c>
      <c r="AH526" s="297">
        <f>'14. Cust BC'!AH232*'7. INPUT O&amp;N UC'!$G559*'7. INPUT O&amp;N UC'!$I559</f>
        <v>0</v>
      </c>
      <c r="AI526" s="297">
        <f>'14. Cust BC'!AI232*'7. INPUT O&amp;N UC'!$G559*'7. INPUT O&amp;N UC'!$I559</f>
        <v>0</v>
      </c>
      <c r="AJ526" s="297">
        <f>'14. Cust BC'!AJ232*'7. INPUT O&amp;N UC'!$G559*'7. INPUT O&amp;N UC'!$I559</f>
        <v>0</v>
      </c>
      <c r="AK526" s="297">
        <f>'14. Cust BC'!AK232*'7. INPUT O&amp;N UC'!$G559*'7. INPUT O&amp;N UC'!$I559</f>
        <v>0</v>
      </c>
      <c r="AL526" s="297">
        <f>'14. Cust BC'!AL232*'7. INPUT O&amp;N UC'!$G559*'7. INPUT O&amp;N UC'!$I559</f>
        <v>0</v>
      </c>
      <c r="AM526" s="297">
        <f>'14. Cust BC'!AM232*'7. INPUT O&amp;N UC'!$G559*'7. INPUT O&amp;N UC'!$I559</f>
        <v>0</v>
      </c>
      <c r="AN526" s="297">
        <f>'14. Cust BC'!AN232*'7. INPUT O&amp;N UC'!$G559*'7. INPUT O&amp;N UC'!$I559</f>
        <v>0</v>
      </c>
      <c r="AO526" s="297">
        <f>'14. Cust BC'!AO232*'7. INPUT O&amp;N UC'!$G559*'7. INPUT O&amp;N UC'!$I559</f>
        <v>0</v>
      </c>
      <c r="AP526" s="297">
        <f>'14. Cust BC'!AP232*'7. INPUT O&amp;N UC'!$G559*'7. INPUT O&amp;N UC'!$I559</f>
        <v>0</v>
      </c>
      <c r="AQ526" s="297">
        <f>'14. Cust BC'!AQ232*'7. INPUT O&amp;N UC'!$G559*'7. INPUT O&amp;N UC'!$I559</f>
        <v>0</v>
      </c>
      <c r="AR526" s="297">
        <f>'14. Cust BC'!AR232*'7. INPUT O&amp;N UC'!$G559*'7. INPUT O&amp;N UC'!$I559</f>
        <v>0</v>
      </c>
      <c r="AS526" s="297">
        <f>'14. Cust BC'!AS232*'7. INPUT O&amp;N UC'!$G559*'7. INPUT O&amp;N UC'!$I559</f>
        <v>0</v>
      </c>
      <c r="AT526" s="297">
        <f>'14. Cust BC'!AT232*'7. INPUT O&amp;N UC'!$G559*'7. INPUT O&amp;N UC'!$I559</f>
        <v>0</v>
      </c>
      <c r="AU526" s="297">
        <f>'14. Cust BC'!AU232*'7. INPUT O&amp;N UC'!$G559*'7. INPUT O&amp;N UC'!$I559</f>
        <v>0</v>
      </c>
      <c r="AV526" s="297">
        <f>'14. Cust BC'!AV232*'7. INPUT O&amp;N UC'!$G559*'7. INPUT O&amp;N UC'!$I559</f>
        <v>0</v>
      </c>
      <c r="AW526" s="297">
        <f>'14. Cust BC'!AW232*'7. INPUT O&amp;N UC'!$G559*'7. INPUT O&amp;N UC'!$I559</f>
        <v>0</v>
      </c>
      <c r="AX526" s="297">
        <f>'14. Cust BC'!AX232*'7. INPUT O&amp;N UC'!$G559*'7. INPUT O&amp;N UC'!$I559</f>
        <v>0</v>
      </c>
      <c r="AY526" s="297">
        <f>'14. Cust BC'!AY232*'7. INPUT O&amp;N UC'!$G559*'7. INPUT O&amp;N UC'!$I559</f>
        <v>0</v>
      </c>
      <c r="AZ526" s="297">
        <f>'14. Cust BC'!AZ232*'7. INPUT O&amp;N UC'!$G559*'7. INPUT O&amp;N UC'!$I559</f>
        <v>0</v>
      </c>
      <c r="BA526" s="297">
        <f>'14. Cust BC'!BA232*'7. INPUT O&amp;N UC'!$G559*'7. INPUT O&amp;N UC'!$I559</f>
        <v>0</v>
      </c>
      <c r="BB526" s="297">
        <f>'14. Cust BC'!BB232*'7. INPUT O&amp;N UC'!$G559*'7. INPUT O&amp;N UC'!$I559</f>
        <v>0</v>
      </c>
      <c r="BC526" s="297">
        <f>'14. Cust BC'!BC232*'7. INPUT O&amp;N UC'!$G559*'7. INPUT O&amp;N UC'!$I559</f>
        <v>0</v>
      </c>
      <c r="BD526" s="297">
        <f>'14. Cust BC'!BD232*'7. INPUT O&amp;N UC'!$G559*'7. INPUT O&amp;N UC'!$I559</f>
        <v>0</v>
      </c>
      <c r="BE526" s="297">
        <f>'14. Cust BC'!BE232*'7. INPUT O&amp;N UC'!$G559*'7. INPUT O&amp;N UC'!$I559</f>
        <v>0</v>
      </c>
      <c r="BF526" s="297">
        <f>'14. Cust BC'!BF232*'7. INPUT O&amp;N UC'!$G559*'7. INPUT O&amp;N UC'!$I559</f>
        <v>0</v>
      </c>
      <c r="BG526" s="297">
        <f>'14. Cust BC'!BG232*'7. INPUT O&amp;N UC'!$G559*'7. INPUT O&amp;N UC'!$I559</f>
        <v>0</v>
      </c>
      <c r="BH526" s="297">
        <f>'14. Cust BC'!BH232*'7. INPUT O&amp;N UC'!$G559*'7. INPUT O&amp;N UC'!$I559</f>
        <v>0</v>
      </c>
      <c r="BI526" s="297">
        <f>'14. Cust BC'!BI232*'7. INPUT O&amp;N UC'!$G559*'7. INPUT O&amp;N UC'!$I559</f>
        <v>0</v>
      </c>
      <c r="BJ526" s="297">
        <f>'14. Cust BC'!BJ232*'7. INPUT O&amp;N UC'!$G559*'7. INPUT O&amp;N UC'!$I559</f>
        <v>0</v>
      </c>
      <c r="BK526" s="297">
        <f>'14. Cust BC'!BK232*'7. INPUT O&amp;N UC'!$G559*'7. INPUT O&amp;N UC'!$I559</f>
        <v>0</v>
      </c>
      <c r="BL526" s="297">
        <f>'14. Cust BC'!BL232*'7. INPUT O&amp;N UC'!$G559*'7. INPUT O&amp;N UC'!$I559</f>
        <v>0</v>
      </c>
      <c r="BM526" s="297">
        <f>'14. Cust BC'!BM232*'7. INPUT O&amp;N UC'!$G559*'7. INPUT O&amp;N UC'!$I559</f>
        <v>0</v>
      </c>
      <c r="BN526" s="297">
        <f>'14. Cust BC'!BN232*'7. INPUT O&amp;N UC'!$G559*'7. INPUT O&amp;N UC'!$I559</f>
        <v>0</v>
      </c>
      <c r="BO526" s="297">
        <f>'14. Cust BC'!BO232*'7. INPUT O&amp;N UC'!$G559*'7. INPUT O&amp;N UC'!$I559</f>
        <v>0</v>
      </c>
      <c r="BP526" s="297">
        <f>'14. Cust BC'!BP232*'7. INPUT O&amp;N UC'!$G559*'7. INPUT O&amp;N UC'!$I559</f>
        <v>0</v>
      </c>
      <c r="BQ526" s="297">
        <f>'14. Cust BC'!BQ232*'7. INPUT O&amp;N UC'!$G559*'7. INPUT O&amp;N UC'!$I559</f>
        <v>0</v>
      </c>
      <c r="BR526" s="297">
        <f>'14. Cust BC'!BR232*'7. INPUT O&amp;N UC'!$G559*'7. INPUT O&amp;N UC'!$I559</f>
        <v>0</v>
      </c>
      <c r="BS526" s="297">
        <f>'14. Cust BC'!BS232*'7. INPUT O&amp;N UC'!$G559*'7. INPUT O&amp;N UC'!$I559</f>
        <v>0</v>
      </c>
    </row>
    <row r="527" spans="1:71" s="80" customFormat="1" outlineLevel="2">
      <c r="B527" s="130" t="str">
        <f>'7. INPUT O&amp;N UC'!D560</f>
        <v>O&amp;N UC-7.5-Item #5</v>
      </c>
      <c r="C527" s="130">
        <f>'7. INPUT O&amp;N UC'!E560</f>
        <v>0</v>
      </c>
      <c r="E527" s="297">
        <f t="shared" si="269"/>
        <v>0</v>
      </c>
      <c r="F527" s="297">
        <f t="shared" si="270"/>
        <v>0</v>
      </c>
      <c r="G527" s="297">
        <f t="shared" si="271"/>
        <v>0</v>
      </c>
      <c r="H527" s="297">
        <f t="shared" si="272"/>
        <v>0</v>
      </c>
      <c r="I527" s="297">
        <f t="shared" si="273"/>
        <v>0</v>
      </c>
      <c r="J527" s="297">
        <f t="shared" si="274"/>
        <v>0</v>
      </c>
      <c r="K527" s="291"/>
      <c r="L527" s="297">
        <f>'14. Cust BC'!L233*'7. INPUT O&amp;N UC'!$G560*'7. INPUT O&amp;N UC'!$I560</f>
        <v>0</v>
      </c>
      <c r="M527" s="297">
        <f>'14. Cust BC'!M233*'7. INPUT O&amp;N UC'!$G560*'7. INPUT O&amp;N UC'!$I560</f>
        <v>0</v>
      </c>
      <c r="N527" s="297">
        <f>'14. Cust BC'!N233*'7. INPUT O&amp;N UC'!$G560*'7. INPUT O&amp;N UC'!$I560</f>
        <v>0</v>
      </c>
      <c r="O527" s="297">
        <f>'14. Cust BC'!O233*'7. INPUT O&amp;N UC'!$G560*'7. INPUT O&amp;N UC'!$I560</f>
        <v>0</v>
      </c>
      <c r="P527" s="297">
        <f>'14. Cust BC'!P233*'7. INPUT O&amp;N UC'!$G560*'7. INPUT O&amp;N UC'!$I560</f>
        <v>0</v>
      </c>
      <c r="Q527" s="297">
        <f>'14. Cust BC'!Q233*'7. INPUT O&amp;N UC'!$G560*'7. INPUT O&amp;N UC'!$I560</f>
        <v>0</v>
      </c>
      <c r="R527" s="297">
        <f>'14. Cust BC'!R233*'7. INPUT O&amp;N UC'!$G560*'7. INPUT O&amp;N UC'!$I560</f>
        <v>0</v>
      </c>
      <c r="S527" s="297">
        <f>'14. Cust BC'!S233*'7. INPUT O&amp;N UC'!$G560*'7. INPUT O&amp;N UC'!$I560</f>
        <v>0</v>
      </c>
      <c r="T527" s="297">
        <f>'14. Cust BC'!T233*'7. INPUT O&amp;N UC'!$G560*'7. INPUT O&amp;N UC'!$I560</f>
        <v>0</v>
      </c>
      <c r="U527" s="297">
        <f>'14. Cust BC'!U233*'7. INPUT O&amp;N UC'!$G560*'7. INPUT O&amp;N UC'!$I560</f>
        <v>0</v>
      </c>
      <c r="V527" s="297">
        <f>'14. Cust BC'!V233*'7. INPUT O&amp;N UC'!$G560*'7. INPUT O&amp;N UC'!$I560</f>
        <v>0</v>
      </c>
      <c r="W527" s="297">
        <f>'14. Cust BC'!W233*'7. INPUT O&amp;N UC'!$G560*'7. INPUT O&amp;N UC'!$I560</f>
        <v>0</v>
      </c>
      <c r="X527" s="297">
        <f>'14. Cust BC'!X233*'7. INPUT O&amp;N UC'!$G560*'7. INPUT O&amp;N UC'!$I560</f>
        <v>0</v>
      </c>
      <c r="Y527" s="297">
        <f>'14. Cust BC'!Y233*'7. INPUT O&amp;N UC'!$G560*'7. INPUT O&amp;N UC'!$I560</f>
        <v>0</v>
      </c>
      <c r="Z527" s="297">
        <f>'14. Cust BC'!Z233*'7. INPUT O&amp;N UC'!$G560*'7. INPUT O&amp;N UC'!$I560</f>
        <v>0</v>
      </c>
      <c r="AA527" s="297">
        <f>'14. Cust BC'!AA233*'7. INPUT O&amp;N UC'!$G560*'7. INPUT O&amp;N UC'!$I560</f>
        <v>0</v>
      </c>
      <c r="AB527" s="297">
        <f>'14. Cust BC'!AB233*'7. INPUT O&amp;N UC'!$G560*'7. INPUT O&amp;N UC'!$I560</f>
        <v>0</v>
      </c>
      <c r="AC527" s="297">
        <f>'14. Cust BC'!AC233*'7. INPUT O&amp;N UC'!$G560*'7. INPUT O&amp;N UC'!$I560</f>
        <v>0</v>
      </c>
      <c r="AD527" s="297">
        <f>'14. Cust BC'!AD233*'7. INPUT O&amp;N UC'!$G560*'7. INPUT O&amp;N UC'!$I560</f>
        <v>0</v>
      </c>
      <c r="AE527" s="297">
        <f>'14. Cust BC'!AE233*'7. INPUT O&amp;N UC'!$G560*'7. INPUT O&amp;N UC'!$I560</f>
        <v>0</v>
      </c>
      <c r="AF527" s="297">
        <f>'14. Cust BC'!AF233*'7. INPUT O&amp;N UC'!$G560*'7. INPUT O&amp;N UC'!$I560</f>
        <v>0</v>
      </c>
      <c r="AG527" s="297">
        <f>'14. Cust BC'!AG233*'7. INPUT O&amp;N UC'!$G560*'7. INPUT O&amp;N UC'!$I560</f>
        <v>0</v>
      </c>
      <c r="AH527" s="297">
        <f>'14. Cust BC'!AH233*'7. INPUT O&amp;N UC'!$G560*'7. INPUT O&amp;N UC'!$I560</f>
        <v>0</v>
      </c>
      <c r="AI527" s="297">
        <f>'14. Cust BC'!AI233*'7. INPUT O&amp;N UC'!$G560*'7. INPUT O&amp;N UC'!$I560</f>
        <v>0</v>
      </c>
      <c r="AJ527" s="297">
        <f>'14. Cust BC'!AJ233*'7. INPUT O&amp;N UC'!$G560*'7. INPUT O&amp;N UC'!$I560</f>
        <v>0</v>
      </c>
      <c r="AK527" s="297">
        <f>'14. Cust BC'!AK233*'7. INPUT O&amp;N UC'!$G560*'7. INPUT O&amp;N UC'!$I560</f>
        <v>0</v>
      </c>
      <c r="AL527" s="297">
        <f>'14. Cust BC'!AL233*'7. INPUT O&amp;N UC'!$G560*'7. INPUT O&amp;N UC'!$I560</f>
        <v>0</v>
      </c>
      <c r="AM527" s="297">
        <f>'14. Cust BC'!AM233*'7. INPUT O&amp;N UC'!$G560*'7. INPUT O&amp;N UC'!$I560</f>
        <v>0</v>
      </c>
      <c r="AN527" s="297">
        <f>'14. Cust BC'!AN233*'7. INPUT O&amp;N UC'!$G560*'7. INPUT O&amp;N UC'!$I560</f>
        <v>0</v>
      </c>
      <c r="AO527" s="297">
        <f>'14. Cust BC'!AO233*'7. INPUT O&amp;N UC'!$G560*'7. INPUT O&amp;N UC'!$I560</f>
        <v>0</v>
      </c>
      <c r="AP527" s="297">
        <f>'14. Cust BC'!AP233*'7. INPUT O&amp;N UC'!$G560*'7. INPUT O&amp;N UC'!$I560</f>
        <v>0</v>
      </c>
      <c r="AQ527" s="297">
        <f>'14. Cust BC'!AQ233*'7. INPUT O&amp;N UC'!$G560*'7. INPUT O&amp;N UC'!$I560</f>
        <v>0</v>
      </c>
      <c r="AR527" s="297">
        <f>'14. Cust BC'!AR233*'7. INPUT O&amp;N UC'!$G560*'7. INPUT O&amp;N UC'!$I560</f>
        <v>0</v>
      </c>
      <c r="AS527" s="297">
        <f>'14. Cust BC'!AS233*'7. INPUT O&amp;N UC'!$G560*'7. INPUT O&amp;N UC'!$I560</f>
        <v>0</v>
      </c>
      <c r="AT527" s="297">
        <f>'14. Cust BC'!AT233*'7. INPUT O&amp;N UC'!$G560*'7. INPUT O&amp;N UC'!$I560</f>
        <v>0</v>
      </c>
      <c r="AU527" s="297">
        <f>'14. Cust BC'!AU233*'7. INPUT O&amp;N UC'!$G560*'7. INPUT O&amp;N UC'!$I560</f>
        <v>0</v>
      </c>
      <c r="AV527" s="297">
        <f>'14. Cust BC'!AV233*'7. INPUT O&amp;N UC'!$G560*'7. INPUT O&amp;N UC'!$I560</f>
        <v>0</v>
      </c>
      <c r="AW527" s="297">
        <f>'14. Cust BC'!AW233*'7. INPUT O&amp;N UC'!$G560*'7. INPUT O&amp;N UC'!$I560</f>
        <v>0</v>
      </c>
      <c r="AX527" s="297">
        <f>'14. Cust BC'!AX233*'7. INPUT O&amp;N UC'!$G560*'7. INPUT O&amp;N UC'!$I560</f>
        <v>0</v>
      </c>
      <c r="AY527" s="297">
        <f>'14. Cust BC'!AY233*'7. INPUT O&amp;N UC'!$G560*'7. INPUT O&amp;N UC'!$I560</f>
        <v>0</v>
      </c>
      <c r="AZ527" s="297">
        <f>'14. Cust BC'!AZ233*'7. INPUT O&amp;N UC'!$G560*'7. INPUT O&amp;N UC'!$I560</f>
        <v>0</v>
      </c>
      <c r="BA527" s="297">
        <f>'14. Cust BC'!BA233*'7. INPUT O&amp;N UC'!$G560*'7. INPUT O&amp;N UC'!$I560</f>
        <v>0</v>
      </c>
      <c r="BB527" s="297">
        <f>'14. Cust BC'!BB233*'7. INPUT O&amp;N UC'!$G560*'7. INPUT O&amp;N UC'!$I560</f>
        <v>0</v>
      </c>
      <c r="BC527" s="297">
        <f>'14. Cust BC'!BC233*'7. INPUT O&amp;N UC'!$G560*'7. INPUT O&amp;N UC'!$I560</f>
        <v>0</v>
      </c>
      <c r="BD527" s="297">
        <f>'14. Cust BC'!BD233*'7. INPUT O&amp;N UC'!$G560*'7. INPUT O&amp;N UC'!$I560</f>
        <v>0</v>
      </c>
      <c r="BE527" s="297">
        <f>'14. Cust BC'!BE233*'7. INPUT O&amp;N UC'!$G560*'7. INPUT O&amp;N UC'!$I560</f>
        <v>0</v>
      </c>
      <c r="BF527" s="297">
        <f>'14. Cust BC'!BF233*'7. INPUT O&amp;N UC'!$G560*'7. INPUT O&amp;N UC'!$I560</f>
        <v>0</v>
      </c>
      <c r="BG527" s="297">
        <f>'14. Cust BC'!BG233*'7. INPUT O&amp;N UC'!$G560*'7. INPUT O&amp;N UC'!$I560</f>
        <v>0</v>
      </c>
      <c r="BH527" s="297">
        <f>'14. Cust BC'!BH233*'7. INPUT O&amp;N UC'!$G560*'7. INPUT O&amp;N UC'!$I560</f>
        <v>0</v>
      </c>
      <c r="BI527" s="297">
        <f>'14. Cust BC'!BI233*'7. INPUT O&amp;N UC'!$G560*'7. INPUT O&amp;N UC'!$I560</f>
        <v>0</v>
      </c>
      <c r="BJ527" s="297">
        <f>'14. Cust BC'!BJ233*'7. INPUT O&amp;N UC'!$G560*'7. INPUT O&amp;N UC'!$I560</f>
        <v>0</v>
      </c>
      <c r="BK527" s="297">
        <f>'14. Cust BC'!BK233*'7. INPUT O&amp;N UC'!$G560*'7. INPUT O&amp;N UC'!$I560</f>
        <v>0</v>
      </c>
      <c r="BL527" s="297">
        <f>'14. Cust BC'!BL233*'7. INPUT O&amp;N UC'!$G560*'7. INPUT O&amp;N UC'!$I560</f>
        <v>0</v>
      </c>
      <c r="BM527" s="297">
        <f>'14. Cust BC'!BM233*'7. INPUT O&amp;N UC'!$G560*'7. INPUT O&amp;N UC'!$I560</f>
        <v>0</v>
      </c>
      <c r="BN527" s="297">
        <f>'14. Cust BC'!BN233*'7. INPUT O&amp;N UC'!$G560*'7. INPUT O&amp;N UC'!$I560</f>
        <v>0</v>
      </c>
      <c r="BO527" s="297">
        <f>'14. Cust BC'!BO233*'7. INPUT O&amp;N UC'!$G560*'7. INPUT O&amp;N UC'!$I560</f>
        <v>0</v>
      </c>
      <c r="BP527" s="297">
        <f>'14. Cust BC'!BP233*'7. INPUT O&amp;N UC'!$G560*'7. INPUT O&amp;N UC'!$I560</f>
        <v>0</v>
      </c>
      <c r="BQ527" s="297">
        <f>'14. Cust BC'!BQ233*'7. INPUT O&amp;N UC'!$G560*'7. INPUT O&amp;N UC'!$I560</f>
        <v>0</v>
      </c>
      <c r="BR527" s="297">
        <f>'14. Cust BC'!BR233*'7. INPUT O&amp;N UC'!$G560*'7. INPUT O&amp;N UC'!$I560</f>
        <v>0</v>
      </c>
      <c r="BS527" s="297">
        <f>'14. Cust BC'!BS233*'7. INPUT O&amp;N UC'!$G560*'7. INPUT O&amp;N UC'!$I560</f>
        <v>0</v>
      </c>
    </row>
    <row r="528" spans="1:71" s="80" customFormat="1" outlineLevel="2">
      <c r="B528" s="130" t="str">
        <f>'7. INPUT O&amp;N UC'!D561</f>
        <v>O&amp;N UC-7.5-Item #6</v>
      </c>
      <c r="C528" s="130">
        <f>'7. INPUT O&amp;N UC'!E561</f>
        <v>0</v>
      </c>
      <c r="E528" s="297">
        <f t="shared" si="269"/>
        <v>0</v>
      </c>
      <c r="F528" s="297">
        <f t="shared" si="270"/>
        <v>0</v>
      </c>
      <c r="G528" s="297">
        <f t="shared" si="271"/>
        <v>0</v>
      </c>
      <c r="H528" s="297">
        <f t="shared" si="272"/>
        <v>0</v>
      </c>
      <c r="I528" s="297">
        <f t="shared" si="273"/>
        <v>0</v>
      </c>
      <c r="J528" s="297">
        <f t="shared" si="274"/>
        <v>0</v>
      </c>
      <c r="K528" s="291"/>
      <c r="L528" s="297">
        <f>'14. Cust BC'!L234*'7. INPUT O&amp;N UC'!$G561*'7. INPUT O&amp;N UC'!$I561</f>
        <v>0</v>
      </c>
      <c r="M528" s="297">
        <f>'14. Cust BC'!M234*'7. INPUT O&amp;N UC'!$G561*'7. INPUT O&amp;N UC'!$I561</f>
        <v>0</v>
      </c>
      <c r="N528" s="297">
        <f>'14. Cust BC'!N234*'7. INPUT O&amp;N UC'!$G561*'7. INPUT O&amp;N UC'!$I561</f>
        <v>0</v>
      </c>
      <c r="O528" s="297">
        <f>'14. Cust BC'!O234*'7. INPUT O&amp;N UC'!$G561*'7. INPUT O&amp;N UC'!$I561</f>
        <v>0</v>
      </c>
      <c r="P528" s="297">
        <f>'14. Cust BC'!P234*'7. INPUT O&amp;N UC'!$G561*'7. INPUT O&amp;N UC'!$I561</f>
        <v>0</v>
      </c>
      <c r="Q528" s="297">
        <f>'14. Cust BC'!Q234*'7. INPUT O&amp;N UC'!$G561*'7. INPUT O&amp;N UC'!$I561</f>
        <v>0</v>
      </c>
      <c r="R528" s="297">
        <f>'14. Cust BC'!R234*'7. INPUT O&amp;N UC'!$G561*'7. INPUT O&amp;N UC'!$I561</f>
        <v>0</v>
      </c>
      <c r="S528" s="297">
        <f>'14. Cust BC'!S234*'7. INPUT O&amp;N UC'!$G561*'7. INPUT O&amp;N UC'!$I561</f>
        <v>0</v>
      </c>
      <c r="T528" s="297">
        <f>'14. Cust BC'!T234*'7. INPUT O&amp;N UC'!$G561*'7. INPUT O&amp;N UC'!$I561</f>
        <v>0</v>
      </c>
      <c r="U528" s="297">
        <f>'14. Cust BC'!U234*'7. INPUT O&amp;N UC'!$G561*'7. INPUT O&amp;N UC'!$I561</f>
        <v>0</v>
      </c>
      <c r="V528" s="297">
        <f>'14. Cust BC'!V234*'7. INPUT O&amp;N UC'!$G561*'7. INPUT O&amp;N UC'!$I561</f>
        <v>0</v>
      </c>
      <c r="W528" s="297">
        <f>'14. Cust BC'!W234*'7. INPUT O&amp;N UC'!$G561*'7. INPUT O&amp;N UC'!$I561</f>
        <v>0</v>
      </c>
      <c r="X528" s="297">
        <f>'14. Cust BC'!X234*'7. INPUT O&amp;N UC'!$G561*'7. INPUT O&amp;N UC'!$I561</f>
        <v>0</v>
      </c>
      <c r="Y528" s="297">
        <f>'14. Cust BC'!Y234*'7. INPUT O&amp;N UC'!$G561*'7. INPUT O&amp;N UC'!$I561</f>
        <v>0</v>
      </c>
      <c r="Z528" s="297">
        <f>'14. Cust BC'!Z234*'7. INPUT O&amp;N UC'!$G561*'7. INPUT O&amp;N UC'!$I561</f>
        <v>0</v>
      </c>
      <c r="AA528" s="297">
        <f>'14. Cust BC'!AA234*'7. INPUT O&amp;N UC'!$G561*'7. INPUT O&amp;N UC'!$I561</f>
        <v>0</v>
      </c>
      <c r="AB528" s="297">
        <f>'14. Cust BC'!AB234*'7. INPUT O&amp;N UC'!$G561*'7. INPUT O&amp;N UC'!$I561</f>
        <v>0</v>
      </c>
      <c r="AC528" s="297">
        <f>'14. Cust BC'!AC234*'7. INPUT O&amp;N UC'!$G561*'7. INPUT O&amp;N UC'!$I561</f>
        <v>0</v>
      </c>
      <c r="AD528" s="297">
        <f>'14. Cust BC'!AD234*'7. INPUT O&amp;N UC'!$G561*'7. INPUT O&amp;N UC'!$I561</f>
        <v>0</v>
      </c>
      <c r="AE528" s="297">
        <f>'14. Cust BC'!AE234*'7. INPUT O&amp;N UC'!$G561*'7. INPUT O&amp;N UC'!$I561</f>
        <v>0</v>
      </c>
      <c r="AF528" s="297">
        <f>'14. Cust BC'!AF234*'7. INPUT O&amp;N UC'!$G561*'7. INPUT O&amp;N UC'!$I561</f>
        <v>0</v>
      </c>
      <c r="AG528" s="297">
        <f>'14. Cust BC'!AG234*'7. INPUT O&amp;N UC'!$G561*'7. INPUT O&amp;N UC'!$I561</f>
        <v>0</v>
      </c>
      <c r="AH528" s="297">
        <f>'14. Cust BC'!AH234*'7. INPUT O&amp;N UC'!$G561*'7. INPUT O&amp;N UC'!$I561</f>
        <v>0</v>
      </c>
      <c r="AI528" s="297">
        <f>'14. Cust BC'!AI234*'7. INPUT O&amp;N UC'!$G561*'7. INPUT O&amp;N UC'!$I561</f>
        <v>0</v>
      </c>
      <c r="AJ528" s="297">
        <f>'14. Cust BC'!AJ234*'7. INPUT O&amp;N UC'!$G561*'7. INPUT O&amp;N UC'!$I561</f>
        <v>0</v>
      </c>
      <c r="AK528" s="297">
        <f>'14. Cust BC'!AK234*'7. INPUT O&amp;N UC'!$G561*'7. INPUT O&amp;N UC'!$I561</f>
        <v>0</v>
      </c>
      <c r="AL528" s="297">
        <f>'14. Cust BC'!AL234*'7. INPUT O&amp;N UC'!$G561*'7. INPUT O&amp;N UC'!$I561</f>
        <v>0</v>
      </c>
      <c r="AM528" s="297">
        <f>'14. Cust BC'!AM234*'7. INPUT O&amp;N UC'!$G561*'7. INPUT O&amp;N UC'!$I561</f>
        <v>0</v>
      </c>
      <c r="AN528" s="297">
        <f>'14. Cust BC'!AN234*'7. INPUT O&amp;N UC'!$G561*'7. INPUT O&amp;N UC'!$I561</f>
        <v>0</v>
      </c>
      <c r="AO528" s="297">
        <f>'14. Cust BC'!AO234*'7. INPUT O&amp;N UC'!$G561*'7. INPUT O&amp;N UC'!$I561</f>
        <v>0</v>
      </c>
      <c r="AP528" s="297">
        <f>'14. Cust BC'!AP234*'7. INPUT O&amp;N UC'!$G561*'7. INPUT O&amp;N UC'!$I561</f>
        <v>0</v>
      </c>
      <c r="AQ528" s="297">
        <f>'14. Cust BC'!AQ234*'7. INPUT O&amp;N UC'!$G561*'7. INPUT O&amp;N UC'!$I561</f>
        <v>0</v>
      </c>
      <c r="AR528" s="297">
        <f>'14. Cust BC'!AR234*'7. INPUT O&amp;N UC'!$G561*'7. INPUT O&amp;N UC'!$I561</f>
        <v>0</v>
      </c>
      <c r="AS528" s="297">
        <f>'14. Cust BC'!AS234*'7. INPUT O&amp;N UC'!$G561*'7. INPUT O&amp;N UC'!$I561</f>
        <v>0</v>
      </c>
      <c r="AT528" s="297">
        <f>'14. Cust BC'!AT234*'7. INPUT O&amp;N UC'!$G561*'7. INPUT O&amp;N UC'!$I561</f>
        <v>0</v>
      </c>
      <c r="AU528" s="297">
        <f>'14. Cust BC'!AU234*'7. INPUT O&amp;N UC'!$G561*'7. INPUT O&amp;N UC'!$I561</f>
        <v>0</v>
      </c>
      <c r="AV528" s="297">
        <f>'14. Cust BC'!AV234*'7. INPUT O&amp;N UC'!$G561*'7. INPUT O&amp;N UC'!$I561</f>
        <v>0</v>
      </c>
      <c r="AW528" s="297">
        <f>'14. Cust BC'!AW234*'7. INPUT O&amp;N UC'!$G561*'7. INPUT O&amp;N UC'!$I561</f>
        <v>0</v>
      </c>
      <c r="AX528" s="297">
        <f>'14. Cust BC'!AX234*'7. INPUT O&amp;N UC'!$G561*'7. INPUT O&amp;N UC'!$I561</f>
        <v>0</v>
      </c>
      <c r="AY528" s="297">
        <f>'14. Cust BC'!AY234*'7. INPUT O&amp;N UC'!$G561*'7. INPUT O&amp;N UC'!$I561</f>
        <v>0</v>
      </c>
      <c r="AZ528" s="297">
        <f>'14. Cust BC'!AZ234*'7. INPUT O&amp;N UC'!$G561*'7. INPUT O&amp;N UC'!$I561</f>
        <v>0</v>
      </c>
      <c r="BA528" s="297">
        <f>'14. Cust BC'!BA234*'7. INPUT O&amp;N UC'!$G561*'7. INPUT O&amp;N UC'!$I561</f>
        <v>0</v>
      </c>
      <c r="BB528" s="297">
        <f>'14. Cust BC'!BB234*'7. INPUT O&amp;N UC'!$G561*'7. INPUT O&amp;N UC'!$I561</f>
        <v>0</v>
      </c>
      <c r="BC528" s="297">
        <f>'14. Cust BC'!BC234*'7. INPUT O&amp;N UC'!$G561*'7. INPUT O&amp;N UC'!$I561</f>
        <v>0</v>
      </c>
      <c r="BD528" s="297">
        <f>'14. Cust BC'!BD234*'7. INPUT O&amp;N UC'!$G561*'7. INPUT O&amp;N UC'!$I561</f>
        <v>0</v>
      </c>
      <c r="BE528" s="297">
        <f>'14. Cust BC'!BE234*'7. INPUT O&amp;N UC'!$G561*'7. INPUT O&amp;N UC'!$I561</f>
        <v>0</v>
      </c>
      <c r="BF528" s="297">
        <f>'14. Cust BC'!BF234*'7. INPUT O&amp;N UC'!$G561*'7. INPUT O&amp;N UC'!$I561</f>
        <v>0</v>
      </c>
      <c r="BG528" s="297">
        <f>'14. Cust BC'!BG234*'7. INPUT O&amp;N UC'!$G561*'7. INPUT O&amp;N UC'!$I561</f>
        <v>0</v>
      </c>
      <c r="BH528" s="297">
        <f>'14. Cust BC'!BH234*'7. INPUT O&amp;N UC'!$G561*'7. INPUT O&amp;N UC'!$I561</f>
        <v>0</v>
      </c>
      <c r="BI528" s="297">
        <f>'14. Cust BC'!BI234*'7. INPUT O&amp;N UC'!$G561*'7. INPUT O&amp;N UC'!$I561</f>
        <v>0</v>
      </c>
      <c r="BJ528" s="297">
        <f>'14. Cust BC'!BJ234*'7. INPUT O&amp;N UC'!$G561*'7. INPUT O&amp;N UC'!$I561</f>
        <v>0</v>
      </c>
      <c r="BK528" s="297">
        <f>'14. Cust BC'!BK234*'7. INPUT O&amp;N UC'!$G561*'7. INPUT O&amp;N UC'!$I561</f>
        <v>0</v>
      </c>
      <c r="BL528" s="297">
        <f>'14. Cust BC'!BL234*'7. INPUT O&amp;N UC'!$G561*'7. INPUT O&amp;N UC'!$I561</f>
        <v>0</v>
      </c>
      <c r="BM528" s="297">
        <f>'14. Cust BC'!BM234*'7. INPUT O&amp;N UC'!$G561*'7. INPUT O&amp;N UC'!$I561</f>
        <v>0</v>
      </c>
      <c r="BN528" s="297">
        <f>'14. Cust BC'!BN234*'7. INPUT O&amp;N UC'!$G561*'7. INPUT O&amp;N UC'!$I561</f>
        <v>0</v>
      </c>
      <c r="BO528" s="297">
        <f>'14. Cust BC'!BO234*'7. INPUT O&amp;N UC'!$G561*'7. INPUT O&amp;N UC'!$I561</f>
        <v>0</v>
      </c>
      <c r="BP528" s="297">
        <f>'14. Cust BC'!BP234*'7. INPUT O&amp;N UC'!$G561*'7. INPUT O&amp;N UC'!$I561</f>
        <v>0</v>
      </c>
      <c r="BQ528" s="297">
        <f>'14. Cust BC'!BQ234*'7. INPUT O&amp;N UC'!$G561*'7. INPUT O&amp;N UC'!$I561</f>
        <v>0</v>
      </c>
      <c r="BR528" s="297">
        <f>'14. Cust BC'!BR234*'7. INPUT O&amp;N UC'!$G561*'7. INPUT O&amp;N UC'!$I561</f>
        <v>0</v>
      </c>
      <c r="BS528" s="297">
        <f>'14. Cust BC'!BS234*'7. INPUT O&amp;N UC'!$G561*'7. INPUT O&amp;N UC'!$I561</f>
        <v>0</v>
      </c>
    </row>
    <row r="529" spans="1:71" s="80" customFormat="1" outlineLevel="2">
      <c r="B529" s="130" t="str">
        <f>'7. INPUT O&amp;N UC'!D562</f>
        <v>O&amp;N UC-7.5-Item #7</v>
      </c>
      <c r="C529" s="130">
        <f>'7. INPUT O&amp;N UC'!E562</f>
        <v>0</v>
      </c>
      <c r="E529" s="297">
        <f t="shared" si="269"/>
        <v>0</v>
      </c>
      <c r="F529" s="297">
        <f t="shared" si="270"/>
        <v>0</v>
      </c>
      <c r="G529" s="297">
        <f t="shared" si="271"/>
        <v>0</v>
      </c>
      <c r="H529" s="297">
        <f t="shared" si="272"/>
        <v>0</v>
      </c>
      <c r="I529" s="297">
        <f t="shared" si="273"/>
        <v>0</v>
      </c>
      <c r="J529" s="297">
        <f t="shared" si="274"/>
        <v>0</v>
      </c>
      <c r="K529" s="309"/>
      <c r="L529" s="297">
        <f>'14. Cust BC'!L235*'7. INPUT O&amp;N UC'!$G562*'7. INPUT O&amp;N UC'!$I562</f>
        <v>0</v>
      </c>
      <c r="M529" s="297">
        <f>'14. Cust BC'!M235*'7. INPUT O&amp;N UC'!$G562*'7. INPUT O&amp;N UC'!$I562</f>
        <v>0</v>
      </c>
      <c r="N529" s="297">
        <f>'14. Cust BC'!N235*'7. INPUT O&amp;N UC'!$G562*'7. INPUT O&amp;N UC'!$I562</f>
        <v>0</v>
      </c>
      <c r="O529" s="297">
        <f>'14. Cust BC'!O235*'7. INPUT O&amp;N UC'!$G562*'7. INPUT O&amp;N UC'!$I562</f>
        <v>0</v>
      </c>
      <c r="P529" s="297">
        <f>'14. Cust BC'!P235*'7. INPUT O&amp;N UC'!$G562*'7. INPUT O&amp;N UC'!$I562</f>
        <v>0</v>
      </c>
      <c r="Q529" s="297">
        <f>'14. Cust BC'!Q235*'7. INPUT O&amp;N UC'!$G562*'7. INPUT O&amp;N UC'!$I562</f>
        <v>0</v>
      </c>
      <c r="R529" s="297">
        <f>'14. Cust BC'!R235*'7. INPUT O&amp;N UC'!$G562*'7. INPUT O&amp;N UC'!$I562</f>
        <v>0</v>
      </c>
      <c r="S529" s="297">
        <f>'14. Cust BC'!S235*'7. INPUT O&amp;N UC'!$G562*'7. INPUT O&amp;N UC'!$I562</f>
        <v>0</v>
      </c>
      <c r="T529" s="297">
        <f>'14. Cust BC'!T235*'7. INPUT O&amp;N UC'!$G562*'7. INPUT O&amp;N UC'!$I562</f>
        <v>0</v>
      </c>
      <c r="U529" s="297">
        <f>'14. Cust BC'!U235*'7. INPUT O&amp;N UC'!$G562*'7. INPUT O&amp;N UC'!$I562</f>
        <v>0</v>
      </c>
      <c r="V529" s="297">
        <f>'14. Cust BC'!V235*'7. INPUT O&amp;N UC'!$G562*'7. INPUT O&amp;N UC'!$I562</f>
        <v>0</v>
      </c>
      <c r="W529" s="297">
        <f>'14. Cust BC'!W235*'7. INPUT O&amp;N UC'!$G562*'7. INPUT O&amp;N UC'!$I562</f>
        <v>0</v>
      </c>
      <c r="X529" s="297">
        <f>'14. Cust BC'!X235*'7. INPUT O&amp;N UC'!$G562*'7. INPUT O&amp;N UC'!$I562</f>
        <v>0</v>
      </c>
      <c r="Y529" s="297">
        <f>'14. Cust BC'!Y235*'7. INPUT O&amp;N UC'!$G562*'7. INPUT O&amp;N UC'!$I562</f>
        <v>0</v>
      </c>
      <c r="Z529" s="297">
        <f>'14. Cust BC'!Z235*'7. INPUT O&amp;N UC'!$G562*'7. INPUT O&amp;N UC'!$I562</f>
        <v>0</v>
      </c>
      <c r="AA529" s="297">
        <f>'14. Cust BC'!AA235*'7. INPUT O&amp;N UC'!$G562*'7. INPUT O&amp;N UC'!$I562</f>
        <v>0</v>
      </c>
      <c r="AB529" s="297">
        <f>'14. Cust BC'!AB235*'7. INPUT O&amp;N UC'!$G562*'7. INPUT O&amp;N UC'!$I562</f>
        <v>0</v>
      </c>
      <c r="AC529" s="297">
        <f>'14. Cust BC'!AC235*'7. INPUT O&amp;N UC'!$G562*'7. INPUT O&amp;N UC'!$I562</f>
        <v>0</v>
      </c>
      <c r="AD529" s="297">
        <f>'14. Cust BC'!AD235*'7. INPUT O&amp;N UC'!$G562*'7. INPUT O&amp;N UC'!$I562</f>
        <v>0</v>
      </c>
      <c r="AE529" s="297">
        <f>'14. Cust BC'!AE235*'7. INPUT O&amp;N UC'!$G562*'7. INPUT O&amp;N UC'!$I562</f>
        <v>0</v>
      </c>
      <c r="AF529" s="297">
        <f>'14. Cust BC'!AF235*'7. INPUT O&amp;N UC'!$G562*'7. INPUT O&amp;N UC'!$I562</f>
        <v>0</v>
      </c>
      <c r="AG529" s="297">
        <f>'14. Cust BC'!AG235*'7. INPUT O&amp;N UC'!$G562*'7. INPUT O&amp;N UC'!$I562</f>
        <v>0</v>
      </c>
      <c r="AH529" s="297">
        <f>'14. Cust BC'!AH235*'7. INPUT O&amp;N UC'!$G562*'7. INPUT O&amp;N UC'!$I562</f>
        <v>0</v>
      </c>
      <c r="AI529" s="297">
        <f>'14. Cust BC'!AI235*'7. INPUT O&amp;N UC'!$G562*'7. INPUT O&amp;N UC'!$I562</f>
        <v>0</v>
      </c>
      <c r="AJ529" s="297">
        <f>'14. Cust BC'!AJ235*'7. INPUT O&amp;N UC'!$G562*'7. INPUT O&amp;N UC'!$I562</f>
        <v>0</v>
      </c>
      <c r="AK529" s="297">
        <f>'14. Cust BC'!AK235*'7. INPUT O&amp;N UC'!$G562*'7. INPUT O&amp;N UC'!$I562</f>
        <v>0</v>
      </c>
      <c r="AL529" s="297">
        <f>'14. Cust BC'!AL235*'7. INPUT O&amp;N UC'!$G562*'7. INPUT O&amp;N UC'!$I562</f>
        <v>0</v>
      </c>
      <c r="AM529" s="297">
        <f>'14. Cust BC'!AM235*'7. INPUT O&amp;N UC'!$G562*'7. INPUT O&amp;N UC'!$I562</f>
        <v>0</v>
      </c>
      <c r="AN529" s="297">
        <f>'14. Cust BC'!AN235*'7. INPUT O&amp;N UC'!$G562*'7. INPUT O&amp;N UC'!$I562</f>
        <v>0</v>
      </c>
      <c r="AO529" s="297">
        <f>'14. Cust BC'!AO235*'7. INPUT O&amp;N UC'!$G562*'7. INPUT O&amp;N UC'!$I562</f>
        <v>0</v>
      </c>
      <c r="AP529" s="297">
        <f>'14. Cust BC'!AP235*'7. INPUT O&amp;N UC'!$G562*'7. INPUT O&amp;N UC'!$I562</f>
        <v>0</v>
      </c>
      <c r="AQ529" s="297">
        <f>'14. Cust BC'!AQ235*'7. INPUT O&amp;N UC'!$G562*'7. INPUT O&amp;N UC'!$I562</f>
        <v>0</v>
      </c>
      <c r="AR529" s="297">
        <f>'14. Cust BC'!AR235*'7. INPUT O&amp;N UC'!$G562*'7. INPUT O&amp;N UC'!$I562</f>
        <v>0</v>
      </c>
      <c r="AS529" s="297">
        <f>'14. Cust BC'!AS235*'7. INPUT O&amp;N UC'!$G562*'7. INPUT O&amp;N UC'!$I562</f>
        <v>0</v>
      </c>
      <c r="AT529" s="297">
        <f>'14. Cust BC'!AT235*'7. INPUT O&amp;N UC'!$G562*'7. INPUT O&amp;N UC'!$I562</f>
        <v>0</v>
      </c>
      <c r="AU529" s="297">
        <f>'14. Cust BC'!AU235*'7. INPUT O&amp;N UC'!$G562*'7. INPUT O&amp;N UC'!$I562</f>
        <v>0</v>
      </c>
      <c r="AV529" s="297">
        <f>'14. Cust BC'!AV235*'7. INPUT O&amp;N UC'!$G562*'7. INPUT O&amp;N UC'!$I562</f>
        <v>0</v>
      </c>
      <c r="AW529" s="297">
        <f>'14. Cust BC'!AW235*'7. INPUT O&amp;N UC'!$G562*'7. INPUT O&amp;N UC'!$I562</f>
        <v>0</v>
      </c>
      <c r="AX529" s="297">
        <f>'14. Cust BC'!AX235*'7. INPUT O&amp;N UC'!$G562*'7. INPUT O&amp;N UC'!$I562</f>
        <v>0</v>
      </c>
      <c r="AY529" s="297">
        <f>'14. Cust BC'!AY235*'7. INPUT O&amp;N UC'!$G562*'7. INPUT O&amp;N UC'!$I562</f>
        <v>0</v>
      </c>
      <c r="AZ529" s="297">
        <f>'14. Cust BC'!AZ235*'7. INPUT O&amp;N UC'!$G562*'7. INPUT O&amp;N UC'!$I562</f>
        <v>0</v>
      </c>
      <c r="BA529" s="297">
        <f>'14. Cust BC'!BA235*'7. INPUT O&amp;N UC'!$G562*'7. INPUT O&amp;N UC'!$I562</f>
        <v>0</v>
      </c>
      <c r="BB529" s="297">
        <f>'14. Cust BC'!BB235*'7. INPUT O&amp;N UC'!$G562*'7. INPUT O&amp;N UC'!$I562</f>
        <v>0</v>
      </c>
      <c r="BC529" s="297">
        <f>'14. Cust BC'!BC235*'7. INPUT O&amp;N UC'!$G562*'7. INPUT O&amp;N UC'!$I562</f>
        <v>0</v>
      </c>
      <c r="BD529" s="297">
        <f>'14. Cust BC'!BD235*'7. INPUT O&amp;N UC'!$G562*'7. INPUT O&amp;N UC'!$I562</f>
        <v>0</v>
      </c>
      <c r="BE529" s="297">
        <f>'14. Cust BC'!BE235*'7. INPUT O&amp;N UC'!$G562*'7. INPUT O&amp;N UC'!$I562</f>
        <v>0</v>
      </c>
      <c r="BF529" s="297">
        <f>'14. Cust BC'!BF235*'7. INPUT O&amp;N UC'!$G562*'7. INPUT O&amp;N UC'!$I562</f>
        <v>0</v>
      </c>
      <c r="BG529" s="297">
        <f>'14. Cust BC'!BG235*'7. INPUT O&amp;N UC'!$G562*'7. INPUT O&amp;N UC'!$I562</f>
        <v>0</v>
      </c>
      <c r="BH529" s="297">
        <f>'14. Cust BC'!BH235*'7. INPUT O&amp;N UC'!$G562*'7. INPUT O&amp;N UC'!$I562</f>
        <v>0</v>
      </c>
      <c r="BI529" s="297">
        <f>'14. Cust BC'!BI235*'7. INPUT O&amp;N UC'!$G562*'7. INPUT O&amp;N UC'!$I562</f>
        <v>0</v>
      </c>
      <c r="BJ529" s="297">
        <f>'14. Cust BC'!BJ235*'7. INPUT O&amp;N UC'!$G562*'7. INPUT O&amp;N UC'!$I562</f>
        <v>0</v>
      </c>
      <c r="BK529" s="297">
        <f>'14. Cust BC'!BK235*'7. INPUT O&amp;N UC'!$G562*'7. INPUT O&amp;N UC'!$I562</f>
        <v>0</v>
      </c>
      <c r="BL529" s="297">
        <f>'14. Cust BC'!BL235*'7. INPUT O&amp;N UC'!$G562*'7. INPUT O&amp;N UC'!$I562</f>
        <v>0</v>
      </c>
      <c r="BM529" s="297">
        <f>'14. Cust BC'!BM235*'7. INPUT O&amp;N UC'!$G562*'7. INPUT O&amp;N UC'!$I562</f>
        <v>0</v>
      </c>
      <c r="BN529" s="297">
        <f>'14. Cust BC'!BN235*'7. INPUT O&amp;N UC'!$G562*'7. INPUT O&amp;N UC'!$I562</f>
        <v>0</v>
      </c>
      <c r="BO529" s="297">
        <f>'14. Cust BC'!BO235*'7. INPUT O&amp;N UC'!$G562*'7. INPUT O&amp;N UC'!$I562</f>
        <v>0</v>
      </c>
      <c r="BP529" s="297">
        <f>'14. Cust BC'!BP235*'7. INPUT O&amp;N UC'!$G562*'7. INPUT O&amp;N UC'!$I562</f>
        <v>0</v>
      </c>
      <c r="BQ529" s="297">
        <f>'14. Cust BC'!BQ235*'7. INPUT O&amp;N UC'!$G562*'7. INPUT O&amp;N UC'!$I562</f>
        <v>0</v>
      </c>
      <c r="BR529" s="297">
        <f>'14. Cust BC'!BR235*'7. INPUT O&amp;N UC'!$G562*'7. INPUT O&amp;N UC'!$I562</f>
        <v>0</v>
      </c>
      <c r="BS529" s="297">
        <f>'14. Cust BC'!BS235*'7. INPUT O&amp;N UC'!$G562*'7. INPUT O&amp;N UC'!$I562</f>
        <v>0</v>
      </c>
    </row>
    <row r="530" spans="1:71" s="80" customFormat="1" outlineLevel="2">
      <c r="B530" s="130" t="str">
        <f>'7. INPUT O&amp;N UC'!D563</f>
        <v>O&amp;N UC-7.5-Item #8</v>
      </c>
      <c r="C530" s="130">
        <f>'7. INPUT O&amp;N UC'!E563</f>
        <v>0</v>
      </c>
      <c r="E530" s="297">
        <f t="shared" si="269"/>
        <v>0</v>
      </c>
      <c r="F530" s="297">
        <f t="shared" si="270"/>
        <v>0</v>
      </c>
      <c r="G530" s="297">
        <f t="shared" si="271"/>
        <v>0</v>
      </c>
      <c r="H530" s="297">
        <f t="shared" si="272"/>
        <v>0</v>
      </c>
      <c r="I530" s="297">
        <f t="shared" si="273"/>
        <v>0</v>
      </c>
      <c r="J530" s="297">
        <f t="shared" si="274"/>
        <v>0</v>
      </c>
      <c r="K530" s="291"/>
      <c r="L530" s="297">
        <f>'14. Cust BC'!L236*'7. INPUT O&amp;N UC'!$G563*'7. INPUT O&amp;N UC'!$I563</f>
        <v>0</v>
      </c>
      <c r="M530" s="297">
        <f>'14. Cust BC'!M236*'7. INPUT O&amp;N UC'!$G563*'7. INPUT O&amp;N UC'!$I563</f>
        <v>0</v>
      </c>
      <c r="N530" s="297">
        <f>'14. Cust BC'!N236*'7. INPUT O&amp;N UC'!$G563*'7. INPUT O&amp;N UC'!$I563</f>
        <v>0</v>
      </c>
      <c r="O530" s="297">
        <f>'14. Cust BC'!O236*'7. INPUT O&amp;N UC'!$G563*'7. INPUT O&amp;N UC'!$I563</f>
        <v>0</v>
      </c>
      <c r="P530" s="297">
        <f>'14. Cust BC'!P236*'7. INPUT O&amp;N UC'!$G563*'7. INPUT O&amp;N UC'!$I563</f>
        <v>0</v>
      </c>
      <c r="Q530" s="297">
        <f>'14. Cust BC'!Q236*'7. INPUT O&amp;N UC'!$G563*'7. INPUT O&amp;N UC'!$I563</f>
        <v>0</v>
      </c>
      <c r="R530" s="297">
        <f>'14. Cust BC'!R236*'7. INPUT O&amp;N UC'!$G563*'7. INPUT O&amp;N UC'!$I563</f>
        <v>0</v>
      </c>
      <c r="S530" s="297">
        <f>'14. Cust BC'!S236*'7. INPUT O&amp;N UC'!$G563*'7. INPUT O&amp;N UC'!$I563</f>
        <v>0</v>
      </c>
      <c r="T530" s="297">
        <f>'14. Cust BC'!T236*'7. INPUT O&amp;N UC'!$G563*'7. INPUT O&amp;N UC'!$I563</f>
        <v>0</v>
      </c>
      <c r="U530" s="297">
        <f>'14. Cust BC'!U236*'7. INPUT O&amp;N UC'!$G563*'7. INPUT O&amp;N UC'!$I563</f>
        <v>0</v>
      </c>
      <c r="V530" s="297">
        <f>'14. Cust BC'!V236*'7. INPUT O&amp;N UC'!$G563*'7. INPUT O&amp;N UC'!$I563</f>
        <v>0</v>
      </c>
      <c r="W530" s="297">
        <f>'14. Cust BC'!W236*'7. INPUT O&amp;N UC'!$G563*'7. INPUT O&amp;N UC'!$I563</f>
        <v>0</v>
      </c>
      <c r="X530" s="297">
        <f>'14. Cust BC'!X236*'7. INPUT O&amp;N UC'!$G563*'7. INPUT O&amp;N UC'!$I563</f>
        <v>0</v>
      </c>
      <c r="Y530" s="297">
        <f>'14. Cust BC'!Y236*'7. INPUT O&amp;N UC'!$G563*'7. INPUT O&amp;N UC'!$I563</f>
        <v>0</v>
      </c>
      <c r="Z530" s="297">
        <f>'14. Cust BC'!Z236*'7. INPUT O&amp;N UC'!$G563*'7. INPUT O&amp;N UC'!$I563</f>
        <v>0</v>
      </c>
      <c r="AA530" s="297">
        <f>'14. Cust BC'!AA236*'7. INPUT O&amp;N UC'!$G563*'7. INPUT O&amp;N UC'!$I563</f>
        <v>0</v>
      </c>
      <c r="AB530" s="297">
        <f>'14. Cust BC'!AB236*'7. INPUT O&amp;N UC'!$G563*'7. INPUT O&amp;N UC'!$I563</f>
        <v>0</v>
      </c>
      <c r="AC530" s="297">
        <f>'14. Cust BC'!AC236*'7. INPUT O&amp;N UC'!$G563*'7. INPUT O&amp;N UC'!$I563</f>
        <v>0</v>
      </c>
      <c r="AD530" s="297">
        <f>'14. Cust BC'!AD236*'7. INPUT O&amp;N UC'!$G563*'7. INPUT O&amp;N UC'!$I563</f>
        <v>0</v>
      </c>
      <c r="AE530" s="297">
        <f>'14. Cust BC'!AE236*'7. INPUT O&amp;N UC'!$G563*'7. INPUT O&amp;N UC'!$I563</f>
        <v>0</v>
      </c>
      <c r="AF530" s="297">
        <f>'14. Cust BC'!AF236*'7. INPUT O&amp;N UC'!$G563*'7. INPUT O&amp;N UC'!$I563</f>
        <v>0</v>
      </c>
      <c r="AG530" s="297">
        <f>'14. Cust BC'!AG236*'7. INPUT O&amp;N UC'!$G563*'7. INPUT O&amp;N UC'!$I563</f>
        <v>0</v>
      </c>
      <c r="AH530" s="297">
        <f>'14. Cust BC'!AH236*'7. INPUT O&amp;N UC'!$G563*'7. INPUT O&amp;N UC'!$I563</f>
        <v>0</v>
      </c>
      <c r="AI530" s="297">
        <f>'14. Cust BC'!AI236*'7. INPUT O&amp;N UC'!$G563*'7. INPUT O&amp;N UC'!$I563</f>
        <v>0</v>
      </c>
      <c r="AJ530" s="297">
        <f>'14. Cust BC'!AJ236*'7. INPUT O&amp;N UC'!$G563*'7. INPUT O&amp;N UC'!$I563</f>
        <v>0</v>
      </c>
      <c r="AK530" s="297">
        <f>'14. Cust BC'!AK236*'7. INPUT O&amp;N UC'!$G563*'7. INPUT O&amp;N UC'!$I563</f>
        <v>0</v>
      </c>
      <c r="AL530" s="297">
        <f>'14. Cust BC'!AL236*'7. INPUT O&amp;N UC'!$G563*'7. INPUT O&amp;N UC'!$I563</f>
        <v>0</v>
      </c>
      <c r="AM530" s="297">
        <f>'14. Cust BC'!AM236*'7. INPUT O&amp;N UC'!$G563*'7. INPUT O&amp;N UC'!$I563</f>
        <v>0</v>
      </c>
      <c r="AN530" s="297">
        <f>'14. Cust BC'!AN236*'7. INPUT O&amp;N UC'!$G563*'7. INPUT O&amp;N UC'!$I563</f>
        <v>0</v>
      </c>
      <c r="AO530" s="297">
        <f>'14. Cust BC'!AO236*'7. INPUT O&amp;N UC'!$G563*'7. INPUT O&amp;N UC'!$I563</f>
        <v>0</v>
      </c>
      <c r="AP530" s="297">
        <f>'14. Cust BC'!AP236*'7. INPUT O&amp;N UC'!$G563*'7. INPUT O&amp;N UC'!$I563</f>
        <v>0</v>
      </c>
      <c r="AQ530" s="297">
        <f>'14. Cust BC'!AQ236*'7. INPUT O&amp;N UC'!$G563*'7. INPUT O&amp;N UC'!$I563</f>
        <v>0</v>
      </c>
      <c r="AR530" s="297">
        <f>'14. Cust BC'!AR236*'7. INPUT O&amp;N UC'!$G563*'7. INPUT O&amp;N UC'!$I563</f>
        <v>0</v>
      </c>
      <c r="AS530" s="297">
        <f>'14. Cust BC'!AS236*'7. INPUT O&amp;N UC'!$G563*'7. INPUT O&amp;N UC'!$I563</f>
        <v>0</v>
      </c>
      <c r="AT530" s="297">
        <f>'14. Cust BC'!AT236*'7. INPUT O&amp;N UC'!$G563*'7. INPUT O&amp;N UC'!$I563</f>
        <v>0</v>
      </c>
      <c r="AU530" s="297">
        <f>'14. Cust BC'!AU236*'7. INPUT O&amp;N UC'!$G563*'7. INPUT O&amp;N UC'!$I563</f>
        <v>0</v>
      </c>
      <c r="AV530" s="297">
        <f>'14. Cust BC'!AV236*'7. INPUT O&amp;N UC'!$G563*'7. INPUT O&amp;N UC'!$I563</f>
        <v>0</v>
      </c>
      <c r="AW530" s="297">
        <f>'14. Cust BC'!AW236*'7. INPUT O&amp;N UC'!$G563*'7. INPUT O&amp;N UC'!$I563</f>
        <v>0</v>
      </c>
      <c r="AX530" s="297">
        <f>'14. Cust BC'!AX236*'7. INPUT O&amp;N UC'!$G563*'7. INPUT O&amp;N UC'!$I563</f>
        <v>0</v>
      </c>
      <c r="AY530" s="297">
        <f>'14. Cust BC'!AY236*'7. INPUT O&amp;N UC'!$G563*'7. INPUT O&amp;N UC'!$I563</f>
        <v>0</v>
      </c>
      <c r="AZ530" s="297">
        <f>'14. Cust BC'!AZ236*'7. INPUT O&amp;N UC'!$G563*'7. INPUT O&amp;N UC'!$I563</f>
        <v>0</v>
      </c>
      <c r="BA530" s="297">
        <f>'14. Cust BC'!BA236*'7. INPUT O&amp;N UC'!$G563*'7. INPUT O&amp;N UC'!$I563</f>
        <v>0</v>
      </c>
      <c r="BB530" s="297">
        <f>'14. Cust BC'!BB236*'7. INPUT O&amp;N UC'!$G563*'7. INPUT O&amp;N UC'!$I563</f>
        <v>0</v>
      </c>
      <c r="BC530" s="297">
        <f>'14. Cust BC'!BC236*'7. INPUT O&amp;N UC'!$G563*'7. INPUT O&amp;N UC'!$I563</f>
        <v>0</v>
      </c>
      <c r="BD530" s="297">
        <f>'14. Cust BC'!BD236*'7. INPUT O&amp;N UC'!$G563*'7. INPUT O&amp;N UC'!$I563</f>
        <v>0</v>
      </c>
      <c r="BE530" s="297">
        <f>'14. Cust BC'!BE236*'7. INPUT O&amp;N UC'!$G563*'7. INPUT O&amp;N UC'!$I563</f>
        <v>0</v>
      </c>
      <c r="BF530" s="297">
        <f>'14. Cust BC'!BF236*'7. INPUT O&amp;N UC'!$G563*'7. INPUT O&amp;N UC'!$I563</f>
        <v>0</v>
      </c>
      <c r="BG530" s="297">
        <f>'14. Cust BC'!BG236*'7. INPUT O&amp;N UC'!$G563*'7. INPUT O&amp;N UC'!$I563</f>
        <v>0</v>
      </c>
      <c r="BH530" s="297">
        <f>'14. Cust BC'!BH236*'7. INPUT O&amp;N UC'!$G563*'7. INPUT O&amp;N UC'!$I563</f>
        <v>0</v>
      </c>
      <c r="BI530" s="297">
        <f>'14. Cust BC'!BI236*'7. INPUT O&amp;N UC'!$G563*'7. INPUT O&amp;N UC'!$I563</f>
        <v>0</v>
      </c>
      <c r="BJ530" s="297">
        <f>'14. Cust BC'!BJ236*'7. INPUT O&amp;N UC'!$G563*'7. INPUT O&amp;N UC'!$I563</f>
        <v>0</v>
      </c>
      <c r="BK530" s="297">
        <f>'14. Cust BC'!BK236*'7. INPUT O&amp;N UC'!$G563*'7. INPUT O&amp;N UC'!$I563</f>
        <v>0</v>
      </c>
      <c r="BL530" s="297">
        <f>'14. Cust BC'!BL236*'7. INPUT O&amp;N UC'!$G563*'7. INPUT O&amp;N UC'!$I563</f>
        <v>0</v>
      </c>
      <c r="BM530" s="297">
        <f>'14. Cust BC'!BM236*'7. INPUT O&amp;N UC'!$G563*'7. INPUT O&amp;N UC'!$I563</f>
        <v>0</v>
      </c>
      <c r="BN530" s="297">
        <f>'14. Cust BC'!BN236*'7. INPUT O&amp;N UC'!$G563*'7. INPUT O&amp;N UC'!$I563</f>
        <v>0</v>
      </c>
      <c r="BO530" s="297">
        <f>'14. Cust BC'!BO236*'7. INPUT O&amp;N UC'!$G563*'7. INPUT O&amp;N UC'!$I563</f>
        <v>0</v>
      </c>
      <c r="BP530" s="297">
        <f>'14. Cust BC'!BP236*'7. INPUT O&amp;N UC'!$G563*'7. INPUT O&amp;N UC'!$I563</f>
        <v>0</v>
      </c>
      <c r="BQ530" s="297">
        <f>'14. Cust BC'!BQ236*'7. INPUT O&amp;N UC'!$G563*'7. INPUT O&amp;N UC'!$I563</f>
        <v>0</v>
      </c>
      <c r="BR530" s="297">
        <f>'14. Cust BC'!BR236*'7. INPUT O&amp;N UC'!$G563*'7. INPUT O&amp;N UC'!$I563</f>
        <v>0</v>
      </c>
      <c r="BS530" s="297">
        <f>'14. Cust BC'!BS236*'7. INPUT O&amp;N UC'!$G563*'7. INPUT O&amp;N UC'!$I563</f>
        <v>0</v>
      </c>
    </row>
    <row r="531" spans="1:71" s="80" customFormat="1" outlineLevel="2">
      <c r="B531" s="130" t="str">
        <f>'7. INPUT O&amp;N UC'!D564</f>
        <v>O&amp;N UC-7.5-Item #9</v>
      </c>
      <c r="C531" s="130">
        <f>'7. INPUT O&amp;N UC'!E564</f>
        <v>0</v>
      </c>
      <c r="E531" s="297">
        <f t="shared" si="269"/>
        <v>0</v>
      </c>
      <c r="F531" s="297">
        <f t="shared" si="270"/>
        <v>0</v>
      </c>
      <c r="G531" s="297">
        <f t="shared" si="271"/>
        <v>0</v>
      </c>
      <c r="H531" s="297">
        <f t="shared" si="272"/>
        <v>0</v>
      </c>
      <c r="I531" s="297">
        <f t="shared" si="273"/>
        <v>0</v>
      </c>
      <c r="J531" s="297">
        <f t="shared" si="274"/>
        <v>0</v>
      </c>
      <c r="K531" s="291"/>
      <c r="L531" s="297">
        <f>'14. Cust BC'!L237*'7. INPUT O&amp;N UC'!$G564*'7. INPUT O&amp;N UC'!$I564</f>
        <v>0</v>
      </c>
      <c r="M531" s="297">
        <f>'14. Cust BC'!M237*'7. INPUT O&amp;N UC'!$G564*'7. INPUT O&amp;N UC'!$I564</f>
        <v>0</v>
      </c>
      <c r="N531" s="297">
        <f>'14. Cust BC'!N237*'7. INPUT O&amp;N UC'!$G564*'7. INPUT O&amp;N UC'!$I564</f>
        <v>0</v>
      </c>
      <c r="O531" s="297">
        <f>'14. Cust BC'!O237*'7. INPUT O&amp;N UC'!$G564*'7. INPUT O&amp;N UC'!$I564</f>
        <v>0</v>
      </c>
      <c r="P531" s="297">
        <f>'14. Cust BC'!P237*'7. INPUT O&amp;N UC'!$G564*'7. INPUT O&amp;N UC'!$I564</f>
        <v>0</v>
      </c>
      <c r="Q531" s="297">
        <f>'14. Cust BC'!Q237*'7. INPUT O&amp;N UC'!$G564*'7. INPUT O&amp;N UC'!$I564</f>
        <v>0</v>
      </c>
      <c r="R531" s="297">
        <f>'14. Cust BC'!R237*'7. INPUT O&amp;N UC'!$G564*'7. INPUT O&amp;N UC'!$I564</f>
        <v>0</v>
      </c>
      <c r="S531" s="297">
        <f>'14. Cust BC'!S237*'7. INPUT O&amp;N UC'!$G564*'7. INPUT O&amp;N UC'!$I564</f>
        <v>0</v>
      </c>
      <c r="T531" s="297">
        <f>'14. Cust BC'!T237*'7. INPUT O&amp;N UC'!$G564*'7. INPUT O&amp;N UC'!$I564</f>
        <v>0</v>
      </c>
      <c r="U531" s="297">
        <f>'14. Cust BC'!U237*'7. INPUT O&amp;N UC'!$G564*'7. INPUT O&amp;N UC'!$I564</f>
        <v>0</v>
      </c>
      <c r="V531" s="297">
        <f>'14. Cust BC'!V237*'7. INPUT O&amp;N UC'!$G564*'7. INPUT O&amp;N UC'!$I564</f>
        <v>0</v>
      </c>
      <c r="W531" s="297">
        <f>'14. Cust BC'!W237*'7. INPUT O&amp;N UC'!$G564*'7. INPUT O&amp;N UC'!$I564</f>
        <v>0</v>
      </c>
      <c r="X531" s="297">
        <f>'14. Cust BC'!X237*'7. INPUT O&amp;N UC'!$G564*'7. INPUT O&amp;N UC'!$I564</f>
        <v>0</v>
      </c>
      <c r="Y531" s="297">
        <f>'14. Cust BC'!Y237*'7. INPUT O&amp;N UC'!$G564*'7. INPUT O&amp;N UC'!$I564</f>
        <v>0</v>
      </c>
      <c r="Z531" s="297">
        <f>'14. Cust BC'!Z237*'7. INPUT O&amp;N UC'!$G564*'7. INPUT O&amp;N UC'!$I564</f>
        <v>0</v>
      </c>
      <c r="AA531" s="297">
        <f>'14. Cust BC'!AA237*'7. INPUT O&amp;N UC'!$G564*'7. INPUT O&amp;N UC'!$I564</f>
        <v>0</v>
      </c>
      <c r="AB531" s="297">
        <f>'14. Cust BC'!AB237*'7. INPUT O&amp;N UC'!$G564*'7. INPUT O&amp;N UC'!$I564</f>
        <v>0</v>
      </c>
      <c r="AC531" s="297">
        <f>'14. Cust BC'!AC237*'7. INPUT O&amp;N UC'!$G564*'7. INPUT O&amp;N UC'!$I564</f>
        <v>0</v>
      </c>
      <c r="AD531" s="297">
        <f>'14. Cust BC'!AD237*'7. INPUT O&amp;N UC'!$G564*'7. INPUT O&amp;N UC'!$I564</f>
        <v>0</v>
      </c>
      <c r="AE531" s="297">
        <f>'14. Cust BC'!AE237*'7. INPUT O&amp;N UC'!$G564*'7. INPUT O&amp;N UC'!$I564</f>
        <v>0</v>
      </c>
      <c r="AF531" s="297">
        <f>'14. Cust BC'!AF237*'7. INPUT O&amp;N UC'!$G564*'7. INPUT O&amp;N UC'!$I564</f>
        <v>0</v>
      </c>
      <c r="AG531" s="297">
        <f>'14. Cust BC'!AG237*'7. INPUT O&amp;N UC'!$G564*'7. INPUT O&amp;N UC'!$I564</f>
        <v>0</v>
      </c>
      <c r="AH531" s="297">
        <f>'14. Cust BC'!AH237*'7. INPUT O&amp;N UC'!$G564*'7. INPUT O&amp;N UC'!$I564</f>
        <v>0</v>
      </c>
      <c r="AI531" s="297">
        <f>'14. Cust BC'!AI237*'7. INPUT O&amp;N UC'!$G564*'7. INPUT O&amp;N UC'!$I564</f>
        <v>0</v>
      </c>
      <c r="AJ531" s="297">
        <f>'14. Cust BC'!AJ237*'7. INPUT O&amp;N UC'!$G564*'7. INPUT O&amp;N UC'!$I564</f>
        <v>0</v>
      </c>
      <c r="AK531" s="297">
        <f>'14. Cust BC'!AK237*'7. INPUT O&amp;N UC'!$G564*'7. INPUT O&amp;N UC'!$I564</f>
        <v>0</v>
      </c>
      <c r="AL531" s="297">
        <f>'14. Cust BC'!AL237*'7. INPUT O&amp;N UC'!$G564*'7. INPUT O&amp;N UC'!$I564</f>
        <v>0</v>
      </c>
      <c r="AM531" s="297">
        <f>'14. Cust BC'!AM237*'7. INPUT O&amp;N UC'!$G564*'7. INPUT O&amp;N UC'!$I564</f>
        <v>0</v>
      </c>
      <c r="AN531" s="297">
        <f>'14. Cust BC'!AN237*'7. INPUT O&amp;N UC'!$G564*'7. INPUT O&amp;N UC'!$I564</f>
        <v>0</v>
      </c>
      <c r="AO531" s="297">
        <f>'14. Cust BC'!AO237*'7. INPUT O&amp;N UC'!$G564*'7. INPUT O&amp;N UC'!$I564</f>
        <v>0</v>
      </c>
      <c r="AP531" s="297">
        <f>'14. Cust BC'!AP237*'7. INPUT O&amp;N UC'!$G564*'7. INPUT O&amp;N UC'!$I564</f>
        <v>0</v>
      </c>
      <c r="AQ531" s="297">
        <f>'14. Cust BC'!AQ237*'7. INPUT O&amp;N UC'!$G564*'7. INPUT O&amp;N UC'!$I564</f>
        <v>0</v>
      </c>
      <c r="AR531" s="297">
        <f>'14. Cust BC'!AR237*'7. INPUT O&amp;N UC'!$G564*'7. INPUT O&amp;N UC'!$I564</f>
        <v>0</v>
      </c>
      <c r="AS531" s="297">
        <f>'14. Cust BC'!AS237*'7. INPUT O&amp;N UC'!$G564*'7. INPUT O&amp;N UC'!$I564</f>
        <v>0</v>
      </c>
      <c r="AT531" s="297">
        <f>'14. Cust BC'!AT237*'7. INPUT O&amp;N UC'!$G564*'7. INPUT O&amp;N UC'!$I564</f>
        <v>0</v>
      </c>
      <c r="AU531" s="297">
        <f>'14. Cust BC'!AU237*'7. INPUT O&amp;N UC'!$G564*'7. INPUT O&amp;N UC'!$I564</f>
        <v>0</v>
      </c>
      <c r="AV531" s="297">
        <f>'14. Cust BC'!AV237*'7. INPUT O&amp;N UC'!$G564*'7. INPUT O&amp;N UC'!$I564</f>
        <v>0</v>
      </c>
      <c r="AW531" s="297">
        <f>'14. Cust BC'!AW237*'7. INPUT O&amp;N UC'!$G564*'7. INPUT O&amp;N UC'!$I564</f>
        <v>0</v>
      </c>
      <c r="AX531" s="297">
        <f>'14. Cust BC'!AX237*'7. INPUT O&amp;N UC'!$G564*'7. INPUT O&amp;N UC'!$I564</f>
        <v>0</v>
      </c>
      <c r="AY531" s="297">
        <f>'14. Cust BC'!AY237*'7. INPUT O&amp;N UC'!$G564*'7. INPUT O&amp;N UC'!$I564</f>
        <v>0</v>
      </c>
      <c r="AZ531" s="297">
        <f>'14. Cust BC'!AZ237*'7. INPUT O&amp;N UC'!$G564*'7. INPUT O&amp;N UC'!$I564</f>
        <v>0</v>
      </c>
      <c r="BA531" s="297">
        <f>'14. Cust BC'!BA237*'7. INPUT O&amp;N UC'!$G564*'7. INPUT O&amp;N UC'!$I564</f>
        <v>0</v>
      </c>
      <c r="BB531" s="297">
        <f>'14. Cust BC'!BB237*'7. INPUT O&amp;N UC'!$G564*'7. INPUT O&amp;N UC'!$I564</f>
        <v>0</v>
      </c>
      <c r="BC531" s="297">
        <f>'14. Cust BC'!BC237*'7. INPUT O&amp;N UC'!$G564*'7. INPUT O&amp;N UC'!$I564</f>
        <v>0</v>
      </c>
      <c r="BD531" s="297">
        <f>'14. Cust BC'!BD237*'7. INPUT O&amp;N UC'!$G564*'7. INPUT O&amp;N UC'!$I564</f>
        <v>0</v>
      </c>
      <c r="BE531" s="297">
        <f>'14. Cust BC'!BE237*'7. INPUT O&amp;N UC'!$G564*'7. INPUT O&amp;N UC'!$I564</f>
        <v>0</v>
      </c>
      <c r="BF531" s="297">
        <f>'14. Cust BC'!BF237*'7. INPUT O&amp;N UC'!$G564*'7. INPUT O&amp;N UC'!$I564</f>
        <v>0</v>
      </c>
      <c r="BG531" s="297">
        <f>'14. Cust BC'!BG237*'7. INPUT O&amp;N UC'!$G564*'7. INPUT O&amp;N UC'!$I564</f>
        <v>0</v>
      </c>
      <c r="BH531" s="297">
        <f>'14. Cust BC'!BH237*'7. INPUT O&amp;N UC'!$G564*'7. INPUT O&amp;N UC'!$I564</f>
        <v>0</v>
      </c>
      <c r="BI531" s="297">
        <f>'14. Cust BC'!BI237*'7. INPUT O&amp;N UC'!$G564*'7. INPUT O&amp;N UC'!$I564</f>
        <v>0</v>
      </c>
      <c r="BJ531" s="297">
        <f>'14. Cust BC'!BJ237*'7. INPUT O&amp;N UC'!$G564*'7. INPUT O&amp;N UC'!$I564</f>
        <v>0</v>
      </c>
      <c r="BK531" s="297">
        <f>'14. Cust BC'!BK237*'7. INPUT O&amp;N UC'!$G564*'7. INPUT O&amp;N UC'!$I564</f>
        <v>0</v>
      </c>
      <c r="BL531" s="297">
        <f>'14. Cust BC'!BL237*'7. INPUT O&amp;N UC'!$G564*'7. INPUT O&amp;N UC'!$I564</f>
        <v>0</v>
      </c>
      <c r="BM531" s="297">
        <f>'14. Cust BC'!BM237*'7. INPUT O&amp;N UC'!$G564*'7. INPUT O&amp;N UC'!$I564</f>
        <v>0</v>
      </c>
      <c r="BN531" s="297">
        <f>'14. Cust BC'!BN237*'7. INPUT O&amp;N UC'!$G564*'7. INPUT O&amp;N UC'!$I564</f>
        <v>0</v>
      </c>
      <c r="BO531" s="297">
        <f>'14. Cust BC'!BO237*'7. INPUT O&amp;N UC'!$G564*'7. INPUT O&amp;N UC'!$I564</f>
        <v>0</v>
      </c>
      <c r="BP531" s="297">
        <f>'14. Cust BC'!BP237*'7. INPUT O&amp;N UC'!$G564*'7. INPUT O&amp;N UC'!$I564</f>
        <v>0</v>
      </c>
      <c r="BQ531" s="297">
        <f>'14. Cust BC'!BQ237*'7. INPUT O&amp;N UC'!$G564*'7. INPUT O&amp;N UC'!$I564</f>
        <v>0</v>
      </c>
      <c r="BR531" s="297">
        <f>'14. Cust BC'!BR237*'7. INPUT O&amp;N UC'!$G564*'7. INPUT O&amp;N UC'!$I564</f>
        <v>0</v>
      </c>
      <c r="BS531" s="297">
        <f>'14. Cust BC'!BS237*'7. INPUT O&amp;N UC'!$G564*'7. INPUT O&amp;N UC'!$I564</f>
        <v>0</v>
      </c>
    </row>
    <row r="532" spans="1:71" s="80" customFormat="1" outlineLevel="2">
      <c r="B532" s="130" t="str">
        <f>'7. INPUT O&amp;N UC'!D565</f>
        <v>O&amp;N UC-7.5-Item #10</v>
      </c>
      <c r="C532" s="130">
        <f>'7. INPUT O&amp;N UC'!E565</f>
        <v>0</v>
      </c>
      <c r="E532" s="297">
        <f t="shared" si="269"/>
        <v>0</v>
      </c>
      <c r="F532" s="297">
        <f t="shared" si="270"/>
        <v>0</v>
      </c>
      <c r="G532" s="297">
        <f t="shared" si="271"/>
        <v>0</v>
      </c>
      <c r="H532" s="297">
        <f t="shared" si="272"/>
        <v>0</v>
      </c>
      <c r="I532" s="297">
        <f t="shared" si="273"/>
        <v>0</v>
      </c>
      <c r="J532" s="297">
        <f t="shared" si="274"/>
        <v>0</v>
      </c>
      <c r="K532" s="291"/>
      <c r="L532" s="297">
        <f>'14. Cust BC'!L238*'7. INPUT O&amp;N UC'!$G565*'7. INPUT O&amp;N UC'!$I565</f>
        <v>0</v>
      </c>
      <c r="M532" s="297">
        <f>'14. Cust BC'!M238*'7. INPUT O&amp;N UC'!$G565*'7. INPUT O&amp;N UC'!$I565</f>
        <v>0</v>
      </c>
      <c r="N532" s="297">
        <f>'14. Cust BC'!N238*'7. INPUT O&amp;N UC'!$G565*'7. INPUT O&amp;N UC'!$I565</f>
        <v>0</v>
      </c>
      <c r="O532" s="297">
        <f>'14. Cust BC'!O238*'7. INPUT O&amp;N UC'!$G565*'7. INPUT O&amp;N UC'!$I565</f>
        <v>0</v>
      </c>
      <c r="P532" s="297">
        <f>'14. Cust BC'!P238*'7. INPUT O&amp;N UC'!$G565*'7. INPUT O&amp;N UC'!$I565</f>
        <v>0</v>
      </c>
      <c r="Q532" s="297">
        <f>'14. Cust BC'!Q238*'7. INPUT O&amp;N UC'!$G565*'7. INPUT O&amp;N UC'!$I565</f>
        <v>0</v>
      </c>
      <c r="R532" s="297">
        <f>'14. Cust BC'!R238*'7. INPUT O&amp;N UC'!$G565*'7. INPUT O&amp;N UC'!$I565</f>
        <v>0</v>
      </c>
      <c r="S532" s="297">
        <f>'14. Cust BC'!S238*'7. INPUT O&amp;N UC'!$G565*'7. INPUT O&amp;N UC'!$I565</f>
        <v>0</v>
      </c>
      <c r="T532" s="297">
        <f>'14. Cust BC'!T238*'7. INPUT O&amp;N UC'!$G565*'7. INPUT O&amp;N UC'!$I565</f>
        <v>0</v>
      </c>
      <c r="U532" s="297">
        <f>'14. Cust BC'!U238*'7. INPUT O&amp;N UC'!$G565*'7. INPUT O&amp;N UC'!$I565</f>
        <v>0</v>
      </c>
      <c r="V532" s="297">
        <f>'14. Cust BC'!V238*'7. INPUT O&amp;N UC'!$G565*'7. INPUT O&amp;N UC'!$I565</f>
        <v>0</v>
      </c>
      <c r="W532" s="297">
        <f>'14. Cust BC'!W238*'7. INPUT O&amp;N UC'!$G565*'7. INPUT O&amp;N UC'!$I565</f>
        <v>0</v>
      </c>
      <c r="X532" s="297">
        <f>'14. Cust BC'!X238*'7. INPUT O&amp;N UC'!$G565*'7. INPUT O&amp;N UC'!$I565</f>
        <v>0</v>
      </c>
      <c r="Y532" s="297">
        <f>'14. Cust BC'!Y238*'7. INPUT O&amp;N UC'!$G565*'7. INPUT O&amp;N UC'!$I565</f>
        <v>0</v>
      </c>
      <c r="Z532" s="297">
        <f>'14. Cust BC'!Z238*'7. INPUT O&amp;N UC'!$G565*'7. INPUT O&amp;N UC'!$I565</f>
        <v>0</v>
      </c>
      <c r="AA532" s="297">
        <f>'14. Cust BC'!AA238*'7. INPUT O&amp;N UC'!$G565*'7. INPUT O&amp;N UC'!$I565</f>
        <v>0</v>
      </c>
      <c r="AB532" s="297">
        <f>'14. Cust BC'!AB238*'7. INPUT O&amp;N UC'!$G565*'7. INPUT O&amp;N UC'!$I565</f>
        <v>0</v>
      </c>
      <c r="AC532" s="297">
        <f>'14. Cust BC'!AC238*'7. INPUT O&amp;N UC'!$G565*'7. INPUT O&amp;N UC'!$I565</f>
        <v>0</v>
      </c>
      <c r="AD532" s="297">
        <f>'14. Cust BC'!AD238*'7. INPUT O&amp;N UC'!$G565*'7. INPUT O&amp;N UC'!$I565</f>
        <v>0</v>
      </c>
      <c r="AE532" s="297">
        <f>'14. Cust BC'!AE238*'7. INPUT O&amp;N UC'!$G565*'7. INPUT O&amp;N UC'!$I565</f>
        <v>0</v>
      </c>
      <c r="AF532" s="297">
        <f>'14. Cust BC'!AF238*'7. INPUT O&amp;N UC'!$G565*'7. INPUT O&amp;N UC'!$I565</f>
        <v>0</v>
      </c>
      <c r="AG532" s="297">
        <f>'14. Cust BC'!AG238*'7. INPUT O&amp;N UC'!$G565*'7. INPUT O&amp;N UC'!$I565</f>
        <v>0</v>
      </c>
      <c r="AH532" s="297">
        <f>'14. Cust BC'!AH238*'7. INPUT O&amp;N UC'!$G565*'7. INPUT O&amp;N UC'!$I565</f>
        <v>0</v>
      </c>
      <c r="AI532" s="297">
        <f>'14. Cust BC'!AI238*'7. INPUT O&amp;N UC'!$G565*'7. INPUT O&amp;N UC'!$I565</f>
        <v>0</v>
      </c>
      <c r="AJ532" s="297">
        <f>'14. Cust BC'!AJ238*'7. INPUT O&amp;N UC'!$G565*'7. INPUT O&amp;N UC'!$I565</f>
        <v>0</v>
      </c>
      <c r="AK532" s="297">
        <f>'14. Cust BC'!AK238*'7. INPUT O&amp;N UC'!$G565*'7. INPUT O&amp;N UC'!$I565</f>
        <v>0</v>
      </c>
      <c r="AL532" s="297">
        <f>'14. Cust BC'!AL238*'7. INPUT O&amp;N UC'!$G565*'7. INPUT O&amp;N UC'!$I565</f>
        <v>0</v>
      </c>
      <c r="AM532" s="297">
        <f>'14. Cust BC'!AM238*'7. INPUT O&amp;N UC'!$G565*'7. INPUT O&amp;N UC'!$I565</f>
        <v>0</v>
      </c>
      <c r="AN532" s="297">
        <f>'14. Cust BC'!AN238*'7. INPUT O&amp;N UC'!$G565*'7. INPUT O&amp;N UC'!$I565</f>
        <v>0</v>
      </c>
      <c r="AO532" s="297">
        <f>'14. Cust BC'!AO238*'7. INPUT O&amp;N UC'!$G565*'7. INPUT O&amp;N UC'!$I565</f>
        <v>0</v>
      </c>
      <c r="AP532" s="297">
        <f>'14. Cust BC'!AP238*'7. INPUT O&amp;N UC'!$G565*'7. INPUT O&amp;N UC'!$I565</f>
        <v>0</v>
      </c>
      <c r="AQ532" s="297">
        <f>'14. Cust BC'!AQ238*'7. INPUT O&amp;N UC'!$G565*'7. INPUT O&amp;N UC'!$I565</f>
        <v>0</v>
      </c>
      <c r="AR532" s="297">
        <f>'14. Cust BC'!AR238*'7. INPUT O&amp;N UC'!$G565*'7. INPUT O&amp;N UC'!$I565</f>
        <v>0</v>
      </c>
      <c r="AS532" s="297">
        <f>'14. Cust BC'!AS238*'7. INPUT O&amp;N UC'!$G565*'7. INPUT O&amp;N UC'!$I565</f>
        <v>0</v>
      </c>
      <c r="AT532" s="297">
        <f>'14. Cust BC'!AT238*'7. INPUT O&amp;N UC'!$G565*'7. INPUT O&amp;N UC'!$I565</f>
        <v>0</v>
      </c>
      <c r="AU532" s="297">
        <f>'14. Cust BC'!AU238*'7. INPUT O&amp;N UC'!$G565*'7. INPUT O&amp;N UC'!$I565</f>
        <v>0</v>
      </c>
      <c r="AV532" s="297">
        <f>'14. Cust BC'!AV238*'7. INPUT O&amp;N UC'!$G565*'7. INPUT O&amp;N UC'!$I565</f>
        <v>0</v>
      </c>
      <c r="AW532" s="297">
        <f>'14. Cust BC'!AW238*'7. INPUT O&amp;N UC'!$G565*'7. INPUT O&amp;N UC'!$I565</f>
        <v>0</v>
      </c>
      <c r="AX532" s="297">
        <f>'14. Cust BC'!AX238*'7. INPUT O&amp;N UC'!$G565*'7. INPUT O&amp;N UC'!$I565</f>
        <v>0</v>
      </c>
      <c r="AY532" s="297">
        <f>'14. Cust BC'!AY238*'7. INPUT O&amp;N UC'!$G565*'7. INPUT O&amp;N UC'!$I565</f>
        <v>0</v>
      </c>
      <c r="AZ532" s="297">
        <f>'14. Cust BC'!AZ238*'7. INPUT O&amp;N UC'!$G565*'7. INPUT O&amp;N UC'!$I565</f>
        <v>0</v>
      </c>
      <c r="BA532" s="297">
        <f>'14. Cust BC'!BA238*'7. INPUT O&amp;N UC'!$G565*'7. INPUT O&amp;N UC'!$I565</f>
        <v>0</v>
      </c>
      <c r="BB532" s="297">
        <f>'14. Cust BC'!BB238*'7. INPUT O&amp;N UC'!$G565*'7. INPUT O&amp;N UC'!$I565</f>
        <v>0</v>
      </c>
      <c r="BC532" s="297">
        <f>'14. Cust BC'!BC238*'7. INPUT O&amp;N UC'!$G565*'7. INPUT O&amp;N UC'!$I565</f>
        <v>0</v>
      </c>
      <c r="BD532" s="297">
        <f>'14. Cust BC'!BD238*'7. INPUT O&amp;N UC'!$G565*'7. INPUT O&amp;N UC'!$I565</f>
        <v>0</v>
      </c>
      <c r="BE532" s="297">
        <f>'14. Cust BC'!BE238*'7. INPUT O&amp;N UC'!$G565*'7. INPUT O&amp;N UC'!$I565</f>
        <v>0</v>
      </c>
      <c r="BF532" s="297">
        <f>'14. Cust BC'!BF238*'7. INPUT O&amp;N UC'!$G565*'7. INPUT O&amp;N UC'!$I565</f>
        <v>0</v>
      </c>
      <c r="BG532" s="297">
        <f>'14. Cust BC'!BG238*'7. INPUT O&amp;N UC'!$G565*'7. INPUT O&amp;N UC'!$I565</f>
        <v>0</v>
      </c>
      <c r="BH532" s="297">
        <f>'14. Cust BC'!BH238*'7. INPUT O&amp;N UC'!$G565*'7. INPUT O&amp;N UC'!$I565</f>
        <v>0</v>
      </c>
      <c r="BI532" s="297">
        <f>'14. Cust BC'!BI238*'7. INPUT O&amp;N UC'!$G565*'7. INPUT O&amp;N UC'!$I565</f>
        <v>0</v>
      </c>
      <c r="BJ532" s="297">
        <f>'14. Cust BC'!BJ238*'7. INPUT O&amp;N UC'!$G565*'7. INPUT O&amp;N UC'!$I565</f>
        <v>0</v>
      </c>
      <c r="BK532" s="297">
        <f>'14. Cust BC'!BK238*'7. INPUT O&amp;N UC'!$G565*'7. INPUT O&amp;N UC'!$I565</f>
        <v>0</v>
      </c>
      <c r="BL532" s="297">
        <f>'14. Cust BC'!BL238*'7. INPUT O&amp;N UC'!$G565*'7. INPUT O&amp;N UC'!$I565</f>
        <v>0</v>
      </c>
      <c r="BM532" s="297">
        <f>'14. Cust BC'!BM238*'7. INPUT O&amp;N UC'!$G565*'7. INPUT O&amp;N UC'!$I565</f>
        <v>0</v>
      </c>
      <c r="BN532" s="297">
        <f>'14. Cust BC'!BN238*'7. INPUT O&amp;N UC'!$G565*'7. INPUT O&amp;N UC'!$I565</f>
        <v>0</v>
      </c>
      <c r="BO532" s="297">
        <f>'14. Cust BC'!BO238*'7. INPUT O&amp;N UC'!$G565*'7. INPUT O&amp;N UC'!$I565</f>
        <v>0</v>
      </c>
      <c r="BP532" s="297">
        <f>'14. Cust BC'!BP238*'7. INPUT O&amp;N UC'!$G565*'7. INPUT O&amp;N UC'!$I565</f>
        <v>0</v>
      </c>
      <c r="BQ532" s="297">
        <f>'14. Cust BC'!BQ238*'7. INPUT O&amp;N UC'!$G565*'7. INPUT O&amp;N UC'!$I565</f>
        <v>0</v>
      </c>
      <c r="BR532" s="297">
        <f>'14. Cust BC'!BR238*'7. INPUT O&amp;N UC'!$G565*'7. INPUT O&amp;N UC'!$I565</f>
        <v>0</v>
      </c>
      <c r="BS532" s="297">
        <f>'14. Cust BC'!BS238*'7. INPUT O&amp;N UC'!$G565*'7. INPUT O&amp;N UC'!$I565</f>
        <v>0</v>
      </c>
    </row>
    <row r="533" spans="1:71" s="83" customFormat="1" ht="19">
      <c r="B533" s="135" t="str">
        <f>'7. INPUT O&amp;N UC'!C206</f>
        <v>4.4</v>
      </c>
      <c r="C533" s="135" t="str">
        <f>'7. INPUT O&amp;N UC'!D206</f>
        <v>O&amp;N UC - NTT - Capex</v>
      </c>
      <c r="E533" s="300">
        <f t="shared" si="269"/>
        <v>5562</v>
      </c>
      <c r="F533" s="300">
        <f t="shared" si="270"/>
        <v>5562</v>
      </c>
      <c r="G533" s="300">
        <f t="shared" si="271"/>
        <v>0</v>
      </c>
      <c r="H533" s="300">
        <f t="shared" si="272"/>
        <v>0</v>
      </c>
      <c r="I533" s="300">
        <f t="shared" si="273"/>
        <v>0</v>
      </c>
      <c r="J533" s="300">
        <f t="shared" si="274"/>
        <v>0</v>
      </c>
      <c r="K533" s="314"/>
      <c r="L533" s="301">
        <f t="shared" ref="L533:AQ533" si="279">L534+L545</f>
        <v>0</v>
      </c>
      <c r="M533" s="301">
        <f t="shared" si="279"/>
        <v>1854</v>
      </c>
      <c r="N533" s="301">
        <f t="shared" si="279"/>
        <v>1854</v>
      </c>
      <c r="O533" s="301">
        <f t="shared" si="279"/>
        <v>1854</v>
      </c>
      <c r="P533" s="301">
        <f t="shared" si="279"/>
        <v>0</v>
      </c>
      <c r="Q533" s="301">
        <f t="shared" si="279"/>
        <v>0</v>
      </c>
      <c r="R533" s="301">
        <f t="shared" si="279"/>
        <v>0</v>
      </c>
      <c r="S533" s="301">
        <f t="shared" si="279"/>
        <v>0</v>
      </c>
      <c r="T533" s="301">
        <f t="shared" si="279"/>
        <v>0</v>
      </c>
      <c r="U533" s="301">
        <f t="shared" si="279"/>
        <v>0</v>
      </c>
      <c r="V533" s="301">
        <f t="shared" si="279"/>
        <v>0</v>
      </c>
      <c r="W533" s="301">
        <f t="shared" si="279"/>
        <v>0</v>
      </c>
      <c r="X533" s="301">
        <f t="shared" si="279"/>
        <v>0</v>
      </c>
      <c r="Y533" s="301">
        <f t="shared" si="279"/>
        <v>0</v>
      </c>
      <c r="Z533" s="301">
        <f t="shared" si="279"/>
        <v>0</v>
      </c>
      <c r="AA533" s="301">
        <f t="shared" si="279"/>
        <v>0</v>
      </c>
      <c r="AB533" s="301">
        <f t="shared" si="279"/>
        <v>0</v>
      </c>
      <c r="AC533" s="301">
        <f t="shared" si="279"/>
        <v>0</v>
      </c>
      <c r="AD533" s="301">
        <f t="shared" si="279"/>
        <v>0</v>
      </c>
      <c r="AE533" s="301">
        <f t="shared" si="279"/>
        <v>0</v>
      </c>
      <c r="AF533" s="301">
        <f t="shared" si="279"/>
        <v>0</v>
      </c>
      <c r="AG533" s="301">
        <f t="shared" si="279"/>
        <v>0</v>
      </c>
      <c r="AH533" s="301">
        <f t="shared" si="279"/>
        <v>0</v>
      </c>
      <c r="AI533" s="301">
        <f t="shared" si="279"/>
        <v>0</v>
      </c>
      <c r="AJ533" s="301">
        <f t="shared" si="279"/>
        <v>0</v>
      </c>
      <c r="AK533" s="301">
        <f t="shared" si="279"/>
        <v>0</v>
      </c>
      <c r="AL533" s="301">
        <f t="shared" si="279"/>
        <v>0</v>
      </c>
      <c r="AM533" s="301">
        <f t="shared" si="279"/>
        <v>0</v>
      </c>
      <c r="AN533" s="301">
        <f t="shared" si="279"/>
        <v>0</v>
      </c>
      <c r="AO533" s="301">
        <f t="shared" si="279"/>
        <v>0</v>
      </c>
      <c r="AP533" s="301">
        <f t="shared" si="279"/>
        <v>0</v>
      </c>
      <c r="AQ533" s="301">
        <f t="shared" si="279"/>
        <v>0</v>
      </c>
      <c r="AR533" s="301">
        <f t="shared" ref="AR533:BS533" si="280">AR534+AR545</f>
        <v>0</v>
      </c>
      <c r="AS533" s="301">
        <f t="shared" si="280"/>
        <v>0</v>
      </c>
      <c r="AT533" s="301">
        <f t="shared" si="280"/>
        <v>0</v>
      </c>
      <c r="AU533" s="301">
        <f t="shared" si="280"/>
        <v>0</v>
      </c>
      <c r="AV533" s="301">
        <f t="shared" si="280"/>
        <v>0</v>
      </c>
      <c r="AW533" s="301">
        <f t="shared" si="280"/>
        <v>0</v>
      </c>
      <c r="AX533" s="301">
        <f t="shared" si="280"/>
        <v>0</v>
      </c>
      <c r="AY533" s="301">
        <f t="shared" si="280"/>
        <v>0</v>
      </c>
      <c r="AZ533" s="301">
        <f t="shared" si="280"/>
        <v>0</v>
      </c>
      <c r="BA533" s="301">
        <f t="shared" si="280"/>
        <v>0</v>
      </c>
      <c r="BB533" s="301">
        <f t="shared" si="280"/>
        <v>0</v>
      </c>
      <c r="BC533" s="301">
        <f t="shared" si="280"/>
        <v>0</v>
      </c>
      <c r="BD533" s="301">
        <f t="shared" si="280"/>
        <v>0</v>
      </c>
      <c r="BE533" s="301">
        <f t="shared" si="280"/>
        <v>0</v>
      </c>
      <c r="BF533" s="301">
        <f t="shared" si="280"/>
        <v>0</v>
      </c>
      <c r="BG533" s="301">
        <f t="shared" si="280"/>
        <v>0</v>
      </c>
      <c r="BH533" s="301">
        <f t="shared" si="280"/>
        <v>0</v>
      </c>
      <c r="BI533" s="301">
        <f t="shared" si="280"/>
        <v>0</v>
      </c>
      <c r="BJ533" s="301">
        <f t="shared" si="280"/>
        <v>0</v>
      </c>
      <c r="BK533" s="301">
        <f t="shared" si="280"/>
        <v>0</v>
      </c>
      <c r="BL533" s="301">
        <f t="shared" si="280"/>
        <v>0</v>
      </c>
      <c r="BM533" s="301">
        <f t="shared" si="280"/>
        <v>0</v>
      </c>
      <c r="BN533" s="301">
        <f t="shared" si="280"/>
        <v>0</v>
      </c>
      <c r="BO533" s="301">
        <f t="shared" si="280"/>
        <v>0</v>
      </c>
      <c r="BP533" s="301">
        <f t="shared" si="280"/>
        <v>0</v>
      </c>
      <c r="BQ533" s="301">
        <f t="shared" si="280"/>
        <v>0</v>
      </c>
      <c r="BR533" s="301">
        <f t="shared" si="280"/>
        <v>0</v>
      </c>
      <c r="BS533" s="301">
        <f t="shared" si="280"/>
        <v>0</v>
      </c>
    </row>
    <row r="534" spans="1:71" s="79" customFormat="1" outlineLevel="1">
      <c r="A534" s="78"/>
      <c r="B534" s="133" t="str">
        <f>'7. INPUT O&amp;N UC'!D208</f>
        <v>4.4.1</v>
      </c>
      <c r="C534" s="133" t="str">
        <f>'7. INPUT O&amp;N UC'!E208</f>
        <v>O&amp;N UC - NTT - Capex, Excl. Pull through</v>
      </c>
      <c r="E534" s="296"/>
      <c r="F534" s="296"/>
      <c r="G534" s="296"/>
      <c r="H534" s="296"/>
      <c r="I534" s="296"/>
      <c r="J534" s="296"/>
      <c r="K534" s="309"/>
      <c r="L534" s="296">
        <f t="shared" ref="L534:AQ534" si="281">SUM(L535:L544)</f>
        <v>0</v>
      </c>
      <c r="M534" s="296">
        <f t="shared" si="281"/>
        <v>1854</v>
      </c>
      <c r="N534" s="296">
        <f t="shared" si="281"/>
        <v>1854</v>
      </c>
      <c r="O534" s="296">
        <f t="shared" si="281"/>
        <v>1854</v>
      </c>
      <c r="P534" s="296">
        <f t="shared" si="281"/>
        <v>0</v>
      </c>
      <c r="Q534" s="296">
        <f t="shared" si="281"/>
        <v>0</v>
      </c>
      <c r="R534" s="296">
        <f t="shared" si="281"/>
        <v>0</v>
      </c>
      <c r="S534" s="296">
        <f t="shared" si="281"/>
        <v>0</v>
      </c>
      <c r="T534" s="296">
        <f t="shared" si="281"/>
        <v>0</v>
      </c>
      <c r="U534" s="296">
        <f t="shared" si="281"/>
        <v>0</v>
      </c>
      <c r="V534" s="296">
        <f t="shared" si="281"/>
        <v>0</v>
      </c>
      <c r="W534" s="296">
        <f t="shared" si="281"/>
        <v>0</v>
      </c>
      <c r="X534" s="296">
        <f t="shared" si="281"/>
        <v>0</v>
      </c>
      <c r="Y534" s="296">
        <f t="shared" si="281"/>
        <v>0</v>
      </c>
      <c r="Z534" s="296">
        <f t="shared" si="281"/>
        <v>0</v>
      </c>
      <c r="AA534" s="296">
        <f t="shared" si="281"/>
        <v>0</v>
      </c>
      <c r="AB534" s="296">
        <f t="shared" si="281"/>
        <v>0</v>
      </c>
      <c r="AC534" s="296">
        <f t="shared" si="281"/>
        <v>0</v>
      </c>
      <c r="AD534" s="296">
        <f t="shared" si="281"/>
        <v>0</v>
      </c>
      <c r="AE534" s="296">
        <f t="shared" si="281"/>
        <v>0</v>
      </c>
      <c r="AF534" s="296">
        <f t="shared" si="281"/>
        <v>0</v>
      </c>
      <c r="AG534" s="296">
        <f t="shared" si="281"/>
        <v>0</v>
      </c>
      <c r="AH534" s="296">
        <f t="shared" si="281"/>
        <v>0</v>
      </c>
      <c r="AI534" s="296">
        <f t="shared" si="281"/>
        <v>0</v>
      </c>
      <c r="AJ534" s="296">
        <f t="shared" si="281"/>
        <v>0</v>
      </c>
      <c r="AK534" s="296">
        <f t="shared" si="281"/>
        <v>0</v>
      </c>
      <c r="AL534" s="296">
        <f t="shared" si="281"/>
        <v>0</v>
      </c>
      <c r="AM534" s="296">
        <f t="shared" si="281"/>
        <v>0</v>
      </c>
      <c r="AN534" s="296">
        <f t="shared" si="281"/>
        <v>0</v>
      </c>
      <c r="AO534" s="296">
        <f t="shared" si="281"/>
        <v>0</v>
      </c>
      <c r="AP534" s="296">
        <f t="shared" si="281"/>
        <v>0</v>
      </c>
      <c r="AQ534" s="296">
        <f t="shared" si="281"/>
        <v>0</v>
      </c>
      <c r="AR534" s="296">
        <f t="shared" ref="AR534:BS534" si="282">SUM(AR535:AR544)</f>
        <v>0</v>
      </c>
      <c r="AS534" s="296">
        <f t="shared" si="282"/>
        <v>0</v>
      </c>
      <c r="AT534" s="296">
        <f t="shared" si="282"/>
        <v>0</v>
      </c>
      <c r="AU534" s="296">
        <f t="shared" si="282"/>
        <v>0</v>
      </c>
      <c r="AV534" s="296">
        <f t="shared" si="282"/>
        <v>0</v>
      </c>
      <c r="AW534" s="296">
        <f t="shared" si="282"/>
        <v>0</v>
      </c>
      <c r="AX534" s="296">
        <f t="shared" si="282"/>
        <v>0</v>
      </c>
      <c r="AY534" s="296">
        <f t="shared" si="282"/>
        <v>0</v>
      </c>
      <c r="AZ534" s="296">
        <f t="shared" si="282"/>
        <v>0</v>
      </c>
      <c r="BA534" s="296">
        <f t="shared" si="282"/>
        <v>0</v>
      </c>
      <c r="BB534" s="296">
        <f t="shared" si="282"/>
        <v>0</v>
      </c>
      <c r="BC534" s="296">
        <f t="shared" si="282"/>
        <v>0</v>
      </c>
      <c r="BD534" s="296">
        <f t="shared" si="282"/>
        <v>0</v>
      </c>
      <c r="BE534" s="296">
        <f t="shared" si="282"/>
        <v>0</v>
      </c>
      <c r="BF534" s="296">
        <f t="shared" si="282"/>
        <v>0</v>
      </c>
      <c r="BG534" s="296">
        <f t="shared" si="282"/>
        <v>0</v>
      </c>
      <c r="BH534" s="296">
        <f t="shared" si="282"/>
        <v>0</v>
      </c>
      <c r="BI534" s="296">
        <f t="shared" si="282"/>
        <v>0</v>
      </c>
      <c r="BJ534" s="296">
        <f t="shared" si="282"/>
        <v>0</v>
      </c>
      <c r="BK534" s="296">
        <f t="shared" si="282"/>
        <v>0</v>
      </c>
      <c r="BL534" s="296">
        <f t="shared" si="282"/>
        <v>0</v>
      </c>
      <c r="BM534" s="296">
        <f t="shared" si="282"/>
        <v>0</v>
      </c>
      <c r="BN534" s="296">
        <f t="shared" si="282"/>
        <v>0</v>
      </c>
      <c r="BO534" s="296">
        <f t="shared" si="282"/>
        <v>0</v>
      </c>
      <c r="BP534" s="296">
        <f t="shared" si="282"/>
        <v>0</v>
      </c>
      <c r="BQ534" s="296">
        <f t="shared" si="282"/>
        <v>0</v>
      </c>
      <c r="BR534" s="296">
        <f t="shared" si="282"/>
        <v>0</v>
      </c>
      <c r="BS534" s="296">
        <f t="shared" si="282"/>
        <v>0</v>
      </c>
    </row>
    <row r="535" spans="1:71" s="80" customFormat="1" ht="16" outlineLevel="2">
      <c r="B535" s="129" t="str">
        <f>'7. INPUT O&amp;N UC'!D212</f>
        <v>O&amp;N UC-4.4.1-Item #1</v>
      </c>
      <c r="C535" s="130" t="str">
        <f>'7. INPUT O&amp;N UC'!F212</f>
        <v>Crowd Monitoring - Analytics S/W</v>
      </c>
      <c r="E535" s="297">
        <f t="shared" ref="E535:E544" si="283">F535+G535+H535+I535+J535</f>
        <v>750</v>
      </c>
      <c r="F535" s="297">
        <f t="shared" ref="F535:F544" si="284">SUM(L535:W535)</f>
        <v>750</v>
      </c>
      <c r="G535" s="297">
        <f t="shared" ref="G535:G544" si="285">SUM(X535:AI535)</f>
        <v>0</v>
      </c>
      <c r="H535" s="297">
        <f t="shared" ref="H535:H544" si="286">SUM(AJ535:AU535)</f>
        <v>0</v>
      </c>
      <c r="I535" s="297">
        <f t="shared" ref="I535:I544" si="287">SUM(AV535:BG535)</f>
        <v>0</v>
      </c>
      <c r="J535" s="297">
        <f t="shared" ref="J535:J544" si="288">SUM(BH535:BS535)</f>
        <v>0</v>
      </c>
      <c r="K535" s="319"/>
      <c r="L535" s="297">
        <f>L$76*'7. INPUT O&amp;N UC'!$L212*'7. INPUT O&amp;N UC'!$M212</f>
        <v>0</v>
      </c>
      <c r="M535" s="297">
        <f>M$76*'7. INPUT O&amp;N UC'!$L212*'7. INPUT O&amp;N UC'!$M212</f>
        <v>250</v>
      </c>
      <c r="N535" s="297">
        <f>N$76*'7. INPUT O&amp;N UC'!$L212*'7. INPUT O&amp;N UC'!$M212</f>
        <v>250</v>
      </c>
      <c r="O535" s="297">
        <f>O$76*'7. INPUT O&amp;N UC'!$L212*'7. INPUT O&amp;N UC'!$M212</f>
        <v>250</v>
      </c>
      <c r="P535" s="297">
        <f>P$76*'7. INPUT O&amp;N UC'!$L212*'7. INPUT O&amp;N UC'!$M212</f>
        <v>0</v>
      </c>
      <c r="Q535" s="297">
        <f>Q$76*'7. INPUT O&amp;N UC'!$L212*'7. INPUT O&amp;N UC'!$M212</f>
        <v>0</v>
      </c>
      <c r="R535" s="297">
        <f>R$76*'7. INPUT O&amp;N UC'!$L212*'7. INPUT O&amp;N UC'!$M212</f>
        <v>0</v>
      </c>
      <c r="S535" s="297">
        <f>S$76*'7. INPUT O&amp;N UC'!$L212*'7. INPUT O&amp;N UC'!$M212</f>
        <v>0</v>
      </c>
      <c r="T535" s="297">
        <f>T$76*'7. INPUT O&amp;N UC'!$L212*'7. INPUT O&amp;N UC'!$M212</f>
        <v>0</v>
      </c>
      <c r="U535" s="297">
        <f>U$76*'7. INPUT O&amp;N UC'!$L212*'7. INPUT O&amp;N UC'!$M212</f>
        <v>0</v>
      </c>
      <c r="V535" s="297">
        <f>V$76*'7. INPUT O&amp;N UC'!$L212*'7. INPUT O&amp;N UC'!$M212</f>
        <v>0</v>
      </c>
      <c r="W535" s="297">
        <f>W$76*'7. INPUT O&amp;N UC'!$L212*'7. INPUT O&amp;N UC'!$M212</f>
        <v>0</v>
      </c>
      <c r="X535" s="297">
        <f>X$76*'7. INPUT O&amp;N UC'!$L212*'7. INPUT O&amp;N UC'!$M212</f>
        <v>0</v>
      </c>
      <c r="Y535" s="297">
        <f>Y$76*'7. INPUT O&amp;N UC'!$L212*'7. INPUT O&amp;N UC'!$M212</f>
        <v>0</v>
      </c>
      <c r="Z535" s="297">
        <f>Z$76*'7. INPUT O&amp;N UC'!$L212*'7. INPUT O&amp;N UC'!$M212</f>
        <v>0</v>
      </c>
      <c r="AA535" s="297">
        <f>AA$76*'7. INPUT O&amp;N UC'!$L212*'7. INPUT O&amp;N UC'!$M212</f>
        <v>0</v>
      </c>
      <c r="AB535" s="297">
        <f>AB$76*'7. INPUT O&amp;N UC'!$L212*'7. INPUT O&amp;N UC'!$M212</f>
        <v>0</v>
      </c>
      <c r="AC535" s="297">
        <f>AC$76*'7. INPUT O&amp;N UC'!$L212*'7. INPUT O&amp;N UC'!$M212</f>
        <v>0</v>
      </c>
      <c r="AD535" s="297">
        <f>AD$76*'7. INPUT O&amp;N UC'!$L212*'7. INPUT O&amp;N UC'!$M212</f>
        <v>0</v>
      </c>
      <c r="AE535" s="297">
        <f>AE$76*'7. INPUT O&amp;N UC'!$L212*'7. INPUT O&amp;N UC'!$M212</f>
        <v>0</v>
      </c>
      <c r="AF535" s="297">
        <f>AF$76*'7. INPUT O&amp;N UC'!$L212*'7. INPUT O&amp;N UC'!$M212</f>
        <v>0</v>
      </c>
      <c r="AG535" s="297">
        <f>AG$76*'7. INPUT O&amp;N UC'!$L212*'7. INPUT O&amp;N UC'!$M212</f>
        <v>0</v>
      </c>
      <c r="AH535" s="297">
        <f>AH$76*'7. INPUT O&amp;N UC'!$L212*'7. INPUT O&amp;N UC'!$M212</f>
        <v>0</v>
      </c>
      <c r="AI535" s="297">
        <f>AI$76*'7. INPUT O&amp;N UC'!$L212*'7. INPUT O&amp;N UC'!$M212</f>
        <v>0</v>
      </c>
      <c r="AJ535" s="297">
        <f>AJ$76*'7. INPUT O&amp;N UC'!$L212*'7. INPUT O&amp;N UC'!$M212</f>
        <v>0</v>
      </c>
      <c r="AK535" s="297">
        <f>AK$76*'7. INPUT O&amp;N UC'!$L212*'7. INPUT O&amp;N UC'!$M212</f>
        <v>0</v>
      </c>
      <c r="AL535" s="297">
        <f>AL$76*'7. INPUT O&amp;N UC'!$L212*'7. INPUT O&amp;N UC'!$M212</f>
        <v>0</v>
      </c>
      <c r="AM535" s="297">
        <f>AM$76*'7. INPUT O&amp;N UC'!$L212*'7. INPUT O&amp;N UC'!$M212</f>
        <v>0</v>
      </c>
      <c r="AN535" s="297">
        <f>AN$76*'7. INPUT O&amp;N UC'!$L212*'7. INPUT O&amp;N UC'!$M212</f>
        <v>0</v>
      </c>
      <c r="AO535" s="297">
        <f>AO$76*'7. INPUT O&amp;N UC'!$L212*'7. INPUT O&amp;N UC'!$M212</f>
        <v>0</v>
      </c>
      <c r="AP535" s="297">
        <f>AP$76*'7. INPUT O&amp;N UC'!$L212*'7. INPUT O&amp;N UC'!$M212</f>
        <v>0</v>
      </c>
      <c r="AQ535" s="297">
        <f>AQ$76*'7. INPUT O&amp;N UC'!$L212*'7. INPUT O&amp;N UC'!$M212</f>
        <v>0</v>
      </c>
      <c r="AR535" s="297">
        <f>AR$76*'7. INPUT O&amp;N UC'!$L212*'7. INPUT O&amp;N UC'!$M212</f>
        <v>0</v>
      </c>
      <c r="AS535" s="297">
        <f>AS$76*'7. INPUT O&amp;N UC'!$L212*'7. INPUT O&amp;N UC'!$M212</f>
        <v>0</v>
      </c>
      <c r="AT535" s="297">
        <f>AT$76*'7. INPUT O&amp;N UC'!$L212*'7. INPUT O&amp;N UC'!$M212</f>
        <v>0</v>
      </c>
      <c r="AU535" s="297">
        <f>AU$76*'7. INPUT O&amp;N UC'!$L212*'7. INPUT O&amp;N UC'!$M212</f>
        <v>0</v>
      </c>
      <c r="AV535" s="297">
        <f>AV$76*'7. INPUT O&amp;N UC'!$L212*'7. INPUT O&amp;N UC'!$M212</f>
        <v>0</v>
      </c>
      <c r="AW535" s="297">
        <f>AW$76*'7. INPUT O&amp;N UC'!$L212*'7. INPUT O&amp;N UC'!$M212</f>
        <v>0</v>
      </c>
      <c r="AX535" s="297">
        <f>AX$76*'7. INPUT O&amp;N UC'!$L212*'7. INPUT O&amp;N UC'!$M212</f>
        <v>0</v>
      </c>
      <c r="AY535" s="297">
        <f>AY$76*'7. INPUT O&amp;N UC'!$L212*'7. INPUT O&amp;N UC'!$M212</f>
        <v>0</v>
      </c>
      <c r="AZ535" s="297">
        <f>AZ$76*'7. INPUT O&amp;N UC'!$L212*'7. INPUT O&amp;N UC'!$M212</f>
        <v>0</v>
      </c>
      <c r="BA535" s="297">
        <f>BA$76*'7. INPUT O&amp;N UC'!$L212*'7. INPUT O&amp;N UC'!$M212</f>
        <v>0</v>
      </c>
      <c r="BB535" s="297">
        <f>BB$76*'7. INPUT O&amp;N UC'!$L212*'7. INPUT O&amp;N UC'!$M212</f>
        <v>0</v>
      </c>
      <c r="BC535" s="297">
        <f>BC$76*'7. INPUT O&amp;N UC'!$L212*'7. INPUT O&amp;N UC'!$M212</f>
        <v>0</v>
      </c>
      <c r="BD535" s="297">
        <f>BD$76*'7. INPUT O&amp;N UC'!$L212*'7. INPUT O&amp;N UC'!$M212</f>
        <v>0</v>
      </c>
      <c r="BE535" s="297">
        <f>BE$76*'7. INPUT O&amp;N UC'!$L212*'7. INPUT O&amp;N UC'!$M212</f>
        <v>0</v>
      </c>
      <c r="BF535" s="297">
        <f>BF$76*'7. INPUT O&amp;N UC'!$L212*'7. INPUT O&amp;N UC'!$M212</f>
        <v>0</v>
      </c>
      <c r="BG535" s="297">
        <f>BG$76*'7. INPUT O&amp;N UC'!$L212*'7. INPUT O&amp;N UC'!$M212</f>
        <v>0</v>
      </c>
      <c r="BH535" s="297">
        <f>BH$76*'7. INPUT O&amp;N UC'!$L212*'7. INPUT O&amp;N UC'!$M212</f>
        <v>0</v>
      </c>
      <c r="BI535" s="297">
        <f>BI$76*'7. INPUT O&amp;N UC'!$L212*'7. INPUT O&amp;N UC'!$M212</f>
        <v>0</v>
      </c>
      <c r="BJ535" s="297">
        <f>BJ$76*'7. INPUT O&amp;N UC'!$L212*'7. INPUT O&amp;N UC'!$M212</f>
        <v>0</v>
      </c>
      <c r="BK535" s="297">
        <f>BK$76*'7. INPUT O&amp;N UC'!$L212*'7. INPUT O&amp;N UC'!$M212</f>
        <v>0</v>
      </c>
      <c r="BL535" s="297">
        <f>BL$76*'7. INPUT O&amp;N UC'!$L212*'7. INPUT O&amp;N UC'!$M212</f>
        <v>0</v>
      </c>
      <c r="BM535" s="297">
        <f>BM$76*'7. INPUT O&amp;N UC'!$L212*'7. INPUT O&amp;N UC'!$M212</f>
        <v>0</v>
      </c>
      <c r="BN535" s="297">
        <f>BN$76*'7. INPUT O&amp;N UC'!$L212*'7. INPUT O&amp;N UC'!$M212</f>
        <v>0</v>
      </c>
      <c r="BO535" s="297">
        <f>BO$76*'7. INPUT O&amp;N UC'!$L212*'7. INPUT O&amp;N UC'!$M212</f>
        <v>0</v>
      </c>
      <c r="BP535" s="297">
        <f>BP$76*'7. INPUT O&amp;N UC'!$L212*'7. INPUT O&amp;N UC'!$M212</f>
        <v>0</v>
      </c>
      <c r="BQ535" s="297">
        <f>BQ$76*'7. INPUT O&amp;N UC'!$L212*'7. INPUT O&amp;N UC'!$M212</f>
        <v>0</v>
      </c>
      <c r="BR535" s="297">
        <f>BR$76*'7. INPUT O&amp;N UC'!$L212*'7. INPUT O&amp;N UC'!$M212</f>
        <v>0</v>
      </c>
      <c r="BS535" s="297">
        <f>BS$76*'7. INPUT O&amp;N UC'!$L212*'7. INPUT O&amp;N UC'!$M212</f>
        <v>0</v>
      </c>
    </row>
    <row r="536" spans="1:71" s="80" customFormat="1" outlineLevel="2">
      <c r="B536" s="129" t="str">
        <f>'7. INPUT O&amp;N UC'!D213</f>
        <v>O&amp;N UC-4.4.1-Item #2</v>
      </c>
      <c r="C536" s="130" t="str">
        <f>'7. INPUT O&amp;N UC'!F213</f>
        <v>Audio Notification - Analytics S/W</v>
      </c>
      <c r="E536" s="297">
        <f t="shared" si="283"/>
        <v>2268</v>
      </c>
      <c r="F536" s="297">
        <f t="shared" si="284"/>
        <v>2268</v>
      </c>
      <c r="G536" s="297">
        <f t="shared" si="285"/>
        <v>0</v>
      </c>
      <c r="H536" s="297">
        <f t="shared" si="286"/>
        <v>0</v>
      </c>
      <c r="I536" s="297">
        <f t="shared" si="287"/>
        <v>0</v>
      </c>
      <c r="J536" s="297">
        <f t="shared" si="288"/>
        <v>0</v>
      </c>
      <c r="K536" s="291"/>
      <c r="L536" s="297">
        <f>L$76*'7. INPUT O&amp;N UC'!$L213*'7. INPUT O&amp;N UC'!$M213</f>
        <v>0</v>
      </c>
      <c r="M536" s="297">
        <f>M$76*'7. INPUT O&amp;N UC'!$L213*'7. INPUT O&amp;N UC'!$M213</f>
        <v>756</v>
      </c>
      <c r="N536" s="297">
        <f>N$76*'7. INPUT O&amp;N UC'!$L213*'7. INPUT O&amp;N UC'!$M213</f>
        <v>756</v>
      </c>
      <c r="O536" s="297">
        <f>O$76*'7. INPUT O&amp;N UC'!$L213*'7. INPUT O&amp;N UC'!$M213</f>
        <v>756</v>
      </c>
      <c r="P536" s="297">
        <f>P$76*'7. INPUT O&amp;N UC'!$L213*'7. INPUT O&amp;N UC'!$M213</f>
        <v>0</v>
      </c>
      <c r="Q536" s="297">
        <f>Q$76*'7. INPUT O&amp;N UC'!$L213*'7. INPUT O&amp;N UC'!$M213</f>
        <v>0</v>
      </c>
      <c r="R536" s="297">
        <f>R$76*'7. INPUT O&amp;N UC'!$L213*'7. INPUT O&amp;N UC'!$M213</f>
        <v>0</v>
      </c>
      <c r="S536" s="297">
        <f>S$76*'7. INPUT O&amp;N UC'!$L213*'7. INPUT O&amp;N UC'!$M213</f>
        <v>0</v>
      </c>
      <c r="T536" s="297">
        <f>T$76*'7. INPUT O&amp;N UC'!$L213*'7. INPUT O&amp;N UC'!$M213</f>
        <v>0</v>
      </c>
      <c r="U536" s="297">
        <f>U$76*'7. INPUT O&amp;N UC'!$L213*'7. INPUT O&amp;N UC'!$M213</f>
        <v>0</v>
      </c>
      <c r="V536" s="297">
        <f>V$76*'7. INPUT O&amp;N UC'!$L213*'7. INPUT O&amp;N UC'!$M213</f>
        <v>0</v>
      </c>
      <c r="W536" s="297">
        <f>W$76*'7. INPUT O&amp;N UC'!$L213*'7. INPUT O&amp;N UC'!$M213</f>
        <v>0</v>
      </c>
      <c r="X536" s="297">
        <f>X$76*'7. INPUT O&amp;N UC'!$L213*'7. INPUT O&amp;N UC'!$M213</f>
        <v>0</v>
      </c>
      <c r="Y536" s="297">
        <f>Y$76*'7. INPUT O&amp;N UC'!$L213*'7. INPUT O&amp;N UC'!$M213</f>
        <v>0</v>
      </c>
      <c r="Z536" s="297">
        <f>Z$76*'7. INPUT O&amp;N UC'!$L213*'7. INPUT O&amp;N UC'!$M213</f>
        <v>0</v>
      </c>
      <c r="AA536" s="297">
        <f>AA$76*'7. INPUT O&amp;N UC'!$L213*'7. INPUT O&amp;N UC'!$M213</f>
        <v>0</v>
      </c>
      <c r="AB536" s="297">
        <f>AB$76*'7. INPUT O&amp;N UC'!$L213*'7. INPUT O&amp;N UC'!$M213</f>
        <v>0</v>
      </c>
      <c r="AC536" s="297">
        <f>AC$76*'7. INPUT O&amp;N UC'!$L213*'7. INPUT O&amp;N UC'!$M213</f>
        <v>0</v>
      </c>
      <c r="AD536" s="297">
        <f>AD$76*'7. INPUT O&amp;N UC'!$L213*'7. INPUT O&amp;N UC'!$M213</f>
        <v>0</v>
      </c>
      <c r="AE536" s="297">
        <f>AE$76*'7. INPUT O&amp;N UC'!$L213*'7. INPUT O&amp;N UC'!$M213</f>
        <v>0</v>
      </c>
      <c r="AF536" s="297">
        <f>AF$76*'7. INPUT O&amp;N UC'!$L213*'7. INPUT O&amp;N UC'!$M213</f>
        <v>0</v>
      </c>
      <c r="AG536" s="297">
        <f>AG$76*'7. INPUT O&amp;N UC'!$L213*'7. INPUT O&amp;N UC'!$M213</f>
        <v>0</v>
      </c>
      <c r="AH536" s="297">
        <f>AH$76*'7. INPUT O&amp;N UC'!$L213*'7. INPUT O&amp;N UC'!$M213</f>
        <v>0</v>
      </c>
      <c r="AI536" s="297">
        <f>AI$76*'7. INPUT O&amp;N UC'!$L213*'7. INPUT O&amp;N UC'!$M213</f>
        <v>0</v>
      </c>
      <c r="AJ536" s="297">
        <f>AJ$76*'7. INPUT O&amp;N UC'!$L213*'7. INPUT O&amp;N UC'!$M213</f>
        <v>0</v>
      </c>
      <c r="AK536" s="297">
        <f>AK$76*'7. INPUT O&amp;N UC'!$L213*'7. INPUT O&amp;N UC'!$M213</f>
        <v>0</v>
      </c>
      <c r="AL536" s="297">
        <f>AL$76*'7. INPUT O&amp;N UC'!$L213*'7. INPUT O&amp;N UC'!$M213</f>
        <v>0</v>
      </c>
      <c r="AM536" s="297">
        <f>AM$76*'7. INPUT O&amp;N UC'!$L213*'7. INPUT O&amp;N UC'!$M213</f>
        <v>0</v>
      </c>
      <c r="AN536" s="297">
        <f>AN$76*'7. INPUT O&amp;N UC'!$L213*'7. INPUT O&amp;N UC'!$M213</f>
        <v>0</v>
      </c>
      <c r="AO536" s="297">
        <f>AO$76*'7. INPUT O&amp;N UC'!$L213*'7. INPUT O&amp;N UC'!$M213</f>
        <v>0</v>
      </c>
      <c r="AP536" s="297">
        <f>AP$76*'7. INPUT O&amp;N UC'!$L213*'7. INPUT O&amp;N UC'!$M213</f>
        <v>0</v>
      </c>
      <c r="AQ536" s="297">
        <f>AQ$76*'7. INPUT O&amp;N UC'!$L213*'7. INPUT O&amp;N UC'!$M213</f>
        <v>0</v>
      </c>
      <c r="AR536" s="297">
        <f>AR$76*'7. INPUT O&amp;N UC'!$L213*'7. INPUT O&amp;N UC'!$M213</f>
        <v>0</v>
      </c>
      <c r="AS536" s="297">
        <f>AS$76*'7. INPUT O&amp;N UC'!$L213*'7. INPUT O&amp;N UC'!$M213</f>
        <v>0</v>
      </c>
      <c r="AT536" s="297">
        <f>AT$76*'7. INPUT O&amp;N UC'!$L213*'7. INPUT O&amp;N UC'!$M213</f>
        <v>0</v>
      </c>
      <c r="AU536" s="297">
        <f>AU$76*'7. INPUT O&amp;N UC'!$L213*'7. INPUT O&amp;N UC'!$M213</f>
        <v>0</v>
      </c>
      <c r="AV536" s="297">
        <f>AV$76*'7. INPUT O&amp;N UC'!$L213*'7. INPUT O&amp;N UC'!$M213</f>
        <v>0</v>
      </c>
      <c r="AW536" s="297">
        <f>AW$76*'7. INPUT O&amp;N UC'!$L213*'7. INPUT O&amp;N UC'!$M213</f>
        <v>0</v>
      </c>
      <c r="AX536" s="297">
        <f>AX$76*'7. INPUT O&amp;N UC'!$L213*'7. INPUT O&amp;N UC'!$M213</f>
        <v>0</v>
      </c>
      <c r="AY536" s="297">
        <f>AY$76*'7. INPUT O&amp;N UC'!$L213*'7. INPUT O&amp;N UC'!$M213</f>
        <v>0</v>
      </c>
      <c r="AZ536" s="297">
        <f>AZ$76*'7. INPUT O&amp;N UC'!$L213*'7. INPUT O&amp;N UC'!$M213</f>
        <v>0</v>
      </c>
      <c r="BA536" s="297">
        <f>BA$76*'7. INPUT O&amp;N UC'!$L213*'7. INPUT O&amp;N UC'!$M213</f>
        <v>0</v>
      </c>
      <c r="BB536" s="297">
        <f>BB$76*'7. INPUT O&amp;N UC'!$L213*'7. INPUT O&amp;N UC'!$M213</f>
        <v>0</v>
      </c>
      <c r="BC536" s="297">
        <f>BC$76*'7. INPUT O&amp;N UC'!$L213*'7. INPUT O&amp;N UC'!$M213</f>
        <v>0</v>
      </c>
      <c r="BD536" s="297">
        <f>BD$76*'7. INPUT O&amp;N UC'!$L213*'7. INPUT O&amp;N UC'!$M213</f>
        <v>0</v>
      </c>
      <c r="BE536" s="297">
        <f>BE$76*'7. INPUT O&amp;N UC'!$L213*'7. INPUT O&amp;N UC'!$M213</f>
        <v>0</v>
      </c>
      <c r="BF536" s="297">
        <f>BF$76*'7. INPUT O&amp;N UC'!$L213*'7. INPUT O&amp;N UC'!$M213</f>
        <v>0</v>
      </c>
      <c r="BG536" s="297">
        <f>BG$76*'7. INPUT O&amp;N UC'!$L213*'7. INPUT O&amp;N UC'!$M213</f>
        <v>0</v>
      </c>
      <c r="BH536" s="297">
        <f>BH$76*'7. INPUT O&amp;N UC'!$L213*'7. INPUT O&amp;N UC'!$M213</f>
        <v>0</v>
      </c>
      <c r="BI536" s="297">
        <f>BI$76*'7. INPUT O&amp;N UC'!$L213*'7. INPUT O&amp;N UC'!$M213</f>
        <v>0</v>
      </c>
      <c r="BJ536" s="297">
        <f>BJ$76*'7. INPUT O&amp;N UC'!$L213*'7. INPUT O&amp;N UC'!$M213</f>
        <v>0</v>
      </c>
      <c r="BK536" s="297">
        <f>BK$76*'7. INPUT O&amp;N UC'!$L213*'7. INPUT O&amp;N UC'!$M213</f>
        <v>0</v>
      </c>
      <c r="BL536" s="297">
        <f>BL$76*'7. INPUT O&amp;N UC'!$L213*'7. INPUT O&amp;N UC'!$M213</f>
        <v>0</v>
      </c>
      <c r="BM536" s="297">
        <f>BM$76*'7. INPUT O&amp;N UC'!$L213*'7. INPUT O&amp;N UC'!$M213</f>
        <v>0</v>
      </c>
      <c r="BN536" s="297">
        <f>BN$76*'7. INPUT O&amp;N UC'!$L213*'7. INPUT O&amp;N UC'!$M213</f>
        <v>0</v>
      </c>
      <c r="BO536" s="297">
        <f>BO$76*'7. INPUT O&amp;N UC'!$L213*'7. INPUT O&amp;N UC'!$M213</f>
        <v>0</v>
      </c>
      <c r="BP536" s="297">
        <f>BP$76*'7. INPUT O&amp;N UC'!$L213*'7. INPUT O&amp;N UC'!$M213</f>
        <v>0</v>
      </c>
      <c r="BQ536" s="297">
        <f>BQ$76*'7. INPUT O&amp;N UC'!$L213*'7. INPUT O&amp;N UC'!$M213</f>
        <v>0</v>
      </c>
      <c r="BR536" s="297">
        <f>BR$76*'7. INPUT O&amp;N UC'!$L213*'7. INPUT O&amp;N UC'!$M213</f>
        <v>0</v>
      </c>
      <c r="BS536" s="297">
        <f>BS$76*'7. INPUT O&amp;N UC'!$L213*'7. INPUT O&amp;N UC'!$M213</f>
        <v>0</v>
      </c>
    </row>
    <row r="537" spans="1:71" s="80" customFormat="1" outlineLevel="2">
      <c r="B537" s="129" t="str">
        <f>'7. INPUT O&amp;N UC'!D214</f>
        <v>O&amp;N UC-4.4.1-Item #3</v>
      </c>
      <c r="C537" s="130" t="str">
        <f>'7. INPUT O&amp;N UC'!F214</f>
        <v>Alarming Sounds - Analytics S/W</v>
      </c>
      <c r="E537" s="297">
        <f t="shared" si="283"/>
        <v>2544</v>
      </c>
      <c r="F537" s="297">
        <f t="shared" si="284"/>
        <v>2544</v>
      </c>
      <c r="G537" s="297">
        <f t="shared" si="285"/>
        <v>0</v>
      </c>
      <c r="H537" s="297">
        <f t="shared" si="286"/>
        <v>0</v>
      </c>
      <c r="I537" s="297">
        <f t="shared" si="287"/>
        <v>0</v>
      </c>
      <c r="J537" s="297">
        <f t="shared" si="288"/>
        <v>0</v>
      </c>
      <c r="K537" s="291"/>
      <c r="L537" s="297">
        <f>L$76*'7. INPUT O&amp;N UC'!$L214*'7. INPUT O&amp;N UC'!$M214</f>
        <v>0</v>
      </c>
      <c r="M537" s="297">
        <f>M$76*'7. INPUT O&amp;N UC'!$L214*'7. INPUT O&amp;N UC'!$M214</f>
        <v>848</v>
      </c>
      <c r="N537" s="297">
        <f>N$76*'7. INPUT O&amp;N UC'!$L214*'7. INPUT O&amp;N UC'!$M214</f>
        <v>848</v>
      </c>
      <c r="O537" s="297">
        <f>O$76*'7. INPUT O&amp;N UC'!$L214*'7. INPUT O&amp;N UC'!$M214</f>
        <v>848</v>
      </c>
      <c r="P537" s="297">
        <f>P$76*'7. INPUT O&amp;N UC'!$L214*'7. INPUT O&amp;N UC'!$M214</f>
        <v>0</v>
      </c>
      <c r="Q537" s="297">
        <f>Q$76*'7. INPUT O&amp;N UC'!$L214*'7. INPUT O&amp;N UC'!$M214</f>
        <v>0</v>
      </c>
      <c r="R537" s="297">
        <f>R$76*'7. INPUT O&amp;N UC'!$L214*'7. INPUT O&amp;N UC'!$M214</f>
        <v>0</v>
      </c>
      <c r="S537" s="297">
        <f>S$76*'7. INPUT O&amp;N UC'!$L214*'7. INPUT O&amp;N UC'!$M214</f>
        <v>0</v>
      </c>
      <c r="T537" s="297">
        <f>T$76*'7. INPUT O&amp;N UC'!$L214*'7. INPUT O&amp;N UC'!$M214</f>
        <v>0</v>
      </c>
      <c r="U537" s="297">
        <f>U$76*'7. INPUT O&amp;N UC'!$L214*'7. INPUT O&amp;N UC'!$M214</f>
        <v>0</v>
      </c>
      <c r="V537" s="297">
        <f>V$76*'7. INPUT O&amp;N UC'!$L214*'7. INPUT O&amp;N UC'!$M214</f>
        <v>0</v>
      </c>
      <c r="W537" s="297">
        <f>W$76*'7. INPUT O&amp;N UC'!$L214*'7. INPUT O&amp;N UC'!$M214</f>
        <v>0</v>
      </c>
      <c r="X537" s="297">
        <f>X$76*'7. INPUT O&amp;N UC'!$L214*'7. INPUT O&amp;N UC'!$M214</f>
        <v>0</v>
      </c>
      <c r="Y537" s="297">
        <f>Y$76*'7. INPUT O&amp;N UC'!$L214*'7. INPUT O&amp;N UC'!$M214</f>
        <v>0</v>
      </c>
      <c r="Z537" s="297">
        <f>Z$76*'7. INPUT O&amp;N UC'!$L214*'7. INPUT O&amp;N UC'!$M214</f>
        <v>0</v>
      </c>
      <c r="AA537" s="297">
        <f>AA$76*'7. INPUT O&amp;N UC'!$L214*'7. INPUT O&amp;N UC'!$M214</f>
        <v>0</v>
      </c>
      <c r="AB537" s="297">
        <f>AB$76*'7. INPUT O&amp;N UC'!$L214*'7. INPUT O&amp;N UC'!$M214</f>
        <v>0</v>
      </c>
      <c r="AC537" s="297">
        <f>AC$76*'7. INPUT O&amp;N UC'!$L214*'7. INPUT O&amp;N UC'!$M214</f>
        <v>0</v>
      </c>
      <c r="AD537" s="297">
        <f>AD$76*'7. INPUT O&amp;N UC'!$L214*'7. INPUT O&amp;N UC'!$M214</f>
        <v>0</v>
      </c>
      <c r="AE537" s="297">
        <f>AE$76*'7. INPUT O&amp;N UC'!$L214*'7. INPUT O&amp;N UC'!$M214</f>
        <v>0</v>
      </c>
      <c r="AF537" s="297">
        <f>AF$76*'7. INPUT O&amp;N UC'!$L214*'7. INPUT O&amp;N UC'!$M214</f>
        <v>0</v>
      </c>
      <c r="AG537" s="297">
        <f>AG$76*'7. INPUT O&amp;N UC'!$L214*'7. INPUT O&amp;N UC'!$M214</f>
        <v>0</v>
      </c>
      <c r="AH537" s="297">
        <f>AH$76*'7. INPUT O&amp;N UC'!$L214*'7. INPUT O&amp;N UC'!$M214</f>
        <v>0</v>
      </c>
      <c r="AI537" s="297">
        <f>AI$76*'7. INPUT O&amp;N UC'!$L214*'7. INPUT O&amp;N UC'!$M214</f>
        <v>0</v>
      </c>
      <c r="AJ537" s="297">
        <f>AJ$76*'7. INPUT O&amp;N UC'!$L214*'7. INPUT O&amp;N UC'!$M214</f>
        <v>0</v>
      </c>
      <c r="AK537" s="297">
        <f>AK$76*'7. INPUT O&amp;N UC'!$L214*'7. INPUT O&amp;N UC'!$M214</f>
        <v>0</v>
      </c>
      <c r="AL537" s="297">
        <f>AL$76*'7. INPUT O&amp;N UC'!$L214*'7. INPUT O&amp;N UC'!$M214</f>
        <v>0</v>
      </c>
      <c r="AM537" s="297">
        <f>AM$76*'7. INPUT O&amp;N UC'!$L214*'7. INPUT O&amp;N UC'!$M214</f>
        <v>0</v>
      </c>
      <c r="AN537" s="297">
        <f>AN$76*'7. INPUT O&amp;N UC'!$L214*'7. INPUT O&amp;N UC'!$M214</f>
        <v>0</v>
      </c>
      <c r="AO537" s="297">
        <f>AO$76*'7. INPUT O&amp;N UC'!$L214*'7. INPUT O&amp;N UC'!$M214</f>
        <v>0</v>
      </c>
      <c r="AP537" s="297">
        <f>AP$76*'7. INPUT O&amp;N UC'!$L214*'7. INPUT O&amp;N UC'!$M214</f>
        <v>0</v>
      </c>
      <c r="AQ537" s="297">
        <f>AQ$76*'7. INPUT O&amp;N UC'!$L214*'7. INPUT O&amp;N UC'!$M214</f>
        <v>0</v>
      </c>
      <c r="AR537" s="297">
        <f>AR$76*'7. INPUT O&amp;N UC'!$L214*'7. INPUT O&amp;N UC'!$M214</f>
        <v>0</v>
      </c>
      <c r="AS537" s="297">
        <f>AS$76*'7. INPUT O&amp;N UC'!$L214*'7. INPUT O&amp;N UC'!$M214</f>
        <v>0</v>
      </c>
      <c r="AT537" s="297">
        <f>AT$76*'7. INPUT O&amp;N UC'!$L214*'7. INPUT O&amp;N UC'!$M214</f>
        <v>0</v>
      </c>
      <c r="AU537" s="297">
        <f>AU$76*'7. INPUT O&amp;N UC'!$L214*'7. INPUT O&amp;N UC'!$M214</f>
        <v>0</v>
      </c>
      <c r="AV537" s="297">
        <f>AV$76*'7. INPUT O&amp;N UC'!$L214*'7. INPUT O&amp;N UC'!$M214</f>
        <v>0</v>
      </c>
      <c r="AW537" s="297">
        <f>AW$76*'7. INPUT O&amp;N UC'!$L214*'7. INPUT O&amp;N UC'!$M214</f>
        <v>0</v>
      </c>
      <c r="AX537" s="297">
        <f>AX$76*'7. INPUT O&amp;N UC'!$L214*'7. INPUT O&amp;N UC'!$M214</f>
        <v>0</v>
      </c>
      <c r="AY537" s="297">
        <f>AY$76*'7. INPUT O&amp;N UC'!$L214*'7. INPUT O&amp;N UC'!$M214</f>
        <v>0</v>
      </c>
      <c r="AZ537" s="297">
        <f>AZ$76*'7. INPUT O&amp;N UC'!$L214*'7. INPUT O&amp;N UC'!$M214</f>
        <v>0</v>
      </c>
      <c r="BA537" s="297">
        <f>BA$76*'7. INPUT O&amp;N UC'!$L214*'7. INPUT O&amp;N UC'!$M214</f>
        <v>0</v>
      </c>
      <c r="BB537" s="297">
        <f>BB$76*'7. INPUT O&amp;N UC'!$L214*'7. INPUT O&amp;N UC'!$M214</f>
        <v>0</v>
      </c>
      <c r="BC537" s="297">
        <f>BC$76*'7. INPUT O&amp;N UC'!$L214*'7. INPUT O&amp;N UC'!$M214</f>
        <v>0</v>
      </c>
      <c r="BD537" s="297">
        <f>BD$76*'7. INPUT O&amp;N UC'!$L214*'7. INPUT O&amp;N UC'!$M214</f>
        <v>0</v>
      </c>
      <c r="BE537" s="297">
        <f>BE$76*'7. INPUT O&amp;N UC'!$L214*'7. INPUT O&amp;N UC'!$M214</f>
        <v>0</v>
      </c>
      <c r="BF537" s="297">
        <f>BF$76*'7. INPUT O&amp;N UC'!$L214*'7. INPUT O&amp;N UC'!$M214</f>
        <v>0</v>
      </c>
      <c r="BG537" s="297">
        <f>BG$76*'7. INPUT O&amp;N UC'!$L214*'7. INPUT O&amp;N UC'!$M214</f>
        <v>0</v>
      </c>
      <c r="BH537" s="297">
        <f>BH$76*'7. INPUT O&amp;N UC'!$L214*'7. INPUT O&amp;N UC'!$M214</f>
        <v>0</v>
      </c>
      <c r="BI537" s="297">
        <f>BI$76*'7. INPUT O&amp;N UC'!$L214*'7. INPUT O&amp;N UC'!$M214</f>
        <v>0</v>
      </c>
      <c r="BJ537" s="297">
        <f>BJ$76*'7. INPUT O&amp;N UC'!$L214*'7. INPUT O&amp;N UC'!$M214</f>
        <v>0</v>
      </c>
      <c r="BK537" s="297">
        <f>BK$76*'7. INPUT O&amp;N UC'!$L214*'7. INPUT O&amp;N UC'!$M214</f>
        <v>0</v>
      </c>
      <c r="BL537" s="297">
        <f>BL$76*'7. INPUT O&amp;N UC'!$L214*'7. INPUT O&amp;N UC'!$M214</f>
        <v>0</v>
      </c>
      <c r="BM537" s="297">
        <f>BM$76*'7. INPUT O&amp;N UC'!$L214*'7. INPUT O&amp;N UC'!$M214</f>
        <v>0</v>
      </c>
      <c r="BN537" s="297">
        <f>BN$76*'7. INPUT O&amp;N UC'!$L214*'7. INPUT O&amp;N UC'!$M214</f>
        <v>0</v>
      </c>
      <c r="BO537" s="297">
        <f>BO$76*'7. INPUT O&amp;N UC'!$L214*'7. INPUT O&amp;N UC'!$M214</f>
        <v>0</v>
      </c>
      <c r="BP537" s="297">
        <f>BP$76*'7. INPUT O&amp;N UC'!$L214*'7. INPUT O&amp;N UC'!$M214</f>
        <v>0</v>
      </c>
      <c r="BQ537" s="297">
        <f>BQ$76*'7. INPUT O&amp;N UC'!$L214*'7. INPUT O&amp;N UC'!$M214</f>
        <v>0</v>
      </c>
      <c r="BR537" s="297">
        <f>BR$76*'7. INPUT O&amp;N UC'!$L214*'7. INPUT O&amp;N UC'!$M214</f>
        <v>0</v>
      </c>
      <c r="BS537" s="297">
        <f>BS$76*'7. INPUT O&amp;N UC'!$L214*'7. INPUT O&amp;N UC'!$M214</f>
        <v>0</v>
      </c>
    </row>
    <row r="538" spans="1:71" s="80" customFormat="1" outlineLevel="2">
      <c r="B538" s="129" t="str">
        <f>'7. INPUT O&amp;N UC'!D215</f>
        <v>O&amp;N UC-4.4.1-Item #4</v>
      </c>
      <c r="C538" s="130">
        <f>'7. INPUT O&amp;N UC'!F215</f>
        <v>0</v>
      </c>
      <c r="E538" s="297">
        <f t="shared" si="283"/>
        <v>0</v>
      </c>
      <c r="F538" s="297">
        <f t="shared" si="284"/>
        <v>0</v>
      </c>
      <c r="G538" s="297">
        <f t="shared" si="285"/>
        <v>0</v>
      </c>
      <c r="H538" s="297">
        <f t="shared" si="286"/>
        <v>0</v>
      </c>
      <c r="I538" s="297">
        <f t="shared" si="287"/>
        <v>0</v>
      </c>
      <c r="J538" s="297">
        <f t="shared" si="288"/>
        <v>0</v>
      </c>
      <c r="K538" s="291"/>
      <c r="L538" s="297">
        <f>L$76*'7. INPUT O&amp;N UC'!$L215*'7. INPUT O&amp;N UC'!$M215</f>
        <v>0</v>
      </c>
      <c r="M538" s="297">
        <f>M$76*'7. INPUT O&amp;N UC'!$L215*'7. INPUT O&amp;N UC'!$M215</f>
        <v>0</v>
      </c>
      <c r="N538" s="297">
        <f>N$76*'7. INPUT O&amp;N UC'!$L215*'7. INPUT O&amp;N UC'!$M215</f>
        <v>0</v>
      </c>
      <c r="O538" s="297">
        <f>O$76*'7. INPUT O&amp;N UC'!$L215*'7. INPUT O&amp;N UC'!$M215</f>
        <v>0</v>
      </c>
      <c r="P538" s="297">
        <f>P$76*'7. INPUT O&amp;N UC'!$L215*'7. INPUT O&amp;N UC'!$M215</f>
        <v>0</v>
      </c>
      <c r="Q538" s="297">
        <f>Q$76*'7. INPUT O&amp;N UC'!$L215*'7. INPUT O&amp;N UC'!$M215</f>
        <v>0</v>
      </c>
      <c r="R538" s="297">
        <f>R$76*'7. INPUT O&amp;N UC'!$L215*'7. INPUT O&amp;N UC'!$M215</f>
        <v>0</v>
      </c>
      <c r="S538" s="297">
        <f>S$76*'7. INPUT O&amp;N UC'!$L215*'7. INPUT O&amp;N UC'!$M215</f>
        <v>0</v>
      </c>
      <c r="T538" s="297">
        <f>T$76*'7. INPUT O&amp;N UC'!$L215*'7. INPUT O&amp;N UC'!$M215</f>
        <v>0</v>
      </c>
      <c r="U538" s="297">
        <f>U$76*'7. INPUT O&amp;N UC'!$L215*'7. INPUT O&amp;N UC'!$M215</f>
        <v>0</v>
      </c>
      <c r="V538" s="297">
        <f>V$76*'7. INPUT O&amp;N UC'!$L215*'7. INPUT O&amp;N UC'!$M215</f>
        <v>0</v>
      </c>
      <c r="W538" s="297">
        <f>W$76*'7. INPUT O&amp;N UC'!$L215*'7. INPUT O&amp;N UC'!$M215</f>
        <v>0</v>
      </c>
      <c r="X538" s="297">
        <f>X$76*'7. INPUT O&amp;N UC'!$L215*'7. INPUT O&amp;N UC'!$M215</f>
        <v>0</v>
      </c>
      <c r="Y538" s="297">
        <f>Y$76*'7. INPUT O&amp;N UC'!$L215*'7. INPUT O&amp;N UC'!$M215</f>
        <v>0</v>
      </c>
      <c r="Z538" s="297">
        <f>Z$76*'7. INPUT O&amp;N UC'!$L215*'7. INPUT O&amp;N UC'!$M215</f>
        <v>0</v>
      </c>
      <c r="AA538" s="297">
        <f>AA$76*'7. INPUT O&amp;N UC'!$L215*'7. INPUT O&amp;N UC'!$M215</f>
        <v>0</v>
      </c>
      <c r="AB538" s="297">
        <f>AB$76*'7. INPUT O&amp;N UC'!$L215*'7. INPUT O&amp;N UC'!$M215</f>
        <v>0</v>
      </c>
      <c r="AC538" s="297">
        <f>AC$76*'7. INPUT O&amp;N UC'!$L215*'7. INPUT O&amp;N UC'!$M215</f>
        <v>0</v>
      </c>
      <c r="AD538" s="297">
        <f>AD$76*'7. INPUT O&amp;N UC'!$L215*'7. INPUT O&amp;N UC'!$M215</f>
        <v>0</v>
      </c>
      <c r="AE538" s="297">
        <f>AE$76*'7. INPUT O&amp;N UC'!$L215*'7. INPUT O&amp;N UC'!$M215</f>
        <v>0</v>
      </c>
      <c r="AF538" s="297">
        <f>AF$76*'7. INPUT O&amp;N UC'!$L215*'7. INPUT O&amp;N UC'!$M215</f>
        <v>0</v>
      </c>
      <c r="AG538" s="297">
        <f>AG$76*'7. INPUT O&amp;N UC'!$L215*'7. INPUT O&amp;N UC'!$M215</f>
        <v>0</v>
      </c>
      <c r="AH538" s="297">
        <f>AH$76*'7. INPUT O&amp;N UC'!$L215*'7. INPUT O&amp;N UC'!$M215</f>
        <v>0</v>
      </c>
      <c r="AI538" s="297">
        <f>AI$76*'7. INPUT O&amp;N UC'!$L215*'7. INPUT O&amp;N UC'!$M215</f>
        <v>0</v>
      </c>
      <c r="AJ538" s="297">
        <f>AJ$76*'7. INPUT O&amp;N UC'!$L215*'7. INPUT O&amp;N UC'!$M215</f>
        <v>0</v>
      </c>
      <c r="AK538" s="297">
        <f>AK$76*'7. INPUT O&amp;N UC'!$L215*'7. INPUT O&amp;N UC'!$M215</f>
        <v>0</v>
      </c>
      <c r="AL538" s="297">
        <f>AL$76*'7. INPUT O&amp;N UC'!$L215*'7. INPUT O&amp;N UC'!$M215</f>
        <v>0</v>
      </c>
      <c r="AM538" s="297">
        <f>AM$76*'7. INPUT O&amp;N UC'!$L215*'7. INPUT O&amp;N UC'!$M215</f>
        <v>0</v>
      </c>
      <c r="AN538" s="297">
        <f>AN$76*'7. INPUT O&amp;N UC'!$L215*'7. INPUT O&amp;N UC'!$M215</f>
        <v>0</v>
      </c>
      <c r="AO538" s="297">
        <f>AO$76*'7. INPUT O&amp;N UC'!$L215*'7. INPUT O&amp;N UC'!$M215</f>
        <v>0</v>
      </c>
      <c r="AP538" s="297">
        <f>AP$76*'7. INPUT O&amp;N UC'!$L215*'7. INPUT O&amp;N UC'!$M215</f>
        <v>0</v>
      </c>
      <c r="AQ538" s="297">
        <f>AQ$76*'7. INPUT O&amp;N UC'!$L215*'7. INPUT O&amp;N UC'!$M215</f>
        <v>0</v>
      </c>
      <c r="AR538" s="297">
        <f>AR$76*'7. INPUT O&amp;N UC'!$L215*'7. INPUT O&amp;N UC'!$M215</f>
        <v>0</v>
      </c>
      <c r="AS538" s="297">
        <f>AS$76*'7. INPUT O&amp;N UC'!$L215*'7. INPUT O&amp;N UC'!$M215</f>
        <v>0</v>
      </c>
      <c r="AT538" s="297">
        <f>AT$76*'7. INPUT O&amp;N UC'!$L215*'7. INPUT O&amp;N UC'!$M215</f>
        <v>0</v>
      </c>
      <c r="AU538" s="297">
        <f>AU$76*'7. INPUT O&amp;N UC'!$L215*'7. INPUT O&amp;N UC'!$M215</f>
        <v>0</v>
      </c>
      <c r="AV538" s="297">
        <f>AV$76*'7. INPUT O&amp;N UC'!$L215*'7. INPUT O&amp;N UC'!$M215</f>
        <v>0</v>
      </c>
      <c r="AW538" s="297">
        <f>AW$76*'7. INPUT O&amp;N UC'!$L215*'7. INPUT O&amp;N UC'!$M215</f>
        <v>0</v>
      </c>
      <c r="AX538" s="297">
        <f>AX$76*'7. INPUT O&amp;N UC'!$L215*'7. INPUT O&amp;N UC'!$M215</f>
        <v>0</v>
      </c>
      <c r="AY538" s="297">
        <f>AY$76*'7. INPUT O&amp;N UC'!$L215*'7. INPUT O&amp;N UC'!$M215</f>
        <v>0</v>
      </c>
      <c r="AZ538" s="297">
        <f>AZ$76*'7. INPUT O&amp;N UC'!$L215*'7. INPUT O&amp;N UC'!$M215</f>
        <v>0</v>
      </c>
      <c r="BA538" s="297">
        <f>BA$76*'7. INPUT O&amp;N UC'!$L215*'7. INPUT O&amp;N UC'!$M215</f>
        <v>0</v>
      </c>
      <c r="BB538" s="297">
        <f>BB$76*'7. INPUT O&amp;N UC'!$L215*'7. INPUT O&amp;N UC'!$M215</f>
        <v>0</v>
      </c>
      <c r="BC538" s="297">
        <f>BC$76*'7. INPUT O&amp;N UC'!$L215*'7. INPUT O&amp;N UC'!$M215</f>
        <v>0</v>
      </c>
      <c r="BD538" s="297">
        <f>BD$76*'7. INPUT O&amp;N UC'!$L215*'7. INPUT O&amp;N UC'!$M215</f>
        <v>0</v>
      </c>
      <c r="BE538" s="297">
        <f>BE$76*'7. INPUT O&amp;N UC'!$L215*'7. INPUT O&amp;N UC'!$M215</f>
        <v>0</v>
      </c>
      <c r="BF538" s="297">
        <f>BF$76*'7. INPUT O&amp;N UC'!$L215*'7. INPUT O&amp;N UC'!$M215</f>
        <v>0</v>
      </c>
      <c r="BG538" s="297">
        <f>BG$76*'7. INPUT O&amp;N UC'!$L215*'7. INPUT O&amp;N UC'!$M215</f>
        <v>0</v>
      </c>
      <c r="BH538" s="297">
        <f>BH$76*'7. INPUT O&amp;N UC'!$L215*'7. INPUT O&amp;N UC'!$M215</f>
        <v>0</v>
      </c>
      <c r="BI538" s="297">
        <f>BI$76*'7. INPUT O&amp;N UC'!$L215*'7. INPUT O&amp;N UC'!$M215</f>
        <v>0</v>
      </c>
      <c r="BJ538" s="297">
        <f>BJ$76*'7. INPUT O&amp;N UC'!$L215*'7. INPUT O&amp;N UC'!$M215</f>
        <v>0</v>
      </c>
      <c r="BK538" s="297">
        <f>BK$76*'7. INPUT O&amp;N UC'!$L215*'7. INPUT O&amp;N UC'!$M215</f>
        <v>0</v>
      </c>
      <c r="BL538" s="297">
        <f>BL$76*'7. INPUT O&amp;N UC'!$L215*'7. INPUT O&amp;N UC'!$M215</f>
        <v>0</v>
      </c>
      <c r="BM538" s="297">
        <f>BM$76*'7. INPUT O&amp;N UC'!$L215*'7. INPUT O&amp;N UC'!$M215</f>
        <v>0</v>
      </c>
      <c r="BN538" s="297">
        <f>BN$76*'7. INPUT O&amp;N UC'!$L215*'7. INPUT O&amp;N UC'!$M215</f>
        <v>0</v>
      </c>
      <c r="BO538" s="297">
        <f>BO$76*'7. INPUT O&amp;N UC'!$L215*'7. INPUT O&amp;N UC'!$M215</f>
        <v>0</v>
      </c>
      <c r="BP538" s="297">
        <f>BP$76*'7. INPUT O&amp;N UC'!$L215*'7. INPUT O&amp;N UC'!$M215</f>
        <v>0</v>
      </c>
      <c r="BQ538" s="297">
        <f>BQ$76*'7. INPUT O&amp;N UC'!$L215*'7. INPUT O&amp;N UC'!$M215</f>
        <v>0</v>
      </c>
      <c r="BR538" s="297">
        <f>BR$76*'7. INPUT O&amp;N UC'!$L215*'7. INPUT O&amp;N UC'!$M215</f>
        <v>0</v>
      </c>
      <c r="BS538" s="297">
        <f>BS$76*'7. INPUT O&amp;N UC'!$L215*'7. INPUT O&amp;N UC'!$M215</f>
        <v>0</v>
      </c>
    </row>
    <row r="539" spans="1:71" s="80" customFormat="1" outlineLevel="2">
      <c r="B539" s="129" t="str">
        <f>'7. INPUT O&amp;N UC'!D216</f>
        <v>O&amp;N UC-4.4.1-Item #5</v>
      </c>
      <c r="C539" s="130">
        <f>'7. INPUT O&amp;N UC'!F216</f>
        <v>0</v>
      </c>
      <c r="E539" s="297">
        <f t="shared" si="283"/>
        <v>0</v>
      </c>
      <c r="F539" s="297">
        <f t="shared" si="284"/>
        <v>0</v>
      </c>
      <c r="G539" s="297">
        <f t="shared" si="285"/>
        <v>0</v>
      </c>
      <c r="H539" s="297">
        <f t="shared" si="286"/>
        <v>0</v>
      </c>
      <c r="I539" s="297">
        <f t="shared" si="287"/>
        <v>0</v>
      </c>
      <c r="J539" s="297">
        <f t="shared" si="288"/>
        <v>0</v>
      </c>
      <c r="K539" s="291"/>
      <c r="L539" s="297">
        <f>L$76*'7. INPUT O&amp;N UC'!$L216*'7. INPUT O&amp;N UC'!$M216</f>
        <v>0</v>
      </c>
      <c r="M539" s="297">
        <f>M$76*'7. INPUT O&amp;N UC'!$L216*'7. INPUT O&amp;N UC'!$M216</f>
        <v>0</v>
      </c>
      <c r="N539" s="297">
        <f>N$76*'7. INPUT O&amp;N UC'!$L216*'7. INPUT O&amp;N UC'!$M216</f>
        <v>0</v>
      </c>
      <c r="O539" s="297">
        <f>O$76*'7. INPUT O&amp;N UC'!$L216*'7. INPUT O&amp;N UC'!$M216</f>
        <v>0</v>
      </c>
      <c r="P539" s="297">
        <f>P$76*'7. INPUT O&amp;N UC'!$L216*'7. INPUT O&amp;N UC'!$M216</f>
        <v>0</v>
      </c>
      <c r="Q539" s="297">
        <f>Q$76*'7. INPUT O&amp;N UC'!$L216*'7. INPUT O&amp;N UC'!$M216</f>
        <v>0</v>
      </c>
      <c r="R539" s="297">
        <f>R$76*'7. INPUT O&amp;N UC'!$L216*'7. INPUT O&amp;N UC'!$M216</f>
        <v>0</v>
      </c>
      <c r="S539" s="297">
        <f>S$76*'7. INPUT O&amp;N UC'!$L216*'7. INPUT O&amp;N UC'!$M216</f>
        <v>0</v>
      </c>
      <c r="T539" s="297">
        <f>T$76*'7. INPUT O&amp;N UC'!$L216*'7. INPUT O&amp;N UC'!$M216</f>
        <v>0</v>
      </c>
      <c r="U539" s="297">
        <f>U$76*'7. INPUT O&amp;N UC'!$L216*'7. INPUT O&amp;N UC'!$M216</f>
        <v>0</v>
      </c>
      <c r="V539" s="297">
        <f>V$76*'7. INPUT O&amp;N UC'!$L216*'7. INPUT O&amp;N UC'!$M216</f>
        <v>0</v>
      </c>
      <c r="W539" s="297">
        <f>W$76*'7. INPUT O&amp;N UC'!$L216*'7. INPUT O&amp;N UC'!$M216</f>
        <v>0</v>
      </c>
      <c r="X539" s="297">
        <f>X$76*'7. INPUT O&amp;N UC'!$L216*'7. INPUT O&amp;N UC'!$M216</f>
        <v>0</v>
      </c>
      <c r="Y539" s="297">
        <f>Y$76*'7. INPUT O&amp;N UC'!$L216*'7. INPUT O&amp;N UC'!$M216</f>
        <v>0</v>
      </c>
      <c r="Z539" s="297">
        <f>Z$76*'7. INPUT O&amp;N UC'!$L216*'7. INPUT O&amp;N UC'!$M216</f>
        <v>0</v>
      </c>
      <c r="AA539" s="297">
        <f>AA$76*'7. INPUT O&amp;N UC'!$L216*'7. INPUT O&amp;N UC'!$M216</f>
        <v>0</v>
      </c>
      <c r="AB539" s="297">
        <f>AB$76*'7. INPUT O&amp;N UC'!$L216*'7. INPUT O&amp;N UC'!$M216</f>
        <v>0</v>
      </c>
      <c r="AC539" s="297">
        <f>AC$76*'7. INPUT O&amp;N UC'!$L216*'7. INPUT O&amp;N UC'!$M216</f>
        <v>0</v>
      </c>
      <c r="AD539" s="297">
        <f>AD$76*'7. INPUT O&amp;N UC'!$L216*'7. INPUT O&amp;N UC'!$M216</f>
        <v>0</v>
      </c>
      <c r="AE539" s="297">
        <f>AE$76*'7. INPUT O&amp;N UC'!$L216*'7. INPUT O&amp;N UC'!$M216</f>
        <v>0</v>
      </c>
      <c r="AF539" s="297">
        <f>AF$76*'7. INPUT O&amp;N UC'!$L216*'7. INPUT O&amp;N UC'!$M216</f>
        <v>0</v>
      </c>
      <c r="AG539" s="297">
        <f>AG$76*'7. INPUT O&amp;N UC'!$L216*'7. INPUT O&amp;N UC'!$M216</f>
        <v>0</v>
      </c>
      <c r="AH539" s="297">
        <f>AH$76*'7. INPUT O&amp;N UC'!$L216*'7. INPUT O&amp;N UC'!$M216</f>
        <v>0</v>
      </c>
      <c r="AI539" s="297">
        <f>AI$76*'7. INPUT O&amp;N UC'!$L216*'7. INPUT O&amp;N UC'!$M216</f>
        <v>0</v>
      </c>
      <c r="AJ539" s="297">
        <f>AJ$76*'7. INPUT O&amp;N UC'!$L216*'7. INPUT O&amp;N UC'!$M216</f>
        <v>0</v>
      </c>
      <c r="AK539" s="297">
        <f>AK$76*'7. INPUT O&amp;N UC'!$L216*'7. INPUT O&amp;N UC'!$M216</f>
        <v>0</v>
      </c>
      <c r="AL539" s="297">
        <f>AL$76*'7. INPUT O&amp;N UC'!$L216*'7. INPUT O&amp;N UC'!$M216</f>
        <v>0</v>
      </c>
      <c r="AM539" s="297">
        <f>AM$76*'7. INPUT O&amp;N UC'!$L216*'7. INPUT O&amp;N UC'!$M216</f>
        <v>0</v>
      </c>
      <c r="AN539" s="297">
        <f>AN$76*'7. INPUT O&amp;N UC'!$L216*'7. INPUT O&amp;N UC'!$M216</f>
        <v>0</v>
      </c>
      <c r="AO539" s="297">
        <f>AO$76*'7. INPUT O&amp;N UC'!$L216*'7. INPUT O&amp;N UC'!$M216</f>
        <v>0</v>
      </c>
      <c r="AP539" s="297">
        <f>AP$76*'7. INPUT O&amp;N UC'!$L216*'7. INPUT O&amp;N UC'!$M216</f>
        <v>0</v>
      </c>
      <c r="AQ539" s="297">
        <f>AQ$76*'7. INPUT O&amp;N UC'!$L216*'7. INPUT O&amp;N UC'!$M216</f>
        <v>0</v>
      </c>
      <c r="AR539" s="297">
        <f>AR$76*'7. INPUT O&amp;N UC'!$L216*'7. INPUT O&amp;N UC'!$M216</f>
        <v>0</v>
      </c>
      <c r="AS539" s="297">
        <f>AS$76*'7. INPUT O&amp;N UC'!$L216*'7. INPUT O&amp;N UC'!$M216</f>
        <v>0</v>
      </c>
      <c r="AT539" s="297">
        <f>AT$76*'7. INPUT O&amp;N UC'!$L216*'7. INPUT O&amp;N UC'!$M216</f>
        <v>0</v>
      </c>
      <c r="AU539" s="297">
        <f>AU$76*'7. INPUT O&amp;N UC'!$L216*'7. INPUT O&amp;N UC'!$M216</f>
        <v>0</v>
      </c>
      <c r="AV539" s="297">
        <f>AV$76*'7. INPUT O&amp;N UC'!$L216*'7. INPUT O&amp;N UC'!$M216</f>
        <v>0</v>
      </c>
      <c r="AW539" s="297">
        <f>AW$76*'7. INPUT O&amp;N UC'!$L216*'7. INPUT O&amp;N UC'!$M216</f>
        <v>0</v>
      </c>
      <c r="AX539" s="297">
        <f>AX$76*'7. INPUT O&amp;N UC'!$L216*'7. INPUT O&amp;N UC'!$M216</f>
        <v>0</v>
      </c>
      <c r="AY539" s="297">
        <f>AY$76*'7. INPUT O&amp;N UC'!$L216*'7. INPUT O&amp;N UC'!$M216</f>
        <v>0</v>
      </c>
      <c r="AZ539" s="297">
        <f>AZ$76*'7. INPUT O&amp;N UC'!$L216*'7. INPUT O&amp;N UC'!$M216</f>
        <v>0</v>
      </c>
      <c r="BA539" s="297">
        <f>BA$76*'7. INPUT O&amp;N UC'!$L216*'7. INPUT O&amp;N UC'!$M216</f>
        <v>0</v>
      </c>
      <c r="BB539" s="297">
        <f>BB$76*'7. INPUT O&amp;N UC'!$L216*'7. INPUT O&amp;N UC'!$M216</f>
        <v>0</v>
      </c>
      <c r="BC539" s="297">
        <f>BC$76*'7. INPUT O&amp;N UC'!$L216*'7. INPUT O&amp;N UC'!$M216</f>
        <v>0</v>
      </c>
      <c r="BD539" s="297">
        <f>BD$76*'7. INPUT O&amp;N UC'!$L216*'7. INPUT O&amp;N UC'!$M216</f>
        <v>0</v>
      </c>
      <c r="BE539" s="297">
        <f>BE$76*'7. INPUT O&amp;N UC'!$L216*'7. INPUT O&amp;N UC'!$M216</f>
        <v>0</v>
      </c>
      <c r="BF539" s="297">
        <f>BF$76*'7. INPUT O&amp;N UC'!$L216*'7. INPUT O&amp;N UC'!$M216</f>
        <v>0</v>
      </c>
      <c r="BG539" s="297">
        <f>BG$76*'7. INPUT O&amp;N UC'!$L216*'7. INPUT O&amp;N UC'!$M216</f>
        <v>0</v>
      </c>
      <c r="BH539" s="297">
        <f>BH$76*'7. INPUT O&amp;N UC'!$L216*'7. INPUT O&amp;N UC'!$M216</f>
        <v>0</v>
      </c>
      <c r="BI539" s="297">
        <f>BI$76*'7. INPUT O&amp;N UC'!$L216*'7. INPUT O&amp;N UC'!$M216</f>
        <v>0</v>
      </c>
      <c r="BJ539" s="297">
        <f>BJ$76*'7. INPUT O&amp;N UC'!$L216*'7. INPUT O&amp;N UC'!$M216</f>
        <v>0</v>
      </c>
      <c r="BK539" s="297">
        <f>BK$76*'7. INPUT O&amp;N UC'!$L216*'7. INPUT O&amp;N UC'!$M216</f>
        <v>0</v>
      </c>
      <c r="BL539" s="297">
        <f>BL$76*'7. INPUT O&amp;N UC'!$L216*'7. INPUT O&amp;N UC'!$M216</f>
        <v>0</v>
      </c>
      <c r="BM539" s="297">
        <f>BM$76*'7. INPUT O&amp;N UC'!$L216*'7. INPUT O&amp;N UC'!$M216</f>
        <v>0</v>
      </c>
      <c r="BN539" s="297">
        <f>BN$76*'7. INPUT O&amp;N UC'!$L216*'7. INPUT O&amp;N UC'!$M216</f>
        <v>0</v>
      </c>
      <c r="BO539" s="297">
        <f>BO$76*'7. INPUT O&amp;N UC'!$L216*'7. INPUT O&amp;N UC'!$M216</f>
        <v>0</v>
      </c>
      <c r="BP539" s="297">
        <f>BP$76*'7. INPUT O&amp;N UC'!$L216*'7. INPUT O&amp;N UC'!$M216</f>
        <v>0</v>
      </c>
      <c r="BQ539" s="297">
        <f>BQ$76*'7. INPUT O&amp;N UC'!$L216*'7. INPUT O&amp;N UC'!$M216</f>
        <v>0</v>
      </c>
      <c r="BR539" s="297">
        <f>BR$76*'7. INPUT O&amp;N UC'!$L216*'7. INPUT O&amp;N UC'!$M216</f>
        <v>0</v>
      </c>
      <c r="BS539" s="297">
        <f>BS$76*'7. INPUT O&amp;N UC'!$L216*'7. INPUT O&amp;N UC'!$M216</f>
        <v>0</v>
      </c>
    </row>
    <row r="540" spans="1:71" s="80" customFormat="1" ht="16" outlineLevel="2">
      <c r="B540" s="129" t="str">
        <f>'7. INPUT O&amp;N UC'!D217</f>
        <v>O&amp;N UC-4.4.1-Item #6</v>
      </c>
      <c r="C540" s="130">
        <f>'7. INPUT O&amp;N UC'!F217</f>
        <v>0</v>
      </c>
      <c r="E540" s="297">
        <f t="shared" si="283"/>
        <v>0</v>
      </c>
      <c r="F540" s="297">
        <f t="shared" si="284"/>
        <v>0</v>
      </c>
      <c r="G540" s="297">
        <f t="shared" si="285"/>
        <v>0</v>
      </c>
      <c r="H540" s="297">
        <f t="shared" si="286"/>
        <v>0</v>
      </c>
      <c r="I540" s="297">
        <f t="shared" si="287"/>
        <v>0</v>
      </c>
      <c r="J540" s="297">
        <f t="shared" si="288"/>
        <v>0</v>
      </c>
      <c r="K540" s="319"/>
      <c r="L540" s="297">
        <f>L$76*'7. INPUT O&amp;N UC'!$L217*'7. INPUT O&amp;N UC'!$M217</f>
        <v>0</v>
      </c>
      <c r="M540" s="297">
        <f>M$76*'7. INPUT O&amp;N UC'!$L217*'7. INPUT O&amp;N UC'!$M217</f>
        <v>0</v>
      </c>
      <c r="N540" s="297">
        <f>N$76*'7. INPUT O&amp;N UC'!$L217*'7. INPUT O&amp;N UC'!$M217</f>
        <v>0</v>
      </c>
      <c r="O540" s="297">
        <f>O$76*'7. INPUT O&amp;N UC'!$L217*'7. INPUT O&amp;N UC'!$M217</f>
        <v>0</v>
      </c>
      <c r="P540" s="297">
        <f>P$76*'7. INPUT O&amp;N UC'!$L217*'7. INPUT O&amp;N UC'!$M217</f>
        <v>0</v>
      </c>
      <c r="Q540" s="297">
        <f>Q$76*'7. INPUT O&amp;N UC'!$L217*'7. INPUT O&amp;N UC'!$M217</f>
        <v>0</v>
      </c>
      <c r="R540" s="297">
        <f>R$76*'7. INPUT O&amp;N UC'!$L217*'7. INPUT O&amp;N UC'!$M217</f>
        <v>0</v>
      </c>
      <c r="S540" s="297">
        <f>S$76*'7. INPUT O&amp;N UC'!$L217*'7. INPUT O&amp;N UC'!$M217</f>
        <v>0</v>
      </c>
      <c r="T540" s="297">
        <f>T$76*'7. INPUT O&amp;N UC'!$L217*'7. INPUT O&amp;N UC'!$M217</f>
        <v>0</v>
      </c>
      <c r="U540" s="297">
        <f>U$76*'7. INPUT O&amp;N UC'!$L217*'7. INPUT O&amp;N UC'!$M217</f>
        <v>0</v>
      </c>
      <c r="V540" s="297">
        <f>V$76*'7. INPUT O&amp;N UC'!$L217*'7. INPUT O&amp;N UC'!$M217</f>
        <v>0</v>
      </c>
      <c r="W540" s="297">
        <f>W$76*'7. INPUT O&amp;N UC'!$L217*'7. INPUT O&amp;N UC'!$M217</f>
        <v>0</v>
      </c>
      <c r="X540" s="297">
        <f>X$76*'7. INPUT O&amp;N UC'!$L217*'7. INPUT O&amp;N UC'!$M217</f>
        <v>0</v>
      </c>
      <c r="Y540" s="297">
        <f>Y$76*'7. INPUT O&amp;N UC'!$L217*'7. INPUT O&amp;N UC'!$M217</f>
        <v>0</v>
      </c>
      <c r="Z540" s="297">
        <f>Z$76*'7. INPUT O&amp;N UC'!$L217*'7. INPUT O&amp;N UC'!$M217</f>
        <v>0</v>
      </c>
      <c r="AA540" s="297">
        <f>AA$76*'7. INPUT O&amp;N UC'!$L217*'7. INPUT O&amp;N UC'!$M217</f>
        <v>0</v>
      </c>
      <c r="AB540" s="297">
        <f>AB$76*'7. INPUT O&amp;N UC'!$L217*'7. INPUT O&amp;N UC'!$M217</f>
        <v>0</v>
      </c>
      <c r="AC540" s="297">
        <f>AC$76*'7. INPUT O&amp;N UC'!$L217*'7. INPUT O&amp;N UC'!$M217</f>
        <v>0</v>
      </c>
      <c r="AD540" s="297">
        <f>AD$76*'7. INPUT O&amp;N UC'!$L217*'7. INPUT O&amp;N UC'!$M217</f>
        <v>0</v>
      </c>
      <c r="AE540" s="297">
        <f>AE$76*'7. INPUT O&amp;N UC'!$L217*'7. INPUT O&amp;N UC'!$M217</f>
        <v>0</v>
      </c>
      <c r="AF540" s="297">
        <f>AF$76*'7. INPUT O&amp;N UC'!$L217*'7. INPUT O&amp;N UC'!$M217</f>
        <v>0</v>
      </c>
      <c r="AG540" s="297">
        <f>AG$76*'7. INPUT O&amp;N UC'!$L217*'7. INPUT O&amp;N UC'!$M217</f>
        <v>0</v>
      </c>
      <c r="AH540" s="297">
        <f>AH$76*'7. INPUT O&amp;N UC'!$L217*'7. INPUT O&amp;N UC'!$M217</f>
        <v>0</v>
      </c>
      <c r="AI540" s="297">
        <f>AI$76*'7. INPUT O&amp;N UC'!$L217*'7. INPUT O&amp;N UC'!$M217</f>
        <v>0</v>
      </c>
      <c r="AJ540" s="297">
        <f>AJ$76*'7. INPUT O&amp;N UC'!$L217*'7. INPUT O&amp;N UC'!$M217</f>
        <v>0</v>
      </c>
      <c r="AK540" s="297">
        <f>AK$76*'7. INPUT O&amp;N UC'!$L217*'7. INPUT O&amp;N UC'!$M217</f>
        <v>0</v>
      </c>
      <c r="AL540" s="297">
        <f>AL$76*'7. INPUT O&amp;N UC'!$L217*'7. INPUT O&amp;N UC'!$M217</f>
        <v>0</v>
      </c>
      <c r="AM540" s="297">
        <f>AM$76*'7. INPUT O&amp;N UC'!$L217*'7. INPUT O&amp;N UC'!$M217</f>
        <v>0</v>
      </c>
      <c r="AN540" s="297">
        <f>AN$76*'7. INPUT O&amp;N UC'!$L217*'7. INPUT O&amp;N UC'!$M217</f>
        <v>0</v>
      </c>
      <c r="AO540" s="297">
        <f>AO$76*'7. INPUT O&amp;N UC'!$L217*'7. INPUT O&amp;N UC'!$M217</f>
        <v>0</v>
      </c>
      <c r="AP540" s="297">
        <f>AP$76*'7. INPUT O&amp;N UC'!$L217*'7. INPUT O&amp;N UC'!$M217</f>
        <v>0</v>
      </c>
      <c r="AQ540" s="297">
        <f>AQ$76*'7. INPUT O&amp;N UC'!$L217*'7. INPUT O&amp;N UC'!$M217</f>
        <v>0</v>
      </c>
      <c r="AR540" s="297">
        <f>AR$76*'7. INPUT O&amp;N UC'!$L217*'7. INPUT O&amp;N UC'!$M217</f>
        <v>0</v>
      </c>
      <c r="AS540" s="297">
        <f>AS$76*'7. INPUT O&amp;N UC'!$L217*'7. INPUT O&amp;N UC'!$M217</f>
        <v>0</v>
      </c>
      <c r="AT540" s="297">
        <f>AT$76*'7. INPUT O&amp;N UC'!$L217*'7. INPUT O&amp;N UC'!$M217</f>
        <v>0</v>
      </c>
      <c r="AU540" s="297">
        <f>AU$76*'7. INPUT O&amp;N UC'!$L217*'7. INPUT O&amp;N UC'!$M217</f>
        <v>0</v>
      </c>
      <c r="AV540" s="297">
        <f>AV$76*'7. INPUT O&amp;N UC'!$L217*'7. INPUT O&amp;N UC'!$M217</f>
        <v>0</v>
      </c>
      <c r="AW540" s="297">
        <f>AW$76*'7. INPUT O&amp;N UC'!$L217*'7. INPUT O&amp;N UC'!$M217</f>
        <v>0</v>
      </c>
      <c r="AX540" s="297">
        <f>AX$76*'7. INPUT O&amp;N UC'!$L217*'7. INPUT O&amp;N UC'!$M217</f>
        <v>0</v>
      </c>
      <c r="AY540" s="297">
        <f>AY$76*'7. INPUT O&amp;N UC'!$L217*'7. INPUT O&amp;N UC'!$M217</f>
        <v>0</v>
      </c>
      <c r="AZ540" s="297">
        <f>AZ$76*'7. INPUT O&amp;N UC'!$L217*'7. INPUT O&amp;N UC'!$M217</f>
        <v>0</v>
      </c>
      <c r="BA540" s="297">
        <f>BA$76*'7. INPUT O&amp;N UC'!$L217*'7. INPUT O&amp;N UC'!$M217</f>
        <v>0</v>
      </c>
      <c r="BB540" s="297">
        <f>BB$76*'7. INPUT O&amp;N UC'!$L217*'7. INPUT O&amp;N UC'!$M217</f>
        <v>0</v>
      </c>
      <c r="BC540" s="297">
        <f>BC$76*'7. INPUT O&amp;N UC'!$L217*'7. INPUT O&amp;N UC'!$M217</f>
        <v>0</v>
      </c>
      <c r="BD540" s="297">
        <f>BD$76*'7. INPUT O&amp;N UC'!$L217*'7. INPUT O&amp;N UC'!$M217</f>
        <v>0</v>
      </c>
      <c r="BE540" s="297">
        <f>BE$76*'7. INPUT O&amp;N UC'!$L217*'7. INPUT O&amp;N UC'!$M217</f>
        <v>0</v>
      </c>
      <c r="BF540" s="297">
        <f>BF$76*'7. INPUT O&amp;N UC'!$L217*'7. INPUT O&amp;N UC'!$M217</f>
        <v>0</v>
      </c>
      <c r="BG540" s="297">
        <f>BG$76*'7. INPUT O&amp;N UC'!$L217*'7. INPUT O&amp;N UC'!$M217</f>
        <v>0</v>
      </c>
      <c r="BH540" s="297">
        <f>BH$76*'7. INPUT O&amp;N UC'!$L217*'7. INPUT O&amp;N UC'!$M217</f>
        <v>0</v>
      </c>
      <c r="BI540" s="297">
        <f>BI$76*'7. INPUT O&amp;N UC'!$L217*'7. INPUT O&amp;N UC'!$M217</f>
        <v>0</v>
      </c>
      <c r="BJ540" s="297">
        <f>BJ$76*'7. INPUT O&amp;N UC'!$L217*'7. INPUT O&amp;N UC'!$M217</f>
        <v>0</v>
      </c>
      <c r="BK540" s="297">
        <f>BK$76*'7. INPUT O&amp;N UC'!$L217*'7. INPUT O&amp;N UC'!$M217</f>
        <v>0</v>
      </c>
      <c r="BL540" s="297">
        <f>BL$76*'7. INPUT O&amp;N UC'!$L217*'7. INPUT O&amp;N UC'!$M217</f>
        <v>0</v>
      </c>
      <c r="BM540" s="297">
        <f>BM$76*'7. INPUT O&amp;N UC'!$L217*'7. INPUT O&amp;N UC'!$M217</f>
        <v>0</v>
      </c>
      <c r="BN540" s="297">
        <f>BN$76*'7. INPUT O&amp;N UC'!$L217*'7. INPUT O&amp;N UC'!$M217</f>
        <v>0</v>
      </c>
      <c r="BO540" s="297">
        <f>BO$76*'7. INPUT O&amp;N UC'!$L217*'7. INPUT O&amp;N UC'!$M217</f>
        <v>0</v>
      </c>
      <c r="BP540" s="297">
        <f>BP$76*'7. INPUT O&amp;N UC'!$L217*'7. INPUT O&amp;N UC'!$M217</f>
        <v>0</v>
      </c>
      <c r="BQ540" s="297">
        <f>BQ$76*'7. INPUT O&amp;N UC'!$L217*'7. INPUT O&amp;N UC'!$M217</f>
        <v>0</v>
      </c>
      <c r="BR540" s="297">
        <f>BR$76*'7. INPUT O&amp;N UC'!$L217*'7. INPUT O&amp;N UC'!$M217</f>
        <v>0</v>
      </c>
      <c r="BS540" s="297">
        <f>BS$76*'7. INPUT O&amp;N UC'!$L217*'7. INPUT O&amp;N UC'!$M217</f>
        <v>0</v>
      </c>
    </row>
    <row r="541" spans="1:71" s="80" customFormat="1" ht="16" outlineLevel="2">
      <c r="B541" s="129" t="str">
        <f>'7. INPUT O&amp;N UC'!D218</f>
        <v>O&amp;N UC-4.4.1-Item #7</v>
      </c>
      <c r="C541" s="130">
        <f>'7. INPUT O&amp;N UC'!F218</f>
        <v>0</v>
      </c>
      <c r="E541" s="297">
        <f t="shared" si="283"/>
        <v>0</v>
      </c>
      <c r="F541" s="297">
        <f t="shared" si="284"/>
        <v>0</v>
      </c>
      <c r="G541" s="297">
        <f t="shared" si="285"/>
        <v>0</v>
      </c>
      <c r="H541" s="297">
        <f t="shared" si="286"/>
        <v>0</v>
      </c>
      <c r="I541" s="297">
        <f t="shared" si="287"/>
        <v>0</v>
      </c>
      <c r="J541" s="297">
        <f t="shared" si="288"/>
        <v>0</v>
      </c>
      <c r="K541" s="319"/>
      <c r="L541" s="297">
        <f>L$76*'7. INPUT O&amp;N UC'!$L218*'7. INPUT O&amp;N UC'!$M218</f>
        <v>0</v>
      </c>
      <c r="M541" s="297">
        <f>M$76*'7. INPUT O&amp;N UC'!$L218*'7. INPUT O&amp;N UC'!$M218</f>
        <v>0</v>
      </c>
      <c r="N541" s="297">
        <f>N$76*'7. INPUT O&amp;N UC'!$L218*'7. INPUT O&amp;N UC'!$M218</f>
        <v>0</v>
      </c>
      <c r="O541" s="297">
        <f>O$76*'7. INPUT O&amp;N UC'!$L218*'7. INPUT O&amp;N UC'!$M218</f>
        <v>0</v>
      </c>
      <c r="P541" s="297">
        <f>P$76*'7. INPUT O&amp;N UC'!$L218*'7. INPUT O&amp;N UC'!$M218</f>
        <v>0</v>
      </c>
      <c r="Q541" s="297">
        <f>Q$76*'7. INPUT O&amp;N UC'!$L218*'7. INPUT O&amp;N UC'!$M218</f>
        <v>0</v>
      </c>
      <c r="R541" s="297">
        <f>R$76*'7. INPUT O&amp;N UC'!$L218*'7. INPUT O&amp;N UC'!$M218</f>
        <v>0</v>
      </c>
      <c r="S541" s="297">
        <f>S$76*'7. INPUT O&amp;N UC'!$L218*'7. INPUT O&amp;N UC'!$M218</f>
        <v>0</v>
      </c>
      <c r="T541" s="297">
        <f>T$76*'7. INPUT O&amp;N UC'!$L218*'7. INPUT O&amp;N UC'!$M218</f>
        <v>0</v>
      </c>
      <c r="U541" s="297">
        <f>U$76*'7. INPUT O&amp;N UC'!$L218*'7. INPUT O&amp;N UC'!$M218</f>
        <v>0</v>
      </c>
      <c r="V541" s="297">
        <f>V$76*'7. INPUT O&amp;N UC'!$L218*'7. INPUT O&amp;N UC'!$M218</f>
        <v>0</v>
      </c>
      <c r="W541" s="297">
        <f>W$76*'7. INPUT O&amp;N UC'!$L218*'7. INPUT O&amp;N UC'!$M218</f>
        <v>0</v>
      </c>
      <c r="X541" s="297">
        <f>X$76*'7. INPUT O&amp;N UC'!$L218*'7. INPUT O&amp;N UC'!$M218</f>
        <v>0</v>
      </c>
      <c r="Y541" s="297">
        <f>Y$76*'7. INPUT O&amp;N UC'!$L218*'7. INPUT O&amp;N UC'!$M218</f>
        <v>0</v>
      </c>
      <c r="Z541" s="297">
        <f>Z$76*'7. INPUT O&amp;N UC'!$L218*'7. INPUT O&amp;N UC'!$M218</f>
        <v>0</v>
      </c>
      <c r="AA541" s="297">
        <f>AA$76*'7. INPUT O&amp;N UC'!$L218*'7. INPUT O&amp;N UC'!$M218</f>
        <v>0</v>
      </c>
      <c r="AB541" s="297">
        <f>AB$76*'7. INPUT O&amp;N UC'!$L218*'7. INPUT O&amp;N UC'!$M218</f>
        <v>0</v>
      </c>
      <c r="AC541" s="297">
        <f>AC$76*'7. INPUT O&amp;N UC'!$L218*'7. INPUT O&amp;N UC'!$M218</f>
        <v>0</v>
      </c>
      <c r="AD541" s="297">
        <f>AD$76*'7. INPUT O&amp;N UC'!$L218*'7. INPUT O&amp;N UC'!$M218</f>
        <v>0</v>
      </c>
      <c r="AE541" s="297">
        <f>AE$76*'7. INPUT O&amp;N UC'!$L218*'7. INPUT O&amp;N UC'!$M218</f>
        <v>0</v>
      </c>
      <c r="AF541" s="297">
        <f>AF$76*'7. INPUT O&amp;N UC'!$L218*'7. INPUT O&amp;N UC'!$M218</f>
        <v>0</v>
      </c>
      <c r="AG541" s="297">
        <f>AG$76*'7. INPUT O&amp;N UC'!$L218*'7. INPUT O&amp;N UC'!$M218</f>
        <v>0</v>
      </c>
      <c r="AH541" s="297">
        <f>AH$76*'7. INPUT O&amp;N UC'!$L218*'7. INPUT O&amp;N UC'!$M218</f>
        <v>0</v>
      </c>
      <c r="AI541" s="297">
        <f>AI$76*'7. INPUT O&amp;N UC'!$L218*'7. INPUT O&amp;N UC'!$M218</f>
        <v>0</v>
      </c>
      <c r="AJ541" s="297">
        <f>AJ$76*'7. INPUT O&amp;N UC'!$L218*'7. INPUT O&amp;N UC'!$M218</f>
        <v>0</v>
      </c>
      <c r="AK541" s="297">
        <f>AK$76*'7. INPUT O&amp;N UC'!$L218*'7. INPUT O&amp;N UC'!$M218</f>
        <v>0</v>
      </c>
      <c r="AL541" s="297">
        <f>AL$76*'7. INPUT O&amp;N UC'!$L218*'7. INPUT O&amp;N UC'!$M218</f>
        <v>0</v>
      </c>
      <c r="AM541" s="297">
        <f>AM$76*'7. INPUT O&amp;N UC'!$L218*'7. INPUT O&amp;N UC'!$M218</f>
        <v>0</v>
      </c>
      <c r="AN541" s="297">
        <f>AN$76*'7. INPUT O&amp;N UC'!$L218*'7. INPUT O&amp;N UC'!$M218</f>
        <v>0</v>
      </c>
      <c r="AO541" s="297">
        <f>AO$76*'7. INPUT O&amp;N UC'!$L218*'7. INPUT O&amp;N UC'!$M218</f>
        <v>0</v>
      </c>
      <c r="AP541" s="297">
        <f>AP$76*'7. INPUT O&amp;N UC'!$L218*'7. INPUT O&amp;N UC'!$M218</f>
        <v>0</v>
      </c>
      <c r="AQ541" s="297">
        <f>AQ$76*'7. INPUT O&amp;N UC'!$L218*'7. INPUT O&amp;N UC'!$M218</f>
        <v>0</v>
      </c>
      <c r="AR541" s="297">
        <f>AR$76*'7. INPUT O&amp;N UC'!$L218*'7. INPUT O&amp;N UC'!$M218</f>
        <v>0</v>
      </c>
      <c r="AS541" s="297">
        <f>AS$76*'7. INPUT O&amp;N UC'!$L218*'7. INPUT O&amp;N UC'!$M218</f>
        <v>0</v>
      </c>
      <c r="AT541" s="297">
        <f>AT$76*'7. INPUT O&amp;N UC'!$L218*'7. INPUT O&amp;N UC'!$M218</f>
        <v>0</v>
      </c>
      <c r="AU541" s="297">
        <f>AU$76*'7. INPUT O&amp;N UC'!$L218*'7. INPUT O&amp;N UC'!$M218</f>
        <v>0</v>
      </c>
      <c r="AV541" s="297">
        <f>AV$76*'7. INPUT O&amp;N UC'!$L218*'7. INPUT O&amp;N UC'!$M218</f>
        <v>0</v>
      </c>
      <c r="AW541" s="297">
        <f>AW$76*'7. INPUT O&amp;N UC'!$L218*'7. INPUT O&amp;N UC'!$M218</f>
        <v>0</v>
      </c>
      <c r="AX541" s="297">
        <f>AX$76*'7. INPUT O&amp;N UC'!$L218*'7. INPUT O&amp;N UC'!$M218</f>
        <v>0</v>
      </c>
      <c r="AY541" s="297">
        <f>AY$76*'7. INPUT O&amp;N UC'!$L218*'7. INPUT O&amp;N UC'!$M218</f>
        <v>0</v>
      </c>
      <c r="AZ541" s="297">
        <f>AZ$76*'7. INPUT O&amp;N UC'!$L218*'7. INPUT O&amp;N UC'!$M218</f>
        <v>0</v>
      </c>
      <c r="BA541" s="297">
        <f>BA$76*'7. INPUT O&amp;N UC'!$L218*'7. INPUT O&amp;N UC'!$M218</f>
        <v>0</v>
      </c>
      <c r="BB541" s="297">
        <f>BB$76*'7. INPUT O&amp;N UC'!$L218*'7. INPUT O&amp;N UC'!$M218</f>
        <v>0</v>
      </c>
      <c r="BC541" s="297">
        <f>BC$76*'7. INPUT O&amp;N UC'!$L218*'7. INPUT O&amp;N UC'!$M218</f>
        <v>0</v>
      </c>
      <c r="BD541" s="297">
        <f>BD$76*'7. INPUT O&amp;N UC'!$L218*'7. INPUT O&amp;N UC'!$M218</f>
        <v>0</v>
      </c>
      <c r="BE541" s="297">
        <f>BE$76*'7. INPUT O&amp;N UC'!$L218*'7. INPUT O&amp;N UC'!$M218</f>
        <v>0</v>
      </c>
      <c r="BF541" s="297">
        <f>BF$76*'7. INPUT O&amp;N UC'!$L218*'7. INPUT O&amp;N UC'!$M218</f>
        <v>0</v>
      </c>
      <c r="BG541" s="297">
        <f>BG$76*'7. INPUT O&amp;N UC'!$L218*'7. INPUT O&amp;N UC'!$M218</f>
        <v>0</v>
      </c>
      <c r="BH541" s="297">
        <f>BH$76*'7. INPUT O&amp;N UC'!$L218*'7. INPUT O&amp;N UC'!$M218</f>
        <v>0</v>
      </c>
      <c r="BI541" s="297">
        <f>BI$76*'7. INPUT O&amp;N UC'!$L218*'7. INPUT O&amp;N UC'!$M218</f>
        <v>0</v>
      </c>
      <c r="BJ541" s="297">
        <f>BJ$76*'7. INPUT O&amp;N UC'!$L218*'7. INPUT O&amp;N UC'!$M218</f>
        <v>0</v>
      </c>
      <c r="BK541" s="297">
        <f>BK$76*'7. INPUT O&amp;N UC'!$L218*'7. INPUT O&amp;N UC'!$M218</f>
        <v>0</v>
      </c>
      <c r="BL541" s="297">
        <f>BL$76*'7. INPUT O&amp;N UC'!$L218*'7. INPUT O&amp;N UC'!$M218</f>
        <v>0</v>
      </c>
      <c r="BM541" s="297">
        <f>BM$76*'7. INPUT O&amp;N UC'!$L218*'7. INPUT O&amp;N UC'!$M218</f>
        <v>0</v>
      </c>
      <c r="BN541" s="297">
        <f>BN$76*'7. INPUT O&amp;N UC'!$L218*'7. INPUT O&amp;N UC'!$M218</f>
        <v>0</v>
      </c>
      <c r="BO541" s="297">
        <f>BO$76*'7. INPUT O&amp;N UC'!$L218*'7. INPUT O&amp;N UC'!$M218</f>
        <v>0</v>
      </c>
      <c r="BP541" s="297">
        <f>BP$76*'7. INPUT O&amp;N UC'!$L218*'7. INPUT O&amp;N UC'!$M218</f>
        <v>0</v>
      </c>
      <c r="BQ541" s="297">
        <f>BQ$76*'7. INPUT O&amp;N UC'!$L218*'7. INPUT O&amp;N UC'!$M218</f>
        <v>0</v>
      </c>
      <c r="BR541" s="297">
        <f>BR$76*'7. INPUT O&amp;N UC'!$L218*'7. INPUT O&amp;N UC'!$M218</f>
        <v>0</v>
      </c>
      <c r="BS541" s="297">
        <f>BS$76*'7. INPUT O&amp;N UC'!$L218*'7. INPUT O&amp;N UC'!$M218</f>
        <v>0</v>
      </c>
    </row>
    <row r="542" spans="1:71" s="80" customFormat="1" ht="19" outlineLevel="2">
      <c r="B542" s="129" t="str">
        <f>'7. INPUT O&amp;N UC'!D219</f>
        <v>O&amp;N UC-4.4.1-Item #8</v>
      </c>
      <c r="C542" s="130">
        <f>'7. INPUT O&amp;N UC'!F219</f>
        <v>0</v>
      </c>
      <c r="E542" s="297">
        <f t="shared" si="283"/>
        <v>0</v>
      </c>
      <c r="F542" s="297">
        <f t="shared" si="284"/>
        <v>0</v>
      </c>
      <c r="G542" s="297">
        <f t="shared" si="285"/>
        <v>0</v>
      </c>
      <c r="H542" s="297">
        <f t="shared" si="286"/>
        <v>0</v>
      </c>
      <c r="I542" s="297">
        <f t="shared" si="287"/>
        <v>0</v>
      </c>
      <c r="J542" s="297">
        <f t="shared" si="288"/>
        <v>0</v>
      </c>
      <c r="K542" s="314"/>
      <c r="L542" s="297">
        <f>L$76*'7. INPUT O&amp;N UC'!$L219*'7. INPUT O&amp;N UC'!$M219</f>
        <v>0</v>
      </c>
      <c r="M542" s="297">
        <f>M$76*'7. INPUT O&amp;N UC'!$L219*'7. INPUT O&amp;N UC'!$M219</f>
        <v>0</v>
      </c>
      <c r="N542" s="297">
        <f>N$76*'7. INPUT O&amp;N UC'!$L219*'7. INPUT O&amp;N UC'!$M219</f>
        <v>0</v>
      </c>
      <c r="O542" s="297">
        <f>O$76*'7. INPUT O&amp;N UC'!$L219*'7. INPUT O&amp;N UC'!$M219</f>
        <v>0</v>
      </c>
      <c r="P542" s="297">
        <f>P$76*'7. INPUT O&amp;N UC'!$L219*'7. INPUT O&amp;N UC'!$M219</f>
        <v>0</v>
      </c>
      <c r="Q542" s="297">
        <f>Q$76*'7. INPUT O&amp;N UC'!$L219*'7. INPUT O&amp;N UC'!$M219</f>
        <v>0</v>
      </c>
      <c r="R542" s="297">
        <f>R$76*'7. INPUT O&amp;N UC'!$L219*'7. INPUT O&amp;N UC'!$M219</f>
        <v>0</v>
      </c>
      <c r="S542" s="297">
        <f>S$76*'7. INPUT O&amp;N UC'!$L219*'7. INPUT O&amp;N UC'!$M219</f>
        <v>0</v>
      </c>
      <c r="T542" s="297">
        <f>T$76*'7. INPUT O&amp;N UC'!$L219*'7. INPUT O&amp;N UC'!$M219</f>
        <v>0</v>
      </c>
      <c r="U542" s="297">
        <f>U$76*'7. INPUT O&amp;N UC'!$L219*'7. INPUT O&amp;N UC'!$M219</f>
        <v>0</v>
      </c>
      <c r="V542" s="297">
        <f>V$76*'7. INPUT O&amp;N UC'!$L219*'7. INPUT O&amp;N UC'!$M219</f>
        <v>0</v>
      </c>
      <c r="W542" s="297">
        <f>W$76*'7. INPUT O&amp;N UC'!$L219*'7. INPUT O&amp;N UC'!$M219</f>
        <v>0</v>
      </c>
      <c r="X542" s="297">
        <f>X$76*'7. INPUT O&amp;N UC'!$L219*'7. INPUT O&amp;N UC'!$M219</f>
        <v>0</v>
      </c>
      <c r="Y542" s="297">
        <f>Y$76*'7. INPUT O&amp;N UC'!$L219*'7. INPUT O&amp;N UC'!$M219</f>
        <v>0</v>
      </c>
      <c r="Z542" s="297">
        <f>Z$76*'7. INPUT O&amp;N UC'!$L219*'7. INPUT O&amp;N UC'!$M219</f>
        <v>0</v>
      </c>
      <c r="AA542" s="297">
        <f>AA$76*'7. INPUT O&amp;N UC'!$L219*'7. INPUT O&amp;N UC'!$M219</f>
        <v>0</v>
      </c>
      <c r="AB542" s="297">
        <f>AB$76*'7. INPUT O&amp;N UC'!$L219*'7. INPUT O&amp;N UC'!$M219</f>
        <v>0</v>
      </c>
      <c r="AC542" s="297">
        <f>AC$76*'7. INPUT O&amp;N UC'!$L219*'7. INPUT O&amp;N UC'!$M219</f>
        <v>0</v>
      </c>
      <c r="AD542" s="297">
        <f>AD$76*'7. INPUT O&amp;N UC'!$L219*'7. INPUT O&amp;N UC'!$M219</f>
        <v>0</v>
      </c>
      <c r="AE542" s="297">
        <f>AE$76*'7. INPUT O&amp;N UC'!$L219*'7. INPUT O&amp;N UC'!$M219</f>
        <v>0</v>
      </c>
      <c r="AF542" s="297">
        <f>AF$76*'7. INPUT O&amp;N UC'!$L219*'7. INPUT O&amp;N UC'!$M219</f>
        <v>0</v>
      </c>
      <c r="AG542" s="297">
        <f>AG$76*'7. INPUT O&amp;N UC'!$L219*'7. INPUT O&amp;N UC'!$M219</f>
        <v>0</v>
      </c>
      <c r="AH542" s="297">
        <f>AH$76*'7. INPUT O&amp;N UC'!$L219*'7. INPUT O&amp;N UC'!$M219</f>
        <v>0</v>
      </c>
      <c r="AI542" s="297">
        <f>AI$76*'7. INPUT O&amp;N UC'!$L219*'7. INPUT O&amp;N UC'!$M219</f>
        <v>0</v>
      </c>
      <c r="AJ542" s="297">
        <f>AJ$76*'7. INPUT O&amp;N UC'!$L219*'7. INPUT O&amp;N UC'!$M219</f>
        <v>0</v>
      </c>
      <c r="AK542" s="297">
        <f>AK$76*'7. INPUT O&amp;N UC'!$L219*'7. INPUT O&amp;N UC'!$M219</f>
        <v>0</v>
      </c>
      <c r="AL542" s="297">
        <f>AL$76*'7. INPUT O&amp;N UC'!$L219*'7. INPUT O&amp;N UC'!$M219</f>
        <v>0</v>
      </c>
      <c r="AM542" s="297">
        <f>AM$76*'7. INPUT O&amp;N UC'!$L219*'7. INPUT O&amp;N UC'!$M219</f>
        <v>0</v>
      </c>
      <c r="AN542" s="297">
        <f>AN$76*'7. INPUT O&amp;N UC'!$L219*'7. INPUT O&amp;N UC'!$M219</f>
        <v>0</v>
      </c>
      <c r="AO542" s="297">
        <f>AO$76*'7. INPUT O&amp;N UC'!$L219*'7. INPUT O&amp;N UC'!$M219</f>
        <v>0</v>
      </c>
      <c r="AP542" s="297">
        <f>AP$76*'7. INPUT O&amp;N UC'!$L219*'7. INPUT O&amp;N UC'!$M219</f>
        <v>0</v>
      </c>
      <c r="AQ542" s="297">
        <f>AQ$76*'7. INPUT O&amp;N UC'!$L219*'7. INPUT O&amp;N UC'!$M219</f>
        <v>0</v>
      </c>
      <c r="AR542" s="297">
        <f>AR$76*'7. INPUT O&amp;N UC'!$L219*'7. INPUT O&amp;N UC'!$M219</f>
        <v>0</v>
      </c>
      <c r="AS542" s="297">
        <f>AS$76*'7. INPUT O&amp;N UC'!$L219*'7. INPUT O&amp;N UC'!$M219</f>
        <v>0</v>
      </c>
      <c r="AT542" s="297">
        <f>AT$76*'7. INPUT O&amp;N UC'!$L219*'7. INPUT O&amp;N UC'!$M219</f>
        <v>0</v>
      </c>
      <c r="AU542" s="297">
        <f>AU$76*'7. INPUT O&amp;N UC'!$L219*'7. INPUT O&amp;N UC'!$M219</f>
        <v>0</v>
      </c>
      <c r="AV542" s="297">
        <f>AV$76*'7. INPUT O&amp;N UC'!$L219*'7. INPUT O&amp;N UC'!$M219</f>
        <v>0</v>
      </c>
      <c r="AW542" s="297">
        <f>AW$76*'7. INPUT O&amp;N UC'!$L219*'7. INPUT O&amp;N UC'!$M219</f>
        <v>0</v>
      </c>
      <c r="AX542" s="297">
        <f>AX$76*'7. INPUT O&amp;N UC'!$L219*'7. INPUT O&amp;N UC'!$M219</f>
        <v>0</v>
      </c>
      <c r="AY542" s="297">
        <f>AY$76*'7. INPUT O&amp;N UC'!$L219*'7. INPUT O&amp;N UC'!$M219</f>
        <v>0</v>
      </c>
      <c r="AZ542" s="297">
        <f>AZ$76*'7. INPUT O&amp;N UC'!$L219*'7. INPUT O&amp;N UC'!$M219</f>
        <v>0</v>
      </c>
      <c r="BA542" s="297">
        <f>BA$76*'7. INPUT O&amp;N UC'!$L219*'7. INPUT O&amp;N UC'!$M219</f>
        <v>0</v>
      </c>
      <c r="BB542" s="297">
        <f>BB$76*'7. INPUT O&amp;N UC'!$L219*'7. INPUT O&amp;N UC'!$M219</f>
        <v>0</v>
      </c>
      <c r="BC542" s="297">
        <f>BC$76*'7. INPUT O&amp;N UC'!$L219*'7. INPUT O&amp;N UC'!$M219</f>
        <v>0</v>
      </c>
      <c r="BD542" s="297">
        <f>BD$76*'7. INPUT O&amp;N UC'!$L219*'7. INPUT O&amp;N UC'!$M219</f>
        <v>0</v>
      </c>
      <c r="BE542" s="297">
        <f>BE$76*'7. INPUT O&amp;N UC'!$L219*'7. INPUT O&amp;N UC'!$M219</f>
        <v>0</v>
      </c>
      <c r="BF542" s="297">
        <f>BF$76*'7. INPUT O&amp;N UC'!$L219*'7. INPUT O&amp;N UC'!$M219</f>
        <v>0</v>
      </c>
      <c r="BG542" s="297">
        <f>BG$76*'7. INPUT O&amp;N UC'!$L219*'7. INPUT O&amp;N UC'!$M219</f>
        <v>0</v>
      </c>
      <c r="BH542" s="297">
        <f>BH$76*'7. INPUT O&amp;N UC'!$L219*'7. INPUT O&amp;N UC'!$M219</f>
        <v>0</v>
      </c>
      <c r="BI542" s="297">
        <f>BI$76*'7. INPUT O&amp;N UC'!$L219*'7. INPUT O&amp;N UC'!$M219</f>
        <v>0</v>
      </c>
      <c r="BJ542" s="297">
        <f>BJ$76*'7. INPUT O&amp;N UC'!$L219*'7. INPUT O&amp;N UC'!$M219</f>
        <v>0</v>
      </c>
      <c r="BK542" s="297">
        <f>BK$76*'7. INPUT O&amp;N UC'!$L219*'7. INPUT O&amp;N UC'!$M219</f>
        <v>0</v>
      </c>
      <c r="BL542" s="297">
        <f>BL$76*'7. INPUT O&amp;N UC'!$L219*'7. INPUT O&amp;N UC'!$M219</f>
        <v>0</v>
      </c>
      <c r="BM542" s="297">
        <f>BM$76*'7. INPUT O&amp;N UC'!$L219*'7. INPUT O&amp;N UC'!$M219</f>
        <v>0</v>
      </c>
      <c r="BN542" s="297">
        <f>BN$76*'7. INPUT O&amp;N UC'!$L219*'7. INPUT O&amp;N UC'!$M219</f>
        <v>0</v>
      </c>
      <c r="BO542" s="297">
        <f>BO$76*'7. INPUT O&amp;N UC'!$L219*'7. INPUT O&amp;N UC'!$M219</f>
        <v>0</v>
      </c>
      <c r="BP542" s="297">
        <f>BP$76*'7. INPUT O&amp;N UC'!$L219*'7. INPUT O&amp;N UC'!$M219</f>
        <v>0</v>
      </c>
      <c r="BQ542" s="297">
        <f>BQ$76*'7. INPUT O&amp;N UC'!$L219*'7. INPUT O&amp;N UC'!$M219</f>
        <v>0</v>
      </c>
      <c r="BR542" s="297">
        <f>BR$76*'7. INPUT O&amp;N UC'!$L219*'7. INPUT O&amp;N UC'!$M219</f>
        <v>0</v>
      </c>
      <c r="BS542" s="297">
        <f>BS$76*'7. INPUT O&amp;N UC'!$L219*'7. INPUT O&amp;N UC'!$M219</f>
        <v>0</v>
      </c>
    </row>
    <row r="543" spans="1:71" s="80" customFormat="1" ht="16" outlineLevel="2">
      <c r="B543" s="129" t="str">
        <f>'7. INPUT O&amp;N UC'!D220</f>
        <v>O&amp;N UC-4.4.1-Item #9</v>
      </c>
      <c r="C543" s="130">
        <f>'7. INPUT O&amp;N UC'!F220</f>
        <v>0</v>
      </c>
      <c r="E543" s="297">
        <f t="shared" si="283"/>
        <v>0</v>
      </c>
      <c r="F543" s="297">
        <f t="shared" si="284"/>
        <v>0</v>
      </c>
      <c r="G543" s="297">
        <f t="shared" si="285"/>
        <v>0</v>
      </c>
      <c r="H543" s="297">
        <f t="shared" si="286"/>
        <v>0</v>
      </c>
      <c r="I543" s="297">
        <f t="shared" si="287"/>
        <v>0</v>
      </c>
      <c r="J543" s="297">
        <f t="shared" si="288"/>
        <v>0</v>
      </c>
      <c r="K543" s="307"/>
      <c r="L543" s="297">
        <f>L$76*'7. INPUT O&amp;N UC'!$L220*'7. INPUT O&amp;N UC'!$M220</f>
        <v>0</v>
      </c>
      <c r="M543" s="297">
        <f>M$76*'7. INPUT O&amp;N UC'!$L220*'7. INPUT O&amp;N UC'!$M220</f>
        <v>0</v>
      </c>
      <c r="N543" s="297">
        <f>N$76*'7. INPUT O&amp;N UC'!$L220*'7. INPUT O&amp;N UC'!$M220</f>
        <v>0</v>
      </c>
      <c r="O543" s="297">
        <f>O$76*'7. INPUT O&amp;N UC'!$L220*'7. INPUT O&amp;N UC'!$M220</f>
        <v>0</v>
      </c>
      <c r="P543" s="297">
        <f>P$76*'7. INPUT O&amp;N UC'!$L220*'7. INPUT O&amp;N UC'!$M220</f>
        <v>0</v>
      </c>
      <c r="Q543" s="297">
        <f>Q$76*'7. INPUT O&amp;N UC'!$L220*'7. INPUT O&amp;N UC'!$M220</f>
        <v>0</v>
      </c>
      <c r="R543" s="297">
        <f>R$76*'7. INPUT O&amp;N UC'!$L220*'7. INPUT O&amp;N UC'!$M220</f>
        <v>0</v>
      </c>
      <c r="S543" s="297">
        <f>S$76*'7. INPUT O&amp;N UC'!$L220*'7. INPUT O&amp;N UC'!$M220</f>
        <v>0</v>
      </c>
      <c r="T543" s="297">
        <f>T$76*'7. INPUT O&amp;N UC'!$L220*'7. INPUT O&amp;N UC'!$M220</f>
        <v>0</v>
      </c>
      <c r="U543" s="297">
        <f>U$76*'7. INPUT O&amp;N UC'!$L220*'7. INPUT O&amp;N UC'!$M220</f>
        <v>0</v>
      </c>
      <c r="V543" s="297">
        <f>V$76*'7. INPUT O&amp;N UC'!$L220*'7. INPUT O&amp;N UC'!$M220</f>
        <v>0</v>
      </c>
      <c r="W543" s="297">
        <f>W$76*'7. INPUT O&amp;N UC'!$L220*'7. INPUT O&amp;N UC'!$M220</f>
        <v>0</v>
      </c>
      <c r="X543" s="297">
        <f>X$76*'7. INPUT O&amp;N UC'!$L220*'7. INPUT O&amp;N UC'!$M220</f>
        <v>0</v>
      </c>
      <c r="Y543" s="297">
        <f>Y$76*'7. INPUT O&amp;N UC'!$L220*'7. INPUT O&amp;N UC'!$M220</f>
        <v>0</v>
      </c>
      <c r="Z543" s="297">
        <f>Z$76*'7. INPUT O&amp;N UC'!$L220*'7. INPUT O&amp;N UC'!$M220</f>
        <v>0</v>
      </c>
      <c r="AA543" s="297">
        <f>AA$76*'7. INPUT O&amp;N UC'!$L220*'7. INPUT O&amp;N UC'!$M220</f>
        <v>0</v>
      </c>
      <c r="AB543" s="297">
        <f>AB$76*'7. INPUT O&amp;N UC'!$L220*'7. INPUT O&amp;N UC'!$M220</f>
        <v>0</v>
      </c>
      <c r="AC543" s="297">
        <f>AC$76*'7. INPUT O&amp;N UC'!$L220*'7. INPUT O&amp;N UC'!$M220</f>
        <v>0</v>
      </c>
      <c r="AD543" s="297">
        <f>AD$76*'7. INPUT O&amp;N UC'!$L220*'7. INPUT O&amp;N UC'!$M220</f>
        <v>0</v>
      </c>
      <c r="AE543" s="297">
        <f>AE$76*'7. INPUT O&amp;N UC'!$L220*'7. INPUT O&amp;N UC'!$M220</f>
        <v>0</v>
      </c>
      <c r="AF543" s="297">
        <f>AF$76*'7. INPUT O&amp;N UC'!$L220*'7. INPUT O&amp;N UC'!$M220</f>
        <v>0</v>
      </c>
      <c r="AG543" s="297">
        <f>AG$76*'7. INPUT O&amp;N UC'!$L220*'7. INPUT O&amp;N UC'!$M220</f>
        <v>0</v>
      </c>
      <c r="AH543" s="297">
        <f>AH$76*'7. INPUT O&amp;N UC'!$L220*'7. INPUT O&amp;N UC'!$M220</f>
        <v>0</v>
      </c>
      <c r="AI543" s="297">
        <f>AI$76*'7. INPUT O&amp;N UC'!$L220*'7. INPUT O&amp;N UC'!$M220</f>
        <v>0</v>
      </c>
      <c r="AJ543" s="297">
        <f>AJ$76*'7. INPUT O&amp;N UC'!$L220*'7. INPUT O&amp;N UC'!$M220</f>
        <v>0</v>
      </c>
      <c r="AK543" s="297">
        <f>AK$76*'7. INPUT O&amp;N UC'!$L220*'7. INPUT O&amp;N UC'!$M220</f>
        <v>0</v>
      </c>
      <c r="AL543" s="297">
        <f>AL$76*'7. INPUT O&amp;N UC'!$L220*'7. INPUT O&amp;N UC'!$M220</f>
        <v>0</v>
      </c>
      <c r="AM543" s="297">
        <f>AM$76*'7. INPUT O&amp;N UC'!$L220*'7. INPUT O&amp;N UC'!$M220</f>
        <v>0</v>
      </c>
      <c r="AN543" s="297">
        <f>AN$76*'7. INPUT O&amp;N UC'!$L220*'7. INPUT O&amp;N UC'!$M220</f>
        <v>0</v>
      </c>
      <c r="AO543" s="297">
        <f>AO$76*'7. INPUT O&amp;N UC'!$L220*'7. INPUT O&amp;N UC'!$M220</f>
        <v>0</v>
      </c>
      <c r="AP543" s="297">
        <f>AP$76*'7. INPUT O&amp;N UC'!$L220*'7. INPUT O&amp;N UC'!$M220</f>
        <v>0</v>
      </c>
      <c r="AQ543" s="297">
        <f>AQ$76*'7. INPUT O&amp;N UC'!$L220*'7. INPUT O&amp;N UC'!$M220</f>
        <v>0</v>
      </c>
      <c r="AR543" s="297">
        <f>AR$76*'7. INPUT O&amp;N UC'!$L220*'7. INPUT O&amp;N UC'!$M220</f>
        <v>0</v>
      </c>
      <c r="AS543" s="297">
        <f>AS$76*'7. INPUT O&amp;N UC'!$L220*'7. INPUT O&amp;N UC'!$M220</f>
        <v>0</v>
      </c>
      <c r="AT543" s="297">
        <f>AT$76*'7. INPUT O&amp;N UC'!$L220*'7. INPUT O&amp;N UC'!$M220</f>
        <v>0</v>
      </c>
      <c r="AU543" s="297">
        <f>AU$76*'7. INPUT O&amp;N UC'!$L220*'7. INPUT O&amp;N UC'!$M220</f>
        <v>0</v>
      </c>
      <c r="AV543" s="297">
        <f>AV$76*'7. INPUT O&amp;N UC'!$L220*'7. INPUT O&amp;N UC'!$M220</f>
        <v>0</v>
      </c>
      <c r="AW543" s="297">
        <f>AW$76*'7. INPUT O&amp;N UC'!$L220*'7. INPUT O&amp;N UC'!$M220</f>
        <v>0</v>
      </c>
      <c r="AX543" s="297">
        <f>AX$76*'7. INPUT O&amp;N UC'!$L220*'7. INPUT O&amp;N UC'!$M220</f>
        <v>0</v>
      </c>
      <c r="AY543" s="297">
        <f>AY$76*'7. INPUT O&amp;N UC'!$L220*'7. INPUT O&amp;N UC'!$M220</f>
        <v>0</v>
      </c>
      <c r="AZ543" s="297">
        <f>AZ$76*'7. INPUT O&amp;N UC'!$L220*'7. INPUT O&amp;N UC'!$M220</f>
        <v>0</v>
      </c>
      <c r="BA543" s="297">
        <f>BA$76*'7. INPUT O&amp;N UC'!$L220*'7. INPUT O&amp;N UC'!$M220</f>
        <v>0</v>
      </c>
      <c r="BB543" s="297">
        <f>BB$76*'7. INPUT O&amp;N UC'!$L220*'7. INPUT O&amp;N UC'!$M220</f>
        <v>0</v>
      </c>
      <c r="BC543" s="297">
        <f>BC$76*'7. INPUT O&amp;N UC'!$L220*'7. INPUT O&amp;N UC'!$M220</f>
        <v>0</v>
      </c>
      <c r="BD543" s="297">
        <f>BD$76*'7. INPUT O&amp;N UC'!$L220*'7. INPUT O&amp;N UC'!$M220</f>
        <v>0</v>
      </c>
      <c r="BE543" s="297">
        <f>BE$76*'7. INPUT O&amp;N UC'!$L220*'7. INPUT O&amp;N UC'!$M220</f>
        <v>0</v>
      </c>
      <c r="BF543" s="297">
        <f>BF$76*'7. INPUT O&amp;N UC'!$L220*'7. INPUT O&amp;N UC'!$M220</f>
        <v>0</v>
      </c>
      <c r="BG543" s="297">
        <f>BG$76*'7. INPUT O&amp;N UC'!$L220*'7. INPUT O&amp;N UC'!$M220</f>
        <v>0</v>
      </c>
      <c r="BH543" s="297">
        <f>BH$76*'7. INPUT O&amp;N UC'!$L220*'7. INPUT O&amp;N UC'!$M220</f>
        <v>0</v>
      </c>
      <c r="BI543" s="297">
        <f>BI$76*'7. INPUT O&amp;N UC'!$L220*'7. INPUT O&amp;N UC'!$M220</f>
        <v>0</v>
      </c>
      <c r="BJ543" s="297">
        <f>BJ$76*'7. INPUT O&amp;N UC'!$L220*'7. INPUT O&amp;N UC'!$M220</f>
        <v>0</v>
      </c>
      <c r="BK543" s="297">
        <f>BK$76*'7. INPUT O&amp;N UC'!$L220*'7. INPUT O&amp;N UC'!$M220</f>
        <v>0</v>
      </c>
      <c r="BL543" s="297">
        <f>BL$76*'7. INPUT O&amp;N UC'!$L220*'7. INPUT O&amp;N UC'!$M220</f>
        <v>0</v>
      </c>
      <c r="BM543" s="297">
        <f>BM$76*'7. INPUT O&amp;N UC'!$L220*'7. INPUT O&amp;N UC'!$M220</f>
        <v>0</v>
      </c>
      <c r="BN543" s="297">
        <f>BN$76*'7. INPUT O&amp;N UC'!$L220*'7. INPUT O&amp;N UC'!$M220</f>
        <v>0</v>
      </c>
      <c r="BO543" s="297">
        <f>BO$76*'7. INPUT O&amp;N UC'!$L220*'7. INPUT O&amp;N UC'!$M220</f>
        <v>0</v>
      </c>
      <c r="BP543" s="297">
        <f>BP$76*'7. INPUT O&amp;N UC'!$L220*'7. INPUT O&amp;N UC'!$M220</f>
        <v>0</v>
      </c>
      <c r="BQ543" s="297">
        <f>BQ$76*'7. INPUT O&amp;N UC'!$L220*'7. INPUT O&amp;N UC'!$M220</f>
        <v>0</v>
      </c>
      <c r="BR543" s="297">
        <f>BR$76*'7. INPUT O&amp;N UC'!$L220*'7. INPUT O&amp;N UC'!$M220</f>
        <v>0</v>
      </c>
      <c r="BS543" s="297">
        <f>BS$76*'7. INPUT O&amp;N UC'!$L220*'7. INPUT O&amp;N UC'!$M220</f>
        <v>0</v>
      </c>
    </row>
    <row r="544" spans="1:71" s="80" customFormat="1" outlineLevel="2">
      <c r="B544" s="134" t="str">
        <f>'7. INPUT O&amp;N UC'!D221</f>
        <v>O&amp;N UC-4.4.1-Item #10</v>
      </c>
      <c r="C544" s="131">
        <f>'7. INPUT O&amp;N UC'!F221</f>
        <v>0</v>
      </c>
      <c r="E544" s="298">
        <f t="shared" si="283"/>
        <v>0</v>
      </c>
      <c r="F544" s="298">
        <f t="shared" si="284"/>
        <v>0</v>
      </c>
      <c r="G544" s="298">
        <f t="shared" si="285"/>
        <v>0</v>
      </c>
      <c r="H544" s="298">
        <f t="shared" si="286"/>
        <v>0</v>
      </c>
      <c r="I544" s="298">
        <f t="shared" si="287"/>
        <v>0</v>
      </c>
      <c r="J544" s="298">
        <f t="shared" si="288"/>
        <v>0</v>
      </c>
      <c r="K544" s="309"/>
      <c r="L544" s="298">
        <f>L$76*'7. INPUT O&amp;N UC'!$L221*'7. INPUT O&amp;N UC'!$M221</f>
        <v>0</v>
      </c>
      <c r="M544" s="298">
        <f>M$76*'7. INPUT O&amp;N UC'!$L221*'7. INPUT O&amp;N UC'!$M221</f>
        <v>0</v>
      </c>
      <c r="N544" s="298">
        <f>N$76*'7. INPUT O&amp;N UC'!$L221*'7. INPUT O&amp;N UC'!$M221</f>
        <v>0</v>
      </c>
      <c r="O544" s="298">
        <f>O$76*'7. INPUT O&amp;N UC'!$L221*'7. INPUT O&amp;N UC'!$M221</f>
        <v>0</v>
      </c>
      <c r="P544" s="298">
        <f>P$76*'7. INPUT O&amp;N UC'!$L221*'7. INPUT O&amp;N UC'!$M221</f>
        <v>0</v>
      </c>
      <c r="Q544" s="298">
        <f>Q$76*'7. INPUT O&amp;N UC'!$L221*'7. INPUT O&amp;N UC'!$M221</f>
        <v>0</v>
      </c>
      <c r="R544" s="298">
        <f>R$76*'7. INPUT O&amp;N UC'!$L221*'7. INPUT O&amp;N UC'!$M221</f>
        <v>0</v>
      </c>
      <c r="S544" s="298">
        <f>S$76*'7. INPUT O&amp;N UC'!$L221*'7. INPUT O&amp;N UC'!$M221</f>
        <v>0</v>
      </c>
      <c r="T544" s="298">
        <f>T$76*'7. INPUT O&amp;N UC'!$L221*'7. INPUT O&amp;N UC'!$M221</f>
        <v>0</v>
      </c>
      <c r="U544" s="298">
        <f>U$76*'7. INPUT O&amp;N UC'!$L221*'7. INPUT O&amp;N UC'!$M221</f>
        <v>0</v>
      </c>
      <c r="V544" s="298">
        <f>V$76*'7. INPUT O&amp;N UC'!$L221*'7. INPUT O&amp;N UC'!$M221</f>
        <v>0</v>
      </c>
      <c r="W544" s="298">
        <f>W$76*'7. INPUT O&amp;N UC'!$L221*'7. INPUT O&amp;N UC'!$M221</f>
        <v>0</v>
      </c>
      <c r="X544" s="298">
        <f>X$76*'7. INPUT O&amp;N UC'!$L221*'7. INPUT O&amp;N UC'!$M221</f>
        <v>0</v>
      </c>
      <c r="Y544" s="298">
        <f>Y$76*'7. INPUT O&amp;N UC'!$L221*'7. INPUT O&amp;N UC'!$M221</f>
        <v>0</v>
      </c>
      <c r="Z544" s="298">
        <f>Z$76*'7. INPUT O&amp;N UC'!$L221*'7. INPUT O&amp;N UC'!$M221</f>
        <v>0</v>
      </c>
      <c r="AA544" s="298">
        <f>AA$76*'7. INPUT O&amp;N UC'!$L221*'7. INPUT O&amp;N UC'!$M221</f>
        <v>0</v>
      </c>
      <c r="AB544" s="298">
        <f>AB$76*'7. INPUT O&amp;N UC'!$L221*'7. INPUT O&amp;N UC'!$M221</f>
        <v>0</v>
      </c>
      <c r="AC544" s="298">
        <f>AC$76*'7. INPUT O&amp;N UC'!$L221*'7. INPUT O&amp;N UC'!$M221</f>
        <v>0</v>
      </c>
      <c r="AD544" s="298">
        <f>AD$76*'7. INPUT O&amp;N UC'!$L221*'7. INPUT O&amp;N UC'!$M221</f>
        <v>0</v>
      </c>
      <c r="AE544" s="298">
        <f>AE$76*'7. INPUT O&amp;N UC'!$L221*'7. INPUT O&amp;N UC'!$M221</f>
        <v>0</v>
      </c>
      <c r="AF544" s="298">
        <f>AF$76*'7. INPUT O&amp;N UC'!$L221*'7. INPUT O&amp;N UC'!$M221</f>
        <v>0</v>
      </c>
      <c r="AG544" s="298">
        <f>AG$76*'7. INPUT O&amp;N UC'!$L221*'7. INPUT O&amp;N UC'!$M221</f>
        <v>0</v>
      </c>
      <c r="AH544" s="298">
        <f>AH$76*'7. INPUT O&amp;N UC'!$L221*'7. INPUT O&amp;N UC'!$M221</f>
        <v>0</v>
      </c>
      <c r="AI544" s="298">
        <f>AI$76*'7. INPUT O&amp;N UC'!$L221*'7. INPUT O&amp;N UC'!$M221</f>
        <v>0</v>
      </c>
      <c r="AJ544" s="298">
        <f>AJ$76*'7. INPUT O&amp;N UC'!$L221*'7. INPUT O&amp;N UC'!$M221</f>
        <v>0</v>
      </c>
      <c r="AK544" s="298">
        <f>AK$76*'7. INPUT O&amp;N UC'!$L221*'7. INPUT O&amp;N UC'!$M221</f>
        <v>0</v>
      </c>
      <c r="AL544" s="298">
        <f>AL$76*'7. INPUT O&amp;N UC'!$L221*'7. INPUT O&amp;N UC'!$M221</f>
        <v>0</v>
      </c>
      <c r="AM544" s="298">
        <f>AM$76*'7. INPUT O&amp;N UC'!$L221*'7. INPUT O&amp;N UC'!$M221</f>
        <v>0</v>
      </c>
      <c r="AN544" s="298">
        <f>AN$76*'7. INPUT O&amp;N UC'!$L221*'7. INPUT O&amp;N UC'!$M221</f>
        <v>0</v>
      </c>
      <c r="AO544" s="298">
        <f>AO$76*'7. INPUT O&amp;N UC'!$L221*'7. INPUT O&amp;N UC'!$M221</f>
        <v>0</v>
      </c>
      <c r="AP544" s="298">
        <f>AP$76*'7. INPUT O&amp;N UC'!$L221*'7. INPUT O&amp;N UC'!$M221</f>
        <v>0</v>
      </c>
      <c r="AQ544" s="298">
        <f>AQ$76*'7. INPUT O&amp;N UC'!$L221*'7. INPUT O&amp;N UC'!$M221</f>
        <v>0</v>
      </c>
      <c r="AR544" s="298">
        <f>AR$76*'7. INPUT O&amp;N UC'!$L221*'7. INPUT O&amp;N UC'!$M221</f>
        <v>0</v>
      </c>
      <c r="AS544" s="298">
        <f>AS$76*'7. INPUT O&amp;N UC'!$L221*'7. INPUT O&amp;N UC'!$M221</f>
        <v>0</v>
      </c>
      <c r="AT544" s="298">
        <f>AT$76*'7. INPUT O&amp;N UC'!$L221*'7. INPUT O&amp;N UC'!$M221</f>
        <v>0</v>
      </c>
      <c r="AU544" s="298">
        <f>AU$76*'7. INPUT O&amp;N UC'!$L221*'7. INPUT O&amp;N UC'!$M221</f>
        <v>0</v>
      </c>
      <c r="AV544" s="298">
        <f>AV$76*'7. INPUT O&amp;N UC'!$L221*'7. INPUT O&amp;N UC'!$M221</f>
        <v>0</v>
      </c>
      <c r="AW544" s="298">
        <f>AW$76*'7. INPUT O&amp;N UC'!$L221*'7. INPUT O&amp;N UC'!$M221</f>
        <v>0</v>
      </c>
      <c r="AX544" s="298">
        <f>AX$76*'7. INPUT O&amp;N UC'!$L221*'7. INPUT O&amp;N UC'!$M221</f>
        <v>0</v>
      </c>
      <c r="AY544" s="298">
        <f>AY$76*'7. INPUT O&amp;N UC'!$L221*'7. INPUT O&amp;N UC'!$M221</f>
        <v>0</v>
      </c>
      <c r="AZ544" s="298">
        <f>AZ$76*'7. INPUT O&amp;N UC'!$L221*'7. INPUT O&amp;N UC'!$M221</f>
        <v>0</v>
      </c>
      <c r="BA544" s="298">
        <f>BA$76*'7. INPUT O&amp;N UC'!$L221*'7. INPUT O&amp;N UC'!$M221</f>
        <v>0</v>
      </c>
      <c r="BB544" s="298">
        <f>BB$76*'7. INPUT O&amp;N UC'!$L221*'7. INPUT O&amp;N UC'!$M221</f>
        <v>0</v>
      </c>
      <c r="BC544" s="298">
        <f>BC$76*'7. INPUT O&amp;N UC'!$L221*'7. INPUT O&amp;N UC'!$M221</f>
        <v>0</v>
      </c>
      <c r="BD544" s="298">
        <f>BD$76*'7. INPUT O&amp;N UC'!$L221*'7. INPUT O&amp;N UC'!$M221</f>
        <v>0</v>
      </c>
      <c r="BE544" s="298">
        <f>BE$76*'7. INPUT O&amp;N UC'!$L221*'7. INPUT O&amp;N UC'!$M221</f>
        <v>0</v>
      </c>
      <c r="BF544" s="298">
        <f>BF$76*'7. INPUT O&amp;N UC'!$L221*'7. INPUT O&amp;N UC'!$M221</f>
        <v>0</v>
      </c>
      <c r="BG544" s="298">
        <f>BG$76*'7. INPUT O&amp;N UC'!$L221*'7. INPUT O&amp;N UC'!$M221</f>
        <v>0</v>
      </c>
      <c r="BH544" s="298">
        <f>BH$76*'7. INPUT O&amp;N UC'!$L221*'7. INPUT O&amp;N UC'!$M221</f>
        <v>0</v>
      </c>
      <c r="BI544" s="298">
        <f>BI$76*'7. INPUT O&amp;N UC'!$L221*'7. INPUT O&amp;N UC'!$M221</f>
        <v>0</v>
      </c>
      <c r="BJ544" s="298">
        <f>BJ$76*'7. INPUT O&amp;N UC'!$L221*'7. INPUT O&amp;N UC'!$M221</f>
        <v>0</v>
      </c>
      <c r="BK544" s="298">
        <f>BK$76*'7. INPUT O&amp;N UC'!$L221*'7. INPUT O&amp;N UC'!$M221</f>
        <v>0</v>
      </c>
      <c r="BL544" s="298">
        <f>BL$76*'7. INPUT O&amp;N UC'!$L221*'7. INPUT O&amp;N UC'!$M221</f>
        <v>0</v>
      </c>
      <c r="BM544" s="298">
        <f>BM$76*'7. INPUT O&amp;N UC'!$L221*'7. INPUT O&amp;N UC'!$M221</f>
        <v>0</v>
      </c>
      <c r="BN544" s="298">
        <f>BN$76*'7. INPUT O&amp;N UC'!$L221*'7. INPUT O&amp;N UC'!$M221</f>
        <v>0</v>
      </c>
      <c r="BO544" s="298">
        <f>BO$76*'7. INPUT O&amp;N UC'!$L221*'7. INPUT O&amp;N UC'!$M221</f>
        <v>0</v>
      </c>
      <c r="BP544" s="298">
        <f>BP$76*'7. INPUT O&amp;N UC'!$L221*'7. INPUT O&amp;N UC'!$M221</f>
        <v>0</v>
      </c>
      <c r="BQ544" s="298">
        <f>BQ$76*'7. INPUT O&amp;N UC'!$L221*'7. INPUT O&amp;N UC'!$M221</f>
        <v>0</v>
      </c>
      <c r="BR544" s="298">
        <f>BR$76*'7. INPUT O&amp;N UC'!$L221*'7. INPUT O&amp;N UC'!$M221</f>
        <v>0</v>
      </c>
      <c r="BS544" s="298">
        <f>BS$76*'7. INPUT O&amp;N UC'!$L221*'7. INPUT O&amp;N UC'!$M221</f>
        <v>0</v>
      </c>
    </row>
    <row r="545" spans="1:71" s="79" customFormat="1" outlineLevel="1">
      <c r="A545" s="78"/>
      <c r="B545" s="133" t="str">
        <f>'7. INPUT O&amp;N UC'!D223</f>
        <v>4.4.2</v>
      </c>
      <c r="C545" s="133" t="str">
        <f>'7. INPUT O&amp;N UC'!E223</f>
        <v>O&amp;N UC - NTT - Capex, Incl. Pull through</v>
      </c>
      <c r="E545" s="296"/>
      <c r="F545" s="296"/>
      <c r="G545" s="296"/>
      <c r="H545" s="296"/>
      <c r="I545" s="296"/>
      <c r="J545" s="296"/>
      <c r="K545" s="309"/>
      <c r="L545" s="296">
        <f t="shared" ref="L545:AQ545" si="289">SUM(L546:L555)</f>
        <v>0</v>
      </c>
      <c r="M545" s="296">
        <f t="shared" si="289"/>
        <v>0</v>
      </c>
      <c r="N545" s="296">
        <f t="shared" si="289"/>
        <v>0</v>
      </c>
      <c r="O545" s="296">
        <f t="shared" si="289"/>
        <v>0</v>
      </c>
      <c r="P545" s="296">
        <f t="shared" si="289"/>
        <v>0</v>
      </c>
      <c r="Q545" s="296">
        <f t="shared" si="289"/>
        <v>0</v>
      </c>
      <c r="R545" s="296">
        <f t="shared" si="289"/>
        <v>0</v>
      </c>
      <c r="S545" s="296">
        <f t="shared" si="289"/>
        <v>0</v>
      </c>
      <c r="T545" s="296">
        <f t="shared" si="289"/>
        <v>0</v>
      </c>
      <c r="U545" s="296">
        <f t="shared" si="289"/>
        <v>0</v>
      </c>
      <c r="V545" s="296">
        <f t="shared" si="289"/>
        <v>0</v>
      </c>
      <c r="W545" s="296">
        <f t="shared" si="289"/>
        <v>0</v>
      </c>
      <c r="X545" s="296">
        <f t="shared" si="289"/>
        <v>0</v>
      </c>
      <c r="Y545" s="296">
        <f t="shared" si="289"/>
        <v>0</v>
      </c>
      <c r="Z545" s="296">
        <f t="shared" si="289"/>
        <v>0</v>
      </c>
      <c r="AA545" s="296">
        <f t="shared" si="289"/>
        <v>0</v>
      </c>
      <c r="AB545" s="296">
        <f t="shared" si="289"/>
        <v>0</v>
      </c>
      <c r="AC545" s="296">
        <f t="shared" si="289"/>
        <v>0</v>
      </c>
      <c r="AD545" s="296">
        <f t="shared" si="289"/>
        <v>0</v>
      </c>
      <c r="AE545" s="296">
        <f t="shared" si="289"/>
        <v>0</v>
      </c>
      <c r="AF545" s="296">
        <f t="shared" si="289"/>
        <v>0</v>
      </c>
      <c r="AG545" s="296">
        <f t="shared" si="289"/>
        <v>0</v>
      </c>
      <c r="AH545" s="296">
        <f t="shared" si="289"/>
        <v>0</v>
      </c>
      <c r="AI545" s="296">
        <f t="shared" si="289"/>
        <v>0</v>
      </c>
      <c r="AJ545" s="296">
        <f t="shared" si="289"/>
        <v>0</v>
      </c>
      <c r="AK545" s="296">
        <f t="shared" si="289"/>
        <v>0</v>
      </c>
      <c r="AL545" s="296">
        <f t="shared" si="289"/>
        <v>0</v>
      </c>
      <c r="AM545" s="296">
        <f t="shared" si="289"/>
        <v>0</v>
      </c>
      <c r="AN545" s="296">
        <f t="shared" si="289"/>
        <v>0</v>
      </c>
      <c r="AO545" s="296">
        <f t="shared" si="289"/>
        <v>0</v>
      </c>
      <c r="AP545" s="296">
        <f t="shared" si="289"/>
        <v>0</v>
      </c>
      <c r="AQ545" s="296">
        <f t="shared" si="289"/>
        <v>0</v>
      </c>
      <c r="AR545" s="296">
        <f t="shared" ref="AR545:BS545" si="290">SUM(AR546:AR555)</f>
        <v>0</v>
      </c>
      <c r="AS545" s="296">
        <f t="shared" si="290"/>
        <v>0</v>
      </c>
      <c r="AT545" s="296">
        <f t="shared" si="290"/>
        <v>0</v>
      </c>
      <c r="AU545" s="296">
        <f t="shared" si="290"/>
        <v>0</v>
      </c>
      <c r="AV545" s="296">
        <f t="shared" si="290"/>
        <v>0</v>
      </c>
      <c r="AW545" s="296">
        <f t="shared" si="290"/>
        <v>0</v>
      </c>
      <c r="AX545" s="296">
        <f t="shared" si="290"/>
        <v>0</v>
      </c>
      <c r="AY545" s="296">
        <f t="shared" si="290"/>
        <v>0</v>
      </c>
      <c r="AZ545" s="296">
        <f t="shared" si="290"/>
        <v>0</v>
      </c>
      <c r="BA545" s="296">
        <f t="shared" si="290"/>
        <v>0</v>
      </c>
      <c r="BB545" s="296">
        <f t="shared" si="290"/>
        <v>0</v>
      </c>
      <c r="BC545" s="296">
        <f t="shared" si="290"/>
        <v>0</v>
      </c>
      <c r="BD545" s="296">
        <f t="shared" si="290"/>
        <v>0</v>
      </c>
      <c r="BE545" s="296">
        <f t="shared" si="290"/>
        <v>0</v>
      </c>
      <c r="BF545" s="296">
        <f t="shared" si="290"/>
        <v>0</v>
      </c>
      <c r="BG545" s="296">
        <f t="shared" si="290"/>
        <v>0</v>
      </c>
      <c r="BH545" s="296">
        <f t="shared" si="290"/>
        <v>0</v>
      </c>
      <c r="BI545" s="296">
        <f t="shared" si="290"/>
        <v>0</v>
      </c>
      <c r="BJ545" s="296">
        <f t="shared" si="290"/>
        <v>0</v>
      </c>
      <c r="BK545" s="296">
        <f t="shared" si="290"/>
        <v>0</v>
      </c>
      <c r="BL545" s="296">
        <f t="shared" si="290"/>
        <v>0</v>
      </c>
      <c r="BM545" s="296">
        <f t="shared" si="290"/>
        <v>0</v>
      </c>
      <c r="BN545" s="296">
        <f t="shared" si="290"/>
        <v>0</v>
      </c>
      <c r="BO545" s="296">
        <f t="shared" si="290"/>
        <v>0</v>
      </c>
      <c r="BP545" s="296">
        <f t="shared" si="290"/>
        <v>0</v>
      </c>
      <c r="BQ545" s="296">
        <f t="shared" si="290"/>
        <v>0</v>
      </c>
      <c r="BR545" s="296">
        <f t="shared" si="290"/>
        <v>0</v>
      </c>
      <c r="BS545" s="296">
        <f t="shared" si="290"/>
        <v>0</v>
      </c>
    </row>
    <row r="546" spans="1:71" s="80" customFormat="1" ht="16" outlineLevel="2">
      <c r="B546" s="130" t="str">
        <f>'7. INPUT O&amp;N UC'!D227</f>
        <v>O&amp;N UC-4.4.2-Item #1</v>
      </c>
      <c r="C546" s="130">
        <f>'7. INPUT O&amp;N UC'!F227</f>
        <v>0</v>
      </c>
      <c r="E546" s="297">
        <f t="shared" ref="E546:E556" si="291">F546+G546+H546+I546+J546</f>
        <v>0</v>
      </c>
      <c r="F546" s="297">
        <f t="shared" ref="F546:F556" si="292">SUM(L546:W546)</f>
        <v>0</v>
      </c>
      <c r="G546" s="297">
        <f t="shared" ref="G546:G556" si="293">SUM(X546:AI546)</f>
        <v>0</v>
      </c>
      <c r="H546" s="297">
        <f t="shared" ref="H546:H556" si="294">SUM(AJ546:AU546)</f>
        <v>0</v>
      </c>
      <c r="I546" s="297">
        <f t="shared" ref="I546:I556" si="295">SUM(AV546:BG546)</f>
        <v>0</v>
      </c>
      <c r="J546" s="297">
        <f t="shared" ref="J546:J556" si="296">SUM(BH546:BS546)</f>
        <v>0</v>
      </c>
      <c r="K546" s="319"/>
      <c r="L546" s="297">
        <f>L$76*'7. INPUT O&amp;N UC'!$L227*'7. INPUT O&amp;N UC'!$M227</f>
        <v>0</v>
      </c>
      <c r="M546" s="297">
        <f>M$76*'7. INPUT O&amp;N UC'!$L227*'7. INPUT O&amp;N UC'!$M227</f>
        <v>0</v>
      </c>
      <c r="N546" s="297">
        <f>N$76*'7. INPUT O&amp;N UC'!$L227*'7. INPUT O&amp;N UC'!$M227</f>
        <v>0</v>
      </c>
      <c r="O546" s="297">
        <f>O$76*'7. INPUT O&amp;N UC'!$L227*'7. INPUT O&amp;N UC'!$M227</f>
        <v>0</v>
      </c>
      <c r="P546" s="297">
        <f>P$76*'7. INPUT O&amp;N UC'!$L227*'7. INPUT O&amp;N UC'!$M227</f>
        <v>0</v>
      </c>
      <c r="Q546" s="297">
        <f>Q$76*'7. INPUT O&amp;N UC'!$L227*'7. INPUT O&amp;N UC'!$M227</f>
        <v>0</v>
      </c>
      <c r="R546" s="297">
        <f>R$76*'7. INPUT O&amp;N UC'!$L227*'7. INPUT O&amp;N UC'!$M227</f>
        <v>0</v>
      </c>
      <c r="S546" s="297">
        <f>S$76*'7. INPUT O&amp;N UC'!$L227*'7. INPUT O&amp;N UC'!$M227</f>
        <v>0</v>
      </c>
      <c r="T546" s="297">
        <f>T$76*'7. INPUT O&amp;N UC'!$L227*'7. INPUT O&amp;N UC'!$M227</f>
        <v>0</v>
      </c>
      <c r="U546" s="297">
        <f>U$76*'7. INPUT O&amp;N UC'!$L227*'7. INPUT O&amp;N UC'!$M227</f>
        <v>0</v>
      </c>
      <c r="V546" s="297">
        <f>V$76*'7. INPUT O&amp;N UC'!$L227*'7. INPUT O&amp;N UC'!$M227</f>
        <v>0</v>
      </c>
      <c r="W546" s="297">
        <f>W$76*'7. INPUT O&amp;N UC'!$L227*'7. INPUT O&amp;N UC'!$M227</f>
        <v>0</v>
      </c>
      <c r="X546" s="297">
        <f>X$76*'7. INPUT O&amp;N UC'!$L227*'7. INPUT O&amp;N UC'!$M227</f>
        <v>0</v>
      </c>
      <c r="Y546" s="297">
        <f>Y$76*'7. INPUT O&amp;N UC'!$L227*'7. INPUT O&amp;N UC'!$M227</f>
        <v>0</v>
      </c>
      <c r="Z546" s="297">
        <f>Z$76*'7. INPUT O&amp;N UC'!$L227*'7. INPUT O&amp;N UC'!$M227</f>
        <v>0</v>
      </c>
      <c r="AA546" s="297">
        <f>AA$76*'7. INPUT O&amp;N UC'!$L227*'7. INPUT O&amp;N UC'!$M227</f>
        <v>0</v>
      </c>
      <c r="AB546" s="297">
        <f>AB$76*'7. INPUT O&amp;N UC'!$L227*'7. INPUT O&amp;N UC'!$M227</f>
        <v>0</v>
      </c>
      <c r="AC546" s="297">
        <f>AC$76*'7. INPUT O&amp;N UC'!$L227*'7. INPUT O&amp;N UC'!$M227</f>
        <v>0</v>
      </c>
      <c r="AD546" s="297">
        <f>AD$76*'7. INPUT O&amp;N UC'!$L227*'7. INPUT O&amp;N UC'!$M227</f>
        <v>0</v>
      </c>
      <c r="AE546" s="297">
        <f>AE$76*'7. INPUT O&amp;N UC'!$L227*'7. INPUT O&amp;N UC'!$M227</f>
        <v>0</v>
      </c>
      <c r="AF546" s="297">
        <f>AF$76*'7. INPUT O&amp;N UC'!$L227*'7. INPUT O&amp;N UC'!$M227</f>
        <v>0</v>
      </c>
      <c r="AG546" s="297">
        <f>AG$76*'7. INPUT O&amp;N UC'!$L227*'7. INPUT O&amp;N UC'!$M227</f>
        <v>0</v>
      </c>
      <c r="AH546" s="297">
        <f>AH$76*'7. INPUT O&amp;N UC'!$L227*'7. INPUT O&amp;N UC'!$M227</f>
        <v>0</v>
      </c>
      <c r="AI546" s="297">
        <f>AI$76*'7. INPUT O&amp;N UC'!$L227*'7. INPUT O&amp;N UC'!$M227</f>
        <v>0</v>
      </c>
      <c r="AJ546" s="297">
        <f>AJ$76*'7. INPUT O&amp;N UC'!$L227*'7. INPUT O&amp;N UC'!$M227</f>
        <v>0</v>
      </c>
      <c r="AK546" s="297">
        <f>AK$76*'7. INPUT O&amp;N UC'!$L227*'7. INPUT O&amp;N UC'!$M227</f>
        <v>0</v>
      </c>
      <c r="AL546" s="297">
        <f>AL$76*'7. INPUT O&amp;N UC'!$L227*'7. INPUT O&amp;N UC'!$M227</f>
        <v>0</v>
      </c>
      <c r="AM546" s="297">
        <f>AM$76*'7. INPUT O&amp;N UC'!$L227*'7. INPUT O&amp;N UC'!$M227</f>
        <v>0</v>
      </c>
      <c r="AN546" s="297">
        <f>AN$76*'7. INPUT O&amp;N UC'!$L227*'7. INPUT O&amp;N UC'!$M227</f>
        <v>0</v>
      </c>
      <c r="AO546" s="297">
        <f>AO$76*'7. INPUT O&amp;N UC'!$L227*'7. INPUT O&amp;N UC'!$M227</f>
        <v>0</v>
      </c>
      <c r="AP546" s="297">
        <f>AP$76*'7. INPUT O&amp;N UC'!$L227*'7. INPUT O&amp;N UC'!$M227</f>
        <v>0</v>
      </c>
      <c r="AQ546" s="297">
        <f>AQ$76*'7. INPUT O&amp;N UC'!$L227*'7. INPUT O&amp;N UC'!$M227</f>
        <v>0</v>
      </c>
      <c r="AR546" s="297">
        <f>AR$76*'7. INPUT O&amp;N UC'!$L227*'7. INPUT O&amp;N UC'!$M227</f>
        <v>0</v>
      </c>
      <c r="AS546" s="297">
        <f>AS$76*'7. INPUT O&amp;N UC'!$L227*'7. INPUT O&amp;N UC'!$M227</f>
        <v>0</v>
      </c>
      <c r="AT546" s="297">
        <f>AT$76*'7. INPUT O&amp;N UC'!$L227*'7. INPUT O&amp;N UC'!$M227</f>
        <v>0</v>
      </c>
      <c r="AU546" s="297">
        <f>AU$76*'7. INPUT O&amp;N UC'!$L227*'7. INPUT O&amp;N UC'!$M227</f>
        <v>0</v>
      </c>
      <c r="AV546" s="297">
        <f>AV$76*'7. INPUT O&amp;N UC'!$L227*'7. INPUT O&amp;N UC'!$M227</f>
        <v>0</v>
      </c>
      <c r="AW546" s="297">
        <f>AW$76*'7. INPUT O&amp;N UC'!$L227*'7. INPUT O&amp;N UC'!$M227</f>
        <v>0</v>
      </c>
      <c r="AX546" s="297">
        <f>AX$76*'7. INPUT O&amp;N UC'!$L227*'7. INPUT O&amp;N UC'!$M227</f>
        <v>0</v>
      </c>
      <c r="AY546" s="297">
        <f>AY$76*'7. INPUT O&amp;N UC'!$L227*'7. INPUT O&amp;N UC'!$M227</f>
        <v>0</v>
      </c>
      <c r="AZ546" s="297">
        <f>AZ$76*'7. INPUT O&amp;N UC'!$L227*'7. INPUT O&amp;N UC'!$M227</f>
        <v>0</v>
      </c>
      <c r="BA546" s="297">
        <f>BA$76*'7. INPUT O&amp;N UC'!$L227*'7. INPUT O&amp;N UC'!$M227</f>
        <v>0</v>
      </c>
      <c r="BB546" s="297">
        <f>BB$76*'7. INPUT O&amp;N UC'!$L227*'7. INPUT O&amp;N UC'!$M227</f>
        <v>0</v>
      </c>
      <c r="BC546" s="297">
        <f>BC$76*'7. INPUT O&amp;N UC'!$L227*'7. INPUT O&amp;N UC'!$M227</f>
        <v>0</v>
      </c>
      <c r="BD546" s="297">
        <f>BD$76*'7. INPUT O&amp;N UC'!$L227*'7. INPUT O&amp;N UC'!$M227</f>
        <v>0</v>
      </c>
      <c r="BE546" s="297">
        <f>BE$76*'7. INPUT O&amp;N UC'!$L227*'7. INPUT O&amp;N UC'!$M227</f>
        <v>0</v>
      </c>
      <c r="BF546" s="297">
        <f>BF$76*'7. INPUT O&amp;N UC'!$L227*'7. INPUT O&amp;N UC'!$M227</f>
        <v>0</v>
      </c>
      <c r="BG546" s="297">
        <f>BG$76*'7. INPUT O&amp;N UC'!$L227*'7. INPUT O&amp;N UC'!$M227</f>
        <v>0</v>
      </c>
      <c r="BH546" s="297">
        <f>BH$76*'7. INPUT O&amp;N UC'!$L227*'7. INPUT O&amp;N UC'!$M227</f>
        <v>0</v>
      </c>
      <c r="BI546" s="297">
        <f>BI$76*'7. INPUT O&amp;N UC'!$L227*'7. INPUT O&amp;N UC'!$M227</f>
        <v>0</v>
      </c>
      <c r="BJ546" s="297">
        <f>BJ$76*'7. INPUT O&amp;N UC'!$L227*'7. INPUT O&amp;N UC'!$M227</f>
        <v>0</v>
      </c>
      <c r="BK546" s="297">
        <f>BK$76*'7. INPUT O&amp;N UC'!$L227*'7. INPUT O&amp;N UC'!$M227</f>
        <v>0</v>
      </c>
      <c r="BL546" s="297">
        <f>BL$76*'7. INPUT O&amp;N UC'!$L227*'7. INPUT O&amp;N UC'!$M227</f>
        <v>0</v>
      </c>
      <c r="BM546" s="297">
        <f>BM$76*'7. INPUT O&amp;N UC'!$L227*'7. INPUT O&amp;N UC'!$M227</f>
        <v>0</v>
      </c>
      <c r="BN546" s="297">
        <f>BN$76*'7. INPUT O&amp;N UC'!$L227*'7. INPUT O&amp;N UC'!$M227</f>
        <v>0</v>
      </c>
      <c r="BO546" s="297">
        <f>BO$76*'7. INPUT O&amp;N UC'!$L227*'7. INPUT O&amp;N UC'!$M227</f>
        <v>0</v>
      </c>
      <c r="BP546" s="297">
        <f>BP$76*'7. INPUT O&amp;N UC'!$L227*'7. INPUT O&amp;N UC'!$M227</f>
        <v>0</v>
      </c>
      <c r="BQ546" s="297">
        <f>BQ$76*'7. INPUT O&amp;N UC'!$L227*'7. INPUT O&amp;N UC'!$M227</f>
        <v>0</v>
      </c>
      <c r="BR546" s="297">
        <f>BR$76*'7. INPUT O&amp;N UC'!$L227*'7. INPUT O&amp;N UC'!$M227</f>
        <v>0</v>
      </c>
      <c r="BS546" s="297">
        <f>BS$76*'7. INPUT O&amp;N UC'!$L227*'7. INPUT O&amp;N UC'!$M227</f>
        <v>0</v>
      </c>
    </row>
    <row r="547" spans="1:71" s="80" customFormat="1" outlineLevel="2">
      <c r="B547" s="130" t="str">
        <f>'7. INPUT O&amp;N UC'!D228</f>
        <v>O&amp;N UC-4.4.2-Item #2</v>
      </c>
      <c r="C547" s="130">
        <f>'7. INPUT O&amp;N UC'!F228</f>
        <v>0</v>
      </c>
      <c r="E547" s="297">
        <f t="shared" si="291"/>
        <v>0</v>
      </c>
      <c r="F547" s="297">
        <f t="shared" si="292"/>
        <v>0</v>
      </c>
      <c r="G547" s="297">
        <f t="shared" si="293"/>
        <v>0</v>
      </c>
      <c r="H547" s="297">
        <f t="shared" si="294"/>
        <v>0</v>
      </c>
      <c r="I547" s="297">
        <f t="shared" si="295"/>
        <v>0</v>
      </c>
      <c r="J547" s="297">
        <f t="shared" si="296"/>
        <v>0</v>
      </c>
      <c r="K547" s="291"/>
      <c r="L547" s="297">
        <f>L$76*'7. INPUT O&amp;N UC'!$L228*'7. INPUT O&amp;N UC'!$M228</f>
        <v>0</v>
      </c>
      <c r="M547" s="297">
        <f>M$76*'7. INPUT O&amp;N UC'!$L228*'7. INPUT O&amp;N UC'!$M228</f>
        <v>0</v>
      </c>
      <c r="N547" s="297">
        <f>N$76*'7. INPUT O&amp;N UC'!$L228*'7. INPUT O&amp;N UC'!$M228</f>
        <v>0</v>
      </c>
      <c r="O547" s="297">
        <f>O$76*'7. INPUT O&amp;N UC'!$L228*'7. INPUT O&amp;N UC'!$M228</f>
        <v>0</v>
      </c>
      <c r="P547" s="297">
        <f>P$76*'7. INPUT O&amp;N UC'!$L228*'7. INPUT O&amp;N UC'!$M228</f>
        <v>0</v>
      </c>
      <c r="Q547" s="297">
        <f>Q$76*'7. INPUT O&amp;N UC'!$L228*'7. INPUT O&amp;N UC'!$M228</f>
        <v>0</v>
      </c>
      <c r="R547" s="297">
        <f>R$76*'7. INPUT O&amp;N UC'!$L228*'7. INPUT O&amp;N UC'!$M228</f>
        <v>0</v>
      </c>
      <c r="S547" s="297">
        <f>S$76*'7. INPUT O&amp;N UC'!$L228*'7. INPUT O&amp;N UC'!$M228</f>
        <v>0</v>
      </c>
      <c r="T547" s="297">
        <f>T$76*'7. INPUT O&amp;N UC'!$L228*'7. INPUT O&amp;N UC'!$M228</f>
        <v>0</v>
      </c>
      <c r="U547" s="297">
        <f>U$76*'7. INPUT O&amp;N UC'!$L228*'7. INPUT O&amp;N UC'!$M228</f>
        <v>0</v>
      </c>
      <c r="V547" s="297">
        <f>V$76*'7. INPUT O&amp;N UC'!$L228*'7. INPUT O&amp;N UC'!$M228</f>
        <v>0</v>
      </c>
      <c r="W547" s="297">
        <f>W$76*'7. INPUT O&amp;N UC'!$L228*'7. INPUT O&amp;N UC'!$M228</f>
        <v>0</v>
      </c>
      <c r="X547" s="297">
        <f>X$76*'7. INPUT O&amp;N UC'!$L228*'7. INPUT O&amp;N UC'!$M228</f>
        <v>0</v>
      </c>
      <c r="Y547" s="297">
        <f>Y$76*'7. INPUT O&amp;N UC'!$L228*'7. INPUT O&amp;N UC'!$M228</f>
        <v>0</v>
      </c>
      <c r="Z547" s="297">
        <f>Z$76*'7. INPUT O&amp;N UC'!$L228*'7. INPUT O&amp;N UC'!$M228</f>
        <v>0</v>
      </c>
      <c r="AA547" s="297">
        <f>AA$76*'7. INPUT O&amp;N UC'!$L228*'7. INPUT O&amp;N UC'!$M228</f>
        <v>0</v>
      </c>
      <c r="AB547" s="297">
        <f>AB$76*'7. INPUT O&amp;N UC'!$L228*'7. INPUT O&amp;N UC'!$M228</f>
        <v>0</v>
      </c>
      <c r="AC547" s="297">
        <f>AC$76*'7. INPUT O&amp;N UC'!$L228*'7. INPUT O&amp;N UC'!$M228</f>
        <v>0</v>
      </c>
      <c r="AD547" s="297">
        <f>AD$76*'7. INPUT O&amp;N UC'!$L228*'7. INPUT O&amp;N UC'!$M228</f>
        <v>0</v>
      </c>
      <c r="AE547" s="297">
        <f>AE$76*'7. INPUT O&amp;N UC'!$L228*'7. INPUT O&amp;N UC'!$M228</f>
        <v>0</v>
      </c>
      <c r="AF547" s="297">
        <f>AF$76*'7. INPUT O&amp;N UC'!$L228*'7. INPUT O&amp;N UC'!$M228</f>
        <v>0</v>
      </c>
      <c r="AG547" s="297">
        <f>AG$76*'7. INPUT O&amp;N UC'!$L228*'7. INPUT O&amp;N UC'!$M228</f>
        <v>0</v>
      </c>
      <c r="AH547" s="297">
        <f>AH$76*'7. INPUT O&amp;N UC'!$L228*'7. INPUT O&amp;N UC'!$M228</f>
        <v>0</v>
      </c>
      <c r="AI547" s="297">
        <f>AI$76*'7. INPUT O&amp;N UC'!$L228*'7. INPUT O&amp;N UC'!$M228</f>
        <v>0</v>
      </c>
      <c r="AJ547" s="297">
        <f>AJ$76*'7. INPUT O&amp;N UC'!$L228*'7. INPUT O&amp;N UC'!$M228</f>
        <v>0</v>
      </c>
      <c r="AK547" s="297">
        <f>AK$76*'7. INPUT O&amp;N UC'!$L228*'7. INPUT O&amp;N UC'!$M228</f>
        <v>0</v>
      </c>
      <c r="AL547" s="297">
        <f>AL$76*'7. INPUT O&amp;N UC'!$L228*'7. INPUT O&amp;N UC'!$M228</f>
        <v>0</v>
      </c>
      <c r="AM547" s="297">
        <f>AM$76*'7. INPUT O&amp;N UC'!$L228*'7. INPUT O&amp;N UC'!$M228</f>
        <v>0</v>
      </c>
      <c r="AN547" s="297">
        <f>AN$76*'7. INPUT O&amp;N UC'!$L228*'7. INPUT O&amp;N UC'!$M228</f>
        <v>0</v>
      </c>
      <c r="AO547" s="297">
        <f>AO$76*'7. INPUT O&amp;N UC'!$L228*'7. INPUT O&amp;N UC'!$M228</f>
        <v>0</v>
      </c>
      <c r="AP547" s="297">
        <f>AP$76*'7. INPUT O&amp;N UC'!$L228*'7. INPUT O&amp;N UC'!$M228</f>
        <v>0</v>
      </c>
      <c r="AQ547" s="297">
        <f>AQ$76*'7. INPUT O&amp;N UC'!$L228*'7. INPUT O&amp;N UC'!$M228</f>
        <v>0</v>
      </c>
      <c r="AR547" s="297">
        <f>AR$76*'7. INPUT O&amp;N UC'!$L228*'7. INPUT O&amp;N UC'!$M228</f>
        <v>0</v>
      </c>
      <c r="AS547" s="297">
        <f>AS$76*'7. INPUT O&amp;N UC'!$L228*'7. INPUT O&amp;N UC'!$M228</f>
        <v>0</v>
      </c>
      <c r="AT547" s="297">
        <f>AT$76*'7. INPUT O&amp;N UC'!$L228*'7. INPUT O&amp;N UC'!$M228</f>
        <v>0</v>
      </c>
      <c r="AU547" s="297">
        <f>AU$76*'7. INPUT O&amp;N UC'!$L228*'7. INPUT O&amp;N UC'!$M228</f>
        <v>0</v>
      </c>
      <c r="AV547" s="297">
        <f>AV$76*'7. INPUT O&amp;N UC'!$L228*'7. INPUT O&amp;N UC'!$M228</f>
        <v>0</v>
      </c>
      <c r="AW547" s="297">
        <f>AW$76*'7. INPUT O&amp;N UC'!$L228*'7. INPUT O&amp;N UC'!$M228</f>
        <v>0</v>
      </c>
      <c r="AX547" s="297">
        <f>AX$76*'7. INPUT O&amp;N UC'!$L228*'7. INPUT O&amp;N UC'!$M228</f>
        <v>0</v>
      </c>
      <c r="AY547" s="297">
        <f>AY$76*'7. INPUT O&amp;N UC'!$L228*'7. INPUT O&amp;N UC'!$M228</f>
        <v>0</v>
      </c>
      <c r="AZ547" s="297">
        <f>AZ$76*'7. INPUT O&amp;N UC'!$L228*'7. INPUT O&amp;N UC'!$M228</f>
        <v>0</v>
      </c>
      <c r="BA547" s="297">
        <f>BA$76*'7. INPUT O&amp;N UC'!$L228*'7. INPUT O&amp;N UC'!$M228</f>
        <v>0</v>
      </c>
      <c r="BB547" s="297">
        <f>BB$76*'7. INPUT O&amp;N UC'!$L228*'7. INPUT O&amp;N UC'!$M228</f>
        <v>0</v>
      </c>
      <c r="BC547" s="297">
        <f>BC$76*'7. INPUT O&amp;N UC'!$L228*'7. INPUT O&amp;N UC'!$M228</f>
        <v>0</v>
      </c>
      <c r="BD547" s="297">
        <f>BD$76*'7. INPUT O&amp;N UC'!$L228*'7. INPUT O&amp;N UC'!$M228</f>
        <v>0</v>
      </c>
      <c r="BE547" s="297">
        <f>BE$76*'7. INPUT O&amp;N UC'!$L228*'7. INPUT O&amp;N UC'!$M228</f>
        <v>0</v>
      </c>
      <c r="BF547" s="297">
        <f>BF$76*'7. INPUT O&amp;N UC'!$L228*'7. INPUT O&amp;N UC'!$M228</f>
        <v>0</v>
      </c>
      <c r="BG547" s="297">
        <f>BG$76*'7. INPUT O&amp;N UC'!$L228*'7. INPUT O&amp;N UC'!$M228</f>
        <v>0</v>
      </c>
      <c r="BH547" s="297">
        <f>BH$76*'7. INPUT O&amp;N UC'!$L228*'7. INPUT O&amp;N UC'!$M228</f>
        <v>0</v>
      </c>
      <c r="BI547" s="297">
        <f>BI$76*'7. INPUT O&amp;N UC'!$L228*'7. INPUT O&amp;N UC'!$M228</f>
        <v>0</v>
      </c>
      <c r="BJ547" s="297">
        <f>BJ$76*'7. INPUT O&amp;N UC'!$L228*'7. INPUT O&amp;N UC'!$M228</f>
        <v>0</v>
      </c>
      <c r="BK547" s="297">
        <f>BK$76*'7. INPUT O&amp;N UC'!$L228*'7. INPUT O&amp;N UC'!$M228</f>
        <v>0</v>
      </c>
      <c r="BL547" s="297">
        <f>BL$76*'7. INPUT O&amp;N UC'!$L228*'7. INPUT O&amp;N UC'!$M228</f>
        <v>0</v>
      </c>
      <c r="BM547" s="297">
        <f>BM$76*'7. INPUT O&amp;N UC'!$L228*'7. INPUT O&amp;N UC'!$M228</f>
        <v>0</v>
      </c>
      <c r="BN547" s="297">
        <f>BN$76*'7. INPUT O&amp;N UC'!$L228*'7. INPUT O&amp;N UC'!$M228</f>
        <v>0</v>
      </c>
      <c r="BO547" s="297">
        <f>BO$76*'7. INPUT O&amp;N UC'!$L228*'7. INPUT O&amp;N UC'!$M228</f>
        <v>0</v>
      </c>
      <c r="BP547" s="297">
        <f>BP$76*'7. INPUT O&amp;N UC'!$L228*'7. INPUT O&amp;N UC'!$M228</f>
        <v>0</v>
      </c>
      <c r="BQ547" s="297">
        <f>BQ$76*'7. INPUT O&amp;N UC'!$L228*'7. INPUT O&amp;N UC'!$M228</f>
        <v>0</v>
      </c>
      <c r="BR547" s="297">
        <f>BR$76*'7. INPUT O&amp;N UC'!$L228*'7. INPUT O&amp;N UC'!$M228</f>
        <v>0</v>
      </c>
      <c r="BS547" s="297">
        <f>BS$76*'7. INPUT O&amp;N UC'!$L228*'7. INPUT O&amp;N UC'!$M228</f>
        <v>0</v>
      </c>
    </row>
    <row r="548" spans="1:71" s="80" customFormat="1" outlineLevel="2">
      <c r="B548" s="130" t="str">
        <f>'7. INPUT O&amp;N UC'!D229</f>
        <v>O&amp;N UC-4.4.2-Item #3</v>
      </c>
      <c r="C548" s="130">
        <f>'7. INPUT O&amp;N UC'!F229</f>
        <v>0</v>
      </c>
      <c r="E548" s="297">
        <f t="shared" si="291"/>
        <v>0</v>
      </c>
      <c r="F548" s="297">
        <f t="shared" si="292"/>
        <v>0</v>
      </c>
      <c r="G548" s="297">
        <f t="shared" si="293"/>
        <v>0</v>
      </c>
      <c r="H548" s="297">
        <f t="shared" si="294"/>
        <v>0</v>
      </c>
      <c r="I548" s="297">
        <f t="shared" si="295"/>
        <v>0</v>
      </c>
      <c r="J548" s="297">
        <f t="shared" si="296"/>
        <v>0</v>
      </c>
      <c r="K548" s="291"/>
      <c r="L548" s="297">
        <f>L$76*'7. INPUT O&amp;N UC'!$L229*'7. INPUT O&amp;N UC'!$M229</f>
        <v>0</v>
      </c>
      <c r="M548" s="297">
        <f>M$76*'7. INPUT O&amp;N UC'!$L229*'7. INPUT O&amp;N UC'!$M229</f>
        <v>0</v>
      </c>
      <c r="N548" s="297">
        <f>N$76*'7. INPUT O&amp;N UC'!$L229*'7. INPUT O&amp;N UC'!$M229</f>
        <v>0</v>
      </c>
      <c r="O548" s="297">
        <f>O$76*'7. INPUT O&amp;N UC'!$L229*'7. INPUT O&amp;N UC'!$M229</f>
        <v>0</v>
      </c>
      <c r="P548" s="297">
        <f>P$76*'7. INPUT O&amp;N UC'!$L229*'7. INPUT O&amp;N UC'!$M229</f>
        <v>0</v>
      </c>
      <c r="Q548" s="297">
        <f>Q$76*'7. INPUT O&amp;N UC'!$L229*'7. INPUT O&amp;N UC'!$M229</f>
        <v>0</v>
      </c>
      <c r="R548" s="297">
        <f>R$76*'7. INPUT O&amp;N UC'!$L229*'7. INPUT O&amp;N UC'!$M229</f>
        <v>0</v>
      </c>
      <c r="S548" s="297">
        <f>S$76*'7. INPUT O&amp;N UC'!$L229*'7. INPUT O&amp;N UC'!$M229</f>
        <v>0</v>
      </c>
      <c r="T548" s="297">
        <f>T$76*'7. INPUT O&amp;N UC'!$L229*'7. INPUT O&amp;N UC'!$M229</f>
        <v>0</v>
      </c>
      <c r="U548" s="297">
        <f>U$76*'7. INPUT O&amp;N UC'!$L229*'7. INPUT O&amp;N UC'!$M229</f>
        <v>0</v>
      </c>
      <c r="V548" s="297">
        <f>V$76*'7. INPUT O&amp;N UC'!$L229*'7. INPUT O&amp;N UC'!$M229</f>
        <v>0</v>
      </c>
      <c r="W548" s="297">
        <f>W$76*'7. INPUT O&amp;N UC'!$L229*'7. INPUT O&amp;N UC'!$M229</f>
        <v>0</v>
      </c>
      <c r="X548" s="297">
        <f>X$76*'7. INPUT O&amp;N UC'!$L229*'7. INPUT O&amp;N UC'!$M229</f>
        <v>0</v>
      </c>
      <c r="Y548" s="297">
        <f>Y$76*'7. INPUT O&amp;N UC'!$L229*'7. INPUT O&amp;N UC'!$M229</f>
        <v>0</v>
      </c>
      <c r="Z548" s="297">
        <f>Z$76*'7. INPUT O&amp;N UC'!$L229*'7. INPUT O&amp;N UC'!$M229</f>
        <v>0</v>
      </c>
      <c r="AA548" s="297">
        <f>AA$76*'7. INPUT O&amp;N UC'!$L229*'7. INPUT O&amp;N UC'!$M229</f>
        <v>0</v>
      </c>
      <c r="AB548" s="297">
        <f>AB$76*'7. INPUT O&amp;N UC'!$L229*'7. INPUT O&amp;N UC'!$M229</f>
        <v>0</v>
      </c>
      <c r="AC548" s="297">
        <f>AC$76*'7. INPUT O&amp;N UC'!$L229*'7. INPUT O&amp;N UC'!$M229</f>
        <v>0</v>
      </c>
      <c r="AD548" s="297">
        <f>AD$76*'7. INPUT O&amp;N UC'!$L229*'7. INPUT O&amp;N UC'!$M229</f>
        <v>0</v>
      </c>
      <c r="AE548" s="297">
        <f>AE$76*'7. INPUT O&amp;N UC'!$L229*'7. INPUT O&amp;N UC'!$M229</f>
        <v>0</v>
      </c>
      <c r="AF548" s="297">
        <f>AF$76*'7. INPUT O&amp;N UC'!$L229*'7. INPUT O&amp;N UC'!$M229</f>
        <v>0</v>
      </c>
      <c r="AG548" s="297">
        <f>AG$76*'7. INPUT O&amp;N UC'!$L229*'7. INPUT O&amp;N UC'!$M229</f>
        <v>0</v>
      </c>
      <c r="AH548" s="297">
        <f>AH$76*'7. INPUT O&amp;N UC'!$L229*'7. INPUT O&amp;N UC'!$M229</f>
        <v>0</v>
      </c>
      <c r="AI548" s="297">
        <f>AI$76*'7. INPUT O&amp;N UC'!$L229*'7. INPUT O&amp;N UC'!$M229</f>
        <v>0</v>
      </c>
      <c r="AJ548" s="297">
        <f>AJ$76*'7. INPUT O&amp;N UC'!$L229*'7. INPUT O&amp;N UC'!$M229</f>
        <v>0</v>
      </c>
      <c r="AK548" s="297">
        <f>AK$76*'7. INPUT O&amp;N UC'!$L229*'7. INPUT O&amp;N UC'!$M229</f>
        <v>0</v>
      </c>
      <c r="AL548" s="297">
        <f>AL$76*'7. INPUT O&amp;N UC'!$L229*'7. INPUT O&amp;N UC'!$M229</f>
        <v>0</v>
      </c>
      <c r="AM548" s="297">
        <f>AM$76*'7. INPUT O&amp;N UC'!$L229*'7. INPUT O&amp;N UC'!$M229</f>
        <v>0</v>
      </c>
      <c r="AN548" s="297">
        <f>AN$76*'7. INPUT O&amp;N UC'!$L229*'7. INPUT O&amp;N UC'!$M229</f>
        <v>0</v>
      </c>
      <c r="AO548" s="297">
        <f>AO$76*'7. INPUT O&amp;N UC'!$L229*'7. INPUT O&amp;N UC'!$M229</f>
        <v>0</v>
      </c>
      <c r="AP548" s="297">
        <f>AP$76*'7. INPUT O&amp;N UC'!$L229*'7. INPUT O&amp;N UC'!$M229</f>
        <v>0</v>
      </c>
      <c r="AQ548" s="297">
        <f>AQ$76*'7. INPUT O&amp;N UC'!$L229*'7. INPUT O&amp;N UC'!$M229</f>
        <v>0</v>
      </c>
      <c r="AR548" s="297">
        <f>AR$76*'7. INPUT O&amp;N UC'!$L229*'7. INPUT O&amp;N UC'!$M229</f>
        <v>0</v>
      </c>
      <c r="AS548" s="297">
        <f>AS$76*'7. INPUT O&amp;N UC'!$L229*'7. INPUT O&amp;N UC'!$M229</f>
        <v>0</v>
      </c>
      <c r="AT548" s="297">
        <f>AT$76*'7. INPUT O&amp;N UC'!$L229*'7. INPUT O&amp;N UC'!$M229</f>
        <v>0</v>
      </c>
      <c r="AU548" s="297">
        <f>AU$76*'7. INPUT O&amp;N UC'!$L229*'7. INPUT O&amp;N UC'!$M229</f>
        <v>0</v>
      </c>
      <c r="AV548" s="297">
        <f>AV$76*'7. INPUT O&amp;N UC'!$L229*'7. INPUT O&amp;N UC'!$M229</f>
        <v>0</v>
      </c>
      <c r="AW548" s="297">
        <f>AW$76*'7. INPUT O&amp;N UC'!$L229*'7. INPUT O&amp;N UC'!$M229</f>
        <v>0</v>
      </c>
      <c r="AX548" s="297">
        <f>AX$76*'7. INPUT O&amp;N UC'!$L229*'7. INPUT O&amp;N UC'!$M229</f>
        <v>0</v>
      </c>
      <c r="AY548" s="297">
        <f>AY$76*'7. INPUT O&amp;N UC'!$L229*'7. INPUT O&amp;N UC'!$M229</f>
        <v>0</v>
      </c>
      <c r="AZ548" s="297">
        <f>AZ$76*'7. INPUT O&amp;N UC'!$L229*'7. INPUT O&amp;N UC'!$M229</f>
        <v>0</v>
      </c>
      <c r="BA548" s="297">
        <f>BA$76*'7. INPUT O&amp;N UC'!$L229*'7. INPUT O&amp;N UC'!$M229</f>
        <v>0</v>
      </c>
      <c r="BB548" s="297">
        <f>BB$76*'7. INPUT O&amp;N UC'!$L229*'7. INPUT O&amp;N UC'!$M229</f>
        <v>0</v>
      </c>
      <c r="BC548" s="297">
        <f>BC$76*'7. INPUT O&amp;N UC'!$L229*'7. INPUT O&amp;N UC'!$M229</f>
        <v>0</v>
      </c>
      <c r="BD548" s="297">
        <f>BD$76*'7. INPUT O&amp;N UC'!$L229*'7. INPUT O&amp;N UC'!$M229</f>
        <v>0</v>
      </c>
      <c r="BE548" s="297">
        <f>BE$76*'7. INPUT O&amp;N UC'!$L229*'7. INPUT O&amp;N UC'!$M229</f>
        <v>0</v>
      </c>
      <c r="BF548" s="297">
        <f>BF$76*'7. INPUT O&amp;N UC'!$L229*'7. INPUT O&amp;N UC'!$M229</f>
        <v>0</v>
      </c>
      <c r="BG548" s="297">
        <f>BG$76*'7. INPUT O&amp;N UC'!$L229*'7. INPUT O&amp;N UC'!$M229</f>
        <v>0</v>
      </c>
      <c r="BH548" s="297">
        <f>BH$76*'7. INPUT O&amp;N UC'!$L229*'7. INPUT O&amp;N UC'!$M229</f>
        <v>0</v>
      </c>
      <c r="BI548" s="297">
        <f>BI$76*'7. INPUT O&amp;N UC'!$L229*'7. INPUT O&amp;N UC'!$M229</f>
        <v>0</v>
      </c>
      <c r="BJ548" s="297">
        <f>BJ$76*'7. INPUT O&amp;N UC'!$L229*'7. INPUT O&amp;N UC'!$M229</f>
        <v>0</v>
      </c>
      <c r="BK548" s="297">
        <f>BK$76*'7. INPUT O&amp;N UC'!$L229*'7. INPUT O&amp;N UC'!$M229</f>
        <v>0</v>
      </c>
      <c r="BL548" s="297">
        <f>BL$76*'7. INPUT O&amp;N UC'!$L229*'7. INPUT O&amp;N UC'!$M229</f>
        <v>0</v>
      </c>
      <c r="BM548" s="297">
        <f>BM$76*'7. INPUT O&amp;N UC'!$L229*'7. INPUT O&amp;N UC'!$M229</f>
        <v>0</v>
      </c>
      <c r="BN548" s="297">
        <f>BN$76*'7. INPUT O&amp;N UC'!$L229*'7. INPUT O&amp;N UC'!$M229</f>
        <v>0</v>
      </c>
      <c r="BO548" s="297">
        <f>BO$76*'7. INPUT O&amp;N UC'!$L229*'7. INPUT O&amp;N UC'!$M229</f>
        <v>0</v>
      </c>
      <c r="BP548" s="297">
        <f>BP$76*'7. INPUT O&amp;N UC'!$L229*'7. INPUT O&amp;N UC'!$M229</f>
        <v>0</v>
      </c>
      <c r="BQ548" s="297">
        <f>BQ$76*'7. INPUT O&amp;N UC'!$L229*'7. INPUT O&amp;N UC'!$M229</f>
        <v>0</v>
      </c>
      <c r="BR548" s="297">
        <f>BR$76*'7. INPUT O&amp;N UC'!$L229*'7. INPUT O&amp;N UC'!$M229</f>
        <v>0</v>
      </c>
      <c r="BS548" s="297">
        <f>BS$76*'7. INPUT O&amp;N UC'!$L229*'7. INPUT O&amp;N UC'!$M229</f>
        <v>0</v>
      </c>
    </row>
    <row r="549" spans="1:71" s="80" customFormat="1" outlineLevel="2">
      <c r="B549" s="130" t="str">
        <f>'7. INPUT O&amp;N UC'!D230</f>
        <v>O&amp;N UC-4.4.2-Item #4</v>
      </c>
      <c r="C549" s="130">
        <f>'7. INPUT O&amp;N UC'!F230</f>
        <v>0</v>
      </c>
      <c r="E549" s="297">
        <f t="shared" si="291"/>
        <v>0</v>
      </c>
      <c r="F549" s="297">
        <f t="shared" si="292"/>
        <v>0</v>
      </c>
      <c r="G549" s="297">
        <f t="shared" si="293"/>
        <v>0</v>
      </c>
      <c r="H549" s="297">
        <f t="shared" si="294"/>
        <v>0</v>
      </c>
      <c r="I549" s="297">
        <f t="shared" si="295"/>
        <v>0</v>
      </c>
      <c r="J549" s="297">
        <f t="shared" si="296"/>
        <v>0</v>
      </c>
      <c r="K549" s="291"/>
      <c r="L549" s="297">
        <f>L$76*'7. INPUT O&amp;N UC'!$L230*'7. INPUT O&amp;N UC'!$M230</f>
        <v>0</v>
      </c>
      <c r="M549" s="297">
        <f>M$76*'7. INPUT O&amp;N UC'!$L230*'7. INPUT O&amp;N UC'!$M230</f>
        <v>0</v>
      </c>
      <c r="N549" s="297">
        <f>N$76*'7. INPUT O&amp;N UC'!$L230*'7. INPUT O&amp;N UC'!$M230</f>
        <v>0</v>
      </c>
      <c r="O549" s="297">
        <f>O$76*'7. INPUT O&amp;N UC'!$L230*'7. INPUT O&amp;N UC'!$M230</f>
        <v>0</v>
      </c>
      <c r="P549" s="297">
        <f>P$76*'7. INPUT O&amp;N UC'!$L230*'7. INPUT O&amp;N UC'!$M230</f>
        <v>0</v>
      </c>
      <c r="Q549" s="297">
        <f>Q$76*'7. INPUT O&amp;N UC'!$L230*'7. INPUT O&amp;N UC'!$M230</f>
        <v>0</v>
      </c>
      <c r="R549" s="297">
        <f>R$76*'7. INPUT O&amp;N UC'!$L230*'7. INPUT O&amp;N UC'!$M230</f>
        <v>0</v>
      </c>
      <c r="S549" s="297">
        <f>S$76*'7. INPUT O&amp;N UC'!$L230*'7. INPUT O&amp;N UC'!$M230</f>
        <v>0</v>
      </c>
      <c r="T549" s="297">
        <f>T$76*'7. INPUT O&amp;N UC'!$L230*'7. INPUT O&amp;N UC'!$M230</f>
        <v>0</v>
      </c>
      <c r="U549" s="297">
        <f>U$76*'7. INPUT O&amp;N UC'!$L230*'7. INPUT O&amp;N UC'!$M230</f>
        <v>0</v>
      </c>
      <c r="V549" s="297">
        <f>V$76*'7. INPUT O&amp;N UC'!$L230*'7. INPUT O&amp;N UC'!$M230</f>
        <v>0</v>
      </c>
      <c r="W549" s="297">
        <f>W$76*'7. INPUT O&amp;N UC'!$L230*'7. INPUT O&amp;N UC'!$M230</f>
        <v>0</v>
      </c>
      <c r="X549" s="297">
        <f>X$76*'7. INPUT O&amp;N UC'!$L230*'7. INPUT O&amp;N UC'!$M230</f>
        <v>0</v>
      </c>
      <c r="Y549" s="297">
        <f>Y$76*'7. INPUT O&amp;N UC'!$L230*'7. INPUT O&amp;N UC'!$M230</f>
        <v>0</v>
      </c>
      <c r="Z549" s="297">
        <f>Z$76*'7. INPUT O&amp;N UC'!$L230*'7. INPUT O&amp;N UC'!$M230</f>
        <v>0</v>
      </c>
      <c r="AA549" s="297">
        <f>AA$76*'7. INPUT O&amp;N UC'!$L230*'7. INPUT O&amp;N UC'!$M230</f>
        <v>0</v>
      </c>
      <c r="AB549" s="297">
        <f>AB$76*'7. INPUT O&amp;N UC'!$L230*'7. INPUT O&amp;N UC'!$M230</f>
        <v>0</v>
      </c>
      <c r="AC549" s="297">
        <f>AC$76*'7. INPUT O&amp;N UC'!$L230*'7. INPUT O&amp;N UC'!$M230</f>
        <v>0</v>
      </c>
      <c r="AD549" s="297">
        <f>AD$76*'7. INPUT O&amp;N UC'!$L230*'7. INPUT O&amp;N UC'!$M230</f>
        <v>0</v>
      </c>
      <c r="AE549" s="297">
        <f>AE$76*'7. INPUT O&amp;N UC'!$L230*'7. INPUT O&amp;N UC'!$M230</f>
        <v>0</v>
      </c>
      <c r="AF549" s="297">
        <f>AF$76*'7. INPUT O&amp;N UC'!$L230*'7. INPUT O&amp;N UC'!$M230</f>
        <v>0</v>
      </c>
      <c r="AG549" s="297">
        <f>AG$76*'7. INPUT O&amp;N UC'!$L230*'7. INPUT O&amp;N UC'!$M230</f>
        <v>0</v>
      </c>
      <c r="AH549" s="297">
        <f>AH$76*'7. INPUT O&amp;N UC'!$L230*'7. INPUT O&amp;N UC'!$M230</f>
        <v>0</v>
      </c>
      <c r="AI549" s="297">
        <f>AI$76*'7. INPUT O&amp;N UC'!$L230*'7. INPUT O&amp;N UC'!$M230</f>
        <v>0</v>
      </c>
      <c r="AJ549" s="297">
        <f>AJ$76*'7. INPUT O&amp;N UC'!$L230*'7. INPUT O&amp;N UC'!$M230</f>
        <v>0</v>
      </c>
      <c r="AK549" s="297">
        <f>AK$76*'7. INPUT O&amp;N UC'!$L230*'7. INPUT O&amp;N UC'!$M230</f>
        <v>0</v>
      </c>
      <c r="AL549" s="297">
        <f>AL$76*'7. INPUT O&amp;N UC'!$L230*'7. INPUT O&amp;N UC'!$M230</f>
        <v>0</v>
      </c>
      <c r="AM549" s="297">
        <f>AM$76*'7. INPUT O&amp;N UC'!$L230*'7. INPUT O&amp;N UC'!$M230</f>
        <v>0</v>
      </c>
      <c r="AN549" s="297">
        <f>AN$76*'7. INPUT O&amp;N UC'!$L230*'7. INPUT O&amp;N UC'!$M230</f>
        <v>0</v>
      </c>
      <c r="AO549" s="297">
        <f>AO$76*'7. INPUT O&amp;N UC'!$L230*'7. INPUT O&amp;N UC'!$M230</f>
        <v>0</v>
      </c>
      <c r="AP549" s="297">
        <f>AP$76*'7. INPUT O&amp;N UC'!$L230*'7. INPUT O&amp;N UC'!$M230</f>
        <v>0</v>
      </c>
      <c r="AQ549" s="297">
        <f>AQ$76*'7. INPUT O&amp;N UC'!$L230*'7. INPUT O&amp;N UC'!$M230</f>
        <v>0</v>
      </c>
      <c r="AR549" s="297">
        <f>AR$76*'7. INPUT O&amp;N UC'!$L230*'7. INPUT O&amp;N UC'!$M230</f>
        <v>0</v>
      </c>
      <c r="AS549" s="297">
        <f>AS$76*'7. INPUT O&amp;N UC'!$L230*'7. INPUT O&amp;N UC'!$M230</f>
        <v>0</v>
      </c>
      <c r="AT549" s="297">
        <f>AT$76*'7. INPUT O&amp;N UC'!$L230*'7. INPUT O&amp;N UC'!$M230</f>
        <v>0</v>
      </c>
      <c r="AU549" s="297">
        <f>AU$76*'7. INPUT O&amp;N UC'!$L230*'7. INPUT O&amp;N UC'!$M230</f>
        <v>0</v>
      </c>
      <c r="AV549" s="297">
        <f>AV$76*'7. INPUT O&amp;N UC'!$L230*'7. INPUT O&amp;N UC'!$M230</f>
        <v>0</v>
      </c>
      <c r="AW549" s="297">
        <f>AW$76*'7. INPUT O&amp;N UC'!$L230*'7. INPUT O&amp;N UC'!$M230</f>
        <v>0</v>
      </c>
      <c r="AX549" s="297">
        <f>AX$76*'7. INPUT O&amp;N UC'!$L230*'7. INPUT O&amp;N UC'!$M230</f>
        <v>0</v>
      </c>
      <c r="AY549" s="297">
        <f>AY$76*'7. INPUT O&amp;N UC'!$L230*'7. INPUT O&amp;N UC'!$M230</f>
        <v>0</v>
      </c>
      <c r="AZ549" s="297">
        <f>AZ$76*'7. INPUT O&amp;N UC'!$L230*'7. INPUT O&amp;N UC'!$M230</f>
        <v>0</v>
      </c>
      <c r="BA549" s="297">
        <f>BA$76*'7. INPUT O&amp;N UC'!$L230*'7. INPUT O&amp;N UC'!$M230</f>
        <v>0</v>
      </c>
      <c r="BB549" s="297">
        <f>BB$76*'7. INPUT O&amp;N UC'!$L230*'7. INPUT O&amp;N UC'!$M230</f>
        <v>0</v>
      </c>
      <c r="BC549" s="297">
        <f>BC$76*'7. INPUT O&amp;N UC'!$L230*'7. INPUT O&amp;N UC'!$M230</f>
        <v>0</v>
      </c>
      <c r="BD549" s="297">
        <f>BD$76*'7. INPUT O&amp;N UC'!$L230*'7. INPUT O&amp;N UC'!$M230</f>
        <v>0</v>
      </c>
      <c r="BE549" s="297">
        <f>BE$76*'7. INPUT O&amp;N UC'!$L230*'7. INPUT O&amp;N UC'!$M230</f>
        <v>0</v>
      </c>
      <c r="BF549" s="297">
        <f>BF$76*'7. INPUT O&amp;N UC'!$L230*'7. INPUT O&amp;N UC'!$M230</f>
        <v>0</v>
      </c>
      <c r="BG549" s="297">
        <f>BG$76*'7. INPUT O&amp;N UC'!$L230*'7. INPUT O&amp;N UC'!$M230</f>
        <v>0</v>
      </c>
      <c r="BH549" s="297">
        <f>BH$76*'7. INPUT O&amp;N UC'!$L230*'7. INPUT O&amp;N UC'!$M230</f>
        <v>0</v>
      </c>
      <c r="BI549" s="297">
        <f>BI$76*'7. INPUT O&amp;N UC'!$L230*'7. INPUT O&amp;N UC'!$M230</f>
        <v>0</v>
      </c>
      <c r="BJ549" s="297">
        <f>BJ$76*'7. INPUT O&amp;N UC'!$L230*'7. INPUT O&amp;N UC'!$M230</f>
        <v>0</v>
      </c>
      <c r="BK549" s="297">
        <f>BK$76*'7. INPUT O&amp;N UC'!$L230*'7. INPUT O&amp;N UC'!$M230</f>
        <v>0</v>
      </c>
      <c r="BL549" s="297">
        <f>BL$76*'7. INPUT O&amp;N UC'!$L230*'7. INPUT O&amp;N UC'!$M230</f>
        <v>0</v>
      </c>
      <c r="BM549" s="297">
        <f>BM$76*'7. INPUT O&amp;N UC'!$L230*'7. INPUT O&amp;N UC'!$M230</f>
        <v>0</v>
      </c>
      <c r="BN549" s="297">
        <f>BN$76*'7. INPUT O&amp;N UC'!$L230*'7. INPUT O&amp;N UC'!$M230</f>
        <v>0</v>
      </c>
      <c r="BO549" s="297">
        <f>BO$76*'7. INPUT O&amp;N UC'!$L230*'7. INPUT O&amp;N UC'!$M230</f>
        <v>0</v>
      </c>
      <c r="BP549" s="297">
        <f>BP$76*'7. INPUT O&amp;N UC'!$L230*'7. INPUT O&amp;N UC'!$M230</f>
        <v>0</v>
      </c>
      <c r="BQ549" s="297">
        <f>BQ$76*'7. INPUT O&amp;N UC'!$L230*'7. INPUT O&amp;N UC'!$M230</f>
        <v>0</v>
      </c>
      <c r="BR549" s="297">
        <f>BR$76*'7. INPUT O&amp;N UC'!$L230*'7. INPUT O&amp;N UC'!$M230</f>
        <v>0</v>
      </c>
      <c r="BS549" s="297">
        <f>BS$76*'7. INPUT O&amp;N UC'!$L230*'7. INPUT O&amp;N UC'!$M230</f>
        <v>0</v>
      </c>
    </row>
    <row r="550" spans="1:71" s="80" customFormat="1" outlineLevel="2">
      <c r="B550" s="130" t="str">
        <f>'7. INPUT O&amp;N UC'!D231</f>
        <v>O&amp;N UC-4.4.2-Item #5</v>
      </c>
      <c r="C550" s="130">
        <f>'7. INPUT O&amp;N UC'!F231</f>
        <v>0</v>
      </c>
      <c r="E550" s="297">
        <f t="shared" si="291"/>
        <v>0</v>
      </c>
      <c r="F550" s="297">
        <f t="shared" si="292"/>
        <v>0</v>
      </c>
      <c r="G550" s="297">
        <f t="shared" si="293"/>
        <v>0</v>
      </c>
      <c r="H550" s="297">
        <f t="shared" si="294"/>
        <v>0</v>
      </c>
      <c r="I550" s="297">
        <f t="shared" si="295"/>
        <v>0</v>
      </c>
      <c r="J550" s="297">
        <f t="shared" si="296"/>
        <v>0</v>
      </c>
      <c r="K550" s="291"/>
      <c r="L550" s="297">
        <f>L$76*'7. INPUT O&amp;N UC'!$L231*'7. INPUT O&amp;N UC'!$M231</f>
        <v>0</v>
      </c>
      <c r="M550" s="297">
        <f>M$76*'7. INPUT O&amp;N UC'!$L231*'7. INPUT O&amp;N UC'!$M231</f>
        <v>0</v>
      </c>
      <c r="N550" s="297">
        <f>N$76*'7. INPUT O&amp;N UC'!$L231*'7. INPUT O&amp;N UC'!$M231</f>
        <v>0</v>
      </c>
      <c r="O550" s="297">
        <f>O$76*'7. INPUT O&amp;N UC'!$L231*'7. INPUT O&amp;N UC'!$M231</f>
        <v>0</v>
      </c>
      <c r="P550" s="297">
        <f>P$76*'7. INPUT O&amp;N UC'!$L231*'7. INPUT O&amp;N UC'!$M231</f>
        <v>0</v>
      </c>
      <c r="Q550" s="297">
        <f>Q$76*'7. INPUT O&amp;N UC'!$L231*'7. INPUT O&amp;N UC'!$M231</f>
        <v>0</v>
      </c>
      <c r="R550" s="297">
        <f>R$76*'7. INPUT O&amp;N UC'!$L231*'7. INPUT O&amp;N UC'!$M231</f>
        <v>0</v>
      </c>
      <c r="S550" s="297">
        <f>S$76*'7. INPUT O&amp;N UC'!$L231*'7. INPUT O&amp;N UC'!$M231</f>
        <v>0</v>
      </c>
      <c r="T550" s="297">
        <f>T$76*'7. INPUT O&amp;N UC'!$L231*'7. INPUT O&amp;N UC'!$M231</f>
        <v>0</v>
      </c>
      <c r="U550" s="297">
        <f>U$76*'7. INPUT O&amp;N UC'!$L231*'7. INPUT O&amp;N UC'!$M231</f>
        <v>0</v>
      </c>
      <c r="V550" s="297">
        <f>V$76*'7. INPUT O&amp;N UC'!$L231*'7. INPUT O&amp;N UC'!$M231</f>
        <v>0</v>
      </c>
      <c r="W550" s="297">
        <f>W$76*'7. INPUT O&amp;N UC'!$L231*'7. INPUT O&amp;N UC'!$M231</f>
        <v>0</v>
      </c>
      <c r="X550" s="297">
        <f>X$76*'7. INPUT O&amp;N UC'!$L231*'7. INPUT O&amp;N UC'!$M231</f>
        <v>0</v>
      </c>
      <c r="Y550" s="297">
        <f>Y$76*'7. INPUT O&amp;N UC'!$L231*'7. INPUT O&amp;N UC'!$M231</f>
        <v>0</v>
      </c>
      <c r="Z550" s="297">
        <f>Z$76*'7. INPUT O&amp;N UC'!$L231*'7. INPUT O&amp;N UC'!$M231</f>
        <v>0</v>
      </c>
      <c r="AA550" s="297">
        <f>AA$76*'7. INPUT O&amp;N UC'!$L231*'7. INPUT O&amp;N UC'!$M231</f>
        <v>0</v>
      </c>
      <c r="AB550" s="297">
        <f>AB$76*'7. INPUT O&amp;N UC'!$L231*'7. INPUT O&amp;N UC'!$M231</f>
        <v>0</v>
      </c>
      <c r="AC550" s="297">
        <f>AC$76*'7. INPUT O&amp;N UC'!$L231*'7. INPUT O&amp;N UC'!$M231</f>
        <v>0</v>
      </c>
      <c r="AD550" s="297">
        <f>AD$76*'7. INPUT O&amp;N UC'!$L231*'7. INPUT O&amp;N UC'!$M231</f>
        <v>0</v>
      </c>
      <c r="AE550" s="297">
        <f>AE$76*'7. INPUT O&amp;N UC'!$L231*'7. INPUT O&amp;N UC'!$M231</f>
        <v>0</v>
      </c>
      <c r="AF550" s="297">
        <f>AF$76*'7. INPUT O&amp;N UC'!$L231*'7. INPUT O&amp;N UC'!$M231</f>
        <v>0</v>
      </c>
      <c r="AG550" s="297">
        <f>AG$76*'7. INPUT O&amp;N UC'!$L231*'7. INPUT O&amp;N UC'!$M231</f>
        <v>0</v>
      </c>
      <c r="AH550" s="297">
        <f>AH$76*'7. INPUT O&amp;N UC'!$L231*'7. INPUT O&amp;N UC'!$M231</f>
        <v>0</v>
      </c>
      <c r="AI550" s="297">
        <f>AI$76*'7. INPUT O&amp;N UC'!$L231*'7. INPUT O&amp;N UC'!$M231</f>
        <v>0</v>
      </c>
      <c r="AJ550" s="297">
        <f>AJ$76*'7. INPUT O&amp;N UC'!$L231*'7. INPUT O&amp;N UC'!$M231</f>
        <v>0</v>
      </c>
      <c r="AK550" s="297">
        <f>AK$76*'7. INPUT O&amp;N UC'!$L231*'7. INPUT O&amp;N UC'!$M231</f>
        <v>0</v>
      </c>
      <c r="AL550" s="297">
        <f>AL$76*'7. INPUT O&amp;N UC'!$L231*'7. INPUT O&amp;N UC'!$M231</f>
        <v>0</v>
      </c>
      <c r="AM550" s="297">
        <f>AM$76*'7. INPUT O&amp;N UC'!$L231*'7. INPUT O&amp;N UC'!$M231</f>
        <v>0</v>
      </c>
      <c r="AN550" s="297">
        <f>AN$76*'7. INPUT O&amp;N UC'!$L231*'7. INPUT O&amp;N UC'!$M231</f>
        <v>0</v>
      </c>
      <c r="AO550" s="297">
        <f>AO$76*'7. INPUT O&amp;N UC'!$L231*'7. INPUT O&amp;N UC'!$M231</f>
        <v>0</v>
      </c>
      <c r="AP550" s="297">
        <f>AP$76*'7. INPUT O&amp;N UC'!$L231*'7. INPUT O&amp;N UC'!$M231</f>
        <v>0</v>
      </c>
      <c r="AQ550" s="297">
        <f>AQ$76*'7. INPUT O&amp;N UC'!$L231*'7. INPUT O&amp;N UC'!$M231</f>
        <v>0</v>
      </c>
      <c r="AR550" s="297">
        <f>AR$76*'7. INPUT O&amp;N UC'!$L231*'7. INPUT O&amp;N UC'!$M231</f>
        <v>0</v>
      </c>
      <c r="AS550" s="297">
        <f>AS$76*'7. INPUT O&amp;N UC'!$L231*'7. INPUT O&amp;N UC'!$M231</f>
        <v>0</v>
      </c>
      <c r="AT550" s="297">
        <f>AT$76*'7. INPUT O&amp;N UC'!$L231*'7. INPUT O&amp;N UC'!$M231</f>
        <v>0</v>
      </c>
      <c r="AU550" s="297">
        <f>AU$76*'7. INPUT O&amp;N UC'!$L231*'7. INPUT O&amp;N UC'!$M231</f>
        <v>0</v>
      </c>
      <c r="AV550" s="297">
        <f>AV$76*'7. INPUT O&amp;N UC'!$L231*'7. INPUT O&amp;N UC'!$M231</f>
        <v>0</v>
      </c>
      <c r="AW550" s="297">
        <f>AW$76*'7. INPUT O&amp;N UC'!$L231*'7. INPUT O&amp;N UC'!$M231</f>
        <v>0</v>
      </c>
      <c r="AX550" s="297">
        <f>AX$76*'7. INPUT O&amp;N UC'!$L231*'7. INPUT O&amp;N UC'!$M231</f>
        <v>0</v>
      </c>
      <c r="AY550" s="297">
        <f>AY$76*'7. INPUT O&amp;N UC'!$L231*'7. INPUT O&amp;N UC'!$M231</f>
        <v>0</v>
      </c>
      <c r="AZ550" s="297">
        <f>AZ$76*'7. INPUT O&amp;N UC'!$L231*'7. INPUT O&amp;N UC'!$M231</f>
        <v>0</v>
      </c>
      <c r="BA550" s="297">
        <f>BA$76*'7. INPUT O&amp;N UC'!$L231*'7. INPUT O&amp;N UC'!$M231</f>
        <v>0</v>
      </c>
      <c r="BB550" s="297">
        <f>BB$76*'7. INPUT O&amp;N UC'!$L231*'7. INPUT O&amp;N UC'!$M231</f>
        <v>0</v>
      </c>
      <c r="BC550" s="297">
        <f>BC$76*'7. INPUT O&amp;N UC'!$L231*'7. INPUT O&amp;N UC'!$M231</f>
        <v>0</v>
      </c>
      <c r="BD550" s="297">
        <f>BD$76*'7. INPUT O&amp;N UC'!$L231*'7. INPUT O&amp;N UC'!$M231</f>
        <v>0</v>
      </c>
      <c r="BE550" s="297">
        <f>BE$76*'7. INPUT O&amp;N UC'!$L231*'7. INPUT O&amp;N UC'!$M231</f>
        <v>0</v>
      </c>
      <c r="BF550" s="297">
        <f>BF$76*'7. INPUT O&amp;N UC'!$L231*'7. INPUT O&amp;N UC'!$M231</f>
        <v>0</v>
      </c>
      <c r="BG550" s="297">
        <f>BG$76*'7. INPUT O&amp;N UC'!$L231*'7. INPUT O&amp;N UC'!$M231</f>
        <v>0</v>
      </c>
      <c r="BH550" s="297">
        <f>BH$76*'7. INPUT O&amp;N UC'!$L231*'7. INPUT O&amp;N UC'!$M231</f>
        <v>0</v>
      </c>
      <c r="BI550" s="297">
        <f>BI$76*'7. INPUT O&amp;N UC'!$L231*'7. INPUT O&amp;N UC'!$M231</f>
        <v>0</v>
      </c>
      <c r="BJ550" s="297">
        <f>BJ$76*'7. INPUT O&amp;N UC'!$L231*'7. INPUT O&amp;N UC'!$M231</f>
        <v>0</v>
      </c>
      <c r="BK550" s="297">
        <f>BK$76*'7. INPUT O&amp;N UC'!$L231*'7. INPUT O&amp;N UC'!$M231</f>
        <v>0</v>
      </c>
      <c r="BL550" s="297">
        <f>BL$76*'7. INPUT O&amp;N UC'!$L231*'7. INPUT O&amp;N UC'!$M231</f>
        <v>0</v>
      </c>
      <c r="BM550" s="297">
        <f>BM$76*'7. INPUT O&amp;N UC'!$L231*'7. INPUT O&amp;N UC'!$M231</f>
        <v>0</v>
      </c>
      <c r="BN550" s="297">
        <f>BN$76*'7. INPUT O&amp;N UC'!$L231*'7. INPUT O&amp;N UC'!$M231</f>
        <v>0</v>
      </c>
      <c r="BO550" s="297">
        <f>BO$76*'7. INPUT O&amp;N UC'!$L231*'7. INPUT O&amp;N UC'!$M231</f>
        <v>0</v>
      </c>
      <c r="BP550" s="297">
        <f>BP$76*'7. INPUT O&amp;N UC'!$L231*'7. INPUT O&amp;N UC'!$M231</f>
        <v>0</v>
      </c>
      <c r="BQ550" s="297">
        <f>BQ$76*'7. INPUT O&amp;N UC'!$L231*'7. INPUT O&amp;N UC'!$M231</f>
        <v>0</v>
      </c>
      <c r="BR550" s="297">
        <f>BR$76*'7. INPUT O&amp;N UC'!$L231*'7. INPUT O&amp;N UC'!$M231</f>
        <v>0</v>
      </c>
      <c r="BS550" s="297">
        <f>BS$76*'7. INPUT O&amp;N UC'!$L231*'7. INPUT O&amp;N UC'!$M231</f>
        <v>0</v>
      </c>
    </row>
    <row r="551" spans="1:71" s="80" customFormat="1" ht="16" outlineLevel="2">
      <c r="B551" s="130" t="str">
        <f>'7. INPUT O&amp;N UC'!D232</f>
        <v>O&amp;N UC-4.4.2-Item #6</v>
      </c>
      <c r="C551" s="130">
        <f>'7. INPUT O&amp;N UC'!F232</f>
        <v>0</v>
      </c>
      <c r="E551" s="297">
        <f t="shared" si="291"/>
        <v>0</v>
      </c>
      <c r="F551" s="297">
        <f t="shared" si="292"/>
        <v>0</v>
      </c>
      <c r="G551" s="297">
        <f t="shared" si="293"/>
        <v>0</v>
      </c>
      <c r="H551" s="297">
        <f t="shared" si="294"/>
        <v>0</v>
      </c>
      <c r="I551" s="297">
        <f t="shared" si="295"/>
        <v>0</v>
      </c>
      <c r="J551" s="297">
        <f t="shared" si="296"/>
        <v>0</v>
      </c>
      <c r="K551" s="319"/>
      <c r="L551" s="297">
        <f>L$76*'7. INPUT O&amp;N UC'!$L232*'7. INPUT O&amp;N UC'!$M232</f>
        <v>0</v>
      </c>
      <c r="M551" s="297">
        <f>M$76*'7. INPUT O&amp;N UC'!$L232*'7. INPUT O&amp;N UC'!$M232</f>
        <v>0</v>
      </c>
      <c r="N551" s="297">
        <f>N$76*'7. INPUT O&amp;N UC'!$L232*'7. INPUT O&amp;N UC'!$M232</f>
        <v>0</v>
      </c>
      <c r="O551" s="297">
        <f>O$76*'7. INPUT O&amp;N UC'!$L232*'7. INPUT O&amp;N UC'!$M232</f>
        <v>0</v>
      </c>
      <c r="P551" s="297">
        <f>P$76*'7. INPUT O&amp;N UC'!$L232*'7. INPUT O&amp;N UC'!$M232</f>
        <v>0</v>
      </c>
      <c r="Q551" s="297">
        <f>Q$76*'7. INPUT O&amp;N UC'!$L232*'7. INPUT O&amp;N UC'!$M232</f>
        <v>0</v>
      </c>
      <c r="R551" s="297">
        <f>R$76*'7. INPUT O&amp;N UC'!$L232*'7. INPUT O&amp;N UC'!$M232</f>
        <v>0</v>
      </c>
      <c r="S551" s="297">
        <f>S$76*'7. INPUT O&amp;N UC'!$L232*'7. INPUT O&amp;N UC'!$M232</f>
        <v>0</v>
      </c>
      <c r="T551" s="297">
        <f>T$76*'7. INPUT O&amp;N UC'!$L232*'7. INPUT O&amp;N UC'!$M232</f>
        <v>0</v>
      </c>
      <c r="U551" s="297">
        <f>U$76*'7. INPUT O&amp;N UC'!$L232*'7. INPUT O&amp;N UC'!$M232</f>
        <v>0</v>
      </c>
      <c r="V551" s="297">
        <f>V$76*'7. INPUT O&amp;N UC'!$L232*'7. INPUT O&amp;N UC'!$M232</f>
        <v>0</v>
      </c>
      <c r="W551" s="297">
        <f>W$76*'7. INPUT O&amp;N UC'!$L232*'7. INPUT O&amp;N UC'!$M232</f>
        <v>0</v>
      </c>
      <c r="X551" s="297">
        <f>X$76*'7. INPUT O&amp;N UC'!$L232*'7. INPUT O&amp;N UC'!$M232</f>
        <v>0</v>
      </c>
      <c r="Y551" s="297">
        <f>Y$76*'7. INPUT O&amp;N UC'!$L232*'7. INPUT O&amp;N UC'!$M232</f>
        <v>0</v>
      </c>
      <c r="Z551" s="297">
        <f>Z$76*'7. INPUT O&amp;N UC'!$L232*'7. INPUT O&amp;N UC'!$M232</f>
        <v>0</v>
      </c>
      <c r="AA551" s="297">
        <f>AA$76*'7. INPUT O&amp;N UC'!$L232*'7. INPUT O&amp;N UC'!$M232</f>
        <v>0</v>
      </c>
      <c r="AB551" s="297">
        <f>AB$76*'7. INPUT O&amp;N UC'!$L232*'7. INPUT O&amp;N UC'!$M232</f>
        <v>0</v>
      </c>
      <c r="AC551" s="297">
        <f>AC$76*'7. INPUT O&amp;N UC'!$L232*'7. INPUT O&amp;N UC'!$M232</f>
        <v>0</v>
      </c>
      <c r="AD551" s="297">
        <f>AD$76*'7. INPUT O&amp;N UC'!$L232*'7. INPUT O&amp;N UC'!$M232</f>
        <v>0</v>
      </c>
      <c r="AE551" s="297">
        <f>AE$76*'7. INPUT O&amp;N UC'!$L232*'7. INPUT O&amp;N UC'!$M232</f>
        <v>0</v>
      </c>
      <c r="AF551" s="297">
        <f>AF$76*'7. INPUT O&amp;N UC'!$L232*'7. INPUT O&amp;N UC'!$M232</f>
        <v>0</v>
      </c>
      <c r="AG551" s="297">
        <f>AG$76*'7. INPUT O&amp;N UC'!$L232*'7. INPUT O&amp;N UC'!$M232</f>
        <v>0</v>
      </c>
      <c r="AH551" s="297">
        <f>AH$76*'7. INPUT O&amp;N UC'!$L232*'7. INPUT O&amp;N UC'!$M232</f>
        <v>0</v>
      </c>
      <c r="AI551" s="297">
        <f>AI$76*'7. INPUT O&amp;N UC'!$L232*'7. INPUT O&amp;N UC'!$M232</f>
        <v>0</v>
      </c>
      <c r="AJ551" s="297">
        <f>AJ$76*'7. INPUT O&amp;N UC'!$L232*'7. INPUT O&amp;N UC'!$M232</f>
        <v>0</v>
      </c>
      <c r="AK551" s="297">
        <f>AK$76*'7. INPUT O&amp;N UC'!$L232*'7. INPUT O&amp;N UC'!$M232</f>
        <v>0</v>
      </c>
      <c r="AL551" s="297">
        <f>AL$76*'7. INPUT O&amp;N UC'!$L232*'7. INPUT O&amp;N UC'!$M232</f>
        <v>0</v>
      </c>
      <c r="AM551" s="297">
        <f>AM$76*'7. INPUT O&amp;N UC'!$L232*'7. INPUT O&amp;N UC'!$M232</f>
        <v>0</v>
      </c>
      <c r="AN551" s="297">
        <f>AN$76*'7. INPUT O&amp;N UC'!$L232*'7. INPUT O&amp;N UC'!$M232</f>
        <v>0</v>
      </c>
      <c r="AO551" s="297">
        <f>AO$76*'7. INPUT O&amp;N UC'!$L232*'7. INPUT O&amp;N UC'!$M232</f>
        <v>0</v>
      </c>
      <c r="AP551" s="297">
        <f>AP$76*'7. INPUT O&amp;N UC'!$L232*'7. INPUT O&amp;N UC'!$M232</f>
        <v>0</v>
      </c>
      <c r="AQ551" s="297">
        <f>AQ$76*'7. INPUT O&amp;N UC'!$L232*'7. INPUT O&amp;N UC'!$M232</f>
        <v>0</v>
      </c>
      <c r="AR551" s="297">
        <f>AR$76*'7. INPUT O&amp;N UC'!$L232*'7. INPUT O&amp;N UC'!$M232</f>
        <v>0</v>
      </c>
      <c r="AS551" s="297">
        <f>AS$76*'7. INPUT O&amp;N UC'!$L232*'7. INPUT O&amp;N UC'!$M232</f>
        <v>0</v>
      </c>
      <c r="AT551" s="297">
        <f>AT$76*'7. INPUT O&amp;N UC'!$L232*'7. INPUT O&amp;N UC'!$M232</f>
        <v>0</v>
      </c>
      <c r="AU551" s="297">
        <f>AU$76*'7. INPUT O&amp;N UC'!$L232*'7. INPUT O&amp;N UC'!$M232</f>
        <v>0</v>
      </c>
      <c r="AV551" s="297">
        <f>AV$76*'7. INPUT O&amp;N UC'!$L232*'7. INPUT O&amp;N UC'!$M232</f>
        <v>0</v>
      </c>
      <c r="AW551" s="297">
        <f>AW$76*'7. INPUT O&amp;N UC'!$L232*'7. INPUT O&amp;N UC'!$M232</f>
        <v>0</v>
      </c>
      <c r="AX551" s="297">
        <f>AX$76*'7. INPUT O&amp;N UC'!$L232*'7. INPUT O&amp;N UC'!$M232</f>
        <v>0</v>
      </c>
      <c r="AY551" s="297">
        <f>AY$76*'7. INPUT O&amp;N UC'!$L232*'7. INPUT O&amp;N UC'!$M232</f>
        <v>0</v>
      </c>
      <c r="AZ551" s="297">
        <f>AZ$76*'7. INPUT O&amp;N UC'!$L232*'7. INPUT O&amp;N UC'!$M232</f>
        <v>0</v>
      </c>
      <c r="BA551" s="297">
        <f>BA$76*'7. INPUT O&amp;N UC'!$L232*'7. INPUT O&amp;N UC'!$M232</f>
        <v>0</v>
      </c>
      <c r="BB551" s="297">
        <f>BB$76*'7. INPUT O&amp;N UC'!$L232*'7. INPUT O&amp;N UC'!$M232</f>
        <v>0</v>
      </c>
      <c r="BC551" s="297">
        <f>BC$76*'7. INPUT O&amp;N UC'!$L232*'7. INPUT O&amp;N UC'!$M232</f>
        <v>0</v>
      </c>
      <c r="BD551" s="297">
        <f>BD$76*'7. INPUT O&amp;N UC'!$L232*'7. INPUT O&amp;N UC'!$M232</f>
        <v>0</v>
      </c>
      <c r="BE551" s="297">
        <f>BE$76*'7. INPUT O&amp;N UC'!$L232*'7. INPUT O&amp;N UC'!$M232</f>
        <v>0</v>
      </c>
      <c r="BF551" s="297">
        <f>BF$76*'7. INPUT O&amp;N UC'!$L232*'7. INPUT O&amp;N UC'!$M232</f>
        <v>0</v>
      </c>
      <c r="BG551" s="297">
        <f>BG$76*'7. INPUT O&amp;N UC'!$L232*'7. INPUT O&amp;N UC'!$M232</f>
        <v>0</v>
      </c>
      <c r="BH551" s="297">
        <f>BH$76*'7. INPUT O&amp;N UC'!$L232*'7. INPUT O&amp;N UC'!$M232</f>
        <v>0</v>
      </c>
      <c r="BI551" s="297">
        <f>BI$76*'7. INPUT O&amp;N UC'!$L232*'7. INPUT O&amp;N UC'!$M232</f>
        <v>0</v>
      </c>
      <c r="BJ551" s="297">
        <f>BJ$76*'7. INPUT O&amp;N UC'!$L232*'7. INPUT O&amp;N UC'!$M232</f>
        <v>0</v>
      </c>
      <c r="BK551" s="297">
        <f>BK$76*'7. INPUT O&amp;N UC'!$L232*'7. INPUT O&amp;N UC'!$M232</f>
        <v>0</v>
      </c>
      <c r="BL551" s="297">
        <f>BL$76*'7. INPUT O&amp;N UC'!$L232*'7. INPUT O&amp;N UC'!$M232</f>
        <v>0</v>
      </c>
      <c r="BM551" s="297">
        <f>BM$76*'7. INPUT O&amp;N UC'!$L232*'7. INPUT O&amp;N UC'!$M232</f>
        <v>0</v>
      </c>
      <c r="BN551" s="297">
        <f>BN$76*'7. INPUT O&amp;N UC'!$L232*'7. INPUT O&amp;N UC'!$M232</f>
        <v>0</v>
      </c>
      <c r="BO551" s="297">
        <f>BO$76*'7. INPUT O&amp;N UC'!$L232*'7. INPUT O&amp;N UC'!$M232</f>
        <v>0</v>
      </c>
      <c r="BP551" s="297">
        <f>BP$76*'7. INPUT O&amp;N UC'!$L232*'7. INPUT O&amp;N UC'!$M232</f>
        <v>0</v>
      </c>
      <c r="BQ551" s="297">
        <f>BQ$76*'7. INPUT O&amp;N UC'!$L232*'7. INPUT O&amp;N UC'!$M232</f>
        <v>0</v>
      </c>
      <c r="BR551" s="297">
        <f>BR$76*'7. INPUT O&amp;N UC'!$L232*'7. INPUT O&amp;N UC'!$M232</f>
        <v>0</v>
      </c>
      <c r="BS551" s="297">
        <f>BS$76*'7. INPUT O&amp;N UC'!$L232*'7. INPUT O&amp;N UC'!$M232</f>
        <v>0</v>
      </c>
    </row>
    <row r="552" spans="1:71" s="80" customFormat="1" ht="16" outlineLevel="2">
      <c r="B552" s="130" t="str">
        <f>'7. INPUT O&amp;N UC'!D233</f>
        <v>O&amp;N UC-4.4.2-Item #7</v>
      </c>
      <c r="C552" s="130">
        <f>'7. INPUT O&amp;N UC'!F233</f>
        <v>0</v>
      </c>
      <c r="E552" s="297">
        <f t="shared" si="291"/>
        <v>0</v>
      </c>
      <c r="F552" s="297">
        <f t="shared" si="292"/>
        <v>0</v>
      </c>
      <c r="G552" s="297">
        <f t="shared" si="293"/>
        <v>0</v>
      </c>
      <c r="H552" s="297">
        <f t="shared" si="294"/>
        <v>0</v>
      </c>
      <c r="I552" s="297">
        <f t="shared" si="295"/>
        <v>0</v>
      </c>
      <c r="J552" s="297">
        <f t="shared" si="296"/>
        <v>0</v>
      </c>
      <c r="K552" s="319"/>
      <c r="L552" s="297">
        <f>L$76*'7. INPUT O&amp;N UC'!$L233*'7. INPUT O&amp;N UC'!$M233</f>
        <v>0</v>
      </c>
      <c r="M552" s="297">
        <f>M$76*'7. INPUT O&amp;N UC'!$L233*'7. INPUT O&amp;N UC'!$M233</f>
        <v>0</v>
      </c>
      <c r="N552" s="297">
        <f>N$76*'7. INPUT O&amp;N UC'!$L233*'7. INPUT O&amp;N UC'!$M233</f>
        <v>0</v>
      </c>
      <c r="O552" s="297">
        <f>O$76*'7. INPUT O&amp;N UC'!$L233*'7. INPUT O&amp;N UC'!$M233</f>
        <v>0</v>
      </c>
      <c r="P552" s="297">
        <f>P$76*'7. INPUT O&amp;N UC'!$L233*'7. INPUT O&amp;N UC'!$M233</f>
        <v>0</v>
      </c>
      <c r="Q552" s="297">
        <f>Q$76*'7. INPUT O&amp;N UC'!$L233*'7. INPUT O&amp;N UC'!$M233</f>
        <v>0</v>
      </c>
      <c r="R552" s="297">
        <f>R$76*'7. INPUT O&amp;N UC'!$L233*'7. INPUT O&amp;N UC'!$M233</f>
        <v>0</v>
      </c>
      <c r="S552" s="297">
        <f>S$76*'7. INPUT O&amp;N UC'!$L233*'7. INPUT O&amp;N UC'!$M233</f>
        <v>0</v>
      </c>
      <c r="T552" s="297">
        <f>T$76*'7. INPUT O&amp;N UC'!$L233*'7. INPUT O&amp;N UC'!$M233</f>
        <v>0</v>
      </c>
      <c r="U552" s="297">
        <f>U$76*'7. INPUT O&amp;N UC'!$L233*'7. INPUT O&amp;N UC'!$M233</f>
        <v>0</v>
      </c>
      <c r="V552" s="297">
        <f>V$76*'7. INPUT O&amp;N UC'!$L233*'7. INPUT O&amp;N UC'!$M233</f>
        <v>0</v>
      </c>
      <c r="W552" s="297">
        <f>W$76*'7. INPUT O&amp;N UC'!$L233*'7. INPUT O&amp;N UC'!$M233</f>
        <v>0</v>
      </c>
      <c r="X552" s="297">
        <f>X$76*'7. INPUT O&amp;N UC'!$L233*'7. INPUT O&amp;N UC'!$M233</f>
        <v>0</v>
      </c>
      <c r="Y552" s="297">
        <f>Y$76*'7. INPUT O&amp;N UC'!$L233*'7. INPUT O&amp;N UC'!$M233</f>
        <v>0</v>
      </c>
      <c r="Z552" s="297">
        <f>Z$76*'7. INPUT O&amp;N UC'!$L233*'7. INPUT O&amp;N UC'!$M233</f>
        <v>0</v>
      </c>
      <c r="AA552" s="297">
        <f>AA$76*'7. INPUT O&amp;N UC'!$L233*'7. INPUT O&amp;N UC'!$M233</f>
        <v>0</v>
      </c>
      <c r="AB552" s="297">
        <f>AB$76*'7. INPUT O&amp;N UC'!$L233*'7. INPUT O&amp;N UC'!$M233</f>
        <v>0</v>
      </c>
      <c r="AC552" s="297">
        <f>AC$76*'7. INPUT O&amp;N UC'!$L233*'7. INPUT O&amp;N UC'!$M233</f>
        <v>0</v>
      </c>
      <c r="AD552" s="297">
        <f>AD$76*'7. INPUT O&amp;N UC'!$L233*'7. INPUT O&amp;N UC'!$M233</f>
        <v>0</v>
      </c>
      <c r="AE552" s="297">
        <f>AE$76*'7. INPUT O&amp;N UC'!$L233*'7. INPUT O&amp;N UC'!$M233</f>
        <v>0</v>
      </c>
      <c r="AF552" s="297">
        <f>AF$76*'7. INPUT O&amp;N UC'!$L233*'7. INPUT O&amp;N UC'!$M233</f>
        <v>0</v>
      </c>
      <c r="AG552" s="297">
        <f>AG$76*'7. INPUT O&amp;N UC'!$L233*'7. INPUT O&amp;N UC'!$M233</f>
        <v>0</v>
      </c>
      <c r="AH552" s="297">
        <f>AH$76*'7. INPUT O&amp;N UC'!$L233*'7. INPUT O&amp;N UC'!$M233</f>
        <v>0</v>
      </c>
      <c r="AI552" s="297">
        <f>AI$76*'7. INPUT O&amp;N UC'!$L233*'7. INPUT O&amp;N UC'!$M233</f>
        <v>0</v>
      </c>
      <c r="AJ552" s="297">
        <f>AJ$76*'7. INPUT O&amp;N UC'!$L233*'7. INPUT O&amp;N UC'!$M233</f>
        <v>0</v>
      </c>
      <c r="AK552" s="297">
        <f>AK$76*'7. INPUT O&amp;N UC'!$L233*'7. INPUT O&amp;N UC'!$M233</f>
        <v>0</v>
      </c>
      <c r="AL552" s="297">
        <f>AL$76*'7. INPUT O&amp;N UC'!$L233*'7. INPUT O&amp;N UC'!$M233</f>
        <v>0</v>
      </c>
      <c r="AM552" s="297">
        <f>AM$76*'7. INPUT O&amp;N UC'!$L233*'7. INPUT O&amp;N UC'!$M233</f>
        <v>0</v>
      </c>
      <c r="AN552" s="297">
        <f>AN$76*'7. INPUT O&amp;N UC'!$L233*'7. INPUT O&amp;N UC'!$M233</f>
        <v>0</v>
      </c>
      <c r="AO552" s="297">
        <f>AO$76*'7. INPUT O&amp;N UC'!$L233*'7. INPUT O&amp;N UC'!$M233</f>
        <v>0</v>
      </c>
      <c r="AP552" s="297">
        <f>AP$76*'7. INPUT O&amp;N UC'!$L233*'7. INPUT O&amp;N UC'!$M233</f>
        <v>0</v>
      </c>
      <c r="AQ552" s="297">
        <f>AQ$76*'7. INPUT O&amp;N UC'!$L233*'7. INPUT O&amp;N UC'!$M233</f>
        <v>0</v>
      </c>
      <c r="AR552" s="297">
        <f>AR$76*'7. INPUT O&amp;N UC'!$L233*'7. INPUT O&amp;N UC'!$M233</f>
        <v>0</v>
      </c>
      <c r="AS552" s="297">
        <f>AS$76*'7. INPUT O&amp;N UC'!$L233*'7. INPUT O&amp;N UC'!$M233</f>
        <v>0</v>
      </c>
      <c r="AT552" s="297">
        <f>AT$76*'7. INPUT O&amp;N UC'!$L233*'7. INPUT O&amp;N UC'!$M233</f>
        <v>0</v>
      </c>
      <c r="AU552" s="297">
        <f>AU$76*'7. INPUT O&amp;N UC'!$L233*'7. INPUT O&amp;N UC'!$M233</f>
        <v>0</v>
      </c>
      <c r="AV552" s="297">
        <f>AV$76*'7. INPUT O&amp;N UC'!$L233*'7. INPUT O&amp;N UC'!$M233</f>
        <v>0</v>
      </c>
      <c r="AW552" s="297">
        <f>AW$76*'7. INPUT O&amp;N UC'!$L233*'7. INPUT O&amp;N UC'!$M233</f>
        <v>0</v>
      </c>
      <c r="AX552" s="297">
        <f>AX$76*'7. INPUT O&amp;N UC'!$L233*'7. INPUT O&amp;N UC'!$M233</f>
        <v>0</v>
      </c>
      <c r="AY552" s="297">
        <f>AY$76*'7. INPUT O&amp;N UC'!$L233*'7. INPUT O&amp;N UC'!$M233</f>
        <v>0</v>
      </c>
      <c r="AZ552" s="297">
        <f>AZ$76*'7. INPUT O&amp;N UC'!$L233*'7. INPUT O&amp;N UC'!$M233</f>
        <v>0</v>
      </c>
      <c r="BA552" s="297">
        <f>BA$76*'7. INPUT O&amp;N UC'!$L233*'7. INPUT O&amp;N UC'!$M233</f>
        <v>0</v>
      </c>
      <c r="BB552" s="297">
        <f>BB$76*'7. INPUT O&amp;N UC'!$L233*'7. INPUT O&amp;N UC'!$M233</f>
        <v>0</v>
      </c>
      <c r="BC552" s="297">
        <f>BC$76*'7. INPUT O&amp;N UC'!$L233*'7. INPUT O&amp;N UC'!$M233</f>
        <v>0</v>
      </c>
      <c r="BD552" s="297">
        <f>BD$76*'7. INPUT O&amp;N UC'!$L233*'7. INPUT O&amp;N UC'!$M233</f>
        <v>0</v>
      </c>
      <c r="BE552" s="297">
        <f>BE$76*'7. INPUT O&amp;N UC'!$L233*'7. INPUT O&amp;N UC'!$M233</f>
        <v>0</v>
      </c>
      <c r="BF552" s="297">
        <f>BF$76*'7. INPUT O&amp;N UC'!$L233*'7. INPUT O&amp;N UC'!$M233</f>
        <v>0</v>
      </c>
      <c r="BG552" s="297">
        <f>BG$76*'7. INPUT O&amp;N UC'!$L233*'7. INPUT O&amp;N UC'!$M233</f>
        <v>0</v>
      </c>
      <c r="BH552" s="297">
        <f>BH$76*'7. INPUT O&amp;N UC'!$L233*'7. INPUT O&amp;N UC'!$M233</f>
        <v>0</v>
      </c>
      <c r="BI552" s="297">
        <f>BI$76*'7. INPUT O&amp;N UC'!$L233*'7. INPUT O&amp;N UC'!$M233</f>
        <v>0</v>
      </c>
      <c r="BJ552" s="297">
        <f>BJ$76*'7. INPUT O&amp;N UC'!$L233*'7. INPUT O&amp;N UC'!$M233</f>
        <v>0</v>
      </c>
      <c r="BK552" s="297">
        <f>BK$76*'7. INPUT O&amp;N UC'!$L233*'7. INPUT O&amp;N UC'!$M233</f>
        <v>0</v>
      </c>
      <c r="BL552" s="297">
        <f>BL$76*'7. INPUT O&amp;N UC'!$L233*'7. INPUT O&amp;N UC'!$M233</f>
        <v>0</v>
      </c>
      <c r="BM552" s="297">
        <f>BM$76*'7. INPUT O&amp;N UC'!$L233*'7. INPUT O&amp;N UC'!$M233</f>
        <v>0</v>
      </c>
      <c r="BN552" s="297">
        <f>BN$76*'7. INPUT O&amp;N UC'!$L233*'7. INPUT O&amp;N UC'!$M233</f>
        <v>0</v>
      </c>
      <c r="BO552" s="297">
        <f>BO$76*'7. INPUT O&amp;N UC'!$L233*'7. INPUT O&amp;N UC'!$M233</f>
        <v>0</v>
      </c>
      <c r="BP552" s="297">
        <f>BP$76*'7. INPUT O&amp;N UC'!$L233*'7. INPUT O&amp;N UC'!$M233</f>
        <v>0</v>
      </c>
      <c r="BQ552" s="297">
        <f>BQ$76*'7. INPUT O&amp;N UC'!$L233*'7. INPUT O&amp;N UC'!$M233</f>
        <v>0</v>
      </c>
      <c r="BR552" s="297">
        <f>BR$76*'7. INPUT O&amp;N UC'!$L233*'7. INPUT O&amp;N UC'!$M233</f>
        <v>0</v>
      </c>
      <c r="BS552" s="297">
        <f>BS$76*'7. INPUT O&amp;N UC'!$L233*'7. INPUT O&amp;N UC'!$M233</f>
        <v>0</v>
      </c>
    </row>
    <row r="553" spans="1:71" s="80" customFormat="1" ht="19" outlineLevel="2">
      <c r="B553" s="130" t="str">
        <f>'7. INPUT O&amp;N UC'!D234</f>
        <v>O&amp;N UC-4.4.2-Item #8</v>
      </c>
      <c r="C553" s="130">
        <f>'7. INPUT O&amp;N UC'!F234</f>
        <v>0</v>
      </c>
      <c r="E553" s="297">
        <f t="shared" si="291"/>
        <v>0</v>
      </c>
      <c r="F553" s="297">
        <f t="shared" si="292"/>
        <v>0</v>
      </c>
      <c r="G553" s="297">
        <f t="shared" si="293"/>
        <v>0</v>
      </c>
      <c r="H553" s="297">
        <f t="shared" si="294"/>
        <v>0</v>
      </c>
      <c r="I553" s="297">
        <f t="shared" si="295"/>
        <v>0</v>
      </c>
      <c r="J553" s="297">
        <f t="shared" si="296"/>
        <v>0</v>
      </c>
      <c r="K553" s="314"/>
      <c r="L553" s="297">
        <f>L$76*'7. INPUT O&amp;N UC'!$L234*'7. INPUT O&amp;N UC'!$M234</f>
        <v>0</v>
      </c>
      <c r="M553" s="297">
        <f>M$76*'7. INPUT O&amp;N UC'!$L234*'7. INPUT O&amp;N UC'!$M234</f>
        <v>0</v>
      </c>
      <c r="N553" s="297">
        <f>N$76*'7. INPUT O&amp;N UC'!$L234*'7. INPUT O&amp;N UC'!$M234</f>
        <v>0</v>
      </c>
      <c r="O553" s="297">
        <f>O$76*'7. INPUT O&amp;N UC'!$L234*'7. INPUT O&amp;N UC'!$M234</f>
        <v>0</v>
      </c>
      <c r="P553" s="297">
        <f>P$76*'7. INPUT O&amp;N UC'!$L234*'7. INPUT O&amp;N UC'!$M234</f>
        <v>0</v>
      </c>
      <c r="Q553" s="297">
        <f>Q$76*'7. INPUT O&amp;N UC'!$L234*'7. INPUT O&amp;N UC'!$M234</f>
        <v>0</v>
      </c>
      <c r="R553" s="297">
        <f>R$76*'7. INPUT O&amp;N UC'!$L234*'7. INPUT O&amp;N UC'!$M234</f>
        <v>0</v>
      </c>
      <c r="S553" s="297">
        <f>S$76*'7. INPUT O&amp;N UC'!$L234*'7. INPUT O&amp;N UC'!$M234</f>
        <v>0</v>
      </c>
      <c r="T553" s="297">
        <f>T$76*'7. INPUT O&amp;N UC'!$L234*'7. INPUT O&amp;N UC'!$M234</f>
        <v>0</v>
      </c>
      <c r="U553" s="297">
        <f>U$76*'7. INPUT O&amp;N UC'!$L234*'7. INPUT O&amp;N UC'!$M234</f>
        <v>0</v>
      </c>
      <c r="V553" s="297">
        <f>V$76*'7. INPUT O&amp;N UC'!$L234*'7. INPUT O&amp;N UC'!$M234</f>
        <v>0</v>
      </c>
      <c r="W553" s="297">
        <f>W$76*'7. INPUT O&amp;N UC'!$L234*'7. INPUT O&amp;N UC'!$M234</f>
        <v>0</v>
      </c>
      <c r="X553" s="297">
        <f>X$76*'7. INPUT O&amp;N UC'!$L234*'7. INPUT O&amp;N UC'!$M234</f>
        <v>0</v>
      </c>
      <c r="Y553" s="297">
        <f>Y$76*'7. INPUT O&amp;N UC'!$L234*'7. INPUT O&amp;N UC'!$M234</f>
        <v>0</v>
      </c>
      <c r="Z553" s="297">
        <f>Z$76*'7. INPUT O&amp;N UC'!$L234*'7. INPUT O&amp;N UC'!$M234</f>
        <v>0</v>
      </c>
      <c r="AA553" s="297">
        <f>AA$76*'7. INPUT O&amp;N UC'!$L234*'7. INPUT O&amp;N UC'!$M234</f>
        <v>0</v>
      </c>
      <c r="AB553" s="297">
        <f>AB$76*'7. INPUT O&amp;N UC'!$L234*'7. INPUT O&amp;N UC'!$M234</f>
        <v>0</v>
      </c>
      <c r="AC553" s="297">
        <f>AC$76*'7. INPUT O&amp;N UC'!$L234*'7. INPUT O&amp;N UC'!$M234</f>
        <v>0</v>
      </c>
      <c r="AD553" s="297">
        <f>AD$76*'7. INPUT O&amp;N UC'!$L234*'7. INPUT O&amp;N UC'!$M234</f>
        <v>0</v>
      </c>
      <c r="AE553" s="297">
        <f>AE$76*'7. INPUT O&amp;N UC'!$L234*'7. INPUT O&amp;N UC'!$M234</f>
        <v>0</v>
      </c>
      <c r="AF553" s="297">
        <f>AF$76*'7. INPUT O&amp;N UC'!$L234*'7. INPUT O&amp;N UC'!$M234</f>
        <v>0</v>
      </c>
      <c r="AG553" s="297">
        <f>AG$76*'7. INPUT O&amp;N UC'!$L234*'7. INPUT O&amp;N UC'!$M234</f>
        <v>0</v>
      </c>
      <c r="AH553" s="297">
        <f>AH$76*'7. INPUT O&amp;N UC'!$L234*'7. INPUT O&amp;N UC'!$M234</f>
        <v>0</v>
      </c>
      <c r="AI553" s="297">
        <f>AI$76*'7. INPUT O&amp;N UC'!$L234*'7. INPUT O&amp;N UC'!$M234</f>
        <v>0</v>
      </c>
      <c r="AJ553" s="297">
        <f>AJ$76*'7. INPUT O&amp;N UC'!$L234*'7. INPUT O&amp;N UC'!$M234</f>
        <v>0</v>
      </c>
      <c r="AK553" s="297">
        <f>AK$76*'7. INPUT O&amp;N UC'!$L234*'7. INPUT O&amp;N UC'!$M234</f>
        <v>0</v>
      </c>
      <c r="AL553" s="297">
        <f>AL$76*'7. INPUT O&amp;N UC'!$L234*'7. INPUT O&amp;N UC'!$M234</f>
        <v>0</v>
      </c>
      <c r="AM553" s="297">
        <f>AM$76*'7. INPUT O&amp;N UC'!$L234*'7. INPUT O&amp;N UC'!$M234</f>
        <v>0</v>
      </c>
      <c r="AN553" s="297">
        <f>AN$76*'7. INPUT O&amp;N UC'!$L234*'7. INPUT O&amp;N UC'!$M234</f>
        <v>0</v>
      </c>
      <c r="AO553" s="297">
        <f>AO$76*'7. INPUT O&amp;N UC'!$L234*'7. INPUT O&amp;N UC'!$M234</f>
        <v>0</v>
      </c>
      <c r="AP553" s="297">
        <f>AP$76*'7. INPUT O&amp;N UC'!$L234*'7. INPUT O&amp;N UC'!$M234</f>
        <v>0</v>
      </c>
      <c r="AQ553" s="297">
        <f>AQ$76*'7. INPUT O&amp;N UC'!$L234*'7. INPUT O&amp;N UC'!$M234</f>
        <v>0</v>
      </c>
      <c r="AR553" s="297">
        <f>AR$76*'7. INPUT O&amp;N UC'!$L234*'7. INPUT O&amp;N UC'!$M234</f>
        <v>0</v>
      </c>
      <c r="AS553" s="297">
        <f>AS$76*'7. INPUT O&amp;N UC'!$L234*'7. INPUT O&amp;N UC'!$M234</f>
        <v>0</v>
      </c>
      <c r="AT553" s="297">
        <f>AT$76*'7. INPUT O&amp;N UC'!$L234*'7. INPUT O&amp;N UC'!$M234</f>
        <v>0</v>
      </c>
      <c r="AU553" s="297">
        <f>AU$76*'7. INPUT O&amp;N UC'!$L234*'7. INPUT O&amp;N UC'!$M234</f>
        <v>0</v>
      </c>
      <c r="AV553" s="297">
        <f>AV$76*'7. INPUT O&amp;N UC'!$L234*'7. INPUT O&amp;N UC'!$M234</f>
        <v>0</v>
      </c>
      <c r="AW553" s="297">
        <f>AW$76*'7. INPUT O&amp;N UC'!$L234*'7. INPUT O&amp;N UC'!$M234</f>
        <v>0</v>
      </c>
      <c r="AX553" s="297">
        <f>AX$76*'7. INPUT O&amp;N UC'!$L234*'7. INPUT O&amp;N UC'!$M234</f>
        <v>0</v>
      </c>
      <c r="AY553" s="297">
        <f>AY$76*'7. INPUT O&amp;N UC'!$L234*'7. INPUT O&amp;N UC'!$M234</f>
        <v>0</v>
      </c>
      <c r="AZ553" s="297">
        <f>AZ$76*'7. INPUT O&amp;N UC'!$L234*'7. INPUT O&amp;N UC'!$M234</f>
        <v>0</v>
      </c>
      <c r="BA553" s="297">
        <f>BA$76*'7. INPUT O&amp;N UC'!$L234*'7. INPUT O&amp;N UC'!$M234</f>
        <v>0</v>
      </c>
      <c r="BB553" s="297">
        <f>BB$76*'7. INPUT O&amp;N UC'!$L234*'7. INPUT O&amp;N UC'!$M234</f>
        <v>0</v>
      </c>
      <c r="BC553" s="297">
        <f>BC$76*'7. INPUT O&amp;N UC'!$L234*'7. INPUT O&amp;N UC'!$M234</f>
        <v>0</v>
      </c>
      <c r="BD553" s="297">
        <f>BD$76*'7. INPUT O&amp;N UC'!$L234*'7. INPUT O&amp;N UC'!$M234</f>
        <v>0</v>
      </c>
      <c r="BE553" s="297">
        <f>BE$76*'7. INPUT O&amp;N UC'!$L234*'7. INPUT O&amp;N UC'!$M234</f>
        <v>0</v>
      </c>
      <c r="BF553" s="297">
        <f>BF$76*'7. INPUT O&amp;N UC'!$L234*'7. INPUT O&amp;N UC'!$M234</f>
        <v>0</v>
      </c>
      <c r="BG553" s="297">
        <f>BG$76*'7. INPUT O&amp;N UC'!$L234*'7. INPUT O&amp;N UC'!$M234</f>
        <v>0</v>
      </c>
      <c r="BH553" s="297">
        <f>BH$76*'7. INPUT O&amp;N UC'!$L234*'7. INPUT O&amp;N UC'!$M234</f>
        <v>0</v>
      </c>
      <c r="BI553" s="297">
        <f>BI$76*'7. INPUT O&amp;N UC'!$L234*'7. INPUT O&amp;N UC'!$M234</f>
        <v>0</v>
      </c>
      <c r="BJ553" s="297">
        <f>BJ$76*'7. INPUT O&amp;N UC'!$L234*'7. INPUT O&amp;N UC'!$M234</f>
        <v>0</v>
      </c>
      <c r="BK553" s="297">
        <f>BK$76*'7. INPUT O&amp;N UC'!$L234*'7. INPUT O&amp;N UC'!$M234</f>
        <v>0</v>
      </c>
      <c r="BL553" s="297">
        <f>BL$76*'7. INPUT O&amp;N UC'!$L234*'7. INPUT O&amp;N UC'!$M234</f>
        <v>0</v>
      </c>
      <c r="BM553" s="297">
        <f>BM$76*'7. INPUT O&amp;N UC'!$L234*'7. INPUT O&amp;N UC'!$M234</f>
        <v>0</v>
      </c>
      <c r="BN553" s="297">
        <f>BN$76*'7. INPUT O&amp;N UC'!$L234*'7. INPUT O&amp;N UC'!$M234</f>
        <v>0</v>
      </c>
      <c r="BO553" s="297">
        <f>BO$76*'7. INPUT O&amp;N UC'!$L234*'7. INPUT O&amp;N UC'!$M234</f>
        <v>0</v>
      </c>
      <c r="BP553" s="297">
        <f>BP$76*'7. INPUT O&amp;N UC'!$L234*'7. INPUT O&amp;N UC'!$M234</f>
        <v>0</v>
      </c>
      <c r="BQ553" s="297">
        <f>BQ$76*'7. INPUT O&amp;N UC'!$L234*'7. INPUT O&amp;N UC'!$M234</f>
        <v>0</v>
      </c>
      <c r="BR553" s="297">
        <f>BR$76*'7. INPUT O&amp;N UC'!$L234*'7. INPUT O&amp;N UC'!$M234</f>
        <v>0</v>
      </c>
      <c r="BS553" s="297">
        <f>BS$76*'7. INPUT O&amp;N UC'!$L234*'7. INPUT O&amp;N UC'!$M234</f>
        <v>0</v>
      </c>
    </row>
    <row r="554" spans="1:71" s="80" customFormat="1" ht="16" outlineLevel="2">
      <c r="B554" s="130" t="str">
        <f>'7. INPUT O&amp;N UC'!D235</f>
        <v>O&amp;N UC-4.4.2-Item #9</v>
      </c>
      <c r="C554" s="130">
        <f>'7. INPUT O&amp;N UC'!F235</f>
        <v>0</v>
      </c>
      <c r="E554" s="297">
        <f t="shared" si="291"/>
        <v>0</v>
      </c>
      <c r="F554" s="297">
        <f t="shared" si="292"/>
        <v>0</v>
      </c>
      <c r="G554" s="297">
        <f t="shared" si="293"/>
        <v>0</v>
      </c>
      <c r="H554" s="297">
        <f t="shared" si="294"/>
        <v>0</v>
      </c>
      <c r="I554" s="297">
        <f t="shared" si="295"/>
        <v>0</v>
      </c>
      <c r="J554" s="297">
        <f t="shared" si="296"/>
        <v>0</v>
      </c>
      <c r="K554" s="307"/>
      <c r="L554" s="297">
        <f>L$76*'7. INPUT O&amp;N UC'!$L235*'7. INPUT O&amp;N UC'!$M235</f>
        <v>0</v>
      </c>
      <c r="M554" s="297">
        <f>M$76*'7. INPUT O&amp;N UC'!$L235*'7. INPUT O&amp;N UC'!$M235</f>
        <v>0</v>
      </c>
      <c r="N554" s="297">
        <f>N$76*'7. INPUT O&amp;N UC'!$L235*'7. INPUT O&amp;N UC'!$M235</f>
        <v>0</v>
      </c>
      <c r="O554" s="297">
        <f>O$76*'7. INPUT O&amp;N UC'!$L235*'7. INPUT O&amp;N UC'!$M235</f>
        <v>0</v>
      </c>
      <c r="P554" s="297">
        <f>P$76*'7. INPUT O&amp;N UC'!$L235*'7. INPUT O&amp;N UC'!$M235</f>
        <v>0</v>
      </c>
      <c r="Q554" s="297">
        <f>Q$76*'7. INPUT O&amp;N UC'!$L235*'7. INPUT O&amp;N UC'!$M235</f>
        <v>0</v>
      </c>
      <c r="R554" s="297">
        <f>R$76*'7. INPUT O&amp;N UC'!$L235*'7. INPUT O&amp;N UC'!$M235</f>
        <v>0</v>
      </c>
      <c r="S554" s="297">
        <f>S$76*'7. INPUT O&amp;N UC'!$L235*'7. INPUT O&amp;N UC'!$M235</f>
        <v>0</v>
      </c>
      <c r="T554" s="297">
        <f>T$76*'7. INPUT O&amp;N UC'!$L235*'7. INPUT O&amp;N UC'!$M235</f>
        <v>0</v>
      </c>
      <c r="U554" s="297">
        <f>U$76*'7. INPUT O&amp;N UC'!$L235*'7. INPUT O&amp;N UC'!$M235</f>
        <v>0</v>
      </c>
      <c r="V554" s="297">
        <f>V$76*'7. INPUT O&amp;N UC'!$L235*'7. INPUT O&amp;N UC'!$M235</f>
        <v>0</v>
      </c>
      <c r="W554" s="297">
        <f>W$76*'7. INPUT O&amp;N UC'!$L235*'7. INPUT O&amp;N UC'!$M235</f>
        <v>0</v>
      </c>
      <c r="X554" s="297">
        <f>X$76*'7. INPUT O&amp;N UC'!$L235*'7. INPUT O&amp;N UC'!$M235</f>
        <v>0</v>
      </c>
      <c r="Y554" s="297">
        <f>Y$76*'7. INPUT O&amp;N UC'!$L235*'7. INPUT O&amp;N UC'!$M235</f>
        <v>0</v>
      </c>
      <c r="Z554" s="297">
        <f>Z$76*'7. INPUT O&amp;N UC'!$L235*'7. INPUT O&amp;N UC'!$M235</f>
        <v>0</v>
      </c>
      <c r="AA554" s="297">
        <f>AA$76*'7. INPUT O&amp;N UC'!$L235*'7. INPUT O&amp;N UC'!$M235</f>
        <v>0</v>
      </c>
      <c r="AB554" s="297">
        <f>AB$76*'7. INPUT O&amp;N UC'!$L235*'7. INPUT O&amp;N UC'!$M235</f>
        <v>0</v>
      </c>
      <c r="AC554" s="297">
        <f>AC$76*'7. INPUT O&amp;N UC'!$L235*'7. INPUT O&amp;N UC'!$M235</f>
        <v>0</v>
      </c>
      <c r="AD554" s="297">
        <f>AD$76*'7. INPUT O&amp;N UC'!$L235*'7. INPUT O&amp;N UC'!$M235</f>
        <v>0</v>
      </c>
      <c r="AE554" s="297">
        <f>AE$76*'7. INPUT O&amp;N UC'!$L235*'7. INPUT O&amp;N UC'!$M235</f>
        <v>0</v>
      </c>
      <c r="AF554" s="297">
        <f>AF$76*'7. INPUT O&amp;N UC'!$L235*'7. INPUT O&amp;N UC'!$M235</f>
        <v>0</v>
      </c>
      <c r="AG554" s="297">
        <f>AG$76*'7. INPUT O&amp;N UC'!$L235*'7. INPUT O&amp;N UC'!$M235</f>
        <v>0</v>
      </c>
      <c r="AH554" s="297">
        <f>AH$76*'7. INPUT O&amp;N UC'!$L235*'7. INPUT O&amp;N UC'!$M235</f>
        <v>0</v>
      </c>
      <c r="AI554" s="297">
        <f>AI$76*'7. INPUT O&amp;N UC'!$L235*'7. INPUT O&amp;N UC'!$M235</f>
        <v>0</v>
      </c>
      <c r="AJ554" s="297">
        <f>AJ$76*'7. INPUT O&amp;N UC'!$L235*'7. INPUT O&amp;N UC'!$M235</f>
        <v>0</v>
      </c>
      <c r="AK554" s="297">
        <f>AK$76*'7. INPUT O&amp;N UC'!$L235*'7. INPUT O&amp;N UC'!$M235</f>
        <v>0</v>
      </c>
      <c r="AL554" s="297">
        <f>AL$76*'7. INPUT O&amp;N UC'!$L235*'7. INPUT O&amp;N UC'!$M235</f>
        <v>0</v>
      </c>
      <c r="AM554" s="297">
        <f>AM$76*'7. INPUT O&amp;N UC'!$L235*'7. INPUT O&amp;N UC'!$M235</f>
        <v>0</v>
      </c>
      <c r="AN554" s="297">
        <f>AN$76*'7. INPUT O&amp;N UC'!$L235*'7. INPUT O&amp;N UC'!$M235</f>
        <v>0</v>
      </c>
      <c r="AO554" s="297">
        <f>AO$76*'7. INPUT O&amp;N UC'!$L235*'7. INPUT O&amp;N UC'!$M235</f>
        <v>0</v>
      </c>
      <c r="AP554" s="297">
        <f>AP$76*'7. INPUT O&amp;N UC'!$L235*'7. INPUT O&amp;N UC'!$M235</f>
        <v>0</v>
      </c>
      <c r="AQ554" s="297">
        <f>AQ$76*'7. INPUT O&amp;N UC'!$L235*'7. INPUT O&amp;N UC'!$M235</f>
        <v>0</v>
      </c>
      <c r="AR554" s="297">
        <f>AR$76*'7. INPUT O&amp;N UC'!$L235*'7. INPUT O&amp;N UC'!$M235</f>
        <v>0</v>
      </c>
      <c r="AS554" s="297">
        <f>AS$76*'7. INPUT O&amp;N UC'!$L235*'7. INPUT O&amp;N UC'!$M235</f>
        <v>0</v>
      </c>
      <c r="AT554" s="297">
        <f>AT$76*'7. INPUT O&amp;N UC'!$L235*'7. INPUT O&amp;N UC'!$M235</f>
        <v>0</v>
      </c>
      <c r="AU554" s="297">
        <f>AU$76*'7. INPUT O&amp;N UC'!$L235*'7. INPUT O&amp;N UC'!$M235</f>
        <v>0</v>
      </c>
      <c r="AV554" s="297">
        <f>AV$76*'7. INPUT O&amp;N UC'!$L235*'7. INPUT O&amp;N UC'!$M235</f>
        <v>0</v>
      </c>
      <c r="AW554" s="297">
        <f>AW$76*'7. INPUT O&amp;N UC'!$L235*'7. INPUT O&amp;N UC'!$M235</f>
        <v>0</v>
      </c>
      <c r="AX554" s="297">
        <f>AX$76*'7. INPUT O&amp;N UC'!$L235*'7. INPUT O&amp;N UC'!$M235</f>
        <v>0</v>
      </c>
      <c r="AY554" s="297">
        <f>AY$76*'7. INPUT O&amp;N UC'!$L235*'7. INPUT O&amp;N UC'!$M235</f>
        <v>0</v>
      </c>
      <c r="AZ554" s="297">
        <f>AZ$76*'7. INPUT O&amp;N UC'!$L235*'7. INPUT O&amp;N UC'!$M235</f>
        <v>0</v>
      </c>
      <c r="BA554" s="297">
        <f>BA$76*'7. INPUT O&amp;N UC'!$L235*'7. INPUT O&amp;N UC'!$M235</f>
        <v>0</v>
      </c>
      <c r="BB554" s="297">
        <f>BB$76*'7. INPUT O&amp;N UC'!$L235*'7. INPUT O&amp;N UC'!$M235</f>
        <v>0</v>
      </c>
      <c r="BC554" s="297">
        <f>BC$76*'7. INPUT O&amp;N UC'!$L235*'7. INPUT O&amp;N UC'!$M235</f>
        <v>0</v>
      </c>
      <c r="BD554" s="297">
        <f>BD$76*'7. INPUT O&amp;N UC'!$L235*'7. INPUT O&amp;N UC'!$M235</f>
        <v>0</v>
      </c>
      <c r="BE554" s="297">
        <f>BE$76*'7. INPUT O&amp;N UC'!$L235*'7. INPUT O&amp;N UC'!$M235</f>
        <v>0</v>
      </c>
      <c r="BF554" s="297">
        <f>BF$76*'7. INPUT O&amp;N UC'!$L235*'7. INPUT O&amp;N UC'!$M235</f>
        <v>0</v>
      </c>
      <c r="BG554" s="297">
        <f>BG$76*'7. INPUT O&amp;N UC'!$L235*'7. INPUT O&amp;N UC'!$M235</f>
        <v>0</v>
      </c>
      <c r="BH554" s="297">
        <f>BH$76*'7. INPUT O&amp;N UC'!$L235*'7. INPUT O&amp;N UC'!$M235</f>
        <v>0</v>
      </c>
      <c r="BI554" s="297">
        <f>BI$76*'7. INPUT O&amp;N UC'!$L235*'7. INPUT O&amp;N UC'!$M235</f>
        <v>0</v>
      </c>
      <c r="BJ554" s="297">
        <f>BJ$76*'7. INPUT O&amp;N UC'!$L235*'7. INPUT O&amp;N UC'!$M235</f>
        <v>0</v>
      </c>
      <c r="BK554" s="297">
        <f>BK$76*'7. INPUT O&amp;N UC'!$L235*'7. INPUT O&amp;N UC'!$M235</f>
        <v>0</v>
      </c>
      <c r="BL554" s="297">
        <f>BL$76*'7. INPUT O&amp;N UC'!$L235*'7. INPUT O&amp;N UC'!$M235</f>
        <v>0</v>
      </c>
      <c r="BM554" s="297">
        <f>BM$76*'7. INPUT O&amp;N UC'!$L235*'7. INPUT O&amp;N UC'!$M235</f>
        <v>0</v>
      </c>
      <c r="BN554" s="297">
        <f>BN$76*'7. INPUT O&amp;N UC'!$L235*'7. INPUT O&amp;N UC'!$M235</f>
        <v>0</v>
      </c>
      <c r="BO554" s="297">
        <f>BO$76*'7. INPUT O&amp;N UC'!$L235*'7. INPUT O&amp;N UC'!$M235</f>
        <v>0</v>
      </c>
      <c r="BP554" s="297">
        <f>BP$76*'7. INPUT O&amp;N UC'!$L235*'7. INPUT O&amp;N UC'!$M235</f>
        <v>0</v>
      </c>
      <c r="BQ554" s="297">
        <f>BQ$76*'7. INPUT O&amp;N UC'!$L235*'7. INPUT O&amp;N UC'!$M235</f>
        <v>0</v>
      </c>
      <c r="BR554" s="297">
        <f>BR$76*'7. INPUT O&amp;N UC'!$L235*'7. INPUT O&amp;N UC'!$M235</f>
        <v>0</v>
      </c>
      <c r="BS554" s="297">
        <f>BS$76*'7. INPUT O&amp;N UC'!$L235*'7. INPUT O&amp;N UC'!$M235</f>
        <v>0</v>
      </c>
    </row>
    <row r="555" spans="1:71" s="80" customFormat="1" outlineLevel="2">
      <c r="B555" s="130" t="str">
        <f>'7. INPUT O&amp;N UC'!D236</f>
        <v>O&amp;N UC-4.4.2-Item #10</v>
      </c>
      <c r="C555" s="130">
        <f>'7. INPUT O&amp;N UC'!F236</f>
        <v>0</v>
      </c>
      <c r="E555" s="298">
        <f t="shared" si="291"/>
        <v>0</v>
      </c>
      <c r="F555" s="298">
        <f t="shared" si="292"/>
        <v>0</v>
      </c>
      <c r="G555" s="298">
        <f t="shared" si="293"/>
        <v>0</v>
      </c>
      <c r="H555" s="298">
        <f t="shared" si="294"/>
        <v>0</v>
      </c>
      <c r="I555" s="298">
        <f t="shared" si="295"/>
        <v>0</v>
      </c>
      <c r="J555" s="298">
        <f t="shared" si="296"/>
        <v>0</v>
      </c>
      <c r="K555" s="309"/>
      <c r="L555" s="298">
        <f>L$76*'7. INPUT O&amp;N UC'!$L236*'7. INPUT O&amp;N UC'!$M236</f>
        <v>0</v>
      </c>
      <c r="M555" s="298">
        <f>M$76*'7. INPUT O&amp;N UC'!$L236*'7. INPUT O&amp;N UC'!$M236</f>
        <v>0</v>
      </c>
      <c r="N555" s="298">
        <f>N$76*'7. INPUT O&amp;N UC'!$L236*'7. INPUT O&amp;N UC'!$M236</f>
        <v>0</v>
      </c>
      <c r="O555" s="298">
        <f>O$76*'7. INPUT O&amp;N UC'!$L236*'7. INPUT O&amp;N UC'!$M236</f>
        <v>0</v>
      </c>
      <c r="P555" s="298">
        <f>P$76*'7. INPUT O&amp;N UC'!$L236*'7. INPUT O&amp;N UC'!$M236</f>
        <v>0</v>
      </c>
      <c r="Q555" s="298">
        <f>Q$76*'7. INPUT O&amp;N UC'!$L236*'7. INPUT O&amp;N UC'!$M236</f>
        <v>0</v>
      </c>
      <c r="R555" s="298">
        <f>R$76*'7. INPUT O&amp;N UC'!$L236*'7. INPUT O&amp;N UC'!$M236</f>
        <v>0</v>
      </c>
      <c r="S555" s="298">
        <f>S$76*'7. INPUT O&amp;N UC'!$L236*'7. INPUT O&amp;N UC'!$M236</f>
        <v>0</v>
      </c>
      <c r="T555" s="298">
        <f>T$76*'7. INPUT O&amp;N UC'!$L236*'7. INPUT O&amp;N UC'!$M236</f>
        <v>0</v>
      </c>
      <c r="U555" s="298">
        <f>U$76*'7. INPUT O&amp;N UC'!$L236*'7. INPUT O&amp;N UC'!$M236</f>
        <v>0</v>
      </c>
      <c r="V555" s="298">
        <f>V$76*'7. INPUT O&amp;N UC'!$L236*'7. INPUT O&amp;N UC'!$M236</f>
        <v>0</v>
      </c>
      <c r="W555" s="298">
        <f>W$76*'7. INPUT O&amp;N UC'!$L236*'7. INPUT O&amp;N UC'!$M236</f>
        <v>0</v>
      </c>
      <c r="X555" s="298">
        <f>X$76*'7. INPUT O&amp;N UC'!$L236*'7. INPUT O&amp;N UC'!$M236</f>
        <v>0</v>
      </c>
      <c r="Y555" s="298">
        <f>Y$76*'7. INPUT O&amp;N UC'!$L236*'7. INPUT O&amp;N UC'!$M236</f>
        <v>0</v>
      </c>
      <c r="Z555" s="298">
        <f>Z$76*'7. INPUT O&amp;N UC'!$L236*'7. INPUT O&amp;N UC'!$M236</f>
        <v>0</v>
      </c>
      <c r="AA555" s="298">
        <f>AA$76*'7. INPUT O&amp;N UC'!$L236*'7. INPUT O&amp;N UC'!$M236</f>
        <v>0</v>
      </c>
      <c r="AB555" s="298">
        <f>AB$76*'7. INPUT O&amp;N UC'!$L236*'7. INPUT O&amp;N UC'!$M236</f>
        <v>0</v>
      </c>
      <c r="AC555" s="298">
        <f>AC$76*'7. INPUT O&amp;N UC'!$L236*'7. INPUT O&amp;N UC'!$M236</f>
        <v>0</v>
      </c>
      <c r="AD555" s="298">
        <f>AD$76*'7. INPUT O&amp;N UC'!$L236*'7. INPUT O&amp;N UC'!$M236</f>
        <v>0</v>
      </c>
      <c r="AE555" s="298">
        <f>AE$76*'7. INPUT O&amp;N UC'!$L236*'7. INPUT O&amp;N UC'!$M236</f>
        <v>0</v>
      </c>
      <c r="AF555" s="298">
        <f>AF$76*'7. INPUT O&amp;N UC'!$L236*'7. INPUT O&amp;N UC'!$M236</f>
        <v>0</v>
      </c>
      <c r="AG555" s="298">
        <f>AG$76*'7. INPUT O&amp;N UC'!$L236*'7. INPUT O&amp;N UC'!$M236</f>
        <v>0</v>
      </c>
      <c r="AH555" s="298">
        <f>AH$76*'7. INPUT O&amp;N UC'!$L236*'7. INPUT O&amp;N UC'!$M236</f>
        <v>0</v>
      </c>
      <c r="AI555" s="298">
        <f>AI$76*'7. INPUT O&amp;N UC'!$L236*'7. INPUT O&amp;N UC'!$M236</f>
        <v>0</v>
      </c>
      <c r="AJ555" s="298">
        <f>AJ$76*'7. INPUT O&amp;N UC'!$L236*'7. INPUT O&amp;N UC'!$M236</f>
        <v>0</v>
      </c>
      <c r="AK555" s="298">
        <f>AK$76*'7. INPUT O&amp;N UC'!$L236*'7. INPUT O&amp;N UC'!$M236</f>
        <v>0</v>
      </c>
      <c r="AL555" s="298">
        <f>AL$76*'7. INPUT O&amp;N UC'!$L236*'7. INPUT O&amp;N UC'!$M236</f>
        <v>0</v>
      </c>
      <c r="AM555" s="298">
        <f>AM$76*'7. INPUT O&amp;N UC'!$L236*'7. INPUT O&amp;N UC'!$M236</f>
        <v>0</v>
      </c>
      <c r="AN555" s="298">
        <f>AN$76*'7. INPUT O&amp;N UC'!$L236*'7. INPUT O&amp;N UC'!$M236</f>
        <v>0</v>
      </c>
      <c r="AO555" s="298">
        <f>AO$76*'7. INPUT O&amp;N UC'!$L236*'7. INPUT O&amp;N UC'!$M236</f>
        <v>0</v>
      </c>
      <c r="AP555" s="298">
        <f>AP$76*'7. INPUT O&amp;N UC'!$L236*'7. INPUT O&amp;N UC'!$M236</f>
        <v>0</v>
      </c>
      <c r="AQ555" s="298">
        <f>AQ$76*'7. INPUT O&amp;N UC'!$L236*'7. INPUT O&amp;N UC'!$M236</f>
        <v>0</v>
      </c>
      <c r="AR555" s="298">
        <f>AR$76*'7. INPUT O&amp;N UC'!$L236*'7. INPUT O&amp;N UC'!$M236</f>
        <v>0</v>
      </c>
      <c r="AS555" s="298">
        <f>AS$76*'7. INPUT O&amp;N UC'!$L236*'7. INPUT O&amp;N UC'!$M236</f>
        <v>0</v>
      </c>
      <c r="AT555" s="298">
        <f>AT$76*'7. INPUT O&amp;N UC'!$L236*'7. INPUT O&amp;N UC'!$M236</f>
        <v>0</v>
      </c>
      <c r="AU555" s="298">
        <f>AU$76*'7. INPUT O&amp;N UC'!$L236*'7. INPUT O&amp;N UC'!$M236</f>
        <v>0</v>
      </c>
      <c r="AV555" s="298">
        <f>AV$76*'7. INPUT O&amp;N UC'!$L236*'7. INPUT O&amp;N UC'!$M236</f>
        <v>0</v>
      </c>
      <c r="AW555" s="298">
        <f>AW$76*'7. INPUT O&amp;N UC'!$L236*'7. INPUT O&amp;N UC'!$M236</f>
        <v>0</v>
      </c>
      <c r="AX555" s="298">
        <f>AX$76*'7. INPUT O&amp;N UC'!$L236*'7. INPUT O&amp;N UC'!$M236</f>
        <v>0</v>
      </c>
      <c r="AY555" s="298">
        <f>AY$76*'7. INPUT O&amp;N UC'!$L236*'7. INPUT O&amp;N UC'!$M236</f>
        <v>0</v>
      </c>
      <c r="AZ555" s="298">
        <f>AZ$76*'7. INPUT O&amp;N UC'!$L236*'7. INPUT O&amp;N UC'!$M236</f>
        <v>0</v>
      </c>
      <c r="BA555" s="298">
        <f>BA$76*'7. INPUT O&amp;N UC'!$L236*'7. INPUT O&amp;N UC'!$M236</f>
        <v>0</v>
      </c>
      <c r="BB555" s="298">
        <f>BB$76*'7. INPUT O&amp;N UC'!$L236*'7. INPUT O&amp;N UC'!$M236</f>
        <v>0</v>
      </c>
      <c r="BC555" s="298">
        <f>BC$76*'7. INPUT O&amp;N UC'!$L236*'7. INPUT O&amp;N UC'!$M236</f>
        <v>0</v>
      </c>
      <c r="BD555" s="298">
        <f>BD$76*'7. INPUT O&amp;N UC'!$L236*'7. INPUT O&amp;N UC'!$M236</f>
        <v>0</v>
      </c>
      <c r="BE555" s="298">
        <f>BE$76*'7. INPUT O&amp;N UC'!$L236*'7. INPUT O&amp;N UC'!$M236</f>
        <v>0</v>
      </c>
      <c r="BF555" s="298">
        <f>BF$76*'7. INPUT O&amp;N UC'!$L236*'7. INPUT O&amp;N UC'!$M236</f>
        <v>0</v>
      </c>
      <c r="BG555" s="298">
        <f>BG$76*'7. INPUT O&amp;N UC'!$L236*'7. INPUT O&amp;N UC'!$M236</f>
        <v>0</v>
      </c>
      <c r="BH555" s="298">
        <f>BH$76*'7. INPUT O&amp;N UC'!$L236*'7. INPUT O&amp;N UC'!$M236</f>
        <v>0</v>
      </c>
      <c r="BI555" s="298">
        <f>BI$76*'7. INPUT O&amp;N UC'!$L236*'7. INPUT O&amp;N UC'!$M236</f>
        <v>0</v>
      </c>
      <c r="BJ555" s="298">
        <f>BJ$76*'7. INPUT O&amp;N UC'!$L236*'7. INPUT O&amp;N UC'!$M236</f>
        <v>0</v>
      </c>
      <c r="BK555" s="298">
        <f>BK$76*'7. INPUT O&amp;N UC'!$L236*'7. INPUT O&amp;N UC'!$M236</f>
        <v>0</v>
      </c>
      <c r="BL555" s="298">
        <f>BL$76*'7. INPUT O&amp;N UC'!$L236*'7. INPUT O&amp;N UC'!$M236</f>
        <v>0</v>
      </c>
      <c r="BM555" s="298">
        <f>BM$76*'7. INPUT O&amp;N UC'!$L236*'7. INPUT O&amp;N UC'!$M236</f>
        <v>0</v>
      </c>
      <c r="BN555" s="298">
        <f>BN$76*'7. INPUT O&amp;N UC'!$L236*'7. INPUT O&amp;N UC'!$M236</f>
        <v>0</v>
      </c>
      <c r="BO555" s="298">
        <f>BO$76*'7. INPUT O&amp;N UC'!$L236*'7. INPUT O&amp;N UC'!$M236</f>
        <v>0</v>
      </c>
      <c r="BP555" s="298">
        <f>BP$76*'7. INPUT O&amp;N UC'!$L236*'7. INPUT O&amp;N UC'!$M236</f>
        <v>0</v>
      </c>
      <c r="BQ555" s="298">
        <f>BQ$76*'7. INPUT O&amp;N UC'!$L236*'7. INPUT O&amp;N UC'!$M236</f>
        <v>0</v>
      </c>
      <c r="BR555" s="298">
        <f>BR$76*'7. INPUT O&amp;N UC'!$L236*'7. INPUT O&amp;N UC'!$M236</f>
        <v>0</v>
      </c>
      <c r="BS555" s="298">
        <f>BS$76*'7. INPUT O&amp;N UC'!$L236*'7. INPUT O&amp;N UC'!$M236</f>
        <v>0</v>
      </c>
    </row>
    <row r="556" spans="1:71" s="81" customFormat="1" ht="16">
      <c r="B556" s="136" t="str">
        <f>'7. INPUT O&amp;N UC'!C239</f>
        <v>4.5</v>
      </c>
      <c r="C556" s="136" t="str">
        <f>'7. INPUT O&amp;N UC'!D239</f>
        <v>O&amp;N UC - NTT - Deployment &amp; set-up</v>
      </c>
      <c r="E556" s="300">
        <f t="shared" si="291"/>
        <v>0</v>
      </c>
      <c r="F556" s="300">
        <f t="shared" si="292"/>
        <v>0</v>
      </c>
      <c r="G556" s="300">
        <f t="shared" si="293"/>
        <v>0</v>
      </c>
      <c r="H556" s="300">
        <f t="shared" si="294"/>
        <v>0</v>
      </c>
      <c r="I556" s="300">
        <f t="shared" si="295"/>
        <v>0</v>
      </c>
      <c r="J556" s="323">
        <f t="shared" si="296"/>
        <v>0</v>
      </c>
      <c r="K556" s="291"/>
      <c r="L556" s="301">
        <f>L557+L568</f>
        <v>0</v>
      </c>
      <c r="M556" s="301"/>
      <c r="N556" s="301"/>
      <c r="O556" s="301"/>
      <c r="P556" s="301"/>
      <c r="Q556" s="301"/>
      <c r="R556" s="301"/>
      <c r="S556" s="301"/>
      <c r="T556" s="301"/>
      <c r="U556" s="301"/>
      <c r="V556" s="301"/>
      <c r="W556" s="301"/>
      <c r="X556" s="301"/>
      <c r="Y556" s="301"/>
      <c r="Z556" s="301"/>
      <c r="AA556" s="301"/>
      <c r="AB556" s="301"/>
      <c r="AC556" s="301"/>
      <c r="AD556" s="301"/>
      <c r="AE556" s="301"/>
      <c r="AF556" s="301"/>
      <c r="AG556" s="301"/>
      <c r="AH556" s="301"/>
      <c r="AI556" s="301"/>
      <c r="AJ556" s="301"/>
      <c r="AK556" s="301"/>
      <c r="AL556" s="301"/>
      <c r="AM556" s="301"/>
      <c r="AN556" s="301"/>
      <c r="AO556" s="301"/>
      <c r="AP556" s="301"/>
      <c r="AQ556" s="301"/>
      <c r="AR556" s="301"/>
      <c r="AS556" s="301"/>
      <c r="AT556" s="301"/>
      <c r="AU556" s="301"/>
      <c r="AV556" s="301"/>
      <c r="AW556" s="301"/>
      <c r="AX556" s="301"/>
      <c r="AY556" s="301"/>
      <c r="AZ556" s="301"/>
      <c r="BA556" s="301"/>
      <c r="BB556" s="301"/>
      <c r="BC556" s="301"/>
      <c r="BD556" s="301"/>
      <c r="BE556" s="301"/>
      <c r="BF556" s="301"/>
      <c r="BG556" s="301"/>
      <c r="BH556" s="301"/>
      <c r="BI556" s="301"/>
      <c r="BJ556" s="301"/>
      <c r="BK556" s="301"/>
      <c r="BL556" s="301"/>
      <c r="BM556" s="301"/>
      <c r="BN556" s="301"/>
      <c r="BO556" s="301"/>
      <c r="BP556" s="301"/>
      <c r="BQ556" s="301"/>
      <c r="BR556" s="301"/>
      <c r="BS556" s="301"/>
    </row>
    <row r="557" spans="1:71" s="79" customFormat="1" outlineLevel="1">
      <c r="A557" s="78"/>
      <c r="B557" s="133" t="str">
        <f>'7. INPUT O&amp;N UC'!D241</f>
        <v>4.5.1</v>
      </c>
      <c r="C557" s="133" t="str">
        <f>'7. INPUT O&amp;N UC'!E241</f>
        <v>O&amp;N UC - NTT - Deployment &amp; set-up, Excl. Pull through</v>
      </c>
      <c r="E557" s="296"/>
      <c r="F557" s="296"/>
      <c r="G557" s="296"/>
      <c r="H557" s="296"/>
      <c r="I557" s="296"/>
      <c r="J557" s="296"/>
      <c r="K557" s="309"/>
      <c r="L557" s="296">
        <f t="shared" ref="L557:AQ557" si="297">SUM(L558:L567)</f>
        <v>0</v>
      </c>
      <c r="M557" s="296">
        <f t="shared" si="297"/>
        <v>5999.9999999999991</v>
      </c>
      <c r="N557" s="296">
        <f t="shared" si="297"/>
        <v>5999.9999999999991</v>
      </c>
      <c r="O557" s="296">
        <f t="shared" si="297"/>
        <v>5999.9999999999991</v>
      </c>
      <c r="P557" s="296">
        <f t="shared" si="297"/>
        <v>0</v>
      </c>
      <c r="Q557" s="296">
        <f t="shared" si="297"/>
        <v>0</v>
      </c>
      <c r="R557" s="296">
        <f t="shared" si="297"/>
        <v>0</v>
      </c>
      <c r="S557" s="296">
        <f t="shared" si="297"/>
        <v>0</v>
      </c>
      <c r="T557" s="296">
        <f t="shared" si="297"/>
        <v>0</v>
      </c>
      <c r="U557" s="296">
        <f t="shared" si="297"/>
        <v>0</v>
      </c>
      <c r="V557" s="296">
        <f t="shared" si="297"/>
        <v>0</v>
      </c>
      <c r="W557" s="296">
        <f t="shared" si="297"/>
        <v>0</v>
      </c>
      <c r="X557" s="296">
        <f t="shared" si="297"/>
        <v>0</v>
      </c>
      <c r="Y557" s="296">
        <f t="shared" si="297"/>
        <v>0</v>
      </c>
      <c r="Z557" s="296">
        <f t="shared" si="297"/>
        <v>0</v>
      </c>
      <c r="AA557" s="296">
        <f t="shared" si="297"/>
        <v>0</v>
      </c>
      <c r="AB557" s="296">
        <f t="shared" si="297"/>
        <v>0</v>
      </c>
      <c r="AC557" s="296">
        <f t="shared" si="297"/>
        <v>0</v>
      </c>
      <c r="AD557" s="296">
        <f t="shared" si="297"/>
        <v>0</v>
      </c>
      <c r="AE557" s="296">
        <f t="shared" si="297"/>
        <v>0</v>
      </c>
      <c r="AF557" s="296">
        <f t="shared" si="297"/>
        <v>0</v>
      </c>
      <c r="AG557" s="296">
        <f t="shared" si="297"/>
        <v>0</v>
      </c>
      <c r="AH557" s="296">
        <f t="shared" si="297"/>
        <v>0</v>
      </c>
      <c r="AI557" s="296">
        <f t="shared" si="297"/>
        <v>0</v>
      </c>
      <c r="AJ557" s="296">
        <f t="shared" si="297"/>
        <v>0</v>
      </c>
      <c r="AK557" s="296">
        <f t="shared" si="297"/>
        <v>0</v>
      </c>
      <c r="AL557" s="296">
        <f t="shared" si="297"/>
        <v>0</v>
      </c>
      <c r="AM557" s="296">
        <f t="shared" si="297"/>
        <v>0</v>
      </c>
      <c r="AN557" s="296">
        <f t="shared" si="297"/>
        <v>0</v>
      </c>
      <c r="AO557" s="296">
        <f t="shared" si="297"/>
        <v>0</v>
      </c>
      <c r="AP557" s="296">
        <f t="shared" si="297"/>
        <v>0</v>
      </c>
      <c r="AQ557" s="296">
        <f t="shared" si="297"/>
        <v>0</v>
      </c>
      <c r="AR557" s="296">
        <f t="shared" ref="AR557:BS557" si="298">SUM(AR558:AR567)</f>
        <v>0</v>
      </c>
      <c r="AS557" s="296">
        <f t="shared" si="298"/>
        <v>0</v>
      </c>
      <c r="AT557" s="296">
        <f t="shared" si="298"/>
        <v>0</v>
      </c>
      <c r="AU557" s="296">
        <f t="shared" si="298"/>
        <v>0</v>
      </c>
      <c r="AV557" s="296">
        <f t="shared" si="298"/>
        <v>0</v>
      </c>
      <c r="AW557" s="296">
        <f t="shared" si="298"/>
        <v>0</v>
      </c>
      <c r="AX557" s="296">
        <f t="shared" si="298"/>
        <v>0</v>
      </c>
      <c r="AY557" s="296">
        <f t="shared" si="298"/>
        <v>0</v>
      </c>
      <c r="AZ557" s="296">
        <f t="shared" si="298"/>
        <v>0</v>
      </c>
      <c r="BA557" s="296">
        <f t="shared" si="298"/>
        <v>0</v>
      </c>
      <c r="BB557" s="296">
        <f t="shared" si="298"/>
        <v>0</v>
      </c>
      <c r="BC557" s="296">
        <f t="shared" si="298"/>
        <v>0</v>
      </c>
      <c r="BD557" s="296">
        <f t="shared" si="298"/>
        <v>0</v>
      </c>
      <c r="BE557" s="296">
        <f t="shared" si="298"/>
        <v>0</v>
      </c>
      <c r="BF557" s="296">
        <f t="shared" si="298"/>
        <v>0</v>
      </c>
      <c r="BG557" s="296">
        <f t="shared" si="298"/>
        <v>0</v>
      </c>
      <c r="BH557" s="296">
        <f t="shared" si="298"/>
        <v>0</v>
      </c>
      <c r="BI557" s="296">
        <f t="shared" si="298"/>
        <v>0</v>
      </c>
      <c r="BJ557" s="296">
        <f t="shared" si="298"/>
        <v>0</v>
      </c>
      <c r="BK557" s="296">
        <f t="shared" si="298"/>
        <v>0</v>
      </c>
      <c r="BL557" s="296">
        <f t="shared" si="298"/>
        <v>0</v>
      </c>
      <c r="BM557" s="296">
        <f t="shared" si="298"/>
        <v>0</v>
      </c>
      <c r="BN557" s="296">
        <f t="shared" si="298"/>
        <v>0</v>
      </c>
      <c r="BO557" s="296">
        <f t="shared" si="298"/>
        <v>0</v>
      </c>
      <c r="BP557" s="296">
        <f t="shared" si="298"/>
        <v>0</v>
      </c>
      <c r="BQ557" s="296">
        <f t="shared" si="298"/>
        <v>0</v>
      </c>
      <c r="BR557" s="296">
        <f t="shared" si="298"/>
        <v>0</v>
      </c>
      <c r="BS557" s="296">
        <f t="shared" si="298"/>
        <v>0</v>
      </c>
    </row>
    <row r="558" spans="1:71" s="80" customFormat="1" outlineLevel="2">
      <c r="B558" s="130" t="str">
        <f>'7. INPUT O&amp;N UC'!D245</f>
        <v>O&amp;N UC-4.5.1-Item #1</v>
      </c>
      <c r="C558" s="130" t="str">
        <f>'7. INPUT O&amp;N UC'!F245</f>
        <v>Crowd Monitoring - Base setup</v>
      </c>
      <c r="E558" s="297">
        <f t="shared" ref="E558:E567" si="299">F558+G558+H558+I558+J558</f>
        <v>5000</v>
      </c>
      <c r="F558" s="297">
        <f t="shared" ref="F558:F567" si="300">SUM(L558:W558)</f>
        <v>5000</v>
      </c>
      <c r="G558" s="297">
        <f t="shared" ref="G558:G567" si="301">SUM(X558:AI558)</f>
        <v>0</v>
      </c>
      <c r="H558" s="297">
        <f t="shared" ref="H558:H567" si="302">SUM(AJ558:AU558)</f>
        <v>0</v>
      </c>
      <c r="I558" s="297">
        <f t="shared" ref="I558:I567" si="303">SUM(AV558:BG558)</f>
        <v>0</v>
      </c>
      <c r="J558" s="297">
        <f t="shared" ref="J558:J567" si="304">SUM(BH558:BS558)</f>
        <v>0</v>
      </c>
      <c r="K558" s="291"/>
      <c r="L558" s="297">
        <f>L$76*'7. INPUT O&amp;N UC'!$L245*'7. INPUT O&amp;N UC'!$M245</f>
        <v>0</v>
      </c>
      <c r="M558" s="297">
        <f>M$76*'7. INPUT O&amp;N UC'!$L245*'7. INPUT O&amp;N UC'!$M245</f>
        <v>1666.6666666666665</v>
      </c>
      <c r="N558" s="297">
        <f>N$76*'7. INPUT O&amp;N UC'!$L245*'7. INPUT O&amp;N UC'!$M245</f>
        <v>1666.6666666666665</v>
      </c>
      <c r="O558" s="297">
        <f>O$76*'7. INPUT O&amp;N UC'!$L245*'7. INPUT O&amp;N UC'!$M245</f>
        <v>1666.6666666666665</v>
      </c>
      <c r="P558" s="297">
        <f>P$76*'7. INPUT O&amp;N UC'!$L245*'7. INPUT O&amp;N UC'!$M245</f>
        <v>0</v>
      </c>
      <c r="Q558" s="297">
        <f>Q$76*'7. INPUT O&amp;N UC'!$L245*'7. INPUT O&amp;N UC'!$M245</f>
        <v>0</v>
      </c>
      <c r="R558" s="297">
        <f>R$76*'7. INPUT O&amp;N UC'!$L245*'7. INPUT O&amp;N UC'!$M245</f>
        <v>0</v>
      </c>
      <c r="S558" s="297">
        <f>S$76*'7. INPUT O&amp;N UC'!$L245*'7. INPUT O&amp;N UC'!$M245</f>
        <v>0</v>
      </c>
      <c r="T558" s="297">
        <f>T$76*'7. INPUT O&amp;N UC'!$L245*'7. INPUT O&amp;N UC'!$M245</f>
        <v>0</v>
      </c>
      <c r="U558" s="297">
        <f>U$76*'7. INPUT O&amp;N UC'!$L245*'7. INPUT O&amp;N UC'!$M245</f>
        <v>0</v>
      </c>
      <c r="V558" s="297">
        <f>V$76*'7. INPUT O&amp;N UC'!$L245*'7. INPUT O&amp;N UC'!$M245</f>
        <v>0</v>
      </c>
      <c r="W558" s="297">
        <f>W$76*'7. INPUT O&amp;N UC'!$L245*'7. INPUT O&amp;N UC'!$M245</f>
        <v>0</v>
      </c>
      <c r="X558" s="297">
        <f>X$76*'7. INPUT O&amp;N UC'!$L245*'7. INPUT O&amp;N UC'!$M245</f>
        <v>0</v>
      </c>
      <c r="Y558" s="297">
        <f>Y$76*'7. INPUT O&amp;N UC'!$L245*'7. INPUT O&amp;N UC'!$M245</f>
        <v>0</v>
      </c>
      <c r="Z558" s="297">
        <f>Z$76*'7. INPUT O&amp;N UC'!$L245*'7. INPUT O&amp;N UC'!$M245</f>
        <v>0</v>
      </c>
      <c r="AA558" s="297">
        <f>AA$76*'7. INPUT O&amp;N UC'!$L245*'7. INPUT O&amp;N UC'!$M245</f>
        <v>0</v>
      </c>
      <c r="AB558" s="297">
        <f>AB$76*'7. INPUT O&amp;N UC'!$L245*'7. INPUT O&amp;N UC'!$M245</f>
        <v>0</v>
      </c>
      <c r="AC558" s="297">
        <f>AC$76*'7. INPUT O&amp;N UC'!$L245*'7. INPUT O&amp;N UC'!$M245</f>
        <v>0</v>
      </c>
      <c r="AD558" s="297">
        <f>AD$76*'7. INPUT O&amp;N UC'!$L245*'7. INPUT O&amp;N UC'!$M245</f>
        <v>0</v>
      </c>
      <c r="AE558" s="297">
        <f>AE$76*'7. INPUT O&amp;N UC'!$L245*'7. INPUT O&amp;N UC'!$M245</f>
        <v>0</v>
      </c>
      <c r="AF558" s="297">
        <f>AF$76*'7. INPUT O&amp;N UC'!$L245*'7. INPUT O&amp;N UC'!$M245</f>
        <v>0</v>
      </c>
      <c r="AG558" s="297">
        <f>AG$76*'7. INPUT O&amp;N UC'!$L245*'7. INPUT O&amp;N UC'!$M245</f>
        <v>0</v>
      </c>
      <c r="AH558" s="297">
        <f>AH$76*'7. INPUT O&amp;N UC'!$L245*'7. INPUT O&amp;N UC'!$M245</f>
        <v>0</v>
      </c>
      <c r="AI558" s="297">
        <f>AI$76*'7. INPUT O&amp;N UC'!$L245*'7. INPUT O&amp;N UC'!$M245</f>
        <v>0</v>
      </c>
      <c r="AJ558" s="297">
        <f>AJ$76*'7. INPUT O&amp;N UC'!$L245*'7. INPUT O&amp;N UC'!$M245</f>
        <v>0</v>
      </c>
      <c r="AK558" s="297">
        <f>AK$76*'7. INPUT O&amp;N UC'!$L245*'7. INPUT O&amp;N UC'!$M245</f>
        <v>0</v>
      </c>
      <c r="AL558" s="297">
        <f>AL$76*'7. INPUT O&amp;N UC'!$L245*'7. INPUT O&amp;N UC'!$M245</f>
        <v>0</v>
      </c>
      <c r="AM558" s="297">
        <f>AM$76*'7. INPUT O&amp;N UC'!$L245*'7. INPUT O&amp;N UC'!$M245</f>
        <v>0</v>
      </c>
      <c r="AN558" s="297">
        <f>AN$76*'7. INPUT O&amp;N UC'!$L245*'7. INPUT O&amp;N UC'!$M245</f>
        <v>0</v>
      </c>
      <c r="AO558" s="297">
        <f>AO$76*'7. INPUT O&amp;N UC'!$L245*'7. INPUT O&amp;N UC'!$M245</f>
        <v>0</v>
      </c>
      <c r="AP558" s="297">
        <f>AP$76*'7. INPUT O&amp;N UC'!$L245*'7. INPUT O&amp;N UC'!$M245</f>
        <v>0</v>
      </c>
      <c r="AQ558" s="297">
        <f>AQ$76*'7. INPUT O&amp;N UC'!$L245*'7. INPUT O&amp;N UC'!$M245</f>
        <v>0</v>
      </c>
      <c r="AR558" s="297">
        <f>AR$76*'7. INPUT O&amp;N UC'!$L245*'7. INPUT O&amp;N UC'!$M245</f>
        <v>0</v>
      </c>
      <c r="AS558" s="297">
        <f>AS$76*'7. INPUT O&amp;N UC'!$L245*'7. INPUT O&amp;N UC'!$M245</f>
        <v>0</v>
      </c>
      <c r="AT558" s="297">
        <f>AT$76*'7. INPUT O&amp;N UC'!$L245*'7. INPUT O&amp;N UC'!$M245</f>
        <v>0</v>
      </c>
      <c r="AU558" s="297">
        <f>AU$76*'7. INPUT O&amp;N UC'!$L245*'7. INPUT O&amp;N UC'!$M245</f>
        <v>0</v>
      </c>
      <c r="AV558" s="297">
        <f>AV$76*'7. INPUT O&amp;N UC'!$L245*'7. INPUT O&amp;N UC'!$M245</f>
        <v>0</v>
      </c>
      <c r="AW558" s="297">
        <f>AW$76*'7. INPUT O&amp;N UC'!$L245*'7. INPUT O&amp;N UC'!$M245</f>
        <v>0</v>
      </c>
      <c r="AX558" s="297">
        <f>AX$76*'7. INPUT O&amp;N UC'!$L245*'7. INPUT O&amp;N UC'!$M245</f>
        <v>0</v>
      </c>
      <c r="AY558" s="297">
        <f>AY$76*'7. INPUT O&amp;N UC'!$L245*'7. INPUT O&amp;N UC'!$M245</f>
        <v>0</v>
      </c>
      <c r="AZ558" s="297">
        <f>AZ$76*'7. INPUT O&amp;N UC'!$L245*'7. INPUT O&amp;N UC'!$M245</f>
        <v>0</v>
      </c>
      <c r="BA558" s="297">
        <f>BA$76*'7. INPUT O&amp;N UC'!$L245*'7. INPUT O&amp;N UC'!$M245</f>
        <v>0</v>
      </c>
      <c r="BB558" s="297">
        <f>BB$76*'7. INPUT O&amp;N UC'!$L245*'7. INPUT O&amp;N UC'!$M245</f>
        <v>0</v>
      </c>
      <c r="BC558" s="297">
        <f>BC$76*'7. INPUT O&amp;N UC'!$L245*'7. INPUT O&amp;N UC'!$M245</f>
        <v>0</v>
      </c>
      <c r="BD558" s="297">
        <f>BD$76*'7. INPUT O&amp;N UC'!$L245*'7. INPUT O&amp;N UC'!$M245</f>
        <v>0</v>
      </c>
      <c r="BE558" s="297">
        <f>BE$76*'7. INPUT O&amp;N UC'!$L245*'7. INPUT O&amp;N UC'!$M245</f>
        <v>0</v>
      </c>
      <c r="BF558" s="297">
        <f>BF$76*'7. INPUT O&amp;N UC'!$L245*'7. INPUT O&amp;N UC'!$M245</f>
        <v>0</v>
      </c>
      <c r="BG558" s="297">
        <f>BG$76*'7. INPUT O&amp;N UC'!$L245*'7. INPUT O&amp;N UC'!$M245</f>
        <v>0</v>
      </c>
      <c r="BH558" s="297">
        <f>BH$76*'7. INPUT O&amp;N UC'!$L245*'7. INPUT O&amp;N UC'!$M245</f>
        <v>0</v>
      </c>
      <c r="BI558" s="297">
        <f>BI$76*'7. INPUT O&amp;N UC'!$L245*'7. INPUT O&amp;N UC'!$M245</f>
        <v>0</v>
      </c>
      <c r="BJ558" s="297">
        <f>BJ$76*'7. INPUT O&amp;N UC'!$L245*'7. INPUT O&amp;N UC'!$M245</f>
        <v>0</v>
      </c>
      <c r="BK558" s="297">
        <f>BK$76*'7. INPUT O&amp;N UC'!$L245*'7. INPUT O&amp;N UC'!$M245</f>
        <v>0</v>
      </c>
      <c r="BL558" s="297">
        <f>BL$76*'7. INPUT O&amp;N UC'!$L245*'7. INPUT O&amp;N UC'!$M245</f>
        <v>0</v>
      </c>
      <c r="BM558" s="297">
        <f>BM$76*'7. INPUT O&amp;N UC'!$L245*'7. INPUT O&amp;N UC'!$M245</f>
        <v>0</v>
      </c>
      <c r="BN558" s="297">
        <f>BN$76*'7. INPUT O&amp;N UC'!$L245*'7. INPUT O&amp;N UC'!$M245</f>
        <v>0</v>
      </c>
      <c r="BO558" s="297">
        <f>BO$76*'7. INPUT O&amp;N UC'!$L245*'7. INPUT O&amp;N UC'!$M245</f>
        <v>0</v>
      </c>
      <c r="BP558" s="297">
        <f>BP$76*'7. INPUT O&amp;N UC'!$L245*'7. INPUT O&amp;N UC'!$M245</f>
        <v>0</v>
      </c>
      <c r="BQ558" s="297">
        <f>BQ$76*'7. INPUT O&amp;N UC'!$L245*'7. INPUT O&amp;N UC'!$M245</f>
        <v>0</v>
      </c>
      <c r="BR558" s="297">
        <f>BR$76*'7. INPUT O&amp;N UC'!$L245*'7. INPUT O&amp;N UC'!$M245</f>
        <v>0</v>
      </c>
      <c r="BS558" s="297">
        <f>BS$76*'7. INPUT O&amp;N UC'!$L245*'7. INPUT O&amp;N UC'!$M245</f>
        <v>0</v>
      </c>
    </row>
    <row r="559" spans="1:71" s="80" customFormat="1" outlineLevel="2">
      <c r="B559" s="130" t="str">
        <f>'7. INPUT O&amp;N UC'!D246</f>
        <v>O&amp;N UC-4.5.1-Item #2</v>
      </c>
      <c r="C559" s="130" t="str">
        <f>'7. INPUT O&amp;N UC'!F246</f>
        <v>Crowd Monitoring - EPU setup</v>
      </c>
      <c r="E559" s="297">
        <f t="shared" si="299"/>
        <v>1000</v>
      </c>
      <c r="F559" s="297">
        <f t="shared" si="300"/>
        <v>1000</v>
      </c>
      <c r="G559" s="297">
        <f t="shared" si="301"/>
        <v>0</v>
      </c>
      <c r="H559" s="297">
        <f t="shared" si="302"/>
        <v>0</v>
      </c>
      <c r="I559" s="297">
        <f t="shared" si="303"/>
        <v>0</v>
      </c>
      <c r="J559" s="297">
        <f t="shared" si="304"/>
        <v>0</v>
      </c>
      <c r="K559" s="291"/>
      <c r="L559" s="297">
        <f>L$76*'7. INPUT O&amp;N UC'!$L246*'7. INPUT O&amp;N UC'!$M246</f>
        <v>0</v>
      </c>
      <c r="M559" s="297">
        <f>M$76*'7. INPUT O&amp;N UC'!$L246*'7. INPUT O&amp;N UC'!$M246</f>
        <v>333.33333333333331</v>
      </c>
      <c r="N559" s="297">
        <f>N$76*'7. INPUT O&amp;N UC'!$L246*'7. INPUT O&amp;N UC'!$M246</f>
        <v>333.33333333333331</v>
      </c>
      <c r="O559" s="297">
        <f>O$76*'7. INPUT O&amp;N UC'!$L246*'7. INPUT O&amp;N UC'!$M246</f>
        <v>333.33333333333331</v>
      </c>
      <c r="P559" s="297">
        <f>P$76*'7. INPUT O&amp;N UC'!$L246*'7. INPUT O&amp;N UC'!$M246</f>
        <v>0</v>
      </c>
      <c r="Q559" s="297">
        <f>Q$76*'7. INPUT O&amp;N UC'!$L246*'7. INPUT O&amp;N UC'!$M246</f>
        <v>0</v>
      </c>
      <c r="R559" s="297">
        <f>R$76*'7. INPUT O&amp;N UC'!$L246*'7. INPUT O&amp;N UC'!$M246</f>
        <v>0</v>
      </c>
      <c r="S559" s="297">
        <f>S$76*'7. INPUT O&amp;N UC'!$L246*'7. INPUT O&amp;N UC'!$M246</f>
        <v>0</v>
      </c>
      <c r="T559" s="297">
        <f>T$76*'7. INPUT O&amp;N UC'!$L246*'7. INPUT O&amp;N UC'!$M246</f>
        <v>0</v>
      </c>
      <c r="U559" s="297">
        <f>U$76*'7. INPUT O&amp;N UC'!$L246*'7. INPUT O&amp;N UC'!$M246</f>
        <v>0</v>
      </c>
      <c r="V559" s="297">
        <f>V$76*'7. INPUT O&amp;N UC'!$L246*'7. INPUT O&amp;N UC'!$M246</f>
        <v>0</v>
      </c>
      <c r="W559" s="297">
        <f>W$76*'7. INPUT O&amp;N UC'!$L246*'7. INPUT O&amp;N UC'!$M246</f>
        <v>0</v>
      </c>
      <c r="X559" s="297">
        <f>X$76*'7. INPUT O&amp;N UC'!$L246*'7. INPUT O&amp;N UC'!$M246</f>
        <v>0</v>
      </c>
      <c r="Y559" s="297">
        <f>Y$76*'7. INPUT O&amp;N UC'!$L246*'7. INPUT O&amp;N UC'!$M246</f>
        <v>0</v>
      </c>
      <c r="Z559" s="297">
        <f>Z$76*'7. INPUT O&amp;N UC'!$L246*'7. INPUT O&amp;N UC'!$M246</f>
        <v>0</v>
      </c>
      <c r="AA559" s="297">
        <f>AA$76*'7. INPUT O&amp;N UC'!$L246*'7. INPUT O&amp;N UC'!$M246</f>
        <v>0</v>
      </c>
      <c r="AB559" s="297">
        <f>AB$76*'7. INPUT O&amp;N UC'!$L246*'7. INPUT O&amp;N UC'!$M246</f>
        <v>0</v>
      </c>
      <c r="AC559" s="297">
        <f>AC$76*'7. INPUT O&amp;N UC'!$L246*'7. INPUT O&amp;N UC'!$M246</f>
        <v>0</v>
      </c>
      <c r="AD559" s="297">
        <f>AD$76*'7. INPUT O&amp;N UC'!$L246*'7. INPUT O&amp;N UC'!$M246</f>
        <v>0</v>
      </c>
      <c r="AE559" s="297">
        <f>AE$76*'7. INPUT O&amp;N UC'!$L246*'7. INPUT O&amp;N UC'!$M246</f>
        <v>0</v>
      </c>
      <c r="AF559" s="297">
        <f>AF$76*'7. INPUT O&amp;N UC'!$L246*'7. INPUT O&amp;N UC'!$M246</f>
        <v>0</v>
      </c>
      <c r="AG559" s="297">
        <f>AG$76*'7. INPUT O&amp;N UC'!$L246*'7. INPUT O&amp;N UC'!$M246</f>
        <v>0</v>
      </c>
      <c r="AH559" s="297">
        <f>AH$76*'7. INPUT O&amp;N UC'!$L246*'7. INPUT O&amp;N UC'!$M246</f>
        <v>0</v>
      </c>
      <c r="AI559" s="297">
        <f>AI$76*'7. INPUT O&amp;N UC'!$L246*'7. INPUT O&amp;N UC'!$M246</f>
        <v>0</v>
      </c>
      <c r="AJ559" s="297">
        <f>AJ$76*'7. INPUT O&amp;N UC'!$L246*'7. INPUT O&amp;N UC'!$M246</f>
        <v>0</v>
      </c>
      <c r="AK559" s="297">
        <f>AK$76*'7. INPUT O&amp;N UC'!$L246*'7. INPUT O&amp;N UC'!$M246</f>
        <v>0</v>
      </c>
      <c r="AL559" s="297">
        <f>AL$76*'7. INPUT O&amp;N UC'!$L246*'7. INPUT O&amp;N UC'!$M246</f>
        <v>0</v>
      </c>
      <c r="AM559" s="297">
        <f>AM$76*'7. INPUT O&amp;N UC'!$L246*'7. INPUT O&amp;N UC'!$M246</f>
        <v>0</v>
      </c>
      <c r="AN559" s="297">
        <f>AN$76*'7. INPUT O&amp;N UC'!$L246*'7. INPUT O&amp;N UC'!$M246</f>
        <v>0</v>
      </c>
      <c r="AO559" s="297">
        <f>AO$76*'7. INPUT O&amp;N UC'!$L246*'7. INPUT O&amp;N UC'!$M246</f>
        <v>0</v>
      </c>
      <c r="AP559" s="297">
        <f>AP$76*'7. INPUT O&amp;N UC'!$L246*'7. INPUT O&amp;N UC'!$M246</f>
        <v>0</v>
      </c>
      <c r="AQ559" s="297">
        <f>AQ$76*'7. INPUT O&amp;N UC'!$L246*'7. INPUT O&amp;N UC'!$M246</f>
        <v>0</v>
      </c>
      <c r="AR559" s="297">
        <f>AR$76*'7. INPUT O&amp;N UC'!$L246*'7. INPUT O&amp;N UC'!$M246</f>
        <v>0</v>
      </c>
      <c r="AS559" s="297">
        <f>AS$76*'7. INPUT O&amp;N UC'!$L246*'7. INPUT O&amp;N UC'!$M246</f>
        <v>0</v>
      </c>
      <c r="AT559" s="297">
        <f>AT$76*'7. INPUT O&amp;N UC'!$L246*'7. INPUT O&amp;N UC'!$M246</f>
        <v>0</v>
      </c>
      <c r="AU559" s="297">
        <f>AU$76*'7. INPUT O&amp;N UC'!$L246*'7. INPUT O&amp;N UC'!$M246</f>
        <v>0</v>
      </c>
      <c r="AV559" s="297">
        <f>AV$76*'7. INPUT O&amp;N UC'!$L246*'7. INPUT O&amp;N UC'!$M246</f>
        <v>0</v>
      </c>
      <c r="AW559" s="297">
        <f>AW$76*'7. INPUT O&amp;N UC'!$L246*'7. INPUT O&amp;N UC'!$M246</f>
        <v>0</v>
      </c>
      <c r="AX559" s="297">
        <f>AX$76*'7. INPUT O&amp;N UC'!$L246*'7. INPUT O&amp;N UC'!$M246</f>
        <v>0</v>
      </c>
      <c r="AY559" s="297">
        <f>AY$76*'7. INPUT O&amp;N UC'!$L246*'7. INPUT O&amp;N UC'!$M246</f>
        <v>0</v>
      </c>
      <c r="AZ559" s="297">
        <f>AZ$76*'7. INPUT O&amp;N UC'!$L246*'7. INPUT O&amp;N UC'!$M246</f>
        <v>0</v>
      </c>
      <c r="BA559" s="297">
        <f>BA$76*'7. INPUT O&amp;N UC'!$L246*'7. INPUT O&amp;N UC'!$M246</f>
        <v>0</v>
      </c>
      <c r="BB559" s="297">
        <f>BB$76*'7. INPUT O&amp;N UC'!$L246*'7. INPUT O&amp;N UC'!$M246</f>
        <v>0</v>
      </c>
      <c r="BC559" s="297">
        <f>BC$76*'7. INPUT O&amp;N UC'!$L246*'7. INPUT O&amp;N UC'!$M246</f>
        <v>0</v>
      </c>
      <c r="BD559" s="297">
        <f>BD$76*'7. INPUT O&amp;N UC'!$L246*'7. INPUT O&amp;N UC'!$M246</f>
        <v>0</v>
      </c>
      <c r="BE559" s="297">
        <f>BE$76*'7. INPUT O&amp;N UC'!$L246*'7. INPUT O&amp;N UC'!$M246</f>
        <v>0</v>
      </c>
      <c r="BF559" s="297">
        <f>BF$76*'7. INPUT O&amp;N UC'!$L246*'7. INPUT O&amp;N UC'!$M246</f>
        <v>0</v>
      </c>
      <c r="BG559" s="297">
        <f>BG$76*'7. INPUT O&amp;N UC'!$L246*'7. INPUT O&amp;N UC'!$M246</f>
        <v>0</v>
      </c>
      <c r="BH559" s="297">
        <f>BH$76*'7. INPUT O&amp;N UC'!$L246*'7. INPUT O&amp;N UC'!$M246</f>
        <v>0</v>
      </c>
      <c r="BI559" s="297">
        <f>BI$76*'7. INPUT O&amp;N UC'!$L246*'7. INPUT O&amp;N UC'!$M246</f>
        <v>0</v>
      </c>
      <c r="BJ559" s="297">
        <f>BJ$76*'7. INPUT O&amp;N UC'!$L246*'7. INPUT O&amp;N UC'!$M246</f>
        <v>0</v>
      </c>
      <c r="BK559" s="297">
        <f>BK$76*'7. INPUT O&amp;N UC'!$L246*'7. INPUT O&amp;N UC'!$M246</f>
        <v>0</v>
      </c>
      <c r="BL559" s="297">
        <f>BL$76*'7. INPUT O&amp;N UC'!$L246*'7. INPUT O&amp;N UC'!$M246</f>
        <v>0</v>
      </c>
      <c r="BM559" s="297">
        <f>BM$76*'7. INPUT O&amp;N UC'!$L246*'7. INPUT O&amp;N UC'!$M246</f>
        <v>0</v>
      </c>
      <c r="BN559" s="297">
        <f>BN$76*'7. INPUT O&amp;N UC'!$L246*'7. INPUT O&amp;N UC'!$M246</f>
        <v>0</v>
      </c>
      <c r="BO559" s="297">
        <f>BO$76*'7. INPUT O&amp;N UC'!$L246*'7. INPUT O&amp;N UC'!$M246</f>
        <v>0</v>
      </c>
      <c r="BP559" s="297">
        <f>BP$76*'7. INPUT O&amp;N UC'!$L246*'7. INPUT O&amp;N UC'!$M246</f>
        <v>0</v>
      </c>
      <c r="BQ559" s="297">
        <f>BQ$76*'7. INPUT O&amp;N UC'!$L246*'7. INPUT O&amp;N UC'!$M246</f>
        <v>0</v>
      </c>
      <c r="BR559" s="297">
        <f>BR$76*'7. INPUT O&amp;N UC'!$L246*'7. INPUT O&amp;N UC'!$M246</f>
        <v>0</v>
      </c>
      <c r="BS559" s="297">
        <f>BS$76*'7. INPUT O&amp;N UC'!$L246*'7. INPUT O&amp;N UC'!$M246</f>
        <v>0</v>
      </c>
    </row>
    <row r="560" spans="1:71" s="80" customFormat="1" outlineLevel="2">
      <c r="B560" s="130" t="str">
        <f>'7. INPUT O&amp;N UC'!D247</f>
        <v>O&amp;N UC-4.5.1-Item #3</v>
      </c>
      <c r="C560" s="130" t="str">
        <f>'7. INPUT O&amp;N UC'!F247</f>
        <v>Audio Notification - EPU setup</v>
      </c>
      <c r="E560" s="297">
        <f t="shared" si="299"/>
        <v>5000</v>
      </c>
      <c r="F560" s="297">
        <f t="shared" si="300"/>
        <v>5000</v>
      </c>
      <c r="G560" s="297">
        <f t="shared" si="301"/>
        <v>0</v>
      </c>
      <c r="H560" s="297">
        <f t="shared" si="302"/>
        <v>0</v>
      </c>
      <c r="I560" s="297">
        <f t="shared" si="303"/>
        <v>0</v>
      </c>
      <c r="J560" s="297">
        <f t="shared" si="304"/>
        <v>0</v>
      </c>
      <c r="K560" s="291"/>
      <c r="L560" s="297">
        <f>L$76*'7. INPUT O&amp;N UC'!$L247*'7. INPUT O&amp;N UC'!$M247</f>
        <v>0</v>
      </c>
      <c r="M560" s="297">
        <f>M$76*'7. INPUT O&amp;N UC'!$L247*'7. INPUT O&amp;N UC'!$M247</f>
        <v>1666.6666666666665</v>
      </c>
      <c r="N560" s="297">
        <f>N$76*'7. INPUT O&amp;N UC'!$L247*'7. INPUT O&amp;N UC'!$M247</f>
        <v>1666.6666666666665</v>
      </c>
      <c r="O560" s="297">
        <f>O$76*'7. INPUT O&amp;N UC'!$L247*'7. INPUT O&amp;N UC'!$M247</f>
        <v>1666.6666666666665</v>
      </c>
      <c r="P560" s="297">
        <f>P$76*'7. INPUT O&amp;N UC'!$L247*'7. INPUT O&amp;N UC'!$M247</f>
        <v>0</v>
      </c>
      <c r="Q560" s="297">
        <f>Q$76*'7. INPUT O&amp;N UC'!$L247*'7. INPUT O&amp;N UC'!$M247</f>
        <v>0</v>
      </c>
      <c r="R560" s="297">
        <f>R$76*'7. INPUT O&amp;N UC'!$L247*'7. INPUT O&amp;N UC'!$M247</f>
        <v>0</v>
      </c>
      <c r="S560" s="297">
        <f>S$76*'7. INPUT O&amp;N UC'!$L247*'7. INPUT O&amp;N UC'!$M247</f>
        <v>0</v>
      </c>
      <c r="T560" s="297">
        <f>T$76*'7. INPUT O&amp;N UC'!$L247*'7. INPUT O&amp;N UC'!$M247</f>
        <v>0</v>
      </c>
      <c r="U560" s="297">
        <f>U$76*'7. INPUT O&amp;N UC'!$L247*'7. INPUT O&amp;N UC'!$M247</f>
        <v>0</v>
      </c>
      <c r="V560" s="297">
        <f>V$76*'7. INPUT O&amp;N UC'!$L247*'7. INPUT O&amp;N UC'!$M247</f>
        <v>0</v>
      </c>
      <c r="W560" s="297">
        <f>W$76*'7. INPUT O&amp;N UC'!$L247*'7. INPUT O&amp;N UC'!$M247</f>
        <v>0</v>
      </c>
      <c r="X560" s="297">
        <f>X$76*'7. INPUT O&amp;N UC'!$L247*'7. INPUT O&amp;N UC'!$M247</f>
        <v>0</v>
      </c>
      <c r="Y560" s="297">
        <f>Y$76*'7. INPUT O&amp;N UC'!$L247*'7. INPUT O&amp;N UC'!$M247</f>
        <v>0</v>
      </c>
      <c r="Z560" s="297">
        <f>Z$76*'7. INPUT O&amp;N UC'!$L247*'7. INPUT O&amp;N UC'!$M247</f>
        <v>0</v>
      </c>
      <c r="AA560" s="297">
        <f>AA$76*'7. INPUT O&amp;N UC'!$L247*'7. INPUT O&amp;N UC'!$M247</f>
        <v>0</v>
      </c>
      <c r="AB560" s="297">
        <f>AB$76*'7. INPUT O&amp;N UC'!$L247*'7. INPUT O&amp;N UC'!$M247</f>
        <v>0</v>
      </c>
      <c r="AC560" s="297">
        <f>AC$76*'7. INPUT O&amp;N UC'!$L247*'7. INPUT O&amp;N UC'!$M247</f>
        <v>0</v>
      </c>
      <c r="AD560" s="297">
        <f>AD$76*'7. INPUT O&amp;N UC'!$L247*'7. INPUT O&amp;N UC'!$M247</f>
        <v>0</v>
      </c>
      <c r="AE560" s="297">
        <f>AE$76*'7. INPUT O&amp;N UC'!$L247*'7. INPUT O&amp;N UC'!$M247</f>
        <v>0</v>
      </c>
      <c r="AF560" s="297">
        <f>AF$76*'7. INPUT O&amp;N UC'!$L247*'7. INPUT O&amp;N UC'!$M247</f>
        <v>0</v>
      </c>
      <c r="AG560" s="297">
        <f>AG$76*'7. INPUT O&amp;N UC'!$L247*'7. INPUT O&amp;N UC'!$M247</f>
        <v>0</v>
      </c>
      <c r="AH560" s="297">
        <f>AH$76*'7. INPUT O&amp;N UC'!$L247*'7. INPUT O&amp;N UC'!$M247</f>
        <v>0</v>
      </c>
      <c r="AI560" s="297">
        <f>AI$76*'7. INPUT O&amp;N UC'!$L247*'7. INPUT O&amp;N UC'!$M247</f>
        <v>0</v>
      </c>
      <c r="AJ560" s="297">
        <f>AJ$76*'7. INPUT O&amp;N UC'!$L247*'7. INPUT O&amp;N UC'!$M247</f>
        <v>0</v>
      </c>
      <c r="AK560" s="297">
        <f>AK$76*'7. INPUT O&amp;N UC'!$L247*'7. INPUT O&amp;N UC'!$M247</f>
        <v>0</v>
      </c>
      <c r="AL560" s="297">
        <f>AL$76*'7. INPUT O&amp;N UC'!$L247*'7. INPUT O&amp;N UC'!$M247</f>
        <v>0</v>
      </c>
      <c r="AM560" s="297">
        <f>AM$76*'7. INPUT O&amp;N UC'!$L247*'7. INPUT O&amp;N UC'!$M247</f>
        <v>0</v>
      </c>
      <c r="AN560" s="297">
        <f>AN$76*'7. INPUT O&amp;N UC'!$L247*'7. INPUT O&amp;N UC'!$M247</f>
        <v>0</v>
      </c>
      <c r="AO560" s="297">
        <f>AO$76*'7. INPUT O&amp;N UC'!$L247*'7. INPUT O&amp;N UC'!$M247</f>
        <v>0</v>
      </c>
      <c r="AP560" s="297">
        <f>AP$76*'7. INPUT O&amp;N UC'!$L247*'7. INPUT O&amp;N UC'!$M247</f>
        <v>0</v>
      </c>
      <c r="AQ560" s="297">
        <f>AQ$76*'7. INPUT O&amp;N UC'!$L247*'7. INPUT O&amp;N UC'!$M247</f>
        <v>0</v>
      </c>
      <c r="AR560" s="297">
        <f>AR$76*'7. INPUT O&amp;N UC'!$L247*'7. INPUT O&amp;N UC'!$M247</f>
        <v>0</v>
      </c>
      <c r="AS560" s="297">
        <f>AS$76*'7. INPUT O&amp;N UC'!$L247*'7. INPUT O&amp;N UC'!$M247</f>
        <v>0</v>
      </c>
      <c r="AT560" s="297">
        <f>AT$76*'7. INPUT O&amp;N UC'!$L247*'7. INPUT O&amp;N UC'!$M247</f>
        <v>0</v>
      </c>
      <c r="AU560" s="297">
        <f>AU$76*'7. INPUT O&amp;N UC'!$L247*'7. INPUT O&amp;N UC'!$M247</f>
        <v>0</v>
      </c>
      <c r="AV560" s="297">
        <f>AV$76*'7. INPUT O&amp;N UC'!$L247*'7. INPUT O&amp;N UC'!$M247</f>
        <v>0</v>
      </c>
      <c r="AW560" s="297">
        <f>AW$76*'7. INPUT O&amp;N UC'!$L247*'7. INPUT O&amp;N UC'!$M247</f>
        <v>0</v>
      </c>
      <c r="AX560" s="297">
        <f>AX$76*'7. INPUT O&amp;N UC'!$L247*'7. INPUT O&amp;N UC'!$M247</f>
        <v>0</v>
      </c>
      <c r="AY560" s="297">
        <f>AY$76*'7. INPUT O&amp;N UC'!$L247*'7. INPUT O&amp;N UC'!$M247</f>
        <v>0</v>
      </c>
      <c r="AZ560" s="297">
        <f>AZ$76*'7. INPUT O&amp;N UC'!$L247*'7. INPUT O&amp;N UC'!$M247</f>
        <v>0</v>
      </c>
      <c r="BA560" s="297">
        <f>BA$76*'7. INPUT O&amp;N UC'!$L247*'7. INPUT O&amp;N UC'!$M247</f>
        <v>0</v>
      </c>
      <c r="BB560" s="297">
        <f>BB$76*'7. INPUT O&amp;N UC'!$L247*'7. INPUT O&amp;N UC'!$M247</f>
        <v>0</v>
      </c>
      <c r="BC560" s="297">
        <f>BC$76*'7. INPUT O&amp;N UC'!$L247*'7. INPUT O&amp;N UC'!$M247</f>
        <v>0</v>
      </c>
      <c r="BD560" s="297">
        <f>BD$76*'7. INPUT O&amp;N UC'!$L247*'7. INPUT O&amp;N UC'!$M247</f>
        <v>0</v>
      </c>
      <c r="BE560" s="297">
        <f>BE$76*'7. INPUT O&amp;N UC'!$L247*'7. INPUT O&amp;N UC'!$M247</f>
        <v>0</v>
      </c>
      <c r="BF560" s="297">
        <f>BF$76*'7. INPUT O&amp;N UC'!$L247*'7. INPUT O&amp;N UC'!$M247</f>
        <v>0</v>
      </c>
      <c r="BG560" s="297">
        <f>BG$76*'7. INPUT O&amp;N UC'!$L247*'7. INPUT O&amp;N UC'!$M247</f>
        <v>0</v>
      </c>
      <c r="BH560" s="297">
        <f>BH$76*'7. INPUT O&amp;N UC'!$L247*'7. INPUT O&amp;N UC'!$M247</f>
        <v>0</v>
      </c>
      <c r="BI560" s="297">
        <f>BI$76*'7. INPUT O&amp;N UC'!$L247*'7. INPUT O&amp;N UC'!$M247</f>
        <v>0</v>
      </c>
      <c r="BJ560" s="297">
        <f>BJ$76*'7. INPUT O&amp;N UC'!$L247*'7. INPUT O&amp;N UC'!$M247</f>
        <v>0</v>
      </c>
      <c r="BK560" s="297">
        <f>BK$76*'7. INPUT O&amp;N UC'!$L247*'7. INPUT O&amp;N UC'!$M247</f>
        <v>0</v>
      </c>
      <c r="BL560" s="297">
        <f>BL$76*'7. INPUT O&amp;N UC'!$L247*'7. INPUT O&amp;N UC'!$M247</f>
        <v>0</v>
      </c>
      <c r="BM560" s="297">
        <f>BM$76*'7. INPUT O&amp;N UC'!$L247*'7. INPUT O&amp;N UC'!$M247</f>
        <v>0</v>
      </c>
      <c r="BN560" s="297">
        <f>BN$76*'7. INPUT O&amp;N UC'!$L247*'7. INPUT O&amp;N UC'!$M247</f>
        <v>0</v>
      </c>
      <c r="BO560" s="297">
        <f>BO$76*'7. INPUT O&amp;N UC'!$L247*'7. INPUT O&amp;N UC'!$M247</f>
        <v>0</v>
      </c>
      <c r="BP560" s="297">
        <f>BP$76*'7. INPUT O&amp;N UC'!$L247*'7. INPUT O&amp;N UC'!$M247</f>
        <v>0</v>
      </c>
      <c r="BQ560" s="297">
        <f>BQ$76*'7. INPUT O&amp;N UC'!$L247*'7. INPUT O&amp;N UC'!$M247</f>
        <v>0</v>
      </c>
      <c r="BR560" s="297">
        <f>BR$76*'7. INPUT O&amp;N UC'!$L247*'7. INPUT O&amp;N UC'!$M247</f>
        <v>0</v>
      </c>
      <c r="BS560" s="297">
        <f>BS$76*'7. INPUT O&amp;N UC'!$L247*'7. INPUT O&amp;N UC'!$M247</f>
        <v>0</v>
      </c>
    </row>
    <row r="561" spans="1:71" s="80" customFormat="1" outlineLevel="2">
      <c r="B561" s="130" t="str">
        <f>'7. INPUT O&amp;N UC'!D248</f>
        <v>O&amp;N UC-4.5.1-Item #4</v>
      </c>
      <c r="C561" s="130" t="str">
        <f>'7. INPUT O&amp;N UC'!F248</f>
        <v>Audio Notification - Base setup</v>
      </c>
      <c r="E561" s="297">
        <f t="shared" si="299"/>
        <v>1000</v>
      </c>
      <c r="F561" s="297">
        <f t="shared" si="300"/>
        <v>1000</v>
      </c>
      <c r="G561" s="297">
        <f t="shared" si="301"/>
        <v>0</v>
      </c>
      <c r="H561" s="297">
        <f t="shared" si="302"/>
        <v>0</v>
      </c>
      <c r="I561" s="297">
        <f t="shared" si="303"/>
        <v>0</v>
      </c>
      <c r="J561" s="297">
        <f t="shared" si="304"/>
        <v>0</v>
      </c>
      <c r="K561" s="309"/>
      <c r="L561" s="297">
        <f>L$76*'7. INPUT O&amp;N UC'!$L248*'7. INPUT O&amp;N UC'!$M248</f>
        <v>0</v>
      </c>
      <c r="M561" s="297">
        <f>M$76*'7. INPUT O&amp;N UC'!$L248*'7. INPUT O&amp;N UC'!$M248</f>
        <v>333.33333333333331</v>
      </c>
      <c r="N561" s="297">
        <f>N$76*'7. INPUT O&amp;N UC'!$L248*'7. INPUT O&amp;N UC'!$M248</f>
        <v>333.33333333333331</v>
      </c>
      <c r="O561" s="297">
        <f>O$76*'7. INPUT O&amp;N UC'!$L248*'7. INPUT O&amp;N UC'!$M248</f>
        <v>333.33333333333331</v>
      </c>
      <c r="P561" s="297">
        <f>P$76*'7. INPUT O&amp;N UC'!$L248*'7. INPUT O&amp;N UC'!$M248</f>
        <v>0</v>
      </c>
      <c r="Q561" s="297">
        <f>Q$76*'7. INPUT O&amp;N UC'!$L248*'7. INPUT O&amp;N UC'!$M248</f>
        <v>0</v>
      </c>
      <c r="R561" s="297">
        <f>R$76*'7. INPUT O&amp;N UC'!$L248*'7. INPUT O&amp;N UC'!$M248</f>
        <v>0</v>
      </c>
      <c r="S561" s="297">
        <f>S$76*'7. INPUT O&amp;N UC'!$L248*'7. INPUT O&amp;N UC'!$M248</f>
        <v>0</v>
      </c>
      <c r="T561" s="297">
        <f>T$76*'7. INPUT O&amp;N UC'!$L248*'7. INPUT O&amp;N UC'!$M248</f>
        <v>0</v>
      </c>
      <c r="U561" s="297">
        <f>U$76*'7. INPUT O&amp;N UC'!$L248*'7. INPUT O&amp;N UC'!$M248</f>
        <v>0</v>
      </c>
      <c r="V561" s="297">
        <f>V$76*'7. INPUT O&amp;N UC'!$L248*'7. INPUT O&amp;N UC'!$M248</f>
        <v>0</v>
      </c>
      <c r="W561" s="297">
        <f>W$76*'7. INPUT O&amp;N UC'!$L248*'7. INPUT O&amp;N UC'!$M248</f>
        <v>0</v>
      </c>
      <c r="X561" s="297">
        <f>X$76*'7. INPUT O&amp;N UC'!$L248*'7. INPUT O&amp;N UC'!$M248</f>
        <v>0</v>
      </c>
      <c r="Y561" s="297">
        <f>Y$76*'7. INPUT O&amp;N UC'!$L248*'7. INPUT O&amp;N UC'!$M248</f>
        <v>0</v>
      </c>
      <c r="Z561" s="297">
        <f>Z$76*'7. INPUT O&amp;N UC'!$L248*'7. INPUT O&amp;N UC'!$M248</f>
        <v>0</v>
      </c>
      <c r="AA561" s="297">
        <f>AA$76*'7. INPUT O&amp;N UC'!$L248*'7. INPUT O&amp;N UC'!$M248</f>
        <v>0</v>
      </c>
      <c r="AB561" s="297">
        <f>AB$76*'7. INPUT O&amp;N UC'!$L248*'7. INPUT O&amp;N UC'!$M248</f>
        <v>0</v>
      </c>
      <c r="AC561" s="297">
        <f>AC$76*'7. INPUT O&amp;N UC'!$L248*'7. INPUT O&amp;N UC'!$M248</f>
        <v>0</v>
      </c>
      <c r="AD561" s="297">
        <f>AD$76*'7. INPUT O&amp;N UC'!$L248*'7. INPUT O&amp;N UC'!$M248</f>
        <v>0</v>
      </c>
      <c r="AE561" s="297">
        <f>AE$76*'7. INPUT O&amp;N UC'!$L248*'7. INPUT O&amp;N UC'!$M248</f>
        <v>0</v>
      </c>
      <c r="AF561" s="297">
        <f>AF$76*'7. INPUT O&amp;N UC'!$L248*'7. INPUT O&amp;N UC'!$M248</f>
        <v>0</v>
      </c>
      <c r="AG561" s="297">
        <f>AG$76*'7. INPUT O&amp;N UC'!$L248*'7. INPUT O&amp;N UC'!$M248</f>
        <v>0</v>
      </c>
      <c r="AH561" s="297">
        <f>AH$76*'7. INPUT O&amp;N UC'!$L248*'7. INPUT O&amp;N UC'!$M248</f>
        <v>0</v>
      </c>
      <c r="AI561" s="297">
        <f>AI$76*'7. INPUT O&amp;N UC'!$L248*'7. INPUT O&amp;N UC'!$M248</f>
        <v>0</v>
      </c>
      <c r="AJ561" s="297">
        <f>AJ$76*'7. INPUT O&amp;N UC'!$L248*'7. INPUT O&amp;N UC'!$M248</f>
        <v>0</v>
      </c>
      <c r="AK561" s="297">
        <f>AK$76*'7. INPUT O&amp;N UC'!$L248*'7. INPUT O&amp;N UC'!$M248</f>
        <v>0</v>
      </c>
      <c r="AL561" s="297">
        <f>AL$76*'7. INPUT O&amp;N UC'!$L248*'7. INPUT O&amp;N UC'!$M248</f>
        <v>0</v>
      </c>
      <c r="AM561" s="297">
        <f>AM$76*'7. INPUT O&amp;N UC'!$L248*'7. INPUT O&amp;N UC'!$M248</f>
        <v>0</v>
      </c>
      <c r="AN561" s="297">
        <f>AN$76*'7. INPUT O&amp;N UC'!$L248*'7. INPUT O&amp;N UC'!$M248</f>
        <v>0</v>
      </c>
      <c r="AO561" s="297">
        <f>AO$76*'7. INPUT O&amp;N UC'!$L248*'7. INPUT O&amp;N UC'!$M248</f>
        <v>0</v>
      </c>
      <c r="AP561" s="297">
        <f>AP$76*'7. INPUT O&amp;N UC'!$L248*'7. INPUT O&amp;N UC'!$M248</f>
        <v>0</v>
      </c>
      <c r="AQ561" s="297">
        <f>AQ$76*'7. INPUT O&amp;N UC'!$L248*'7. INPUT O&amp;N UC'!$M248</f>
        <v>0</v>
      </c>
      <c r="AR561" s="297">
        <f>AR$76*'7. INPUT O&amp;N UC'!$L248*'7. INPUT O&amp;N UC'!$M248</f>
        <v>0</v>
      </c>
      <c r="AS561" s="297">
        <f>AS$76*'7. INPUT O&amp;N UC'!$L248*'7. INPUT O&amp;N UC'!$M248</f>
        <v>0</v>
      </c>
      <c r="AT561" s="297">
        <f>AT$76*'7. INPUT O&amp;N UC'!$L248*'7. INPUT O&amp;N UC'!$M248</f>
        <v>0</v>
      </c>
      <c r="AU561" s="297">
        <f>AU$76*'7. INPUT O&amp;N UC'!$L248*'7. INPUT O&amp;N UC'!$M248</f>
        <v>0</v>
      </c>
      <c r="AV561" s="297">
        <f>AV$76*'7. INPUT O&amp;N UC'!$L248*'7. INPUT O&amp;N UC'!$M248</f>
        <v>0</v>
      </c>
      <c r="AW561" s="297">
        <f>AW$76*'7. INPUT O&amp;N UC'!$L248*'7. INPUT O&amp;N UC'!$M248</f>
        <v>0</v>
      </c>
      <c r="AX561" s="297">
        <f>AX$76*'7. INPUT O&amp;N UC'!$L248*'7. INPUT O&amp;N UC'!$M248</f>
        <v>0</v>
      </c>
      <c r="AY561" s="297">
        <f>AY$76*'7. INPUT O&amp;N UC'!$L248*'7. INPUT O&amp;N UC'!$M248</f>
        <v>0</v>
      </c>
      <c r="AZ561" s="297">
        <f>AZ$76*'7. INPUT O&amp;N UC'!$L248*'7. INPUT O&amp;N UC'!$M248</f>
        <v>0</v>
      </c>
      <c r="BA561" s="297">
        <f>BA$76*'7. INPUT O&amp;N UC'!$L248*'7. INPUT O&amp;N UC'!$M248</f>
        <v>0</v>
      </c>
      <c r="BB561" s="297">
        <f>BB$76*'7. INPUT O&amp;N UC'!$L248*'7. INPUT O&amp;N UC'!$M248</f>
        <v>0</v>
      </c>
      <c r="BC561" s="297">
        <f>BC$76*'7. INPUT O&amp;N UC'!$L248*'7. INPUT O&amp;N UC'!$M248</f>
        <v>0</v>
      </c>
      <c r="BD561" s="297">
        <f>BD$76*'7. INPUT O&amp;N UC'!$L248*'7. INPUT O&amp;N UC'!$M248</f>
        <v>0</v>
      </c>
      <c r="BE561" s="297">
        <f>BE$76*'7. INPUT O&amp;N UC'!$L248*'7. INPUT O&amp;N UC'!$M248</f>
        <v>0</v>
      </c>
      <c r="BF561" s="297">
        <f>BF$76*'7. INPUT O&amp;N UC'!$L248*'7. INPUT O&amp;N UC'!$M248</f>
        <v>0</v>
      </c>
      <c r="BG561" s="297">
        <f>BG$76*'7. INPUT O&amp;N UC'!$L248*'7. INPUT O&amp;N UC'!$M248</f>
        <v>0</v>
      </c>
      <c r="BH561" s="297">
        <f>BH$76*'7. INPUT O&amp;N UC'!$L248*'7. INPUT O&amp;N UC'!$M248</f>
        <v>0</v>
      </c>
      <c r="BI561" s="297">
        <f>BI$76*'7. INPUT O&amp;N UC'!$L248*'7. INPUT O&amp;N UC'!$M248</f>
        <v>0</v>
      </c>
      <c r="BJ561" s="297">
        <f>BJ$76*'7. INPUT O&amp;N UC'!$L248*'7. INPUT O&amp;N UC'!$M248</f>
        <v>0</v>
      </c>
      <c r="BK561" s="297">
        <f>BK$76*'7. INPUT O&amp;N UC'!$L248*'7. INPUT O&amp;N UC'!$M248</f>
        <v>0</v>
      </c>
      <c r="BL561" s="297">
        <f>BL$76*'7. INPUT O&amp;N UC'!$L248*'7. INPUT O&amp;N UC'!$M248</f>
        <v>0</v>
      </c>
      <c r="BM561" s="297">
        <f>BM$76*'7. INPUT O&amp;N UC'!$L248*'7. INPUT O&amp;N UC'!$M248</f>
        <v>0</v>
      </c>
      <c r="BN561" s="297">
        <f>BN$76*'7. INPUT O&amp;N UC'!$L248*'7. INPUT O&amp;N UC'!$M248</f>
        <v>0</v>
      </c>
      <c r="BO561" s="297">
        <f>BO$76*'7. INPUT O&amp;N UC'!$L248*'7. INPUT O&amp;N UC'!$M248</f>
        <v>0</v>
      </c>
      <c r="BP561" s="297">
        <f>BP$76*'7. INPUT O&amp;N UC'!$L248*'7. INPUT O&amp;N UC'!$M248</f>
        <v>0</v>
      </c>
      <c r="BQ561" s="297">
        <f>BQ$76*'7. INPUT O&amp;N UC'!$L248*'7. INPUT O&amp;N UC'!$M248</f>
        <v>0</v>
      </c>
      <c r="BR561" s="297">
        <f>BR$76*'7. INPUT O&amp;N UC'!$L248*'7. INPUT O&amp;N UC'!$M248</f>
        <v>0</v>
      </c>
      <c r="BS561" s="297">
        <f>BS$76*'7. INPUT O&amp;N UC'!$L248*'7. INPUT O&amp;N UC'!$M248</f>
        <v>0</v>
      </c>
    </row>
    <row r="562" spans="1:71" s="80" customFormat="1" outlineLevel="2">
      <c r="B562" s="130" t="str">
        <f>'7. INPUT O&amp;N UC'!D249</f>
        <v>O&amp;N UC-4.5.1-Item #5</v>
      </c>
      <c r="C562" s="130" t="str">
        <f>'7. INPUT O&amp;N UC'!F249</f>
        <v>Alarming Sounds - Base setup</v>
      </c>
      <c r="E562" s="297">
        <f t="shared" si="299"/>
        <v>5000</v>
      </c>
      <c r="F562" s="297">
        <f t="shared" si="300"/>
        <v>5000</v>
      </c>
      <c r="G562" s="297">
        <f t="shared" si="301"/>
        <v>0</v>
      </c>
      <c r="H562" s="297">
        <f t="shared" si="302"/>
        <v>0</v>
      </c>
      <c r="I562" s="297">
        <f t="shared" si="303"/>
        <v>0</v>
      </c>
      <c r="J562" s="297">
        <f t="shared" si="304"/>
        <v>0</v>
      </c>
      <c r="K562" s="291"/>
      <c r="L562" s="297">
        <f>L$76*'7. INPUT O&amp;N UC'!$L249*'7. INPUT O&amp;N UC'!$M249</f>
        <v>0</v>
      </c>
      <c r="M562" s="297">
        <f>M$76*'7. INPUT O&amp;N UC'!$L249*'7. INPUT O&amp;N UC'!$M249</f>
        <v>1666.6666666666665</v>
      </c>
      <c r="N562" s="297">
        <f>N$76*'7. INPUT O&amp;N UC'!$L249*'7. INPUT O&amp;N UC'!$M249</f>
        <v>1666.6666666666665</v>
      </c>
      <c r="O562" s="297">
        <f>O$76*'7. INPUT O&amp;N UC'!$L249*'7. INPUT O&amp;N UC'!$M249</f>
        <v>1666.6666666666665</v>
      </c>
      <c r="P562" s="297">
        <f>P$76*'7. INPUT O&amp;N UC'!$L249*'7. INPUT O&amp;N UC'!$M249</f>
        <v>0</v>
      </c>
      <c r="Q562" s="297">
        <f>Q$76*'7. INPUT O&amp;N UC'!$L249*'7. INPUT O&amp;N UC'!$M249</f>
        <v>0</v>
      </c>
      <c r="R562" s="297">
        <f>R$76*'7. INPUT O&amp;N UC'!$L249*'7. INPUT O&amp;N UC'!$M249</f>
        <v>0</v>
      </c>
      <c r="S562" s="297">
        <f>S$76*'7. INPUT O&amp;N UC'!$L249*'7. INPUT O&amp;N UC'!$M249</f>
        <v>0</v>
      </c>
      <c r="T562" s="297">
        <f>T$76*'7. INPUT O&amp;N UC'!$L249*'7. INPUT O&amp;N UC'!$M249</f>
        <v>0</v>
      </c>
      <c r="U562" s="297">
        <f>U$76*'7. INPUT O&amp;N UC'!$L249*'7. INPUT O&amp;N UC'!$M249</f>
        <v>0</v>
      </c>
      <c r="V562" s="297">
        <f>V$76*'7. INPUT O&amp;N UC'!$L249*'7. INPUT O&amp;N UC'!$M249</f>
        <v>0</v>
      </c>
      <c r="W562" s="297">
        <f>W$76*'7. INPUT O&amp;N UC'!$L249*'7. INPUT O&amp;N UC'!$M249</f>
        <v>0</v>
      </c>
      <c r="X562" s="297">
        <f>X$76*'7. INPUT O&amp;N UC'!$L249*'7. INPUT O&amp;N UC'!$M249</f>
        <v>0</v>
      </c>
      <c r="Y562" s="297">
        <f>Y$76*'7. INPUT O&amp;N UC'!$L249*'7. INPUT O&amp;N UC'!$M249</f>
        <v>0</v>
      </c>
      <c r="Z562" s="297">
        <f>Z$76*'7. INPUT O&amp;N UC'!$L249*'7. INPUT O&amp;N UC'!$M249</f>
        <v>0</v>
      </c>
      <c r="AA562" s="297">
        <f>AA$76*'7. INPUT O&amp;N UC'!$L249*'7. INPUT O&amp;N UC'!$M249</f>
        <v>0</v>
      </c>
      <c r="AB562" s="297">
        <f>AB$76*'7. INPUT O&amp;N UC'!$L249*'7. INPUT O&amp;N UC'!$M249</f>
        <v>0</v>
      </c>
      <c r="AC562" s="297">
        <f>AC$76*'7. INPUT O&amp;N UC'!$L249*'7. INPUT O&amp;N UC'!$M249</f>
        <v>0</v>
      </c>
      <c r="AD562" s="297">
        <f>AD$76*'7. INPUT O&amp;N UC'!$L249*'7. INPUT O&amp;N UC'!$M249</f>
        <v>0</v>
      </c>
      <c r="AE562" s="297">
        <f>AE$76*'7. INPUT O&amp;N UC'!$L249*'7. INPUT O&amp;N UC'!$M249</f>
        <v>0</v>
      </c>
      <c r="AF562" s="297">
        <f>AF$76*'7. INPUT O&amp;N UC'!$L249*'7. INPUT O&amp;N UC'!$M249</f>
        <v>0</v>
      </c>
      <c r="AG562" s="297">
        <f>AG$76*'7. INPUT O&amp;N UC'!$L249*'7. INPUT O&amp;N UC'!$M249</f>
        <v>0</v>
      </c>
      <c r="AH562" s="297">
        <f>AH$76*'7. INPUT O&amp;N UC'!$L249*'7. INPUT O&amp;N UC'!$M249</f>
        <v>0</v>
      </c>
      <c r="AI562" s="297">
        <f>AI$76*'7. INPUT O&amp;N UC'!$L249*'7. INPUT O&amp;N UC'!$M249</f>
        <v>0</v>
      </c>
      <c r="AJ562" s="297">
        <f>AJ$76*'7. INPUT O&amp;N UC'!$L249*'7. INPUT O&amp;N UC'!$M249</f>
        <v>0</v>
      </c>
      <c r="AK562" s="297">
        <f>AK$76*'7. INPUT O&amp;N UC'!$L249*'7. INPUT O&amp;N UC'!$M249</f>
        <v>0</v>
      </c>
      <c r="AL562" s="297">
        <f>AL$76*'7. INPUT O&amp;N UC'!$L249*'7. INPUT O&amp;N UC'!$M249</f>
        <v>0</v>
      </c>
      <c r="AM562" s="297">
        <f>AM$76*'7. INPUT O&amp;N UC'!$L249*'7. INPUT O&amp;N UC'!$M249</f>
        <v>0</v>
      </c>
      <c r="AN562" s="297">
        <f>AN$76*'7. INPUT O&amp;N UC'!$L249*'7. INPUT O&amp;N UC'!$M249</f>
        <v>0</v>
      </c>
      <c r="AO562" s="297">
        <f>AO$76*'7. INPUT O&amp;N UC'!$L249*'7. INPUT O&amp;N UC'!$M249</f>
        <v>0</v>
      </c>
      <c r="AP562" s="297">
        <f>AP$76*'7. INPUT O&amp;N UC'!$L249*'7. INPUT O&amp;N UC'!$M249</f>
        <v>0</v>
      </c>
      <c r="AQ562" s="297">
        <f>AQ$76*'7. INPUT O&amp;N UC'!$L249*'7. INPUT O&amp;N UC'!$M249</f>
        <v>0</v>
      </c>
      <c r="AR562" s="297">
        <f>AR$76*'7. INPUT O&amp;N UC'!$L249*'7. INPUT O&amp;N UC'!$M249</f>
        <v>0</v>
      </c>
      <c r="AS562" s="297">
        <f>AS$76*'7. INPUT O&amp;N UC'!$L249*'7. INPUT O&amp;N UC'!$M249</f>
        <v>0</v>
      </c>
      <c r="AT562" s="297">
        <f>AT$76*'7. INPUT O&amp;N UC'!$L249*'7. INPUT O&amp;N UC'!$M249</f>
        <v>0</v>
      </c>
      <c r="AU562" s="297">
        <f>AU$76*'7. INPUT O&amp;N UC'!$L249*'7. INPUT O&amp;N UC'!$M249</f>
        <v>0</v>
      </c>
      <c r="AV562" s="297">
        <f>AV$76*'7. INPUT O&amp;N UC'!$L249*'7. INPUT O&amp;N UC'!$M249</f>
        <v>0</v>
      </c>
      <c r="AW562" s="297">
        <f>AW$76*'7. INPUT O&amp;N UC'!$L249*'7. INPUT O&amp;N UC'!$M249</f>
        <v>0</v>
      </c>
      <c r="AX562" s="297">
        <f>AX$76*'7. INPUT O&amp;N UC'!$L249*'7. INPUT O&amp;N UC'!$M249</f>
        <v>0</v>
      </c>
      <c r="AY562" s="297">
        <f>AY$76*'7. INPUT O&amp;N UC'!$L249*'7. INPUT O&amp;N UC'!$M249</f>
        <v>0</v>
      </c>
      <c r="AZ562" s="297">
        <f>AZ$76*'7. INPUT O&amp;N UC'!$L249*'7. INPUT O&amp;N UC'!$M249</f>
        <v>0</v>
      </c>
      <c r="BA562" s="297">
        <f>BA$76*'7. INPUT O&amp;N UC'!$L249*'7. INPUT O&amp;N UC'!$M249</f>
        <v>0</v>
      </c>
      <c r="BB562" s="297">
        <f>BB$76*'7. INPUT O&amp;N UC'!$L249*'7. INPUT O&amp;N UC'!$M249</f>
        <v>0</v>
      </c>
      <c r="BC562" s="297">
        <f>BC$76*'7. INPUT O&amp;N UC'!$L249*'7. INPUT O&amp;N UC'!$M249</f>
        <v>0</v>
      </c>
      <c r="BD562" s="297">
        <f>BD$76*'7. INPUT O&amp;N UC'!$L249*'7. INPUT O&amp;N UC'!$M249</f>
        <v>0</v>
      </c>
      <c r="BE562" s="297">
        <f>BE$76*'7. INPUT O&amp;N UC'!$L249*'7. INPUT O&amp;N UC'!$M249</f>
        <v>0</v>
      </c>
      <c r="BF562" s="297">
        <f>BF$76*'7. INPUT O&amp;N UC'!$L249*'7. INPUT O&amp;N UC'!$M249</f>
        <v>0</v>
      </c>
      <c r="BG562" s="297">
        <f>BG$76*'7. INPUT O&amp;N UC'!$L249*'7. INPUT O&amp;N UC'!$M249</f>
        <v>0</v>
      </c>
      <c r="BH562" s="297">
        <f>BH$76*'7. INPUT O&amp;N UC'!$L249*'7. INPUT O&amp;N UC'!$M249</f>
        <v>0</v>
      </c>
      <c r="BI562" s="297">
        <f>BI$76*'7. INPUT O&amp;N UC'!$L249*'7. INPUT O&amp;N UC'!$M249</f>
        <v>0</v>
      </c>
      <c r="BJ562" s="297">
        <f>BJ$76*'7. INPUT O&amp;N UC'!$L249*'7. INPUT O&amp;N UC'!$M249</f>
        <v>0</v>
      </c>
      <c r="BK562" s="297">
        <f>BK$76*'7. INPUT O&amp;N UC'!$L249*'7. INPUT O&amp;N UC'!$M249</f>
        <v>0</v>
      </c>
      <c r="BL562" s="297">
        <f>BL$76*'7. INPUT O&amp;N UC'!$L249*'7. INPUT O&amp;N UC'!$M249</f>
        <v>0</v>
      </c>
      <c r="BM562" s="297">
        <f>BM$76*'7. INPUT O&amp;N UC'!$L249*'7. INPUT O&amp;N UC'!$M249</f>
        <v>0</v>
      </c>
      <c r="BN562" s="297">
        <f>BN$76*'7. INPUT O&amp;N UC'!$L249*'7. INPUT O&amp;N UC'!$M249</f>
        <v>0</v>
      </c>
      <c r="BO562" s="297">
        <f>BO$76*'7. INPUT O&amp;N UC'!$L249*'7. INPUT O&amp;N UC'!$M249</f>
        <v>0</v>
      </c>
      <c r="BP562" s="297">
        <f>BP$76*'7. INPUT O&amp;N UC'!$L249*'7. INPUT O&amp;N UC'!$M249</f>
        <v>0</v>
      </c>
      <c r="BQ562" s="297">
        <f>BQ$76*'7. INPUT O&amp;N UC'!$L249*'7. INPUT O&amp;N UC'!$M249</f>
        <v>0</v>
      </c>
      <c r="BR562" s="297">
        <f>BR$76*'7. INPUT O&amp;N UC'!$L249*'7. INPUT O&amp;N UC'!$M249</f>
        <v>0</v>
      </c>
      <c r="BS562" s="297">
        <f>BS$76*'7. INPUT O&amp;N UC'!$L249*'7. INPUT O&amp;N UC'!$M249</f>
        <v>0</v>
      </c>
    </row>
    <row r="563" spans="1:71" s="80" customFormat="1" outlineLevel="2">
      <c r="B563" s="130" t="str">
        <f>'7. INPUT O&amp;N UC'!D250</f>
        <v>O&amp;N UC-4.5.1-Item #6</v>
      </c>
      <c r="C563" s="130" t="str">
        <f>'7. INPUT O&amp;N UC'!F250</f>
        <v>Alarming Sounds - EPU setup</v>
      </c>
      <c r="E563" s="297">
        <f t="shared" si="299"/>
        <v>1000</v>
      </c>
      <c r="F563" s="297">
        <f t="shared" si="300"/>
        <v>1000</v>
      </c>
      <c r="G563" s="297">
        <f t="shared" si="301"/>
        <v>0</v>
      </c>
      <c r="H563" s="297">
        <f t="shared" si="302"/>
        <v>0</v>
      </c>
      <c r="I563" s="297">
        <f t="shared" si="303"/>
        <v>0</v>
      </c>
      <c r="J563" s="297">
        <f t="shared" si="304"/>
        <v>0</v>
      </c>
      <c r="K563" s="291"/>
      <c r="L563" s="297">
        <f>L$76*'7. INPUT O&amp;N UC'!$L250*'7. INPUT O&amp;N UC'!$M250</f>
        <v>0</v>
      </c>
      <c r="M563" s="297">
        <f>M$76*'7. INPUT O&amp;N UC'!$L250*'7. INPUT O&amp;N UC'!$M250</f>
        <v>333.33333333333331</v>
      </c>
      <c r="N563" s="297">
        <f>N$76*'7. INPUT O&amp;N UC'!$L250*'7. INPUT O&amp;N UC'!$M250</f>
        <v>333.33333333333331</v>
      </c>
      <c r="O563" s="297">
        <f>O$76*'7. INPUT O&amp;N UC'!$L250*'7. INPUT O&amp;N UC'!$M250</f>
        <v>333.33333333333331</v>
      </c>
      <c r="P563" s="297">
        <f>P$76*'7. INPUT O&amp;N UC'!$L250*'7. INPUT O&amp;N UC'!$M250</f>
        <v>0</v>
      </c>
      <c r="Q563" s="297">
        <f>Q$76*'7. INPUT O&amp;N UC'!$L250*'7. INPUT O&amp;N UC'!$M250</f>
        <v>0</v>
      </c>
      <c r="R563" s="297">
        <f>R$76*'7. INPUT O&amp;N UC'!$L250*'7. INPUT O&amp;N UC'!$M250</f>
        <v>0</v>
      </c>
      <c r="S563" s="297">
        <f>S$76*'7. INPUT O&amp;N UC'!$L250*'7. INPUT O&amp;N UC'!$M250</f>
        <v>0</v>
      </c>
      <c r="T563" s="297">
        <f>T$76*'7. INPUT O&amp;N UC'!$L250*'7. INPUT O&amp;N UC'!$M250</f>
        <v>0</v>
      </c>
      <c r="U563" s="297">
        <f>U$76*'7. INPUT O&amp;N UC'!$L250*'7. INPUT O&amp;N UC'!$M250</f>
        <v>0</v>
      </c>
      <c r="V563" s="297">
        <f>V$76*'7. INPUT O&amp;N UC'!$L250*'7. INPUT O&amp;N UC'!$M250</f>
        <v>0</v>
      </c>
      <c r="W563" s="297">
        <f>W$76*'7. INPUT O&amp;N UC'!$L250*'7. INPUT O&amp;N UC'!$M250</f>
        <v>0</v>
      </c>
      <c r="X563" s="297">
        <f>X$76*'7. INPUT O&amp;N UC'!$L250*'7. INPUT O&amp;N UC'!$M250</f>
        <v>0</v>
      </c>
      <c r="Y563" s="297">
        <f>Y$76*'7. INPUT O&amp;N UC'!$L250*'7. INPUT O&amp;N UC'!$M250</f>
        <v>0</v>
      </c>
      <c r="Z563" s="297">
        <f>Z$76*'7. INPUT O&amp;N UC'!$L250*'7. INPUT O&amp;N UC'!$M250</f>
        <v>0</v>
      </c>
      <c r="AA563" s="297">
        <f>AA$76*'7. INPUT O&amp;N UC'!$L250*'7. INPUT O&amp;N UC'!$M250</f>
        <v>0</v>
      </c>
      <c r="AB563" s="297">
        <f>AB$76*'7. INPUT O&amp;N UC'!$L250*'7. INPUT O&amp;N UC'!$M250</f>
        <v>0</v>
      </c>
      <c r="AC563" s="297">
        <f>AC$76*'7. INPUT O&amp;N UC'!$L250*'7. INPUT O&amp;N UC'!$M250</f>
        <v>0</v>
      </c>
      <c r="AD563" s="297">
        <f>AD$76*'7. INPUT O&amp;N UC'!$L250*'7. INPUT O&amp;N UC'!$M250</f>
        <v>0</v>
      </c>
      <c r="AE563" s="297">
        <f>AE$76*'7. INPUT O&amp;N UC'!$L250*'7. INPUT O&amp;N UC'!$M250</f>
        <v>0</v>
      </c>
      <c r="AF563" s="297">
        <f>AF$76*'7. INPUT O&amp;N UC'!$L250*'7. INPUT O&amp;N UC'!$M250</f>
        <v>0</v>
      </c>
      <c r="AG563" s="297">
        <f>AG$76*'7. INPUT O&amp;N UC'!$L250*'7. INPUT O&amp;N UC'!$M250</f>
        <v>0</v>
      </c>
      <c r="AH563" s="297">
        <f>AH$76*'7. INPUT O&amp;N UC'!$L250*'7. INPUT O&amp;N UC'!$M250</f>
        <v>0</v>
      </c>
      <c r="AI563" s="297">
        <f>AI$76*'7. INPUT O&amp;N UC'!$L250*'7. INPUT O&amp;N UC'!$M250</f>
        <v>0</v>
      </c>
      <c r="AJ563" s="297">
        <f>AJ$76*'7. INPUT O&amp;N UC'!$L250*'7. INPUT O&amp;N UC'!$M250</f>
        <v>0</v>
      </c>
      <c r="AK563" s="297">
        <f>AK$76*'7. INPUT O&amp;N UC'!$L250*'7. INPUT O&amp;N UC'!$M250</f>
        <v>0</v>
      </c>
      <c r="AL563" s="297">
        <f>AL$76*'7. INPUT O&amp;N UC'!$L250*'7. INPUT O&amp;N UC'!$M250</f>
        <v>0</v>
      </c>
      <c r="AM563" s="297">
        <f>AM$76*'7. INPUT O&amp;N UC'!$L250*'7. INPUT O&amp;N UC'!$M250</f>
        <v>0</v>
      </c>
      <c r="AN563" s="297">
        <f>AN$76*'7. INPUT O&amp;N UC'!$L250*'7. INPUT O&amp;N UC'!$M250</f>
        <v>0</v>
      </c>
      <c r="AO563" s="297">
        <f>AO$76*'7. INPUT O&amp;N UC'!$L250*'7. INPUT O&amp;N UC'!$M250</f>
        <v>0</v>
      </c>
      <c r="AP563" s="297">
        <f>AP$76*'7. INPUT O&amp;N UC'!$L250*'7. INPUT O&amp;N UC'!$M250</f>
        <v>0</v>
      </c>
      <c r="AQ563" s="297">
        <f>AQ$76*'7. INPUT O&amp;N UC'!$L250*'7. INPUT O&amp;N UC'!$M250</f>
        <v>0</v>
      </c>
      <c r="AR563" s="297">
        <f>AR$76*'7. INPUT O&amp;N UC'!$L250*'7. INPUT O&amp;N UC'!$M250</f>
        <v>0</v>
      </c>
      <c r="AS563" s="297">
        <f>AS$76*'7. INPUT O&amp;N UC'!$L250*'7. INPUT O&amp;N UC'!$M250</f>
        <v>0</v>
      </c>
      <c r="AT563" s="297">
        <f>AT$76*'7. INPUT O&amp;N UC'!$L250*'7. INPUT O&amp;N UC'!$M250</f>
        <v>0</v>
      </c>
      <c r="AU563" s="297">
        <f>AU$76*'7. INPUT O&amp;N UC'!$L250*'7. INPUT O&amp;N UC'!$M250</f>
        <v>0</v>
      </c>
      <c r="AV563" s="297">
        <f>AV$76*'7. INPUT O&amp;N UC'!$L250*'7. INPUT O&amp;N UC'!$M250</f>
        <v>0</v>
      </c>
      <c r="AW563" s="297">
        <f>AW$76*'7. INPUT O&amp;N UC'!$L250*'7. INPUT O&amp;N UC'!$M250</f>
        <v>0</v>
      </c>
      <c r="AX563" s="297">
        <f>AX$76*'7. INPUT O&amp;N UC'!$L250*'7. INPUT O&amp;N UC'!$M250</f>
        <v>0</v>
      </c>
      <c r="AY563" s="297">
        <f>AY$76*'7. INPUT O&amp;N UC'!$L250*'7. INPUT O&amp;N UC'!$M250</f>
        <v>0</v>
      </c>
      <c r="AZ563" s="297">
        <f>AZ$76*'7. INPUT O&amp;N UC'!$L250*'7. INPUT O&amp;N UC'!$M250</f>
        <v>0</v>
      </c>
      <c r="BA563" s="297">
        <f>BA$76*'7. INPUT O&amp;N UC'!$L250*'7. INPUT O&amp;N UC'!$M250</f>
        <v>0</v>
      </c>
      <c r="BB563" s="297">
        <f>BB$76*'7. INPUT O&amp;N UC'!$L250*'7. INPUT O&amp;N UC'!$M250</f>
        <v>0</v>
      </c>
      <c r="BC563" s="297">
        <f>BC$76*'7. INPUT O&amp;N UC'!$L250*'7. INPUT O&amp;N UC'!$M250</f>
        <v>0</v>
      </c>
      <c r="BD563" s="297">
        <f>BD$76*'7. INPUT O&amp;N UC'!$L250*'7. INPUT O&amp;N UC'!$M250</f>
        <v>0</v>
      </c>
      <c r="BE563" s="297">
        <f>BE$76*'7. INPUT O&amp;N UC'!$L250*'7. INPUT O&amp;N UC'!$M250</f>
        <v>0</v>
      </c>
      <c r="BF563" s="297">
        <f>BF$76*'7. INPUT O&amp;N UC'!$L250*'7. INPUT O&amp;N UC'!$M250</f>
        <v>0</v>
      </c>
      <c r="BG563" s="297">
        <f>BG$76*'7. INPUT O&amp;N UC'!$L250*'7. INPUT O&amp;N UC'!$M250</f>
        <v>0</v>
      </c>
      <c r="BH563" s="297">
        <f>BH$76*'7. INPUT O&amp;N UC'!$L250*'7. INPUT O&amp;N UC'!$M250</f>
        <v>0</v>
      </c>
      <c r="BI563" s="297">
        <f>BI$76*'7. INPUT O&amp;N UC'!$L250*'7. INPUT O&amp;N UC'!$M250</f>
        <v>0</v>
      </c>
      <c r="BJ563" s="297">
        <f>BJ$76*'7. INPUT O&amp;N UC'!$L250*'7. INPUT O&amp;N UC'!$M250</f>
        <v>0</v>
      </c>
      <c r="BK563" s="297">
        <f>BK$76*'7. INPUT O&amp;N UC'!$L250*'7. INPUT O&amp;N UC'!$M250</f>
        <v>0</v>
      </c>
      <c r="BL563" s="297">
        <f>BL$76*'7. INPUT O&amp;N UC'!$L250*'7. INPUT O&amp;N UC'!$M250</f>
        <v>0</v>
      </c>
      <c r="BM563" s="297">
        <f>BM$76*'7. INPUT O&amp;N UC'!$L250*'7. INPUT O&amp;N UC'!$M250</f>
        <v>0</v>
      </c>
      <c r="BN563" s="297">
        <f>BN$76*'7. INPUT O&amp;N UC'!$L250*'7. INPUT O&amp;N UC'!$M250</f>
        <v>0</v>
      </c>
      <c r="BO563" s="297">
        <f>BO$76*'7. INPUT O&amp;N UC'!$L250*'7. INPUT O&amp;N UC'!$M250</f>
        <v>0</v>
      </c>
      <c r="BP563" s="297">
        <f>BP$76*'7. INPUT O&amp;N UC'!$L250*'7. INPUT O&amp;N UC'!$M250</f>
        <v>0</v>
      </c>
      <c r="BQ563" s="297">
        <f>BQ$76*'7. INPUT O&amp;N UC'!$L250*'7. INPUT O&amp;N UC'!$M250</f>
        <v>0</v>
      </c>
      <c r="BR563" s="297">
        <f>BR$76*'7. INPUT O&amp;N UC'!$L250*'7. INPUT O&amp;N UC'!$M250</f>
        <v>0</v>
      </c>
      <c r="BS563" s="297">
        <f>BS$76*'7. INPUT O&amp;N UC'!$L250*'7. INPUT O&amp;N UC'!$M250</f>
        <v>0</v>
      </c>
    </row>
    <row r="564" spans="1:71" s="80" customFormat="1" outlineLevel="2">
      <c r="B564" s="130" t="str">
        <f>'7. INPUT O&amp;N UC'!D251</f>
        <v>O&amp;N UC-4.5.1-Item #7</v>
      </c>
      <c r="C564" s="130">
        <f>'7. INPUT O&amp;N UC'!F251</f>
        <v>0</v>
      </c>
      <c r="E564" s="297">
        <f t="shared" si="299"/>
        <v>0</v>
      </c>
      <c r="F564" s="297">
        <f t="shared" si="300"/>
        <v>0</v>
      </c>
      <c r="G564" s="297">
        <f t="shared" si="301"/>
        <v>0</v>
      </c>
      <c r="H564" s="297">
        <f t="shared" si="302"/>
        <v>0</v>
      </c>
      <c r="I564" s="297">
        <f t="shared" si="303"/>
        <v>0</v>
      </c>
      <c r="J564" s="297">
        <f t="shared" si="304"/>
        <v>0</v>
      </c>
      <c r="K564" s="291"/>
      <c r="L564" s="297">
        <f>L$76*'7. INPUT O&amp;N UC'!$L251*'7. INPUT O&amp;N UC'!$M251</f>
        <v>0</v>
      </c>
      <c r="M564" s="297">
        <f>M$76*'7. INPUT O&amp;N UC'!$L251*'7. INPUT O&amp;N UC'!$M251</f>
        <v>0</v>
      </c>
      <c r="N564" s="297">
        <f>N$76*'7. INPUT O&amp;N UC'!$L251*'7. INPUT O&amp;N UC'!$M251</f>
        <v>0</v>
      </c>
      <c r="O564" s="297">
        <f>O$76*'7. INPUT O&amp;N UC'!$L251*'7. INPUT O&amp;N UC'!$M251</f>
        <v>0</v>
      </c>
      <c r="P564" s="297">
        <f>P$76*'7. INPUT O&amp;N UC'!$L251*'7. INPUT O&amp;N UC'!$M251</f>
        <v>0</v>
      </c>
      <c r="Q564" s="297">
        <f>Q$76*'7. INPUT O&amp;N UC'!$L251*'7. INPUT O&amp;N UC'!$M251</f>
        <v>0</v>
      </c>
      <c r="R564" s="297">
        <f>R$76*'7. INPUT O&amp;N UC'!$L251*'7. INPUT O&amp;N UC'!$M251</f>
        <v>0</v>
      </c>
      <c r="S564" s="297">
        <f>S$76*'7. INPUT O&amp;N UC'!$L251*'7. INPUT O&amp;N UC'!$M251</f>
        <v>0</v>
      </c>
      <c r="T564" s="297">
        <f>T$76*'7. INPUT O&amp;N UC'!$L251*'7. INPUT O&amp;N UC'!$M251</f>
        <v>0</v>
      </c>
      <c r="U564" s="297">
        <f>U$76*'7. INPUT O&amp;N UC'!$L251*'7. INPUT O&amp;N UC'!$M251</f>
        <v>0</v>
      </c>
      <c r="V564" s="297">
        <f>V$76*'7. INPUT O&amp;N UC'!$L251*'7. INPUT O&amp;N UC'!$M251</f>
        <v>0</v>
      </c>
      <c r="W564" s="297">
        <f>W$76*'7. INPUT O&amp;N UC'!$L251*'7. INPUT O&amp;N UC'!$M251</f>
        <v>0</v>
      </c>
      <c r="X564" s="297">
        <f>X$76*'7. INPUT O&amp;N UC'!$L251*'7. INPUT O&amp;N UC'!$M251</f>
        <v>0</v>
      </c>
      <c r="Y564" s="297">
        <f>Y$76*'7. INPUT O&amp;N UC'!$L251*'7. INPUT O&amp;N UC'!$M251</f>
        <v>0</v>
      </c>
      <c r="Z564" s="297">
        <f>Z$76*'7. INPUT O&amp;N UC'!$L251*'7. INPUT O&amp;N UC'!$M251</f>
        <v>0</v>
      </c>
      <c r="AA564" s="297">
        <f>AA$76*'7. INPUT O&amp;N UC'!$L251*'7. INPUT O&amp;N UC'!$M251</f>
        <v>0</v>
      </c>
      <c r="AB564" s="297">
        <f>AB$76*'7. INPUT O&amp;N UC'!$L251*'7. INPUT O&amp;N UC'!$M251</f>
        <v>0</v>
      </c>
      <c r="AC564" s="297">
        <f>AC$76*'7. INPUT O&amp;N UC'!$L251*'7. INPUT O&amp;N UC'!$M251</f>
        <v>0</v>
      </c>
      <c r="AD564" s="297">
        <f>AD$76*'7. INPUT O&amp;N UC'!$L251*'7. INPUT O&amp;N UC'!$M251</f>
        <v>0</v>
      </c>
      <c r="AE564" s="297">
        <f>AE$76*'7. INPUT O&amp;N UC'!$L251*'7. INPUT O&amp;N UC'!$M251</f>
        <v>0</v>
      </c>
      <c r="AF564" s="297">
        <f>AF$76*'7. INPUT O&amp;N UC'!$L251*'7. INPUT O&amp;N UC'!$M251</f>
        <v>0</v>
      </c>
      <c r="AG564" s="297">
        <f>AG$76*'7. INPUT O&amp;N UC'!$L251*'7. INPUT O&amp;N UC'!$M251</f>
        <v>0</v>
      </c>
      <c r="AH564" s="297">
        <f>AH$76*'7. INPUT O&amp;N UC'!$L251*'7. INPUT O&amp;N UC'!$M251</f>
        <v>0</v>
      </c>
      <c r="AI564" s="297">
        <f>AI$76*'7. INPUT O&amp;N UC'!$L251*'7. INPUT O&amp;N UC'!$M251</f>
        <v>0</v>
      </c>
      <c r="AJ564" s="297">
        <f>AJ$76*'7. INPUT O&amp;N UC'!$L251*'7. INPUT O&amp;N UC'!$M251</f>
        <v>0</v>
      </c>
      <c r="AK564" s="297">
        <f>AK$76*'7. INPUT O&amp;N UC'!$L251*'7. INPUT O&amp;N UC'!$M251</f>
        <v>0</v>
      </c>
      <c r="AL564" s="297">
        <f>AL$76*'7. INPUT O&amp;N UC'!$L251*'7. INPUT O&amp;N UC'!$M251</f>
        <v>0</v>
      </c>
      <c r="AM564" s="297">
        <f>AM$76*'7. INPUT O&amp;N UC'!$L251*'7. INPUT O&amp;N UC'!$M251</f>
        <v>0</v>
      </c>
      <c r="AN564" s="297">
        <f>AN$76*'7. INPUT O&amp;N UC'!$L251*'7. INPUT O&amp;N UC'!$M251</f>
        <v>0</v>
      </c>
      <c r="AO564" s="297">
        <f>AO$76*'7. INPUT O&amp;N UC'!$L251*'7. INPUT O&amp;N UC'!$M251</f>
        <v>0</v>
      </c>
      <c r="AP564" s="297">
        <f>AP$76*'7. INPUT O&amp;N UC'!$L251*'7. INPUT O&amp;N UC'!$M251</f>
        <v>0</v>
      </c>
      <c r="AQ564" s="297">
        <f>AQ$76*'7. INPUT O&amp;N UC'!$L251*'7. INPUT O&amp;N UC'!$M251</f>
        <v>0</v>
      </c>
      <c r="AR564" s="297">
        <f>AR$76*'7. INPUT O&amp;N UC'!$L251*'7. INPUT O&amp;N UC'!$M251</f>
        <v>0</v>
      </c>
      <c r="AS564" s="297">
        <f>AS$76*'7. INPUT O&amp;N UC'!$L251*'7. INPUT O&amp;N UC'!$M251</f>
        <v>0</v>
      </c>
      <c r="AT564" s="297">
        <f>AT$76*'7. INPUT O&amp;N UC'!$L251*'7. INPUT O&amp;N UC'!$M251</f>
        <v>0</v>
      </c>
      <c r="AU564" s="297">
        <f>AU$76*'7. INPUT O&amp;N UC'!$L251*'7. INPUT O&amp;N UC'!$M251</f>
        <v>0</v>
      </c>
      <c r="AV564" s="297">
        <f>AV$76*'7. INPUT O&amp;N UC'!$L251*'7. INPUT O&amp;N UC'!$M251</f>
        <v>0</v>
      </c>
      <c r="AW564" s="297">
        <f>AW$76*'7. INPUT O&amp;N UC'!$L251*'7. INPUT O&amp;N UC'!$M251</f>
        <v>0</v>
      </c>
      <c r="AX564" s="297">
        <f>AX$76*'7. INPUT O&amp;N UC'!$L251*'7. INPUT O&amp;N UC'!$M251</f>
        <v>0</v>
      </c>
      <c r="AY564" s="297">
        <f>AY$76*'7. INPUT O&amp;N UC'!$L251*'7. INPUT O&amp;N UC'!$M251</f>
        <v>0</v>
      </c>
      <c r="AZ564" s="297">
        <f>AZ$76*'7. INPUT O&amp;N UC'!$L251*'7. INPUT O&amp;N UC'!$M251</f>
        <v>0</v>
      </c>
      <c r="BA564" s="297">
        <f>BA$76*'7. INPUT O&amp;N UC'!$L251*'7. INPUT O&amp;N UC'!$M251</f>
        <v>0</v>
      </c>
      <c r="BB564" s="297">
        <f>BB$76*'7. INPUT O&amp;N UC'!$L251*'7. INPUT O&amp;N UC'!$M251</f>
        <v>0</v>
      </c>
      <c r="BC564" s="297">
        <f>BC$76*'7. INPUT O&amp;N UC'!$L251*'7. INPUT O&amp;N UC'!$M251</f>
        <v>0</v>
      </c>
      <c r="BD564" s="297">
        <f>BD$76*'7. INPUT O&amp;N UC'!$L251*'7. INPUT O&amp;N UC'!$M251</f>
        <v>0</v>
      </c>
      <c r="BE564" s="297">
        <f>BE$76*'7. INPUT O&amp;N UC'!$L251*'7. INPUT O&amp;N UC'!$M251</f>
        <v>0</v>
      </c>
      <c r="BF564" s="297">
        <f>BF$76*'7. INPUT O&amp;N UC'!$L251*'7. INPUT O&amp;N UC'!$M251</f>
        <v>0</v>
      </c>
      <c r="BG564" s="297">
        <f>BG$76*'7. INPUT O&amp;N UC'!$L251*'7. INPUT O&amp;N UC'!$M251</f>
        <v>0</v>
      </c>
      <c r="BH564" s="297">
        <f>BH$76*'7. INPUT O&amp;N UC'!$L251*'7. INPUT O&amp;N UC'!$M251</f>
        <v>0</v>
      </c>
      <c r="BI564" s="297">
        <f>BI$76*'7. INPUT O&amp;N UC'!$L251*'7. INPUT O&amp;N UC'!$M251</f>
        <v>0</v>
      </c>
      <c r="BJ564" s="297">
        <f>BJ$76*'7. INPUT O&amp;N UC'!$L251*'7. INPUT O&amp;N UC'!$M251</f>
        <v>0</v>
      </c>
      <c r="BK564" s="297">
        <f>BK$76*'7. INPUT O&amp;N UC'!$L251*'7. INPUT O&amp;N UC'!$M251</f>
        <v>0</v>
      </c>
      <c r="BL564" s="297">
        <f>BL$76*'7. INPUT O&amp;N UC'!$L251*'7. INPUT O&amp;N UC'!$M251</f>
        <v>0</v>
      </c>
      <c r="BM564" s="297">
        <f>BM$76*'7. INPUT O&amp;N UC'!$L251*'7. INPUT O&amp;N UC'!$M251</f>
        <v>0</v>
      </c>
      <c r="BN564" s="297">
        <f>BN$76*'7. INPUT O&amp;N UC'!$L251*'7. INPUT O&amp;N UC'!$M251</f>
        <v>0</v>
      </c>
      <c r="BO564" s="297">
        <f>BO$76*'7. INPUT O&amp;N UC'!$L251*'7. INPUT O&amp;N UC'!$M251</f>
        <v>0</v>
      </c>
      <c r="BP564" s="297">
        <f>BP$76*'7. INPUT O&amp;N UC'!$L251*'7. INPUT O&amp;N UC'!$M251</f>
        <v>0</v>
      </c>
      <c r="BQ564" s="297">
        <f>BQ$76*'7. INPUT O&amp;N UC'!$L251*'7. INPUT O&amp;N UC'!$M251</f>
        <v>0</v>
      </c>
      <c r="BR564" s="297">
        <f>BR$76*'7. INPUT O&amp;N UC'!$L251*'7. INPUT O&amp;N UC'!$M251</f>
        <v>0</v>
      </c>
      <c r="BS564" s="297">
        <f>BS$76*'7. INPUT O&amp;N UC'!$L251*'7. INPUT O&amp;N UC'!$M251</f>
        <v>0</v>
      </c>
    </row>
    <row r="565" spans="1:71" s="80" customFormat="1" outlineLevel="2">
      <c r="B565" s="130" t="str">
        <f>'7. INPUT O&amp;N UC'!D252</f>
        <v>O&amp;N UC-4.5.1-Item #8</v>
      </c>
      <c r="C565" s="130">
        <f>'7. INPUT O&amp;N UC'!F252</f>
        <v>0</v>
      </c>
      <c r="E565" s="297">
        <f t="shared" si="299"/>
        <v>0</v>
      </c>
      <c r="F565" s="297">
        <f t="shared" si="300"/>
        <v>0</v>
      </c>
      <c r="G565" s="297">
        <f t="shared" si="301"/>
        <v>0</v>
      </c>
      <c r="H565" s="297">
        <f t="shared" si="302"/>
        <v>0</v>
      </c>
      <c r="I565" s="297">
        <f t="shared" si="303"/>
        <v>0</v>
      </c>
      <c r="J565" s="297">
        <f t="shared" si="304"/>
        <v>0</v>
      </c>
      <c r="K565" s="291"/>
      <c r="L565" s="297">
        <f>L$76*'7. INPUT O&amp;N UC'!$L252*'7. INPUT O&amp;N UC'!$M252</f>
        <v>0</v>
      </c>
      <c r="M565" s="297">
        <f>M$76*'7. INPUT O&amp;N UC'!$L252*'7. INPUT O&amp;N UC'!$M252</f>
        <v>0</v>
      </c>
      <c r="N565" s="297">
        <f>N$76*'7. INPUT O&amp;N UC'!$L252*'7. INPUT O&amp;N UC'!$M252</f>
        <v>0</v>
      </c>
      <c r="O565" s="297">
        <f>O$76*'7. INPUT O&amp;N UC'!$L252*'7. INPUT O&amp;N UC'!$M252</f>
        <v>0</v>
      </c>
      <c r="P565" s="297">
        <f>P$76*'7. INPUT O&amp;N UC'!$L252*'7. INPUT O&amp;N UC'!$M252</f>
        <v>0</v>
      </c>
      <c r="Q565" s="297">
        <f>Q$76*'7. INPUT O&amp;N UC'!$L252*'7. INPUT O&amp;N UC'!$M252</f>
        <v>0</v>
      </c>
      <c r="R565" s="297">
        <f>R$76*'7. INPUT O&amp;N UC'!$L252*'7. INPUT O&amp;N UC'!$M252</f>
        <v>0</v>
      </c>
      <c r="S565" s="297">
        <f>S$76*'7. INPUT O&amp;N UC'!$L252*'7. INPUT O&amp;N UC'!$M252</f>
        <v>0</v>
      </c>
      <c r="T565" s="297">
        <f>T$76*'7. INPUT O&amp;N UC'!$L252*'7. INPUT O&amp;N UC'!$M252</f>
        <v>0</v>
      </c>
      <c r="U565" s="297">
        <f>U$76*'7. INPUT O&amp;N UC'!$L252*'7. INPUT O&amp;N UC'!$M252</f>
        <v>0</v>
      </c>
      <c r="V565" s="297">
        <f>V$76*'7. INPUT O&amp;N UC'!$L252*'7. INPUT O&amp;N UC'!$M252</f>
        <v>0</v>
      </c>
      <c r="W565" s="297">
        <f>W$76*'7. INPUT O&amp;N UC'!$L252*'7. INPUT O&amp;N UC'!$M252</f>
        <v>0</v>
      </c>
      <c r="X565" s="297">
        <f>X$76*'7. INPUT O&amp;N UC'!$L252*'7. INPUT O&amp;N UC'!$M252</f>
        <v>0</v>
      </c>
      <c r="Y565" s="297">
        <f>Y$76*'7. INPUT O&amp;N UC'!$L252*'7. INPUT O&amp;N UC'!$M252</f>
        <v>0</v>
      </c>
      <c r="Z565" s="297">
        <f>Z$76*'7. INPUT O&amp;N UC'!$L252*'7. INPUT O&amp;N UC'!$M252</f>
        <v>0</v>
      </c>
      <c r="AA565" s="297">
        <f>AA$76*'7. INPUT O&amp;N UC'!$L252*'7. INPUT O&amp;N UC'!$M252</f>
        <v>0</v>
      </c>
      <c r="AB565" s="297">
        <f>AB$76*'7. INPUT O&amp;N UC'!$L252*'7. INPUT O&amp;N UC'!$M252</f>
        <v>0</v>
      </c>
      <c r="AC565" s="297">
        <f>AC$76*'7. INPUT O&amp;N UC'!$L252*'7. INPUT O&amp;N UC'!$M252</f>
        <v>0</v>
      </c>
      <c r="AD565" s="297">
        <f>AD$76*'7. INPUT O&amp;N UC'!$L252*'7. INPUT O&amp;N UC'!$M252</f>
        <v>0</v>
      </c>
      <c r="AE565" s="297">
        <f>AE$76*'7. INPUT O&amp;N UC'!$L252*'7. INPUT O&amp;N UC'!$M252</f>
        <v>0</v>
      </c>
      <c r="AF565" s="297">
        <f>AF$76*'7. INPUT O&amp;N UC'!$L252*'7. INPUT O&amp;N UC'!$M252</f>
        <v>0</v>
      </c>
      <c r="AG565" s="297">
        <f>AG$76*'7. INPUT O&amp;N UC'!$L252*'7. INPUT O&amp;N UC'!$M252</f>
        <v>0</v>
      </c>
      <c r="AH565" s="297">
        <f>AH$76*'7. INPUT O&amp;N UC'!$L252*'7. INPUT O&amp;N UC'!$M252</f>
        <v>0</v>
      </c>
      <c r="AI565" s="297">
        <f>AI$76*'7. INPUT O&amp;N UC'!$L252*'7. INPUT O&amp;N UC'!$M252</f>
        <v>0</v>
      </c>
      <c r="AJ565" s="297">
        <f>AJ$76*'7. INPUT O&amp;N UC'!$L252*'7. INPUT O&amp;N UC'!$M252</f>
        <v>0</v>
      </c>
      <c r="AK565" s="297">
        <f>AK$76*'7. INPUT O&amp;N UC'!$L252*'7. INPUT O&amp;N UC'!$M252</f>
        <v>0</v>
      </c>
      <c r="AL565" s="297">
        <f>AL$76*'7. INPUT O&amp;N UC'!$L252*'7. INPUT O&amp;N UC'!$M252</f>
        <v>0</v>
      </c>
      <c r="AM565" s="297">
        <f>AM$76*'7. INPUT O&amp;N UC'!$L252*'7. INPUT O&amp;N UC'!$M252</f>
        <v>0</v>
      </c>
      <c r="AN565" s="297">
        <f>AN$76*'7. INPUT O&amp;N UC'!$L252*'7. INPUT O&amp;N UC'!$M252</f>
        <v>0</v>
      </c>
      <c r="AO565" s="297">
        <f>AO$76*'7. INPUT O&amp;N UC'!$L252*'7. INPUT O&amp;N UC'!$M252</f>
        <v>0</v>
      </c>
      <c r="AP565" s="297">
        <f>AP$76*'7. INPUT O&amp;N UC'!$L252*'7. INPUT O&amp;N UC'!$M252</f>
        <v>0</v>
      </c>
      <c r="AQ565" s="297">
        <f>AQ$76*'7. INPUT O&amp;N UC'!$L252*'7. INPUT O&amp;N UC'!$M252</f>
        <v>0</v>
      </c>
      <c r="AR565" s="297">
        <f>AR$76*'7. INPUT O&amp;N UC'!$L252*'7. INPUT O&amp;N UC'!$M252</f>
        <v>0</v>
      </c>
      <c r="AS565" s="297">
        <f>AS$76*'7. INPUT O&amp;N UC'!$L252*'7. INPUT O&amp;N UC'!$M252</f>
        <v>0</v>
      </c>
      <c r="AT565" s="297">
        <f>AT$76*'7. INPUT O&amp;N UC'!$L252*'7. INPUT O&amp;N UC'!$M252</f>
        <v>0</v>
      </c>
      <c r="AU565" s="297">
        <f>AU$76*'7. INPUT O&amp;N UC'!$L252*'7. INPUT O&amp;N UC'!$M252</f>
        <v>0</v>
      </c>
      <c r="AV565" s="297">
        <f>AV$76*'7. INPUT O&amp;N UC'!$L252*'7. INPUT O&amp;N UC'!$M252</f>
        <v>0</v>
      </c>
      <c r="AW565" s="297">
        <f>AW$76*'7. INPUT O&amp;N UC'!$L252*'7. INPUT O&amp;N UC'!$M252</f>
        <v>0</v>
      </c>
      <c r="AX565" s="297">
        <f>AX$76*'7. INPUT O&amp;N UC'!$L252*'7. INPUT O&amp;N UC'!$M252</f>
        <v>0</v>
      </c>
      <c r="AY565" s="297">
        <f>AY$76*'7. INPUT O&amp;N UC'!$L252*'7. INPUT O&amp;N UC'!$M252</f>
        <v>0</v>
      </c>
      <c r="AZ565" s="297">
        <f>AZ$76*'7. INPUT O&amp;N UC'!$L252*'7. INPUT O&amp;N UC'!$M252</f>
        <v>0</v>
      </c>
      <c r="BA565" s="297">
        <f>BA$76*'7. INPUT O&amp;N UC'!$L252*'7. INPUT O&amp;N UC'!$M252</f>
        <v>0</v>
      </c>
      <c r="BB565" s="297">
        <f>BB$76*'7. INPUT O&amp;N UC'!$L252*'7. INPUT O&amp;N UC'!$M252</f>
        <v>0</v>
      </c>
      <c r="BC565" s="297">
        <f>BC$76*'7. INPUT O&amp;N UC'!$L252*'7. INPUT O&amp;N UC'!$M252</f>
        <v>0</v>
      </c>
      <c r="BD565" s="297">
        <f>BD$76*'7. INPUT O&amp;N UC'!$L252*'7. INPUT O&amp;N UC'!$M252</f>
        <v>0</v>
      </c>
      <c r="BE565" s="297">
        <f>BE$76*'7. INPUT O&amp;N UC'!$L252*'7. INPUT O&amp;N UC'!$M252</f>
        <v>0</v>
      </c>
      <c r="BF565" s="297">
        <f>BF$76*'7. INPUT O&amp;N UC'!$L252*'7. INPUT O&amp;N UC'!$M252</f>
        <v>0</v>
      </c>
      <c r="BG565" s="297">
        <f>BG$76*'7. INPUT O&amp;N UC'!$L252*'7. INPUT O&amp;N UC'!$M252</f>
        <v>0</v>
      </c>
      <c r="BH565" s="297">
        <f>BH$76*'7. INPUT O&amp;N UC'!$L252*'7. INPUT O&amp;N UC'!$M252</f>
        <v>0</v>
      </c>
      <c r="BI565" s="297">
        <f>BI$76*'7. INPUT O&amp;N UC'!$L252*'7. INPUT O&amp;N UC'!$M252</f>
        <v>0</v>
      </c>
      <c r="BJ565" s="297">
        <f>BJ$76*'7. INPUT O&amp;N UC'!$L252*'7. INPUT O&amp;N UC'!$M252</f>
        <v>0</v>
      </c>
      <c r="BK565" s="297">
        <f>BK$76*'7. INPUT O&amp;N UC'!$L252*'7. INPUT O&amp;N UC'!$M252</f>
        <v>0</v>
      </c>
      <c r="BL565" s="297">
        <f>BL$76*'7. INPUT O&amp;N UC'!$L252*'7. INPUT O&amp;N UC'!$M252</f>
        <v>0</v>
      </c>
      <c r="BM565" s="297">
        <f>BM$76*'7. INPUT O&amp;N UC'!$L252*'7. INPUT O&amp;N UC'!$M252</f>
        <v>0</v>
      </c>
      <c r="BN565" s="297">
        <f>BN$76*'7. INPUT O&amp;N UC'!$L252*'7. INPUT O&amp;N UC'!$M252</f>
        <v>0</v>
      </c>
      <c r="BO565" s="297">
        <f>BO$76*'7. INPUT O&amp;N UC'!$L252*'7. INPUT O&amp;N UC'!$M252</f>
        <v>0</v>
      </c>
      <c r="BP565" s="297">
        <f>BP$76*'7. INPUT O&amp;N UC'!$L252*'7. INPUT O&amp;N UC'!$M252</f>
        <v>0</v>
      </c>
      <c r="BQ565" s="297">
        <f>BQ$76*'7. INPUT O&amp;N UC'!$L252*'7. INPUT O&amp;N UC'!$M252</f>
        <v>0</v>
      </c>
      <c r="BR565" s="297">
        <f>BR$76*'7. INPUT O&amp;N UC'!$L252*'7. INPUT O&amp;N UC'!$M252</f>
        <v>0</v>
      </c>
      <c r="BS565" s="297">
        <f>BS$76*'7. INPUT O&amp;N UC'!$L252*'7. INPUT O&amp;N UC'!$M252</f>
        <v>0</v>
      </c>
    </row>
    <row r="566" spans="1:71" s="80" customFormat="1" outlineLevel="2">
      <c r="B566" s="130" t="str">
        <f>'7. INPUT O&amp;N UC'!D253</f>
        <v>O&amp;N UC-4.5.1-Item #9</v>
      </c>
      <c r="C566" s="130">
        <f>'7. INPUT O&amp;N UC'!F253</f>
        <v>0</v>
      </c>
      <c r="E566" s="297">
        <f t="shared" si="299"/>
        <v>0</v>
      </c>
      <c r="F566" s="297">
        <f t="shared" si="300"/>
        <v>0</v>
      </c>
      <c r="G566" s="297">
        <f t="shared" si="301"/>
        <v>0</v>
      </c>
      <c r="H566" s="297">
        <f t="shared" si="302"/>
        <v>0</v>
      </c>
      <c r="I566" s="297">
        <f t="shared" si="303"/>
        <v>0</v>
      </c>
      <c r="J566" s="297">
        <f t="shared" si="304"/>
        <v>0</v>
      </c>
      <c r="K566" s="309"/>
      <c r="L566" s="297">
        <f>L$76*'7. INPUT O&amp;N UC'!$L253*'7. INPUT O&amp;N UC'!$M253</f>
        <v>0</v>
      </c>
      <c r="M566" s="297">
        <f>M$76*'7. INPUT O&amp;N UC'!$L253*'7. INPUT O&amp;N UC'!$M253</f>
        <v>0</v>
      </c>
      <c r="N566" s="297">
        <f>N$76*'7. INPUT O&amp;N UC'!$L253*'7. INPUT O&amp;N UC'!$M253</f>
        <v>0</v>
      </c>
      <c r="O566" s="297">
        <f>O$76*'7. INPUT O&amp;N UC'!$L253*'7. INPUT O&amp;N UC'!$M253</f>
        <v>0</v>
      </c>
      <c r="P566" s="297">
        <f>P$76*'7. INPUT O&amp;N UC'!$L253*'7. INPUT O&amp;N UC'!$M253</f>
        <v>0</v>
      </c>
      <c r="Q566" s="297">
        <f>Q$76*'7. INPUT O&amp;N UC'!$L253*'7. INPUT O&amp;N UC'!$M253</f>
        <v>0</v>
      </c>
      <c r="R566" s="297">
        <f>R$76*'7. INPUT O&amp;N UC'!$L253*'7. INPUT O&amp;N UC'!$M253</f>
        <v>0</v>
      </c>
      <c r="S566" s="297">
        <f>S$76*'7. INPUT O&amp;N UC'!$L253*'7. INPUT O&amp;N UC'!$M253</f>
        <v>0</v>
      </c>
      <c r="T566" s="297">
        <f>T$76*'7. INPUT O&amp;N UC'!$L253*'7. INPUT O&amp;N UC'!$M253</f>
        <v>0</v>
      </c>
      <c r="U566" s="297">
        <f>U$76*'7. INPUT O&amp;N UC'!$L253*'7. INPUT O&amp;N UC'!$M253</f>
        <v>0</v>
      </c>
      <c r="V566" s="297">
        <f>V$76*'7. INPUT O&amp;N UC'!$L253*'7. INPUT O&amp;N UC'!$M253</f>
        <v>0</v>
      </c>
      <c r="W566" s="297">
        <f>W$76*'7. INPUT O&amp;N UC'!$L253*'7. INPUT O&amp;N UC'!$M253</f>
        <v>0</v>
      </c>
      <c r="X566" s="297">
        <f>X$76*'7. INPUT O&amp;N UC'!$L253*'7. INPUT O&amp;N UC'!$M253</f>
        <v>0</v>
      </c>
      <c r="Y566" s="297">
        <f>Y$76*'7. INPUT O&amp;N UC'!$L253*'7. INPUT O&amp;N UC'!$M253</f>
        <v>0</v>
      </c>
      <c r="Z566" s="297">
        <f>Z$76*'7. INPUT O&amp;N UC'!$L253*'7. INPUT O&amp;N UC'!$M253</f>
        <v>0</v>
      </c>
      <c r="AA566" s="297">
        <f>AA$76*'7. INPUT O&amp;N UC'!$L253*'7. INPUT O&amp;N UC'!$M253</f>
        <v>0</v>
      </c>
      <c r="AB566" s="297">
        <f>AB$76*'7. INPUT O&amp;N UC'!$L253*'7. INPUT O&amp;N UC'!$M253</f>
        <v>0</v>
      </c>
      <c r="AC566" s="297">
        <f>AC$76*'7. INPUT O&amp;N UC'!$L253*'7. INPUT O&amp;N UC'!$M253</f>
        <v>0</v>
      </c>
      <c r="AD566" s="297">
        <f>AD$76*'7. INPUT O&amp;N UC'!$L253*'7. INPUT O&amp;N UC'!$M253</f>
        <v>0</v>
      </c>
      <c r="AE566" s="297">
        <f>AE$76*'7. INPUT O&amp;N UC'!$L253*'7. INPUT O&amp;N UC'!$M253</f>
        <v>0</v>
      </c>
      <c r="AF566" s="297">
        <f>AF$76*'7. INPUT O&amp;N UC'!$L253*'7. INPUT O&amp;N UC'!$M253</f>
        <v>0</v>
      </c>
      <c r="AG566" s="297">
        <f>AG$76*'7. INPUT O&amp;N UC'!$L253*'7. INPUT O&amp;N UC'!$M253</f>
        <v>0</v>
      </c>
      <c r="AH566" s="297">
        <f>AH$76*'7. INPUT O&amp;N UC'!$L253*'7. INPUT O&amp;N UC'!$M253</f>
        <v>0</v>
      </c>
      <c r="AI566" s="297">
        <f>AI$76*'7. INPUT O&amp;N UC'!$L253*'7. INPUT O&amp;N UC'!$M253</f>
        <v>0</v>
      </c>
      <c r="AJ566" s="297">
        <f>AJ$76*'7. INPUT O&amp;N UC'!$L253*'7. INPUT O&amp;N UC'!$M253</f>
        <v>0</v>
      </c>
      <c r="AK566" s="297">
        <f>AK$76*'7. INPUT O&amp;N UC'!$L253*'7. INPUT O&amp;N UC'!$M253</f>
        <v>0</v>
      </c>
      <c r="AL566" s="297">
        <f>AL$76*'7. INPUT O&amp;N UC'!$L253*'7. INPUT O&amp;N UC'!$M253</f>
        <v>0</v>
      </c>
      <c r="AM566" s="297">
        <f>AM$76*'7. INPUT O&amp;N UC'!$L253*'7. INPUT O&amp;N UC'!$M253</f>
        <v>0</v>
      </c>
      <c r="AN566" s="297">
        <f>AN$76*'7. INPUT O&amp;N UC'!$L253*'7. INPUT O&amp;N UC'!$M253</f>
        <v>0</v>
      </c>
      <c r="AO566" s="297">
        <f>AO$76*'7. INPUT O&amp;N UC'!$L253*'7. INPUT O&amp;N UC'!$M253</f>
        <v>0</v>
      </c>
      <c r="AP566" s="297">
        <f>AP$76*'7. INPUT O&amp;N UC'!$L253*'7. INPUT O&amp;N UC'!$M253</f>
        <v>0</v>
      </c>
      <c r="AQ566" s="297">
        <f>AQ$76*'7. INPUT O&amp;N UC'!$L253*'7. INPUT O&amp;N UC'!$M253</f>
        <v>0</v>
      </c>
      <c r="AR566" s="297">
        <f>AR$76*'7. INPUT O&amp;N UC'!$L253*'7. INPUT O&amp;N UC'!$M253</f>
        <v>0</v>
      </c>
      <c r="AS566" s="297">
        <f>AS$76*'7. INPUT O&amp;N UC'!$L253*'7. INPUT O&amp;N UC'!$M253</f>
        <v>0</v>
      </c>
      <c r="AT566" s="297">
        <f>AT$76*'7. INPUT O&amp;N UC'!$L253*'7. INPUT O&amp;N UC'!$M253</f>
        <v>0</v>
      </c>
      <c r="AU566" s="297">
        <f>AU$76*'7. INPUT O&amp;N UC'!$L253*'7. INPUT O&amp;N UC'!$M253</f>
        <v>0</v>
      </c>
      <c r="AV566" s="297">
        <f>AV$76*'7. INPUT O&amp;N UC'!$L253*'7. INPUT O&amp;N UC'!$M253</f>
        <v>0</v>
      </c>
      <c r="AW566" s="297">
        <f>AW$76*'7. INPUT O&amp;N UC'!$L253*'7. INPUT O&amp;N UC'!$M253</f>
        <v>0</v>
      </c>
      <c r="AX566" s="297">
        <f>AX$76*'7. INPUT O&amp;N UC'!$L253*'7. INPUT O&amp;N UC'!$M253</f>
        <v>0</v>
      </c>
      <c r="AY566" s="297">
        <f>AY$76*'7. INPUT O&amp;N UC'!$L253*'7. INPUT O&amp;N UC'!$M253</f>
        <v>0</v>
      </c>
      <c r="AZ566" s="297">
        <f>AZ$76*'7. INPUT O&amp;N UC'!$L253*'7. INPUT O&amp;N UC'!$M253</f>
        <v>0</v>
      </c>
      <c r="BA566" s="297">
        <f>BA$76*'7. INPUT O&amp;N UC'!$L253*'7. INPUT O&amp;N UC'!$M253</f>
        <v>0</v>
      </c>
      <c r="BB566" s="297">
        <f>BB$76*'7. INPUT O&amp;N UC'!$L253*'7. INPUT O&amp;N UC'!$M253</f>
        <v>0</v>
      </c>
      <c r="BC566" s="297">
        <f>BC$76*'7. INPUT O&amp;N UC'!$L253*'7. INPUT O&amp;N UC'!$M253</f>
        <v>0</v>
      </c>
      <c r="BD566" s="297">
        <f>BD$76*'7. INPUT O&amp;N UC'!$L253*'7. INPUT O&amp;N UC'!$M253</f>
        <v>0</v>
      </c>
      <c r="BE566" s="297">
        <f>BE$76*'7. INPUT O&amp;N UC'!$L253*'7. INPUT O&amp;N UC'!$M253</f>
        <v>0</v>
      </c>
      <c r="BF566" s="297">
        <f>BF$76*'7. INPUT O&amp;N UC'!$L253*'7. INPUT O&amp;N UC'!$M253</f>
        <v>0</v>
      </c>
      <c r="BG566" s="297">
        <f>BG$76*'7. INPUT O&amp;N UC'!$L253*'7. INPUT O&amp;N UC'!$M253</f>
        <v>0</v>
      </c>
      <c r="BH566" s="297">
        <f>BH$76*'7. INPUT O&amp;N UC'!$L253*'7. INPUT O&amp;N UC'!$M253</f>
        <v>0</v>
      </c>
      <c r="BI566" s="297">
        <f>BI$76*'7. INPUT O&amp;N UC'!$L253*'7. INPUT O&amp;N UC'!$M253</f>
        <v>0</v>
      </c>
      <c r="BJ566" s="297">
        <f>BJ$76*'7. INPUT O&amp;N UC'!$L253*'7. INPUT O&amp;N UC'!$M253</f>
        <v>0</v>
      </c>
      <c r="BK566" s="297">
        <f>BK$76*'7. INPUT O&amp;N UC'!$L253*'7. INPUT O&amp;N UC'!$M253</f>
        <v>0</v>
      </c>
      <c r="BL566" s="297">
        <f>BL$76*'7. INPUT O&amp;N UC'!$L253*'7. INPUT O&amp;N UC'!$M253</f>
        <v>0</v>
      </c>
      <c r="BM566" s="297">
        <f>BM$76*'7. INPUT O&amp;N UC'!$L253*'7. INPUT O&amp;N UC'!$M253</f>
        <v>0</v>
      </c>
      <c r="BN566" s="297">
        <f>BN$76*'7. INPUT O&amp;N UC'!$L253*'7. INPUT O&amp;N UC'!$M253</f>
        <v>0</v>
      </c>
      <c r="BO566" s="297">
        <f>BO$76*'7. INPUT O&amp;N UC'!$L253*'7. INPUT O&amp;N UC'!$M253</f>
        <v>0</v>
      </c>
      <c r="BP566" s="297">
        <f>BP$76*'7. INPUT O&amp;N UC'!$L253*'7. INPUT O&amp;N UC'!$M253</f>
        <v>0</v>
      </c>
      <c r="BQ566" s="297">
        <f>BQ$76*'7. INPUT O&amp;N UC'!$L253*'7. INPUT O&amp;N UC'!$M253</f>
        <v>0</v>
      </c>
      <c r="BR566" s="297">
        <f>BR$76*'7. INPUT O&amp;N UC'!$L253*'7. INPUT O&amp;N UC'!$M253</f>
        <v>0</v>
      </c>
      <c r="BS566" s="297">
        <f>BS$76*'7. INPUT O&amp;N UC'!$L253*'7. INPUT O&amp;N UC'!$M253</f>
        <v>0</v>
      </c>
    </row>
    <row r="567" spans="1:71" s="80" customFormat="1" outlineLevel="2">
      <c r="B567" s="131" t="str">
        <f>'7. INPUT O&amp;N UC'!D254</f>
        <v>O&amp;N UC-4.5.1-Item #10</v>
      </c>
      <c r="C567" s="131">
        <f>'7. INPUT O&amp;N UC'!F254</f>
        <v>0</v>
      </c>
      <c r="E567" s="298">
        <f t="shared" si="299"/>
        <v>0</v>
      </c>
      <c r="F567" s="298">
        <f t="shared" si="300"/>
        <v>0</v>
      </c>
      <c r="G567" s="298">
        <f t="shared" si="301"/>
        <v>0</v>
      </c>
      <c r="H567" s="298">
        <f t="shared" si="302"/>
        <v>0</v>
      </c>
      <c r="I567" s="298">
        <f t="shared" si="303"/>
        <v>0</v>
      </c>
      <c r="J567" s="298">
        <f t="shared" si="304"/>
        <v>0</v>
      </c>
      <c r="K567" s="291"/>
      <c r="L567" s="298">
        <f>L$76*'7. INPUT O&amp;N UC'!$L254*'7. INPUT O&amp;N UC'!$M254</f>
        <v>0</v>
      </c>
      <c r="M567" s="298">
        <f>M$76*'7. INPUT O&amp;N UC'!$L254*'7. INPUT O&amp;N UC'!$M254</f>
        <v>0</v>
      </c>
      <c r="N567" s="298">
        <f>N$76*'7. INPUT O&amp;N UC'!$L254*'7. INPUT O&amp;N UC'!$M254</f>
        <v>0</v>
      </c>
      <c r="O567" s="298">
        <f>O$76*'7. INPUT O&amp;N UC'!$L254*'7. INPUT O&amp;N UC'!$M254</f>
        <v>0</v>
      </c>
      <c r="P567" s="298">
        <f>P$76*'7. INPUT O&amp;N UC'!$L254*'7. INPUT O&amp;N UC'!$M254</f>
        <v>0</v>
      </c>
      <c r="Q567" s="298">
        <f>Q$76*'7. INPUT O&amp;N UC'!$L254*'7. INPUT O&amp;N UC'!$M254</f>
        <v>0</v>
      </c>
      <c r="R567" s="298">
        <f>R$76*'7. INPUT O&amp;N UC'!$L254*'7. INPUT O&amp;N UC'!$M254</f>
        <v>0</v>
      </c>
      <c r="S567" s="298">
        <f>S$76*'7. INPUT O&amp;N UC'!$L254*'7. INPUT O&amp;N UC'!$M254</f>
        <v>0</v>
      </c>
      <c r="T567" s="298">
        <f>T$76*'7. INPUT O&amp;N UC'!$L254*'7. INPUT O&amp;N UC'!$M254</f>
        <v>0</v>
      </c>
      <c r="U567" s="298">
        <f>U$76*'7. INPUT O&amp;N UC'!$L254*'7. INPUT O&amp;N UC'!$M254</f>
        <v>0</v>
      </c>
      <c r="V567" s="298">
        <f>V$76*'7. INPUT O&amp;N UC'!$L254*'7. INPUT O&amp;N UC'!$M254</f>
        <v>0</v>
      </c>
      <c r="W567" s="298">
        <f>W$76*'7. INPUT O&amp;N UC'!$L254*'7. INPUT O&amp;N UC'!$M254</f>
        <v>0</v>
      </c>
      <c r="X567" s="298">
        <f>X$76*'7. INPUT O&amp;N UC'!$L254*'7. INPUT O&amp;N UC'!$M254</f>
        <v>0</v>
      </c>
      <c r="Y567" s="298">
        <f>Y$76*'7. INPUT O&amp;N UC'!$L254*'7. INPUT O&amp;N UC'!$M254</f>
        <v>0</v>
      </c>
      <c r="Z567" s="298">
        <f>Z$76*'7. INPUT O&amp;N UC'!$L254*'7. INPUT O&amp;N UC'!$M254</f>
        <v>0</v>
      </c>
      <c r="AA567" s="298">
        <f>AA$76*'7. INPUT O&amp;N UC'!$L254*'7. INPUT O&amp;N UC'!$M254</f>
        <v>0</v>
      </c>
      <c r="AB567" s="298">
        <f>AB$76*'7. INPUT O&amp;N UC'!$L254*'7. INPUT O&amp;N UC'!$M254</f>
        <v>0</v>
      </c>
      <c r="AC567" s="298">
        <f>AC$76*'7. INPUT O&amp;N UC'!$L254*'7. INPUT O&amp;N UC'!$M254</f>
        <v>0</v>
      </c>
      <c r="AD567" s="298">
        <f>AD$76*'7. INPUT O&amp;N UC'!$L254*'7. INPUT O&amp;N UC'!$M254</f>
        <v>0</v>
      </c>
      <c r="AE567" s="298">
        <f>AE$76*'7. INPUT O&amp;N UC'!$L254*'7. INPUT O&amp;N UC'!$M254</f>
        <v>0</v>
      </c>
      <c r="AF567" s="298">
        <f>AF$76*'7. INPUT O&amp;N UC'!$L254*'7. INPUT O&amp;N UC'!$M254</f>
        <v>0</v>
      </c>
      <c r="AG567" s="298">
        <f>AG$76*'7. INPUT O&amp;N UC'!$L254*'7. INPUT O&amp;N UC'!$M254</f>
        <v>0</v>
      </c>
      <c r="AH567" s="298">
        <f>AH$76*'7. INPUT O&amp;N UC'!$L254*'7. INPUT O&amp;N UC'!$M254</f>
        <v>0</v>
      </c>
      <c r="AI567" s="298">
        <f>AI$76*'7. INPUT O&amp;N UC'!$L254*'7. INPUT O&amp;N UC'!$M254</f>
        <v>0</v>
      </c>
      <c r="AJ567" s="298">
        <f>AJ$76*'7. INPUT O&amp;N UC'!$L254*'7. INPUT O&amp;N UC'!$M254</f>
        <v>0</v>
      </c>
      <c r="AK567" s="298">
        <f>AK$76*'7. INPUT O&amp;N UC'!$L254*'7. INPUT O&amp;N UC'!$M254</f>
        <v>0</v>
      </c>
      <c r="AL567" s="298">
        <f>AL$76*'7. INPUT O&amp;N UC'!$L254*'7. INPUT O&amp;N UC'!$M254</f>
        <v>0</v>
      </c>
      <c r="AM567" s="298">
        <f>AM$76*'7. INPUT O&amp;N UC'!$L254*'7. INPUT O&amp;N UC'!$M254</f>
        <v>0</v>
      </c>
      <c r="AN567" s="298">
        <f>AN$76*'7. INPUT O&amp;N UC'!$L254*'7. INPUT O&amp;N UC'!$M254</f>
        <v>0</v>
      </c>
      <c r="AO567" s="298">
        <f>AO$76*'7. INPUT O&amp;N UC'!$L254*'7. INPUT O&amp;N UC'!$M254</f>
        <v>0</v>
      </c>
      <c r="AP567" s="298">
        <f>AP$76*'7. INPUT O&amp;N UC'!$L254*'7. INPUT O&amp;N UC'!$M254</f>
        <v>0</v>
      </c>
      <c r="AQ567" s="298">
        <f>AQ$76*'7. INPUT O&amp;N UC'!$L254*'7. INPUT O&amp;N UC'!$M254</f>
        <v>0</v>
      </c>
      <c r="AR567" s="298">
        <f>AR$76*'7. INPUT O&amp;N UC'!$L254*'7. INPUT O&amp;N UC'!$M254</f>
        <v>0</v>
      </c>
      <c r="AS567" s="298">
        <f>AS$76*'7. INPUT O&amp;N UC'!$L254*'7. INPUT O&amp;N UC'!$M254</f>
        <v>0</v>
      </c>
      <c r="AT567" s="298">
        <f>AT$76*'7. INPUT O&amp;N UC'!$L254*'7. INPUT O&amp;N UC'!$M254</f>
        <v>0</v>
      </c>
      <c r="AU567" s="298">
        <f>AU$76*'7. INPUT O&amp;N UC'!$L254*'7. INPUT O&amp;N UC'!$M254</f>
        <v>0</v>
      </c>
      <c r="AV567" s="298">
        <f>AV$76*'7. INPUT O&amp;N UC'!$L254*'7. INPUT O&amp;N UC'!$M254</f>
        <v>0</v>
      </c>
      <c r="AW567" s="298">
        <f>AW$76*'7. INPUT O&amp;N UC'!$L254*'7. INPUT O&amp;N UC'!$M254</f>
        <v>0</v>
      </c>
      <c r="AX567" s="298">
        <f>AX$76*'7. INPUT O&amp;N UC'!$L254*'7. INPUT O&amp;N UC'!$M254</f>
        <v>0</v>
      </c>
      <c r="AY567" s="298">
        <f>AY$76*'7. INPUT O&amp;N UC'!$L254*'7. INPUT O&amp;N UC'!$M254</f>
        <v>0</v>
      </c>
      <c r="AZ567" s="298">
        <f>AZ$76*'7. INPUT O&amp;N UC'!$L254*'7. INPUT O&amp;N UC'!$M254</f>
        <v>0</v>
      </c>
      <c r="BA567" s="298">
        <f>BA$76*'7. INPUT O&amp;N UC'!$L254*'7. INPUT O&amp;N UC'!$M254</f>
        <v>0</v>
      </c>
      <c r="BB567" s="298">
        <f>BB$76*'7. INPUT O&amp;N UC'!$L254*'7. INPUT O&amp;N UC'!$M254</f>
        <v>0</v>
      </c>
      <c r="BC567" s="298">
        <f>BC$76*'7. INPUT O&amp;N UC'!$L254*'7. INPUT O&amp;N UC'!$M254</f>
        <v>0</v>
      </c>
      <c r="BD567" s="298">
        <f>BD$76*'7. INPUT O&amp;N UC'!$L254*'7. INPUT O&amp;N UC'!$M254</f>
        <v>0</v>
      </c>
      <c r="BE567" s="298">
        <f>BE$76*'7. INPUT O&amp;N UC'!$L254*'7. INPUT O&amp;N UC'!$M254</f>
        <v>0</v>
      </c>
      <c r="BF567" s="298">
        <f>BF$76*'7. INPUT O&amp;N UC'!$L254*'7. INPUT O&amp;N UC'!$M254</f>
        <v>0</v>
      </c>
      <c r="BG567" s="298">
        <f>BG$76*'7. INPUT O&amp;N UC'!$L254*'7. INPUT O&amp;N UC'!$M254</f>
        <v>0</v>
      </c>
      <c r="BH567" s="298">
        <f>BH$76*'7. INPUT O&amp;N UC'!$L254*'7. INPUT O&amp;N UC'!$M254</f>
        <v>0</v>
      </c>
      <c r="BI567" s="298">
        <f>BI$76*'7. INPUT O&amp;N UC'!$L254*'7. INPUT O&amp;N UC'!$M254</f>
        <v>0</v>
      </c>
      <c r="BJ567" s="298">
        <f>BJ$76*'7. INPUT O&amp;N UC'!$L254*'7. INPUT O&amp;N UC'!$M254</f>
        <v>0</v>
      </c>
      <c r="BK567" s="298">
        <f>BK$76*'7. INPUT O&amp;N UC'!$L254*'7. INPUT O&amp;N UC'!$M254</f>
        <v>0</v>
      </c>
      <c r="BL567" s="298">
        <f>BL$76*'7. INPUT O&amp;N UC'!$L254*'7. INPUT O&amp;N UC'!$M254</f>
        <v>0</v>
      </c>
      <c r="BM567" s="298">
        <f>BM$76*'7. INPUT O&amp;N UC'!$L254*'7. INPUT O&amp;N UC'!$M254</f>
        <v>0</v>
      </c>
      <c r="BN567" s="298">
        <f>BN$76*'7. INPUT O&amp;N UC'!$L254*'7. INPUT O&amp;N UC'!$M254</f>
        <v>0</v>
      </c>
      <c r="BO567" s="298">
        <f>BO$76*'7. INPUT O&amp;N UC'!$L254*'7. INPUT O&amp;N UC'!$M254</f>
        <v>0</v>
      </c>
      <c r="BP567" s="298">
        <f>BP$76*'7. INPUT O&amp;N UC'!$L254*'7. INPUT O&amp;N UC'!$M254</f>
        <v>0</v>
      </c>
      <c r="BQ567" s="298">
        <f>BQ$76*'7. INPUT O&amp;N UC'!$L254*'7. INPUT O&amp;N UC'!$M254</f>
        <v>0</v>
      </c>
      <c r="BR567" s="298">
        <f>BR$76*'7. INPUT O&amp;N UC'!$L254*'7. INPUT O&amp;N UC'!$M254</f>
        <v>0</v>
      </c>
      <c r="BS567" s="298">
        <f>BS$76*'7. INPUT O&amp;N UC'!$L254*'7. INPUT O&amp;N UC'!$M254</f>
        <v>0</v>
      </c>
    </row>
    <row r="568" spans="1:71" s="79" customFormat="1" outlineLevel="1">
      <c r="A568" s="78"/>
      <c r="B568" s="133" t="str">
        <f>'7. INPUT O&amp;N UC'!D256</f>
        <v>4.5.2</v>
      </c>
      <c r="C568" s="133" t="str">
        <f>'7. INPUT O&amp;N UC'!E256</f>
        <v>O&amp;N UC - NTT - Deployment &amp; set-up, Incl. Pull through</v>
      </c>
      <c r="E568" s="296"/>
      <c r="F568" s="296"/>
      <c r="G568" s="296"/>
      <c r="H568" s="296"/>
      <c r="I568" s="296"/>
      <c r="J568" s="296"/>
      <c r="K568" s="309"/>
      <c r="L568" s="296">
        <f t="shared" ref="L568:AQ568" si="305">SUM(L569:L578)</f>
        <v>0</v>
      </c>
      <c r="M568" s="296">
        <f t="shared" si="305"/>
        <v>0</v>
      </c>
      <c r="N568" s="296">
        <f t="shared" si="305"/>
        <v>0</v>
      </c>
      <c r="O568" s="296">
        <f t="shared" si="305"/>
        <v>0</v>
      </c>
      <c r="P568" s="296">
        <f t="shared" si="305"/>
        <v>0</v>
      </c>
      <c r="Q568" s="296">
        <f t="shared" si="305"/>
        <v>0</v>
      </c>
      <c r="R568" s="296">
        <f t="shared" si="305"/>
        <v>0</v>
      </c>
      <c r="S568" s="296">
        <f t="shared" si="305"/>
        <v>0</v>
      </c>
      <c r="T568" s="296">
        <f t="shared" si="305"/>
        <v>0</v>
      </c>
      <c r="U568" s="296">
        <f t="shared" si="305"/>
        <v>0</v>
      </c>
      <c r="V568" s="296">
        <f t="shared" si="305"/>
        <v>0</v>
      </c>
      <c r="W568" s="296">
        <f t="shared" si="305"/>
        <v>0</v>
      </c>
      <c r="X568" s="296">
        <f t="shared" si="305"/>
        <v>0</v>
      </c>
      <c r="Y568" s="296">
        <f t="shared" si="305"/>
        <v>0</v>
      </c>
      <c r="Z568" s="296">
        <f t="shared" si="305"/>
        <v>0</v>
      </c>
      <c r="AA568" s="296">
        <f t="shared" si="305"/>
        <v>0</v>
      </c>
      <c r="AB568" s="296">
        <f t="shared" si="305"/>
        <v>0</v>
      </c>
      <c r="AC568" s="296">
        <f t="shared" si="305"/>
        <v>0</v>
      </c>
      <c r="AD568" s="296">
        <f t="shared" si="305"/>
        <v>0</v>
      </c>
      <c r="AE568" s="296">
        <f t="shared" si="305"/>
        <v>0</v>
      </c>
      <c r="AF568" s="296">
        <f t="shared" si="305"/>
        <v>0</v>
      </c>
      <c r="AG568" s="296">
        <f t="shared" si="305"/>
        <v>0</v>
      </c>
      <c r="AH568" s="296">
        <f t="shared" si="305"/>
        <v>0</v>
      </c>
      <c r="AI568" s="296">
        <f t="shared" si="305"/>
        <v>0</v>
      </c>
      <c r="AJ568" s="296">
        <f t="shared" si="305"/>
        <v>0</v>
      </c>
      <c r="AK568" s="296">
        <f t="shared" si="305"/>
        <v>0</v>
      </c>
      <c r="AL568" s="296">
        <f t="shared" si="305"/>
        <v>0</v>
      </c>
      <c r="AM568" s="296">
        <f t="shared" si="305"/>
        <v>0</v>
      </c>
      <c r="AN568" s="296">
        <f t="shared" si="305"/>
        <v>0</v>
      </c>
      <c r="AO568" s="296">
        <f t="shared" si="305"/>
        <v>0</v>
      </c>
      <c r="AP568" s="296">
        <f t="shared" si="305"/>
        <v>0</v>
      </c>
      <c r="AQ568" s="296">
        <f t="shared" si="305"/>
        <v>0</v>
      </c>
      <c r="AR568" s="296">
        <f t="shared" ref="AR568:BS568" si="306">SUM(AR569:AR578)</f>
        <v>0</v>
      </c>
      <c r="AS568" s="296">
        <f t="shared" si="306"/>
        <v>0</v>
      </c>
      <c r="AT568" s="296">
        <f t="shared" si="306"/>
        <v>0</v>
      </c>
      <c r="AU568" s="296">
        <f t="shared" si="306"/>
        <v>0</v>
      </c>
      <c r="AV568" s="296">
        <f t="shared" si="306"/>
        <v>0</v>
      </c>
      <c r="AW568" s="296">
        <f t="shared" si="306"/>
        <v>0</v>
      </c>
      <c r="AX568" s="296">
        <f t="shared" si="306"/>
        <v>0</v>
      </c>
      <c r="AY568" s="296">
        <f t="shared" si="306"/>
        <v>0</v>
      </c>
      <c r="AZ568" s="296">
        <f t="shared" si="306"/>
        <v>0</v>
      </c>
      <c r="BA568" s="296">
        <f t="shared" si="306"/>
        <v>0</v>
      </c>
      <c r="BB568" s="296">
        <f t="shared" si="306"/>
        <v>0</v>
      </c>
      <c r="BC568" s="296">
        <f t="shared" si="306"/>
        <v>0</v>
      </c>
      <c r="BD568" s="296">
        <f t="shared" si="306"/>
        <v>0</v>
      </c>
      <c r="BE568" s="296">
        <f t="shared" si="306"/>
        <v>0</v>
      </c>
      <c r="BF568" s="296">
        <f t="shared" si="306"/>
        <v>0</v>
      </c>
      <c r="BG568" s="296">
        <f t="shared" si="306"/>
        <v>0</v>
      </c>
      <c r="BH568" s="296">
        <f t="shared" si="306"/>
        <v>0</v>
      </c>
      <c r="BI568" s="296">
        <f t="shared" si="306"/>
        <v>0</v>
      </c>
      <c r="BJ568" s="296">
        <f t="shared" si="306"/>
        <v>0</v>
      </c>
      <c r="BK568" s="296">
        <f t="shared" si="306"/>
        <v>0</v>
      </c>
      <c r="BL568" s="296">
        <f t="shared" si="306"/>
        <v>0</v>
      </c>
      <c r="BM568" s="296">
        <f t="shared" si="306"/>
        <v>0</v>
      </c>
      <c r="BN568" s="296">
        <f t="shared" si="306"/>
        <v>0</v>
      </c>
      <c r="BO568" s="296">
        <f t="shared" si="306"/>
        <v>0</v>
      </c>
      <c r="BP568" s="296">
        <f t="shared" si="306"/>
        <v>0</v>
      </c>
      <c r="BQ568" s="296">
        <f t="shared" si="306"/>
        <v>0</v>
      </c>
      <c r="BR568" s="296">
        <f t="shared" si="306"/>
        <v>0</v>
      </c>
      <c r="BS568" s="296">
        <f t="shared" si="306"/>
        <v>0</v>
      </c>
    </row>
    <row r="569" spans="1:71" s="80" customFormat="1" outlineLevel="2">
      <c r="B569" s="130" t="str">
        <f>'7. INPUT O&amp;N UC'!D260</f>
        <v>O&amp;N UC-4.5.2-Item #1</v>
      </c>
      <c r="C569" s="130">
        <f>'7. INPUT O&amp;N UC'!F260</f>
        <v>0</v>
      </c>
      <c r="E569" s="297">
        <f t="shared" ref="E569:E600" si="307">F569+G569+H569+I569+J569</f>
        <v>0</v>
      </c>
      <c r="F569" s="297">
        <f t="shared" ref="F569:F600" si="308">SUM(L569:W569)</f>
        <v>0</v>
      </c>
      <c r="G569" s="297">
        <f t="shared" ref="G569:G600" si="309">SUM(X569:AI569)</f>
        <v>0</v>
      </c>
      <c r="H569" s="297">
        <f t="shared" ref="H569:H600" si="310">SUM(AJ569:AU569)</f>
        <v>0</v>
      </c>
      <c r="I569" s="297">
        <f t="shared" ref="I569:I600" si="311">SUM(AV569:BG569)</f>
        <v>0</v>
      </c>
      <c r="J569" s="297">
        <f t="shared" ref="J569:J600" si="312">SUM(BH569:BS569)</f>
        <v>0</v>
      </c>
      <c r="K569" s="291"/>
      <c r="L569" s="297">
        <f>L$76*'7. INPUT O&amp;N UC'!$L260*'7. INPUT O&amp;N UC'!$M260</f>
        <v>0</v>
      </c>
      <c r="M569" s="297">
        <f>M$76*'7. INPUT O&amp;N UC'!$L260*'7. INPUT O&amp;N UC'!$M260</f>
        <v>0</v>
      </c>
      <c r="N569" s="297">
        <f>N$76*'7. INPUT O&amp;N UC'!$L260*'7. INPUT O&amp;N UC'!$M260</f>
        <v>0</v>
      </c>
      <c r="O569" s="297">
        <f>O$76*'7. INPUT O&amp;N UC'!$L260*'7. INPUT O&amp;N UC'!$M260</f>
        <v>0</v>
      </c>
      <c r="P569" s="297">
        <f>P$76*'7. INPUT O&amp;N UC'!$L260*'7. INPUT O&amp;N UC'!$M260</f>
        <v>0</v>
      </c>
      <c r="Q569" s="297">
        <f>Q$76*'7. INPUT O&amp;N UC'!$L260*'7. INPUT O&amp;N UC'!$M260</f>
        <v>0</v>
      </c>
      <c r="R569" s="297">
        <f>R$76*'7. INPUT O&amp;N UC'!$L260*'7. INPUT O&amp;N UC'!$M260</f>
        <v>0</v>
      </c>
      <c r="S569" s="297">
        <f>S$76*'7. INPUT O&amp;N UC'!$L260*'7. INPUT O&amp;N UC'!$M260</f>
        <v>0</v>
      </c>
      <c r="T569" s="297">
        <f>T$76*'7. INPUT O&amp;N UC'!$L260*'7. INPUT O&amp;N UC'!$M260</f>
        <v>0</v>
      </c>
      <c r="U569" s="297">
        <f>U$76*'7. INPUT O&amp;N UC'!$L260*'7. INPUT O&amp;N UC'!$M260</f>
        <v>0</v>
      </c>
      <c r="V569" s="297">
        <f>V$76*'7. INPUT O&amp;N UC'!$L260*'7. INPUT O&amp;N UC'!$M260</f>
        <v>0</v>
      </c>
      <c r="W569" s="297">
        <f>W$76*'7. INPUT O&amp;N UC'!$L260*'7. INPUT O&amp;N UC'!$M260</f>
        <v>0</v>
      </c>
      <c r="X569" s="297">
        <f>X$76*'7. INPUT O&amp;N UC'!$L260*'7. INPUT O&amp;N UC'!$M260</f>
        <v>0</v>
      </c>
      <c r="Y569" s="297">
        <f>Y$76*'7. INPUT O&amp;N UC'!$L260*'7. INPUT O&amp;N UC'!$M260</f>
        <v>0</v>
      </c>
      <c r="Z569" s="297">
        <f>Z$76*'7. INPUT O&amp;N UC'!$L260*'7. INPUT O&amp;N UC'!$M260</f>
        <v>0</v>
      </c>
      <c r="AA569" s="297">
        <f>AA$76*'7. INPUT O&amp;N UC'!$L260*'7. INPUT O&amp;N UC'!$M260</f>
        <v>0</v>
      </c>
      <c r="AB569" s="297">
        <f>AB$76*'7. INPUT O&amp;N UC'!$L260*'7. INPUT O&amp;N UC'!$M260</f>
        <v>0</v>
      </c>
      <c r="AC569" s="297">
        <f>AC$76*'7. INPUT O&amp;N UC'!$L260*'7. INPUT O&amp;N UC'!$M260</f>
        <v>0</v>
      </c>
      <c r="AD569" s="297">
        <f>AD$76*'7. INPUT O&amp;N UC'!$L260*'7. INPUT O&amp;N UC'!$M260</f>
        <v>0</v>
      </c>
      <c r="AE569" s="297">
        <f>AE$76*'7. INPUT O&amp;N UC'!$L260*'7. INPUT O&amp;N UC'!$M260</f>
        <v>0</v>
      </c>
      <c r="AF569" s="297">
        <f>AF$76*'7. INPUT O&amp;N UC'!$L260*'7. INPUT O&amp;N UC'!$M260</f>
        <v>0</v>
      </c>
      <c r="AG569" s="297">
        <f>AG$76*'7. INPUT O&amp;N UC'!$L260*'7. INPUT O&amp;N UC'!$M260</f>
        <v>0</v>
      </c>
      <c r="AH569" s="297">
        <f>AH$76*'7. INPUT O&amp;N UC'!$L260*'7. INPUT O&amp;N UC'!$M260</f>
        <v>0</v>
      </c>
      <c r="AI569" s="297">
        <f>AI$76*'7. INPUT O&amp;N UC'!$L260*'7. INPUT O&amp;N UC'!$M260</f>
        <v>0</v>
      </c>
      <c r="AJ569" s="297">
        <f>AJ$76*'7. INPUT O&amp;N UC'!$L260*'7. INPUT O&amp;N UC'!$M260</f>
        <v>0</v>
      </c>
      <c r="AK569" s="297">
        <f>AK$76*'7. INPUT O&amp;N UC'!$L260*'7. INPUT O&amp;N UC'!$M260</f>
        <v>0</v>
      </c>
      <c r="AL569" s="297">
        <f>AL$76*'7. INPUT O&amp;N UC'!$L260*'7. INPUT O&amp;N UC'!$M260</f>
        <v>0</v>
      </c>
      <c r="AM569" s="297">
        <f>AM$76*'7. INPUT O&amp;N UC'!$L260*'7. INPUT O&amp;N UC'!$M260</f>
        <v>0</v>
      </c>
      <c r="AN569" s="297">
        <f>AN$76*'7. INPUT O&amp;N UC'!$L260*'7. INPUT O&amp;N UC'!$M260</f>
        <v>0</v>
      </c>
      <c r="AO569" s="297">
        <f>AO$76*'7. INPUT O&amp;N UC'!$L260*'7. INPUT O&amp;N UC'!$M260</f>
        <v>0</v>
      </c>
      <c r="AP569" s="297">
        <f>AP$76*'7. INPUT O&amp;N UC'!$L260*'7. INPUT O&amp;N UC'!$M260</f>
        <v>0</v>
      </c>
      <c r="AQ569" s="297">
        <f>AQ$76*'7. INPUT O&amp;N UC'!$L260*'7. INPUT O&amp;N UC'!$M260</f>
        <v>0</v>
      </c>
      <c r="AR569" s="297">
        <f>AR$76*'7. INPUT O&amp;N UC'!$L260*'7. INPUT O&amp;N UC'!$M260</f>
        <v>0</v>
      </c>
      <c r="AS569" s="297">
        <f>AS$76*'7. INPUT O&amp;N UC'!$L260*'7. INPUT O&amp;N UC'!$M260</f>
        <v>0</v>
      </c>
      <c r="AT569" s="297">
        <f>AT$76*'7. INPUT O&amp;N UC'!$L260*'7. INPUT O&amp;N UC'!$M260</f>
        <v>0</v>
      </c>
      <c r="AU569" s="297">
        <f>AU$76*'7. INPUT O&amp;N UC'!$L260*'7. INPUT O&amp;N UC'!$M260</f>
        <v>0</v>
      </c>
      <c r="AV569" s="297">
        <f>AV$76*'7. INPUT O&amp;N UC'!$L260*'7. INPUT O&amp;N UC'!$M260</f>
        <v>0</v>
      </c>
      <c r="AW569" s="297">
        <f>AW$76*'7. INPUT O&amp;N UC'!$L260*'7. INPUT O&amp;N UC'!$M260</f>
        <v>0</v>
      </c>
      <c r="AX569" s="297">
        <f>AX$76*'7. INPUT O&amp;N UC'!$L260*'7. INPUT O&amp;N UC'!$M260</f>
        <v>0</v>
      </c>
      <c r="AY569" s="297">
        <f>AY$76*'7. INPUT O&amp;N UC'!$L260*'7. INPUT O&amp;N UC'!$M260</f>
        <v>0</v>
      </c>
      <c r="AZ569" s="297">
        <f>AZ$76*'7. INPUT O&amp;N UC'!$L260*'7. INPUT O&amp;N UC'!$M260</f>
        <v>0</v>
      </c>
      <c r="BA569" s="297">
        <f>BA$76*'7. INPUT O&amp;N UC'!$L260*'7. INPUT O&amp;N UC'!$M260</f>
        <v>0</v>
      </c>
      <c r="BB569" s="297">
        <f>BB$76*'7. INPUT O&amp;N UC'!$L260*'7. INPUT O&amp;N UC'!$M260</f>
        <v>0</v>
      </c>
      <c r="BC569" s="297">
        <f>BC$76*'7. INPUT O&amp;N UC'!$L260*'7. INPUT O&amp;N UC'!$M260</f>
        <v>0</v>
      </c>
      <c r="BD569" s="297">
        <f>BD$76*'7. INPUT O&amp;N UC'!$L260*'7. INPUT O&amp;N UC'!$M260</f>
        <v>0</v>
      </c>
      <c r="BE569" s="297">
        <f>BE$76*'7. INPUT O&amp;N UC'!$L260*'7. INPUT O&amp;N UC'!$M260</f>
        <v>0</v>
      </c>
      <c r="BF569" s="297">
        <f>BF$76*'7. INPUT O&amp;N UC'!$L260*'7. INPUT O&amp;N UC'!$M260</f>
        <v>0</v>
      </c>
      <c r="BG569" s="297">
        <f>BG$76*'7. INPUT O&amp;N UC'!$L260*'7. INPUT O&amp;N UC'!$M260</f>
        <v>0</v>
      </c>
      <c r="BH569" s="297">
        <f>BH$76*'7. INPUT O&amp;N UC'!$L260*'7. INPUT O&amp;N UC'!$M260</f>
        <v>0</v>
      </c>
      <c r="BI569" s="297">
        <f>BI$76*'7. INPUT O&amp;N UC'!$L260*'7. INPUT O&amp;N UC'!$M260</f>
        <v>0</v>
      </c>
      <c r="BJ569" s="297">
        <f>BJ$76*'7. INPUT O&amp;N UC'!$L260*'7. INPUT O&amp;N UC'!$M260</f>
        <v>0</v>
      </c>
      <c r="BK569" s="297">
        <f>BK$76*'7. INPUT O&amp;N UC'!$L260*'7. INPUT O&amp;N UC'!$M260</f>
        <v>0</v>
      </c>
      <c r="BL569" s="297">
        <f>BL$76*'7. INPUT O&amp;N UC'!$L260*'7. INPUT O&amp;N UC'!$M260</f>
        <v>0</v>
      </c>
      <c r="BM569" s="297">
        <f>BM$76*'7. INPUT O&amp;N UC'!$L260*'7. INPUT O&amp;N UC'!$M260</f>
        <v>0</v>
      </c>
      <c r="BN569" s="297">
        <f>BN$76*'7. INPUT O&amp;N UC'!$L260*'7. INPUT O&amp;N UC'!$M260</f>
        <v>0</v>
      </c>
      <c r="BO569" s="297">
        <f>BO$76*'7. INPUT O&amp;N UC'!$L260*'7. INPUT O&amp;N UC'!$M260</f>
        <v>0</v>
      </c>
      <c r="BP569" s="297">
        <f>BP$76*'7. INPUT O&amp;N UC'!$L260*'7. INPUT O&amp;N UC'!$M260</f>
        <v>0</v>
      </c>
      <c r="BQ569" s="297">
        <f>BQ$76*'7. INPUT O&amp;N UC'!$L260*'7. INPUT O&amp;N UC'!$M260</f>
        <v>0</v>
      </c>
      <c r="BR569" s="297">
        <f>BR$76*'7. INPUT O&amp;N UC'!$L260*'7. INPUT O&amp;N UC'!$M260</f>
        <v>0</v>
      </c>
      <c r="BS569" s="297">
        <f>BS$76*'7. INPUT O&amp;N UC'!$L260*'7. INPUT O&amp;N UC'!$M260</f>
        <v>0</v>
      </c>
    </row>
    <row r="570" spans="1:71" s="80" customFormat="1" outlineLevel="2">
      <c r="B570" s="130" t="str">
        <f>'7. INPUT O&amp;N UC'!D261</f>
        <v>O&amp;N UC-4.5.2-Item #2</v>
      </c>
      <c r="C570" s="130">
        <f>'7. INPUT O&amp;N UC'!F261</f>
        <v>0</v>
      </c>
      <c r="E570" s="297">
        <f t="shared" si="307"/>
        <v>0</v>
      </c>
      <c r="F570" s="297">
        <f t="shared" si="308"/>
        <v>0</v>
      </c>
      <c r="G570" s="297">
        <f t="shared" si="309"/>
        <v>0</v>
      </c>
      <c r="H570" s="297">
        <f t="shared" si="310"/>
        <v>0</v>
      </c>
      <c r="I570" s="297">
        <f t="shared" si="311"/>
        <v>0</v>
      </c>
      <c r="J570" s="297">
        <f t="shared" si="312"/>
        <v>0</v>
      </c>
      <c r="K570" s="291"/>
      <c r="L570" s="297">
        <f>L$76*'7. INPUT O&amp;N UC'!$L261*'7. INPUT O&amp;N UC'!$M261</f>
        <v>0</v>
      </c>
      <c r="M570" s="297">
        <f>M$76*'7. INPUT O&amp;N UC'!$L261*'7. INPUT O&amp;N UC'!$M261</f>
        <v>0</v>
      </c>
      <c r="N570" s="297">
        <f>N$76*'7. INPUT O&amp;N UC'!$L261*'7. INPUT O&amp;N UC'!$M261</f>
        <v>0</v>
      </c>
      <c r="O570" s="297">
        <f>O$76*'7. INPUT O&amp;N UC'!$L261*'7. INPUT O&amp;N UC'!$M261</f>
        <v>0</v>
      </c>
      <c r="P570" s="297">
        <f>P$76*'7. INPUT O&amp;N UC'!$L261*'7. INPUT O&amp;N UC'!$M261</f>
        <v>0</v>
      </c>
      <c r="Q570" s="297">
        <f>Q$76*'7. INPUT O&amp;N UC'!$L261*'7. INPUT O&amp;N UC'!$M261</f>
        <v>0</v>
      </c>
      <c r="R570" s="297">
        <f>R$76*'7. INPUT O&amp;N UC'!$L261*'7. INPUT O&amp;N UC'!$M261</f>
        <v>0</v>
      </c>
      <c r="S570" s="297">
        <f>S$76*'7. INPUT O&amp;N UC'!$L261*'7. INPUT O&amp;N UC'!$M261</f>
        <v>0</v>
      </c>
      <c r="T570" s="297">
        <f>T$76*'7. INPUT O&amp;N UC'!$L261*'7. INPUT O&amp;N UC'!$M261</f>
        <v>0</v>
      </c>
      <c r="U570" s="297">
        <f>U$76*'7. INPUT O&amp;N UC'!$L261*'7. INPUT O&amp;N UC'!$M261</f>
        <v>0</v>
      </c>
      <c r="V570" s="297">
        <f>V$76*'7. INPUT O&amp;N UC'!$L261*'7. INPUT O&amp;N UC'!$M261</f>
        <v>0</v>
      </c>
      <c r="W570" s="297">
        <f>W$76*'7. INPUT O&amp;N UC'!$L261*'7. INPUT O&amp;N UC'!$M261</f>
        <v>0</v>
      </c>
      <c r="X570" s="297">
        <f>X$76*'7. INPUT O&amp;N UC'!$L261*'7. INPUT O&amp;N UC'!$M261</f>
        <v>0</v>
      </c>
      <c r="Y570" s="297">
        <f>Y$76*'7. INPUT O&amp;N UC'!$L261*'7. INPUT O&amp;N UC'!$M261</f>
        <v>0</v>
      </c>
      <c r="Z570" s="297">
        <f>Z$76*'7. INPUT O&amp;N UC'!$L261*'7. INPUT O&amp;N UC'!$M261</f>
        <v>0</v>
      </c>
      <c r="AA570" s="297">
        <f>AA$76*'7. INPUT O&amp;N UC'!$L261*'7. INPUT O&amp;N UC'!$M261</f>
        <v>0</v>
      </c>
      <c r="AB570" s="297">
        <f>AB$76*'7. INPUT O&amp;N UC'!$L261*'7. INPUT O&amp;N UC'!$M261</f>
        <v>0</v>
      </c>
      <c r="AC570" s="297">
        <f>AC$76*'7. INPUT O&amp;N UC'!$L261*'7. INPUT O&amp;N UC'!$M261</f>
        <v>0</v>
      </c>
      <c r="AD570" s="297">
        <f>AD$76*'7. INPUT O&amp;N UC'!$L261*'7. INPUT O&amp;N UC'!$M261</f>
        <v>0</v>
      </c>
      <c r="AE570" s="297">
        <f>AE$76*'7. INPUT O&amp;N UC'!$L261*'7. INPUT O&amp;N UC'!$M261</f>
        <v>0</v>
      </c>
      <c r="AF570" s="297">
        <f>AF$76*'7. INPUT O&amp;N UC'!$L261*'7. INPUT O&amp;N UC'!$M261</f>
        <v>0</v>
      </c>
      <c r="AG570" s="297">
        <f>AG$76*'7. INPUT O&amp;N UC'!$L261*'7. INPUT O&amp;N UC'!$M261</f>
        <v>0</v>
      </c>
      <c r="AH570" s="297">
        <f>AH$76*'7. INPUT O&amp;N UC'!$L261*'7. INPUT O&amp;N UC'!$M261</f>
        <v>0</v>
      </c>
      <c r="AI570" s="297">
        <f>AI$76*'7. INPUT O&amp;N UC'!$L261*'7. INPUT O&amp;N UC'!$M261</f>
        <v>0</v>
      </c>
      <c r="AJ570" s="297">
        <f>AJ$76*'7. INPUT O&amp;N UC'!$L261*'7. INPUT O&amp;N UC'!$M261</f>
        <v>0</v>
      </c>
      <c r="AK570" s="297">
        <f>AK$76*'7. INPUT O&amp;N UC'!$L261*'7. INPUT O&amp;N UC'!$M261</f>
        <v>0</v>
      </c>
      <c r="AL570" s="297">
        <f>AL$76*'7. INPUT O&amp;N UC'!$L261*'7. INPUT O&amp;N UC'!$M261</f>
        <v>0</v>
      </c>
      <c r="AM570" s="297">
        <f>AM$76*'7. INPUT O&amp;N UC'!$L261*'7. INPUT O&amp;N UC'!$M261</f>
        <v>0</v>
      </c>
      <c r="AN570" s="297">
        <f>AN$76*'7. INPUT O&amp;N UC'!$L261*'7. INPUT O&amp;N UC'!$M261</f>
        <v>0</v>
      </c>
      <c r="AO570" s="297">
        <f>AO$76*'7. INPUT O&amp;N UC'!$L261*'7. INPUT O&amp;N UC'!$M261</f>
        <v>0</v>
      </c>
      <c r="AP570" s="297">
        <f>AP$76*'7. INPUT O&amp;N UC'!$L261*'7. INPUT O&amp;N UC'!$M261</f>
        <v>0</v>
      </c>
      <c r="AQ570" s="297">
        <f>AQ$76*'7. INPUT O&amp;N UC'!$L261*'7. INPUT O&amp;N UC'!$M261</f>
        <v>0</v>
      </c>
      <c r="AR570" s="297">
        <f>AR$76*'7. INPUT O&amp;N UC'!$L261*'7. INPUT O&amp;N UC'!$M261</f>
        <v>0</v>
      </c>
      <c r="AS570" s="297">
        <f>AS$76*'7. INPUT O&amp;N UC'!$L261*'7. INPUT O&amp;N UC'!$M261</f>
        <v>0</v>
      </c>
      <c r="AT570" s="297">
        <f>AT$76*'7. INPUT O&amp;N UC'!$L261*'7. INPUT O&amp;N UC'!$M261</f>
        <v>0</v>
      </c>
      <c r="AU570" s="297">
        <f>AU$76*'7. INPUT O&amp;N UC'!$L261*'7. INPUT O&amp;N UC'!$M261</f>
        <v>0</v>
      </c>
      <c r="AV570" s="297">
        <f>AV$76*'7. INPUT O&amp;N UC'!$L261*'7. INPUT O&amp;N UC'!$M261</f>
        <v>0</v>
      </c>
      <c r="AW570" s="297">
        <f>AW$76*'7. INPUT O&amp;N UC'!$L261*'7. INPUT O&amp;N UC'!$M261</f>
        <v>0</v>
      </c>
      <c r="AX570" s="297">
        <f>AX$76*'7. INPUT O&amp;N UC'!$L261*'7. INPUT O&amp;N UC'!$M261</f>
        <v>0</v>
      </c>
      <c r="AY570" s="297">
        <f>AY$76*'7. INPUT O&amp;N UC'!$L261*'7. INPUT O&amp;N UC'!$M261</f>
        <v>0</v>
      </c>
      <c r="AZ570" s="297">
        <f>AZ$76*'7. INPUT O&amp;N UC'!$L261*'7. INPUT O&amp;N UC'!$M261</f>
        <v>0</v>
      </c>
      <c r="BA570" s="297">
        <f>BA$76*'7. INPUT O&amp;N UC'!$L261*'7. INPUT O&amp;N UC'!$M261</f>
        <v>0</v>
      </c>
      <c r="BB570" s="297">
        <f>BB$76*'7. INPUT O&amp;N UC'!$L261*'7. INPUT O&amp;N UC'!$M261</f>
        <v>0</v>
      </c>
      <c r="BC570" s="297">
        <f>BC$76*'7. INPUT O&amp;N UC'!$L261*'7. INPUT O&amp;N UC'!$M261</f>
        <v>0</v>
      </c>
      <c r="BD570" s="297">
        <f>BD$76*'7. INPUT O&amp;N UC'!$L261*'7. INPUT O&amp;N UC'!$M261</f>
        <v>0</v>
      </c>
      <c r="BE570" s="297">
        <f>BE$76*'7. INPUT O&amp;N UC'!$L261*'7. INPUT O&amp;N UC'!$M261</f>
        <v>0</v>
      </c>
      <c r="BF570" s="297">
        <f>BF$76*'7. INPUT O&amp;N UC'!$L261*'7. INPUT O&amp;N UC'!$M261</f>
        <v>0</v>
      </c>
      <c r="BG570" s="297">
        <f>BG$76*'7. INPUT O&amp;N UC'!$L261*'7. INPUT O&amp;N UC'!$M261</f>
        <v>0</v>
      </c>
      <c r="BH570" s="297">
        <f>BH$76*'7. INPUT O&amp;N UC'!$L261*'7. INPUT O&amp;N UC'!$M261</f>
        <v>0</v>
      </c>
      <c r="BI570" s="297">
        <f>BI$76*'7. INPUT O&amp;N UC'!$L261*'7. INPUT O&amp;N UC'!$M261</f>
        <v>0</v>
      </c>
      <c r="BJ570" s="297">
        <f>BJ$76*'7. INPUT O&amp;N UC'!$L261*'7. INPUT O&amp;N UC'!$M261</f>
        <v>0</v>
      </c>
      <c r="BK570" s="297">
        <f>BK$76*'7. INPUT O&amp;N UC'!$L261*'7. INPUT O&amp;N UC'!$M261</f>
        <v>0</v>
      </c>
      <c r="BL570" s="297">
        <f>BL$76*'7. INPUT O&amp;N UC'!$L261*'7. INPUT O&amp;N UC'!$M261</f>
        <v>0</v>
      </c>
      <c r="BM570" s="297">
        <f>BM$76*'7. INPUT O&amp;N UC'!$L261*'7. INPUT O&amp;N UC'!$M261</f>
        <v>0</v>
      </c>
      <c r="BN570" s="297">
        <f>BN$76*'7. INPUT O&amp;N UC'!$L261*'7. INPUT O&amp;N UC'!$M261</f>
        <v>0</v>
      </c>
      <c r="BO570" s="297">
        <f>BO$76*'7. INPUT O&amp;N UC'!$L261*'7. INPUT O&amp;N UC'!$M261</f>
        <v>0</v>
      </c>
      <c r="BP570" s="297">
        <f>BP$76*'7. INPUT O&amp;N UC'!$L261*'7. INPUT O&amp;N UC'!$M261</f>
        <v>0</v>
      </c>
      <c r="BQ570" s="297">
        <f>BQ$76*'7. INPUT O&amp;N UC'!$L261*'7. INPUT O&amp;N UC'!$M261</f>
        <v>0</v>
      </c>
      <c r="BR570" s="297">
        <f>BR$76*'7. INPUT O&amp;N UC'!$L261*'7. INPUT O&amp;N UC'!$M261</f>
        <v>0</v>
      </c>
      <c r="BS570" s="297">
        <f>BS$76*'7. INPUT O&amp;N UC'!$L261*'7. INPUT O&amp;N UC'!$M261</f>
        <v>0</v>
      </c>
    </row>
    <row r="571" spans="1:71" s="80" customFormat="1" outlineLevel="2">
      <c r="B571" s="130" t="str">
        <f>'7. INPUT O&amp;N UC'!D262</f>
        <v>O&amp;N UC-4.5.2-Item #3</v>
      </c>
      <c r="C571" s="130">
        <f>'7. INPUT O&amp;N UC'!F262</f>
        <v>0</v>
      </c>
      <c r="E571" s="297">
        <f t="shared" si="307"/>
        <v>0</v>
      </c>
      <c r="F571" s="297">
        <f t="shared" si="308"/>
        <v>0</v>
      </c>
      <c r="G571" s="297">
        <f t="shared" si="309"/>
        <v>0</v>
      </c>
      <c r="H571" s="297">
        <f t="shared" si="310"/>
        <v>0</v>
      </c>
      <c r="I571" s="297">
        <f t="shared" si="311"/>
        <v>0</v>
      </c>
      <c r="J571" s="297">
        <f t="shared" si="312"/>
        <v>0</v>
      </c>
      <c r="K571" s="291"/>
      <c r="L571" s="297">
        <f>L$76*'7. INPUT O&amp;N UC'!$L262*'7. INPUT O&amp;N UC'!$M262</f>
        <v>0</v>
      </c>
      <c r="M571" s="297">
        <f>M$76*'7. INPUT O&amp;N UC'!$L262*'7. INPUT O&amp;N UC'!$M262</f>
        <v>0</v>
      </c>
      <c r="N571" s="297">
        <f>N$76*'7. INPUT O&amp;N UC'!$L262*'7. INPUT O&amp;N UC'!$M262</f>
        <v>0</v>
      </c>
      <c r="O571" s="297">
        <f>O$76*'7. INPUT O&amp;N UC'!$L262*'7. INPUT O&amp;N UC'!$M262</f>
        <v>0</v>
      </c>
      <c r="P571" s="297">
        <f>P$76*'7. INPUT O&amp;N UC'!$L262*'7. INPUT O&amp;N UC'!$M262</f>
        <v>0</v>
      </c>
      <c r="Q571" s="297">
        <f>Q$76*'7. INPUT O&amp;N UC'!$L262*'7. INPUT O&amp;N UC'!$M262</f>
        <v>0</v>
      </c>
      <c r="R571" s="297">
        <f>R$76*'7. INPUT O&amp;N UC'!$L262*'7. INPUT O&amp;N UC'!$M262</f>
        <v>0</v>
      </c>
      <c r="S571" s="297">
        <f>S$76*'7. INPUT O&amp;N UC'!$L262*'7. INPUT O&amp;N UC'!$M262</f>
        <v>0</v>
      </c>
      <c r="T571" s="297">
        <f>T$76*'7. INPUT O&amp;N UC'!$L262*'7. INPUT O&amp;N UC'!$M262</f>
        <v>0</v>
      </c>
      <c r="U571" s="297">
        <f>U$76*'7. INPUT O&amp;N UC'!$L262*'7. INPUT O&amp;N UC'!$M262</f>
        <v>0</v>
      </c>
      <c r="V571" s="297">
        <f>V$76*'7. INPUT O&amp;N UC'!$L262*'7. INPUT O&amp;N UC'!$M262</f>
        <v>0</v>
      </c>
      <c r="W571" s="297">
        <f>W$76*'7. INPUT O&amp;N UC'!$L262*'7. INPUT O&amp;N UC'!$M262</f>
        <v>0</v>
      </c>
      <c r="X571" s="297">
        <f>X$76*'7. INPUT O&amp;N UC'!$L262*'7. INPUT O&amp;N UC'!$M262</f>
        <v>0</v>
      </c>
      <c r="Y571" s="297">
        <f>Y$76*'7. INPUT O&amp;N UC'!$L262*'7. INPUT O&amp;N UC'!$M262</f>
        <v>0</v>
      </c>
      <c r="Z571" s="297">
        <f>Z$76*'7. INPUT O&amp;N UC'!$L262*'7. INPUT O&amp;N UC'!$M262</f>
        <v>0</v>
      </c>
      <c r="AA571" s="297">
        <f>AA$76*'7. INPUT O&amp;N UC'!$L262*'7. INPUT O&amp;N UC'!$M262</f>
        <v>0</v>
      </c>
      <c r="AB571" s="297">
        <f>AB$76*'7. INPUT O&amp;N UC'!$L262*'7. INPUT O&amp;N UC'!$M262</f>
        <v>0</v>
      </c>
      <c r="AC571" s="297">
        <f>AC$76*'7. INPUT O&amp;N UC'!$L262*'7. INPUT O&amp;N UC'!$M262</f>
        <v>0</v>
      </c>
      <c r="AD571" s="297">
        <f>AD$76*'7. INPUT O&amp;N UC'!$L262*'7. INPUT O&amp;N UC'!$M262</f>
        <v>0</v>
      </c>
      <c r="AE571" s="297">
        <f>AE$76*'7. INPUT O&amp;N UC'!$L262*'7. INPUT O&amp;N UC'!$M262</f>
        <v>0</v>
      </c>
      <c r="AF571" s="297">
        <f>AF$76*'7. INPUT O&amp;N UC'!$L262*'7. INPUT O&amp;N UC'!$M262</f>
        <v>0</v>
      </c>
      <c r="AG571" s="297">
        <f>AG$76*'7. INPUT O&amp;N UC'!$L262*'7. INPUT O&amp;N UC'!$M262</f>
        <v>0</v>
      </c>
      <c r="AH571" s="297">
        <f>AH$76*'7. INPUT O&amp;N UC'!$L262*'7. INPUT O&amp;N UC'!$M262</f>
        <v>0</v>
      </c>
      <c r="AI571" s="297">
        <f>AI$76*'7. INPUT O&amp;N UC'!$L262*'7. INPUT O&amp;N UC'!$M262</f>
        <v>0</v>
      </c>
      <c r="AJ571" s="297">
        <f>AJ$76*'7. INPUT O&amp;N UC'!$L262*'7. INPUT O&amp;N UC'!$M262</f>
        <v>0</v>
      </c>
      <c r="AK571" s="297">
        <f>AK$76*'7. INPUT O&amp;N UC'!$L262*'7. INPUT O&amp;N UC'!$M262</f>
        <v>0</v>
      </c>
      <c r="AL571" s="297">
        <f>AL$76*'7. INPUT O&amp;N UC'!$L262*'7. INPUT O&amp;N UC'!$M262</f>
        <v>0</v>
      </c>
      <c r="AM571" s="297">
        <f>AM$76*'7. INPUT O&amp;N UC'!$L262*'7. INPUT O&amp;N UC'!$M262</f>
        <v>0</v>
      </c>
      <c r="AN571" s="297">
        <f>AN$76*'7. INPUT O&amp;N UC'!$L262*'7. INPUT O&amp;N UC'!$M262</f>
        <v>0</v>
      </c>
      <c r="AO571" s="297">
        <f>AO$76*'7. INPUT O&amp;N UC'!$L262*'7. INPUT O&amp;N UC'!$M262</f>
        <v>0</v>
      </c>
      <c r="AP571" s="297">
        <f>AP$76*'7. INPUT O&amp;N UC'!$L262*'7. INPUT O&amp;N UC'!$M262</f>
        <v>0</v>
      </c>
      <c r="AQ571" s="297">
        <f>AQ$76*'7. INPUT O&amp;N UC'!$L262*'7. INPUT O&amp;N UC'!$M262</f>
        <v>0</v>
      </c>
      <c r="AR571" s="297">
        <f>AR$76*'7. INPUT O&amp;N UC'!$L262*'7. INPUT O&amp;N UC'!$M262</f>
        <v>0</v>
      </c>
      <c r="AS571" s="297">
        <f>AS$76*'7. INPUT O&amp;N UC'!$L262*'7. INPUT O&amp;N UC'!$M262</f>
        <v>0</v>
      </c>
      <c r="AT571" s="297">
        <f>AT$76*'7. INPUT O&amp;N UC'!$L262*'7. INPUT O&amp;N UC'!$M262</f>
        <v>0</v>
      </c>
      <c r="AU571" s="297">
        <f>AU$76*'7. INPUT O&amp;N UC'!$L262*'7. INPUT O&amp;N UC'!$M262</f>
        <v>0</v>
      </c>
      <c r="AV571" s="297">
        <f>AV$76*'7. INPUT O&amp;N UC'!$L262*'7. INPUT O&amp;N UC'!$M262</f>
        <v>0</v>
      </c>
      <c r="AW571" s="297">
        <f>AW$76*'7. INPUT O&amp;N UC'!$L262*'7. INPUT O&amp;N UC'!$M262</f>
        <v>0</v>
      </c>
      <c r="AX571" s="297">
        <f>AX$76*'7. INPUT O&amp;N UC'!$L262*'7. INPUT O&amp;N UC'!$M262</f>
        <v>0</v>
      </c>
      <c r="AY571" s="297">
        <f>AY$76*'7. INPUT O&amp;N UC'!$L262*'7. INPUT O&amp;N UC'!$M262</f>
        <v>0</v>
      </c>
      <c r="AZ571" s="297">
        <f>AZ$76*'7. INPUT O&amp;N UC'!$L262*'7. INPUT O&amp;N UC'!$M262</f>
        <v>0</v>
      </c>
      <c r="BA571" s="297">
        <f>BA$76*'7. INPUT O&amp;N UC'!$L262*'7. INPUT O&amp;N UC'!$M262</f>
        <v>0</v>
      </c>
      <c r="BB571" s="297">
        <f>BB$76*'7. INPUT O&amp;N UC'!$L262*'7. INPUT O&amp;N UC'!$M262</f>
        <v>0</v>
      </c>
      <c r="BC571" s="297">
        <f>BC$76*'7. INPUT O&amp;N UC'!$L262*'7. INPUT O&amp;N UC'!$M262</f>
        <v>0</v>
      </c>
      <c r="BD571" s="297">
        <f>BD$76*'7. INPUT O&amp;N UC'!$L262*'7. INPUT O&amp;N UC'!$M262</f>
        <v>0</v>
      </c>
      <c r="BE571" s="297">
        <f>BE$76*'7. INPUT O&amp;N UC'!$L262*'7. INPUT O&amp;N UC'!$M262</f>
        <v>0</v>
      </c>
      <c r="BF571" s="297">
        <f>BF$76*'7. INPUT O&amp;N UC'!$L262*'7. INPUT O&amp;N UC'!$M262</f>
        <v>0</v>
      </c>
      <c r="BG571" s="297">
        <f>BG$76*'7. INPUT O&amp;N UC'!$L262*'7. INPUT O&amp;N UC'!$M262</f>
        <v>0</v>
      </c>
      <c r="BH571" s="297">
        <f>BH$76*'7. INPUT O&amp;N UC'!$L262*'7. INPUT O&amp;N UC'!$M262</f>
        <v>0</v>
      </c>
      <c r="BI571" s="297">
        <f>BI$76*'7. INPUT O&amp;N UC'!$L262*'7. INPUT O&amp;N UC'!$M262</f>
        <v>0</v>
      </c>
      <c r="BJ571" s="297">
        <f>BJ$76*'7. INPUT O&amp;N UC'!$L262*'7. INPUT O&amp;N UC'!$M262</f>
        <v>0</v>
      </c>
      <c r="BK571" s="297">
        <f>BK$76*'7. INPUT O&amp;N UC'!$L262*'7. INPUT O&amp;N UC'!$M262</f>
        <v>0</v>
      </c>
      <c r="BL571" s="297">
        <f>BL$76*'7. INPUT O&amp;N UC'!$L262*'7. INPUT O&amp;N UC'!$M262</f>
        <v>0</v>
      </c>
      <c r="BM571" s="297">
        <f>BM$76*'7. INPUT O&amp;N UC'!$L262*'7. INPUT O&amp;N UC'!$M262</f>
        <v>0</v>
      </c>
      <c r="BN571" s="297">
        <f>BN$76*'7. INPUT O&amp;N UC'!$L262*'7. INPUT O&amp;N UC'!$M262</f>
        <v>0</v>
      </c>
      <c r="BO571" s="297">
        <f>BO$76*'7. INPUT O&amp;N UC'!$L262*'7. INPUT O&amp;N UC'!$M262</f>
        <v>0</v>
      </c>
      <c r="BP571" s="297">
        <f>BP$76*'7. INPUT O&amp;N UC'!$L262*'7. INPUT O&amp;N UC'!$M262</f>
        <v>0</v>
      </c>
      <c r="BQ571" s="297">
        <f>BQ$76*'7. INPUT O&amp;N UC'!$L262*'7. INPUT O&amp;N UC'!$M262</f>
        <v>0</v>
      </c>
      <c r="BR571" s="297">
        <f>BR$76*'7. INPUT O&amp;N UC'!$L262*'7. INPUT O&amp;N UC'!$M262</f>
        <v>0</v>
      </c>
      <c r="BS571" s="297">
        <f>BS$76*'7. INPUT O&amp;N UC'!$L262*'7. INPUT O&amp;N UC'!$M262</f>
        <v>0</v>
      </c>
    </row>
    <row r="572" spans="1:71" s="80" customFormat="1" outlineLevel="2">
      <c r="B572" s="130" t="str">
        <f>'7. INPUT O&amp;N UC'!D263</f>
        <v>O&amp;N UC-4.5.2-Item #4</v>
      </c>
      <c r="C572" s="130">
        <f>'7. INPUT O&amp;N UC'!F263</f>
        <v>0</v>
      </c>
      <c r="E572" s="297">
        <f t="shared" si="307"/>
        <v>0</v>
      </c>
      <c r="F572" s="297">
        <f t="shared" si="308"/>
        <v>0</v>
      </c>
      <c r="G572" s="297">
        <f t="shared" si="309"/>
        <v>0</v>
      </c>
      <c r="H572" s="297">
        <f t="shared" si="310"/>
        <v>0</v>
      </c>
      <c r="I572" s="297">
        <f t="shared" si="311"/>
        <v>0</v>
      </c>
      <c r="J572" s="297">
        <f t="shared" si="312"/>
        <v>0</v>
      </c>
      <c r="K572" s="309"/>
      <c r="L572" s="297">
        <f>L$76*'7. INPUT O&amp;N UC'!$L263*'7. INPUT O&amp;N UC'!$M263</f>
        <v>0</v>
      </c>
      <c r="M572" s="297">
        <f>M$76*'7. INPUT O&amp;N UC'!$L263*'7. INPUT O&amp;N UC'!$M263</f>
        <v>0</v>
      </c>
      <c r="N572" s="297">
        <f>N$76*'7. INPUT O&amp;N UC'!$L263*'7. INPUT O&amp;N UC'!$M263</f>
        <v>0</v>
      </c>
      <c r="O572" s="297">
        <f>O$76*'7. INPUT O&amp;N UC'!$L263*'7. INPUT O&amp;N UC'!$M263</f>
        <v>0</v>
      </c>
      <c r="P572" s="297">
        <f>P$76*'7. INPUT O&amp;N UC'!$L263*'7. INPUT O&amp;N UC'!$M263</f>
        <v>0</v>
      </c>
      <c r="Q572" s="297">
        <f>Q$76*'7. INPUT O&amp;N UC'!$L263*'7. INPUT O&amp;N UC'!$M263</f>
        <v>0</v>
      </c>
      <c r="R572" s="297">
        <f>R$76*'7. INPUT O&amp;N UC'!$L263*'7. INPUT O&amp;N UC'!$M263</f>
        <v>0</v>
      </c>
      <c r="S572" s="297">
        <f>S$76*'7. INPUT O&amp;N UC'!$L263*'7. INPUT O&amp;N UC'!$M263</f>
        <v>0</v>
      </c>
      <c r="T572" s="297">
        <f>T$76*'7. INPUT O&amp;N UC'!$L263*'7. INPUT O&amp;N UC'!$M263</f>
        <v>0</v>
      </c>
      <c r="U572" s="297">
        <f>U$76*'7. INPUT O&amp;N UC'!$L263*'7. INPUT O&amp;N UC'!$M263</f>
        <v>0</v>
      </c>
      <c r="V572" s="297">
        <f>V$76*'7. INPUT O&amp;N UC'!$L263*'7. INPUT O&amp;N UC'!$M263</f>
        <v>0</v>
      </c>
      <c r="W572" s="297">
        <f>W$76*'7. INPUT O&amp;N UC'!$L263*'7. INPUT O&amp;N UC'!$M263</f>
        <v>0</v>
      </c>
      <c r="X572" s="297">
        <f>X$76*'7. INPUT O&amp;N UC'!$L263*'7. INPUT O&amp;N UC'!$M263</f>
        <v>0</v>
      </c>
      <c r="Y572" s="297">
        <f>Y$76*'7. INPUT O&amp;N UC'!$L263*'7. INPUT O&amp;N UC'!$M263</f>
        <v>0</v>
      </c>
      <c r="Z572" s="297">
        <f>Z$76*'7. INPUT O&amp;N UC'!$L263*'7. INPUT O&amp;N UC'!$M263</f>
        <v>0</v>
      </c>
      <c r="AA572" s="297">
        <f>AA$76*'7. INPUT O&amp;N UC'!$L263*'7. INPUT O&amp;N UC'!$M263</f>
        <v>0</v>
      </c>
      <c r="AB572" s="297">
        <f>AB$76*'7. INPUT O&amp;N UC'!$L263*'7. INPUT O&amp;N UC'!$M263</f>
        <v>0</v>
      </c>
      <c r="AC572" s="297">
        <f>AC$76*'7. INPUT O&amp;N UC'!$L263*'7. INPUT O&amp;N UC'!$M263</f>
        <v>0</v>
      </c>
      <c r="AD572" s="297">
        <f>AD$76*'7. INPUT O&amp;N UC'!$L263*'7. INPUT O&amp;N UC'!$M263</f>
        <v>0</v>
      </c>
      <c r="AE572" s="297">
        <f>AE$76*'7. INPUT O&amp;N UC'!$L263*'7. INPUT O&amp;N UC'!$M263</f>
        <v>0</v>
      </c>
      <c r="AF572" s="297">
        <f>AF$76*'7. INPUT O&amp;N UC'!$L263*'7. INPUT O&amp;N UC'!$M263</f>
        <v>0</v>
      </c>
      <c r="AG572" s="297">
        <f>AG$76*'7. INPUT O&amp;N UC'!$L263*'7. INPUT O&amp;N UC'!$M263</f>
        <v>0</v>
      </c>
      <c r="AH572" s="297">
        <f>AH$76*'7. INPUT O&amp;N UC'!$L263*'7. INPUT O&amp;N UC'!$M263</f>
        <v>0</v>
      </c>
      <c r="AI572" s="297">
        <f>AI$76*'7. INPUT O&amp;N UC'!$L263*'7. INPUT O&amp;N UC'!$M263</f>
        <v>0</v>
      </c>
      <c r="AJ572" s="297">
        <f>AJ$76*'7. INPUT O&amp;N UC'!$L263*'7. INPUT O&amp;N UC'!$M263</f>
        <v>0</v>
      </c>
      <c r="AK572" s="297">
        <f>AK$76*'7. INPUT O&amp;N UC'!$L263*'7. INPUT O&amp;N UC'!$M263</f>
        <v>0</v>
      </c>
      <c r="AL572" s="297">
        <f>AL$76*'7. INPUT O&amp;N UC'!$L263*'7. INPUT O&amp;N UC'!$M263</f>
        <v>0</v>
      </c>
      <c r="AM572" s="297">
        <f>AM$76*'7. INPUT O&amp;N UC'!$L263*'7. INPUT O&amp;N UC'!$M263</f>
        <v>0</v>
      </c>
      <c r="AN572" s="297">
        <f>AN$76*'7. INPUT O&amp;N UC'!$L263*'7. INPUT O&amp;N UC'!$M263</f>
        <v>0</v>
      </c>
      <c r="AO572" s="297">
        <f>AO$76*'7. INPUT O&amp;N UC'!$L263*'7. INPUT O&amp;N UC'!$M263</f>
        <v>0</v>
      </c>
      <c r="AP572" s="297">
        <f>AP$76*'7. INPUT O&amp;N UC'!$L263*'7. INPUT O&amp;N UC'!$M263</f>
        <v>0</v>
      </c>
      <c r="AQ572" s="297">
        <f>AQ$76*'7. INPUT O&amp;N UC'!$L263*'7. INPUT O&amp;N UC'!$M263</f>
        <v>0</v>
      </c>
      <c r="AR572" s="297">
        <f>AR$76*'7. INPUT O&amp;N UC'!$L263*'7. INPUT O&amp;N UC'!$M263</f>
        <v>0</v>
      </c>
      <c r="AS572" s="297">
        <f>AS$76*'7. INPUT O&amp;N UC'!$L263*'7. INPUT O&amp;N UC'!$M263</f>
        <v>0</v>
      </c>
      <c r="AT572" s="297">
        <f>AT$76*'7. INPUT O&amp;N UC'!$L263*'7. INPUT O&amp;N UC'!$M263</f>
        <v>0</v>
      </c>
      <c r="AU572" s="297">
        <f>AU$76*'7. INPUT O&amp;N UC'!$L263*'7. INPUT O&amp;N UC'!$M263</f>
        <v>0</v>
      </c>
      <c r="AV572" s="297">
        <f>AV$76*'7. INPUT O&amp;N UC'!$L263*'7. INPUT O&amp;N UC'!$M263</f>
        <v>0</v>
      </c>
      <c r="AW572" s="297">
        <f>AW$76*'7. INPUT O&amp;N UC'!$L263*'7. INPUT O&amp;N UC'!$M263</f>
        <v>0</v>
      </c>
      <c r="AX572" s="297">
        <f>AX$76*'7. INPUT O&amp;N UC'!$L263*'7. INPUT O&amp;N UC'!$M263</f>
        <v>0</v>
      </c>
      <c r="AY572" s="297">
        <f>AY$76*'7. INPUT O&amp;N UC'!$L263*'7. INPUT O&amp;N UC'!$M263</f>
        <v>0</v>
      </c>
      <c r="AZ572" s="297">
        <f>AZ$76*'7. INPUT O&amp;N UC'!$L263*'7. INPUT O&amp;N UC'!$M263</f>
        <v>0</v>
      </c>
      <c r="BA572" s="297">
        <f>BA$76*'7. INPUT O&amp;N UC'!$L263*'7. INPUT O&amp;N UC'!$M263</f>
        <v>0</v>
      </c>
      <c r="BB572" s="297">
        <f>BB$76*'7. INPUT O&amp;N UC'!$L263*'7. INPUT O&amp;N UC'!$M263</f>
        <v>0</v>
      </c>
      <c r="BC572" s="297">
        <f>BC$76*'7. INPUT O&amp;N UC'!$L263*'7. INPUT O&amp;N UC'!$M263</f>
        <v>0</v>
      </c>
      <c r="BD572" s="297">
        <f>BD$76*'7. INPUT O&amp;N UC'!$L263*'7. INPUT O&amp;N UC'!$M263</f>
        <v>0</v>
      </c>
      <c r="BE572" s="297">
        <f>BE$76*'7. INPUT O&amp;N UC'!$L263*'7. INPUT O&amp;N UC'!$M263</f>
        <v>0</v>
      </c>
      <c r="BF572" s="297">
        <f>BF$76*'7. INPUT O&amp;N UC'!$L263*'7. INPUT O&amp;N UC'!$M263</f>
        <v>0</v>
      </c>
      <c r="BG572" s="297">
        <f>BG$76*'7. INPUT O&amp;N UC'!$L263*'7. INPUT O&amp;N UC'!$M263</f>
        <v>0</v>
      </c>
      <c r="BH572" s="297">
        <f>BH$76*'7. INPUT O&amp;N UC'!$L263*'7. INPUT O&amp;N UC'!$M263</f>
        <v>0</v>
      </c>
      <c r="BI572" s="297">
        <f>BI$76*'7. INPUT O&amp;N UC'!$L263*'7. INPUT O&amp;N UC'!$M263</f>
        <v>0</v>
      </c>
      <c r="BJ572" s="297">
        <f>BJ$76*'7. INPUT O&amp;N UC'!$L263*'7. INPUT O&amp;N UC'!$M263</f>
        <v>0</v>
      </c>
      <c r="BK572" s="297">
        <f>BK$76*'7. INPUT O&amp;N UC'!$L263*'7. INPUT O&amp;N UC'!$M263</f>
        <v>0</v>
      </c>
      <c r="BL572" s="297">
        <f>BL$76*'7. INPUT O&amp;N UC'!$L263*'7. INPUT O&amp;N UC'!$M263</f>
        <v>0</v>
      </c>
      <c r="BM572" s="297">
        <f>BM$76*'7. INPUT O&amp;N UC'!$L263*'7. INPUT O&amp;N UC'!$M263</f>
        <v>0</v>
      </c>
      <c r="BN572" s="297">
        <f>BN$76*'7. INPUT O&amp;N UC'!$L263*'7. INPUT O&amp;N UC'!$M263</f>
        <v>0</v>
      </c>
      <c r="BO572" s="297">
        <f>BO$76*'7. INPUT O&amp;N UC'!$L263*'7. INPUT O&amp;N UC'!$M263</f>
        <v>0</v>
      </c>
      <c r="BP572" s="297">
        <f>BP$76*'7. INPUT O&amp;N UC'!$L263*'7. INPUT O&amp;N UC'!$M263</f>
        <v>0</v>
      </c>
      <c r="BQ572" s="297">
        <f>BQ$76*'7. INPUT O&amp;N UC'!$L263*'7. INPUT O&amp;N UC'!$M263</f>
        <v>0</v>
      </c>
      <c r="BR572" s="297">
        <f>BR$76*'7. INPUT O&amp;N UC'!$L263*'7. INPUT O&amp;N UC'!$M263</f>
        <v>0</v>
      </c>
      <c r="BS572" s="297">
        <f>BS$76*'7. INPUT O&amp;N UC'!$L263*'7. INPUT O&amp;N UC'!$M263</f>
        <v>0</v>
      </c>
    </row>
    <row r="573" spans="1:71" s="80" customFormat="1" outlineLevel="2">
      <c r="B573" s="130" t="str">
        <f>'7. INPUT O&amp;N UC'!D264</f>
        <v>O&amp;N UC-4.5.2-Item #5</v>
      </c>
      <c r="C573" s="130">
        <f>'7. INPUT O&amp;N UC'!F264</f>
        <v>0</v>
      </c>
      <c r="E573" s="297">
        <f t="shared" si="307"/>
        <v>0</v>
      </c>
      <c r="F573" s="297">
        <f t="shared" si="308"/>
        <v>0</v>
      </c>
      <c r="G573" s="297">
        <f t="shared" si="309"/>
        <v>0</v>
      </c>
      <c r="H573" s="297">
        <f t="shared" si="310"/>
        <v>0</v>
      </c>
      <c r="I573" s="297">
        <f t="shared" si="311"/>
        <v>0</v>
      </c>
      <c r="J573" s="297">
        <f t="shared" si="312"/>
        <v>0</v>
      </c>
      <c r="K573" s="291"/>
      <c r="L573" s="297">
        <f>L$76*'7. INPUT O&amp;N UC'!$L264*'7. INPUT O&amp;N UC'!$M264</f>
        <v>0</v>
      </c>
      <c r="M573" s="297">
        <f>M$76*'7. INPUT O&amp;N UC'!$L264*'7. INPUT O&amp;N UC'!$M264</f>
        <v>0</v>
      </c>
      <c r="N573" s="297">
        <f>N$76*'7. INPUT O&amp;N UC'!$L264*'7. INPUT O&amp;N UC'!$M264</f>
        <v>0</v>
      </c>
      <c r="O573" s="297">
        <f>O$76*'7. INPUT O&amp;N UC'!$L264*'7. INPUT O&amp;N UC'!$M264</f>
        <v>0</v>
      </c>
      <c r="P573" s="297">
        <f>P$76*'7. INPUT O&amp;N UC'!$L264*'7. INPUT O&amp;N UC'!$M264</f>
        <v>0</v>
      </c>
      <c r="Q573" s="297">
        <f>Q$76*'7. INPUT O&amp;N UC'!$L264*'7. INPUT O&amp;N UC'!$M264</f>
        <v>0</v>
      </c>
      <c r="R573" s="297">
        <f>R$76*'7. INPUT O&amp;N UC'!$L264*'7. INPUT O&amp;N UC'!$M264</f>
        <v>0</v>
      </c>
      <c r="S573" s="297">
        <f>S$76*'7. INPUT O&amp;N UC'!$L264*'7. INPUT O&amp;N UC'!$M264</f>
        <v>0</v>
      </c>
      <c r="T573" s="297">
        <f>T$76*'7. INPUT O&amp;N UC'!$L264*'7. INPUT O&amp;N UC'!$M264</f>
        <v>0</v>
      </c>
      <c r="U573" s="297">
        <f>U$76*'7. INPUT O&amp;N UC'!$L264*'7. INPUT O&amp;N UC'!$M264</f>
        <v>0</v>
      </c>
      <c r="V573" s="297">
        <f>V$76*'7. INPUT O&amp;N UC'!$L264*'7. INPUT O&amp;N UC'!$M264</f>
        <v>0</v>
      </c>
      <c r="W573" s="297">
        <f>W$76*'7. INPUT O&amp;N UC'!$L264*'7. INPUT O&amp;N UC'!$M264</f>
        <v>0</v>
      </c>
      <c r="X573" s="297">
        <f>X$76*'7. INPUT O&amp;N UC'!$L264*'7. INPUT O&amp;N UC'!$M264</f>
        <v>0</v>
      </c>
      <c r="Y573" s="297">
        <f>Y$76*'7. INPUT O&amp;N UC'!$L264*'7. INPUT O&amp;N UC'!$M264</f>
        <v>0</v>
      </c>
      <c r="Z573" s="297">
        <f>Z$76*'7. INPUT O&amp;N UC'!$L264*'7. INPUT O&amp;N UC'!$M264</f>
        <v>0</v>
      </c>
      <c r="AA573" s="297">
        <f>AA$76*'7. INPUT O&amp;N UC'!$L264*'7. INPUT O&amp;N UC'!$M264</f>
        <v>0</v>
      </c>
      <c r="AB573" s="297">
        <f>AB$76*'7. INPUT O&amp;N UC'!$L264*'7. INPUT O&amp;N UC'!$M264</f>
        <v>0</v>
      </c>
      <c r="AC573" s="297">
        <f>AC$76*'7. INPUT O&amp;N UC'!$L264*'7. INPUT O&amp;N UC'!$M264</f>
        <v>0</v>
      </c>
      <c r="AD573" s="297">
        <f>AD$76*'7. INPUT O&amp;N UC'!$L264*'7. INPUT O&amp;N UC'!$M264</f>
        <v>0</v>
      </c>
      <c r="AE573" s="297">
        <f>AE$76*'7. INPUT O&amp;N UC'!$L264*'7. INPUT O&amp;N UC'!$M264</f>
        <v>0</v>
      </c>
      <c r="AF573" s="297">
        <f>AF$76*'7. INPUT O&amp;N UC'!$L264*'7. INPUT O&amp;N UC'!$M264</f>
        <v>0</v>
      </c>
      <c r="AG573" s="297">
        <f>AG$76*'7. INPUT O&amp;N UC'!$L264*'7. INPUT O&amp;N UC'!$M264</f>
        <v>0</v>
      </c>
      <c r="AH573" s="297">
        <f>AH$76*'7. INPUT O&amp;N UC'!$L264*'7. INPUT O&amp;N UC'!$M264</f>
        <v>0</v>
      </c>
      <c r="AI573" s="297">
        <f>AI$76*'7. INPUT O&amp;N UC'!$L264*'7. INPUT O&amp;N UC'!$M264</f>
        <v>0</v>
      </c>
      <c r="AJ573" s="297">
        <f>AJ$76*'7. INPUT O&amp;N UC'!$L264*'7. INPUT O&amp;N UC'!$M264</f>
        <v>0</v>
      </c>
      <c r="AK573" s="297">
        <f>AK$76*'7. INPUT O&amp;N UC'!$L264*'7. INPUT O&amp;N UC'!$M264</f>
        <v>0</v>
      </c>
      <c r="AL573" s="297">
        <f>AL$76*'7. INPUT O&amp;N UC'!$L264*'7. INPUT O&amp;N UC'!$M264</f>
        <v>0</v>
      </c>
      <c r="AM573" s="297">
        <f>AM$76*'7. INPUT O&amp;N UC'!$L264*'7. INPUT O&amp;N UC'!$M264</f>
        <v>0</v>
      </c>
      <c r="AN573" s="297">
        <f>AN$76*'7. INPUT O&amp;N UC'!$L264*'7. INPUT O&amp;N UC'!$M264</f>
        <v>0</v>
      </c>
      <c r="AO573" s="297">
        <f>AO$76*'7. INPUT O&amp;N UC'!$L264*'7. INPUT O&amp;N UC'!$M264</f>
        <v>0</v>
      </c>
      <c r="AP573" s="297">
        <f>AP$76*'7. INPUT O&amp;N UC'!$L264*'7. INPUT O&amp;N UC'!$M264</f>
        <v>0</v>
      </c>
      <c r="AQ573" s="297">
        <f>AQ$76*'7. INPUT O&amp;N UC'!$L264*'7. INPUT O&amp;N UC'!$M264</f>
        <v>0</v>
      </c>
      <c r="AR573" s="297">
        <f>AR$76*'7. INPUT O&amp;N UC'!$L264*'7. INPUT O&amp;N UC'!$M264</f>
        <v>0</v>
      </c>
      <c r="AS573" s="297">
        <f>AS$76*'7. INPUT O&amp;N UC'!$L264*'7. INPUT O&amp;N UC'!$M264</f>
        <v>0</v>
      </c>
      <c r="AT573" s="297">
        <f>AT$76*'7. INPUT O&amp;N UC'!$L264*'7. INPUT O&amp;N UC'!$M264</f>
        <v>0</v>
      </c>
      <c r="AU573" s="297">
        <f>AU$76*'7. INPUT O&amp;N UC'!$L264*'7. INPUT O&amp;N UC'!$M264</f>
        <v>0</v>
      </c>
      <c r="AV573" s="297">
        <f>AV$76*'7. INPUT O&amp;N UC'!$L264*'7. INPUT O&amp;N UC'!$M264</f>
        <v>0</v>
      </c>
      <c r="AW573" s="297">
        <f>AW$76*'7. INPUT O&amp;N UC'!$L264*'7. INPUT O&amp;N UC'!$M264</f>
        <v>0</v>
      </c>
      <c r="AX573" s="297">
        <f>AX$76*'7. INPUT O&amp;N UC'!$L264*'7. INPUT O&amp;N UC'!$M264</f>
        <v>0</v>
      </c>
      <c r="AY573" s="297">
        <f>AY$76*'7. INPUT O&amp;N UC'!$L264*'7. INPUT O&amp;N UC'!$M264</f>
        <v>0</v>
      </c>
      <c r="AZ573" s="297">
        <f>AZ$76*'7. INPUT O&amp;N UC'!$L264*'7. INPUT O&amp;N UC'!$M264</f>
        <v>0</v>
      </c>
      <c r="BA573" s="297">
        <f>BA$76*'7. INPUT O&amp;N UC'!$L264*'7. INPUT O&amp;N UC'!$M264</f>
        <v>0</v>
      </c>
      <c r="BB573" s="297">
        <f>BB$76*'7. INPUT O&amp;N UC'!$L264*'7. INPUT O&amp;N UC'!$M264</f>
        <v>0</v>
      </c>
      <c r="BC573" s="297">
        <f>BC$76*'7. INPUT O&amp;N UC'!$L264*'7. INPUT O&amp;N UC'!$M264</f>
        <v>0</v>
      </c>
      <c r="BD573" s="297">
        <f>BD$76*'7. INPUT O&amp;N UC'!$L264*'7. INPUT O&amp;N UC'!$M264</f>
        <v>0</v>
      </c>
      <c r="BE573" s="297">
        <f>BE$76*'7. INPUT O&amp;N UC'!$L264*'7. INPUT O&amp;N UC'!$M264</f>
        <v>0</v>
      </c>
      <c r="BF573" s="297">
        <f>BF$76*'7. INPUT O&amp;N UC'!$L264*'7. INPUT O&amp;N UC'!$M264</f>
        <v>0</v>
      </c>
      <c r="BG573" s="297">
        <f>BG$76*'7. INPUT O&amp;N UC'!$L264*'7. INPUT O&amp;N UC'!$M264</f>
        <v>0</v>
      </c>
      <c r="BH573" s="297">
        <f>BH$76*'7. INPUT O&amp;N UC'!$L264*'7. INPUT O&amp;N UC'!$M264</f>
        <v>0</v>
      </c>
      <c r="BI573" s="297">
        <f>BI$76*'7. INPUT O&amp;N UC'!$L264*'7. INPUT O&amp;N UC'!$M264</f>
        <v>0</v>
      </c>
      <c r="BJ573" s="297">
        <f>BJ$76*'7. INPUT O&amp;N UC'!$L264*'7. INPUT O&amp;N UC'!$M264</f>
        <v>0</v>
      </c>
      <c r="BK573" s="297">
        <f>BK$76*'7. INPUT O&amp;N UC'!$L264*'7. INPUT O&amp;N UC'!$M264</f>
        <v>0</v>
      </c>
      <c r="BL573" s="297">
        <f>BL$76*'7. INPUT O&amp;N UC'!$L264*'7. INPUT O&amp;N UC'!$M264</f>
        <v>0</v>
      </c>
      <c r="BM573" s="297">
        <f>BM$76*'7. INPUT O&amp;N UC'!$L264*'7. INPUT O&amp;N UC'!$M264</f>
        <v>0</v>
      </c>
      <c r="BN573" s="297">
        <f>BN$76*'7. INPUT O&amp;N UC'!$L264*'7. INPUT O&amp;N UC'!$M264</f>
        <v>0</v>
      </c>
      <c r="BO573" s="297">
        <f>BO$76*'7. INPUT O&amp;N UC'!$L264*'7. INPUT O&amp;N UC'!$M264</f>
        <v>0</v>
      </c>
      <c r="BP573" s="297">
        <f>BP$76*'7. INPUT O&amp;N UC'!$L264*'7. INPUT O&amp;N UC'!$M264</f>
        <v>0</v>
      </c>
      <c r="BQ573" s="297">
        <f>BQ$76*'7. INPUT O&amp;N UC'!$L264*'7. INPUT O&amp;N UC'!$M264</f>
        <v>0</v>
      </c>
      <c r="BR573" s="297">
        <f>BR$76*'7. INPUT O&amp;N UC'!$L264*'7. INPUT O&amp;N UC'!$M264</f>
        <v>0</v>
      </c>
      <c r="BS573" s="297">
        <f>BS$76*'7. INPUT O&amp;N UC'!$L264*'7. INPUT O&amp;N UC'!$M264</f>
        <v>0</v>
      </c>
    </row>
    <row r="574" spans="1:71" s="80" customFormat="1" outlineLevel="2">
      <c r="B574" s="130" t="str">
        <f>'7. INPUT O&amp;N UC'!D265</f>
        <v>O&amp;N UC-4.5.2-Item #6</v>
      </c>
      <c r="C574" s="130">
        <f>'7. INPUT O&amp;N UC'!F265</f>
        <v>0</v>
      </c>
      <c r="E574" s="297">
        <f t="shared" si="307"/>
        <v>0</v>
      </c>
      <c r="F574" s="297">
        <f t="shared" si="308"/>
        <v>0</v>
      </c>
      <c r="G574" s="297">
        <f t="shared" si="309"/>
        <v>0</v>
      </c>
      <c r="H574" s="297">
        <f t="shared" si="310"/>
        <v>0</v>
      </c>
      <c r="I574" s="297">
        <f t="shared" si="311"/>
        <v>0</v>
      </c>
      <c r="J574" s="297">
        <f t="shared" si="312"/>
        <v>0</v>
      </c>
      <c r="K574" s="291"/>
      <c r="L574" s="297">
        <f>L$76*'7. INPUT O&amp;N UC'!$L265*'7. INPUT O&amp;N UC'!$M265</f>
        <v>0</v>
      </c>
      <c r="M574" s="297">
        <f>M$76*'7. INPUT O&amp;N UC'!$L265*'7. INPUT O&amp;N UC'!$M265</f>
        <v>0</v>
      </c>
      <c r="N574" s="297">
        <f>N$76*'7. INPUT O&amp;N UC'!$L265*'7. INPUT O&amp;N UC'!$M265</f>
        <v>0</v>
      </c>
      <c r="O574" s="297">
        <f>O$76*'7. INPUT O&amp;N UC'!$L265*'7. INPUT O&amp;N UC'!$M265</f>
        <v>0</v>
      </c>
      <c r="P574" s="297">
        <f>P$76*'7. INPUT O&amp;N UC'!$L265*'7. INPUT O&amp;N UC'!$M265</f>
        <v>0</v>
      </c>
      <c r="Q574" s="297">
        <f>Q$76*'7. INPUT O&amp;N UC'!$L265*'7. INPUT O&amp;N UC'!$M265</f>
        <v>0</v>
      </c>
      <c r="R574" s="297">
        <f>R$76*'7. INPUT O&amp;N UC'!$L265*'7. INPUT O&amp;N UC'!$M265</f>
        <v>0</v>
      </c>
      <c r="S574" s="297">
        <f>S$76*'7. INPUT O&amp;N UC'!$L265*'7. INPUT O&amp;N UC'!$M265</f>
        <v>0</v>
      </c>
      <c r="T574" s="297">
        <f>T$76*'7. INPUT O&amp;N UC'!$L265*'7. INPUT O&amp;N UC'!$M265</f>
        <v>0</v>
      </c>
      <c r="U574" s="297">
        <f>U$76*'7. INPUT O&amp;N UC'!$L265*'7. INPUT O&amp;N UC'!$M265</f>
        <v>0</v>
      </c>
      <c r="V574" s="297">
        <f>V$76*'7. INPUT O&amp;N UC'!$L265*'7. INPUT O&amp;N UC'!$M265</f>
        <v>0</v>
      </c>
      <c r="W574" s="297">
        <f>W$76*'7. INPUT O&amp;N UC'!$L265*'7. INPUT O&amp;N UC'!$M265</f>
        <v>0</v>
      </c>
      <c r="X574" s="297">
        <f>X$76*'7. INPUT O&amp;N UC'!$L265*'7. INPUT O&amp;N UC'!$M265</f>
        <v>0</v>
      </c>
      <c r="Y574" s="297">
        <f>Y$76*'7. INPUT O&amp;N UC'!$L265*'7. INPUT O&amp;N UC'!$M265</f>
        <v>0</v>
      </c>
      <c r="Z574" s="297">
        <f>Z$76*'7. INPUT O&amp;N UC'!$L265*'7. INPUT O&amp;N UC'!$M265</f>
        <v>0</v>
      </c>
      <c r="AA574" s="297">
        <f>AA$76*'7. INPUT O&amp;N UC'!$L265*'7. INPUT O&amp;N UC'!$M265</f>
        <v>0</v>
      </c>
      <c r="AB574" s="297">
        <f>AB$76*'7. INPUT O&amp;N UC'!$L265*'7. INPUT O&amp;N UC'!$M265</f>
        <v>0</v>
      </c>
      <c r="AC574" s="297">
        <f>AC$76*'7. INPUT O&amp;N UC'!$L265*'7. INPUT O&amp;N UC'!$M265</f>
        <v>0</v>
      </c>
      <c r="AD574" s="297">
        <f>AD$76*'7. INPUT O&amp;N UC'!$L265*'7. INPUT O&amp;N UC'!$M265</f>
        <v>0</v>
      </c>
      <c r="AE574" s="297">
        <f>AE$76*'7. INPUT O&amp;N UC'!$L265*'7. INPUT O&amp;N UC'!$M265</f>
        <v>0</v>
      </c>
      <c r="AF574" s="297">
        <f>AF$76*'7. INPUT O&amp;N UC'!$L265*'7. INPUT O&amp;N UC'!$M265</f>
        <v>0</v>
      </c>
      <c r="AG574" s="297">
        <f>AG$76*'7. INPUT O&amp;N UC'!$L265*'7. INPUT O&amp;N UC'!$M265</f>
        <v>0</v>
      </c>
      <c r="AH574" s="297">
        <f>AH$76*'7. INPUT O&amp;N UC'!$L265*'7. INPUT O&amp;N UC'!$M265</f>
        <v>0</v>
      </c>
      <c r="AI574" s="297">
        <f>AI$76*'7. INPUT O&amp;N UC'!$L265*'7. INPUT O&amp;N UC'!$M265</f>
        <v>0</v>
      </c>
      <c r="AJ574" s="297">
        <f>AJ$76*'7. INPUT O&amp;N UC'!$L265*'7. INPUT O&amp;N UC'!$M265</f>
        <v>0</v>
      </c>
      <c r="AK574" s="297">
        <f>AK$76*'7. INPUT O&amp;N UC'!$L265*'7. INPUT O&amp;N UC'!$M265</f>
        <v>0</v>
      </c>
      <c r="AL574" s="297">
        <f>AL$76*'7. INPUT O&amp;N UC'!$L265*'7. INPUT O&amp;N UC'!$M265</f>
        <v>0</v>
      </c>
      <c r="AM574" s="297">
        <f>AM$76*'7. INPUT O&amp;N UC'!$L265*'7. INPUT O&amp;N UC'!$M265</f>
        <v>0</v>
      </c>
      <c r="AN574" s="297">
        <f>AN$76*'7. INPUT O&amp;N UC'!$L265*'7. INPUT O&amp;N UC'!$M265</f>
        <v>0</v>
      </c>
      <c r="AO574" s="297">
        <f>AO$76*'7. INPUT O&amp;N UC'!$L265*'7. INPUT O&amp;N UC'!$M265</f>
        <v>0</v>
      </c>
      <c r="AP574" s="297">
        <f>AP$76*'7. INPUT O&amp;N UC'!$L265*'7. INPUT O&amp;N UC'!$M265</f>
        <v>0</v>
      </c>
      <c r="AQ574" s="297">
        <f>AQ$76*'7. INPUT O&amp;N UC'!$L265*'7. INPUT O&amp;N UC'!$M265</f>
        <v>0</v>
      </c>
      <c r="AR574" s="297">
        <f>AR$76*'7. INPUT O&amp;N UC'!$L265*'7. INPUT O&amp;N UC'!$M265</f>
        <v>0</v>
      </c>
      <c r="AS574" s="297">
        <f>AS$76*'7. INPUT O&amp;N UC'!$L265*'7. INPUT O&amp;N UC'!$M265</f>
        <v>0</v>
      </c>
      <c r="AT574" s="297">
        <f>AT$76*'7. INPUT O&amp;N UC'!$L265*'7. INPUT O&amp;N UC'!$M265</f>
        <v>0</v>
      </c>
      <c r="AU574" s="297">
        <f>AU$76*'7. INPUT O&amp;N UC'!$L265*'7. INPUT O&amp;N UC'!$M265</f>
        <v>0</v>
      </c>
      <c r="AV574" s="297">
        <f>AV$76*'7. INPUT O&amp;N UC'!$L265*'7. INPUT O&amp;N UC'!$M265</f>
        <v>0</v>
      </c>
      <c r="AW574" s="297">
        <f>AW$76*'7. INPUT O&amp;N UC'!$L265*'7. INPUT O&amp;N UC'!$M265</f>
        <v>0</v>
      </c>
      <c r="AX574" s="297">
        <f>AX$76*'7. INPUT O&amp;N UC'!$L265*'7. INPUT O&amp;N UC'!$M265</f>
        <v>0</v>
      </c>
      <c r="AY574" s="297">
        <f>AY$76*'7. INPUT O&amp;N UC'!$L265*'7. INPUT O&amp;N UC'!$M265</f>
        <v>0</v>
      </c>
      <c r="AZ574" s="297">
        <f>AZ$76*'7. INPUT O&amp;N UC'!$L265*'7. INPUT O&amp;N UC'!$M265</f>
        <v>0</v>
      </c>
      <c r="BA574" s="297">
        <f>BA$76*'7. INPUT O&amp;N UC'!$L265*'7. INPUT O&amp;N UC'!$M265</f>
        <v>0</v>
      </c>
      <c r="BB574" s="297">
        <f>BB$76*'7. INPUT O&amp;N UC'!$L265*'7. INPUT O&amp;N UC'!$M265</f>
        <v>0</v>
      </c>
      <c r="BC574" s="297">
        <f>BC$76*'7. INPUT O&amp;N UC'!$L265*'7. INPUT O&amp;N UC'!$M265</f>
        <v>0</v>
      </c>
      <c r="BD574" s="297">
        <f>BD$76*'7. INPUT O&amp;N UC'!$L265*'7. INPUT O&amp;N UC'!$M265</f>
        <v>0</v>
      </c>
      <c r="BE574" s="297">
        <f>BE$76*'7. INPUT O&amp;N UC'!$L265*'7. INPUT O&amp;N UC'!$M265</f>
        <v>0</v>
      </c>
      <c r="BF574" s="297">
        <f>BF$76*'7. INPUT O&amp;N UC'!$L265*'7. INPUT O&amp;N UC'!$M265</f>
        <v>0</v>
      </c>
      <c r="BG574" s="297">
        <f>BG$76*'7. INPUT O&amp;N UC'!$L265*'7. INPUT O&amp;N UC'!$M265</f>
        <v>0</v>
      </c>
      <c r="BH574" s="297">
        <f>BH$76*'7. INPUT O&amp;N UC'!$L265*'7. INPUT O&amp;N UC'!$M265</f>
        <v>0</v>
      </c>
      <c r="BI574" s="297">
        <f>BI$76*'7. INPUT O&amp;N UC'!$L265*'7. INPUT O&amp;N UC'!$M265</f>
        <v>0</v>
      </c>
      <c r="BJ574" s="297">
        <f>BJ$76*'7. INPUT O&amp;N UC'!$L265*'7. INPUT O&amp;N UC'!$M265</f>
        <v>0</v>
      </c>
      <c r="BK574" s="297">
        <f>BK$76*'7. INPUT O&amp;N UC'!$L265*'7. INPUT O&amp;N UC'!$M265</f>
        <v>0</v>
      </c>
      <c r="BL574" s="297">
        <f>BL$76*'7. INPUT O&amp;N UC'!$L265*'7. INPUT O&amp;N UC'!$M265</f>
        <v>0</v>
      </c>
      <c r="BM574" s="297">
        <f>BM$76*'7. INPUT O&amp;N UC'!$L265*'7. INPUT O&amp;N UC'!$M265</f>
        <v>0</v>
      </c>
      <c r="BN574" s="297">
        <f>BN$76*'7. INPUT O&amp;N UC'!$L265*'7. INPUT O&amp;N UC'!$M265</f>
        <v>0</v>
      </c>
      <c r="BO574" s="297">
        <f>BO$76*'7. INPUT O&amp;N UC'!$L265*'7. INPUT O&amp;N UC'!$M265</f>
        <v>0</v>
      </c>
      <c r="BP574" s="297">
        <f>BP$76*'7. INPUT O&amp;N UC'!$L265*'7. INPUT O&amp;N UC'!$M265</f>
        <v>0</v>
      </c>
      <c r="BQ574" s="297">
        <f>BQ$76*'7. INPUT O&amp;N UC'!$L265*'7. INPUT O&amp;N UC'!$M265</f>
        <v>0</v>
      </c>
      <c r="BR574" s="297">
        <f>BR$76*'7. INPUT O&amp;N UC'!$L265*'7. INPUT O&amp;N UC'!$M265</f>
        <v>0</v>
      </c>
      <c r="BS574" s="297">
        <f>BS$76*'7. INPUT O&amp;N UC'!$L265*'7. INPUT O&amp;N UC'!$M265</f>
        <v>0</v>
      </c>
    </row>
    <row r="575" spans="1:71" s="80" customFormat="1" outlineLevel="2">
      <c r="B575" s="130" t="str">
        <f>'7. INPUT O&amp;N UC'!D266</f>
        <v>O&amp;N UC-4.5.2-Item #7</v>
      </c>
      <c r="C575" s="130">
        <f>'7. INPUT O&amp;N UC'!F266</f>
        <v>0</v>
      </c>
      <c r="E575" s="297">
        <f t="shared" si="307"/>
        <v>0</v>
      </c>
      <c r="F575" s="297">
        <f t="shared" si="308"/>
        <v>0</v>
      </c>
      <c r="G575" s="297">
        <f t="shared" si="309"/>
        <v>0</v>
      </c>
      <c r="H575" s="297">
        <f t="shared" si="310"/>
        <v>0</v>
      </c>
      <c r="I575" s="297">
        <f t="shared" si="311"/>
        <v>0</v>
      </c>
      <c r="J575" s="297">
        <f t="shared" si="312"/>
        <v>0</v>
      </c>
      <c r="K575" s="291"/>
      <c r="L575" s="297">
        <f>L$76*'7. INPUT O&amp;N UC'!$L266*'7. INPUT O&amp;N UC'!$M266</f>
        <v>0</v>
      </c>
      <c r="M575" s="297">
        <f>M$76*'7. INPUT O&amp;N UC'!$L266*'7. INPUT O&amp;N UC'!$M266</f>
        <v>0</v>
      </c>
      <c r="N575" s="297">
        <f>N$76*'7. INPUT O&amp;N UC'!$L266*'7. INPUT O&amp;N UC'!$M266</f>
        <v>0</v>
      </c>
      <c r="O575" s="297">
        <f>O$76*'7. INPUT O&amp;N UC'!$L266*'7. INPUT O&amp;N UC'!$M266</f>
        <v>0</v>
      </c>
      <c r="P575" s="297">
        <f>P$76*'7. INPUT O&amp;N UC'!$L266*'7. INPUT O&amp;N UC'!$M266</f>
        <v>0</v>
      </c>
      <c r="Q575" s="297">
        <f>Q$76*'7. INPUT O&amp;N UC'!$L266*'7. INPUT O&amp;N UC'!$M266</f>
        <v>0</v>
      </c>
      <c r="R575" s="297">
        <f>R$76*'7. INPUT O&amp;N UC'!$L266*'7. INPUT O&amp;N UC'!$M266</f>
        <v>0</v>
      </c>
      <c r="S575" s="297">
        <f>S$76*'7. INPUT O&amp;N UC'!$L266*'7. INPUT O&amp;N UC'!$M266</f>
        <v>0</v>
      </c>
      <c r="T575" s="297">
        <f>T$76*'7. INPUT O&amp;N UC'!$L266*'7. INPUT O&amp;N UC'!$M266</f>
        <v>0</v>
      </c>
      <c r="U575" s="297">
        <f>U$76*'7. INPUT O&amp;N UC'!$L266*'7. INPUT O&amp;N UC'!$M266</f>
        <v>0</v>
      </c>
      <c r="V575" s="297">
        <f>V$76*'7. INPUT O&amp;N UC'!$L266*'7. INPUT O&amp;N UC'!$M266</f>
        <v>0</v>
      </c>
      <c r="W575" s="297">
        <f>W$76*'7. INPUT O&amp;N UC'!$L266*'7. INPUT O&amp;N UC'!$M266</f>
        <v>0</v>
      </c>
      <c r="X575" s="297">
        <f>X$76*'7. INPUT O&amp;N UC'!$L266*'7. INPUT O&amp;N UC'!$M266</f>
        <v>0</v>
      </c>
      <c r="Y575" s="297">
        <f>Y$76*'7. INPUT O&amp;N UC'!$L266*'7. INPUT O&amp;N UC'!$M266</f>
        <v>0</v>
      </c>
      <c r="Z575" s="297">
        <f>Z$76*'7. INPUT O&amp;N UC'!$L266*'7. INPUT O&amp;N UC'!$M266</f>
        <v>0</v>
      </c>
      <c r="AA575" s="297">
        <f>AA$76*'7. INPUT O&amp;N UC'!$L266*'7. INPUT O&amp;N UC'!$M266</f>
        <v>0</v>
      </c>
      <c r="AB575" s="297">
        <f>AB$76*'7. INPUT O&amp;N UC'!$L266*'7. INPUT O&amp;N UC'!$M266</f>
        <v>0</v>
      </c>
      <c r="AC575" s="297">
        <f>AC$76*'7. INPUT O&amp;N UC'!$L266*'7. INPUT O&amp;N UC'!$M266</f>
        <v>0</v>
      </c>
      <c r="AD575" s="297">
        <f>AD$76*'7. INPUT O&amp;N UC'!$L266*'7. INPUT O&amp;N UC'!$M266</f>
        <v>0</v>
      </c>
      <c r="AE575" s="297">
        <f>AE$76*'7. INPUT O&amp;N UC'!$L266*'7. INPUT O&amp;N UC'!$M266</f>
        <v>0</v>
      </c>
      <c r="AF575" s="297">
        <f>AF$76*'7. INPUT O&amp;N UC'!$L266*'7. INPUT O&amp;N UC'!$M266</f>
        <v>0</v>
      </c>
      <c r="AG575" s="297">
        <f>AG$76*'7. INPUT O&amp;N UC'!$L266*'7. INPUT O&amp;N UC'!$M266</f>
        <v>0</v>
      </c>
      <c r="AH575" s="297">
        <f>AH$76*'7. INPUT O&amp;N UC'!$L266*'7. INPUT O&amp;N UC'!$M266</f>
        <v>0</v>
      </c>
      <c r="AI575" s="297">
        <f>AI$76*'7. INPUT O&amp;N UC'!$L266*'7. INPUT O&amp;N UC'!$M266</f>
        <v>0</v>
      </c>
      <c r="AJ575" s="297">
        <f>AJ$76*'7. INPUT O&amp;N UC'!$L266*'7. INPUT O&amp;N UC'!$M266</f>
        <v>0</v>
      </c>
      <c r="AK575" s="297">
        <f>AK$76*'7. INPUT O&amp;N UC'!$L266*'7. INPUT O&amp;N UC'!$M266</f>
        <v>0</v>
      </c>
      <c r="AL575" s="297">
        <f>AL$76*'7. INPUT O&amp;N UC'!$L266*'7. INPUT O&amp;N UC'!$M266</f>
        <v>0</v>
      </c>
      <c r="AM575" s="297">
        <f>AM$76*'7. INPUT O&amp;N UC'!$L266*'7. INPUT O&amp;N UC'!$M266</f>
        <v>0</v>
      </c>
      <c r="AN575" s="297">
        <f>AN$76*'7. INPUT O&amp;N UC'!$L266*'7. INPUT O&amp;N UC'!$M266</f>
        <v>0</v>
      </c>
      <c r="AO575" s="297">
        <f>AO$76*'7. INPUT O&amp;N UC'!$L266*'7. INPUT O&amp;N UC'!$M266</f>
        <v>0</v>
      </c>
      <c r="AP575" s="297">
        <f>AP$76*'7. INPUT O&amp;N UC'!$L266*'7. INPUT O&amp;N UC'!$M266</f>
        <v>0</v>
      </c>
      <c r="AQ575" s="297">
        <f>AQ$76*'7. INPUT O&amp;N UC'!$L266*'7. INPUT O&amp;N UC'!$M266</f>
        <v>0</v>
      </c>
      <c r="AR575" s="297">
        <f>AR$76*'7. INPUT O&amp;N UC'!$L266*'7. INPUT O&amp;N UC'!$M266</f>
        <v>0</v>
      </c>
      <c r="AS575" s="297">
        <f>AS$76*'7. INPUT O&amp;N UC'!$L266*'7. INPUT O&amp;N UC'!$M266</f>
        <v>0</v>
      </c>
      <c r="AT575" s="297">
        <f>AT$76*'7. INPUT O&amp;N UC'!$L266*'7. INPUT O&amp;N UC'!$M266</f>
        <v>0</v>
      </c>
      <c r="AU575" s="297">
        <f>AU$76*'7. INPUT O&amp;N UC'!$L266*'7. INPUT O&amp;N UC'!$M266</f>
        <v>0</v>
      </c>
      <c r="AV575" s="297">
        <f>AV$76*'7. INPUT O&amp;N UC'!$L266*'7. INPUT O&amp;N UC'!$M266</f>
        <v>0</v>
      </c>
      <c r="AW575" s="297">
        <f>AW$76*'7. INPUT O&amp;N UC'!$L266*'7. INPUT O&amp;N UC'!$M266</f>
        <v>0</v>
      </c>
      <c r="AX575" s="297">
        <f>AX$76*'7. INPUT O&amp;N UC'!$L266*'7. INPUT O&amp;N UC'!$M266</f>
        <v>0</v>
      </c>
      <c r="AY575" s="297">
        <f>AY$76*'7. INPUT O&amp;N UC'!$L266*'7. INPUT O&amp;N UC'!$M266</f>
        <v>0</v>
      </c>
      <c r="AZ575" s="297">
        <f>AZ$76*'7. INPUT O&amp;N UC'!$L266*'7. INPUT O&amp;N UC'!$M266</f>
        <v>0</v>
      </c>
      <c r="BA575" s="297">
        <f>BA$76*'7. INPUT O&amp;N UC'!$L266*'7. INPUT O&amp;N UC'!$M266</f>
        <v>0</v>
      </c>
      <c r="BB575" s="297">
        <f>BB$76*'7. INPUT O&amp;N UC'!$L266*'7. INPUT O&amp;N UC'!$M266</f>
        <v>0</v>
      </c>
      <c r="BC575" s="297">
        <f>BC$76*'7. INPUT O&amp;N UC'!$L266*'7. INPUT O&amp;N UC'!$M266</f>
        <v>0</v>
      </c>
      <c r="BD575" s="297">
        <f>BD$76*'7. INPUT O&amp;N UC'!$L266*'7. INPUT O&amp;N UC'!$M266</f>
        <v>0</v>
      </c>
      <c r="BE575" s="297">
        <f>BE$76*'7. INPUT O&amp;N UC'!$L266*'7. INPUT O&amp;N UC'!$M266</f>
        <v>0</v>
      </c>
      <c r="BF575" s="297">
        <f>BF$76*'7. INPUT O&amp;N UC'!$L266*'7. INPUT O&amp;N UC'!$M266</f>
        <v>0</v>
      </c>
      <c r="BG575" s="297">
        <f>BG$76*'7. INPUT O&amp;N UC'!$L266*'7. INPUT O&amp;N UC'!$M266</f>
        <v>0</v>
      </c>
      <c r="BH575" s="297">
        <f>BH$76*'7. INPUT O&amp;N UC'!$L266*'7. INPUT O&amp;N UC'!$M266</f>
        <v>0</v>
      </c>
      <c r="BI575" s="297">
        <f>BI$76*'7. INPUT O&amp;N UC'!$L266*'7. INPUT O&amp;N UC'!$M266</f>
        <v>0</v>
      </c>
      <c r="BJ575" s="297">
        <f>BJ$76*'7. INPUT O&amp;N UC'!$L266*'7. INPUT O&amp;N UC'!$M266</f>
        <v>0</v>
      </c>
      <c r="BK575" s="297">
        <f>BK$76*'7. INPUT O&amp;N UC'!$L266*'7. INPUT O&amp;N UC'!$M266</f>
        <v>0</v>
      </c>
      <c r="BL575" s="297">
        <f>BL$76*'7. INPUT O&amp;N UC'!$L266*'7. INPUT O&amp;N UC'!$M266</f>
        <v>0</v>
      </c>
      <c r="BM575" s="297">
        <f>BM$76*'7. INPUT O&amp;N UC'!$L266*'7. INPUT O&amp;N UC'!$M266</f>
        <v>0</v>
      </c>
      <c r="BN575" s="297">
        <f>BN$76*'7. INPUT O&amp;N UC'!$L266*'7. INPUT O&amp;N UC'!$M266</f>
        <v>0</v>
      </c>
      <c r="BO575" s="297">
        <f>BO$76*'7. INPUT O&amp;N UC'!$L266*'7. INPUT O&amp;N UC'!$M266</f>
        <v>0</v>
      </c>
      <c r="BP575" s="297">
        <f>BP$76*'7. INPUT O&amp;N UC'!$L266*'7. INPUT O&amp;N UC'!$M266</f>
        <v>0</v>
      </c>
      <c r="BQ575" s="297">
        <f>BQ$76*'7. INPUT O&amp;N UC'!$L266*'7. INPUT O&amp;N UC'!$M266</f>
        <v>0</v>
      </c>
      <c r="BR575" s="297">
        <f>BR$76*'7. INPUT O&amp;N UC'!$L266*'7. INPUT O&amp;N UC'!$M266</f>
        <v>0</v>
      </c>
      <c r="BS575" s="297">
        <f>BS$76*'7. INPUT O&amp;N UC'!$L266*'7. INPUT O&amp;N UC'!$M266</f>
        <v>0</v>
      </c>
    </row>
    <row r="576" spans="1:71" s="80" customFormat="1" outlineLevel="2">
      <c r="B576" s="130" t="str">
        <f>'7. INPUT O&amp;N UC'!D267</f>
        <v>O&amp;N UC-4.5.2-Item #8</v>
      </c>
      <c r="C576" s="130">
        <f>'7. INPUT O&amp;N UC'!F267</f>
        <v>0</v>
      </c>
      <c r="E576" s="297">
        <f t="shared" si="307"/>
        <v>0</v>
      </c>
      <c r="F576" s="297">
        <f t="shared" si="308"/>
        <v>0</v>
      </c>
      <c r="G576" s="297">
        <f t="shared" si="309"/>
        <v>0</v>
      </c>
      <c r="H576" s="297">
        <f t="shared" si="310"/>
        <v>0</v>
      </c>
      <c r="I576" s="297">
        <f t="shared" si="311"/>
        <v>0</v>
      </c>
      <c r="J576" s="297">
        <f t="shared" si="312"/>
        <v>0</v>
      </c>
      <c r="K576" s="291"/>
      <c r="L576" s="297">
        <f>L$76*'7. INPUT O&amp;N UC'!$L267*'7. INPUT O&amp;N UC'!$M267</f>
        <v>0</v>
      </c>
      <c r="M576" s="297">
        <f>M$76*'7. INPUT O&amp;N UC'!$L267*'7. INPUT O&amp;N UC'!$M267</f>
        <v>0</v>
      </c>
      <c r="N576" s="297">
        <f>N$76*'7. INPUT O&amp;N UC'!$L267*'7. INPUT O&amp;N UC'!$M267</f>
        <v>0</v>
      </c>
      <c r="O576" s="297">
        <f>O$76*'7. INPUT O&amp;N UC'!$L267*'7. INPUT O&amp;N UC'!$M267</f>
        <v>0</v>
      </c>
      <c r="P576" s="297">
        <f>P$76*'7. INPUT O&amp;N UC'!$L267*'7. INPUT O&amp;N UC'!$M267</f>
        <v>0</v>
      </c>
      <c r="Q576" s="297">
        <f>Q$76*'7. INPUT O&amp;N UC'!$L267*'7. INPUT O&amp;N UC'!$M267</f>
        <v>0</v>
      </c>
      <c r="R576" s="297">
        <f>R$76*'7. INPUT O&amp;N UC'!$L267*'7. INPUT O&amp;N UC'!$M267</f>
        <v>0</v>
      </c>
      <c r="S576" s="297">
        <f>S$76*'7. INPUT O&amp;N UC'!$L267*'7. INPUT O&amp;N UC'!$M267</f>
        <v>0</v>
      </c>
      <c r="T576" s="297">
        <f>T$76*'7. INPUT O&amp;N UC'!$L267*'7. INPUT O&amp;N UC'!$M267</f>
        <v>0</v>
      </c>
      <c r="U576" s="297">
        <f>U$76*'7. INPUT O&amp;N UC'!$L267*'7. INPUT O&amp;N UC'!$M267</f>
        <v>0</v>
      </c>
      <c r="V576" s="297">
        <f>V$76*'7. INPUT O&amp;N UC'!$L267*'7. INPUT O&amp;N UC'!$M267</f>
        <v>0</v>
      </c>
      <c r="W576" s="297">
        <f>W$76*'7. INPUT O&amp;N UC'!$L267*'7. INPUT O&amp;N UC'!$M267</f>
        <v>0</v>
      </c>
      <c r="X576" s="297">
        <f>X$76*'7. INPUT O&amp;N UC'!$L267*'7. INPUT O&amp;N UC'!$M267</f>
        <v>0</v>
      </c>
      <c r="Y576" s="297">
        <f>Y$76*'7. INPUT O&amp;N UC'!$L267*'7. INPUT O&amp;N UC'!$M267</f>
        <v>0</v>
      </c>
      <c r="Z576" s="297">
        <f>Z$76*'7. INPUT O&amp;N UC'!$L267*'7. INPUT O&amp;N UC'!$M267</f>
        <v>0</v>
      </c>
      <c r="AA576" s="297">
        <f>AA$76*'7. INPUT O&amp;N UC'!$L267*'7. INPUT O&amp;N UC'!$M267</f>
        <v>0</v>
      </c>
      <c r="AB576" s="297">
        <f>AB$76*'7. INPUT O&amp;N UC'!$L267*'7. INPUT O&amp;N UC'!$M267</f>
        <v>0</v>
      </c>
      <c r="AC576" s="297">
        <f>AC$76*'7. INPUT O&amp;N UC'!$L267*'7. INPUT O&amp;N UC'!$M267</f>
        <v>0</v>
      </c>
      <c r="AD576" s="297">
        <f>AD$76*'7. INPUT O&amp;N UC'!$L267*'7. INPUT O&amp;N UC'!$M267</f>
        <v>0</v>
      </c>
      <c r="AE576" s="297">
        <f>AE$76*'7. INPUT O&amp;N UC'!$L267*'7. INPUT O&amp;N UC'!$M267</f>
        <v>0</v>
      </c>
      <c r="AF576" s="297">
        <f>AF$76*'7. INPUT O&amp;N UC'!$L267*'7. INPUT O&amp;N UC'!$M267</f>
        <v>0</v>
      </c>
      <c r="AG576" s="297">
        <f>AG$76*'7. INPUT O&amp;N UC'!$L267*'7. INPUT O&amp;N UC'!$M267</f>
        <v>0</v>
      </c>
      <c r="AH576" s="297">
        <f>AH$76*'7. INPUT O&amp;N UC'!$L267*'7. INPUT O&amp;N UC'!$M267</f>
        <v>0</v>
      </c>
      <c r="AI576" s="297">
        <f>AI$76*'7. INPUT O&amp;N UC'!$L267*'7. INPUT O&amp;N UC'!$M267</f>
        <v>0</v>
      </c>
      <c r="AJ576" s="297">
        <f>AJ$76*'7. INPUT O&amp;N UC'!$L267*'7. INPUT O&amp;N UC'!$M267</f>
        <v>0</v>
      </c>
      <c r="AK576" s="297">
        <f>AK$76*'7. INPUT O&amp;N UC'!$L267*'7. INPUT O&amp;N UC'!$M267</f>
        <v>0</v>
      </c>
      <c r="AL576" s="297">
        <f>AL$76*'7. INPUT O&amp;N UC'!$L267*'7. INPUT O&amp;N UC'!$M267</f>
        <v>0</v>
      </c>
      <c r="AM576" s="297">
        <f>AM$76*'7. INPUT O&amp;N UC'!$L267*'7. INPUT O&amp;N UC'!$M267</f>
        <v>0</v>
      </c>
      <c r="AN576" s="297">
        <f>AN$76*'7. INPUT O&amp;N UC'!$L267*'7. INPUT O&amp;N UC'!$M267</f>
        <v>0</v>
      </c>
      <c r="AO576" s="297">
        <f>AO$76*'7. INPUT O&amp;N UC'!$L267*'7. INPUT O&amp;N UC'!$M267</f>
        <v>0</v>
      </c>
      <c r="AP576" s="297">
        <f>AP$76*'7. INPUT O&amp;N UC'!$L267*'7. INPUT O&amp;N UC'!$M267</f>
        <v>0</v>
      </c>
      <c r="AQ576" s="297">
        <f>AQ$76*'7. INPUT O&amp;N UC'!$L267*'7. INPUT O&amp;N UC'!$M267</f>
        <v>0</v>
      </c>
      <c r="AR576" s="297">
        <f>AR$76*'7. INPUT O&amp;N UC'!$L267*'7. INPUT O&amp;N UC'!$M267</f>
        <v>0</v>
      </c>
      <c r="AS576" s="297">
        <f>AS$76*'7. INPUT O&amp;N UC'!$L267*'7. INPUT O&amp;N UC'!$M267</f>
        <v>0</v>
      </c>
      <c r="AT576" s="297">
        <f>AT$76*'7. INPUT O&amp;N UC'!$L267*'7. INPUT O&amp;N UC'!$M267</f>
        <v>0</v>
      </c>
      <c r="AU576" s="297">
        <f>AU$76*'7. INPUT O&amp;N UC'!$L267*'7. INPUT O&amp;N UC'!$M267</f>
        <v>0</v>
      </c>
      <c r="AV576" s="297">
        <f>AV$76*'7. INPUT O&amp;N UC'!$L267*'7. INPUT O&amp;N UC'!$M267</f>
        <v>0</v>
      </c>
      <c r="AW576" s="297">
        <f>AW$76*'7. INPUT O&amp;N UC'!$L267*'7. INPUT O&amp;N UC'!$M267</f>
        <v>0</v>
      </c>
      <c r="AX576" s="297">
        <f>AX$76*'7. INPUT O&amp;N UC'!$L267*'7. INPUT O&amp;N UC'!$M267</f>
        <v>0</v>
      </c>
      <c r="AY576" s="297">
        <f>AY$76*'7. INPUT O&amp;N UC'!$L267*'7. INPUT O&amp;N UC'!$M267</f>
        <v>0</v>
      </c>
      <c r="AZ576" s="297">
        <f>AZ$76*'7. INPUT O&amp;N UC'!$L267*'7. INPUT O&amp;N UC'!$M267</f>
        <v>0</v>
      </c>
      <c r="BA576" s="297">
        <f>BA$76*'7. INPUT O&amp;N UC'!$L267*'7. INPUT O&amp;N UC'!$M267</f>
        <v>0</v>
      </c>
      <c r="BB576" s="297">
        <f>BB$76*'7. INPUT O&amp;N UC'!$L267*'7. INPUT O&amp;N UC'!$M267</f>
        <v>0</v>
      </c>
      <c r="BC576" s="297">
        <f>BC$76*'7. INPUT O&amp;N UC'!$L267*'7. INPUT O&amp;N UC'!$M267</f>
        <v>0</v>
      </c>
      <c r="BD576" s="297">
        <f>BD$76*'7. INPUT O&amp;N UC'!$L267*'7. INPUT O&amp;N UC'!$M267</f>
        <v>0</v>
      </c>
      <c r="BE576" s="297">
        <f>BE$76*'7. INPUT O&amp;N UC'!$L267*'7. INPUT O&amp;N UC'!$M267</f>
        <v>0</v>
      </c>
      <c r="BF576" s="297">
        <f>BF$76*'7. INPUT O&amp;N UC'!$L267*'7. INPUT O&amp;N UC'!$M267</f>
        <v>0</v>
      </c>
      <c r="BG576" s="297">
        <f>BG$76*'7. INPUT O&amp;N UC'!$L267*'7. INPUT O&amp;N UC'!$M267</f>
        <v>0</v>
      </c>
      <c r="BH576" s="297">
        <f>BH$76*'7. INPUT O&amp;N UC'!$L267*'7. INPUT O&amp;N UC'!$M267</f>
        <v>0</v>
      </c>
      <c r="BI576" s="297">
        <f>BI$76*'7. INPUT O&amp;N UC'!$L267*'7. INPUT O&amp;N UC'!$M267</f>
        <v>0</v>
      </c>
      <c r="BJ576" s="297">
        <f>BJ$76*'7. INPUT O&amp;N UC'!$L267*'7. INPUT O&amp;N UC'!$M267</f>
        <v>0</v>
      </c>
      <c r="BK576" s="297">
        <f>BK$76*'7. INPUT O&amp;N UC'!$L267*'7. INPUT O&amp;N UC'!$M267</f>
        <v>0</v>
      </c>
      <c r="BL576" s="297">
        <f>BL$76*'7. INPUT O&amp;N UC'!$L267*'7. INPUT O&amp;N UC'!$M267</f>
        <v>0</v>
      </c>
      <c r="BM576" s="297">
        <f>BM$76*'7. INPUT O&amp;N UC'!$L267*'7. INPUT O&amp;N UC'!$M267</f>
        <v>0</v>
      </c>
      <c r="BN576" s="297">
        <f>BN$76*'7. INPUT O&amp;N UC'!$L267*'7. INPUT O&amp;N UC'!$M267</f>
        <v>0</v>
      </c>
      <c r="BO576" s="297">
        <f>BO$76*'7. INPUT O&amp;N UC'!$L267*'7. INPUT O&amp;N UC'!$M267</f>
        <v>0</v>
      </c>
      <c r="BP576" s="297">
        <f>BP$76*'7. INPUT O&amp;N UC'!$L267*'7. INPUT O&amp;N UC'!$M267</f>
        <v>0</v>
      </c>
      <c r="BQ576" s="297">
        <f>BQ$76*'7. INPUT O&amp;N UC'!$L267*'7. INPUT O&amp;N UC'!$M267</f>
        <v>0</v>
      </c>
      <c r="BR576" s="297">
        <f>BR$76*'7. INPUT O&amp;N UC'!$L267*'7. INPUT O&amp;N UC'!$M267</f>
        <v>0</v>
      </c>
      <c r="BS576" s="297">
        <f>BS$76*'7. INPUT O&amp;N UC'!$L267*'7. INPUT O&amp;N UC'!$M267</f>
        <v>0</v>
      </c>
    </row>
    <row r="577" spans="2:71" s="80" customFormat="1" outlineLevel="2">
      <c r="B577" s="130" t="str">
        <f>'7. INPUT O&amp;N UC'!D268</f>
        <v>O&amp;N UC-4.5.2-Item #9</v>
      </c>
      <c r="C577" s="130">
        <f>'7. INPUT O&amp;N UC'!F268</f>
        <v>0</v>
      </c>
      <c r="E577" s="297">
        <f t="shared" si="307"/>
        <v>0</v>
      </c>
      <c r="F577" s="297">
        <f t="shared" si="308"/>
        <v>0</v>
      </c>
      <c r="G577" s="297">
        <f t="shared" si="309"/>
        <v>0</v>
      </c>
      <c r="H577" s="297">
        <f t="shared" si="310"/>
        <v>0</v>
      </c>
      <c r="I577" s="297">
        <f t="shared" si="311"/>
        <v>0</v>
      </c>
      <c r="J577" s="297">
        <f t="shared" si="312"/>
        <v>0</v>
      </c>
      <c r="K577" s="309"/>
      <c r="L577" s="297">
        <f>L$76*'7. INPUT O&amp;N UC'!$L268*'7. INPUT O&amp;N UC'!$M268</f>
        <v>0</v>
      </c>
      <c r="M577" s="297">
        <f>M$76*'7. INPUT O&amp;N UC'!$L268*'7. INPUT O&amp;N UC'!$M268</f>
        <v>0</v>
      </c>
      <c r="N577" s="297">
        <f>N$76*'7. INPUT O&amp;N UC'!$L268*'7. INPUT O&amp;N UC'!$M268</f>
        <v>0</v>
      </c>
      <c r="O577" s="297">
        <f>O$76*'7. INPUT O&amp;N UC'!$L268*'7. INPUT O&amp;N UC'!$M268</f>
        <v>0</v>
      </c>
      <c r="P577" s="297">
        <f>P$76*'7. INPUT O&amp;N UC'!$L268*'7. INPUT O&amp;N UC'!$M268</f>
        <v>0</v>
      </c>
      <c r="Q577" s="297">
        <f>Q$76*'7. INPUT O&amp;N UC'!$L268*'7. INPUT O&amp;N UC'!$M268</f>
        <v>0</v>
      </c>
      <c r="R577" s="297">
        <f>R$76*'7. INPUT O&amp;N UC'!$L268*'7. INPUT O&amp;N UC'!$M268</f>
        <v>0</v>
      </c>
      <c r="S577" s="297">
        <f>S$76*'7. INPUT O&amp;N UC'!$L268*'7. INPUT O&amp;N UC'!$M268</f>
        <v>0</v>
      </c>
      <c r="T577" s="297">
        <f>T$76*'7. INPUT O&amp;N UC'!$L268*'7. INPUT O&amp;N UC'!$M268</f>
        <v>0</v>
      </c>
      <c r="U577" s="297">
        <f>U$76*'7. INPUT O&amp;N UC'!$L268*'7. INPUT O&amp;N UC'!$M268</f>
        <v>0</v>
      </c>
      <c r="V577" s="297">
        <f>V$76*'7. INPUT O&amp;N UC'!$L268*'7. INPUT O&amp;N UC'!$M268</f>
        <v>0</v>
      </c>
      <c r="W577" s="297">
        <f>W$76*'7. INPUT O&amp;N UC'!$L268*'7. INPUT O&amp;N UC'!$M268</f>
        <v>0</v>
      </c>
      <c r="X577" s="297">
        <f>X$76*'7. INPUT O&amp;N UC'!$L268*'7. INPUT O&amp;N UC'!$M268</f>
        <v>0</v>
      </c>
      <c r="Y577" s="297">
        <f>Y$76*'7. INPUT O&amp;N UC'!$L268*'7. INPUT O&amp;N UC'!$M268</f>
        <v>0</v>
      </c>
      <c r="Z577" s="297">
        <f>Z$76*'7. INPUT O&amp;N UC'!$L268*'7. INPUT O&amp;N UC'!$M268</f>
        <v>0</v>
      </c>
      <c r="AA577" s="297">
        <f>AA$76*'7. INPUT O&amp;N UC'!$L268*'7. INPUT O&amp;N UC'!$M268</f>
        <v>0</v>
      </c>
      <c r="AB577" s="297">
        <f>AB$76*'7. INPUT O&amp;N UC'!$L268*'7. INPUT O&amp;N UC'!$M268</f>
        <v>0</v>
      </c>
      <c r="AC577" s="297">
        <f>AC$76*'7. INPUT O&amp;N UC'!$L268*'7. INPUT O&amp;N UC'!$M268</f>
        <v>0</v>
      </c>
      <c r="AD577" s="297">
        <f>AD$76*'7. INPUT O&amp;N UC'!$L268*'7. INPUT O&amp;N UC'!$M268</f>
        <v>0</v>
      </c>
      <c r="AE577" s="297">
        <f>AE$76*'7. INPUT O&amp;N UC'!$L268*'7. INPUT O&amp;N UC'!$M268</f>
        <v>0</v>
      </c>
      <c r="AF577" s="297">
        <f>AF$76*'7. INPUT O&amp;N UC'!$L268*'7. INPUT O&amp;N UC'!$M268</f>
        <v>0</v>
      </c>
      <c r="AG577" s="297">
        <f>AG$76*'7. INPUT O&amp;N UC'!$L268*'7. INPUT O&amp;N UC'!$M268</f>
        <v>0</v>
      </c>
      <c r="AH577" s="297">
        <f>AH$76*'7. INPUT O&amp;N UC'!$L268*'7. INPUT O&amp;N UC'!$M268</f>
        <v>0</v>
      </c>
      <c r="AI577" s="297">
        <f>AI$76*'7. INPUT O&amp;N UC'!$L268*'7. INPUT O&amp;N UC'!$M268</f>
        <v>0</v>
      </c>
      <c r="AJ577" s="297">
        <f>AJ$76*'7. INPUT O&amp;N UC'!$L268*'7. INPUT O&amp;N UC'!$M268</f>
        <v>0</v>
      </c>
      <c r="AK577" s="297">
        <f>AK$76*'7. INPUT O&amp;N UC'!$L268*'7. INPUT O&amp;N UC'!$M268</f>
        <v>0</v>
      </c>
      <c r="AL577" s="297">
        <f>AL$76*'7. INPUT O&amp;N UC'!$L268*'7. INPUT O&amp;N UC'!$M268</f>
        <v>0</v>
      </c>
      <c r="AM577" s="297">
        <f>AM$76*'7. INPUT O&amp;N UC'!$L268*'7. INPUT O&amp;N UC'!$M268</f>
        <v>0</v>
      </c>
      <c r="AN577" s="297">
        <f>AN$76*'7. INPUT O&amp;N UC'!$L268*'7. INPUT O&amp;N UC'!$M268</f>
        <v>0</v>
      </c>
      <c r="AO577" s="297">
        <f>AO$76*'7. INPUT O&amp;N UC'!$L268*'7. INPUT O&amp;N UC'!$M268</f>
        <v>0</v>
      </c>
      <c r="AP577" s="297">
        <f>AP$76*'7. INPUT O&amp;N UC'!$L268*'7. INPUT O&amp;N UC'!$M268</f>
        <v>0</v>
      </c>
      <c r="AQ577" s="297">
        <f>AQ$76*'7. INPUT O&amp;N UC'!$L268*'7. INPUT O&amp;N UC'!$M268</f>
        <v>0</v>
      </c>
      <c r="AR577" s="297">
        <f>AR$76*'7. INPUT O&amp;N UC'!$L268*'7. INPUT O&amp;N UC'!$M268</f>
        <v>0</v>
      </c>
      <c r="AS577" s="297">
        <f>AS$76*'7. INPUT O&amp;N UC'!$L268*'7. INPUT O&amp;N UC'!$M268</f>
        <v>0</v>
      </c>
      <c r="AT577" s="297">
        <f>AT$76*'7. INPUT O&amp;N UC'!$L268*'7. INPUT O&amp;N UC'!$M268</f>
        <v>0</v>
      </c>
      <c r="AU577" s="297">
        <f>AU$76*'7. INPUT O&amp;N UC'!$L268*'7. INPUT O&amp;N UC'!$M268</f>
        <v>0</v>
      </c>
      <c r="AV577" s="297">
        <f>AV$76*'7. INPUT O&amp;N UC'!$L268*'7. INPUT O&amp;N UC'!$M268</f>
        <v>0</v>
      </c>
      <c r="AW577" s="297">
        <f>AW$76*'7. INPUT O&amp;N UC'!$L268*'7. INPUT O&amp;N UC'!$M268</f>
        <v>0</v>
      </c>
      <c r="AX577" s="297">
        <f>AX$76*'7. INPUT O&amp;N UC'!$L268*'7. INPUT O&amp;N UC'!$M268</f>
        <v>0</v>
      </c>
      <c r="AY577" s="297">
        <f>AY$76*'7. INPUT O&amp;N UC'!$L268*'7. INPUT O&amp;N UC'!$M268</f>
        <v>0</v>
      </c>
      <c r="AZ577" s="297">
        <f>AZ$76*'7. INPUT O&amp;N UC'!$L268*'7. INPUT O&amp;N UC'!$M268</f>
        <v>0</v>
      </c>
      <c r="BA577" s="297">
        <f>BA$76*'7. INPUT O&amp;N UC'!$L268*'7. INPUT O&amp;N UC'!$M268</f>
        <v>0</v>
      </c>
      <c r="BB577" s="297">
        <f>BB$76*'7. INPUT O&amp;N UC'!$L268*'7. INPUT O&amp;N UC'!$M268</f>
        <v>0</v>
      </c>
      <c r="BC577" s="297">
        <f>BC$76*'7. INPUT O&amp;N UC'!$L268*'7. INPUT O&amp;N UC'!$M268</f>
        <v>0</v>
      </c>
      <c r="BD577" s="297">
        <f>BD$76*'7. INPUT O&amp;N UC'!$L268*'7. INPUT O&amp;N UC'!$M268</f>
        <v>0</v>
      </c>
      <c r="BE577" s="297">
        <f>BE$76*'7. INPUT O&amp;N UC'!$L268*'7. INPUT O&amp;N UC'!$M268</f>
        <v>0</v>
      </c>
      <c r="BF577" s="297">
        <f>BF$76*'7. INPUT O&amp;N UC'!$L268*'7. INPUT O&amp;N UC'!$M268</f>
        <v>0</v>
      </c>
      <c r="BG577" s="297">
        <f>BG$76*'7. INPUT O&amp;N UC'!$L268*'7. INPUT O&amp;N UC'!$M268</f>
        <v>0</v>
      </c>
      <c r="BH577" s="297">
        <f>BH$76*'7. INPUT O&amp;N UC'!$L268*'7. INPUT O&amp;N UC'!$M268</f>
        <v>0</v>
      </c>
      <c r="BI577" s="297">
        <f>BI$76*'7. INPUT O&amp;N UC'!$L268*'7. INPUT O&amp;N UC'!$M268</f>
        <v>0</v>
      </c>
      <c r="BJ577" s="297">
        <f>BJ$76*'7. INPUT O&amp;N UC'!$L268*'7. INPUT O&amp;N UC'!$M268</f>
        <v>0</v>
      </c>
      <c r="BK577" s="297">
        <f>BK$76*'7. INPUT O&amp;N UC'!$L268*'7. INPUT O&amp;N UC'!$M268</f>
        <v>0</v>
      </c>
      <c r="BL577" s="297">
        <f>BL$76*'7. INPUT O&amp;N UC'!$L268*'7. INPUT O&amp;N UC'!$M268</f>
        <v>0</v>
      </c>
      <c r="BM577" s="297">
        <f>BM$76*'7. INPUT O&amp;N UC'!$L268*'7. INPUT O&amp;N UC'!$M268</f>
        <v>0</v>
      </c>
      <c r="BN577" s="297">
        <f>BN$76*'7. INPUT O&amp;N UC'!$L268*'7. INPUT O&amp;N UC'!$M268</f>
        <v>0</v>
      </c>
      <c r="BO577" s="297">
        <f>BO$76*'7. INPUT O&amp;N UC'!$L268*'7. INPUT O&amp;N UC'!$M268</f>
        <v>0</v>
      </c>
      <c r="BP577" s="297">
        <f>BP$76*'7. INPUT O&amp;N UC'!$L268*'7. INPUT O&amp;N UC'!$M268</f>
        <v>0</v>
      </c>
      <c r="BQ577" s="297">
        <f>BQ$76*'7. INPUT O&amp;N UC'!$L268*'7. INPUT O&amp;N UC'!$M268</f>
        <v>0</v>
      </c>
      <c r="BR577" s="297">
        <f>BR$76*'7. INPUT O&amp;N UC'!$L268*'7. INPUT O&amp;N UC'!$M268</f>
        <v>0</v>
      </c>
      <c r="BS577" s="297">
        <f>BS$76*'7. INPUT O&amp;N UC'!$L268*'7. INPUT O&amp;N UC'!$M268</f>
        <v>0</v>
      </c>
    </row>
    <row r="578" spans="2:71" s="80" customFormat="1" outlineLevel="2">
      <c r="B578" s="130" t="str">
        <f>'7. INPUT O&amp;N UC'!D269</f>
        <v>O&amp;N UC-4.5.2-Item #10</v>
      </c>
      <c r="C578" s="130">
        <f>'7. INPUT O&amp;N UC'!F269</f>
        <v>0</v>
      </c>
      <c r="E578" s="298">
        <f t="shared" si="307"/>
        <v>0</v>
      </c>
      <c r="F578" s="298">
        <f t="shared" si="308"/>
        <v>0</v>
      </c>
      <c r="G578" s="298">
        <f t="shared" si="309"/>
        <v>0</v>
      </c>
      <c r="H578" s="298">
        <f t="shared" si="310"/>
        <v>0</v>
      </c>
      <c r="I578" s="298">
        <f t="shared" si="311"/>
        <v>0</v>
      </c>
      <c r="J578" s="298">
        <f t="shared" si="312"/>
        <v>0</v>
      </c>
      <c r="K578" s="291"/>
      <c r="L578" s="297">
        <f>L$76*'7. INPUT O&amp;N UC'!$L269*'7. INPUT O&amp;N UC'!$M269</f>
        <v>0</v>
      </c>
      <c r="M578" s="297">
        <f>M$76*'7. INPUT O&amp;N UC'!$L269*'7. INPUT O&amp;N UC'!$M269</f>
        <v>0</v>
      </c>
      <c r="N578" s="297">
        <f>N$76*'7. INPUT O&amp;N UC'!$L269*'7. INPUT O&amp;N UC'!$M269</f>
        <v>0</v>
      </c>
      <c r="O578" s="297">
        <f>O$76*'7. INPUT O&amp;N UC'!$L269*'7. INPUT O&amp;N UC'!$M269</f>
        <v>0</v>
      </c>
      <c r="P578" s="297">
        <f>P$76*'7. INPUT O&amp;N UC'!$L269*'7. INPUT O&amp;N UC'!$M269</f>
        <v>0</v>
      </c>
      <c r="Q578" s="297">
        <f>Q$76*'7. INPUT O&amp;N UC'!$L269*'7. INPUT O&amp;N UC'!$M269</f>
        <v>0</v>
      </c>
      <c r="R578" s="297">
        <f>R$76*'7. INPUT O&amp;N UC'!$L269*'7. INPUT O&amp;N UC'!$M269</f>
        <v>0</v>
      </c>
      <c r="S578" s="297">
        <f>S$76*'7. INPUT O&amp;N UC'!$L269*'7. INPUT O&amp;N UC'!$M269</f>
        <v>0</v>
      </c>
      <c r="T578" s="297">
        <f>T$76*'7. INPUT O&amp;N UC'!$L269*'7. INPUT O&amp;N UC'!$M269</f>
        <v>0</v>
      </c>
      <c r="U578" s="297">
        <f>U$76*'7. INPUT O&amp;N UC'!$L269*'7. INPUT O&amp;N UC'!$M269</f>
        <v>0</v>
      </c>
      <c r="V578" s="297">
        <f>V$76*'7. INPUT O&amp;N UC'!$L269*'7. INPUT O&amp;N UC'!$M269</f>
        <v>0</v>
      </c>
      <c r="W578" s="297">
        <f>W$76*'7. INPUT O&amp;N UC'!$L269*'7. INPUT O&amp;N UC'!$M269</f>
        <v>0</v>
      </c>
      <c r="X578" s="297">
        <f>X$76*'7. INPUT O&amp;N UC'!$L269*'7. INPUT O&amp;N UC'!$M269</f>
        <v>0</v>
      </c>
      <c r="Y578" s="297">
        <f>Y$76*'7. INPUT O&amp;N UC'!$L269*'7. INPUT O&amp;N UC'!$M269</f>
        <v>0</v>
      </c>
      <c r="Z578" s="297">
        <f>Z$76*'7. INPUT O&amp;N UC'!$L269*'7. INPUT O&amp;N UC'!$M269</f>
        <v>0</v>
      </c>
      <c r="AA578" s="297">
        <f>AA$76*'7. INPUT O&amp;N UC'!$L269*'7. INPUT O&amp;N UC'!$M269</f>
        <v>0</v>
      </c>
      <c r="AB578" s="297">
        <f>AB$76*'7. INPUT O&amp;N UC'!$L269*'7. INPUT O&amp;N UC'!$M269</f>
        <v>0</v>
      </c>
      <c r="AC578" s="297">
        <f>AC$76*'7. INPUT O&amp;N UC'!$L269*'7. INPUT O&amp;N UC'!$M269</f>
        <v>0</v>
      </c>
      <c r="AD578" s="297">
        <f>AD$76*'7. INPUT O&amp;N UC'!$L269*'7. INPUT O&amp;N UC'!$M269</f>
        <v>0</v>
      </c>
      <c r="AE578" s="297">
        <f>AE$76*'7. INPUT O&amp;N UC'!$L269*'7. INPUT O&amp;N UC'!$M269</f>
        <v>0</v>
      </c>
      <c r="AF578" s="297">
        <f>AF$76*'7. INPUT O&amp;N UC'!$L269*'7. INPUT O&amp;N UC'!$M269</f>
        <v>0</v>
      </c>
      <c r="AG578" s="297">
        <f>AG$76*'7. INPUT O&amp;N UC'!$L269*'7. INPUT O&amp;N UC'!$M269</f>
        <v>0</v>
      </c>
      <c r="AH578" s="297">
        <f>AH$76*'7. INPUT O&amp;N UC'!$L269*'7. INPUT O&amp;N UC'!$M269</f>
        <v>0</v>
      </c>
      <c r="AI578" s="297">
        <f>AI$76*'7. INPUT O&amp;N UC'!$L269*'7. INPUT O&amp;N UC'!$M269</f>
        <v>0</v>
      </c>
      <c r="AJ578" s="297">
        <f>AJ$76*'7. INPUT O&amp;N UC'!$L269*'7. INPUT O&amp;N UC'!$M269</f>
        <v>0</v>
      </c>
      <c r="AK578" s="297">
        <f>AK$76*'7. INPUT O&amp;N UC'!$L269*'7. INPUT O&amp;N UC'!$M269</f>
        <v>0</v>
      </c>
      <c r="AL578" s="297">
        <f>AL$76*'7. INPUT O&amp;N UC'!$L269*'7. INPUT O&amp;N UC'!$M269</f>
        <v>0</v>
      </c>
      <c r="AM578" s="297">
        <f>AM$76*'7. INPUT O&amp;N UC'!$L269*'7. INPUT O&amp;N UC'!$M269</f>
        <v>0</v>
      </c>
      <c r="AN578" s="297">
        <f>AN$76*'7. INPUT O&amp;N UC'!$L269*'7. INPUT O&amp;N UC'!$M269</f>
        <v>0</v>
      </c>
      <c r="AO578" s="297">
        <f>AO$76*'7. INPUT O&amp;N UC'!$L269*'7. INPUT O&amp;N UC'!$M269</f>
        <v>0</v>
      </c>
      <c r="AP578" s="297">
        <f>AP$76*'7. INPUT O&amp;N UC'!$L269*'7. INPUT O&amp;N UC'!$M269</f>
        <v>0</v>
      </c>
      <c r="AQ578" s="297">
        <f>AQ$76*'7. INPUT O&amp;N UC'!$L269*'7. INPUT O&amp;N UC'!$M269</f>
        <v>0</v>
      </c>
      <c r="AR578" s="297">
        <f>AR$76*'7. INPUT O&amp;N UC'!$L269*'7. INPUT O&amp;N UC'!$M269</f>
        <v>0</v>
      </c>
      <c r="AS578" s="297">
        <f>AS$76*'7. INPUT O&amp;N UC'!$L269*'7. INPUT O&amp;N UC'!$M269</f>
        <v>0</v>
      </c>
      <c r="AT578" s="297">
        <f>AT$76*'7. INPUT O&amp;N UC'!$L269*'7. INPUT O&amp;N UC'!$M269</f>
        <v>0</v>
      </c>
      <c r="AU578" s="297">
        <f>AU$76*'7. INPUT O&amp;N UC'!$L269*'7. INPUT O&amp;N UC'!$M269</f>
        <v>0</v>
      </c>
      <c r="AV578" s="297">
        <f>AV$76*'7. INPUT O&amp;N UC'!$L269*'7. INPUT O&amp;N UC'!$M269</f>
        <v>0</v>
      </c>
      <c r="AW578" s="297">
        <f>AW$76*'7. INPUT O&amp;N UC'!$L269*'7. INPUT O&amp;N UC'!$M269</f>
        <v>0</v>
      </c>
      <c r="AX578" s="297">
        <f>AX$76*'7. INPUT O&amp;N UC'!$L269*'7. INPUT O&amp;N UC'!$M269</f>
        <v>0</v>
      </c>
      <c r="AY578" s="297">
        <f>AY$76*'7. INPUT O&amp;N UC'!$L269*'7. INPUT O&amp;N UC'!$M269</f>
        <v>0</v>
      </c>
      <c r="AZ578" s="297">
        <f>AZ$76*'7. INPUT O&amp;N UC'!$L269*'7. INPUT O&amp;N UC'!$M269</f>
        <v>0</v>
      </c>
      <c r="BA578" s="297">
        <f>BA$76*'7. INPUT O&amp;N UC'!$L269*'7. INPUT O&amp;N UC'!$M269</f>
        <v>0</v>
      </c>
      <c r="BB578" s="297">
        <f>BB$76*'7. INPUT O&amp;N UC'!$L269*'7. INPUT O&amp;N UC'!$M269</f>
        <v>0</v>
      </c>
      <c r="BC578" s="297">
        <f>BC$76*'7. INPUT O&amp;N UC'!$L269*'7. INPUT O&amp;N UC'!$M269</f>
        <v>0</v>
      </c>
      <c r="BD578" s="297">
        <f>BD$76*'7. INPUT O&amp;N UC'!$L269*'7. INPUT O&amp;N UC'!$M269</f>
        <v>0</v>
      </c>
      <c r="BE578" s="297">
        <f>BE$76*'7. INPUT O&amp;N UC'!$L269*'7. INPUT O&amp;N UC'!$M269</f>
        <v>0</v>
      </c>
      <c r="BF578" s="297">
        <f>BF$76*'7. INPUT O&amp;N UC'!$L269*'7. INPUT O&amp;N UC'!$M269</f>
        <v>0</v>
      </c>
      <c r="BG578" s="297">
        <f>BG$76*'7. INPUT O&amp;N UC'!$L269*'7. INPUT O&amp;N UC'!$M269</f>
        <v>0</v>
      </c>
      <c r="BH578" s="297">
        <f>BH$76*'7. INPUT O&amp;N UC'!$L269*'7. INPUT O&amp;N UC'!$M269</f>
        <v>0</v>
      </c>
      <c r="BI578" s="297">
        <f>BI$76*'7. INPUT O&amp;N UC'!$L269*'7. INPUT O&amp;N UC'!$M269</f>
        <v>0</v>
      </c>
      <c r="BJ578" s="297">
        <f>BJ$76*'7. INPUT O&amp;N UC'!$L269*'7. INPUT O&amp;N UC'!$M269</f>
        <v>0</v>
      </c>
      <c r="BK578" s="297">
        <f>BK$76*'7. INPUT O&amp;N UC'!$L269*'7. INPUT O&amp;N UC'!$M269</f>
        <v>0</v>
      </c>
      <c r="BL578" s="297">
        <f>BL$76*'7. INPUT O&amp;N UC'!$L269*'7. INPUT O&amp;N UC'!$M269</f>
        <v>0</v>
      </c>
      <c r="BM578" s="297">
        <f>BM$76*'7. INPUT O&amp;N UC'!$L269*'7. INPUT O&amp;N UC'!$M269</f>
        <v>0</v>
      </c>
      <c r="BN578" s="297">
        <f>BN$76*'7. INPUT O&amp;N UC'!$L269*'7. INPUT O&amp;N UC'!$M269</f>
        <v>0</v>
      </c>
      <c r="BO578" s="297">
        <f>BO$76*'7. INPUT O&amp;N UC'!$L269*'7. INPUT O&amp;N UC'!$M269</f>
        <v>0</v>
      </c>
      <c r="BP578" s="297">
        <f>BP$76*'7. INPUT O&amp;N UC'!$L269*'7. INPUT O&amp;N UC'!$M269</f>
        <v>0</v>
      </c>
      <c r="BQ578" s="297">
        <f>BQ$76*'7. INPUT O&amp;N UC'!$L269*'7. INPUT O&amp;N UC'!$M269</f>
        <v>0</v>
      </c>
      <c r="BR578" s="297">
        <f>BR$76*'7. INPUT O&amp;N UC'!$L269*'7. INPUT O&amp;N UC'!$M269</f>
        <v>0</v>
      </c>
      <c r="BS578" s="297">
        <f>BS$76*'7. INPUT O&amp;N UC'!$L269*'7. INPUT O&amp;N UC'!$M269</f>
        <v>0</v>
      </c>
    </row>
    <row r="579" spans="2:71" s="84" customFormat="1" ht="16">
      <c r="B579" s="137" t="str">
        <f>'7. INPUT O&amp;N UC'!C271</f>
        <v>4.6</v>
      </c>
      <c r="C579" s="137" t="str">
        <f>'7. INPUT O&amp;N UC'!D271</f>
        <v>O&amp;N UC - NTT - Opex</v>
      </c>
      <c r="E579" s="293">
        <f t="shared" si="307"/>
        <v>916192.62000000011</v>
      </c>
      <c r="F579" s="293">
        <f t="shared" si="308"/>
        <v>252571.5</v>
      </c>
      <c r="G579" s="293">
        <f t="shared" si="309"/>
        <v>333450</v>
      </c>
      <c r="H579" s="293">
        <f t="shared" si="310"/>
        <v>330171.12000000005</v>
      </c>
      <c r="I579" s="293">
        <f t="shared" si="311"/>
        <v>0</v>
      </c>
      <c r="J579" s="293">
        <f t="shared" si="312"/>
        <v>0</v>
      </c>
      <c r="K579" s="291"/>
      <c r="L579" s="294">
        <f t="shared" ref="L579:AQ579" si="313">L580+L601+L612+L623</f>
        <v>0</v>
      </c>
      <c r="M579" s="294">
        <f t="shared" si="313"/>
        <v>7015.875</v>
      </c>
      <c r="N579" s="294">
        <f t="shared" si="313"/>
        <v>7015.875</v>
      </c>
      <c r="O579" s="294">
        <f t="shared" si="313"/>
        <v>14031.75</v>
      </c>
      <c r="P579" s="294">
        <f t="shared" si="313"/>
        <v>28063.5</v>
      </c>
      <c r="Q579" s="294">
        <f t="shared" si="313"/>
        <v>28063.5</v>
      </c>
      <c r="R579" s="294">
        <f t="shared" si="313"/>
        <v>28063.5</v>
      </c>
      <c r="S579" s="294">
        <f t="shared" si="313"/>
        <v>28063.5</v>
      </c>
      <c r="T579" s="294">
        <f t="shared" si="313"/>
        <v>28063.5</v>
      </c>
      <c r="U579" s="294">
        <f t="shared" si="313"/>
        <v>28063.5</v>
      </c>
      <c r="V579" s="294">
        <f t="shared" si="313"/>
        <v>28063.5</v>
      </c>
      <c r="W579" s="294">
        <f t="shared" si="313"/>
        <v>28063.5</v>
      </c>
      <c r="X579" s="294">
        <f t="shared" si="313"/>
        <v>27787.5</v>
      </c>
      <c r="Y579" s="294">
        <f t="shared" si="313"/>
        <v>27787.5</v>
      </c>
      <c r="Z579" s="294">
        <f t="shared" si="313"/>
        <v>27787.5</v>
      </c>
      <c r="AA579" s="294">
        <f t="shared" si="313"/>
        <v>27787.5</v>
      </c>
      <c r="AB579" s="294">
        <f t="shared" si="313"/>
        <v>27787.5</v>
      </c>
      <c r="AC579" s="294">
        <f t="shared" si="313"/>
        <v>27787.5</v>
      </c>
      <c r="AD579" s="294">
        <f t="shared" si="313"/>
        <v>27787.5</v>
      </c>
      <c r="AE579" s="294">
        <f t="shared" si="313"/>
        <v>27787.5</v>
      </c>
      <c r="AF579" s="294">
        <f t="shared" si="313"/>
        <v>27787.5</v>
      </c>
      <c r="AG579" s="294">
        <f t="shared" si="313"/>
        <v>27787.5</v>
      </c>
      <c r="AH579" s="294">
        <f t="shared" si="313"/>
        <v>27787.5</v>
      </c>
      <c r="AI579" s="294">
        <f t="shared" si="313"/>
        <v>27787.5</v>
      </c>
      <c r="AJ579" s="294">
        <f t="shared" si="313"/>
        <v>27514.260000000002</v>
      </c>
      <c r="AK579" s="294">
        <f t="shared" si="313"/>
        <v>27514.260000000002</v>
      </c>
      <c r="AL579" s="294">
        <f t="shared" si="313"/>
        <v>27514.260000000002</v>
      </c>
      <c r="AM579" s="294">
        <f t="shared" si="313"/>
        <v>27514.260000000002</v>
      </c>
      <c r="AN579" s="294">
        <f t="shared" si="313"/>
        <v>27514.260000000002</v>
      </c>
      <c r="AO579" s="294">
        <f t="shared" si="313"/>
        <v>27514.260000000002</v>
      </c>
      <c r="AP579" s="294">
        <f t="shared" si="313"/>
        <v>27514.260000000002</v>
      </c>
      <c r="AQ579" s="294">
        <f t="shared" si="313"/>
        <v>27514.260000000002</v>
      </c>
      <c r="AR579" s="294">
        <f t="shared" ref="AR579:BS579" si="314">AR580+AR601+AR612+AR623</f>
        <v>27514.260000000002</v>
      </c>
      <c r="AS579" s="294">
        <f t="shared" si="314"/>
        <v>27514.260000000002</v>
      </c>
      <c r="AT579" s="294">
        <f t="shared" si="314"/>
        <v>27514.260000000002</v>
      </c>
      <c r="AU579" s="294">
        <f t="shared" si="314"/>
        <v>27514.260000000002</v>
      </c>
      <c r="AV579" s="294">
        <f t="shared" si="314"/>
        <v>0</v>
      </c>
      <c r="AW579" s="294">
        <f t="shared" si="314"/>
        <v>0</v>
      </c>
      <c r="AX579" s="294">
        <f t="shared" si="314"/>
        <v>0</v>
      </c>
      <c r="AY579" s="294">
        <f t="shared" si="314"/>
        <v>0</v>
      </c>
      <c r="AZ579" s="294">
        <f t="shared" si="314"/>
        <v>0</v>
      </c>
      <c r="BA579" s="294">
        <f t="shared" si="314"/>
        <v>0</v>
      </c>
      <c r="BB579" s="294">
        <f t="shared" si="314"/>
        <v>0</v>
      </c>
      <c r="BC579" s="294">
        <f t="shared" si="314"/>
        <v>0</v>
      </c>
      <c r="BD579" s="294">
        <f t="shared" si="314"/>
        <v>0</v>
      </c>
      <c r="BE579" s="294">
        <f t="shared" si="314"/>
        <v>0</v>
      </c>
      <c r="BF579" s="294">
        <f t="shared" si="314"/>
        <v>0</v>
      </c>
      <c r="BG579" s="294">
        <f t="shared" si="314"/>
        <v>0</v>
      </c>
      <c r="BH579" s="294">
        <f t="shared" si="314"/>
        <v>0</v>
      </c>
      <c r="BI579" s="294">
        <f t="shared" si="314"/>
        <v>0</v>
      </c>
      <c r="BJ579" s="294">
        <f t="shared" si="314"/>
        <v>0</v>
      </c>
      <c r="BK579" s="294">
        <f t="shared" si="314"/>
        <v>0</v>
      </c>
      <c r="BL579" s="294">
        <f t="shared" si="314"/>
        <v>0</v>
      </c>
      <c r="BM579" s="294">
        <f t="shared" si="314"/>
        <v>0</v>
      </c>
      <c r="BN579" s="294">
        <f t="shared" si="314"/>
        <v>0</v>
      </c>
      <c r="BO579" s="294">
        <f t="shared" si="314"/>
        <v>0</v>
      </c>
      <c r="BP579" s="294">
        <f t="shared" si="314"/>
        <v>0</v>
      </c>
      <c r="BQ579" s="294">
        <f t="shared" si="314"/>
        <v>0</v>
      </c>
      <c r="BR579" s="294">
        <f t="shared" si="314"/>
        <v>0</v>
      </c>
      <c r="BS579" s="294">
        <f t="shared" si="314"/>
        <v>0</v>
      </c>
    </row>
    <row r="580" spans="2:71" s="79" customFormat="1" outlineLevel="1">
      <c r="B580" s="133" t="str">
        <f>'7. INPUT O&amp;N UC'!D273</f>
        <v>4.6.1</v>
      </c>
      <c r="C580" s="133" t="str">
        <f>'7. INPUT O&amp;N UC'!E273</f>
        <v>O&amp;N UC - NTT - Opex, Purchase</v>
      </c>
      <c r="E580" s="147">
        <f t="shared" si="307"/>
        <v>15295.5</v>
      </c>
      <c r="F580" s="147">
        <f t="shared" si="308"/>
        <v>4171.5</v>
      </c>
      <c r="G580" s="147">
        <f t="shared" si="309"/>
        <v>5562</v>
      </c>
      <c r="H580" s="147">
        <f t="shared" si="310"/>
        <v>5562</v>
      </c>
      <c r="I580" s="147">
        <f t="shared" si="311"/>
        <v>0</v>
      </c>
      <c r="J580" s="147">
        <f t="shared" si="312"/>
        <v>0</v>
      </c>
      <c r="K580" s="160"/>
      <c r="L580" s="147">
        <f t="shared" ref="L580:AQ580" si="315">SUM(L581:L600)</f>
        <v>0</v>
      </c>
      <c r="M580" s="147">
        <f t="shared" si="315"/>
        <v>115.875</v>
      </c>
      <c r="N580" s="147">
        <f t="shared" si="315"/>
        <v>115.875</v>
      </c>
      <c r="O580" s="147">
        <f t="shared" si="315"/>
        <v>231.75</v>
      </c>
      <c r="P580" s="147">
        <f t="shared" si="315"/>
        <v>463.5</v>
      </c>
      <c r="Q580" s="147">
        <f t="shared" si="315"/>
        <v>463.5</v>
      </c>
      <c r="R580" s="147">
        <f t="shared" si="315"/>
        <v>463.5</v>
      </c>
      <c r="S580" s="147">
        <f t="shared" si="315"/>
        <v>463.5</v>
      </c>
      <c r="T580" s="147">
        <f t="shared" si="315"/>
        <v>463.5</v>
      </c>
      <c r="U580" s="147">
        <f t="shared" si="315"/>
        <v>463.5</v>
      </c>
      <c r="V580" s="147">
        <f t="shared" si="315"/>
        <v>463.5</v>
      </c>
      <c r="W580" s="147">
        <f t="shared" si="315"/>
        <v>463.5</v>
      </c>
      <c r="X580" s="147">
        <f t="shared" si="315"/>
        <v>463.5</v>
      </c>
      <c r="Y580" s="147">
        <f t="shared" si="315"/>
        <v>463.5</v>
      </c>
      <c r="Z580" s="147">
        <f t="shared" si="315"/>
        <v>463.5</v>
      </c>
      <c r="AA580" s="147">
        <f t="shared" si="315"/>
        <v>463.5</v>
      </c>
      <c r="AB580" s="147">
        <f t="shared" si="315"/>
        <v>463.5</v>
      </c>
      <c r="AC580" s="147">
        <f t="shared" si="315"/>
        <v>463.5</v>
      </c>
      <c r="AD580" s="147">
        <f t="shared" si="315"/>
        <v>463.5</v>
      </c>
      <c r="AE580" s="147">
        <f t="shared" si="315"/>
        <v>463.5</v>
      </c>
      <c r="AF580" s="147">
        <f t="shared" si="315"/>
        <v>463.5</v>
      </c>
      <c r="AG580" s="147">
        <f t="shared" si="315"/>
        <v>463.5</v>
      </c>
      <c r="AH580" s="147">
        <f t="shared" si="315"/>
        <v>463.5</v>
      </c>
      <c r="AI580" s="147">
        <f t="shared" si="315"/>
        <v>463.5</v>
      </c>
      <c r="AJ580" s="147">
        <f t="shared" si="315"/>
        <v>463.5</v>
      </c>
      <c r="AK580" s="147">
        <f t="shared" si="315"/>
        <v>463.5</v>
      </c>
      <c r="AL580" s="147">
        <f t="shared" si="315"/>
        <v>463.5</v>
      </c>
      <c r="AM580" s="147">
        <f t="shared" si="315"/>
        <v>463.5</v>
      </c>
      <c r="AN580" s="147">
        <f t="shared" si="315"/>
        <v>463.5</v>
      </c>
      <c r="AO580" s="147">
        <f t="shared" si="315"/>
        <v>463.5</v>
      </c>
      <c r="AP580" s="147">
        <f t="shared" si="315"/>
        <v>463.5</v>
      </c>
      <c r="AQ580" s="147">
        <f t="shared" si="315"/>
        <v>463.5</v>
      </c>
      <c r="AR580" s="147">
        <f t="shared" ref="AR580:BS580" si="316">SUM(AR581:AR600)</f>
        <v>463.5</v>
      </c>
      <c r="AS580" s="147">
        <f t="shared" si="316"/>
        <v>463.5</v>
      </c>
      <c r="AT580" s="147">
        <f t="shared" si="316"/>
        <v>463.5</v>
      </c>
      <c r="AU580" s="147">
        <f t="shared" si="316"/>
        <v>463.5</v>
      </c>
      <c r="AV580" s="147">
        <f t="shared" si="316"/>
        <v>0</v>
      </c>
      <c r="AW580" s="147">
        <f t="shared" si="316"/>
        <v>0</v>
      </c>
      <c r="AX580" s="147">
        <f t="shared" si="316"/>
        <v>0</v>
      </c>
      <c r="AY580" s="147">
        <f t="shared" si="316"/>
        <v>0</v>
      </c>
      <c r="AZ580" s="147">
        <f t="shared" si="316"/>
        <v>0</v>
      </c>
      <c r="BA580" s="147">
        <f t="shared" si="316"/>
        <v>0</v>
      </c>
      <c r="BB580" s="147">
        <f t="shared" si="316"/>
        <v>0</v>
      </c>
      <c r="BC580" s="147">
        <f t="shared" si="316"/>
        <v>0</v>
      </c>
      <c r="BD580" s="147">
        <f t="shared" si="316"/>
        <v>0</v>
      </c>
      <c r="BE580" s="147">
        <f t="shared" si="316"/>
        <v>0</v>
      </c>
      <c r="BF580" s="147">
        <f t="shared" si="316"/>
        <v>0</v>
      </c>
      <c r="BG580" s="147">
        <f t="shared" si="316"/>
        <v>0</v>
      </c>
      <c r="BH580" s="147">
        <f t="shared" si="316"/>
        <v>0</v>
      </c>
      <c r="BI580" s="147">
        <f t="shared" si="316"/>
        <v>0</v>
      </c>
      <c r="BJ580" s="147">
        <f t="shared" si="316"/>
        <v>0</v>
      </c>
      <c r="BK580" s="147">
        <f t="shared" si="316"/>
        <v>0</v>
      </c>
      <c r="BL580" s="147">
        <f t="shared" si="316"/>
        <v>0</v>
      </c>
      <c r="BM580" s="147">
        <f t="shared" si="316"/>
        <v>0</v>
      </c>
      <c r="BN580" s="147">
        <f t="shared" si="316"/>
        <v>0</v>
      </c>
      <c r="BO580" s="147">
        <f t="shared" si="316"/>
        <v>0</v>
      </c>
      <c r="BP580" s="147">
        <f t="shared" si="316"/>
        <v>0</v>
      </c>
      <c r="BQ580" s="147">
        <f t="shared" si="316"/>
        <v>0</v>
      </c>
      <c r="BR580" s="147">
        <f t="shared" si="316"/>
        <v>0</v>
      </c>
      <c r="BS580" s="147">
        <f t="shared" si="316"/>
        <v>0</v>
      </c>
    </row>
    <row r="581" spans="2:71" s="80" customFormat="1" outlineLevel="2">
      <c r="B581" s="129" t="str">
        <f>'7. INPUT O&amp;N UC'!D277</f>
        <v>O&amp;N UC-4.6.1-Item #1</v>
      </c>
      <c r="C581" s="129">
        <f>'7. INPUT O&amp;N UC'!F277</f>
        <v>0</v>
      </c>
      <c r="E581" s="148">
        <f t="shared" si="307"/>
        <v>0</v>
      </c>
      <c r="F581" s="148">
        <f t="shared" si="308"/>
        <v>0</v>
      </c>
      <c r="G581" s="148">
        <f t="shared" si="309"/>
        <v>0</v>
      </c>
      <c r="H581" s="148">
        <f t="shared" si="310"/>
        <v>0</v>
      </c>
      <c r="I581" s="148">
        <f t="shared" si="311"/>
        <v>0</v>
      </c>
      <c r="J581" s="148">
        <f t="shared" si="312"/>
        <v>0</v>
      </c>
      <c r="K581" s="160"/>
      <c r="L581" s="148">
        <f>L$77*'7. INPUT O&amp;N UC'!$L277*'7. INPUT O&amp;N UC'!$M277</f>
        <v>0</v>
      </c>
      <c r="M581" s="148">
        <f>M$77*'7. INPUT O&amp;N UC'!$L277*'7. INPUT O&amp;N UC'!$M277</f>
        <v>0</v>
      </c>
      <c r="N581" s="148">
        <f>N$77*'7. INPUT O&amp;N UC'!$L277*'7. INPUT O&amp;N UC'!$M277</f>
        <v>0</v>
      </c>
      <c r="O581" s="148">
        <f>O$77*'7. INPUT O&amp;N UC'!$L277*'7. INPUT O&amp;N UC'!$M277</f>
        <v>0</v>
      </c>
      <c r="P581" s="148">
        <f>P$77*'7. INPUT O&amp;N UC'!$L277*'7. INPUT O&amp;N UC'!$M277</f>
        <v>0</v>
      </c>
      <c r="Q581" s="148">
        <f>Q$77*'7. INPUT O&amp;N UC'!$L277*'7. INPUT O&amp;N UC'!$M277</f>
        <v>0</v>
      </c>
      <c r="R581" s="148">
        <f>R$77*'7. INPUT O&amp;N UC'!$L277*'7. INPUT O&amp;N UC'!$M277</f>
        <v>0</v>
      </c>
      <c r="S581" s="148">
        <f>S$77*'7. INPUT O&amp;N UC'!$L277*'7. INPUT O&amp;N UC'!$M277</f>
        <v>0</v>
      </c>
      <c r="T581" s="148">
        <f>T$77*'7. INPUT O&amp;N UC'!$L277*'7. INPUT O&amp;N UC'!$M277</f>
        <v>0</v>
      </c>
      <c r="U581" s="148">
        <f>U$77*'7. INPUT O&amp;N UC'!$L277*'7. INPUT O&amp;N UC'!$M277</f>
        <v>0</v>
      </c>
      <c r="V581" s="148">
        <f>V$77*'7. INPUT O&amp;N UC'!$L277*'7. INPUT O&amp;N UC'!$M277</f>
        <v>0</v>
      </c>
      <c r="W581" s="148">
        <f>W$77*'7. INPUT O&amp;N UC'!$L277*'7. INPUT O&amp;N UC'!$M277</f>
        <v>0</v>
      </c>
      <c r="X581" s="148">
        <f>X$77*'7. INPUT O&amp;N UC'!$L277*'7. INPUT O&amp;N UC'!$M277*(1+'7. INPUT O&amp;N UC'!$N277)</f>
        <v>0</v>
      </c>
      <c r="Y581" s="148">
        <f>Y$77*'7. INPUT O&amp;N UC'!$L277*'7. INPUT O&amp;N UC'!$M277*(1+'7. INPUT O&amp;N UC'!$N277)</f>
        <v>0</v>
      </c>
      <c r="Z581" s="148">
        <f>Z$77*'7. INPUT O&amp;N UC'!$L277*'7. INPUT O&amp;N UC'!$M277*(1+'7. INPUT O&amp;N UC'!$N277)</f>
        <v>0</v>
      </c>
      <c r="AA581" s="148">
        <f>AA$77*'7. INPUT O&amp;N UC'!$L277*'7. INPUT O&amp;N UC'!$M277*(1+'7. INPUT O&amp;N UC'!$N277)</f>
        <v>0</v>
      </c>
      <c r="AB581" s="148">
        <f>AB$77*'7. INPUT O&amp;N UC'!$L277*'7. INPUT O&amp;N UC'!$M277*(1+'7. INPUT O&amp;N UC'!$N277)</f>
        <v>0</v>
      </c>
      <c r="AC581" s="148">
        <f>AC$77*'7. INPUT O&amp;N UC'!$L277*'7. INPUT O&amp;N UC'!$M277*(1+'7. INPUT O&amp;N UC'!$N277)</f>
        <v>0</v>
      </c>
      <c r="AD581" s="148">
        <f>AD$77*'7. INPUT O&amp;N UC'!$L277*'7. INPUT O&amp;N UC'!$M277*(1+'7. INPUT O&amp;N UC'!$N277)</f>
        <v>0</v>
      </c>
      <c r="AE581" s="148">
        <f>AE$77*'7. INPUT O&amp;N UC'!$L277*'7. INPUT O&amp;N UC'!$M277*(1+'7. INPUT O&amp;N UC'!$N277)</f>
        <v>0</v>
      </c>
      <c r="AF581" s="148">
        <f>AF$77*'7. INPUT O&amp;N UC'!$L277*'7. INPUT O&amp;N UC'!$M277*(1+'7. INPUT O&amp;N UC'!$N277)</f>
        <v>0</v>
      </c>
      <c r="AG581" s="148">
        <f>AG$77*'7. INPUT O&amp;N UC'!$L277*'7. INPUT O&amp;N UC'!$M277*(1+'7. INPUT O&amp;N UC'!$N277)</f>
        <v>0</v>
      </c>
      <c r="AH581" s="148">
        <f>AH$77*'7. INPUT O&amp;N UC'!$L277*'7. INPUT O&amp;N UC'!$M277*(1+'7. INPUT O&amp;N UC'!$N277)</f>
        <v>0</v>
      </c>
      <c r="AI581" s="148">
        <f>AI$77*'7. INPUT O&amp;N UC'!$L277*'7. INPUT O&amp;N UC'!$M277*(1+'7. INPUT O&amp;N UC'!$N277)</f>
        <v>0</v>
      </c>
      <c r="AJ581" s="148">
        <f>AJ$77*'7. INPUT O&amp;N UC'!$L277*'7. INPUT O&amp;N UC'!$M277*(1+'7. INPUT O&amp;N UC'!$N277)^2</f>
        <v>0</v>
      </c>
      <c r="AK581" s="148">
        <f>AK$77*'7. INPUT O&amp;N UC'!$L277*'7. INPUT O&amp;N UC'!$M277*(1+'7. INPUT O&amp;N UC'!$N277)^2</f>
        <v>0</v>
      </c>
      <c r="AL581" s="148">
        <f>AL$77*'7. INPUT O&amp;N UC'!$L277*'7. INPUT O&amp;N UC'!$M277*(1+'7. INPUT O&amp;N UC'!$N277)^2</f>
        <v>0</v>
      </c>
      <c r="AM581" s="148">
        <f>AM$77*'7. INPUT O&amp;N UC'!$L277*'7. INPUT O&amp;N UC'!$M277*(1+'7. INPUT O&amp;N UC'!$N277)^2</f>
        <v>0</v>
      </c>
      <c r="AN581" s="148">
        <f>AN$77*'7. INPUT O&amp;N UC'!$L277*'7. INPUT O&amp;N UC'!$M277*(1+'7. INPUT O&amp;N UC'!$N277)^2</f>
        <v>0</v>
      </c>
      <c r="AO581" s="148">
        <f>AO$77*'7. INPUT O&amp;N UC'!$L277*'7. INPUT O&amp;N UC'!$M277*(1+'7. INPUT O&amp;N UC'!$N277)^2</f>
        <v>0</v>
      </c>
      <c r="AP581" s="148">
        <f>AP$77*'7. INPUT O&amp;N UC'!$L277*'7. INPUT O&amp;N UC'!$M277*(1+'7. INPUT O&amp;N UC'!$N277)^2</f>
        <v>0</v>
      </c>
      <c r="AQ581" s="148">
        <f>AQ$77*'7. INPUT O&amp;N UC'!$L277*'7. INPUT O&amp;N UC'!$M277*(1+'7. INPUT O&amp;N UC'!$N277)^2</f>
        <v>0</v>
      </c>
      <c r="AR581" s="148">
        <f>AR$77*'7. INPUT O&amp;N UC'!$L277*'7. INPUT O&amp;N UC'!$M277*(1+'7. INPUT O&amp;N UC'!$N277)^2</f>
        <v>0</v>
      </c>
      <c r="AS581" s="148">
        <f>AS$77*'7. INPUT O&amp;N UC'!$L277*'7. INPUT O&amp;N UC'!$M277*(1+'7. INPUT O&amp;N UC'!$N277)^2</f>
        <v>0</v>
      </c>
      <c r="AT581" s="148">
        <f>AT$77*'7. INPUT O&amp;N UC'!$L277*'7. INPUT O&amp;N UC'!$M277*(1+'7. INPUT O&amp;N UC'!$N277)^2</f>
        <v>0</v>
      </c>
      <c r="AU581" s="148">
        <f>AU$77*'7. INPUT O&amp;N UC'!$L277*'7. INPUT O&amp;N UC'!$M277*(1+'7. INPUT O&amp;N UC'!$N277)^2</f>
        <v>0</v>
      </c>
      <c r="AV581" s="148">
        <f>AV$77*'7. INPUT O&amp;N UC'!$L277*'7. INPUT O&amp;N UC'!$M277*(1+'7. INPUT O&amp;N UC'!$N277)^3</f>
        <v>0</v>
      </c>
      <c r="AW581" s="148">
        <f>AW$77*'7. INPUT O&amp;N UC'!$L277*'7. INPUT O&amp;N UC'!$M277*(1+'7. INPUT O&amp;N UC'!$N277)^3</f>
        <v>0</v>
      </c>
      <c r="AX581" s="148">
        <f>AX$77*'7. INPUT O&amp;N UC'!$L277*'7. INPUT O&amp;N UC'!$M277*(1+'7. INPUT O&amp;N UC'!$N277)^3</f>
        <v>0</v>
      </c>
      <c r="AY581" s="148">
        <f>AY$77*'7. INPUT O&amp;N UC'!$L277*'7. INPUT O&amp;N UC'!$M277*(1+'7. INPUT O&amp;N UC'!$N277)^3</f>
        <v>0</v>
      </c>
      <c r="AZ581" s="148">
        <f>AZ$77*'7. INPUT O&amp;N UC'!$L277*'7. INPUT O&amp;N UC'!$M277*(1+'7. INPUT O&amp;N UC'!$N277)^3</f>
        <v>0</v>
      </c>
      <c r="BA581" s="148">
        <f>BA$77*'7. INPUT O&amp;N UC'!$L277*'7. INPUT O&amp;N UC'!$M277*(1+'7. INPUT O&amp;N UC'!$N277)^3</f>
        <v>0</v>
      </c>
      <c r="BB581" s="148">
        <f>BB$77*'7. INPUT O&amp;N UC'!$L277*'7. INPUT O&amp;N UC'!$M277*(1+'7. INPUT O&amp;N UC'!$N277)^3</f>
        <v>0</v>
      </c>
      <c r="BC581" s="148">
        <f>BC$77*'7. INPUT O&amp;N UC'!$L277*'7. INPUT O&amp;N UC'!$M277*(1+'7. INPUT O&amp;N UC'!$N277)^3</f>
        <v>0</v>
      </c>
      <c r="BD581" s="148">
        <f>BD$77*'7. INPUT O&amp;N UC'!$L277*'7. INPUT O&amp;N UC'!$M277*(1+'7. INPUT O&amp;N UC'!$N277)^3</f>
        <v>0</v>
      </c>
      <c r="BE581" s="148">
        <f>BE$77*'7. INPUT O&amp;N UC'!$L277*'7. INPUT O&amp;N UC'!$M277*(1+'7. INPUT O&amp;N UC'!$N277)^3</f>
        <v>0</v>
      </c>
      <c r="BF581" s="148">
        <f>BF$77*'7. INPUT O&amp;N UC'!$L277*'7. INPUT O&amp;N UC'!$M277*(1+'7. INPUT O&amp;N UC'!$N277)^3</f>
        <v>0</v>
      </c>
      <c r="BG581" s="148">
        <f>BG$77*'7. INPUT O&amp;N UC'!$L277*'7. INPUT O&amp;N UC'!$M277*(1+'7. INPUT O&amp;N UC'!$N277)^3</f>
        <v>0</v>
      </c>
      <c r="BH581" s="148">
        <f>BH$77*'7. INPUT O&amp;N UC'!$L277*'7. INPUT O&amp;N UC'!$M277*(1+'7. INPUT O&amp;N UC'!$N277)^4</f>
        <v>0</v>
      </c>
      <c r="BI581" s="148">
        <f>BI$77*'7. INPUT O&amp;N UC'!$L277*'7. INPUT O&amp;N UC'!$M277*(1+'7. INPUT O&amp;N UC'!$N277)^4</f>
        <v>0</v>
      </c>
      <c r="BJ581" s="148">
        <f>BJ$77*'7. INPUT O&amp;N UC'!$L277*'7. INPUT O&amp;N UC'!$M277*(1+'7. INPUT O&amp;N UC'!$N277)^4</f>
        <v>0</v>
      </c>
      <c r="BK581" s="148">
        <f>BK$77*'7. INPUT O&amp;N UC'!$L277*'7. INPUT O&amp;N UC'!$M277*(1+'7. INPUT O&amp;N UC'!$N277)^4</f>
        <v>0</v>
      </c>
      <c r="BL581" s="148">
        <f>BL$77*'7. INPUT O&amp;N UC'!$L277*'7. INPUT O&amp;N UC'!$M277*(1+'7. INPUT O&amp;N UC'!$N277)^4</f>
        <v>0</v>
      </c>
      <c r="BM581" s="148">
        <f>BM$77*'7. INPUT O&amp;N UC'!$L277*'7. INPUT O&amp;N UC'!$M277*(1+'7. INPUT O&amp;N UC'!$N277)^4</f>
        <v>0</v>
      </c>
      <c r="BN581" s="148">
        <f>BN$77*'7. INPUT O&amp;N UC'!$L277*'7. INPUT O&amp;N UC'!$M277*(1+'7. INPUT O&amp;N UC'!$N277)^4</f>
        <v>0</v>
      </c>
      <c r="BO581" s="148">
        <f>BO$77*'7. INPUT O&amp;N UC'!$L277*'7. INPUT O&amp;N UC'!$M277*(1+'7. INPUT O&amp;N UC'!$N277)^4</f>
        <v>0</v>
      </c>
      <c r="BP581" s="148">
        <f>BP$77*'7. INPUT O&amp;N UC'!$L277*'7. INPUT O&amp;N UC'!$M277*(1+'7. INPUT O&amp;N UC'!$N277)^4</f>
        <v>0</v>
      </c>
      <c r="BQ581" s="148">
        <f>BQ$77*'7. INPUT O&amp;N UC'!$L277*'7. INPUT O&amp;N UC'!$M277*(1+'7. INPUT O&amp;N UC'!$N277)^4</f>
        <v>0</v>
      </c>
      <c r="BR581" s="148">
        <f>BR$77*'7. INPUT O&amp;N UC'!$L277*'7. INPUT O&amp;N UC'!$M277*(1+'7. INPUT O&amp;N UC'!$N277)^4</f>
        <v>0</v>
      </c>
      <c r="BS581" s="148">
        <f>BS$77*'7. INPUT O&amp;N UC'!$L277*'7. INPUT O&amp;N UC'!$M277*(1+'7. INPUT O&amp;N UC'!$N277)^4</f>
        <v>0</v>
      </c>
    </row>
    <row r="582" spans="2:71" s="80" customFormat="1" ht="16" outlineLevel="2">
      <c r="B582" s="129" t="str">
        <f>'7. INPUT O&amp;N UC'!D278</f>
        <v>O&amp;N UC-4.6.1-Item #2</v>
      </c>
      <c r="C582" s="129">
        <f>'7. INPUT O&amp;N UC'!F278</f>
        <v>0</v>
      </c>
      <c r="E582" s="148">
        <f t="shared" si="307"/>
        <v>0</v>
      </c>
      <c r="F582" s="148">
        <f t="shared" si="308"/>
        <v>0</v>
      </c>
      <c r="G582" s="148">
        <f t="shared" si="309"/>
        <v>0</v>
      </c>
      <c r="H582" s="148">
        <f t="shared" si="310"/>
        <v>0</v>
      </c>
      <c r="I582" s="148">
        <f t="shared" si="311"/>
        <v>0</v>
      </c>
      <c r="J582" s="148">
        <f t="shared" si="312"/>
        <v>0</v>
      </c>
      <c r="K582" s="161"/>
      <c r="L582" s="148">
        <f>L$77*'7. INPUT O&amp;N UC'!$L278*'7. INPUT O&amp;N UC'!$M278</f>
        <v>0</v>
      </c>
      <c r="M582" s="148">
        <f>M$77*'7. INPUT O&amp;N UC'!$L278*'7. INPUT O&amp;N UC'!$M278</f>
        <v>0</v>
      </c>
      <c r="N582" s="148">
        <f>N$77*'7. INPUT O&amp;N UC'!$L278*'7. INPUT O&amp;N UC'!$M278</f>
        <v>0</v>
      </c>
      <c r="O582" s="148">
        <f>O$77*'7. INPUT O&amp;N UC'!$L278*'7. INPUT O&amp;N UC'!$M278</f>
        <v>0</v>
      </c>
      <c r="P582" s="148">
        <f>P$77*'7. INPUT O&amp;N UC'!$L278*'7. INPUT O&amp;N UC'!$M278</f>
        <v>0</v>
      </c>
      <c r="Q582" s="148">
        <f>Q$77*'7. INPUT O&amp;N UC'!$L278*'7. INPUT O&amp;N UC'!$M278</f>
        <v>0</v>
      </c>
      <c r="R582" s="148">
        <f>R$77*'7. INPUT O&amp;N UC'!$L278*'7. INPUT O&amp;N UC'!$M278</f>
        <v>0</v>
      </c>
      <c r="S582" s="148">
        <f>S$77*'7. INPUT O&amp;N UC'!$L278*'7. INPUT O&amp;N UC'!$M278</f>
        <v>0</v>
      </c>
      <c r="T582" s="148">
        <f>T$77*'7. INPUT O&amp;N UC'!$L278*'7. INPUT O&amp;N UC'!$M278</f>
        <v>0</v>
      </c>
      <c r="U582" s="148">
        <f>U$77*'7. INPUT O&amp;N UC'!$L278*'7. INPUT O&amp;N UC'!$M278</f>
        <v>0</v>
      </c>
      <c r="V582" s="148">
        <f>V$77*'7. INPUT O&amp;N UC'!$L278*'7. INPUT O&amp;N UC'!$M278</f>
        <v>0</v>
      </c>
      <c r="W582" s="148">
        <f>W$77*'7. INPUT O&amp;N UC'!$L278*'7. INPUT O&amp;N UC'!$M278</f>
        <v>0</v>
      </c>
      <c r="X582" s="148">
        <f>X$77*'7. INPUT O&amp;N UC'!$L278*'7. INPUT O&amp;N UC'!$M278*(1+'7. INPUT O&amp;N UC'!$N278)</f>
        <v>0</v>
      </c>
      <c r="Y582" s="148">
        <f>Y$77*'7. INPUT O&amp;N UC'!$L278*'7. INPUT O&amp;N UC'!$M278*(1+'7. INPUT O&amp;N UC'!$N278)</f>
        <v>0</v>
      </c>
      <c r="Z582" s="148">
        <f>Z$77*'7. INPUT O&amp;N UC'!$L278*'7. INPUT O&amp;N UC'!$M278*(1+'7. INPUT O&amp;N UC'!$N278)</f>
        <v>0</v>
      </c>
      <c r="AA582" s="148">
        <f>AA$77*'7. INPUT O&amp;N UC'!$L278*'7. INPUT O&amp;N UC'!$M278*(1+'7. INPUT O&amp;N UC'!$N278)</f>
        <v>0</v>
      </c>
      <c r="AB582" s="148">
        <f>AB$77*'7. INPUT O&amp;N UC'!$L278*'7. INPUT O&amp;N UC'!$M278*(1+'7. INPUT O&amp;N UC'!$N278)</f>
        <v>0</v>
      </c>
      <c r="AC582" s="148">
        <f>AC$77*'7. INPUT O&amp;N UC'!$L278*'7. INPUT O&amp;N UC'!$M278*(1+'7. INPUT O&amp;N UC'!$N278)</f>
        <v>0</v>
      </c>
      <c r="AD582" s="148">
        <f>AD$77*'7. INPUT O&amp;N UC'!$L278*'7. INPUT O&amp;N UC'!$M278*(1+'7. INPUT O&amp;N UC'!$N278)</f>
        <v>0</v>
      </c>
      <c r="AE582" s="148">
        <f>AE$77*'7. INPUT O&amp;N UC'!$L278*'7. INPUT O&amp;N UC'!$M278*(1+'7. INPUT O&amp;N UC'!$N278)</f>
        <v>0</v>
      </c>
      <c r="AF582" s="148">
        <f>AF$77*'7. INPUT O&amp;N UC'!$L278*'7. INPUT O&amp;N UC'!$M278*(1+'7. INPUT O&amp;N UC'!$N278)</f>
        <v>0</v>
      </c>
      <c r="AG582" s="148">
        <f>AG$77*'7. INPUT O&amp;N UC'!$L278*'7. INPUT O&amp;N UC'!$M278*(1+'7. INPUT O&amp;N UC'!$N278)</f>
        <v>0</v>
      </c>
      <c r="AH582" s="148">
        <f>AH$77*'7. INPUT O&amp;N UC'!$L278*'7. INPUT O&amp;N UC'!$M278*(1+'7. INPUT O&amp;N UC'!$N278)</f>
        <v>0</v>
      </c>
      <c r="AI582" s="148">
        <f>AI$77*'7. INPUT O&amp;N UC'!$L278*'7. INPUT O&amp;N UC'!$M278*(1+'7. INPUT O&amp;N UC'!$N278)</f>
        <v>0</v>
      </c>
      <c r="AJ582" s="148">
        <f>AJ$77*'7. INPUT O&amp;N UC'!$L278*'7. INPUT O&amp;N UC'!$M278*(1+'7. INPUT O&amp;N UC'!$N278)^2</f>
        <v>0</v>
      </c>
      <c r="AK582" s="148">
        <f>AK$77*'7. INPUT O&amp;N UC'!$L278*'7. INPUT O&amp;N UC'!$M278*(1+'7. INPUT O&amp;N UC'!$N278)^2</f>
        <v>0</v>
      </c>
      <c r="AL582" s="148">
        <f>AL$77*'7. INPUT O&amp;N UC'!$L278*'7. INPUT O&amp;N UC'!$M278*(1+'7. INPUT O&amp;N UC'!$N278)^2</f>
        <v>0</v>
      </c>
      <c r="AM582" s="148">
        <f>AM$77*'7. INPUT O&amp;N UC'!$L278*'7. INPUT O&amp;N UC'!$M278*(1+'7. INPUT O&amp;N UC'!$N278)^2</f>
        <v>0</v>
      </c>
      <c r="AN582" s="148">
        <f>AN$77*'7. INPUT O&amp;N UC'!$L278*'7. INPUT O&amp;N UC'!$M278*(1+'7. INPUT O&amp;N UC'!$N278)^2</f>
        <v>0</v>
      </c>
      <c r="AO582" s="148">
        <f>AO$77*'7. INPUT O&amp;N UC'!$L278*'7. INPUT O&amp;N UC'!$M278*(1+'7. INPUT O&amp;N UC'!$N278)^2</f>
        <v>0</v>
      </c>
      <c r="AP582" s="148">
        <f>AP$77*'7. INPUT O&amp;N UC'!$L278*'7. INPUT O&amp;N UC'!$M278*(1+'7. INPUT O&amp;N UC'!$N278)^2</f>
        <v>0</v>
      </c>
      <c r="AQ582" s="148">
        <f>AQ$77*'7. INPUT O&amp;N UC'!$L278*'7. INPUT O&amp;N UC'!$M278*(1+'7. INPUT O&amp;N UC'!$N278)^2</f>
        <v>0</v>
      </c>
      <c r="AR582" s="148">
        <f>AR$77*'7. INPUT O&amp;N UC'!$L278*'7. INPUT O&amp;N UC'!$M278*(1+'7. INPUT O&amp;N UC'!$N278)^2</f>
        <v>0</v>
      </c>
      <c r="AS582" s="148">
        <f>AS$77*'7. INPUT O&amp;N UC'!$L278*'7. INPUT O&amp;N UC'!$M278*(1+'7. INPUT O&amp;N UC'!$N278)^2</f>
        <v>0</v>
      </c>
      <c r="AT582" s="148">
        <f>AT$77*'7. INPUT O&amp;N UC'!$L278*'7. INPUT O&amp;N UC'!$M278*(1+'7. INPUT O&amp;N UC'!$N278)^2</f>
        <v>0</v>
      </c>
      <c r="AU582" s="148">
        <f>AU$77*'7. INPUT O&amp;N UC'!$L278*'7. INPUT O&amp;N UC'!$M278*(1+'7. INPUT O&amp;N UC'!$N278)^2</f>
        <v>0</v>
      </c>
      <c r="AV582" s="148">
        <f>AV$77*'7. INPUT O&amp;N UC'!$L278*'7. INPUT O&amp;N UC'!$M278*(1+'7. INPUT O&amp;N UC'!$N278)^3</f>
        <v>0</v>
      </c>
      <c r="AW582" s="148">
        <f>AW$77*'7. INPUT O&amp;N UC'!$L278*'7. INPUT O&amp;N UC'!$M278*(1+'7. INPUT O&amp;N UC'!$N278)^3</f>
        <v>0</v>
      </c>
      <c r="AX582" s="148">
        <f>AX$77*'7. INPUT O&amp;N UC'!$L278*'7. INPUT O&amp;N UC'!$M278*(1+'7. INPUT O&amp;N UC'!$N278)^3</f>
        <v>0</v>
      </c>
      <c r="AY582" s="148">
        <f>AY$77*'7. INPUT O&amp;N UC'!$L278*'7. INPUT O&amp;N UC'!$M278*(1+'7. INPUT O&amp;N UC'!$N278)^3</f>
        <v>0</v>
      </c>
      <c r="AZ582" s="148">
        <f>AZ$77*'7. INPUT O&amp;N UC'!$L278*'7. INPUT O&amp;N UC'!$M278*(1+'7. INPUT O&amp;N UC'!$N278)^3</f>
        <v>0</v>
      </c>
      <c r="BA582" s="148">
        <f>BA$77*'7. INPUT O&amp;N UC'!$L278*'7. INPUT O&amp;N UC'!$M278*(1+'7. INPUT O&amp;N UC'!$N278)^3</f>
        <v>0</v>
      </c>
      <c r="BB582" s="148">
        <f>BB$77*'7. INPUT O&amp;N UC'!$L278*'7. INPUT O&amp;N UC'!$M278*(1+'7. INPUT O&amp;N UC'!$N278)^3</f>
        <v>0</v>
      </c>
      <c r="BC582" s="148">
        <f>BC$77*'7. INPUT O&amp;N UC'!$L278*'7. INPUT O&amp;N UC'!$M278*(1+'7. INPUT O&amp;N UC'!$N278)^3</f>
        <v>0</v>
      </c>
      <c r="BD582" s="148">
        <f>BD$77*'7. INPUT O&amp;N UC'!$L278*'7. INPUT O&amp;N UC'!$M278*(1+'7. INPUT O&amp;N UC'!$N278)^3</f>
        <v>0</v>
      </c>
      <c r="BE582" s="148">
        <f>BE$77*'7. INPUT O&amp;N UC'!$L278*'7. INPUT O&amp;N UC'!$M278*(1+'7. INPUT O&amp;N UC'!$N278)^3</f>
        <v>0</v>
      </c>
      <c r="BF582" s="148">
        <f>BF$77*'7. INPUT O&amp;N UC'!$L278*'7. INPUT O&amp;N UC'!$M278*(1+'7. INPUT O&amp;N UC'!$N278)^3</f>
        <v>0</v>
      </c>
      <c r="BG582" s="148">
        <f>BG$77*'7. INPUT O&amp;N UC'!$L278*'7. INPUT O&amp;N UC'!$M278*(1+'7. INPUT O&amp;N UC'!$N278)^3</f>
        <v>0</v>
      </c>
      <c r="BH582" s="148">
        <f>BH$77*'7. INPUT O&amp;N UC'!$L278*'7. INPUT O&amp;N UC'!$M278*(1+'7. INPUT O&amp;N UC'!$N278)^4</f>
        <v>0</v>
      </c>
      <c r="BI582" s="148">
        <f>BI$77*'7. INPUT O&amp;N UC'!$L278*'7. INPUT O&amp;N UC'!$M278*(1+'7. INPUT O&amp;N UC'!$N278)^4</f>
        <v>0</v>
      </c>
      <c r="BJ582" s="148">
        <f>BJ$77*'7. INPUT O&amp;N UC'!$L278*'7. INPUT O&amp;N UC'!$M278*(1+'7. INPUT O&amp;N UC'!$N278)^4</f>
        <v>0</v>
      </c>
      <c r="BK582" s="148">
        <f>BK$77*'7. INPUT O&amp;N UC'!$L278*'7. INPUT O&amp;N UC'!$M278*(1+'7. INPUT O&amp;N UC'!$N278)^4</f>
        <v>0</v>
      </c>
      <c r="BL582" s="148">
        <f>BL$77*'7. INPUT O&amp;N UC'!$L278*'7. INPUT O&amp;N UC'!$M278*(1+'7. INPUT O&amp;N UC'!$N278)^4</f>
        <v>0</v>
      </c>
      <c r="BM582" s="148">
        <f>BM$77*'7. INPUT O&amp;N UC'!$L278*'7. INPUT O&amp;N UC'!$M278*(1+'7. INPUT O&amp;N UC'!$N278)^4</f>
        <v>0</v>
      </c>
      <c r="BN582" s="148">
        <f>BN$77*'7. INPUT O&amp;N UC'!$L278*'7. INPUT O&amp;N UC'!$M278*(1+'7. INPUT O&amp;N UC'!$N278)^4</f>
        <v>0</v>
      </c>
      <c r="BO582" s="148">
        <f>BO$77*'7. INPUT O&amp;N UC'!$L278*'7. INPUT O&amp;N UC'!$M278*(1+'7. INPUT O&amp;N UC'!$N278)^4</f>
        <v>0</v>
      </c>
      <c r="BP582" s="148">
        <f>BP$77*'7. INPUT O&amp;N UC'!$L278*'7. INPUT O&amp;N UC'!$M278*(1+'7. INPUT O&amp;N UC'!$N278)^4</f>
        <v>0</v>
      </c>
      <c r="BQ582" s="148">
        <f>BQ$77*'7. INPUT O&amp;N UC'!$L278*'7. INPUT O&amp;N UC'!$M278*(1+'7. INPUT O&amp;N UC'!$N278)^4</f>
        <v>0</v>
      </c>
      <c r="BR582" s="148">
        <f>BR$77*'7. INPUT O&amp;N UC'!$L278*'7. INPUT O&amp;N UC'!$M278*(1+'7. INPUT O&amp;N UC'!$N278)^4</f>
        <v>0</v>
      </c>
      <c r="BS582" s="148">
        <f>BS$77*'7. INPUT O&amp;N UC'!$L278*'7. INPUT O&amp;N UC'!$M278*(1+'7. INPUT O&amp;N UC'!$N278)^4</f>
        <v>0</v>
      </c>
    </row>
    <row r="583" spans="2:71" s="80" customFormat="1" outlineLevel="2">
      <c r="B583" s="129" t="str">
        <f>'7. INPUT O&amp;N UC'!D279</f>
        <v>O&amp;N UC-4.6.1-Item #3</v>
      </c>
      <c r="C583" s="129" t="str">
        <f>'7. INPUT O&amp;N UC'!F279</f>
        <v>Crowd Monitoring - EPU ASU S/W</v>
      </c>
      <c r="E583" s="148">
        <f t="shared" si="307"/>
        <v>2062.5</v>
      </c>
      <c r="F583" s="148">
        <f t="shared" si="308"/>
        <v>562.5</v>
      </c>
      <c r="G583" s="148">
        <f t="shared" si="309"/>
        <v>750</v>
      </c>
      <c r="H583" s="148">
        <f t="shared" si="310"/>
        <v>750</v>
      </c>
      <c r="I583" s="148">
        <f t="shared" si="311"/>
        <v>0</v>
      </c>
      <c r="J583" s="148">
        <f t="shared" si="312"/>
        <v>0</v>
      </c>
      <c r="K583" s="159"/>
      <c r="L583" s="148">
        <f>L$77*'7. INPUT O&amp;N UC'!$L279*'7. INPUT O&amp;N UC'!$M279</f>
        <v>0</v>
      </c>
      <c r="M583" s="148">
        <f>M$77*'7. INPUT O&amp;N UC'!$L279*'7. INPUT O&amp;N UC'!$M279</f>
        <v>15.625</v>
      </c>
      <c r="N583" s="148">
        <f>N$77*'7. INPUT O&amp;N UC'!$L279*'7. INPUT O&amp;N UC'!$M279</f>
        <v>15.625</v>
      </c>
      <c r="O583" s="148">
        <f>O$77*'7. INPUT O&amp;N UC'!$L279*'7. INPUT O&amp;N UC'!$M279</f>
        <v>31.25</v>
      </c>
      <c r="P583" s="148">
        <f>P$77*'7. INPUT O&amp;N UC'!$L279*'7. INPUT O&amp;N UC'!$M279</f>
        <v>62.5</v>
      </c>
      <c r="Q583" s="148">
        <f>Q$77*'7. INPUT O&amp;N UC'!$L279*'7. INPUT O&amp;N UC'!$M279</f>
        <v>62.5</v>
      </c>
      <c r="R583" s="148">
        <f>R$77*'7. INPUT O&amp;N UC'!$L279*'7. INPUT O&amp;N UC'!$M279</f>
        <v>62.5</v>
      </c>
      <c r="S583" s="148">
        <f>S$77*'7. INPUT O&amp;N UC'!$L279*'7. INPUT O&amp;N UC'!$M279</f>
        <v>62.5</v>
      </c>
      <c r="T583" s="148">
        <f>T$77*'7. INPUT O&amp;N UC'!$L279*'7. INPUT O&amp;N UC'!$M279</f>
        <v>62.5</v>
      </c>
      <c r="U583" s="148">
        <f>U$77*'7. INPUT O&amp;N UC'!$L279*'7. INPUT O&amp;N UC'!$M279</f>
        <v>62.5</v>
      </c>
      <c r="V583" s="148">
        <f>V$77*'7. INPUT O&amp;N UC'!$L279*'7. INPUT O&amp;N UC'!$M279</f>
        <v>62.5</v>
      </c>
      <c r="W583" s="148">
        <f>W$77*'7. INPUT O&amp;N UC'!$L279*'7. INPUT O&amp;N UC'!$M279</f>
        <v>62.5</v>
      </c>
      <c r="X583" s="148">
        <f>X$77*'7. INPUT O&amp;N UC'!$L279*'7. INPUT O&amp;N UC'!$M279*(1+'7. INPUT O&amp;N UC'!$N279)</f>
        <v>62.5</v>
      </c>
      <c r="Y583" s="148">
        <f>Y$77*'7. INPUT O&amp;N UC'!$L279*'7. INPUT O&amp;N UC'!$M279*(1+'7. INPUT O&amp;N UC'!$N279)</f>
        <v>62.5</v>
      </c>
      <c r="Z583" s="148">
        <f>Z$77*'7. INPUT O&amp;N UC'!$L279*'7. INPUT O&amp;N UC'!$M279*(1+'7. INPUT O&amp;N UC'!$N279)</f>
        <v>62.5</v>
      </c>
      <c r="AA583" s="148">
        <f>AA$77*'7. INPUT O&amp;N UC'!$L279*'7. INPUT O&amp;N UC'!$M279*(1+'7. INPUT O&amp;N UC'!$N279)</f>
        <v>62.5</v>
      </c>
      <c r="AB583" s="148">
        <f>AB$77*'7. INPUT O&amp;N UC'!$L279*'7. INPUT O&amp;N UC'!$M279*(1+'7. INPUT O&amp;N UC'!$N279)</f>
        <v>62.5</v>
      </c>
      <c r="AC583" s="148">
        <f>AC$77*'7. INPUT O&amp;N UC'!$L279*'7. INPUT O&amp;N UC'!$M279*(1+'7. INPUT O&amp;N UC'!$N279)</f>
        <v>62.5</v>
      </c>
      <c r="AD583" s="148">
        <f>AD$77*'7. INPUT O&amp;N UC'!$L279*'7. INPUT O&amp;N UC'!$M279*(1+'7. INPUT O&amp;N UC'!$N279)</f>
        <v>62.5</v>
      </c>
      <c r="AE583" s="148">
        <f>AE$77*'7. INPUT O&amp;N UC'!$L279*'7. INPUT O&amp;N UC'!$M279*(1+'7. INPUT O&amp;N UC'!$N279)</f>
        <v>62.5</v>
      </c>
      <c r="AF583" s="148">
        <f>AF$77*'7. INPUT O&amp;N UC'!$L279*'7. INPUT O&amp;N UC'!$M279*(1+'7. INPUT O&amp;N UC'!$N279)</f>
        <v>62.5</v>
      </c>
      <c r="AG583" s="148">
        <f>AG$77*'7. INPUT O&amp;N UC'!$L279*'7. INPUT O&amp;N UC'!$M279*(1+'7. INPUT O&amp;N UC'!$N279)</f>
        <v>62.5</v>
      </c>
      <c r="AH583" s="148">
        <f>AH$77*'7. INPUT O&amp;N UC'!$L279*'7. INPUT O&amp;N UC'!$M279*(1+'7. INPUT O&amp;N UC'!$N279)</f>
        <v>62.5</v>
      </c>
      <c r="AI583" s="148">
        <f>AI$77*'7. INPUT O&amp;N UC'!$L279*'7. INPUT O&amp;N UC'!$M279*(1+'7. INPUT O&amp;N UC'!$N279)</f>
        <v>62.5</v>
      </c>
      <c r="AJ583" s="148">
        <f>AJ$77*'7. INPUT O&amp;N UC'!$L279*'7. INPUT O&amp;N UC'!$M279*(1+'7. INPUT O&amp;N UC'!$N279)^2</f>
        <v>62.5</v>
      </c>
      <c r="AK583" s="148">
        <f>AK$77*'7. INPUT O&amp;N UC'!$L279*'7. INPUT O&amp;N UC'!$M279*(1+'7. INPUT O&amp;N UC'!$N279)^2</f>
        <v>62.5</v>
      </c>
      <c r="AL583" s="148">
        <f>AL$77*'7. INPUT O&amp;N UC'!$L279*'7. INPUT O&amp;N UC'!$M279*(1+'7. INPUT O&amp;N UC'!$N279)^2</f>
        <v>62.5</v>
      </c>
      <c r="AM583" s="148">
        <f>AM$77*'7. INPUT O&amp;N UC'!$L279*'7. INPUT O&amp;N UC'!$M279*(1+'7. INPUT O&amp;N UC'!$N279)^2</f>
        <v>62.5</v>
      </c>
      <c r="AN583" s="148">
        <f>AN$77*'7. INPUT O&amp;N UC'!$L279*'7. INPUT O&amp;N UC'!$M279*(1+'7. INPUT O&amp;N UC'!$N279)^2</f>
        <v>62.5</v>
      </c>
      <c r="AO583" s="148">
        <f>AO$77*'7. INPUT O&amp;N UC'!$L279*'7. INPUT O&amp;N UC'!$M279*(1+'7. INPUT O&amp;N UC'!$N279)^2</f>
        <v>62.5</v>
      </c>
      <c r="AP583" s="148">
        <f>AP$77*'7. INPUT O&amp;N UC'!$L279*'7. INPUT O&amp;N UC'!$M279*(1+'7. INPUT O&amp;N UC'!$N279)^2</f>
        <v>62.5</v>
      </c>
      <c r="AQ583" s="148">
        <f>AQ$77*'7. INPUT O&amp;N UC'!$L279*'7. INPUT O&amp;N UC'!$M279*(1+'7. INPUT O&amp;N UC'!$N279)^2</f>
        <v>62.5</v>
      </c>
      <c r="AR583" s="148">
        <f>AR$77*'7. INPUT O&amp;N UC'!$L279*'7. INPUT O&amp;N UC'!$M279*(1+'7. INPUT O&amp;N UC'!$N279)^2</f>
        <v>62.5</v>
      </c>
      <c r="AS583" s="148">
        <f>AS$77*'7. INPUT O&amp;N UC'!$L279*'7. INPUT O&amp;N UC'!$M279*(1+'7. INPUT O&amp;N UC'!$N279)^2</f>
        <v>62.5</v>
      </c>
      <c r="AT583" s="148">
        <f>AT$77*'7. INPUT O&amp;N UC'!$L279*'7. INPUT O&amp;N UC'!$M279*(1+'7. INPUT O&amp;N UC'!$N279)^2</f>
        <v>62.5</v>
      </c>
      <c r="AU583" s="148">
        <f>AU$77*'7. INPUT O&amp;N UC'!$L279*'7. INPUT O&amp;N UC'!$M279*(1+'7. INPUT O&amp;N UC'!$N279)^2</f>
        <v>62.5</v>
      </c>
      <c r="AV583" s="148">
        <f>AV$77*'7. INPUT O&amp;N UC'!$L279*'7. INPUT O&amp;N UC'!$M279*(1+'7. INPUT O&amp;N UC'!$N279)^3</f>
        <v>0</v>
      </c>
      <c r="AW583" s="148">
        <f>AW$77*'7. INPUT O&amp;N UC'!$L279*'7. INPUT O&amp;N UC'!$M279*(1+'7. INPUT O&amp;N UC'!$N279)^3</f>
        <v>0</v>
      </c>
      <c r="AX583" s="148">
        <f>AX$77*'7. INPUT O&amp;N UC'!$L279*'7. INPUT O&amp;N UC'!$M279*(1+'7. INPUT O&amp;N UC'!$N279)^3</f>
        <v>0</v>
      </c>
      <c r="AY583" s="148">
        <f>AY$77*'7. INPUT O&amp;N UC'!$L279*'7. INPUT O&amp;N UC'!$M279*(1+'7. INPUT O&amp;N UC'!$N279)^3</f>
        <v>0</v>
      </c>
      <c r="AZ583" s="148">
        <f>AZ$77*'7. INPUT O&amp;N UC'!$L279*'7. INPUT O&amp;N UC'!$M279*(1+'7. INPUT O&amp;N UC'!$N279)^3</f>
        <v>0</v>
      </c>
      <c r="BA583" s="148">
        <f>BA$77*'7. INPUT O&amp;N UC'!$L279*'7. INPUT O&amp;N UC'!$M279*(1+'7. INPUT O&amp;N UC'!$N279)^3</f>
        <v>0</v>
      </c>
      <c r="BB583" s="148">
        <f>BB$77*'7. INPUT O&amp;N UC'!$L279*'7. INPUT O&amp;N UC'!$M279*(1+'7. INPUT O&amp;N UC'!$N279)^3</f>
        <v>0</v>
      </c>
      <c r="BC583" s="148">
        <f>BC$77*'7. INPUT O&amp;N UC'!$L279*'7. INPUT O&amp;N UC'!$M279*(1+'7. INPUT O&amp;N UC'!$N279)^3</f>
        <v>0</v>
      </c>
      <c r="BD583" s="148">
        <f>BD$77*'7. INPUT O&amp;N UC'!$L279*'7. INPUT O&amp;N UC'!$M279*(1+'7. INPUT O&amp;N UC'!$N279)^3</f>
        <v>0</v>
      </c>
      <c r="BE583" s="148">
        <f>BE$77*'7. INPUT O&amp;N UC'!$L279*'7. INPUT O&amp;N UC'!$M279*(1+'7. INPUT O&amp;N UC'!$N279)^3</f>
        <v>0</v>
      </c>
      <c r="BF583" s="148">
        <f>BF$77*'7. INPUT O&amp;N UC'!$L279*'7. INPUT O&amp;N UC'!$M279*(1+'7. INPUT O&amp;N UC'!$N279)^3</f>
        <v>0</v>
      </c>
      <c r="BG583" s="148">
        <f>BG$77*'7. INPUT O&amp;N UC'!$L279*'7. INPUT O&amp;N UC'!$M279*(1+'7. INPUT O&amp;N UC'!$N279)^3</f>
        <v>0</v>
      </c>
      <c r="BH583" s="148">
        <f>BH$77*'7. INPUT O&amp;N UC'!$L279*'7. INPUT O&amp;N UC'!$M279*(1+'7. INPUT O&amp;N UC'!$N279)^4</f>
        <v>0</v>
      </c>
      <c r="BI583" s="148">
        <f>BI$77*'7. INPUT O&amp;N UC'!$L279*'7. INPUT O&amp;N UC'!$M279*(1+'7. INPUT O&amp;N UC'!$N279)^4</f>
        <v>0</v>
      </c>
      <c r="BJ583" s="148">
        <f>BJ$77*'7. INPUT O&amp;N UC'!$L279*'7. INPUT O&amp;N UC'!$M279*(1+'7. INPUT O&amp;N UC'!$N279)^4</f>
        <v>0</v>
      </c>
      <c r="BK583" s="148">
        <f>BK$77*'7. INPUT O&amp;N UC'!$L279*'7. INPUT O&amp;N UC'!$M279*(1+'7. INPUT O&amp;N UC'!$N279)^4</f>
        <v>0</v>
      </c>
      <c r="BL583" s="148">
        <f>BL$77*'7. INPUT O&amp;N UC'!$L279*'7. INPUT O&amp;N UC'!$M279*(1+'7. INPUT O&amp;N UC'!$N279)^4</f>
        <v>0</v>
      </c>
      <c r="BM583" s="148">
        <f>BM$77*'7. INPUT O&amp;N UC'!$L279*'7. INPUT O&amp;N UC'!$M279*(1+'7. INPUT O&amp;N UC'!$N279)^4</f>
        <v>0</v>
      </c>
      <c r="BN583" s="148">
        <f>BN$77*'7. INPUT O&amp;N UC'!$L279*'7. INPUT O&amp;N UC'!$M279*(1+'7. INPUT O&amp;N UC'!$N279)^4</f>
        <v>0</v>
      </c>
      <c r="BO583" s="148">
        <f>BO$77*'7. INPUT O&amp;N UC'!$L279*'7. INPUT O&amp;N UC'!$M279*(1+'7. INPUT O&amp;N UC'!$N279)^4</f>
        <v>0</v>
      </c>
      <c r="BP583" s="148">
        <f>BP$77*'7. INPUT O&amp;N UC'!$L279*'7. INPUT O&amp;N UC'!$M279*(1+'7. INPUT O&amp;N UC'!$N279)^4</f>
        <v>0</v>
      </c>
      <c r="BQ583" s="148">
        <f>BQ$77*'7. INPUT O&amp;N UC'!$L279*'7. INPUT O&amp;N UC'!$M279*(1+'7. INPUT O&amp;N UC'!$N279)^4</f>
        <v>0</v>
      </c>
      <c r="BR583" s="148">
        <f>BR$77*'7. INPUT O&amp;N UC'!$L279*'7. INPUT O&amp;N UC'!$M279*(1+'7. INPUT O&amp;N UC'!$N279)^4</f>
        <v>0</v>
      </c>
      <c r="BS583" s="148">
        <f>BS$77*'7. INPUT O&amp;N UC'!$L279*'7. INPUT O&amp;N UC'!$M279*(1+'7. INPUT O&amp;N UC'!$N279)^4</f>
        <v>0</v>
      </c>
    </row>
    <row r="584" spans="2:71" s="80" customFormat="1" outlineLevel="2">
      <c r="B584" s="129" t="str">
        <f>'7. INPUT O&amp;N UC'!D280</f>
        <v>O&amp;N UC-4.6.1-Item #4</v>
      </c>
      <c r="C584" s="129">
        <f>'7. INPUT O&amp;N UC'!F280</f>
        <v>0</v>
      </c>
      <c r="E584" s="148">
        <f t="shared" si="307"/>
        <v>0</v>
      </c>
      <c r="F584" s="148">
        <f t="shared" si="308"/>
        <v>0</v>
      </c>
      <c r="G584" s="148">
        <f t="shared" si="309"/>
        <v>0</v>
      </c>
      <c r="H584" s="148">
        <f t="shared" si="310"/>
        <v>0</v>
      </c>
      <c r="I584" s="148">
        <f t="shared" si="311"/>
        <v>0</v>
      </c>
      <c r="J584" s="148">
        <f t="shared" si="312"/>
        <v>0</v>
      </c>
      <c r="K584" s="160"/>
      <c r="L584" s="148">
        <f>L$77*'7. INPUT O&amp;N UC'!$L280*'7. INPUT O&amp;N UC'!$M280</f>
        <v>0</v>
      </c>
      <c r="M584" s="148">
        <f>M$77*'7. INPUT O&amp;N UC'!$L280*'7. INPUT O&amp;N UC'!$M280</f>
        <v>0</v>
      </c>
      <c r="N584" s="148">
        <f>N$77*'7. INPUT O&amp;N UC'!$L280*'7. INPUT O&amp;N UC'!$M280</f>
        <v>0</v>
      </c>
      <c r="O584" s="148">
        <f>O$77*'7. INPUT O&amp;N UC'!$L280*'7. INPUT O&amp;N UC'!$M280</f>
        <v>0</v>
      </c>
      <c r="P584" s="148">
        <f>P$77*'7. INPUT O&amp;N UC'!$L280*'7. INPUT O&amp;N UC'!$M280</f>
        <v>0</v>
      </c>
      <c r="Q584" s="148">
        <f>Q$77*'7. INPUT O&amp;N UC'!$L280*'7. INPUT O&amp;N UC'!$M280</f>
        <v>0</v>
      </c>
      <c r="R584" s="148">
        <f>R$77*'7. INPUT O&amp;N UC'!$L280*'7. INPUT O&amp;N UC'!$M280</f>
        <v>0</v>
      </c>
      <c r="S584" s="148">
        <f>S$77*'7. INPUT O&amp;N UC'!$L280*'7. INPUT O&amp;N UC'!$M280</f>
        <v>0</v>
      </c>
      <c r="T584" s="148">
        <f>T$77*'7. INPUT O&amp;N UC'!$L280*'7. INPUT O&amp;N UC'!$M280</f>
        <v>0</v>
      </c>
      <c r="U584" s="148">
        <f>U$77*'7. INPUT O&amp;N UC'!$L280*'7. INPUT O&amp;N UC'!$M280</f>
        <v>0</v>
      </c>
      <c r="V584" s="148">
        <f>V$77*'7. INPUT O&amp;N UC'!$L280*'7. INPUT O&amp;N UC'!$M280</f>
        <v>0</v>
      </c>
      <c r="W584" s="148">
        <f>W$77*'7. INPUT O&amp;N UC'!$L280*'7. INPUT O&amp;N UC'!$M280</f>
        <v>0</v>
      </c>
      <c r="X584" s="148">
        <f>X$77*'7. INPUT O&amp;N UC'!$L280*'7. INPUT O&amp;N UC'!$M280*(1+'7. INPUT O&amp;N UC'!$N280)</f>
        <v>0</v>
      </c>
      <c r="Y584" s="148">
        <f>Y$77*'7. INPUT O&amp;N UC'!$L280*'7. INPUT O&amp;N UC'!$M280*(1+'7. INPUT O&amp;N UC'!$N280)</f>
        <v>0</v>
      </c>
      <c r="Z584" s="148">
        <f>Z$77*'7. INPUT O&amp;N UC'!$L280*'7. INPUT O&amp;N UC'!$M280*(1+'7. INPUT O&amp;N UC'!$N280)</f>
        <v>0</v>
      </c>
      <c r="AA584" s="148">
        <f>AA$77*'7. INPUT O&amp;N UC'!$L280*'7. INPUT O&amp;N UC'!$M280*(1+'7. INPUT O&amp;N UC'!$N280)</f>
        <v>0</v>
      </c>
      <c r="AB584" s="148">
        <f>AB$77*'7. INPUT O&amp;N UC'!$L280*'7. INPUT O&amp;N UC'!$M280*(1+'7. INPUT O&amp;N UC'!$N280)</f>
        <v>0</v>
      </c>
      <c r="AC584" s="148">
        <f>AC$77*'7. INPUT O&amp;N UC'!$L280*'7. INPUT O&amp;N UC'!$M280*(1+'7. INPUT O&amp;N UC'!$N280)</f>
        <v>0</v>
      </c>
      <c r="AD584" s="148">
        <f>AD$77*'7. INPUT O&amp;N UC'!$L280*'7. INPUT O&amp;N UC'!$M280*(1+'7. INPUT O&amp;N UC'!$N280)</f>
        <v>0</v>
      </c>
      <c r="AE584" s="148">
        <f>AE$77*'7. INPUT O&amp;N UC'!$L280*'7. INPUT O&amp;N UC'!$M280*(1+'7. INPUT O&amp;N UC'!$N280)</f>
        <v>0</v>
      </c>
      <c r="AF584" s="148">
        <f>AF$77*'7. INPUT O&amp;N UC'!$L280*'7. INPUT O&amp;N UC'!$M280*(1+'7. INPUT O&amp;N UC'!$N280)</f>
        <v>0</v>
      </c>
      <c r="AG584" s="148">
        <f>AG$77*'7. INPUT O&amp;N UC'!$L280*'7. INPUT O&amp;N UC'!$M280*(1+'7. INPUT O&amp;N UC'!$N280)</f>
        <v>0</v>
      </c>
      <c r="AH584" s="148">
        <f>AH$77*'7. INPUT O&amp;N UC'!$L280*'7. INPUT O&amp;N UC'!$M280*(1+'7. INPUT O&amp;N UC'!$N280)</f>
        <v>0</v>
      </c>
      <c r="AI584" s="148">
        <f>AI$77*'7. INPUT O&amp;N UC'!$L280*'7. INPUT O&amp;N UC'!$M280*(1+'7. INPUT O&amp;N UC'!$N280)</f>
        <v>0</v>
      </c>
      <c r="AJ584" s="148">
        <f>AJ$77*'7. INPUT O&amp;N UC'!$L280*'7. INPUT O&amp;N UC'!$M280*(1+'7. INPUT O&amp;N UC'!$N280)^2</f>
        <v>0</v>
      </c>
      <c r="AK584" s="148">
        <f>AK$77*'7. INPUT O&amp;N UC'!$L280*'7. INPUT O&amp;N UC'!$M280*(1+'7. INPUT O&amp;N UC'!$N280)^2</f>
        <v>0</v>
      </c>
      <c r="AL584" s="148">
        <f>AL$77*'7. INPUT O&amp;N UC'!$L280*'7. INPUT O&amp;N UC'!$M280*(1+'7. INPUT O&amp;N UC'!$N280)^2</f>
        <v>0</v>
      </c>
      <c r="AM584" s="148">
        <f>AM$77*'7. INPUT O&amp;N UC'!$L280*'7. INPUT O&amp;N UC'!$M280*(1+'7. INPUT O&amp;N UC'!$N280)^2</f>
        <v>0</v>
      </c>
      <c r="AN584" s="148">
        <f>AN$77*'7. INPUT O&amp;N UC'!$L280*'7. INPUT O&amp;N UC'!$M280*(1+'7. INPUT O&amp;N UC'!$N280)^2</f>
        <v>0</v>
      </c>
      <c r="AO584" s="148">
        <f>AO$77*'7. INPUT O&amp;N UC'!$L280*'7. INPUT O&amp;N UC'!$M280*(1+'7. INPUT O&amp;N UC'!$N280)^2</f>
        <v>0</v>
      </c>
      <c r="AP584" s="148">
        <f>AP$77*'7. INPUT O&amp;N UC'!$L280*'7. INPUT O&amp;N UC'!$M280*(1+'7. INPUT O&amp;N UC'!$N280)^2</f>
        <v>0</v>
      </c>
      <c r="AQ584" s="148">
        <f>AQ$77*'7. INPUT O&amp;N UC'!$L280*'7. INPUT O&amp;N UC'!$M280*(1+'7. INPUT O&amp;N UC'!$N280)^2</f>
        <v>0</v>
      </c>
      <c r="AR584" s="148">
        <f>AR$77*'7. INPUT O&amp;N UC'!$L280*'7. INPUT O&amp;N UC'!$M280*(1+'7. INPUT O&amp;N UC'!$N280)^2</f>
        <v>0</v>
      </c>
      <c r="AS584" s="148">
        <f>AS$77*'7. INPUT O&amp;N UC'!$L280*'7. INPUT O&amp;N UC'!$M280*(1+'7. INPUT O&amp;N UC'!$N280)^2</f>
        <v>0</v>
      </c>
      <c r="AT584" s="148">
        <f>AT$77*'7. INPUT O&amp;N UC'!$L280*'7. INPUT O&amp;N UC'!$M280*(1+'7. INPUT O&amp;N UC'!$N280)^2</f>
        <v>0</v>
      </c>
      <c r="AU584" s="148">
        <f>AU$77*'7. INPUT O&amp;N UC'!$L280*'7. INPUT O&amp;N UC'!$M280*(1+'7. INPUT O&amp;N UC'!$N280)^2</f>
        <v>0</v>
      </c>
      <c r="AV584" s="148">
        <f>AV$77*'7. INPUT O&amp;N UC'!$L280*'7. INPUT O&amp;N UC'!$M280*(1+'7. INPUT O&amp;N UC'!$N280)^3</f>
        <v>0</v>
      </c>
      <c r="AW584" s="148">
        <f>AW$77*'7. INPUT O&amp;N UC'!$L280*'7. INPUT O&amp;N UC'!$M280*(1+'7. INPUT O&amp;N UC'!$N280)^3</f>
        <v>0</v>
      </c>
      <c r="AX584" s="148">
        <f>AX$77*'7. INPUT O&amp;N UC'!$L280*'7. INPUT O&amp;N UC'!$M280*(1+'7. INPUT O&amp;N UC'!$N280)^3</f>
        <v>0</v>
      </c>
      <c r="AY584" s="148">
        <f>AY$77*'7. INPUT O&amp;N UC'!$L280*'7. INPUT O&amp;N UC'!$M280*(1+'7. INPUT O&amp;N UC'!$N280)^3</f>
        <v>0</v>
      </c>
      <c r="AZ584" s="148">
        <f>AZ$77*'7. INPUT O&amp;N UC'!$L280*'7. INPUT O&amp;N UC'!$M280*(1+'7. INPUT O&amp;N UC'!$N280)^3</f>
        <v>0</v>
      </c>
      <c r="BA584" s="148">
        <f>BA$77*'7. INPUT O&amp;N UC'!$L280*'7. INPUT O&amp;N UC'!$M280*(1+'7. INPUT O&amp;N UC'!$N280)^3</f>
        <v>0</v>
      </c>
      <c r="BB584" s="148">
        <f>BB$77*'7. INPUT O&amp;N UC'!$L280*'7. INPUT O&amp;N UC'!$M280*(1+'7. INPUT O&amp;N UC'!$N280)^3</f>
        <v>0</v>
      </c>
      <c r="BC584" s="148">
        <f>BC$77*'7. INPUT O&amp;N UC'!$L280*'7. INPUT O&amp;N UC'!$M280*(1+'7. INPUT O&amp;N UC'!$N280)^3</f>
        <v>0</v>
      </c>
      <c r="BD584" s="148">
        <f>BD$77*'7. INPUT O&amp;N UC'!$L280*'7. INPUT O&amp;N UC'!$M280*(1+'7. INPUT O&amp;N UC'!$N280)^3</f>
        <v>0</v>
      </c>
      <c r="BE584" s="148">
        <f>BE$77*'7. INPUT O&amp;N UC'!$L280*'7. INPUT O&amp;N UC'!$M280*(1+'7. INPUT O&amp;N UC'!$N280)^3</f>
        <v>0</v>
      </c>
      <c r="BF584" s="148">
        <f>BF$77*'7. INPUT O&amp;N UC'!$L280*'7. INPUT O&amp;N UC'!$M280*(1+'7. INPUT O&amp;N UC'!$N280)^3</f>
        <v>0</v>
      </c>
      <c r="BG584" s="148">
        <f>BG$77*'7. INPUT O&amp;N UC'!$L280*'7. INPUT O&amp;N UC'!$M280*(1+'7. INPUT O&amp;N UC'!$N280)^3</f>
        <v>0</v>
      </c>
      <c r="BH584" s="148">
        <f>BH$77*'7. INPUT O&amp;N UC'!$L280*'7. INPUT O&amp;N UC'!$M280*(1+'7. INPUT O&amp;N UC'!$N280)^4</f>
        <v>0</v>
      </c>
      <c r="BI584" s="148">
        <f>BI$77*'7. INPUT O&amp;N UC'!$L280*'7. INPUT O&amp;N UC'!$M280*(1+'7. INPUT O&amp;N UC'!$N280)^4</f>
        <v>0</v>
      </c>
      <c r="BJ584" s="148">
        <f>BJ$77*'7. INPUT O&amp;N UC'!$L280*'7. INPUT O&amp;N UC'!$M280*(1+'7. INPUT O&amp;N UC'!$N280)^4</f>
        <v>0</v>
      </c>
      <c r="BK584" s="148">
        <f>BK$77*'7. INPUT O&amp;N UC'!$L280*'7. INPUT O&amp;N UC'!$M280*(1+'7. INPUT O&amp;N UC'!$N280)^4</f>
        <v>0</v>
      </c>
      <c r="BL584" s="148">
        <f>BL$77*'7. INPUT O&amp;N UC'!$L280*'7. INPUT O&amp;N UC'!$M280*(1+'7. INPUT O&amp;N UC'!$N280)^4</f>
        <v>0</v>
      </c>
      <c r="BM584" s="148">
        <f>BM$77*'7. INPUT O&amp;N UC'!$L280*'7. INPUT O&amp;N UC'!$M280*(1+'7. INPUT O&amp;N UC'!$N280)^4</f>
        <v>0</v>
      </c>
      <c r="BN584" s="148">
        <f>BN$77*'7. INPUT O&amp;N UC'!$L280*'7. INPUT O&amp;N UC'!$M280*(1+'7. INPUT O&amp;N UC'!$N280)^4</f>
        <v>0</v>
      </c>
      <c r="BO584" s="148">
        <f>BO$77*'7. INPUT O&amp;N UC'!$L280*'7. INPUT O&amp;N UC'!$M280*(1+'7. INPUT O&amp;N UC'!$N280)^4</f>
        <v>0</v>
      </c>
      <c r="BP584" s="148">
        <f>BP$77*'7. INPUT O&amp;N UC'!$L280*'7. INPUT O&amp;N UC'!$M280*(1+'7. INPUT O&amp;N UC'!$N280)^4</f>
        <v>0</v>
      </c>
      <c r="BQ584" s="148">
        <f>BQ$77*'7. INPUT O&amp;N UC'!$L280*'7. INPUT O&amp;N UC'!$M280*(1+'7. INPUT O&amp;N UC'!$N280)^4</f>
        <v>0</v>
      </c>
      <c r="BR584" s="148">
        <f>BR$77*'7. INPUT O&amp;N UC'!$L280*'7. INPUT O&amp;N UC'!$M280*(1+'7. INPUT O&amp;N UC'!$N280)^4</f>
        <v>0</v>
      </c>
      <c r="BS584" s="148">
        <f>BS$77*'7. INPUT O&amp;N UC'!$L280*'7. INPUT O&amp;N UC'!$M280*(1+'7. INPUT O&amp;N UC'!$N280)^4</f>
        <v>0</v>
      </c>
    </row>
    <row r="585" spans="2:71" s="80" customFormat="1" outlineLevel="2">
      <c r="B585" s="129" t="str">
        <f>'7. INPUT O&amp;N UC'!D281</f>
        <v>O&amp;N UC-4.6.1-Item #5</v>
      </c>
      <c r="C585" s="129">
        <f>'7. INPUT O&amp;N UC'!F281</f>
        <v>0</v>
      </c>
      <c r="E585" s="148">
        <f t="shared" si="307"/>
        <v>0</v>
      </c>
      <c r="F585" s="148">
        <f t="shared" si="308"/>
        <v>0</v>
      </c>
      <c r="G585" s="148">
        <f t="shared" si="309"/>
        <v>0</v>
      </c>
      <c r="H585" s="148">
        <f t="shared" si="310"/>
        <v>0</v>
      </c>
      <c r="I585" s="148">
        <f t="shared" si="311"/>
        <v>0</v>
      </c>
      <c r="J585" s="148">
        <f t="shared" si="312"/>
        <v>0</v>
      </c>
      <c r="K585" s="160"/>
      <c r="L585" s="148">
        <f>L$77*'7. INPUT O&amp;N UC'!$L281*'7. INPUT O&amp;N UC'!$M281</f>
        <v>0</v>
      </c>
      <c r="M585" s="148">
        <f>M$77*'7. INPUT O&amp;N UC'!$L281*'7. INPUT O&amp;N UC'!$M281</f>
        <v>0</v>
      </c>
      <c r="N585" s="148">
        <f>N$77*'7. INPUT O&amp;N UC'!$L281*'7. INPUT O&amp;N UC'!$M281</f>
        <v>0</v>
      </c>
      <c r="O585" s="148">
        <f>O$77*'7. INPUT O&amp;N UC'!$L281*'7. INPUT O&amp;N UC'!$M281</f>
        <v>0</v>
      </c>
      <c r="P585" s="148">
        <f>P$77*'7. INPUT O&amp;N UC'!$L281*'7. INPUT O&amp;N UC'!$M281</f>
        <v>0</v>
      </c>
      <c r="Q585" s="148">
        <f>Q$77*'7. INPUT O&amp;N UC'!$L281*'7. INPUT O&amp;N UC'!$M281</f>
        <v>0</v>
      </c>
      <c r="R585" s="148">
        <f>R$77*'7. INPUT O&amp;N UC'!$L281*'7. INPUT O&amp;N UC'!$M281</f>
        <v>0</v>
      </c>
      <c r="S585" s="148">
        <f>S$77*'7. INPUT O&amp;N UC'!$L281*'7. INPUT O&amp;N UC'!$M281</f>
        <v>0</v>
      </c>
      <c r="T585" s="148">
        <f>T$77*'7. INPUT O&amp;N UC'!$L281*'7. INPUT O&amp;N UC'!$M281</f>
        <v>0</v>
      </c>
      <c r="U585" s="148">
        <f>U$77*'7. INPUT O&amp;N UC'!$L281*'7. INPUT O&amp;N UC'!$M281</f>
        <v>0</v>
      </c>
      <c r="V585" s="148">
        <f>V$77*'7. INPUT O&amp;N UC'!$L281*'7. INPUT O&amp;N UC'!$M281</f>
        <v>0</v>
      </c>
      <c r="W585" s="148">
        <f>W$77*'7. INPUT O&amp;N UC'!$L281*'7. INPUT O&amp;N UC'!$M281</f>
        <v>0</v>
      </c>
      <c r="X585" s="148">
        <f>X$77*'7. INPUT O&amp;N UC'!$L281*'7. INPUT O&amp;N UC'!$M281*(1+'7. INPUT O&amp;N UC'!$N281)</f>
        <v>0</v>
      </c>
      <c r="Y585" s="148">
        <f>Y$77*'7. INPUT O&amp;N UC'!$L281*'7. INPUT O&amp;N UC'!$M281*(1+'7. INPUT O&amp;N UC'!$N281)</f>
        <v>0</v>
      </c>
      <c r="Z585" s="148">
        <f>Z$77*'7. INPUT O&amp;N UC'!$L281*'7. INPUT O&amp;N UC'!$M281*(1+'7. INPUT O&amp;N UC'!$N281)</f>
        <v>0</v>
      </c>
      <c r="AA585" s="148">
        <f>AA$77*'7. INPUT O&amp;N UC'!$L281*'7. INPUT O&amp;N UC'!$M281*(1+'7. INPUT O&amp;N UC'!$N281)</f>
        <v>0</v>
      </c>
      <c r="AB585" s="148">
        <f>AB$77*'7. INPUT O&amp;N UC'!$L281*'7. INPUT O&amp;N UC'!$M281*(1+'7. INPUT O&amp;N UC'!$N281)</f>
        <v>0</v>
      </c>
      <c r="AC585" s="148">
        <f>AC$77*'7. INPUT O&amp;N UC'!$L281*'7. INPUT O&amp;N UC'!$M281*(1+'7. INPUT O&amp;N UC'!$N281)</f>
        <v>0</v>
      </c>
      <c r="AD585" s="148">
        <f>AD$77*'7. INPUT O&amp;N UC'!$L281*'7. INPUT O&amp;N UC'!$M281*(1+'7. INPUT O&amp;N UC'!$N281)</f>
        <v>0</v>
      </c>
      <c r="AE585" s="148">
        <f>AE$77*'7. INPUT O&amp;N UC'!$L281*'7. INPUT O&amp;N UC'!$M281*(1+'7. INPUT O&amp;N UC'!$N281)</f>
        <v>0</v>
      </c>
      <c r="AF585" s="148">
        <f>AF$77*'7. INPUT O&amp;N UC'!$L281*'7. INPUT O&amp;N UC'!$M281*(1+'7. INPUT O&amp;N UC'!$N281)</f>
        <v>0</v>
      </c>
      <c r="AG585" s="148">
        <f>AG$77*'7. INPUT O&amp;N UC'!$L281*'7. INPUT O&amp;N UC'!$M281*(1+'7. INPUT O&amp;N UC'!$N281)</f>
        <v>0</v>
      </c>
      <c r="AH585" s="148">
        <f>AH$77*'7. INPUT O&amp;N UC'!$L281*'7. INPUT O&amp;N UC'!$M281*(1+'7. INPUT O&amp;N UC'!$N281)</f>
        <v>0</v>
      </c>
      <c r="AI585" s="148">
        <f>AI$77*'7. INPUT O&amp;N UC'!$L281*'7. INPUT O&amp;N UC'!$M281*(1+'7. INPUT O&amp;N UC'!$N281)</f>
        <v>0</v>
      </c>
      <c r="AJ585" s="148">
        <f>AJ$77*'7. INPUT O&amp;N UC'!$L281*'7. INPUT O&amp;N UC'!$M281*(1+'7. INPUT O&amp;N UC'!$N281)^2</f>
        <v>0</v>
      </c>
      <c r="AK585" s="148">
        <f>AK$77*'7. INPUT O&amp;N UC'!$L281*'7. INPUT O&amp;N UC'!$M281*(1+'7. INPUT O&amp;N UC'!$N281)^2</f>
        <v>0</v>
      </c>
      <c r="AL585" s="148">
        <f>AL$77*'7. INPUT O&amp;N UC'!$L281*'7. INPUT O&amp;N UC'!$M281*(1+'7. INPUT O&amp;N UC'!$N281)^2</f>
        <v>0</v>
      </c>
      <c r="AM585" s="148">
        <f>AM$77*'7. INPUT O&amp;N UC'!$L281*'7. INPUT O&amp;N UC'!$M281*(1+'7. INPUT O&amp;N UC'!$N281)^2</f>
        <v>0</v>
      </c>
      <c r="AN585" s="148">
        <f>AN$77*'7. INPUT O&amp;N UC'!$L281*'7. INPUT O&amp;N UC'!$M281*(1+'7. INPUT O&amp;N UC'!$N281)^2</f>
        <v>0</v>
      </c>
      <c r="AO585" s="148">
        <f>AO$77*'7. INPUT O&amp;N UC'!$L281*'7. INPUT O&amp;N UC'!$M281*(1+'7. INPUT O&amp;N UC'!$N281)^2</f>
        <v>0</v>
      </c>
      <c r="AP585" s="148">
        <f>AP$77*'7. INPUT O&amp;N UC'!$L281*'7. INPUT O&amp;N UC'!$M281*(1+'7. INPUT O&amp;N UC'!$N281)^2</f>
        <v>0</v>
      </c>
      <c r="AQ585" s="148">
        <f>AQ$77*'7. INPUT O&amp;N UC'!$L281*'7. INPUT O&amp;N UC'!$M281*(1+'7. INPUT O&amp;N UC'!$N281)^2</f>
        <v>0</v>
      </c>
      <c r="AR585" s="148">
        <f>AR$77*'7. INPUT O&amp;N UC'!$L281*'7. INPUT O&amp;N UC'!$M281*(1+'7. INPUT O&amp;N UC'!$N281)^2</f>
        <v>0</v>
      </c>
      <c r="AS585" s="148">
        <f>AS$77*'7. INPUT O&amp;N UC'!$L281*'7. INPUT O&amp;N UC'!$M281*(1+'7. INPUT O&amp;N UC'!$N281)^2</f>
        <v>0</v>
      </c>
      <c r="AT585" s="148">
        <f>AT$77*'7. INPUT O&amp;N UC'!$L281*'7. INPUT O&amp;N UC'!$M281*(1+'7. INPUT O&amp;N UC'!$N281)^2</f>
        <v>0</v>
      </c>
      <c r="AU585" s="148">
        <f>AU$77*'7. INPUT O&amp;N UC'!$L281*'7. INPUT O&amp;N UC'!$M281*(1+'7. INPUT O&amp;N UC'!$N281)^2</f>
        <v>0</v>
      </c>
      <c r="AV585" s="148">
        <f>AV$77*'7. INPUT O&amp;N UC'!$L281*'7. INPUT O&amp;N UC'!$M281*(1+'7. INPUT O&amp;N UC'!$N281)^3</f>
        <v>0</v>
      </c>
      <c r="AW585" s="148">
        <f>AW$77*'7. INPUT O&amp;N UC'!$L281*'7. INPUT O&amp;N UC'!$M281*(1+'7. INPUT O&amp;N UC'!$N281)^3</f>
        <v>0</v>
      </c>
      <c r="AX585" s="148">
        <f>AX$77*'7. INPUT O&amp;N UC'!$L281*'7. INPUT O&amp;N UC'!$M281*(1+'7. INPUT O&amp;N UC'!$N281)^3</f>
        <v>0</v>
      </c>
      <c r="AY585" s="148">
        <f>AY$77*'7. INPUT O&amp;N UC'!$L281*'7. INPUT O&amp;N UC'!$M281*(1+'7. INPUT O&amp;N UC'!$N281)^3</f>
        <v>0</v>
      </c>
      <c r="AZ585" s="148">
        <f>AZ$77*'7. INPUT O&amp;N UC'!$L281*'7. INPUT O&amp;N UC'!$M281*(1+'7. INPUT O&amp;N UC'!$N281)^3</f>
        <v>0</v>
      </c>
      <c r="BA585" s="148">
        <f>BA$77*'7. INPUT O&amp;N UC'!$L281*'7. INPUT O&amp;N UC'!$M281*(1+'7. INPUT O&amp;N UC'!$N281)^3</f>
        <v>0</v>
      </c>
      <c r="BB585" s="148">
        <f>BB$77*'7. INPUT O&amp;N UC'!$L281*'7. INPUT O&amp;N UC'!$M281*(1+'7. INPUT O&amp;N UC'!$N281)^3</f>
        <v>0</v>
      </c>
      <c r="BC585" s="148">
        <f>BC$77*'7. INPUT O&amp;N UC'!$L281*'7. INPUT O&amp;N UC'!$M281*(1+'7. INPUT O&amp;N UC'!$N281)^3</f>
        <v>0</v>
      </c>
      <c r="BD585" s="148">
        <f>BD$77*'7. INPUT O&amp;N UC'!$L281*'7. INPUT O&amp;N UC'!$M281*(1+'7. INPUT O&amp;N UC'!$N281)^3</f>
        <v>0</v>
      </c>
      <c r="BE585" s="148">
        <f>BE$77*'7. INPUT O&amp;N UC'!$L281*'7. INPUT O&amp;N UC'!$M281*(1+'7. INPUT O&amp;N UC'!$N281)^3</f>
        <v>0</v>
      </c>
      <c r="BF585" s="148">
        <f>BF$77*'7. INPUT O&amp;N UC'!$L281*'7. INPUT O&amp;N UC'!$M281*(1+'7. INPUT O&amp;N UC'!$N281)^3</f>
        <v>0</v>
      </c>
      <c r="BG585" s="148">
        <f>BG$77*'7. INPUT O&amp;N UC'!$L281*'7. INPUT O&amp;N UC'!$M281*(1+'7. INPUT O&amp;N UC'!$N281)^3</f>
        <v>0</v>
      </c>
      <c r="BH585" s="148">
        <f>BH$77*'7. INPUT O&amp;N UC'!$L281*'7. INPUT O&amp;N UC'!$M281*(1+'7. INPUT O&amp;N UC'!$N281)^4</f>
        <v>0</v>
      </c>
      <c r="BI585" s="148">
        <f>BI$77*'7. INPUT O&amp;N UC'!$L281*'7. INPUT O&amp;N UC'!$M281*(1+'7. INPUT O&amp;N UC'!$N281)^4</f>
        <v>0</v>
      </c>
      <c r="BJ585" s="148">
        <f>BJ$77*'7. INPUT O&amp;N UC'!$L281*'7. INPUT O&amp;N UC'!$M281*(1+'7. INPUT O&amp;N UC'!$N281)^4</f>
        <v>0</v>
      </c>
      <c r="BK585" s="148">
        <f>BK$77*'7. INPUT O&amp;N UC'!$L281*'7. INPUT O&amp;N UC'!$M281*(1+'7. INPUT O&amp;N UC'!$N281)^4</f>
        <v>0</v>
      </c>
      <c r="BL585" s="148">
        <f>BL$77*'7. INPUT O&amp;N UC'!$L281*'7. INPUT O&amp;N UC'!$M281*(1+'7. INPUT O&amp;N UC'!$N281)^4</f>
        <v>0</v>
      </c>
      <c r="BM585" s="148">
        <f>BM$77*'7. INPUT O&amp;N UC'!$L281*'7. INPUT O&amp;N UC'!$M281*(1+'7. INPUT O&amp;N UC'!$N281)^4</f>
        <v>0</v>
      </c>
      <c r="BN585" s="148">
        <f>BN$77*'7. INPUT O&amp;N UC'!$L281*'7. INPUT O&amp;N UC'!$M281*(1+'7. INPUT O&amp;N UC'!$N281)^4</f>
        <v>0</v>
      </c>
      <c r="BO585" s="148">
        <f>BO$77*'7. INPUT O&amp;N UC'!$L281*'7. INPUT O&amp;N UC'!$M281*(1+'7. INPUT O&amp;N UC'!$N281)^4</f>
        <v>0</v>
      </c>
      <c r="BP585" s="148">
        <f>BP$77*'7. INPUT O&amp;N UC'!$L281*'7. INPUT O&amp;N UC'!$M281*(1+'7. INPUT O&amp;N UC'!$N281)^4</f>
        <v>0</v>
      </c>
      <c r="BQ585" s="148">
        <f>BQ$77*'7. INPUT O&amp;N UC'!$L281*'7. INPUT O&amp;N UC'!$M281*(1+'7. INPUT O&amp;N UC'!$N281)^4</f>
        <v>0</v>
      </c>
      <c r="BR585" s="148">
        <f>BR$77*'7. INPUT O&amp;N UC'!$L281*'7. INPUT O&amp;N UC'!$M281*(1+'7. INPUT O&amp;N UC'!$N281)^4</f>
        <v>0</v>
      </c>
      <c r="BS585" s="148">
        <f>BS$77*'7. INPUT O&amp;N UC'!$L281*'7. INPUT O&amp;N UC'!$M281*(1+'7. INPUT O&amp;N UC'!$N281)^4</f>
        <v>0</v>
      </c>
    </row>
    <row r="586" spans="2:71" s="80" customFormat="1" ht="16" outlineLevel="2">
      <c r="B586" s="129" t="str">
        <f>'7. INPUT O&amp;N UC'!D282</f>
        <v>O&amp;N UC-4.6.1-Item #6</v>
      </c>
      <c r="C586" s="129" t="str">
        <f>'7. INPUT O&amp;N UC'!F282</f>
        <v>Audio Notification - Base ASU S/W</v>
      </c>
      <c r="E586" s="148">
        <f t="shared" si="307"/>
        <v>6237</v>
      </c>
      <c r="F586" s="148">
        <f t="shared" si="308"/>
        <v>1701</v>
      </c>
      <c r="G586" s="148">
        <f t="shared" si="309"/>
        <v>2268</v>
      </c>
      <c r="H586" s="148">
        <f t="shared" si="310"/>
        <v>2268</v>
      </c>
      <c r="I586" s="148">
        <f t="shared" si="311"/>
        <v>0</v>
      </c>
      <c r="J586" s="148">
        <f t="shared" si="312"/>
        <v>0</v>
      </c>
      <c r="K586" s="161"/>
      <c r="L586" s="148">
        <f>L$77*'7. INPUT O&amp;N UC'!$L282*'7. INPUT O&amp;N UC'!$M282</f>
        <v>0</v>
      </c>
      <c r="M586" s="148">
        <f>M$77*'7. INPUT O&amp;N UC'!$L282*'7. INPUT O&amp;N UC'!$M282</f>
        <v>47.25</v>
      </c>
      <c r="N586" s="148">
        <f>N$77*'7. INPUT O&amp;N UC'!$L282*'7. INPUT O&amp;N UC'!$M282</f>
        <v>47.25</v>
      </c>
      <c r="O586" s="148">
        <f>O$77*'7. INPUT O&amp;N UC'!$L282*'7. INPUT O&amp;N UC'!$M282</f>
        <v>94.5</v>
      </c>
      <c r="P586" s="148">
        <f>P$77*'7. INPUT O&amp;N UC'!$L282*'7. INPUT O&amp;N UC'!$M282</f>
        <v>189</v>
      </c>
      <c r="Q586" s="148">
        <f>Q$77*'7. INPUT O&amp;N UC'!$L282*'7. INPUT O&amp;N UC'!$M282</f>
        <v>189</v>
      </c>
      <c r="R586" s="148">
        <f>R$77*'7. INPUT O&amp;N UC'!$L282*'7. INPUT O&amp;N UC'!$M282</f>
        <v>189</v>
      </c>
      <c r="S586" s="148">
        <f>S$77*'7. INPUT O&amp;N UC'!$L282*'7. INPUT O&amp;N UC'!$M282</f>
        <v>189</v>
      </c>
      <c r="T586" s="148">
        <f>T$77*'7. INPUT O&amp;N UC'!$L282*'7. INPUT O&amp;N UC'!$M282</f>
        <v>189</v>
      </c>
      <c r="U586" s="148">
        <f>U$77*'7. INPUT O&amp;N UC'!$L282*'7. INPUT O&amp;N UC'!$M282</f>
        <v>189</v>
      </c>
      <c r="V586" s="148">
        <f>V$77*'7. INPUT O&amp;N UC'!$L282*'7. INPUT O&amp;N UC'!$M282</f>
        <v>189</v>
      </c>
      <c r="W586" s="148">
        <f>W$77*'7. INPUT O&amp;N UC'!$L282*'7. INPUT O&amp;N UC'!$M282</f>
        <v>189</v>
      </c>
      <c r="X586" s="148">
        <f>X$77*'7. INPUT O&amp;N UC'!$L282*'7. INPUT O&amp;N UC'!$M282*(1+'7. INPUT O&amp;N UC'!$N282)</f>
        <v>189</v>
      </c>
      <c r="Y586" s="148">
        <f>Y$77*'7. INPUT O&amp;N UC'!$L282*'7. INPUT O&amp;N UC'!$M282*(1+'7. INPUT O&amp;N UC'!$N282)</f>
        <v>189</v>
      </c>
      <c r="Z586" s="148">
        <f>Z$77*'7. INPUT O&amp;N UC'!$L282*'7. INPUT O&amp;N UC'!$M282*(1+'7. INPUT O&amp;N UC'!$N282)</f>
        <v>189</v>
      </c>
      <c r="AA586" s="148">
        <f>AA$77*'7. INPUT O&amp;N UC'!$L282*'7. INPUT O&amp;N UC'!$M282*(1+'7. INPUT O&amp;N UC'!$N282)</f>
        <v>189</v>
      </c>
      <c r="AB586" s="148">
        <f>AB$77*'7. INPUT O&amp;N UC'!$L282*'7. INPUT O&amp;N UC'!$M282*(1+'7. INPUT O&amp;N UC'!$N282)</f>
        <v>189</v>
      </c>
      <c r="AC586" s="148">
        <f>AC$77*'7. INPUT O&amp;N UC'!$L282*'7. INPUT O&amp;N UC'!$M282*(1+'7. INPUT O&amp;N UC'!$N282)</f>
        <v>189</v>
      </c>
      <c r="AD586" s="148">
        <f>AD$77*'7. INPUT O&amp;N UC'!$L282*'7. INPUT O&amp;N UC'!$M282*(1+'7. INPUT O&amp;N UC'!$N282)</f>
        <v>189</v>
      </c>
      <c r="AE586" s="148">
        <f>AE$77*'7. INPUT O&amp;N UC'!$L282*'7. INPUT O&amp;N UC'!$M282*(1+'7. INPUT O&amp;N UC'!$N282)</f>
        <v>189</v>
      </c>
      <c r="AF586" s="148">
        <f>AF$77*'7. INPUT O&amp;N UC'!$L282*'7. INPUT O&amp;N UC'!$M282*(1+'7. INPUT O&amp;N UC'!$N282)</f>
        <v>189</v>
      </c>
      <c r="AG586" s="148">
        <f>AG$77*'7. INPUT O&amp;N UC'!$L282*'7. INPUT O&amp;N UC'!$M282*(1+'7. INPUT O&amp;N UC'!$N282)</f>
        <v>189</v>
      </c>
      <c r="AH586" s="148">
        <f>AH$77*'7. INPUT O&amp;N UC'!$L282*'7. INPUT O&amp;N UC'!$M282*(1+'7. INPUT O&amp;N UC'!$N282)</f>
        <v>189</v>
      </c>
      <c r="AI586" s="148">
        <f>AI$77*'7. INPUT O&amp;N UC'!$L282*'7. INPUT O&amp;N UC'!$M282*(1+'7. INPUT O&amp;N UC'!$N282)</f>
        <v>189</v>
      </c>
      <c r="AJ586" s="148">
        <f>AJ$77*'7. INPUT O&amp;N UC'!$L282*'7. INPUT O&amp;N UC'!$M282*(1+'7. INPUT O&amp;N UC'!$N282)^2</f>
        <v>189</v>
      </c>
      <c r="AK586" s="148">
        <f>AK$77*'7. INPUT O&amp;N UC'!$L282*'7. INPUT O&amp;N UC'!$M282*(1+'7. INPUT O&amp;N UC'!$N282)^2</f>
        <v>189</v>
      </c>
      <c r="AL586" s="148">
        <f>AL$77*'7. INPUT O&amp;N UC'!$L282*'7. INPUT O&amp;N UC'!$M282*(1+'7. INPUT O&amp;N UC'!$N282)^2</f>
        <v>189</v>
      </c>
      <c r="AM586" s="148">
        <f>AM$77*'7. INPUT O&amp;N UC'!$L282*'7. INPUT O&amp;N UC'!$M282*(1+'7. INPUT O&amp;N UC'!$N282)^2</f>
        <v>189</v>
      </c>
      <c r="AN586" s="148">
        <f>AN$77*'7. INPUT O&amp;N UC'!$L282*'7. INPUT O&amp;N UC'!$M282*(1+'7. INPUT O&amp;N UC'!$N282)^2</f>
        <v>189</v>
      </c>
      <c r="AO586" s="148">
        <f>AO$77*'7. INPUT O&amp;N UC'!$L282*'7. INPUT O&amp;N UC'!$M282*(1+'7. INPUT O&amp;N UC'!$N282)^2</f>
        <v>189</v>
      </c>
      <c r="AP586" s="148">
        <f>AP$77*'7. INPUT O&amp;N UC'!$L282*'7. INPUT O&amp;N UC'!$M282*(1+'7. INPUT O&amp;N UC'!$N282)^2</f>
        <v>189</v>
      </c>
      <c r="AQ586" s="148">
        <f>AQ$77*'7. INPUT O&amp;N UC'!$L282*'7. INPUT O&amp;N UC'!$M282*(1+'7. INPUT O&amp;N UC'!$N282)^2</f>
        <v>189</v>
      </c>
      <c r="AR586" s="148">
        <f>AR$77*'7. INPUT O&amp;N UC'!$L282*'7. INPUT O&amp;N UC'!$M282*(1+'7. INPUT O&amp;N UC'!$N282)^2</f>
        <v>189</v>
      </c>
      <c r="AS586" s="148">
        <f>AS$77*'7. INPUT O&amp;N UC'!$L282*'7. INPUT O&amp;N UC'!$M282*(1+'7. INPUT O&amp;N UC'!$N282)^2</f>
        <v>189</v>
      </c>
      <c r="AT586" s="148">
        <f>AT$77*'7. INPUT O&amp;N UC'!$L282*'7. INPUT O&amp;N UC'!$M282*(1+'7. INPUT O&amp;N UC'!$N282)^2</f>
        <v>189</v>
      </c>
      <c r="AU586" s="148">
        <f>AU$77*'7. INPUT O&amp;N UC'!$L282*'7. INPUT O&amp;N UC'!$M282*(1+'7. INPUT O&amp;N UC'!$N282)^2</f>
        <v>189</v>
      </c>
      <c r="AV586" s="148">
        <f>AV$77*'7. INPUT O&amp;N UC'!$L282*'7. INPUT O&amp;N UC'!$M282*(1+'7. INPUT O&amp;N UC'!$N282)^3</f>
        <v>0</v>
      </c>
      <c r="AW586" s="148">
        <f>AW$77*'7. INPUT O&amp;N UC'!$L282*'7. INPUT O&amp;N UC'!$M282*(1+'7. INPUT O&amp;N UC'!$N282)^3</f>
        <v>0</v>
      </c>
      <c r="AX586" s="148">
        <f>AX$77*'7. INPUT O&amp;N UC'!$L282*'7. INPUT O&amp;N UC'!$M282*(1+'7. INPUT O&amp;N UC'!$N282)^3</f>
        <v>0</v>
      </c>
      <c r="AY586" s="148">
        <f>AY$77*'7. INPUT O&amp;N UC'!$L282*'7. INPUT O&amp;N UC'!$M282*(1+'7. INPUT O&amp;N UC'!$N282)^3</f>
        <v>0</v>
      </c>
      <c r="AZ586" s="148">
        <f>AZ$77*'7. INPUT O&amp;N UC'!$L282*'7. INPUT O&amp;N UC'!$M282*(1+'7. INPUT O&amp;N UC'!$N282)^3</f>
        <v>0</v>
      </c>
      <c r="BA586" s="148">
        <f>BA$77*'7. INPUT O&amp;N UC'!$L282*'7. INPUT O&amp;N UC'!$M282*(1+'7. INPUT O&amp;N UC'!$N282)^3</f>
        <v>0</v>
      </c>
      <c r="BB586" s="148">
        <f>BB$77*'7. INPUT O&amp;N UC'!$L282*'7. INPUT O&amp;N UC'!$M282*(1+'7. INPUT O&amp;N UC'!$N282)^3</f>
        <v>0</v>
      </c>
      <c r="BC586" s="148">
        <f>BC$77*'7. INPUT O&amp;N UC'!$L282*'7. INPUT O&amp;N UC'!$M282*(1+'7. INPUT O&amp;N UC'!$N282)^3</f>
        <v>0</v>
      </c>
      <c r="BD586" s="148">
        <f>BD$77*'7. INPUT O&amp;N UC'!$L282*'7. INPUT O&amp;N UC'!$M282*(1+'7. INPUT O&amp;N UC'!$N282)^3</f>
        <v>0</v>
      </c>
      <c r="BE586" s="148">
        <f>BE$77*'7. INPUT O&amp;N UC'!$L282*'7. INPUT O&amp;N UC'!$M282*(1+'7. INPUT O&amp;N UC'!$N282)^3</f>
        <v>0</v>
      </c>
      <c r="BF586" s="148">
        <f>BF$77*'7. INPUT O&amp;N UC'!$L282*'7. INPUT O&amp;N UC'!$M282*(1+'7. INPUT O&amp;N UC'!$N282)^3</f>
        <v>0</v>
      </c>
      <c r="BG586" s="148">
        <f>BG$77*'7. INPUT O&amp;N UC'!$L282*'7. INPUT O&amp;N UC'!$M282*(1+'7. INPUT O&amp;N UC'!$N282)^3</f>
        <v>0</v>
      </c>
      <c r="BH586" s="148">
        <f>BH$77*'7. INPUT O&amp;N UC'!$L282*'7. INPUT O&amp;N UC'!$M282*(1+'7. INPUT O&amp;N UC'!$N282)^4</f>
        <v>0</v>
      </c>
      <c r="BI586" s="148">
        <f>BI$77*'7. INPUT O&amp;N UC'!$L282*'7. INPUT O&amp;N UC'!$M282*(1+'7. INPUT O&amp;N UC'!$N282)^4</f>
        <v>0</v>
      </c>
      <c r="BJ586" s="148">
        <f>BJ$77*'7. INPUT O&amp;N UC'!$L282*'7. INPUT O&amp;N UC'!$M282*(1+'7. INPUT O&amp;N UC'!$N282)^4</f>
        <v>0</v>
      </c>
      <c r="BK586" s="148">
        <f>BK$77*'7. INPUT O&amp;N UC'!$L282*'7. INPUT O&amp;N UC'!$M282*(1+'7. INPUT O&amp;N UC'!$N282)^4</f>
        <v>0</v>
      </c>
      <c r="BL586" s="148">
        <f>BL$77*'7. INPUT O&amp;N UC'!$L282*'7. INPUT O&amp;N UC'!$M282*(1+'7. INPUT O&amp;N UC'!$N282)^4</f>
        <v>0</v>
      </c>
      <c r="BM586" s="148">
        <f>BM$77*'7. INPUT O&amp;N UC'!$L282*'7. INPUT O&amp;N UC'!$M282*(1+'7. INPUT O&amp;N UC'!$N282)^4</f>
        <v>0</v>
      </c>
      <c r="BN586" s="148">
        <f>BN$77*'7. INPUT O&amp;N UC'!$L282*'7. INPUT O&amp;N UC'!$M282*(1+'7. INPUT O&amp;N UC'!$N282)^4</f>
        <v>0</v>
      </c>
      <c r="BO586" s="148">
        <f>BO$77*'7. INPUT O&amp;N UC'!$L282*'7. INPUT O&amp;N UC'!$M282*(1+'7. INPUT O&amp;N UC'!$N282)^4</f>
        <v>0</v>
      </c>
      <c r="BP586" s="148">
        <f>BP$77*'7. INPUT O&amp;N UC'!$L282*'7. INPUT O&amp;N UC'!$M282*(1+'7. INPUT O&amp;N UC'!$N282)^4</f>
        <v>0</v>
      </c>
      <c r="BQ586" s="148">
        <f>BQ$77*'7. INPUT O&amp;N UC'!$L282*'7. INPUT O&amp;N UC'!$M282*(1+'7. INPUT O&amp;N UC'!$N282)^4</f>
        <v>0</v>
      </c>
      <c r="BR586" s="148">
        <f>BR$77*'7. INPUT O&amp;N UC'!$L282*'7. INPUT O&amp;N UC'!$M282*(1+'7. INPUT O&amp;N UC'!$N282)^4</f>
        <v>0</v>
      </c>
      <c r="BS586" s="148">
        <f>BS$77*'7. INPUT O&amp;N UC'!$L282*'7. INPUT O&amp;N UC'!$M282*(1+'7. INPUT O&amp;N UC'!$N282)^4</f>
        <v>0</v>
      </c>
    </row>
    <row r="587" spans="2:71" s="80" customFormat="1" outlineLevel="2">
      <c r="B587" s="129" t="str">
        <f>'7. INPUT O&amp;N UC'!D283</f>
        <v>O&amp;N UC-4.6.1-Item #7</v>
      </c>
      <c r="C587" s="129">
        <f>'7. INPUT O&amp;N UC'!F283</f>
        <v>0</v>
      </c>
      <c r="E587" s="148">
        <f t="shared" si="307"/>
        <v>0</v>
      </c>
      <c r="F587" s="148">
        <f t="shared" si="308"/>
        <v>0</v>
      </c>
      <c r="G587" s="148">
        <f t="shared" si="309"/>
        <v>0</v>
      </c>
      <c r="H587" s="148">
        <f t="shared" si="310"/>
        <v>0</v>
      </c>
      <c r="I587" s="148">
        <f t="shared" si="311"/>
        <v>0</v>
      </c>
      <c r="J587" s="148">
        <f t="shared" si="312"/>
        <v>0</v>
      </c>
      <c r="K587" s="159"/>
      <c r="L587" s="148">
        <f>L$77*'7. INPUT O&amp;N UC'!$L283*'7. INPUT O&amp;N UC'!$M283</f>
        <v>0</v>
      </c>
      <c r="M587" s="148">
        <f>M$77*'7. INPUT O&amp;N UC'!$L283*'7. INPUT O&amp;N UC'!$M283</f>
        <v>0</v>
      </c>
      <c r="N587" s="148">
        <f>N$77*'7. INPUT O&amp;N UC'!$L283*'7. INPUT O&amp;N UC'!$M283</f>
        <v>0</v>
      </c>
      <c r="O587" s="148">
        <f>O$77*'7. INPUT O&amp;N UC'!$L283*'7. INPUT O&amp;N UC'!$M283</f>
        <v>0</v>
      </c>
      <c r="P587" s="148">
        <f>P$77*'7. INPUT O&amp;N UC'!$L283*'7. INPUT O&amp;N UC'!$M283</f>
        <v>0</v>
      </c>
      <c r="Q587" s="148">
        <f>Q$77*'7. INPUT O&amp;N UC'!$L283*'7. INPUT O&amp;N UC'!$M283</f>
        <v>0</v>
      </c>
      <c r="R587" s="148">
        <f>R$77*'7. INPUT O&amp;N UC'!$L283*'7. INPUT O&amp;N UC'!$M283</f>
        <v>0</v>
      </c>
      <c r="S587" s="148">
        <f>S$77*'7. INPUT O&amp;N UC'!$L283*'7. INPUT O&amp;N UC'!$M283</f>
        <v>0</v>
      </c>
      <c r="T587" s="148">
        <f>T$77*'7. INPUT O&amp;N UC'!$L283*'7. INPUT O&amp;N UC'!$M283</f>
        <v>0</v>
      </c>
      <c r="U587" s="148">
        <f>U$77*'7. INPUT O&amp;N UC'!$L283*'7. INPUT O&amp;N UC'!$M283</f>
        <v>0</v>
      </c>
      <c r="V587" s="148">
        <f>V$77*'7. INPUT O&amp;N UC'!$L283*'7. INPUT O&amp;N UC'!$M283</f>
        <v>0</v>
      </c>
      <c r="W587" s="148">
        <f>W$77*'7. INPUT O&amp;N UC'!$L283*'7. INPUT O&amp;N UC'!$M283</f>
        <v>0</v>
      </c>
      <c r="X587" s="148">
        <f>X$77*'7. INPUT O&amp;N UC'!$L283*'7. INPUT O&amp;N UC'!$M283*(1+'7. INPUT O&amp;N UC'!$N283)</f>
        <v>0</v>
      </c>
      <c r="Y587" s="148">
        <f>Y$77*'7. INPUT O&amp;N UC'!$L283*'7. INPUT O&amp;N UC'!$M283*(1+'7. INPUT O&amp;N UC'!$N283)</f>
        <v>0</v>
      </c>
      <c r="Z587" s="148">
        <f>Z$77*'7. INPUT O&amp;N UC'!$L283*'7. INPUT O&amp;N UC'!$M283*(1+'7. INPUT O&amp;N UC'!$N283)</f>
        <v>0</v>
      </c>
      <c r="AA587" s="148">
        <f>AA$77*'7. INPUT O&amp;N UC'!$L283*'7. INPUT O&amp;N UC'!$M283*(1+'7. INPUT O&amp;N UC'!$N283)</f>
        <v>0</v>
      </c>
      <c r="AB587" s="148">
        <f>AB$77*'7. INPUT O&amp;N UC'!$L283*'7. INPUT O&amp;N UC'!$M283*(1+'7. INPUT O&amp;N UC'!$N283)</f>
        <v>0</v>
      </c>
      <c r="AC587" s="148">
        <f>AC$77*'7. INPUT O&amp;N UC'!$L283*'7. INPUT O&amp;N UC'!$M283*(1+'7. INPUT O&amp;N UC'!$N283)</f>
        <v>0</v>
      </c>
      <c r="AD587" s="148">
        <f>AD$77*'7. INPUT O&amp;N UC'!$L283*'7. INPUT O&amp;N UC'!$M283*(1+'7. INPUT O&amp;N UC'!$N283)</f>
        <v>0</v>
      </c>
      <c r="AE587" s="148">
        <f>AE$77*'7. INPUT O&amp;N UC'!$L283*'7. INPUT O&amp;N UC'!$M283*(1+'7. INPUT O&amp;N UC'!$N283)</f>
        <v>0</v>
      </c>
      <c r="AF587" s="148">
        <f>AF$77*'7. INPUT O&amp;N UC'!$L283*'7. INPUT O&amp;N UC'!$M283*(1+'7. INPUT O&amp;N UC'!$N283)</f>
        <v>0</v>
      </c>
      <c r="AG587" s="148">
        <f>AG$77*'7. INPUT O&amp;N UC'!$L283*'7. INPUT O&amp;N UC'!$M283*(1+'7. INPUT O&amp;N UC'!$N283)</f>
        <v>0</v>
      </c>
      <c r="AH587" s="148">
        <f>AH$77*'7. INPUT O&amp;N UC'!$L283*'7. INPUT O&amp;N UC'!$M283*(1+'7. INPUT O&amp;N UC'!$N283)</f>
        <v>0</v>
      </c>
      <c r="AI587" s="148">
        <f>AI$77*'7. INPUT O&amp;N UC'!$L283*'7. INPUT O&amp;N UC'!$M283*(1+'7. INPUT O&amp;N UC'!$N283)</f>
        <v>0</v>
      </c>
      <c r="AJ587" s="148">
        <f>AJ$77*'7. INPUT O&amp;N UC'!$L283*'7. INPUT O&amp;N UC'!$M283*(1+'7. INPUT O&amp;N UC'!$N283)^2</f>
        <v>0</v>
      </c>
      <c r="AK587" s="148">
        <f>AK$77*'7. INPUT O&amp;N UC'!$L283*'7. INPUT O&amp;N UC'!$M283*(1+'7. INPUT O&amp;N UC'!$N283)^2</f>
        <v>0</v>
      </c>
      <c r="AL587" s="148">
        <f>AL$77*'7. INPUT O&amp;N UC'!$L283*'7. INPUT O&amp;N UC'!$M283*(1+'7. INPUT O&amp;N UC'!$N283)^2</f>
        <v>0</v>
      </c>
      <c r="AM587" s="148">
        <f>AM$77*'7. INPUT O&amp;N UC'!$L283*'7. INPUT O&amp;N UC'!$M283*(1+'7. INPUT O&amp;N UC'!$N283)^2</f>
        <v>0</v>
      </c>
      <c r="AN587" s="148">
        <f>AN$77*'7. INPUT O&amp;N UC'!$L283*'7. INPUT O&amp;N UC'!$M283*(1+'7. INPUT O&amp;N UC'!$N283)^2</f>
        <v>0</v>
      </c>
      <c r="AO587" s="148">
        <f>AO$77*'7. INPUT O&amp;N UC'!$L283*'7. INPUT O&amp;N UC'!$M283*(1+'7. INPUT O&amp;N UC'!$N283)^2</f>
        <v>0</v>
      </c>
      <c r="AP587" s="148">
        <f>AP$77*'7. INPUT O&amp;N UC'!$L283*'7. INPUT O&amp;N UC'!$M283*(1+'7. INPUT O&amp;N UC'!$N283)^2</f>
        <v>0</v>
      </c>
      <c r="AQ587" s="148">
        <f>AQ$77*'7. INPUT O&amp;N UC'!$L283*'7. INPUT O&amp;N UC'!$M283*(1+'7. INPUT O&amp;N UC'!$N283)^2</f>
        <v>0</v>
      </c>
      <c r="AR587" s="148">
        <f>AR$77*'7. INPUT O&amp;N UC'!$L283*'7. INPUT O&amp;N UC'!$M283*(1+'7. INPUT O&amp;N UC'!$N283)^2</f>
        <v>0</v>
      </c>
      <c r="AS587" s="148">
        <f>AS$77*'7. INPUT O&amp;N UC'!$L283*'7. INPUT O&amp;N UC'!$M283*(1+'7. INPUT O&amp;N UC'!$N283)^2</f>
        <v>0</v>
      </c>
      <c r="AT587" s="148">
        <f>AT$77*'7. INPUT O&amp;N UC'!$L283*'7. INPUT O&amp;N UC'!$M283*(1+'7. INPUT O&amp;N UC'!$N283)^2</f>
        <v>0</v>
      </c>
      <c r="AU587" s="148">
        <f>AU$77*'7. INPUT O&amp;N UC'!$L283*'7. INPUT O&amp;N UC'!$M283*(1+'7. INPUT O&amp;N UC'!$N283)^2</f>
        <v>0</v>
      </c>
      <c r="AV587" s="148">
        <f>AV$77*'7. INPUT O&amp;N UC'!$L283*'7. INPUT O&amp;N UC'!$M283*(1+'7. INPUT O&amp;N UC'!$N283)^3</f>
        <v>0</v>
      </c>
      <c r="AW587" s="148">
        <f>AW$77*'7. INPUT O&amp;N UC'!$L283*'7. INPUT O&amp;N UC'!$M283*(1+'7. INPUT O&amp;N UC'!$N283)^3</f>
        <v>0</v>
      </c>
      <c r="AX587" s="148">
        <f>AX$77*'7. INPUT O&amp;N UC'!$L283*'7. INPUT O&amp;N UC'!$M283*(1+'7. INPUT O&amp;N UC'!$N283)^3</f>
        <v>0</v>
      </c>
      <c r="AY587" s="148">
        <f>AY$77*'7. INPUT O&amp;N UC'!$L283*'7. INPUT O&amp;N UC'!$M283*(1+'7. INPUT O&amp;N UC'!$N283)^3</f>
        <v>0</v>
      </c>
      <c r="AZ587" s="148">
        <f>AZ$77*'7. INPUT O&amp;N UC'!$L283*'7. INPUT O&amp;N UC'!$M283*(1+'7. INPUT O&amp;N UC'!$N283)^3</f>
        <v>0</v>
      </c>
      <c r="BA587" s="148">
        <f>BA$77*'7. INPUT O&amp;N UC'!$L283*'7. INPUT O&amp;N UC'!$M283*(1+'7. INPUT O&amp;N UC'!$N283)^3</f>
        <v>0</v>
      </c>
      <c r="BB587" s="148">
        <f>BB$77*'7. INPUT O&amp;N UC'!$L283*'7. INPUT O&amp;N UC'!$M283*(1+'7. INPUT O&amp;N UC'!$N283)^3</f>
        <v>0</v>
      </c>
      <c r="BC587" s="148">
        <f>BC$77*'7. INPUT O&amp;N UC'!$L283*'7. INPUT O&amp;N UC'!$M283*(1+'7. INPUT O&amp;N UC'!$N283)^3</f>
        <v>0</v>
      </c>
      <c r="BD587" s="148">
        <f>BD$77*'7. INPUT O&amp;N UC'!$L283*'7. INPUT O&amp;N UC'!$M283*(1+'7. INPUT O&amp;N UC'!$N283)^3</f>
        <v>0</v>
      </c>
      <c r="BE587" s="148">
        <f>BE$77*'7. INPUT O&amp;N UC'!$L283*'7. INPUT O&amp;N UC'!$M283*(1+'7. INPUT O&amp;N UC'!$N283)^3</f>
        <v>0</v>
      </c>
      <c r="BF587" s="148">
        <f>BF$77*'7. INPUT O&amp;N UC'!$L283*'7. INPUT O&amp;N UC'!$M283*(1+'7. INPUT O&amp;N UC'!$N283)^3</f>
        <v>0</v>
      </c>
      <c r="BG587" s="148">
        <f>BG$77*'7. INPUT O&amp;N UC'!$L283*'7. INPUT O&amp;N UC'!$M283*(1+'7. INPUT O&amp;N UC'!$N283)^3</f>
        <v>0</v>
      </c>
      <c r="BH587" s="148">
        <f>BH$77*'7. INPUT O&amp;N UC'!$L283*'7. INPUT O&amp;N UC'!$M283*(1+'7. INPUT O&amp;N UC'!$N283)^4</f>
        <v>0</v>
      </c>
      <c r="BI587" s="148">
        <f>BI$77*'7. INPUT O&amp;N UC'!$L283*'7. INPUT O&amp;N UC'!$M283*(1+'7. INPUT O&amp;N UC'!$N283)^4</f>
        <v>0</v>
      </c>
      <c r="BJ587" s="148">
        <f>BJ$77*'7. INPUT O&amp;N UC'!$L283*'7. INPUT O&amp;N UC'!$M283*(1+'7. INPUT O&amp;N UC'!$N283)^4</f>
        <v>0</v>
      </c>
      <c r="BK587" s="148">
        <f>BK$77*'7. INPUT O&amp;N UC'!$L283*'7. INPUT O&amp;N UC'!$M283*(1+'7. INPUT O&amp;N UC'!$N283)^4</f>
        <v>0</v>
      </c>
      <c r="BL587" s="148">
        <f>BL$77*'7. INPUT O&amp;N UC'!$L283*'7. INPUT O&amp;N UC'!$M283*(1+'7. INPUT O&amp;N UC'!$N283)^4</f>
        <v>0</v>
      </c>
      <c r="BM587" s="148">
        <f>BM$77*'7. INPUT O&amp;N UC'!$L283*'7. INPUT O&amp;N UC'!$M283*(1+'7. INPUT O&amp;N UC'!$N283)^4</f>
        <v>0</v>
      </c>
      <c r="BN587" s="148">
        <f>BN$77*'7. INPUT O&amp;N UC'!$L283*'7. INPUT O&amp;N UC'!$M283*(1+'7. INPUT O&amp;N UC'!$N283)^4</f>
        <v>0</v>
      </c>
      <c r="BO587" s="148">
        <f>BO$77*'7. INPUT O&amp;N UC'!$L283*'7. INPUT O&amp;N UC'!$M283*(1+'7. INPUT O&amp;N UC'!$N283)^4</f>
        <v>0</v>
      </c>
      <c r="BP587" s="148">
        <f>BP$77*'7. INPUT O&amp;N UC'!$L283*'7. INPUT O&amp;N UC'!$M283*(1+'7. INPUT O&amp;N UC'!$N283)^4</f>
        <v>0</v>
      </c>
      <c r="BQ587" s="148">
        <f>BQ$77*'7. INPUT O&amp;N UC'!$L283*'7. INPUT O&amp;N UC'!$M283*(1+'7. INPUT O&amp;N UC'!$N283)^4</f>
        <v>0</v>
      </c>
      <c r="BR587" s="148">
        <f>BR$77*'7. INPUT O&amp;N UC'!$L283*'7. INPUT O&amp;N UC'!$M283*(1+'7. INPUT O&amp;N UC'!$N283)^4</f>
        <v>0</v>
      </c>
      <c r="BS587" s="148">
        <f>BS$77*'7. INPUT O&amp;N UC'!$L283*'7. INPUT O&amp;N UC'!$M283*(1+'7. INPUT O&amp;N UC'!$N283)^4</f>
        <v>0</v>
      </c>
    </row>
    <row r="588" spans="2:71" s="80" customFormat="1" outlineLevel="2">
      <c r="B588" s="129" t="str">
        <f>'7. INPUT O&amp;N UC'!D284</f>
        <v>O&amp;N UC-4.6.1-Item #8</v>
      </c>
      <c r="C588" s="129">
        <f>'7. INPUT O&amp;N UC'!F284</f>
        <v>0</v>
      </c>
      <c r="E588" s="148">
        <f t="shared" si="307"/>
        <v>0</v>
      </c>
      <c r="F588" s="148">
        <f t="shared" si="308"/>
        <v>0</v>
      </c>
      <c r="G588" s="148">
        <f t="shared" si="309"/>
        <v>0</v>
      </c>
      <c r="H588" s="148">
        <f t="shared" si="310"/>
        <v>0</v>
      </c>
      <c r="I588" s="148">
        <f t="shared" si="311"/>
        <v>0</v>
      </c>
      <c r="J588" s="148">
        <f t="shared" si="312"/>
        <v>0</v>
      </c>
      <c r="K588" s="160"/>
      <c r="L588" s="148">
        <f>L$77*'7. INPUT O&amp;N UC'!$L284*'7. INPUT O&amp;N UC'!$M284</f>
        <v>0</v>
      </c>
      <c r="M588" s="148">
        <f>M$77*'7. INPUT O&amp;N UC'!$L284*'7. INPUT O&amp;N UC'!$M284</f>
        <v>0</v>
      </c>
      <c r="N588" s="148">
        <f>N$77*'7. INPUT O&amp;N UC'!$L284*'7. INPUT O&amp;N UC'!$M284</f>
        <v>0</v>
      </c>
      <c r="O588" s="148">
        <f>O$77*'7. INPUT O&amp;N UC'!$L284*'7. INPUT O&amp;N UC'!$M284</f>
        <v>0</v>
      </c>
      <c r="P588" s="148">
        <f>P$77*'7. INPUT O&amp;N UC'!$L284*'7. INPUT O&amp;N UC'!$M284</f>
        <v>0</v>
      </c>
      <c r="Q588" s="148">
        <f>Q$77*'7. INPUT O&amp;N UC'!$L284*'7. INPUT O&amp;N UC'!$M284</f>
        <v>0</v>
      </c>
      <c r="R588" s="148">
        <f>R$77*'7. INPUT O&amp;N UC'!$L284*'7. INPUT O&amp;N UC'!$M284</f>
        <v>0</v>
      </c>
      <c r="S588" s="148">
        <f>S$77*'7. INPUT O&amp;N UC'!$L284*'7. INPUT O&amp;N UC'!$M284</f>
        <v>0</v>
      </c>
      <c r="T588" s="148">
        <f>T$77*'7. INPUT O&amp;N UC'!$L284*'7. INPUT O&amp;N UC'!$M284</f>
        <v>0</v>
      </c>
      <c r="U588" s="148">
        <f>U$77*'7. INPUT O&amp;N UC'!$L284*'7. INPUT O&amp;N UC'!$M284</f>
        <v>0</v>
      </c>
      <c r="V588" s="148">
        <f>V$77*'7. INPUT O&amp;N UC'!$L284*'7. INPUT O&amp;N UC'!$M284</f>
        <v>0</v>
      </c>
      <c r="W588" s="148">
        <f>W$77*'7. INPUT O&amp;N UC'!$L284*'7. INPUT O&amp;N UC'!$M284</f>
        <v>0</v>
      </c>
      <c r="X588" s="148">
        <f>X$77*'7. INPUT O&amp;N UC'!$L284*'7. INPUT O&amp;N UC'!$M284*(1+'7. INPUT O&amp;N UC'!$N284)</f>
        <v>0</v>
      </c>
      <c r="Y588" s="148">
        <f>Y$77*'7. INPUT O&amp;N UC'!$L284*'7. INPUT O&amp;N UC'!$M284*(1+'7. INPUT O&amp;N UC'!$N284)</f>
        <v>0</v>
      </c>
      <c r="Z588" s="148">
        <f>Z$77*'7. INPUT O&amp;N UC'!$L284*'7. INPUT O&amp;N UC'!$M284*(1+'7. INPUT O&amp;N UC'!$N284)</f>
        <v>0</v>
      </c>
      <c r="AA588" s="148">
        <f>AA$77*'7. INPUT O&amp;N UC'!$L284*'7. INPUT O&amp;N UC'!$M284*(1+'7. INPUT O&amp;N UC'!$N284)</f>
        <v>0</v>
      </c>
      <c r="AB588" s="148">
        <f>AB$77*'7. INPUT O&amp;N UC'!$L284*'7. INPUT O&amp;N UC'!$M284*(1+'7. INPUT O&amp;N UC'!$N284)</f>
        <v>0</v>
      </c>
      <c r="AC588" s="148">
        <f>AC$77*'7. INPUT O&amp;N UC'!$L284*'7. INPUT O&amp;N UC'!$M284*(1+'7. INPUT O&amp;N UC'!$N284)</f>
        <v>0</v>
      </c>
      <c r="AD588" s="148">
        <f>AD$77*'7. INPUT O&amp;N UC'!$L284*'7. INPUT O&amp;N UC'!$M284*(1+'7. INPUT O&amp;N UC'!$N284)</f>
        <v>0</v>
      </c>
      <c r="AE588" s="148">
        <f>AE$77*'7. INPUT O&amp;N UC'!$L284*'7. INPUT O&amp;N UC'!$M284*(1+'7. INPUT O&amp;N UC'!$N284)</f>
        <v>0</v>
      </c>
      <c r="AF588" s="148">
        <f>AF$77*'7. INPUT O&amp;N UC'!$L284*'7. INPUT O&amp;N UC'!$M284*(1+'7. INPUT O&amp;N UC'!$N284)</f>
        <v>0</v>
      </c>
      <c r="AG588" s="148">
        <f>AG$77*'7. INPUT O&amp;N UC'!$L284*'7. INPUT O&amp;N UC'!$M284*(1+'7. INPUT O&amp;N UC'!$N284)</f>
        <v>0</v>
      </c>
      <c r="AH588" s="148">
        <f>AH$77*'7. INPUT O&amp;N UC'!$L284*'7. INPUT O&amp;N UC'!$M284*(1+'7. INPUT O&amp;N UC'!$N284)</f>
        <v>0</v>
      </c>
      <c r="AI588" s="148">
        <f>AI$77*'7. INPUT O&amp;N UC'!$L284*'7. INPUT O&amp;N UC'!$M284*(1+'7. INPUT O&amp;N UC'!$N284)</f>
        <v>0</v>
      </c>
      <c r="AJ588" s="148">
        <f>AJ$77*'7. INPUT O&amp;N UC'!$L284*'7. INPUT O&amp;N UC'!$M284*(1+'7. INPUT O&amp;N UC'!$N284)^2</f>
        <v>0</v>
      </c>
      <c r="AK588" s="148">
        <f>AK$77*'7. INPUT O&amp;N UC'!$L284*'7. INPUT O&amp;N UC'!$M284*(1+'7. INPUT O&amp;N UC'!$N284)^2</f>
        <v>0</v>
      </c>
      <c r="AL588" s="148">
        <f>AL$77*'7. INPUT O&amp;N UC'!$L284*'7. INPUT O&amp;N UC'!$M284*(1+'7. INPUT O&amp;N UC'!$N284)^2</f>
        <v>0</v>
      </c>
      <c r="AM588" s="148">
        <f>AM$77*'7. INPUT O&amp;N UC'!$L284*'7. INPUT O&amp;N UC'!$M284*(1+'7. INPUT O&amp;N UC'!$N284)^2</f>
        <v>0</v>
      </c>
      <c r="AN588" s="148">
        <f>AN$77*'7. INPUT O&amp;N UC'!$L284*'7. INPUT O&amp;N UC'!$M284*(1+'7. INPUT O&amp;N UC'!$N284)^2</f>
        <v>0</v>
      </c>
      <c r="AO588" s="148">
        <f>AO$77*'7. INPUT O&amp;N UC'!$L284*'7. INPUT O&amp;N UC'!$M284*(1+'7. INPUT O&amp;N UC'!$N284)^2</f>
        <v>0</v>
      </c>
      <c r="AP588" s="148">
        <f>AP$77*'7. INPUT O&amp;N UC'!$L284*'7. INPUT O&amp;N UC'!$M284*(1+'7. INPUT O&amp;N UC'!$N284)^2</f>
        <v>0</v>
      </c>
      <c r="AQ588" s="148">
        <f>AQ$77*'7. INPUT O&amp;N UC'!$L284*'7. INPUT O&amp;N UC'!$M284*(1+'7. INPUT O&amp;N UC'!$N284)^2</f>
        <v>0</v>
      </c>
      <c r="AR588" s="148">
        <f>AR$77*'7. INPUT O&amp;N UC'!$L284*'7. INPUT O&amp;N UC'!$M284*(1+'7. INPUT O&amp;N UC'!$N284)^2</f>
        <v>0</v>
      </c>
      <c r="AS588" s="148">
        <f>AS$77*'7. INPUT O&amp;N UC'!$L284*'7. INPUT O&amp;N UC'!$M284*(1+'7. INPUT O&amp;N UC'!$N284)^2</f>
        <v>0</v>
      </c>
      <c r="AT588" s="148">
        <f>AT$77*'7. INPUT O&amp;N UC'!$L284*'7. INPUT O&amp;N UC'!$M284*(1+'7. INPUT O&amp;N UC'!$N284)^2</f>
        <v>0</v>
      </c>
      <c r="AU588" s="148">
        <f>AU$77*'7. INPUT O&amp;N UC'!$L284*'7. INPUT O&amp;N UC'!$M284*(1+'7. INPUT O&amp;N UC'!$N284)^2</f>
        <v>0</v>
      </c>
      <c r="AV588" s="148">
        <f>AV$77*'7. INPUT O&amp;N UC'!$L284*'7. INPUT O&amp;N UC'!$M284*(1+'7. INPUT O&amp;N UC'!$N284)^3</f>
        <v>0</v>
      </c>
      <c r="AW588" s="148">
        <f>AW$77*'7. INPUT O&amp;N UC'!$L284*'7. INPUT O&amp;N UC'!$M284*(1+'7. INPUT O&amp;N UC'!$N284)^3</f>
        <v>0</v>
      </c>
      <c r="AX588" s="148">
        <f>AX$77*'7. INPUT O&amp;N UC'!$L284*'7. INPUT O&amp;N UC'!$M284*(1+'7. INPUT O&amp;N UC'!$N284)^3</f>
        <v>0</v>
      </c>
      <c r="AY588" s="148">
        <f>AY$77*'7. INPUT O&amp;N UC'!$L284*'7. INPUT O&amp;N UC'!$M284*(1+'7. INPUT O&amp;N UC'!$N284)^3</f>
        <v>0</v>
      </c>
      <c r="AZ588" s="148">
        <f>AZ$77*'7. INPUT O&amp;N UC'!$L284*'7. INPUT O&amp;N UC'!$M284*(1+'7. INPUT O&amp;N UC'!$N284)^3</f>
        <v>0</v>
      </c>
      <c r="BA588" s="148">
        <f>BA$77*'7. INPUT O&amp;N UC'!$L284*'7. INPUT O&amp;N UC'!$M284*(1+'7. INPUT O&amp;N UC'!$N284)^3</f>
        <v>0</v>
      </c>
      <c r="BB588" s="148">
        <f>BB$77*'7. INPUT O&amp;N UC'!$L284*'7. INPUT O&amp;N UC'!$M284*(1+'7. INPUT O&amp;N UC'!$N284)^3</f>
        <v>0</v>
      </c>
      <c r="BC588" s="148">
        <f>BC$77*'7. INPUT O&amp;N UC'!$L284*'7. INPUT O&amp;N UC'!$M284*(1+'7. INPUT O&amp;N UC'!$N284)^3</f>
        <v>0</v>
      </c>
      <c r="BD588" s="148">
        <f>BD$77*'7. INPUT O&amp;N UC'!$L284*'7. INPUT O&amp;N UC'!$M284*(1+'7. INPUT O&amp;N UC'!$N284)^3</f>
        <v>0</v>
      </c>
      <c r="BE588" s="148">
        <f>BE$77*'7. INPUT O&amp;N UC'!$L284*'7. INPUT O&amp;N UC'!$M284*(1+'7. INPUT O&amp;N UC'!$N284)^3</f>
        <v>0</v>
      </c>
      <c r="BF588" s="148">
        <f>BF$77*'7. INPUT O&amp;N UC'!$L284*'7. INPUT O&amp;N UC'!$M284*(1+'7. INPUT O&amp;N UC'!$N284)^3</f>
        <v>0</v>
      </c>
      <c r="BG588" s="148">
        <f>BG$77*'7. INPUT O&amp;N UC'!$L284*'7. INPUT O&amp;N UC'!$M284*(1+'7. INPUT O&amp;N UC'!$N284)^3</f>
        <v>0</v>
      </c>
      <c r="BH588" s="148">
        <f>BH$77*'7. INPUT O&amp;N UC'!$L284*'7. INPUT O&amp;N UC'!$M284*(1+'7. INPUT O&amp;N UC'!$N284)^4</f>
        <v>0</v>
      </c>
      <c r="BI588" s="148">
        <f>BI$77*'7. INPUT O&amp;N UC'!$L284*'7. INPUT O&amp;N UC'!$M284*(1+'7. INPUT O&amp;N UC'!$N284)^4</f>
        <v>0</v>
      </c>
      <c r="BJ588" s="148">
        <f>BJ$77*'7. INPUT O&amp;N UC'!$L284*'7. INPUT O&amp;N UC'!$M284*(1+'7. INPUT O&amp;N UC'!$N284)^4</f>
        <v>0</v>
      </c>
      <c r="BK588" s="148">
        <f>BK$77*'7. INPUT O&amp;N UC'!$L284*'7. INPUT O&amp;N UC'!$M284*(1+'7. INPUT O&amp;N UC'!$N284)^4</f>
        <v>0</v>
      </c>
      <c r="BL588" s="148">
        <f>BL$77*'7. INPUT O&amp;N UC'!$L284*'7. INPUT O&amp;N UC'!$M284*(1+'7. INPUT O&amp;N UC'!$N284)^4</f>
        <v>0</v>
      </c>
      <c r="BM588" s="148">
        <f>BM$77*'7. INPUT O&amp;N UC'!$L284*'7. INPUT O&amp;N UC'!$M284*(1+'7. INPUT O&amp;N UC'!$N284)^4</f>
        <v>0</v>
      </c>
      <c r="BN588" s="148">
        <f>BN$77*'7. INPUT O&amp;N UC'!$L284*'7. INPUT O&amp;N UC'!$M284*(1+'7. INPUT O&amp;N UC'!$N284)^4</f>
        <v>0</v>
      </c>
      <c r="BO588" s="148">
        <f>BO$77*'7. INPUT O&amp;N UC'!$L284*'7. INPUT O&amp;N UC'!$M284*(1+'7. INPUT O&amp;N UC'!$N284)^4</f>
        <v>0</v>
      </c>
      <c r="BP588" s="148">
        <f>BP$77*'7. INPUT O&amp;N UC'!$L284*'7. INPUT O&amp;N UC'!$M284*(1+'7. INPUT O&amp;N UC'!$N284)^4</f>
        <v>0</v>
      </c>
      <c r="BQ588" s="148">
        <f>BQ$77*'7. INPUT O&amp;N UC'!$L284*'7. INPUT O&amp;N UC'!$M284*(1+'7. INPUT O&amp;N UC'!$N284)^4</f>
        <v>0</v>
      </c>
      <c r="BR588" s="148">
        <f>BR$77*'7. INPUT O&amp;N UC'!$L284*'7. INPUT O&amp;N UC'!$M284*(1+'7. INPUT O&amp;N UC'!$N284)^4</f>
        <v>0</v>
      </c>
      <c r="BS588" s="148">
        <f>BS$77*'7. INPUT O&amp;N UC'!$L284*'7. INPUT O&amp;N UC'!$M284*(1+'7. INPUT O&amp;N UC'!$N284)^4</f>
        <v>0</v>
      </c>
    </row>
    <row r="589" spans="2:71" s="80" customFormat="1" outlineLevel="2">
      <c r="B589" s="129" t="str">
        <f>'7. INPUT O&amp;N UC'!D285</f>
        <v>O&amp;N UC-4.6.1-Item #9</v>
      </c>
      <c r="C589" s="129" t="str">
        <f>'7. INPUT O&amp;N UC'!F285</f>
        <v>Alarming Sounds - EPU ASU S/W</v>
      </c>
      <c r="E589" s="148">
        <f t="shared" si="307"/>
        <v>6996</v>
      </c>
      <c r="F589" s="148">
        <f t="shared" si="308"/>
        <v>1908</v>
      </c>
      <c r="G589" s="148">
        <f t="shared" si="309"/>
        <v>2544</v>
      </c>
      <c r="H589" s="148">
        <f t="shared" si="310"/>
        <v>2544</v>
      </c>
      <c r="I589" s="148">
        <f t="shared" si="311"/>
        <v>0</v>
      </c>
      <c r="J589" s="148">
        <f t="shared" si="312"/>
        <v>0</v>
      </c>
      <c r="K589" s="160"/>
      <c r="L589" s="148">
        <f>L$77*'7. INPUT O&amp;N UC'!$L285*'7. INPUT O&amp;N UC'!$M285</f>
        <v>0</v>
      </c>
      <c r="M589" s="148">
        <f>M$77*'7. INPUT O&amp;N UC'!$L285*'7. INPUT O&amp;N UC'!$M285</f>
        <v>53</v>
      </c>
      <c r="N589" s="148">
        <f>N$77*'7. INPUT O&amp;N UC'!$L285*'7. INPUT O&amp;N UC'!$M285</f>
        <v>53</v>
      </c>
      <c r="O589" s="148">
        <f>O$77*'7. INPUT O&amp;N UC'!$L285*'7. INPUT O&amp;N UC'!$M285</f>
        <v>106</v>
      </c>
      <c r="P589" s="148">
        <f>P$77*'7. INPUT O&amp;N UC'!$L285*'7. INPUT O&amp;N UC'!$M285</f>
        <v>212</v>
      </c>
      <c r="Q589" s="148">
        <f>Q$77*'7. INPUT O&amp;N UC'!$L285*'7. INPUT O&amp;N UC'!$M285</f>
        <v>212</v>
      </c>
      <c r="R589" s="148">
        <f>R$77*'7. INPUT O&amp;N UC'!$L285*'7. INPUT O&amp;N UC'!$M285</f>
        <v>212</v>
      </c>
      <c r="S589" s="148">
        <f>S$77*'7. INPUT O&amp;N UC'!$L285*'7. INPUT O&amp;N UC'!$M285</f>
        <v>212</v>
      </c>
      <c r="T589" s="148">
        <f>T$77*'7. INPUT O&amp;N UC'!$L285*'7. INPUT O&amp;N UC'!$M285</f>
        <v>212</v>
      </c>
      <c r="U589" s="148">
        <f>U$77*'7. INPUT O&amp;N UC'!$L285*'7. INPUT O&amp;N UC'!$M285</f>
        <v>212</v>
      </c>
      <c r="V589" s="148">
        <f>V$77*'7. INPUT O&amp;N UC'!$L285*'7. INPUT O&amp;N UC'!$M285</f>
        <v>212</v>
      </c>
      <c r="W589" s="148">
        <f>W$77*'7. INPUT O&amp;N UC'!$L285*'7. INPUT O&amp;N UC'!$M285</f>
        <v>212</v>
      </c>
      <c r="X589" s="148">
        <f>X$77*'7. INPUT O&amp;N UC'!$L285*'7. INPUT O&amp;N UC'!$M285*(1+'7. INPUT O&amp;N UC'!$N285)</f>
        <v>212</v>
      </c>
      <c r="Y589" s="148">
        <f>Y$77*'7. INPUT O&amp;N UC'!$L285*'7. INPUT O&amp;N UC'!$M285*(1+'7. INPUT O&amp;N UC'!$N285)</f>
        <v>212</v>
      </c>
      <c r="Z589" s="148">
        <f>Z$77*'7. INPUT O&amp;N UC'!$L285*'7. INPUT O&amp;N UC'!$M285*(1+'7. INPUT O&amp;N UC'!$N285)</f>
        <v>212</v>
      </c>
      <c r="AA589" s="148">
        <f>AA$77*'7. INPUT O&amp;N UC'!$L285*'7. INPUT O&amp;N UC'!$M285*(1+'7. INPUT O&amp;N UC'!$N285)</f>
        <v>212</v>
      </c>
      <c r="AB589" s="148">
        <f>AB$77*'7. INPUT O&amp;N UC'!$L285*'7. INPUT O&amp;N UC'!$M285*(1+'7. INPUT O&amp;N UC'!$N285)</f>
        <v>212</v>
      </c>
      <c r="AC589" s="148">
        <f>AC$77*'7. INPUT O&amp;N UC'!$L285*'7. INPUT O&amp;N UC'!$M285*(1+'7. INPUT O&amp;N UC'!$N285)</f>
        <v>212</v>
      </c>
      <c r="AD589" s="148">
        <f>AD$77*'7. INPUT O&amp;N UC'!$L285*'7. INPUT O&amp;N UC'!$M285*(1+'7. INPUT O&amp;N UC'!$N285)</f>
        <v>212</v>
      </c>
      <c r="AE589" s="148">
        <f>AE$77*'7. INPUT O&amp;N UC'!$L285*'7. INPUT O&amp;N UC'!$M285*(1+'7. INPUT O&amp;N UC'!$N285)</f>
        <v>212</v>
      </c>
      <c r="AF589" s="148">
        <f>AF$77*'7. INPUT O&amp;N UC'!$L285*'7. INPUT O&amp;N UC'!$M285*(1+'7. INPUT O&amp;N UC'!$N285)</f>
        <v>212</v>
      </c>
      <c r="AG589" s="148">
        <f>AG$77*'7. INPUT O&amp;N UC'!$L285*'7. INPUT O&amp;N UC'!$M285*(1+'7. INPUT O&amp;N UC'!$N285)</f>
        <v>212</v>
      </c>
      <c r="AH589" s="148">
        <f>AH$77*'7. INPUT O&amp;N UC'!$L285*'7. INPUT O&amp;N UC'!$M285*(1+'7. INPUT O&amp;N UC'!$N285)</f>
        <v>212</v>
      </c>
      <c r="AI589" s="148">
        <f>AI$77*'7. INPUT O&amp;N UC'!$L285*'7. INPUT O&amp;N UC'!$M285*(1+'7. INPUT O&amp;N UC'!$N285)</f>
        <v>212</v>
      </c>
      <c r="AJ589" s="148">
        <f>AJ$77*'7. INPUT O&amp;N UC'!$L285*'7. INPUT O&amp;N UC'!$M285*(1+'7. INPUT O&amp;N UC'!$N285)^2</f>
        <v>212</v>
      </c>
      <c r="AK589" s="148">
        <f>AK$77*'7. INPUT O&amp;N UC'!$L285*'7. INPUT O&amp;N UC'!$M285*(1+'7. INPUT O&amp;N UC'!$N285)^2</f>
        <v>212</v>
      </c>
      <c r="AL589" s="148">
        <f>AL$77*'7. INPUT O&amp;N UC'!$L285*'7. INPUT O&amp;N UC'!$M285*(1+'7. INPUT O&amp;N UC'!$N285)^2</f>
        <v>212</v>
      </c>
      <c r="AM589" s="148">
        <f>AM$77*'7. INPUT O&amp;N UC'!$L285*'7. INPUT O&amp;N UC'!$M285*(1+'7. INPUT O&amp;N UC'!$N285)^2</f>
        <v>212</v>
      </c>
      <c r="AN589" s="148">
        <f>AN$77*'7. INPUT O&amp;N UC'!$L285*'7. INPUT O&amp;N UC'!$M285*(1+'7. INPUT O&amp;N UC'!$N285)^2</f>
        <v>212</v>
      </c>
      <c r="AO589" s="148">
        <f>AO$77*'7. INPUT O&amp;N UC'!$L285*'7. INPUT O&amp;N UC'!$M285*(1+'7. INPUT O&amp;N UC'!$N285)^2</f>
        <v>212</v>
      </c>
      <c r="AP589" s="148">
        <f>AP$77*'7. INPUT O&amp;N UC'!$L285*'7. INPUT O&amp;N UC'!$M285*(1+'7. INPUT O&amp;N UC'!$N285)^2</f>
        <v>212</v>
      </c>
      <c r="AQ589" s="148">
        <f>AQ$77*'7. INPUT O&amp;N UC'!$L285*'7. INPUT O&amp;N UC'!$M285*(1+'7. INPUT O&amp;N UC'!$N285)^2</f>
        <v>212</v>
      </c>
      <c r="AR589" s="148">
        <f>AR$77*'7. INPUT O&amp;N UC'!$L285*'7. INPUT O&amp;N UC'!$M285*(1+'7. INPUT O&amp;N UC'!$N285)^2</f>
        <v>212</v>
      </c>
      <c r="AS589" s="148">
        <f>AS$77*'7. INPUT O&amp;N UC'!$L285*'7. INPUT O&amp;N UC'!$M285*(1+'7. INPUT O&amp;N UC'!$N285)^2</f>
        <v>212</v>
      </c>
      <c r="AT589" s="148">
        <f>AT$77*'7. INPUT O&amp;N UC'!$L285*'7. INPUT O&amp;N UC'!$M285*(1+'7. INPUT O&amp;N UC'!$N285)^2</f>
        <v>212</v>
      </c>
      <c r="AU589" s="148">
        <f>AU$77*'7. INPUT O&amp;N UC'!$L285*'7. INPUT O&amp;N UC'!$M285*(1+'7. INPUT O&amp;N UC'!$N285)^2</f>
        <v>212</v>
      </c>
      <c r="AV589" s="148">
        <f>AV$77*'7. INPUT O&amp;N UC'!$L285*'7. INPUT O&amp;N UC'!$M285*(1+'7. INPUT O&amp;N UC'!$N285)^3</f>
        <v>0</v>
      </c>
      <c r="AW589" s="148">
        <f>AW$77*'7. INPUT O&amp;N UC'!$L285*'7. INPUT O&amp;N UC'!$M285*(1+'7. INPUT O&amp;N UC'!$N285)^3</f>
        <v>0</v>
      </c>
      <c r="AX589" s="148">
        <f>AX$77*'7. INPUT O&amp;N UC'!$L285*'7. INPUT O&amp;N UC'!$M285*(1+'7. INPUT O&amp;N UC'!$N285)^3</f>
        <v>0</v>
      </c>
      <c r="AY589" s="148">
        <f>AY$77*'7. INPUT O&amp;N UC'!$L285*'7. INPUT O&amp;N UC'!$M285*(1+'7. INPUT O&amp;N UC'!$N285)^3</f>
        <v>0</v>
      </c>
      <c r="AZ589" s="148">
        <f>AZ$77*'7. INPUT O&amp;N UC'!$L285*'7. INPUT O&amp;N UC'!$M285*(1+'7. INPUT O&amp;N UC'!$N285)^3</f>
        <v>0</v>
      </c>
      <c r="BA589" s="148">
        <f>BA$77*'7. INPUT O&amp;N UC'!$L285*'7. INPUT O&amp;N UC'!$M285*(1+'7. INPUT O&amp;N UC'!$N285)^3</f>
        <v>0</v>
      </c>
      <c r="BB589" s="148">
        <f>BB$77*'7. INPUT O&amp;N UC'!$L285*'7. INPUT O&amp;N UC'!$M285*(1+'7. INPUT O&amp;N UC'!$N285)^3</f>
        <v>0</v>
      </c>
      <c r="BC589" s="148">
        <f>BC$77*'7. INPUT O&amp;N UC'!$L285*'7. INPUT O&amp;N UC'!$M285*(1+'7. INPUT O&amp;N UC'!$N285)^3</f>
        <v>0</v>
      </c>
      <c r="BD589" s="148">
        <f>BD$77*'7. INPUT O&amp;N UC'!$L285*'7. INPUT O&amp;N UC'!$M285*(1+'7. INPUT O&amp;N UC'!$N285)^3</f>
        <v>0</v>
      </c>
      <c r="BE589" s="148">
        <f>BE$77*'7. INPUT O&amp;N UC'!$L285*'7. INPUT O&amp;N UC'!$M285*(1+'7. INPUT O&amp;N UC'!$N285)^3</f>
        <v>0</v>
      </c>
      <c r="BF589" s="148">
        <f>BF$77*'7. INPUT O&amp;N UC'!$L285*'7. INPUT O&amp;N UC'!$M285*(1+'7. INPUT O&amp;N UC'!$N285)^3</f>
        <v>0</v>
      </c>
      <c r="BG589" s="148">
        <f>BG$77*'7. INPUT O&amp;N UC'!$L285*'7. INPUT O&amp;N UC'!$M285*(1+'7. INPUT O&amp;N UC'!$N285)^3</f>
        <v>0</v>
      </c>
      <c r="BH589" s="148">
        <f>BH$77*'7. INPUT O&amp;N UC'!$L285*'7. INPUT O&amp;N UC'!$M285*(1+'7. INPUT O&amp;N UC'!$N285)^4</f>
        <v>0</v>
      </c>
      <c r="BI589" s="148">
        <f>BI$77*'7. INPUT O&amp;N UC'!$L285*'7. INPUT O&amp;N UC'!$M285*(1+'7. INPUT O&amp;N UC'!$N285)^4</f>
        <v>0</v>
      </c>
      <c r="BJ589" s="148">
        <f>BJ$77*'7. INPUT O&amp;N UC'!$L285*'7. INPUT O&amp;N UC'!$M285*(1+'7. INPUT O&amp;N UC'!$N285)^4</f>
        <v>0</v>
      </c>
      <c r="BK589" s="148">
        <f>BK$77*'7. INPUT O&amp;N UC'!$L285*'7. INPUT O&amp;N UC'!$M285*(1+'7. INPUT O&amp;N UC'!$N285)^4</f>
        <v>0</v>
      </c>
      <c r="BL589" s="148">
        <f>BL$77*'7. INPUT O&amp;N UC'!$L285*'7. INPUT O&amp;N UC'!$M285*(1+'7. INPUT O&amp;N UC'!$N285)^4</f>
        <v>0</v>
      </c>
      <c r="BM589" s="148">
        <f>BM$77*'7. INPUT O&amp;N UC'!$L285*'7. INPUT O&amp;N UC'!$M285*(1+'7. INPUT O&amp;N UC'!$N285)^4</f>
        <v>0</v>
      </c>
      <c r="BN589" s="148">
        <f>BN$77*'7. INPUT O&amp;N UC'!$L285*'7. INPUT O&amp;N UC'!$M285*(1+'7. INPUT O&amp;N UC'!$N285)^4</f>
        <v>0</v>
      </c>
      <c r="BO589" s="148">
        <f>BO$77*'7. INPUT O&amp;N UC'!$L285*'7. INPUT O&amp;N UC'!$M285*(1+'7. INPUT O&amp;N UC'!$N285)^4</f>
        <v>0</v>
      </c>
      <c r="BP589" s="148">
        <f>BP$77*'7. INPUT O&amp;N UC'!$L285*'7. INPUT O&amp;N UC'!$M285*(1+'7. INPUT O&amp;N UC'!$N285)^4</f>
        <v>0</v>
      </c>
      <c r="BQ589" s="148">
        <f>BQ$77*'7. INPUT O&amp;N UC'!$L285*'7. INPUT O&amp;N UC'!$M285*(1+'7. INPUT O&amp;N UC'!$N285)^4</f>
        <v>0</v>
      </c>
      <c r="BR589" s="148">
        <f>BR$77*'7. INPUT O&amp;N UC'!$L285*'7. INPUT O&amp;N UC'!$M285*(1+'7. INPUT O&amp;N UC'!$N285)^4</f>
        <v>0</v>
      </c>
      <c r="BS589" s="148">
        <f>BS$77*'7. INPUT O&amp;N UC'!$L285*'7. INPUT O&amp;N UC'!$M285*(1+'7. INPUT O&amp;N UC'!$N285)^4</f>
        <v>0</v>
      </c>
    </row>
    <row r="590" spans="2:71" s="80" customFormat="1" outlineLevel="2">
      <c r="B590" s="129" t="str">
        <f>'7. INPUT O&amp;N UC'!D286</f>
        <v>O&amp;N UC-4.6.1-Item #10</v>
      </c>
      <c r="C590" s="129">
        <f>'7. INPUT O&amp;N UC'!F286</f>
        <v>0</v>
      </c>
      <c r="E590" s="148">
        <f t="shared" si="307"/>
        <v>0</v>
      </c>
      <c r="F590" s="148">
        <f t="shared" si="308"/>
        <v>0</v>
      </c>
      <c r="G590" s="148">
        <f t="shared" si="309"/>
        <v>0</v>
      </c>
      <c r="H590" s="148">
        <f t="shared" si="310"/>
        <v>0</v>
      </c>
      <c r="I590" s="148">
        <f t="shared" si="311"/>
        <v>0</v>
      </c>
      <c r="J590" s="148">
        <f t="shared" si="312"/>
        <v>0</v>
      </c>
      <c r="K590" s="160"/>
      <c r="L590" s="148">
        <f>L$77*'7. INPUT O&amp;N UC'!$L286*'7. INPUT O&amp;N UC'!$M286</f>
        <v>0</v>
      </c>
      <c r="M590" s="148">
        <f>M$77*'7. INPUT O&amp;N UC'!$L286*'7. INPUT O&amp;N UC'!$M286</f>
        <v>0</v>
      </c>
      <c r="N590" s="148">
        <f>N$77*'7. INPUT O&amp;N UC'!$L286*'7. INPUT O&amp;N UC'!$M286</f>
        <v>0</v>
      </c>
      <c r="O590" s="148">
        <f>O$77*'7. INPUT O&amp;N UC'!$L286*'7. INPUT O&amp;N UC'!$M286</f>
        <v>0</v>
      </c>
      <c r="P590" s="148">
        <f>P$77*'7. INPUT O&amp;N UC'!$L286*'7. INPUT O&amp;N UC'!$M286</f>
        <v>0</v>
      </c>
      <c r="Q590" s="148">
        <f>Q$77*'7. INPUT O&amp;N UC'!$L286*'7. INPUT O&amp;N UC'!$M286</f>
        <v>0</v>
      </c>
      <c r="R590" s="148">
        <f>R$77*'7. INPUT O&amp;N UC'!$L286*'7. INPUT O&amp;N UC'!$M286</f>
        <v>0</v>
      </c>
      <c r="S590" s="148">
        <f>S$77*'7. INPUT O&amp;N UC'!$L286*'7. INPUT O&amp;N UC'!$M286</f>
        <v>0</v>
      </c>
      <c r="T590" s="148">
        <f>T$77*'7. INPUT O&amp;N UC'!$L286*'7. INPUT O&amp;N UC'!$M286</f>
        <v>0</v>
      </c>
      <c r="U590" s="148">
        <f>U$77*'7. INPUT O&amp;N UC'!$L286*'7. INPUT O&amp;N UC'!$M286</f>
        <v>0</v>
      </c>
      <c r="V590" s="148">
        <f>V$77*'7. INPUT O&amp;N UC'!$L286*'7. INPUT O&amp;N UC'!$M286</f>
        <v>0</v>
      </c>
      <c r="W590" s="148">
        <f>W$77*'7. INPUT O&amp;N UC'!$L286*'7. INPUT O&amp;N UC'!$M286</f>
        <v>0</v>
      </c>
      <c r="X590" s="148">
        <f>X$77*'7. INPUT O&amp;N UC'!$L286*'7. INPUT O&amp;N UC'!$M286*(1+'7. INPUT O&amp;N UC'!$N286)</f>
        <v>0</v>
      </c>
      <c r="Y590" s="148">
        <f>Y$77*'7. INPUT O&amp;N UC'!$L286*'7. INPUT O&amp;N UC'!$M286*(1+'7. INPUT O&amp;N UC'!$N286)</f>
        <v>0</v>
      </c>
      <c r="Z590" s="148">
        <f>Z$77*'7. INPUT O&amp;N UC'!$L286*'7. INPUT O&amp;N UC'!$M286*(1+'7. INPUT O&amp;N UC'!$N286)</f>
        <v>0</v>
      </c>
      <c r="AA590" s="148">
        <f>AA$77*'7. INPUT O&amp;N UC'!$L286*'7. INPUT O&amp;N UC'!$M286*(1+'7. INPUT O&amp;N UC'!$N286)</f>
        <v>0</v>
      </c>
      <c r="AB590" s="148">
        <f>AB$77*'7. INPUT O&amp;N UC'!$L286*'7. INPUT O&amp;N UC'!$M286*(1+'7. INPUT O&amp;N UC'!$N286)</f>
        <v>0</v>
      </c>
      <c r="AC590" s="148">
        <f>AC$77*'7. INPUT O&amp;N UC'!$L286*'7. INPUT O&amp;N UC'!$M286*(1+'7. INPUT O&amp;N UC'!$N286)</f>
        <v>0</v>
      </c>
      <c r="AD590" s="148">
        <f>AD$77*'7. INPUT O&amp;N UC'!$L286*'7. INPUT O&amp;N UC'!$M286*(1+'7. INPUT O&amp;N UC'!$N286)</f>
        <v>0</v>
      </c>
      <c r="AE590" s="148">
        <f>AE$77*'7. INPUT O&amp;N UC'!$L286*'7. INPUT O&amp;N UC'!$M286*(1+'7. INPUT O&amp;N UC'!$N286)</f>
        <v>0</v>
      </c>
      <c r="AF590" s="148">
        <f>AF$77*'7. INPUT O&amp;N UC'!$L286*'7. INPUT O&amp;N UC'!$M286*(1+'7. INPUT O&amp;N UC'!$N286)</f>
        <v>0</v>
      </c>
      <c r="AG590" s="148">
        <f>AG$77*'7. INPUT O&amp;N UC'!$L286*'7. INPUT O&amp;N UC'!$M286*(1+'7. INPUT O&amp;N UC'!$N286)</f>
        <v>0</v>
      </c>
      <c r="AH590" s="148">
        <f>AH$77*'7. INPUT O&amp;N UC'!$L286*'7. INPUT O&amp;N UC'!$M286*(1+'7. INPUT O&amp;N UC'!$N286)</f>
        <v>0</v>
      </c>
      <c r="AI590" s="148">
        <f>AI$77*'7. INPUT O&amp;N UC'!$L286*'7. INPUT O&amp;N UC'!$M286*(1+'7. INPUT O&amp;N UC'!$N286)</f>
        <v>0</v>
      </c>
      <c r="AJ590" s="148">
        <f>AJ$77*'7. INPUT O&amp;N UC'!$L286*'7. INPUT O&amp;N UC'!$M286*(1+'7. INPUT O&amp;N UC'!$N286)^2</f>
        <v>0</v>
      </c>
      <c r="AK590" s="148">
        <f>AK$77*'7. INPUT O&amp;N UC'!$L286*'7. INPUT O&amp;N UC'!$M286*(1+'7. INPUT O&amp;N UC'!$N286)^2</f>
        <v>0</v>
      </c>
      <c r="AL590" s="148">
        <f>AL$77*'7. INPUT O&amp;N UC'!$L286*'7. INPUT O&amp;N UC'!$M286*(1+'7. INPUT O&amp;N UC'!$N286)^2</f>
        <v>0</v>
      </c>
      <c r="AM590" s="148">
        <f>AM$77*'7. INPUT O&amp;N UC'!$L286*'7. INPUT O&amp;N UC'!$M286*(1+'7. INPUT O&amp;N UC'!$N286)^2</f>
        <v>0</v>
      </c>
      <c r="AN590" s="148">
        <f>AN$77*'7. INPUT O&amp;N UC'!$L286*'7. INPUT O&amp;N UC'!$M286*(1+'7. INPUT O&amp;N UC'!$N286)^2</f>
        <v>0</v>
      </c>
      <c r="AO590" s="148">
        <f>AO$77*'7. INPUT O&amp;N UC'!$L286*'7. INPUT O&amp;N UC'!$M286*(1+'7. INPUT O&amp;N UC'!$N286)^2</f>
        <v>0</v>
      </c>
      <c r="AP590" s="148">
        <f>AP$77*'7. INPUT O&amp;N UC'!$L286*'7. INPUT O&amp;N UC'!$M286*(1+'7. INPUT O&amp;N UC'!$N286)^2</f>
        <v>0</v>
      </c>
      <c r="AQ590" s="148">
        <f>AQ$77*'7. INPUT O&amp;N UC'!$L286*'7. INPUT O&amp;N UC'!$M286*(1+'7. INPUT O&amp;N UC'!$N286)^2</f>
        <v>0</v>
      </c>
      <c r="AR590" s="148">
        <f>AR$77*'7. INPUT O&amp;N UC'!$L286*'7. INPUT O&amp;N UC'!$M286*(1+'7. INPUT O&amp;N UC'!$N286)^2</f>
        <v>0</v>
      </c>
      <c r="AS590" s="148">
        <f>AS$77*'7. INPUT O&amp;N UC'!$L286*'7. INPUT O&amp;N UC'!$M286*(1+'7. INPUT O&amp;N UC'!$N286)^2</f>
        <v>0</v>
      </c>
      <c r="AT590" s="148">
        <f>AT$77*'7. INPUT O&amp;N UC'!$L286*'7. INPUT O&amp;N UC'!$M286*(1+'7. INPUT O&amp;N UC'!$N286)^2</f>
        <v>0</v>
      </c>
      <c r="AU590" s="148">
        <f>AU$77*'7. INPUT O&amp;N UC'!$L286*'7. INPUT O&amp;N UC'!$M286*(1+'7. INPUT O&amp;N UC'!$N286)^2</f>
        <v>0</v>
      </c>
      <c r="AV590" s="148">
        <f>AV$77*'7. INPUT O&amp;N UC'!$L286*'7. INPUT O&amp;N UC'!$M286*(1+'7. INPUT O&amp;N UC'!$N286)^3</f>
        <v>0</v>
      </c>
      <c r="AW590" s="148">
        <f>AW$77*'7. INPUT O&amp;N UC'!$L286*'7. INPUT O&amp;N UC'!$M286*(1+'7. INPUT O&amp;N UC'!$N286)^3</f>
        <v>0</v>
      </c>
      <c r="AX590" s="148">
        <f>AX$77*'7. INPUT O&amp;N UC'!$L286*'7. INPUT O&amp;N UC'!$M286*(1+'7. INPUT O&amp;N UC'!$N286)^3</f>
        <v>0</v>
      </c>
      <c r="AY590" s="148">
        <f>AY$77*'7. INPUT O&amp;N UC'!$L286*'7. INPUT O&amp;N UC'!$M286*(1+'7. INPUT O&amp;N UC'!$N286)^3</f>
        <v>0</v>
      </c>
      <c r="AZ590" s="148">
        <f>AZ$77*'7. INPUT O&amp;N UC'!$L286*'7. INPUT O&amp;N UC'!$M286*(1+'7. INPUT O&amp;N UC'!$N286)^3</f>
        <v>0</v>
      </c>
      <c r="BA590" s="148">
        <f>BA$77*'7. INPUT O&amp;N UC'!$L286*'7. INPUT O&amp;N UC'!$M286*(1+'7. INPUT O&amp;N UC'!$N286)^3</f>
        <v>0</v>
      </c>
      <c r="BB590" s="148">
        <f>BB$77*'7. INPUT O&amp;N UC'!$L286*'7. INPUT O&amp;N UC'!$M286*(1+'7. INPUT O&amp;N UC'!$N286)^3</f>
        <v>0</v>
      </c>
      <c r="BC590" s="148">
        <f>BC$77*'7. INPUT O&amp;N UC'!$L286*'7. INPUT O&amp;N UC'!$M286*(1+'7. INPUT O&amp;N UC'!$N286)^3</f>
        <v>0</v>
      </c>
      <c r="BD590" s="148">
        <f>BD$77*'7. INPUT O&amp;N UC'!$L286*'7. INPUT O&amp;N UC'!$M286*(1+'7. INPUT O&amp;N UC'!$N286)^3</f>
        <v>0</v>
      </c>
      <c r="BE590" s="148">
        <f>BE$77*'7. INPUT O&amp;N UC'!$L286*'7. INPUT O&amp;N UC'!$M286*(1+'7. INPUT O&amp;N UC'!$N286)^3</f>
        <v>0</v>
      </c>
      <c r="BF590" s="148">
        <f>BF$77*'7. INPUT O&amp;N UC'!$L286*'7. INPUT O&amp;N UC'!$M286*(1+'7. INPUT O&amp;N UC'!$N286)^3</f>
        <v>0</v>
      </c>
      <c r="BG590" s="148">
        <f>BG$77*'7. INPUT O&amp;N UC'!$L286*'7. INPUT O&amp;N UC'!$M286*(1+'7. INPUT O&amp;N UC'!$N286)^3</f>
        <v>0</v>
      </c>
      <c r="BH590" s="148">
        <f>BH$77*'7. INPUT O&amp;N UC'!$L286*'7. INPUT O&amp;N UC'!$M286*(1+'7. INPUT O&amp;N UC'!$N286)^4</f>
        <v>0</v>
      </c>
      <c r="BI590" s="148">
        <f>BI$77*'7. INPUT O&amp;N UC'!$L286*'7. INPUT O&amp;N UC'!$M286*(1+'7. INPUT O&amp;N UC'!$N286)^4</f>
        <v>0</v>
      </c>
      <c r="BJ590" s="148">
        <f>BJ$77*'7. INPUT O&amp;N UC'!$L286*'7. INPUT O&amp;N UC'!$M286*(1+'7. INPUT O&amp;N UC'!$N286)^4</f>
        <v>0</v>
      </c>
      <c r="BK590" s="148">
        <f>BK$77*'7. INPUT O&amp;N UC'!$L286*'7. INPUT O&amp;N UC'!$M286*(1+'7. INPUT O&amp;N UC'!$N286)^4</f>
        <v>0</v>
      </c>
      <c r="BL590" s="148">
        <f>BL$77*'7. INPUT O&amp;N UC'!$L286*'7. INPUT O&amp;N UC'!$M286*(1+'7. INPUT O&amp;N UC'!$N286)^4</f>
        <v>0</v>
      </c>
      <c r="BM590" s="148">
        <f>BM$77*'7. INPUT O&amp;N UC'!$L286*'7. INPUT O&amp;N UC'!$M286*(1+'7. INPUT O&amp;N UC'!$N286)^4</f>
        <v>0</v>
      </c>
      <c r="BN590" s="148">
        <f>BN$77*'7. INPUT O&amp;N UC'!$L286*'7. INPUT O&amp;N UC'!$M286*(1+'7. INPUT O&amp;N UC'!$N286)^4</f>
        <v>0</v>
      </c>
      <c r="BO590" s="148">
        <f>BO$77*'7. INPUT O&amp;N UC'!$L286*'7. INPUT O&amp;N UC'!$M286*(1+'7. INPUT O&amp;N UC'!$N286)^4</f>
        <v>0</v>
      </c>
      <c r="BP590" s="148">
        <f>BP$77*'7. INPUT O&amp;N UC'!$L286*'7. INPUT O&amp;N UC'!$M286*(1+'7. INPUT O&amp;N UC'!$N286)^4</f>
        <v>0</v>
      </c>
      <c r="BQ590" s="148">
        <f>BQ$77*'7. INPUT O&amp;N UC'!$L286*'7. INPUT O&amp;N UC'!$M286*(1+'7. INPUT O&amp;N UC'!$N286)^4</f>
        <v>0</v>
      </c>
      <c r="BR590" s="148">
        <f>BR$77*'7. INPUT O&amp;N UC'!$L286*'7. INPUT O&amp;N UC'!$M286*(1+'7. INPUT O&amp;N UC'!$N286)^4</f>
        <v>0</v>
      </c>
      <c r="BS590" s="148">
        <f>BS$77*'7. INPUT O&amp;N UC'!$L286*'7. INPUT O&amp;N UC'!$M286*(1+'7. INPUT O&amp;N UC'!$N286)^4</f>
        <v>0</v>
      </c>
    </row>
    <row r="591" spans="2:71" s="80" customFormat="1" outlineLevel="2">
      <c r="B591" s="129" t="str">
        <f>'7. INPUT O&amp;N UC'!D287</f>
        <v>O&amp;N UC-4.6.1-Item #11</v>
      </c>
      <c r="C591" s="129">
        <f>'7. INPUT O&amp;N UC'!F287</f>
        <v>0</v>
      </c>
      <c r="E591" s="148">
        <f t="shared" si="307"/>
        <v>0</v>
      </c>
      <c r="F591" s="148">
        <f t="shared" si="308"/>
        <v>0</v>
      </c>
      <c r="G591" s="148">
        <f t="shared" si="309"/>
        <v>0</v>
      </c>
      <c r="H591" s="148">
        <f t="shared" si="310"/>
        <v>0</v>
      </c>
      <c r="I591" s="148">
        <f t="shared" si="311"/>
        <v>0</v>
      </c>
      <c r="J591" s="148">
        <f t="shared" si="312"/>
        <v>0</v>
      </c>
      <c r="K591" s="160"/>
      <c r="L591" s="148">
        <f>L$77*'7. INPUT O&amp;N UC'!$L287*'7. INPUT O&amp;N UC'!$M287</f>
        <v>0</v>
      </c>
      <c r="M591" s="148">
        <f>M$77*'7. INPUT O&amp;N UC'!$L287*'7. INPUT O&amp;N UC'!$M287</f>
        <v>0</v>
      </c>
      <c r="N591" s="148">
        <f>N$77*'7. INPUT O&amp;N UC'!$L287*'7. INPUT O&amp;N UC'!$M287</f>
        <v>0</v>
      </c>
      <c r="O591" s="148">
        <f>O$77*'7. INPUT O&amp;N UC'!$L287*'7. INPUT O&amp;N UC'!$M287</f>
        <v>0</v>
      </c>
      <c r="P591" s="148">
        <f>P$77*'7. INPUT O&amp;N UC'!$L287*'7. INPUT O&amp;N UC'!$M287</f>
        <v>0</v>
      </c>
      <c r="Q591" s="148">
        <f>Q$77*'7. INPUT O&amp;N UC'!$L287*'7. INPUT O&amp;N UC'!$M287</f>
        <v>0</v>
      </c>
      <c r="R591" s="148">
        <f>R$77*'7. INPUT O&amp;N UC'!$L287*'7. INPUT O&amp;N UC'!$M287</f>
        <v>0</v>
      </c>
      <c r="S591" s="148">
        <f>S$77*'7. INPUT O&amp;N UC'!$L287*'7. INPUT O&amp;N UC'!$M287</f>
        <v>0</v>
      </c>
      <c r="T591" s="148">
        <f>T$77*'7. INPUT O&amp;N UC'!$L287*'7. INPUT O&amp;N UC'!$M287</f>
        <v>0</v>
      </c>
      <c r="U591" s="148">
        <f>U$77*'7. INPUT O&amp;N UC'!$L287*'7. INPUT O&amp;N UC'!$M287</f>
        <v>0</v>
      </c>
      <c r="V591" s="148">
        <f>V$77*'7. INPUT O&amp;N UC'!$L287*'7. INPUT O&amp;N UC'!$M287</f>
        <v>0</v>
      </c>
      <c r="W591" s="148">
        <f>W$77*'7. INPUT O&amp;N UC'!$L287*'7. INPUT O&amp;N UC'!$M287</f>
        <v>0</v>
      </c>
      <c r="X591" s="148">
        <f>X$77*'7. INPUT O&amp;N UC'!$L287*'7. INPUT O&amp;N UC'!$M287*(1+'7. INPUT O&amp;N UC'!$N287)</f>
        <v>0</v>
      </c>
      <c r="Y591" s="148">
        <f>Y$77*'7. INPUT O&amp;N UC'!$L287*'7. INPUT O&amp;N UC'!$M287*(1+'7. INPUT O&amp;N UC'!$N287)</f>
        <v>0</v>
      </c>
      <c r="Z591" s="148">
        <f>Z$77*'7. INPUT O&amp;N UC'!$L287*'7. INPUT O&amp;N UC'!$M287*(1+'7. INPUT O&amp;N UC'!$N287)</f>
        <v>0</v>
      </c>
      <c r="AA591" s="148">
        <f>AA$77*'7. INPUT O&amp;N UC'!$L287*'7. INPUT O&amp;N UC'!$M287*(1+'7. INPUT O&amp;N UC'!$N287)</f>
        <v>0</v>
      </c>
      <c r="AB591" s="148">
        <f>AB$77*'7. INPUT O&amp;N UC'!$L287*'7. INPUT O&amp;N UC'!$M287*(1+'7. INPUT O&amp;N UC'!$N287)</f>
        <v>0</v>
      </c>
      <c r="AC591" s="148">
        <f>AC$77*'7. INPUT O&amp;N UC'!$L287*'7. INPUT O&amp;N UC'!$M287*(1+'7. INPUT O&amp;N UC'!$N287)</f>
        <v>0</v>
      </c>
      <c r="AD591" s="148">
        <f>AD$77*'7. INPUT O&amp;N UC'!$L287*'7. INPUT O&amp;N UC'!$M287*(1+'7. INPUT O&amp;N UC'!$N287)</f>
        <v>0</v>
      </c>
      <c r="AE591" s="148">
        <f>AE$77*'7. INPUT O&amp;N UC'!$L287*'7. INPUT O&amp;N UC'!$M287*(1+'7. INPUT O&amp;N UC'!$N287)</f>
        <v>0</v>
      </c>
      <c r="AF591" s="148">
        <f>AF$77*'7. INPUT O&amp;N UC'!$L287*'7. INPUT O&amp;N UC'!$M287*(1+'7. INPUT O&amp;N UC'!$N287)</f>
        <v>0</v>
      </c>
      <c r="AG591" s="148">
        <f>AG$77*'7. INPUT O&amp;N UC'!$L287*'7. INPUT O&amp;N UC'!$M287*(1+'7. INPUT O&amp;N UC'!$N287)</f>
        <v>0</v>
      </c>
      <c r="AH591" s="148">
        <f>AH$77*'7. INPUT O&amp;N UC'!$L287*'7. INPUT O&amp;N UC'!$M287*(1+'7. INPUT O&amp;N UC'!$N287)</f>
        <v>0</v>
      </c>
      <c r="AI591" s="148">
        <f>AI$77*'7. INPUT O&amp;N UC'!$L287*'7. INPUT O&amp;N UC'!$M287*(1+'7. INPUT O&amp;N UC'!$N287)</f>
        <v>0</v>
      </c>
      <c r="AJ591" s="148">
        <f>AJ$77*'7. INPUT O&amp;N UC'!$L287*'7. INPUT O&amp;N UC'!$M287*(1+'7. INPUT O&amp;N UC'!$N287)^2</f>
        <v>0</v>
      </c>
      <c r="AK591" s="148">
        <f>AK$77*'7. INPUT O&amp;N UC'!$L287*'7. INPUT O&amp;N UC'!$M287*(1+'7. INPUT O&amp;N UC'!$N287)^2</f>
        <v>0</v>
      </c>
      <c r="AL591" s="148">
        <f>AL$77*'7. INPUT O&amp;N UC'!$L287*'7. INPUT O&amp;N UC'!$M287*(1+'7. INPUT O&amp;N UC'!$N287)^2</f>
        <v>0</v>
      </c>
      <c r="AM591" s="148">
        <f>AM$77*'7. INPUT O&amp;N UC'!$L287*'7. INPUT O&amp;N UC'!$M287*(1+'7. INPUT O&amp;N UC'!$N287)^2</f>
        <v>0</v>
      </c>
      <c r="AN591" s="148">
        <f>AN$77*'7. INPUT O&amp;N UC'!$L287*'7. INPUT O&amp;N UC'!$M287*(1+'7. INPUT O&amp;N UC'!$N287)^2</f>
        <v>0</v>
      </c>
      <c r="AO591" s="148">
        <f>AO$77*'7. INPUT O&amp;N UC'!$L287*'7. INPUT O&amp;N UC'!$M287*(1+'7. INPUT O&amp;N UC'!$N287)^2</f>
        <v>0</v>
      </c>
      <c r="AP591" s="148">
        <f>AP$77*'7. INPUT O&amp;N UC'!$L287*'7. INPUT O&amp;N UC'!$M287*(1+'7. INPUT O&amp;N UC'!$N287)^2</f>
        <v>0</v>
      </c>
      <c r="AQ591" s="148">
        <f>AQ$77*'7. INPUT O&amp;N UC'!$L287*'7. INPUT O&amp;N UC'!$M287*(1+'7. INPUT O&amp;N UC'!$N287)^2</f>
        <v>0</v>
      </c>
      <c r="AR591" s="148">
        <f>AR$77*'7. INPUT O&amp;N UC'!$L287*'7. INPUT O&amp;N UC'!$M287*(1+'7. INPUT O&amp;N UC'!$N287)^2</f>
        <v>0</v>
      </c>
      <c r="AS591" s="148">
        <f>AS$77*'7. INPUT O&amp;N UC'!$L287*'7. INPUT O&amp;N UC'!$M287*(1+'7. INPUT O&amp;N UC'!$N287)^2</f>
        <v>0</v>
      </c>
      <c r="AT591" s="148">
        <f>AT$77*'7. INPUT O&amp;N UC'!$L287*'7. INPUT O&amp;N UC'!$M287*(1+'7. INPUT O&amp;N UC'!$N287)^2</f>
        <v>0</v>
      </c>
      <c r="AU591" s="148">
        <f>AU$77*'7. INPUT O&amp;N UC'!$L287*'7. INPUT O&amp;N UC'!$M287*(1+'7. INPUT O&amp;N UC'!$N287)^2</f>
        <v>0</v>
      </c>
      <c r="AV591" s="148">
        <f>AV$77*'7. INPUT O&amp;N UC'!$L287*'7. INPUT O&amp;N UC'!$M287*(1+'7. INPUT O&amp;N UC'!$N287)^3</f>
        <v>0</v>
      </c>
      <c r="AW591" s="148">
        <f>AW$77*'7. INPUT O&amp;N UC'!$L287*'7. INPUT O&amp;N UC'!$M287*(1+'7. INPUT O&amp;N UC'!$N287)^3</f>
        <v>0</v>
      </c>
      <c r="AX591" s="148">
        <f>AX$77*'7. INPUT O&amp;N UC'!$L287*'7. INPUT O&amp;N UC'!$M287*(1+'7. INPUT O&amp;N UC'!$N287)^3</f>
        <v>0</v>
      </c>
      <c r="AY591" s="148">
        <f>AY$77*'7. INPUT O&amp;N UC'!$L287*'7. INPUT O&amp;N UC'!$M287*(1+'7. INPUT O&amp;N UC'!$N287)^3</f>
        <v>0</v>
      </c>
      <c r="AZ591" s="148">
        <f>AZ$77*'7. INPUT O&amp;N UC'!$L287*'7. INPUT O&amp;N UC'!$M287*(1+'7. INPUT O&amp;N UC'!$N287)^3</f>
        <v>0</v>
      </c>
      <c r="BA591" s="148">
        <f>BA$77*'7. INPUT O&amp;N UC'!$L287*'7. INPUT O&amp;N UC'!$M287*(1+'7. INPUT O&amp;N UC'!$N287)^3</f>
        <v>0</v>
      </c>
      <c r="BB591" s="148">
        <f>BB$77*'7. INPUT O&amp;N UC'!$L287*'7. INPUT O&amp;N UC'!$M287*(1+'7. INPUT O&amp;N UC'!$N287)^3</f>
        <v>0</v>
      </c>
      <c r="BC591" s="148">
        <f>BC$77*'7. INPUT O&amp;N UC'!$L287*'7. INPUT O&amp;N UC'!$M287*(1+'7. INPUT O&amp;N UC'!$N287)^3</f>
        <v>0</v>
      </c>
      <c r="BD591" s="148">
        <f>BD$77*'7. INPUT O&amp;N UC'!$L287*'7. INPUT O&amp;N UC'!$M287*(1+'7. INPUT O&amp;N UC'!$N287)^3</f>
        <v>0</v>
      </c>
      <c r="BE591" s="148">
        <f>BE$77*'7. INPUT O&amp;N UC'!$L287*'7. INPUT O&amp;N UC'!$M287*(1+'7. INPUT O&amp;N UC'!$N287)^3</f>
        <v>0</v>
      </c>
      <c r="BF591" s="148">
        <f>BF$77*'7. INPUT O&amp;N UC'!$L287*'7. INPUT O&amp;N UC'!$M287*(1+'7. INPUT O&amp;N UC'!$N287)^3</f>
        <v>0</v>
      </c>
      <c r="BG591" s="148">
        <f>BG$77*'7. INPUT O&amp;N UC'!$L287*'7. INPUT O&amp;N UC'!$M287*(1+'7. INPUT O&amp;N UC'!$N287)^3</f>
        <v>0</v>
      </c>
      <c r="BH591" s="148">
        <f>BH$77*'7. INPUT O&amp;N UC'!$L287*'7. INPUT O&amp;N UC'!$M287*(1+'7. INPUT O&amp;N UC'!$N287)^4</f>
        <v>0</v>
      </c>
      <c r="BI591" s="148">
        <f>BI$77*'7. INPUT O&amp;N UC'!$L287*'7. INPUT O&amp;N UC'!$M287*(1+'7. INPUT O&amp;N UC'!$N287)^4</f>
        <v>0</v>
      </c>
      <c r="BJ591" s="148">
        <f>BJ$77*'7. INPUT O&amp;N UC'!$L287*'7. INPUT O&amp;N UC'!$M287*(1+'7. INPUT O&amp;N UC'!$N287)^4</f>
        <v>0</v>
      </c>
      <c r="BK591" s="148">
        <f>BK$77*'7. INPUT O&amp;N UC'!$L287*'7. INPUT O&amp;N UC'!$M287*(1+'7. INPUT O&amp;N UC'!$N287)^4</f>
        <v>0</v>
      </c>
      <c r="BL591" s="148">
        <f>BL$77*'7. INPUT O&amp;N UC'!$L287*'7. INPUT O&amp;N UC'!$M287*(1+'7. INPUT O&amp;N UC'!$N287)^4</f>
        <v>0</v>
      </c>
      <c r="BM591" s="148">
        <f>BM$77*'7. INPUT O&amp;N UC'!$L287*'7. INPUT O&amp;N UC'!$M287*(1+'7. INPUT O&amp;N UC'!$N287)^4</f>
        <v>0</v>
      </c>
      <c r="BN591" s="148">
        <f>BN$77*'7. INPUT O&amp;N UC'!$L287*'7. INPUT O&amp;N UC'!$M287*(1+'7. INPUT O&amp;N UC'!$N287)^4</f>
        <v>0</v>
      </c>
      <c r="BO591" s="148">
        <f>BO$77*'7. INPUT O&amp;N UC'!$L287*'7. INPUT O&amp;N UC'!$M287*(1+'7. INPUT O&amp;N UC'!$N287)^4</f>
        <v>0</v>
      </c>
      <c r="BP591" s="148">
        <f>BP$77*'7. INPUT O&amp;N UC'!$L287*'7. INPUT O&amp;N UC'!$M287*(1+'7. INPUT O&amp;N UC'!$N287)^4</f>
        <v>0</v>
      </c>
      <c r="BQ591" s="148">
        <f>BQ$77*'7. INPUT O&amp;N UC'!$L287*'7. INPUT O&amp;N UC'!$M287*(1+'7. INPUT O&amp;N UC'!$N287)^4</f>
        <v>0</v>
      </c>
      <c r="BR591" s="148">
        <f>BR$77*'7. INPUT O&amp;N UC'!$L287*'7. INPUT O&amp;N UC'!$M287*(1+'7. INPUT O&amp;N UC'!$N287)^4</f>
        <v>0</v>
      </c>
      <c r="BS591" s="148">
        <f>BS$77*'7. INPUT O&amp;N UC'!$L287*'7. INPUT O&amp;N UC'!$M287*(1+'7. INPUT O&amp;N UC'!$N287)^4</f>
        <v>0</v>
      </c>
    </row>
    <row r="592" spans="2:71" s="80" customFormat="1" outlineLevel="2">
      <c r="B592" s="129" t="str">
        <f>'7. INPUT O&amp;N UC'!D288</f>
        <v>O&amp;N UC-4.6.1-Item #12</v>
      </c>
      <c r="C592" s="129">
        <f>'7. INPUT O&amp;N UC'!F288</f>
        <v>0</v>
      </c>
      <c r="E592" s="148">
        <f t="shared" si="307"/>
        <v>0</v>
      </c>
      <c r="F592" s="148">
        <f t="shared" si="308"/>
        <v>0</v>
      </c>
      <c r="G592" s="148">
        <f t="shared" si="309"/>
        <v>0</v>
      </c>
      <c r="H592" s="148">
        <f t="shared" si="310"/>
        <v>0</v>
      </c>
      <c r="I592" s="148">
        <f t="shared" si="311"/>
        <v>0</v>
      </c>
      <c r="J592" s="148">
        <f t="shared" si="312"/>
        <v>0</v>
      </c>
      <c r="K592" s="160"/>
      <c r="L592" s="148">
        <f>L$77*'7. INPUT O&amp;N UC'!$L288*'7. INPUT O&amp;N UC'!$M288</f>
        <v>0</v>
      </c>
      <c r="M592" s="148">
        <f>M$77*'7. INPUT O&amp;N UC'!$L288*'7. INPUT O&amp;N UC'!$M288</f>
        <v>0</v>
      </c>
      <c r="N592" s="148">
        <f>N$77*'7. INPUT O&amp;N UC'!$L288*'7. INPUT O&amp;N UC'!$M288</f>
        <v>0</v>
      </c>
      <c r="O592" s="148">
        <f>O$77*'7. INPUT O&amp;N UC'!$L288*'7. INPUT O&amp;N UC'!$M288</f>
        <v>0</v>
      </c>
      <c r="P592" s="148">
        <f>P$77*'7. INPUT O&amp;N UC'!$L288*'7. INPUT O&amp;N UC'!$M288</f>
        <v>0</v>
      </c>
      <c r="Q592" s="148">
        <f>Q$77*'7. INPUT O&amp;N UC'!$L288*'7. INPUT O&amp;N UC'!$M288</f>
        <v>0</v>
      </c>
      <c r="R592" s="148">
        <f>R$77*'7. INPUT O&amp;N UC'!$L288*'7. INPUT O&amp;N UC'!$M288</f>
        <v>0</v>
      </c>
      <c r="S592" s="148">
        <f>S$77*'7. INPUT O&amp;N UC'!$L288*'7. INPUT O&amp;N UC'!$M288</f>
        <v>0</v>
      </c>
      <c r="T592" s="148">
        <f>T$77*'7. INPUT O&amp;N UC'!$L288*'7. INPUT O&amp;N UC'!$M288</f>
        <v>0</v>
      </c>
      <c r="U592" s="148">
        <f>U$77*'7. INPUT O&amp;N UC'!$L288*'7. INPUT O&amp;N UC'!$M288</f>
        <v>0</v>
      </c>
      <c r="V592" s="148">
        <f>V$77*'7. INPUT O&amp;N UC'!$L288*'7. INPUT O&amp;N UC'!$M288</f>
        <v>0</v>
      </c>
      <c r="W592" s="148">
        <f>W$77*'7. INPUT O&amp;N UC'!$L288*'7. INPUT O&amp;N UC'!$M288</f>
        <v>0</v>
      </c>
      <c r="X592" s="148">
        <f>X$77*'7. INPUT O&amp;N UC'!$L288*'7. INPUT O&amp;N UC'!$M288*(1+'7. INPUT O&amp;N UC'!$N288)</f>
        <v>0</v>
      </c>
      <c r="Y592" s="148">
        <f>Y$77*'7. INPUT O&amp;N UC'!$L288*'7. INPUT O&amp;N UC'!$M288*(1+'7. INPUT O&amp;N UC'!$N288)</f>
        <v>0</v>
      </c>
      <c r="Z592" s="148">
        <f>Z$77*'7. INPUT O&amp;N UC'!$L288*'7. INPUT O&amp;N UC'!$M288*(1+'7. INPUT O&amp;N UC'!$N288)</f>
        <v>0</v>
      </c>
      <c r="AA592" s="148">
        <f>AA$77*'7. INPUT O&amp;N UC'!$L288*'7. INPUT O&amp;N UC'!$M288*(1+'7. INPUT O&amp;N UC'!$N288)</f>
        <v>0</v>
      </c>
      <c r="AB592" s="148">
        <f>AB$77*'7. INPUT O&amp;N UC'!$L288*'7. INPUT O&amp;N UC'!$M288*(1+'7. INPUT O&amp;N UC'!$N288)</f>
        <v>0</v>
      </c>
      <c r="AC592" s="148">
        <f>AC$77*'7. INPUT O&amp;N UC'!$L288*'7. INPUT O&amp;N UC'!$M288*(1+'7. INPUT O&amp;N UC'!$N288)</f>
        <v>0</v>
      </c>
      <c r="AD592" s="148">
        <f>AD$77*'7. INPUT O&amp;N UC'!$L288*'7. INPUT O&amp;N UC'!$M288*(1+'7. INPUT O&amp;N UC'!$N288)</f>
        <v>0</v>
      </c>
      <c r="AE592" s="148">
        <f>AE$77*'7. INPUT O&amp;N UC'!$L288*'7. INPUT O&amp;N UC'!$M288*(1+'7. INPUT O&amp;N UC'!$N288)</f>
        <v>0</v>
      </c>
      <c r="AF592" s="148">
        <f>AF$77*'7. INPUT O&amp;N UC'!$L288*'7. INPUT O&amp;N UC'!$M288*(1+'7. INPUT O&amp;N UC'!$N288)</f>
        <v>0</v>
      </c>
      <c r="AG592" s="148">
        <f>AG$77*'7. INPUT O&amp;N UC'!$L288*'7. INPUT O&amp;N UC'!$M288*(1+'7. INPUT O&amp;N UC'!$N288)</f>
        <v>0</v>
      </c>
      <c r="AH592" s="148">
        <f>AH$77*'7. INPUT O&amp;N UC'!$L288*'7. INPUT O&amp;N UC'!$M288*(1+'7. INPUT O&amp;N UC'!$N288)</f>
        <v>0</v>
      </c>
      <c r="AI592" s="148">
        <f>AI$77*'7. INPUT O&amp;N UC'!$L288*'7. INPUT O&amp;N UC'!$M288*(1+'7. INPUT O&amp;N UC'!$N288)</f>
        <v>0</v>
      </c>
      <c r="AJ592" s="148">
        <f>AJ$77*'7. INPUT O&amp;N UC'!$L288*'7. INPUT O&amp;N UC'!$M288*(1+'7. INPUT O&amp;N UC'!$N288)^2</f>
        <v>0</v>
      </c>
      <c r="AK592" s="148">
        <f>AK$77*'7. INPUT O&amp;N UC'!$L288*'7. INPUT O&amp;N UC'!$M288*(1+'7. INPUT O&amp;N UC'!$N288)^2</f>
        <v>0</v>
      </c>
      <c r="AL592" s="148">
        <f>AL$77*'7. INPUT O&amp;N UC'!$L288*'7. INPUT O&amp;N UC'!$M288*(1+'7. INPUT O&amp;N UC'!$N288)^2</f>
        <v>0</v>
      </c>
      <c r="AM592" s="148">
        <f>AM$77*'7. INPUT O&amp;N UC'!$L288*'7. INPUT O&amp;N UC'!$M288*(1+'7. INPUT O&amp;N UC'!$N288)^2</f>
        <v>0</v>
      </c>
      <c r="AN592" s="148">
        <f>AN$77*'7. INPUT O&amp;N UC'!$L288*'7. INPUT O&amp;N UC'!$M288*(1+'7. INPUT O&amp;N UC'!$N288)^2</f>
        <v>0</v>
      </c>
      <c r="AO592" s="148">
        <f>AO$77*'7. INPUT O&amp;N UC'!$L288*'7. INPUT O&amp;N UC'!$M288*(1+'7. INPUT O&amp;N UC'!$N288)^2</f>
        <v>0</v>
      </c>
      <c r="AP592" s="148">
        <f>AP$77*'7. INPUT O&amp;N UC'!$L288*'7. INPUT O&amp;N UC'!$M288*(1+'7. INPUT O&amp;N UC'!$N288)^2</f>
        <v>0</v>
      </c>
      <c r="AQ592" s="148">
        <f>AQ$77*'7. INPUT O&amp;N UC'!$L288*'7. INPUT O&amp;N UC'!$M288*(1+'7. INPUT O&amp;N UC'!$N288)^2</f>
        <v>0</v>
      </c>
      <c r="AR592" s="148">
        <f>AR$77*'7. INPUT O&amp;N UC'!$L288*'7. INPUT O&amp;N UC'!$M288*(1+'7. INPUT O&amp;N UC'!$N288)^2</f>
        <v>0</v>
      </c>
      <c r="AS592" s="148">
        <f>AS$77*'7. INPUT O&amp;N UC'!$L288*'7. INPUT O&amp;N UC'!$M288*(1+'7. INPUT O&amp;N UC'!$N288)^2</f>
        <v>0</v>
      </c>
      <c r="AT592" s="148">
        <f>AT$77*'7. INPUT O&amp;N UC'!$L288*'7. INPUT O&amp;N UC'!$M288*(1+'7. INPUT O&amp;N UC'!$N288)^2</f>
        <v>0</v>
      </c>
      <c r="AU592" s="148">
        <f>AU$77*'7. INPUT O&amp;N UC'!$L288*'7. INPUT O&amp;N UC'!$M288*(1+'7. INPUT O&amp;N UC'!$N288)^2</f>
        <v>0</v>
      </c>
      <c r="AV592" s="148">
        <f>AV$77*'7. INPUT O&amp;N UC'!$L288*'7. INPUT O&amp;N UC'!$M288*(1+'7. INPUT O&amp;N UC'!$N288)^3</f>
        <v>0</v>
      </c>
      <c r="AW592" s="148">
        <f>AW$77*'7. INPUT O&amp;N UC'!$L288*'7. INPUT O&amp;N UC'!$M288*(1+'7. INPUT O&amp;N UC'!$N288)^3</f>
        <v>0</v>
      </c>
      <c r="AX592" s="148">
        <f>AX$77*'7. INPUT O&amp;N UC'!$L288*'7. INPUT O&amp;N UC'!$M288*(1+'7. INPUT O&amp;N UC'!$N288)^3</f>
        <v>0</v>
      </c>
      <c r="AY592" s="148">
        <f>AY$77*'7. INPUT O&amp;N UC'!$L288*'7. INPUT O&amp;N UC'!$M288*(1+'7. INPUT O&amp;N UC'!$N288)^3</f>
        <v>0</v>
      </c>
      <c r="AZ592" s="148">
        <f>AZ$77*'7. INPUT O&amp;N UC'!$L288*'7. INPUT O&amp;N UC'!$M288*(1+'7. INPUT O&amp;N UC'!$N288)^3</f>
        <v>0</v>
      </c>
      <c r="BA592" s="148">
        <f>BA$77*'7. INPUT O&amp;N UC'!$L288*'7. INPUT O&amp;N UC'!$M288*(1+'7. INPUT O&amp;N UC'!$N288)^3</f>
        <v>0</v>
      </c>
      <c r="BB592" s="148">
        <f>BB$77*'7. INPUT O&amp;N UC'!$L288*'7. INPUT O&amp;N UC'!$M288*(1+'7. INPUT O&amp;N UC'!$N288)^3</f>
        <v>0</v>
      </c>
      <c r="BC592" s="148">
        <f>BC$77*'7. INPUT O&amp;N UC'!$L288*'7. INPUT O&amp;N UC'!$M288*(1+'7. INPUT O&amp;N UC'!$N288)^3</f>
        <v>0</v>
      </c>
      <c r="BD592" s="148">
        <f>BD$77*'7. INPUT O&amp;N UC'!$L288*'7. INPUT O&amp;N UC'!$M288*(1+'7. INPUT O&amp;N UC'!$N288)^3</f>
        <v>0</v>
      </c>
      <c r="BE592" s="148">
        <f>BE$77*'7. INPUT O&amp;N UC'!$L288*'7. INPUT O&amp;N UC'!$M288*(1+'7. INPUT O&amp;N UC'!$N288)^3</f>
        <v>0</v>
      </c>
      <c r="BF592" s="148">
        <f>BF$77*'7. INPUT O&amp;N UC'!$L288*'7. INPUT O&amp;N UC'!$M288*(1+'7. INPUT O&amp;N UC'!$N288)^3</f>
        <v>0</v>
      </c>
      <c r="BG592" s="148">
        <f>BG$77*'7. INPUT O&amp;N UC'!$L288*'7. INPUT O&amp;N UC'!$M288*(1+'7. INPUT O&amp;N UC'!$N288)^3</f>
        <v>0</v>
      </c>
      <c r="BH592" s="148">
        <f>BH$77*'7. INPUT O&amp;N UC'!$L288*'7. INPUT O&amp;N UC'!$M288*(1+'7. INPUT O&amp;N UC'!$N288)^4</f>
        <v>0</v>
      </c>
      <c r="BI592" s="148">
        <f>BI$77*'7. INPUT O&amp;N UC'!$L288*'7. INPUT O&amp;N UC'!$M288*(1+'7. INPUT O&amp;N UC'!$N288)^4</f>
        <v>0</v>
      </c>
      <c r="BJ592" s="148">
        <f>BJ$77*'7. INPUT O&amp;N UC'!$L288*'7. INPUT O&amp;N UC'!$M288*(1+'7. INPUT O&amp;N UC'!$N288)^4</f>
        <v>0</v>
      </c>
      <c r="BK592" s="148">
        <f>BK$77*'7. INPUT O&amp;N UC'!$L288*'7. INPUT O&amp;N UC'!$M288*(1+'7. INPUT O&amp;N UC'!$N288)^4</f>
        <v>0</v>
      </c>
      <c r="BL592" s="148">
        <f>BL$77*'7. INPUT O&amp;N UC'!$L288*'7. INPUT O&amp;N UC'!$M288*(1+'7. INPUT O&amp;N UC'!$N288)^4</f>
        <v>0</v>
      </c>
      <c r="BM592" s="148">
        <f>BM$77*'7. INPUT O&amp;N UC'!$L288*'7. INPUT O&amp;N UC'!$M288*(1+'7. INPUT O&amp;N UC'!$N288)^4</f>
        <v>0</v>
      </c>
      <c r="BN592" s="148">
        <f>BN$77*'7. INPUT O&amp;N UC'!$L288*'7. INPUT O&amp;N UC'!$M288*(1+'7. INPUT O&amp;N UC'!$N288)^4</f>
        <v>0</v>
      </c>
      <c r="BO592" s="148">
        <f>BO$77*'7. INPUT O&amp;N UC'!$L288*'7. INPUT O&amp;N UC'!$M288*(1+'7. INPUT O&amp;N UC'!$N288)^4</f>
        <v>0</v>
      </c>
      <c r="BP592" s="148">
        <f>BP$77*'7. INPUT O&amp;N UC'!$L288*'7. INPUT O&amp;N UC'!$M288*(1+'7. INPUT O&amp;N UC'!$N288)^4</f>
        <v>0</v>
      </c>
      <c r="BQ592" s="148">
        <f>BQ$77*'7. INPUT O&amp;N UC'!$L288*'7. INPUT O&amp;N UC'!$M288*(1+'7. INPUT O&amp;N UC'!$N288)^4</f>
        <v>0</v>
      </c>
      <c r="BR592" s="148">
        <f>BR$77*'7. INPUT O&amp;N UC'!$L288*'7. INPUT O&amp;N UC'!$M288*(1+'7. INPUT O&amp;N UC'!$N288)^4</f>
        <v>0</v>
      </c>
      <c r="BS592" s="148">
        <f>BS$77*'7. INPUT O&amp;N UC'!$L288*'7. INPUT O&amp;N UC'!$M288*(1+'7. INPUT O&amp;N UC'!$N288)^4</f>
        <v>0</v>
      </c>
    </row>
    <row r="593" spans="2:71" s="80" customFormat="1" outlineLevel="2">
      <c r="B593" s="129" t="str">
        <f>'7. INPUT O&amp;N UC'!D289</f>
        <v>O&amp;N UC-4.6.1-Item #13</v>
      </c>
      <c r="C593" s="129">
        <f>'7. INPUT O&amp;N UC'!F289</f>
        <v>0</v>
      </c>
      <c r="E593" s="148">
        <f t="shared" si="307"/>
        <v>0</v>
      </c>
      <c r="F593" s="148">
        <f t="shared" si="308"/>
        <v>0</v>
      </c>
      <c r="G593" s="148">
        <f t="shared" si="309"/>
        <v>0</v>
      </c>
      <c r="H593" s="148">
        <f t="shared" si="310"/>
        <v>0</v>
      </c>
      <c r="I593" s="148">
        <f t="shared" si="311"/>
        <v>0</v>
      </c>
      <c r="J593" s="148">
        <f t="shared" si="312"/>
        <v>0</v>
      </c>
      <c r="K593" s="160"/>
      <c r="L593" s="148">
        <f>L$77*'7. INPUT O&amp;N UC'!$L289*'7. INPUT O&amp;N UC'!$M289</f>
        <v>0</v>
      </c>
      <c r="M593" s="148">
        <f>M$77*'7. INPUT O&amp;N UC'!$L289*'7. INPUT O&amp;N UC'!$M289</f>
        <v>0</v>
      </c>
      <c r="N593" s="148">
        <f>N$77*'7. INPUT O&amp;N UC'!$L289*'7. INPUT O&amp;N UC'!$M289</f>
        <v>0</v>
      </c>
      <c r="O593" s="148">
        <f>O$77*'7. INPUT O&amp;N UC'!$L289*'7. INPUT O&amp;N UC'!$M289</f>
        <v>0</v>
      </c>
      <c r="P593" s="148">
        <f>P$77*'7. INPUT O&amp;N UC'!$L289*'7. INPUT O&amp;N UC'!$M289</f>
        <v>0</v>
      </c>
      <c r="Q593" s="148">
        <f>Q$77*'7. INPUT O&amp;N UC'!$L289*'7. INPUT O&amp;N UC'!$M289</f>
        <v>0</v>
      </c>
      <c r="R593" s="148">
        <f>R$77*'7. INPUT O&amp;N UC'!$L289*'7. INPUT O&amp;N UC'!$M289</f>
        <v>0</v>
      </c>
      <c r="S593" s="148">
        <f>S$77*'7. INPUT O&amp;N UC'!$L289*'7. INPUT O&amp;N UC'!$M289</f>
        <v>0</v>
      </c>
      <c r="T593" s="148">
        <f>T$77*'7. INPUT O&amp;N UC'!$L289*'7. INPUT O&amp;N UC'!$M289</f>
        <v>0</v>
      </c>
      <c r="U593" s="148">
        <f>U$77*'7. INPUT O&amp;N UC'!$L289*'7. INPUT O&amp;N UC'!$M289</f>
        <v>0</v>
      </c>
      <c r="V593" s="148">
        <f>V$77*'7. INPUT O&amp;N UC'!$L289*'7. INPUT O&amp;N UC'!$M289</f>
        <v>0</v>
      </c>
      <c r="W593" s="148">
        <f>W$77*'7. INPUT O&amp;N UC'!$L289*'7. INPUT O&amp;N UC'!$M289</f>
        <v>0</v>
      </c>
      <c r="X593" s="148">
        <f>X$77*'7. INPUT O&amp;N UC'!$L289*'7. INPUT O&amp;N UC'!$M289*(1+'7. INPUT O&amp;N UC'!$N289)</f>
        <v>0</v>
      </c>
      <c r="Y593" s="148">
        <f>Y$77*'7. INPUT O&amp;N UC'!$L289*'7. INPUT O&amp;N UC'!$M289*(1+'7. INPUT O&amp;N UC'!$N289)</f>
        <v>0</v>
      </c>
      <c r="Z593" s="148">
        <f>Z$77*'7. INPUT O&amp;N UC'!$L289*'7. INPUT O&amp;N UC'!$M289*(1+'7. INPUT O&amp;N UC'!$N289)</f>
        <v>0</v>
      </c>
      <c r="AA593" s="148">
        <f>AA$77*'7. INPUT O&amp;N UC'!$L289*'7. INPUT O&amp;N UC'!$M289*(1+'7. INPUT O&amp;N UC'!$N289)</f>
        <v>0</v>
      </c>
      <c r="AB593" s="148">
        <f>AB$77*'7. INPUT O&amp;N UC'!$L289*'7. INPUT O&amp;N UC'!$M289*(1+'7. INPUT O&amp;N UC'!$N289)</f>
        <v>0</v>
      </c>
      <c r="AC593" s="148">
        <f>AC$77*'7. INPUT O&amp;N UC'!$L289*'7. INPUT O&amp;N UC'!$M289*(1+'7. INPUT O&amp;N UC'!$N289)</f>
        <v>0</v>
      </c>
      <c r="AD593" s="148">
        <f>AD$77*'7. INPUT O&amp;N UC'!$L289*'7. INPUT O&amp;N UC'!$M289*(1+'7. INPUT O&amp;N UC'!$N289)</f>
        <v>0</v>
      </c>
      <c r="AE593" s="148">
        <f>AE$77*'7. INPUT O&amp;N UC'!$L289*'7. INPUT O&amp;N UC'!$M289*(1+'7. INPUT O&amp;N UC'!$N289)</f>
        <v>0</v>
      </c>
      <c r="AF593" s="148">
        <f>AF$77*'7. INPUT O&amp;N UC'!$L289*'7. INPUT O&amp;N UC'!$M289*(1+'7. INPUT O&amp;N UC'!$N289)</f>
        <v>0</v>
      </c>
      <c r="AG593" s="148">
        <f>AG$77*'7. INPUT O&amp;N UC'!$L289*'7. INPUT O&amp;N UC'!$M289*(1+'7. INPUT O&amp;N UC'!$N289)</f>
        <v>0</v>
      </c>
      <c r="AH593" s="148">
        <f>AH$77*'7. INPUT O&amp;N UC'!$L289*'7. INPUT O&amp;N UC'!$M289*(1+'7. INPUT O&amp;N UC'!$N289)</f>
        <v>0</v>
      </c>
      <c r="AI593" s="148">
        <f>AI$77*'7. INPUT O&amp;N UC'!$L289*'7. INPUT O&amp;N UC'!$M289*(1+'7. INPUT O&amp;N UC'!$N289)</f>
        <v>0</v>
      </c>
      <c r="AJ593" s="148">
        <f>AJ$77*'7. INPUT O&amp;N UC'!$L289*'7. INPUT O&amp;N UC'!$M289*(1+'7. INPUT O&amp;N UC'!$N289)^2</f>
        <v>0</v>
      </c>
      <c r="AK593" s="148">
        <f>AK$77*'7. INPUT O&amp;N UC'!$L289*'7. INPUT O&amp;N UC'!$M289*(1+'7. INPUT O&amp;N UC'!$N289)^2</f>
        <v>0</v>
      </c>
      <c r="AL593" s="148">
        <f>AL$77*'7. INPUT O&amp;N UC'!$L289*'7. INPUT O&amp;N UC'!$M289*(1+'7. INPUT O&amp;N UC'!$N289)^2</f>
        <v>0</v>
      </c>
      <c r="AM593" s="148">
        <f>AM$77*'7. INPUT O&amp;N UC'!$L289*'7. INPUT O&amp;N UC'!$M289*(1+'7. INPUT O&amp;N UC'!$N289)^2</f>
        <v>0</v>
      </c>
      <c r="AN593" s="148">
        <f>AN$77*'7. INPUT O&amp;N UC'!$L289*'7. INPUT O&amp;N UC'!$M289*(1+'7. INPUT O&amp;N UC'!$N289)^2</f>
        <v>0</v>
      </c>
      <c r="AO593" s="148">
        <f>AO$77*'7. INPUT O&amp;N UC'!$L289*'7. INPUT O&amp;N UC'!$M289*(1+'7. INPUT O&amp;N UC'!$N289)^2</f>
        <v>0</v>
      </c>
      <c r="AP593" s="148">
        <f>AP$77*'7. INPUT O&amp;N UC'!$L289*'7. INPUT O&amp;N UC'!$M289*(1+'7. INPUT O&amp;N UC'!$N289)^2</f>
        <v>0</v>
      </c>
      <c r="AQ593" s="148">
        <f>AQ$77*'7. INPUT O&amp;N UC'!$L289*'7. INPUT O&amp;N UC'!$M289*(1+'7. INPUT O&amp;N UC'!$N289)^2</f>
        <v>0</v>
      </c>
      <c r="AR593" s="148">
        <f>AR$77*'7. INPUT O&amp;N UC'!$L289*'7. INPUT O&amp;N UC'!$M289*(1+'7. INPUT O&amp;N UC'!$N289)^2</f>
        <v>0</v>
      </c>
      <c r="AS593" s="148">
        <f>AS$77*'7. INPUT O&amp;N UC'!$L289*'7. INPUT O&amp;N UC'!$M289*(1+'7. INPUT O&amp;N UC'!$N289)^2</f>
        <v>0</v>
      </c>
      <c r="AT593" s="148">
        <f>AT$77*'7. INPUT O&amp;N UC'!$L289*'7. INPUT O&amp;N UC'!$M289*(1+'7. INPUT O&amp;N UC'!$N289)^2</f>
        <v>0</v>
      </c>
      <c r="AU593" s="148">
        <f>AU$77*'7. INPUT O&amp;N UC'!$L289*'7. INPUT O&amp;N UC'!$M289*(1+'7. INPUT O&amp;N UC'!$N289)^2</f>
        <v>0</v>
      </c>
      <c r="AV593" s="148">
        <f>AV$77*'7. INPUT O&amp;N UC'!$L289*'7. INPUT O&amp;N UC'!$M289*(1+'7. INPUT O&amp;N UC'!$N289)^3</f>
        <v>0</v>
      </c>
      <c r="AW593" s="148">
        <f>AW$77*'7. INPUT O&amp;N UC'!$L289*'7. INPUT O&amp;N UC'!$M289*(1+'7. INPUT O&amp;N UC'!$N289)^3</f>
        <v>0</v>
      </c>
      <c r="AX593" s="148">
        <f>AX$77*'7. INPUT O&amp;N UC'!$L289*'7. INPUT O&amp;N UC'!$M289*(1+'7. INPUT O&amp;N UC'!$N289)^3</f>
        <v>0</v>
      </c>
      <c r="AY593" s="148">
        <f>AY$77*'7. INPUT O&amp;N UC'!$L289*'7. INPUT O&amp;N UC'!$M289*(1+'7. INPUT O&amp;N UC'!$N289)^3</f>
        <v>0</v>
      </c>
      <c r="AZ593" s="148">
        <f>AZ$77*'7. INPUT O&amp;N UC'!$L289*'7. INPUT O&amp;N UC'!$M289*(1+'7. INPUT O&amp;N UC'!$N289)^3</f>
        <v>0</v>
      </c>
      <c r="BA593" s="148">
        <f>BA$77*'7. INPUT O&amp;N UC'!$L289*'7. INPUT O&amp;N UC'!$M289*(1+'7. INPUT O&amp;N UC'!$N289)^3</f>
        <v>0</v>
      </c>
      <c r="BB593" s="148">
        <f>BB$77*'7. INPUT O&amp;N UC'!$L289*'7. INPUT O&amp;N UC'!$M289*(1+'7. INPUT O&amp;N UC'!$N289)^3</f>
        <v>0</v>
      </c>
      <c r="BC593" s="148">
        <f>BC$77*'7. INPUT O&amp;N UC'!$L289*'7. INPUT O&amp;N UC'!$M289*(1+'7. INPUT O&amp;N UC'!$N289)^3</f>
        <v>0</v>
      </c>
      <c r="BD593" s="148">
        <f>BD$77*'7. INPUT O&amp;N UC'!$L289*'7. INPUT O&amp;N UC'!$M289*(1+'7. INPUT O&amp;N UC'!$N289)^3</f>
        <v>0</v>
      </c>
      <c r="BE593" s="148">
        <f>BE$77*'7. INPUT O&amp;N UC'!$L289*'7. INPUT O&amp;N UC'!$M289*(1+'7. INPUT O&amp;N UC'!$N289)^3</f>
        <v>0</v>
      </c>
      <c r="BF593" s="148">
        <f>BF$77*'7. INPUT O&amp;N UC'!$L289*'7. INPUT O&amp;N UC'!$M289*(1+'7. INPUT O&amp;N UC'!$N289)^3</f>
        <v>0</v>
      </c>
      <c r="BG593" s="148">
        <f>BG$77*'7. INPUT O&amp;N UC'!$L289*'7. INPUT O&amp;N UC'!$M289*(1+'7. INPUT O&amp;N UC'!$N289)^3</f>
        <v>0</v>
      </c>
      <c r="BH593" s="148">
        <f>BH$77*'7. INPUT O&amp;N UC'!$L289*'7. INPUT O&amp;N UC'!$M289*(1+'7. INPUT O&amp;N UC'!$N289)^4</f>
        <v>0</v>
      </c>
      <c r="BI593" s="148">
        <f>BI$77*'7. INPUT O&amp;N UC'!$L289*'7. INPUT O&amp;N UC'!$M289*(1+'7. INPUT O&amp;N UC'!$N289)^4</f>
        <v>0</v>
      </c>
      <c r="BJ593" s="148">
        <f>BJ$77*'7. INPUT O&amp;N UC'!$L289*'7. INPUT O&amp;N UC'!$M289*(1+'7. INPUT O&amp;N UC'!$N289)^4</f>
        <v>0</v>
      </c>
      <c r="BK593" s="148">
        <f>BK$77*'7. INPUT O&amp;N UC'!$L289*'7. INPUT O&amp;N UC'!$M289*(1+'7. INPUT O&amp;N UC'!$N289)^4</f>
        <v>0</v>
      </c>
      <c r="BL593" s="148">
        <f>BL$77*'7. INPUT O&amp;N UC'!$L289*'7. INPUT O&amp;N UC'!$M289*(1+'7. INPUT O&amp;N UC'!$N289)^4</f>
        <v>0</v>
      </c>
      <c r="BM593" s="148">
        <f>BM$77*'7. INPUT O&amp;N UC'!$L289*'7. INPUT O&amp;N UC'!$M289*(1+'7. INPUT O&amp;N UC'!$N289)^4</f>
        <v>0</v>
      </c>
      <c r="BN593" s="148">
        <f>BN$77*'7. INPUT O&amp;N UC'!$L289*'7. INPUT O&amp;N UC'!$M289*(1+'7. INPUT O&amp;N UC'!$N289)^4</f>
        <v>0</v>
      </c>
      <c r="BO593" s="148">
        <f>BO$77*'7. INPUT O&amp;N UC'!$L289*'7. INPUT O&amp;N UC'!$M289*(1+'7. INPUT O&amp;N UC'!$N289)^4</f>
        <v>0</v>
      </c>
      <c r="BP593" s="148">
        <f>BP$77*'7. INPUT O&amp;N UC'!$L289*'7. INPUT O&amp;N UC'!$M289*(1+'7. INPUT O&amp;N UC'!$N289)^4</f>
        <v>0</v>
      </c>
      <c r="BQ593" s="148">
        <f>BQ$77*'7. INPUT O&amp;N UC'!$L289*'7. INPUT O&amp;N UC'!$M289*(1+'7. INPUT O&amp;N UC'!$N289)^4</f>
        <v>0</v>
      </c>
      <c r="BR593" s="148">
        <f>BR$77*'7. INPUT O&amp;N UC'!$L289*'7. INPUT O&amp;N UC'!$M289*(1+'7. INPUT O&amp;N UC'!$N289)^4</f>
        <v>0</v>
      </c>
      <c r="BS593" s="148">
        <f>BS$77*'7. INPUT O&amp;N UC'!$L289*'7. INPUT O&amp;N UC'!$M289*(1+'7. INPUT O&amp;N UC'!$N289)^4</f>
        <v>0</v>
      </c>
    </row>
    <row r="594" spans="2:71" s="80" customFormat="1" outlineLevel="2">
      <c r="B594" s="129" t="str">
        <f>'7. INPUT O&amp;N UC'!D290</f>
        <v>O&amp;N UC-4.6.1-Item #14</v>
      </c>
      <c r="C594" s="129">
        <f>'7. INPUT O&amp;N UC'!F290</f>
        <v>0</v>
      </c>
      <c r="E594" s="148">
        <f t="shared" si="307"/>
        <v>0</v>
      </c>
      <c r="F594" s="148">
        <f t="shared" si="308"/>
        <v>0</v>
      </c>
      <c r="G594" s="148">
        <f t="shared" si="309"/>
        <v>0</v>
      </c>
      <c r="H594" s="148">
        <f t="shared" si="310"/>
        <v>0</v>
      </c>
      <c r="I594" s="148">
        <f t="shared" si="311"/>
        <v>0</v>
      </c>
      <c r="J594" s="148">
        <f t="shared" si="312"/>
        <v>0</v>
      </c>
      <c r="K594" s="160"/>
      <c r="L594" s="148">
        <f>L$77*'7. INPUT O&amp;N UC'!$L290*'7. INPUT O&amp;N UC'!$M290</f>
        <v>0</v>
      </c>
      <c r="M594" s="148">
        <f>M$77*'7. INPUT O&amp;N UC'!$L290*'7. INPUT O&amp;N UC'!$M290</f>
        <v>0</v>
      </c>
      <c r="N594" s="148">
        <f>N$77*'7. INPUT O&amp;N UC'!$L290*'7. INPUT O&amp;N UC'!$M290</f>
        <v>0</v>
      </c>
      <c r="O594" s="148">
        <f>O$77*'7. INPUT O&amp;N UC'!$L290*'7. INPUT O&amp;N UC'!$M290</f>
        <v>0</v>
      </c>
      <c r="P594" s="148">
        <f>P$77*'7. INPUT O&amp;N UC'!$L290*'7. INPUT O&amp;N UC'!$M290</f>
        <v>0</v>
      </c>
      <c r="Q594" s="148">
        <f>Q$77*'7. INPUT O&amp;N UC'!$L290*'7. INPUT O&amp;N UC'!$M290</f>
        <v>0</v>
      </c>
      <c r="R594" s="148">
        <f>R$77*'7. INPUT O&amp;N UC'!$L290*'7. INPUT O&amp;N UC'!$M290</f>
        <v>0</v>
      </c>
      <c r="S594" s="148">
        <f>S$77*'7. INPUT O&amp;N UC'!$L290*'7. INPUT O&amp;N UC'!$M290</f>
        <v>0</v>
      </c>
      <c r="T594" s="148">
        <f>T$77*'7. INPUT O&amp;N UC'!$L290*'7. INPUT O&amp;N UC'!$M290</f>
        <v>0</v>
      </c>
      <c r="U594" s="148">
        <f>U$77*'7. INPUT O&amp;N UC'!$L290*'7. INPUT O&amp;N UC'!$M290</f>
        <v>0</v>
      </c>
      <c r="V594" s="148">
        <f>V$77*'7. INPUT O&amp;N UC'!$L290*'7. INPUT O&amp;N UC'!$M290</f>
        <v>0</v>
      </c>
      <c r="W594" s="148">
        <f>W$77*'7. INPUT O&amp;N UC'!$L290*'7. INPUT O&amp;N UC'!$M290</f>
        <v>0</v>
      </c>
      <c r="X594" s="148">
        <f>X$77*'7. INPUT O&amp;N UC'!$L290*'7. INPUT O&amp;N UC'!$M290*(1+'7. INPUT O&amp;N UC'!$N290)</f>
        <v>0</v>
      </c>
      <c r="Y594" s="148">
        <f>Y$77*'7. INPUT O&amp;N UC'!$L290*'7. INPUT O&amp;N UC'!$M290*(1+'7. INPUT O&amp;N UC'!$N290)</f>
        <v>0</v>
      </c>
      <c r="Z594" s="148">
        <f>Z$77*'7. INPUT O&amp;N UC'!$L290*'7. INPUT O&amp;N UC'!$M290*(1+'7. INPUT O&amp;N UC'!$N290)</f>
        <v>0</v>
      </c>
      <c r="AA594" s="148">
        <f>AA$77*'7. INPUT O&amp;N UC'!$L290*'7. INPUT O&amp;N UC'!$M290*(1+'7. INPUT O&amp;N UC'!$N290)</f>
        <v>0</v>
      </c>
      <c r="AB594" s="148">
        <f>AB$77*'7. INPUT O&amp;N UC'!$L290*'7. INPUT O&amp;N UC'!$M290*(1+'7. INPUT O&amp;N UC'!$N290)</f>
        <v>0</v>
      </c>
      <c r="AC594" s="148">
        <f>AC$77*'7. INPUT O&amp;N UC'!$L290*'7. INPUT O&amp;N UC'!$M290*(1+'7. INPUT O&amp;N UC'!$N290)</f>
        <v>0</v>
      </c>
      <c r="AD594" s="148">
        <f>AD$77*'7. INPUT O&amp;N UC'!$L290*'7. INPUT O&amp;N UC'!$M290*(1+'7. INPUT O&amp;N UC'!$N290)</f>
        <v>0</v>
      </c>
      <c r="AE594" s="148">
        <f>AE$77*'7. INPUT O&amp;N UC'!$L290*'7. INPUT O&amp;N UC'!$M290*(1+'7. INPUT O&amp;N UC'!$N290)</f>
        <v>0</v>
      </c>
      <c r="AF594" s="148">
        <f>AF$77*'7. INPUT O&amp;N UC'!$L290*'7. INPUT O&amp;N UC'!$M290*(1+'7. INPUT O&amp;N UC'!$N290)</f>
        <v>0</v>
      </c>
      <c r="AG594" s="148">
        <f>AG$77*'7. INPUT O&amp;N UC'!$L290*'7. INPUT O&amp;N UC'!$M290*(1+'7. INPUT O&amp;N UC'!$N290)</f>
        <v>0</v>
      </c>
      <c r="AH594" s="148">
        <f>AH$77*'7. INPUT O&amp;N UC'!$L290*'7. INPUT O&amp;N UC'!$M290*(1+'7. INPUT O&amp;N UC'!$N290)</f>
        <v>0</v>
      </c>
      <c r="AI594" s="148">
        <f>AI$77*'7. INPUT O&amp;N UC'!$L290*'7. INPUT O&amp;N UC'!$M290*(1+'7. INPUT O&amp;N UC'!$N290)</f>
        <v>0</v>
      </c>
      <c r="AJ594" s="148">
        <f>AJ$77*'7. INPUT O&amp;N UC'!$L290*'7. INPUT O&amp;N UC'!$M290*(1+'7. INPUT O&amp;N UC'!$N290)^2</f>
        <v>0</v>
      </c>
      <c r="AK594" s="148">
        <f>AK$77*'7. INPUT O&amp;N UC'!$L290*'7. INPUT O&amp;N UC'!$M290*(1+'7. INPUT O&amp;N UC'!$N290)^2</f>
        <v>0</v>
      </c>
      <c r="AL594" s="148">
        <f>AL$77*'7. INPUT O&amp;N UC'!$L290*'7. INPUT O&amp;N UC'!$M290*(1+'7. INPUT O&amp;N UC'!$N290)^2</f>
        <v>0</v>
      </c>
      <c r="AM594" s="148">
        <f>AM$77*'7. INPUT O&amp;N UC'!$L290*'7. INPUT O&amp;N UC'!$M290*(1+'7. INPUT O&amp;N UC'!$N290)^2</f>
        <v>0</v>
      </c>
      <c r="AN594" s="148">
        <f>AN$77*'7. INPUT O&amp;N UC'!$L290*'7. INPUT O&amp;N UC'!$M290*(1+'7. INPUT O&amp;N UC'!$N290)^2</f>
        <v>0</v>
      </c>
      <c r="AO594" s="148">
        <f>AO$77*'7. INPUT O&amp;N UC'!$L290*'7. INPUT O&amp;N UC'!$M290*(1+'7. INPUT O&amp;N UC'!$N290)^2</f>
        <v>0</v>
      </c>
      <c r="AP594" s="148">
        <f>AP$77*'7. INPUT O&amp;N UC'!$L290*'7. INPUT O&amp;N UC'!$M290*(1+'7. INPUT O&amp;N UC'!$N290)^2</f>
        <v>0</v>
      </c>
      <c r="AQ594" s="148">
        <f>AQ$77*'7. INPUT O&amp;N UC'!$L290*'7. INPUT O&amp;N UC'!$M290*(1+'7. INPUT O&amp;N UC'!$N290)^2</f>
        <v>0</v>
      </c>
      <c r="AR594" s="148">
        <f>AR$77*'7. INPUT O&amp;N UC'!$L290*'7. INPUT O&amp;N UC'!$M290*(1+'7. INPUT O&amp;N UC'!$N290)^2</f>
        <v>0</v>
      </c>
      <c r="AS594" s="148">
        <f>AS$77*'7. INPUT O&amp;N UC'!$L290*'7. INPUT O&amp;N UC'!$M290*(1+'7. INPUT O&amp;N UC'!$N290)^2</f>
        <v>0</v>
      </c>
      <c r="AT594" s="148">
        <f>AT$77*'7. INPUT O&amp;N UC'!$L290*'7. INPUT O&amp;N UC'!$M290*(1+'7. INPUT O&amp;N UC'!$N290)^2</f>
        <v>0</v>
      </c>
      <c r="AU594" s="148">
        <f>AU$77*'7. INPUT O&amp;N UC'!$L290*'7. INPUT O&amp;N UC'!$M290*(1+'7. INPUT O&amp;N UC'!$N290)^2</f>
        <v>0</v>
      </c>
      <c r="AV594" s="148">
        <f>AV$77*'7. INPUT O&amp;N UC'!$L290*'7. INPUT O&amp;N UC'!$M290*(1+'7. INPUT O&amp;N UC'!$N290)^3</f>
        <v>0</v>
      </c>
      <c r="AW594" s="148">
        <f>AW$77*'7. INPUT O&amp;N UC'!$L290*'7. INPUT O&amp;N UC'!$M290*(1+'7. INPUT O&amp;N UC'!$N290)^3</f>
        <v>0</v>
      </c>
      <c r="AX594" s="148">
        <f>AX$77*'7. INPUT O&amp;N UC'!$L290*'7. INPUT O&amp;N UC'!$M290*(1+'7. INPUT O&amp;N UC'!$N290)^3</f>
        <v>0</v>
      </c>
      <c r="AY594" s="148">
        <f>AY$77*'7. INPUT O&amp;N UC'!$L290*'7. INPUT O&amp;N UC'!$M290*(1+'7. INPUT O&amp;N UC'!$N290)^3</f>
        <v>0</v>
      </c>
      <c r="AZ594" s="148">
        <f>AZ$77*'7. INPUT O&amp;N UC'!$L290*'7. INPUT O&amp;N UC'!$M290*(1+'7. INPUT O&amp;N UC'!$N290)^3</f>
        <v>0</v>
      </c>
      <c r="BA594" s="148">
        <f>BA$77*'7. INPUT O&amp;N UC'!$L290*'7. INPUT O&amp;N UC'!$M290*(1+'7. INPUT O&amp;N UC'!$N290)^3</f>
        <v>0</v>
      </c>
      <c r="BB594" s="148">
        <f>BB$77*'7. INPUT O&amp;N UC'!$L290*'7. INPUT O&amp;N UC'!$M290*(1+'7. INPUT O&amp;N UC'!$N290)^3</f>
        <v>0</v>
      </c>
      <c r="BC594" s="148">
        <f>BC$77*'7. INPUT O&amp;N UC'!$L290*'7. INPUT O&amp;N UC'!$M290*(1+'7. INPUT O&amp;N UC'!$N290)^3</f>
        <v>0</v>
      </c>
      <c r="BD594" s="148">
        <f>BD$77*'7. INPUT O&amp;N UC'!$L290*'7. INPUT O&amp;N UC'!$M290*(1+'7. INPUT O&amp;N UC'!$N290)^3</f>
        <v>0</v>
      </c>
      <c r="BE594" s="148">
        <f>BE$77*'7. INPUT O&amp;N UC'!$L290*'7. INPUT O&amp;N UC'!$M290*(1+'7. INPUT O&amp;N UC'!$N290)^3</f>
        <v>0</v>
      </c>
      <c r="BF594" s="148">
        <f>BF$77*'7. INPUT O&amp;N UC'!$L290*'7. INPUT O&amp;N UC'!$M290*(1+'7. INPUT O&amp;N UC'!$N290)^3</f>
        <v>0</v>
      </c>
      <c r="BG594" s="148">
        <f>BG$77*'7. INPUT O&amp;N UC'!$L290*'7. INPUT O&amp;N UC'!$M290*(1+'7. INPUT O&amp;N UC'!$N290)^3</f>
        <v>0</v>
      </c>
      <c r="BH594" s="148">
        <f>BH$77*'7. INPUT O&amp;N UC'!$L290*'7. INPUT O&amp;N UC'!$M290*(1+'7. INPUT O&amp;N UC'!$N290)^4</f>
        <v>0</v>
      </c>
      <c r="BI594" s="148">
        <f>BI$77*'7. INPUT O&amp;N UC'!$L290*'7. INPUT O&amp;N UC'!$M290*(1+'7. INPUT O&amp;N UC'!$N290)^4</f>
        <v>0</v>
      </c>
      <c r="BJ594" s="148">
        <f>BJ$77*'7. INPUT O&amp;N UC'!$L290*'7. INPUT O&amp;N UC'!$M290*(1+'7. INPUT O&amp;N UC'!$N290)^4</f>
        <v>0</v>
      </c>
      <c r="BK594" s="148">
        <f>BK$77*'7. INPUT O&amp;N UC'!$L290*'7. INPUT O&amp;N UC'!$M290*(1+'7. INPUT O&amp;N UC'!$N290)^4</f>
        <v>0</v>
      </c>
      <c r="BL594" s="148">
        <f>BL$77*'7. INPUT O&amp;N UC'!$L290*'7. INPUT O&amp;N UC'!$M290*(1+'7. INPUT O&amp;N UC'!$N290)^4</f>
        <v>0</v>
      </c>
      <c r="BM594" s="148">
        <f>BM$77*'7. INPUT O&amp;N UC'!$L290*'7. INPUT O&amp;N UC'!$M290*(1+'7. INPUT O&amp;N UC'!$N290)^4</f>
        <v>0</v>
      </c>
      <c r="BN594" s="148">
        <f>BN$77*'7. INPUT O&amp;N UC'!$L290*'7. INPUT O&amp;N UC'!$M290*(1+'7. INPUT O&amp;N UC'!$N290)^4</f>
        <v>0</v>
      </c>
      <c r="BO594" s="148">
        <f>BO$77*'7. INPUT O&amp;N UC'!$L290*'7. INPUT O&amp;N UC'!$M290*(1+'7. INPUT O&amp;N UC'!$N290)^4</f>
        <v>0</v>
      </c>
      <c r="BP594" s="148">
        <f>BP$77*'7. INPUT O&amp;N UC'!$L290*'7. INPUT O&amp;N UC'!$M290*(1+'7. INPUT O&amp;N UC'!$N290)^4</f>
        <v>0</v>
      </c>
      <c r="BQ594" s="148">
        <f>BQ$77*'7. INPUT O&amp;N UC'!$L290*'7. INPUT O&amp;N UC'!$M290*(1+'7. INPUT O&amp;N UC'!$N290)^4</f>
        <v>0</v>
      </c>
      <c r="BR594" s="148">
        <f>BR$77*'7. INPUT O&amp;N UC'!$L290*'7. INPUT O&amp;N UC'!$M290*(1+'7. INPUT O&amp;N UC'!$N290)^4</f>
        <v>0</v>
      </c>
      <c r="BS594" s="148">
        <f>BS$77*'7. INPUT O&amp;N UC'!$L290*'7. INPUT O&amp;N UC'!$M290*(1+'7. INPUT O&amp;N UC'!$N290)^4</f>
        <v>0</v>
      </c>
    </row>
    <row r="595" spans="2:71" s="80" customFormat="1" outlineLevel="2">
      <c r="B595" s="129" t="str">
        <f>'7. INPUT O&amp;N UC'!D291</f>
        <v>O&amp;N UC-4.6.1-Item #15</v>
      </c>
      <c r="C595" s="129">
        <f>'7. INPUT O&amp;N UC'!F291</f>
        <v>0</v>
      </c>
      <c r="E595" s="148">
        <f t="shared" si="307"/>
        <v>0</v>
      </c>
      <c r="F595" s="148">
        <f t="shared" si="308"/>
        <v>0</v>
      </c>
      <c r="G595" s="148">
        <f t="shared" si="309"/>
        <v>0</v>
      </c>
      <c r="H595" s="148">
        <f t="shared" si="310"/>
        <v>0</v>
      </c>
      <c r="I595" s="148">
        <f t="shared" si="311"/>
        <v>0</v>
      </c>
      <c r="J595" s="148">
        <f t="shared" si="312"/>
        <v>0</v>
      </c>
      <c r="K595" s="160"/>
      <c r="L595" s="148">
        <f>L$77*'7. INPUT O&amp;N UC'!$L291*'7. INPUT O&amp;N UC'!$M291</f>
        <v>0</v>
      </c>
      <c r="M595" s="148">
        <f>M$77*'7. INPUT O&amp;N UC'!$L291*'7. INPUT O&amp;N UC'!$M291</f>
        <v>0</v>
      </c>
      <c r="N595" s="148">
        <f>N$77*'7. INPUT O&amp;N UC'!$L291*'7. INPUT O&amp;N UC'!$M291</f>
        <v>0</v>
      </c>
      <c r="O595" s="148">
        <f>O$77*'7. INPUT O&amp;N UC'!$L291*'7. INPUT O&amp;N UC'!$M291</f>
        <v>0</v>
      </c>
      <c r="P595" s="148">
        <f>P$77*'7. INPUT O&amp;N UC'!$L291*'7. INPUT O&amp;N UC'!$M291</f>
        <v>0</v>
      </c>
      <c r="Q595" s="148">
        <f>Q$77*'7. INPUT O&amp;N UC'!$L291*'7. INPUT O&amp;N UC'!$M291</f>
        <v>0</v>
      </c>
      <c r="R595" s="148">
        <f>R$77*'7. INPUT O&amp;N UC'!$L291*'7. INPUT O&amp;N UC'!$M291</f>
        <v>0</v>
      </c>
      <c r="S595" s="148">
        <f>S$77*'7. INPUT O&amp;N UC'!$L291*'7. INPUT O&amp;N UC'!$M291</f>
        <v>0</v>
      </c>
      <c r="T595" s="148">
        <f>T$77*'7. INPUT O&amp;N UC'!$L291*'7. INPUT O&amp;N UC'!$M291</f>
        <v>0</v>
      </c>
      <c r="U595" s="148">
        <f>U$77*'7. INPUT O&amp;N UC'!$L291*'7. INPUT O&amp;N UC'!$M291</f>
        <v>0</v>
      </c>
      <c r="V595" s="148">
        <f>V$77*'7. INPUT O&amp;N UC'!$L291*'7. INPUT O&amp;N UC'!$M291</f>
        <v>0</v>
      </c>
      <c r="W595" s="148">
        <f>W$77*'7. INPUT O&amp;N UC'!$L291*'7. INPUT O&amp;N UC'!$M291</f>
        <v>0</v>
      </c>
      <c r="X595" s="148">
        <f>X$77*'7. INPUT O&amp;N UC'!$L291*'7. INPUT O&amp;N UC'!$M291*(1+'7. INPUT O&amp;N UC'!$N291)</f>
        <v>0</v>
      </c>
      <c r="Y595" s="148">
        <f>Y$77*'7. INPUT O&amp;N UC'!$L291*'7. INPUT O&amp;N UC'!$M291*(1+'7. INPUT O&amp;N UC'!$N291)</f>
        <v>0</v>
      </c>
      <c r="Z595" s="148">
        <f>Z$77*'7. INPUT O&amp;N UC'!$L291*'7. INPUT O&amp;N UC'!$M291*(1+'7. INPUT O&amp;N UC'!$N291)</f>
        <v>0</v>
      </c>
      <c r="AA595" s="148">
        <f>AA$77*'7. INPUT O&amp;N UC'!$L291*'7. INPUT O&amp;N UC'!$M291*(1+'7. INPUT O&amp;N UC'!$N291)</f>
        <v>0</v>
      </c>
      <c r="AB595" s="148">
        <f>AB$77*'7. INPUT O&amp;N UC'!$L291*'7. INPUT O&amp;N UC'!$M291*(1+'7. INPUT O&amp;N UC'!$N291)</f>
        <v>0</v>
      </c>
      <c r="AC595" s="148">
        <f>AC$77*'7. INPUT O&amp;N UC'!$L291*'7. INPUT O&amp;N UC'!$M291*(1+'7. INPUT O&amp;N UC'!$N291)</f>
        <v>0</v>
      </c>
      <c r="AD595" s="148">
        <f>AD$77*'7. INPUT O&amp;N UC'!$L291*'7. INPUT O&amp;N UC'!$M291*(1+'7. INPUT O&amp;N UC'!$N291)</f>
        <v>0</v>
      </c>
      <c r="AE595" s="148">
        <f>AE$77*'7. INPUT O&amp;N UC'!$L291*'7. INPUT O&amp;N UC'!$M291*(1+'7. INPUT O&amp;N UC'!$N291)</f>
        <v>0</v>
      </c>
      <c r="AF595" s="148">
        <f>AF$77*'7. INPUT O&amp;N UC'!$L291*'7. INPUT O&amp;N UC'!$M291*(1+'7. INPUT O&amp;N UC'!$N291)</f>
        <v>0</v>
      </c>
      <c r="AG595" s="148">
        <f>AG$77*'7. INPUT O&amp;N UC'!$L291*'7. INPUT O&amp;N UC'!$M291*(1+'7. INPUT O&amp;N UC'!$N291)</f>
        <v>0</v>
      </c>
      <c r="AH595" s="148">
        <f>AH$77*'7. INPUT O&amp;N UC'!$L291*'7. INPUT O&amp;N UC'!$M291*(1+'7. INPUT O&amp;N UC'!$N291)</f>
        <v>0</v>
      </c>
      <c r="AI595" s="148">
        <f>AI$77*'7. INPUT O&amp;N UC'!$L291*'7. INPUT O&amp;N UC'!$M291*(1+'7. INPUT O&amp;N UC'!$N291)</f>
        <v>0</v>
      </c>
      <c r="AJ595" s="148">
        <f>AJ$77*'7. INPUT O&amp;N UC'!$L291*'7. INPUT O&amp;N UC'!$M291*(1+'7. INPUT O&amp;N UC'!$N291)^2</f>
        <v>0</v>
      </c>
      <c r="AK595" s="148">
        <f>AK$77*'7. INPUT O&amp;N UC'!$L291*'7. INPUT O&amp;N UC'!$M291*(1+'7. INPUT O&amp;N UC'!$N291)^2</f>
        <v>0</v>
      </c>
      <c r="AL595" s="148">
        <f>AL$77*'7. INPUT O&amp;N UC'!$L291*'7. INPUT O&amp;N UC'!$M291*(1+'7. INPUT O&amp;N UC'!$N291)^2</f>
        <v>0</v>
      </c>
      <c r="AM595" s="148">
        <f>AM$77*'7. INPUT O&amp;N UC'!$L291*'7. INPUT O&amp;N UC'!$M291*(1+'7. INPUT O&amp;N UC'!$N291)^2</f>
        <v>0</v>
      </c>
      <c r="AN595" s="148">
        <f>AN$77*'7. INPUT O&amp;N UC'!$L291*'7. INPUT O&amp;N UC'!$M291*(1+'7. INPUT O&amp;N UC'!$N291)^2</f>
        <v>0</v>
      </c>
      <c r="AO595" s="148">
        <f>AO$77*'7. INPUT O&amp;N UC'!$L291*'7. INPUT O&amp;N UC'!$M291*(1+'7. INPUT O&amp;N UC'!$N291)^2</f>
        <v>0</v>
      </c>
      <c r="AP595" s="148">
        <f>AP$77*'7. INPUT O&amp;N UC'!$L291*'7. INPUT O&amp;N UC'!$M291*(1+'7. INPUT O&amp;N UC'!$N291)^2</f>
        <v>0</v>
      </c>
      <c r="AQ595" s="148">
        <f>AQ$77*'7. INPUT O&amp;N UC'!$L291*'7. INPUT O&amp;N UC'!$M291*(1+'7. INPUT O&amp;N UC'!$N291)^2</f>
        <v>0</v>
      </c>
      <c r="AR595" s="148">
        <f>AR$77*'7. INPUT O&amp;N UC'!$L291*'7. INPUT O&amp;N UC'!$M291*(1+'7. INPUT O&amp;N UC'!$N291)^2</f>
        <v>0</v>
      </c>
      <c r="AS595" s="148">
        <f>AS$77*'7. INPUT O&amp;N UC'!$L291*'7. INPUT O&amp;N UC'!$M291*(1+'7. INPUT O&amp;N UC'!$N291)^2</f>
        <v>0</v>
      </c>
      <c r="AT595" s="148">
        <f>AT$77*'7. INPUT O&amp;N UC'!$L291*'7. INPUT O&amp;N UC'!$M291*(1+'7. INPUT O&amp;N UC'!$N291)^2</f>
        <v>0</v>
      </c>
      <c r="AU595" s="148">
        <f>AU$77*'7. INPUT O&amp;N UC'!$L291*'7. INPUT O&amp;N UC'!$M291*(1+'7. INPUT O&amp;N UC'!$N291)^2</f>
        <v>0</v>
      </c>
      <c r="AV595" s="148">
        <f>AV$77*'7. INPUT O&amp;N UC'!$L291*'7. INPUT O&amp;N UC'!$M291*(1+'7. INPUT O&amp;N UC'!$N291)^3</f>
        <v>0</v>
      </c>
      <c r="AW595" s="148">
        <f>AW$77*'7. INPUT O&amp;N UC'!$L291*'7. INPUT O&amp;N UC'!$M291*(1+'7. INPUT O&amp;N UC'!$N291)^3</f>
        <v>0</v>
      </c>
      <c r="AX595" s="148">
        <f>AX$77*'7. INPUT O&amp;N UC'!$L291*'7. INPUT O&amp;N UC'!$M291*(1+'7. INPUT O&amp;N UC'!$N291)^3</f>
        <v>0</v>
      </c>
      <c r="AY595" s="148">
        <f>AY$77*'7. INPUT O&amp;N UC'!$L291*'7. INPUT O&amp;N UC'!$M291*(1+'7. INPUT O&amp;N UC'!$N291)^3</f>
        <v>0</v>
      </c>
      <c r="AZ595" s="148">
        <f>AZ$77*'7. INPUT O&amp;N UC'!$L291*'7. INPUT O&amp;N UC'!$M291*(1+'7. INPUT O&amp;N UC'!$N291)^3</f>
        <v>0</v>
      </c>
      <c r="BA595" s="148">
        <f>BA$77*'7. INPUT O&amp;N UC'!$L291*'7. INPUT O&amp;N UC'!$M291*(1+'7. INPUT O&amp;N UC'!$N291)^3</f>
        <v>0</v>
      </c>
      <c r="BB595" s="148">
        <f>BB$77*'7. INPUT O&amp;N UC'!$L291*'7. INPUT O&amp;N UC'!$M291*(1+'7. INPUT O&amp;N UC'!$N291)^3</f>
        <v>0</v>
      </c>
      <c r="BC595" s="148">
        <f>BC$77*'7. INPUT O&amp;N UC'!$L291*'7. INPUT O&amp;N UC'!$M291*(1+'7. INPUT O&amp;N UC'!$N291)^3</f>
        <v>0</v>
      </c>
      <c r="BD595" s="148">
        <f>BD$77*'7. INPUT O&amp;N UC'!$L291*'7. INPUT O&amp;N UC'!$M291*(1+'7. INPUT O&amp;N UC'!$N291)^3</f>
        <v>0</v>
      </c>
      <c r="BE595" s="148">
        <f>BE$77*'7. INPUT O&amp;N UC'!$L291*'7. INPUT O&amp;N UC'!$M291*(1+'7. INPUT O&amp;N UC'!$N291)^3</f>
        <v>0</v>
      </c>
      <c r="BF595" s="148">
        <f>BF$77*'7. INPUT O&amp;N UC'!$L291*'7. INPUT O&amp;N UC'!$M291*(1+'7. INPUT O&amp;N UC'!$N291)^3</f>
        <v>0</v>
      </c>
      <c r="BG595" s="148">
        <f>BG$77*'7. INPUT O&amp;N UC'!$L291*'7. INPUT O&amp;N UC'!$M291*(1+'7. INPUT O&amp;N UC'!$N291)^3</f>
        <v>0</v>
      </c>
      <c r="BH595" s="148">
        <f>BH$77*'7. INPUT O&amp;N UC'!$L291*'7. INPUT O&amp;N UC'!$M291*(1+'7. INPUT O&amp;N UC'!$N291)^4</f>
        <v>0</v>
      </c>
      <c r="BI595" s="148">
        <f>BI$77*'7. INPUT O&amp;N UC'!$L291*'7. INPUT O&amp;N UC'!$M291*(1+'7. INPUT O&amp;N UC'!$N291)^4</f>
        <v>0</v>
      </c>
      <c r="BJ595" s="148">
        <f>BJ$77*'7. INPUT O&amp;N UC'!$L291*'7. INPUT O&amp;N UC'!$M291*(1+'7. INPUT O&amp;N UC'!$N291)^4</f>
        <v>0</v>
      </c>
      <c r="BK595" s="148">
        <f>BK$77*'7. INPUT O&amp;N UC'!$L291*'7. INPUT O&amp;N UC'!$M291*(1+'7. INPUT O&amp;N UC'!$N291)^4</f>
        <v>0</v>
      </c>
      <c r="BL595" s="148">
        <f>BL$77*'7. INPUT O&amp;N UC'!$L291*'7. INPUT O&amp;N UC'!$M291*(1+'7. INPUT O&amp;N UC'!$N291)^4</f>
        <v>0</v>
      </c>
      <c r="BM595" s="148">
        <f>BM$77*'7. INPUT O&amp;N UC'!$L291*'7. INPUT O&amp;N UC'!$M291*(1+'7. INPUT O&amp;N UC'!$N291)^4</f>
        <v>0</v>
      </c>
      <c r="BN595" s="148">
        <f>BN$77*'7. INPUT O&amp;N UC'!$L291*'7. INPUT O&amp;N UC'!$M291*(1+'7. INPUT O&amp;N UC'!$N291)^4</f>
        <v>0</v>
      </c>
      <c r="BO595" s="148">
        <f>BO$77*'7. INPUT O&amp;N UC'!$L291*'7. INPUT O&amp;N UC'!$M291*(1+'7. INPUT O&amp;N UC'!$N291)^4</f>
        <v>0</v>
      </c>
      <c r="BP595" s="148">
        <f>BP$77*'7. INPUT O&amp;N UC'!$L291*'7. INPUT O&amp;N UC'!$M291*(1+'7. INPUT O&amp;N UC'!$N291)^4</f>
        <v>0</v>
      </c>
      <c r="BQ595" s="148">
        <f>BQ$77*'7. INPUT O&amp;N UC'!$L291*'7. INPUT O&amp;N UC'!$M291*(1+'7. INPUT O&amp;N UC'!$N291)^4</f>
        <v>0</v>
      </c>
      <c r="BR595" s="148">
        <f>BR$77*'7. INPUT O&amp;N UC'!$L291*'7. INPUT O&amp;N UC'!$M291*(1+'7. INPUT O&amp;N UC'!$N291)^4</f>
        <v>0</v>
      </c>
      <c r="BS595" s="148">
        <f>BS$77*'7. INPUT O&amp;N UC'!$L291*'7. INPUT O&amp;N UC'!$M291*(1+'7. INPUT O&amp;N UC'!$N291)^4</f>
        <v>0</v>
      </c>
    </row>
    <row r="596" spans="2:71" s="80" customFormat="1" outlineLevel="2">
      <c r="B596" s="129" t="str">
        <f>'7. INPUT O&amp;N UC'!D292</f>
        <v>O&amp;N UC-4.6.1-Item #16</v>
      </c>
      <c r="C596" s="129">
        <f>'7. INPUT O&amp;N UC'!F292</f>
        <v>0</v>
      </c>
      <c r="E596" s="148">
        <f t="shared" si="307"/>
        <v>0</v>
      </c>
      <c r="F596" s="148">
        <f t="shared" si="308"/>
        <v>0</v>
      </c>
      <c r="G596" s="148">
        <f t="shared" si="309"/>
        <v>0</v>
      </c>
      <c r="H596" s="148">
        <f t="shared" si="310"/>
        <v>0</v>
      </c>
      <c r="I596" s="148">
        <f t="shared" si="311"/>
        <v>0</v>
      </c>
      <c r="J596" s="148">
        <f t="shared" si="312"/>
        <v>0</v>
      </c>
      <c r="K596" s="160"/>
      <c r="L596" s="148">
        <f>L$77*'7. INPUT O&amp;N UC'!$L292*'7. INPUT O&amp;N UC'!$M292</f>
        <v>0</v>
      </c>
      <c r="M596" s="148">
        <f>M$77*'7. INPUT O&amp;N UC'!$L292*'7. INPUT O&amp;N UC'!$M292</f>
        <v>0</v>
      </c>
      <c r="N596" s="148">
        <f>N$77*'7. INPUT O&amp;N UC'!$L292*'7. INPUT O&amp;N UC'!$M292</f>
        <v>0</v>
      </c>
      <c r="O596" s="148">
        <f>O$77*'7. INPUT O&amp;N UC'!$L292*'7. INPUT O&amp;N UC'!$M292</f>
        <v>0</v>
      </c>
      <c r="P596" s="148">
        <f>P$77*'7. INPUT O&amp;N UC'!$L292*'7. INPUT O&amp;N UC'!$M292</f>
        <v>0</v>
      </c>
      <c r="Q596" s="148">
        <f>Q$77*'7. INPUT O&amp;N UC'!$L292*'7. INPUT O&amp;N UC'!$M292</f>
        <v>0</v>
      </c>
      <c r="R596" s="148">
        <f>R$77*'7. INPUT O&amp;N UC'!$L292*'7. INPUT O&amp;N UC'!$M292</f>
        <v>0</v>
      </c>
      <c r="S596" s="148">
        <f>S$77*'7. INPUT O&amp;N UC'!$L292*'7. INPUT O&amp;N UC'!$M292</f>
        <v>0</v>
      </c>
      <c r="T596" s="148">
        <f>T$77*'7. INPUT O&amp;N UC'!$L292*'7. INPUT O&amp;N UC'!$M292</f>
        <v>0</v>
      </c>
      <c r="U596" s="148">
        <f>U$77*'7. INPUT O&amp;N UC'!$L292*'7. INPUT O&amp;N UC'!$M292</f>
        <v>0</v>
      </c>
      <c r="V596" s="148">
        <f>V$77*'7. INPUT O&amp;N UC'!$L292*'7. INPUT O&amp;N UC'!$M292</f>
        <v>0</v>
      </c>
      <c r="W596" s="148">
        <f>W$77*'7. INPUT O&amp;N UC'!$L292*'7. INPUT O&amp;N UC'!$M292</f>
        <v>0</v>
      </c>
      <c r="X596" s="148">
        <f>X$77*'7. INPUT O&amp;N UC'!$L292*'7. INPUT O&amp;N UC'!$M292*(1+'7. INPUT O&amp;N UC'!$N292)</f>
        <v>0</v>
      </c>
      <c r="Y596" s="148">
        <f>Y$77*'7. INPUT O&amp;N UC'!$L292*'7. INPUT O&amp;N UC'!$M292*(1+'7. INPUT O&amp;N UC'!$N292)</f>
        <v>0</v>
      </c>
      <c r="Z596" s="148">
        <f>Z$77*'7. INPUT O&amp;N UC'!$L292*'7. INPUT O&amp;N UC'!$M292*(1+'7. INPUT O&amp;N UC'!$N292)</f>
        <v>0</v>
      </c>
      <c r="AA596" s="148">
        <f>AA$77*'7. INPUT O&amp;N UC'!$L292*'7. INPUT O&amp;N UC'!$M292*(1+'7. INPUT O&amp;N UC'!$N292)</f>
        <v>0</v>
      </c>
      <c r="AB596" s="148">
        <f>AB$77*'7. INPUT O&amp;N UC'!$L292*'7. INPUT O&amp;N UC'!$M292*(1+'7. INPUT O&amp;N UC'!$N292)</f>
        <v>0</v>
      </c>
      <c r="AC596" s="148">
        <f>AC$77*'7. INPUT O&amp;N UC'!$L292*'7. INPUT O&amp;N UC'!$M292*(1+'7. INPUT O&amp;N UC'!$N292)</f>
        <v>0</v>
      </c>
      <c r="AD596" s="148">
        <f>AD$77*'7. INPUT O&amp;N UC'!$L292*'7. INPUT O&amp;N UC'!$M292*(1+'7. INPUT O&amp;N UC'!$N292)</f>
        <v>0</v>
      </c>
      <c r="AE596" s="148">
        <f>AE$77*'7. INPUT O&amp;N UC'!$L292*'7. INPUT O&amp;N UC'!$M292*(1+'7. INPUT O&amp;N UC'!$N292)</f>
        <v>0</v>
      </c>
      <c r="AF596" s="148">
        <f>AF$77*'7. INPUT O&amp;N UC'!$L292*'7. INPUT O&amp;N UC'!$M292*(1+'7. INPUT O&amp;N UC'!$N292)</f>
        <v>0</v>
      </c>
      <c r="AG596" s="148">
        <f>AG$77*'7. INPUT O&amp;N UC'!$L292*'7. INPUT O&amp;N UC'!$M292*(1+'7. INPUT O&amp;N UC'!$N292)</f>
        <v>0</v>
      </c>
      <c r="AH596" s="148">
        <f>AH$77*'7. INPUT O&amp;N UC'!$L292*'7. INPUT O&amp;N UC'!$M292*(1+'7. INPUT O&amp;N UC'!$N292)</f>
        <v>0</v>
      </c>
      <c r="AI596" s="148">
        <f>AI$77*'7. INPUT O&amp;N UC'!$L292*'7. INPUT O&amp;N UC'!$M292*(1+'7. INPUT O&amp;N UC'!$N292)</f>
        <v>0</v>
      </c>
      <c r="AJ596" s="148">
        <f>AJ$77*'7. INPUT O&amp;N UC'!$L292*'7. INPUT O&amp;N UC'!$M292*(1+'7. INPUT O&amp;N UC'!$N292)^2</f>
        <v>0</v>
      </c>
      <c r="AK596" s="148">
        <f>AK$77*'7. INPUT O&amp;N UC'!$L292*'7. INPUT O&amp;N UC'!$M292*(1+'7. INPUT O&amp;N UC'!$N292)^2</f>
        <v>0</v>
      </c>
      <c r="AL596" s="148">
        <f>AL$77*'7. INPUT O&amp;N UC'!$L292*'7. INPUT O&amp;N UC'!$M292*(1+'7. INPUT O&amp;N UC'!$N292)^2</f>
        <v>0</v>
      </c>
      <c r="AM596" s="148">
        <f>AM$77*'7. INPUT O&amp;N UC'!$L292*'7. INPUT O&amp;N UC'!$M292*(1+'7. INPUT O&amp;N UC'!$N292)^2</f>
        <v>0</v>
      </c>
      <c r="AN596" s="148">
        <f>AN$77*'7. INPUT O&amp;N UC'!$L292*'7. INPUT O&amp;N UC'!$M292*(1+'7. INPUT O&amp;N UC'!$N292)^2</f>
        <v>0</v>
      </c>
      <c r="AO596" s="148">
        <f>AO$77*'7. INPUT O&amp;N UC'!$L292*'7. INPUT O&amp;N UC'!$M292*(1+'7. INPUT O&amp;N UC'!$N292)^2</f>
        <v>0</v>
      </c>
      <c r="AP596" s="148">
        <f>AP$77*'7. INPUT O&amp;N UC'!$L292*'7. INPUT O&amp;N UC'!$M292*(1+'7. INPUT O&amp;N UC'!$N292)^2</f>
        <v>0</v>
      </c>
      <c r="AQ596" s="148">
        <f>AQ$77*'7. INPUT O&amp;N UC'!$L292*'7. INPUT O&amp;N UC'!$M292*(1+'7. INPUT O&amp;N UC'!$N292)^2</f>
        <v>0</v>
      </c>
      <c r="AR596" s="148">
        <f>AR$77*'7. INPUT O&amp;N UC'!$L292*'7. INPUT O&amp;N UC'!$M292*(1+'7. INPUT O&amp;N UC'!$N292)^2</f>
        <v>0</v>
      </c>
      <c r="AS596" s="148">
        <f>AS$77*'7. INPUT O&amp;N UC'!$L292*'7. INPUT O&amp;N UC'!$M292*(1+'7. INPUT O&amp;N UC'!$N292)^2</f>
        <v>0</v>
      </c>
      <c r="AT596" s="148">
        <f>AT$77*'7. INPUT O&amp;N UC'!$L292*'7. INPUT O&amp;N UC'!$M292*(1+'7. INPUT O&amp;N UC'!$N292)^2</f>
        <v>0</v>
      </c>
      <c r="AU596" s="148">
        <f>AU$77*'7. INPUT O&amp;N UC'!$L292*'7. INPUT O&amp;N UC'!$M292*(1+'7. INPUT O&amp;N UC'!$N292)^2</f>
        <v>0</v>
      </c>
      <c r="AV596" s="148">
        <f>AV$77*'7. INPUT O&amp;N UC'!$L292*'7. INPUT O&amp;N UC'!$M292*(1+'7. INPUT O&amp;N UC'!$N292)^3</f>
        <v>0</v>
      </c>
      <c r="AW596" s="148">
        <f>AW$77*'7. INPUT O&amp;N UC'!$L292*'7. INPUT O&amp;N UC'!$M292*(1+'7. INPUT O&amp;N UC'!$N292)^3</f>
        <v>0</v>
      </c>
      <c r="AX596" s="148">
        <f>AX$77*'7. INPUT O&amp;N UC'!$L292*'7. INPUT O&amp;N UC'!$M292*(1+'7. INPUT O&amp;N UC'!$N292)^3</f>
        <v>0</v>
      </c>
      <c r="AY596" s="148">
        <f>AY$77*'7. INPUT O&amp;N UC'!$L292*'7. INPUT O&amp;N UC'!$M292*(1+'7. INPUT O&amp;N UC'!$N292)^3</f>
        <v>0</v>
      </c>
      <c r="AZ596" s="148">
        <f>AZ$77*'7. INPUT O&amp;N UC'!$L292*'7. INPUT O&amp;N UC'!$M292*(1+'7. INPUT O&amp;N UC'!$N292)^3</f>
        <v>0</v>
      </c>
      <c r="BA596" s="148">
        <f>BA$77*'7. INPUT O&amp;N UC'!$L292*'7. INPUT O&amp;N UC'!$M292*(1+'7. INPUT O&amp;N UC'!$N292)^3</f>
        <v>0</v>
      </c>
      <c r="BB596" s="148">
        <f>BB$77*'7. INPUT O&amp;N UC'!$L292*'7. INPUT O&amp;N UC'!$M292*(1+'7. INPUT O&amp;N UC'!$N292)^3</f>
        <v>0</v>
      </c>
      <c r="BC596" s="148">
        <f>BC$77*'7. INPUT O&amp;N UC'!$L292*'7. INPUT O&amp;N UC'!$M292*(1+'7. INPUT O&amp;N UC'!$N292)^3</f>
        <v>0</v>
      </c>
      <c r="BD596" s="148">
        <f>BD$77*'7. INPUT O&amp;N UC'!$L292*'7. INPUT O&amp;N UC'!$M292*(1+'7. INPUT O&amp;N UC'!$N292)^3</f>
        <v>0</v>
      </c>
      <c r="BE596" s="148">
        <f>BE$77*'7. INPUT O&amp;N UC'!$L292*'7. INPUT O&amp;N UC'!$M292*(1+'7. INPUT O&amp;N UC'!$N292)^3</f>
        <v>0</v>
      </c>
      <c r="BF596" s="148">
        <f>BF$77*'7. INPUT O&amp;N UC'!$L292*'7. INPUT O&amp;N UC'!$M292*(1+'7. INPUT O&amp;N UC'!$N292)^3</f>
        <v>0</v>
      </c>
      <c r="BG596" s="148">
        <f>BG$77*'7. INPUT O&amp;N UC'!$L292*'7. INPUT O&amp;N UC'!$M292*(1+'7. INPUT O&amp;N UC'!$N292)^3</f>
        <v>0</v>
      </c>
      <c r="BH596" s="148">
        <f>BH$77*'7. INPUT O&amp;N UC'!$L292*'7. INPUT O&amp;N UC'!$M292*(1+'7. INPUT O&amp;N UC'!$N292)^4</f>
        <v>0</v>
      </c>
      <c r="BI596" s="148">
        <f>BI$77*'7. INPUT O&amp;N UC'!$L292*'7. INPUT O&amp;N UC'!$M292*(1+'7. INPUT O&amp;N UC'!$N292)^4</f>
        <v>0</v>
      </c>
      <c r="BJ596" s="148">
        <f>BJ$77*'7. INPUT O&amp;N UC'!$L292*'7. INPUT O&amp;N UC'!$M292*(1+'7. INPUT O&amp;N UC'!$N292)^4</f>
        <v>0</v>
      </c>
      <c r="BK596" s="148">
        <f>BK$77*'7. INPUT O&amp;N UC'!$L292*'7. INPUT O&amp;N UC'!$M292*(1+'7. INPUT O&amp;N UC'!$N292)^4</f>
        <v>0</v>
      </c>
      <c r="BL596" s="148">
        <f>BL$77*'7. INPUT O&amp;N UC'!$L292*'7. INPUT O&amp;N UC'!$M292*(1+'7. INPUT O&amp;N UC'!$N292)^4</f>
        <v>0</v>
      </c>
      <c r="BM596" s="148">
        <f>BM$77*'7. INPUT O&amp;N UC'!$L292*'7. INPUT O&amp;N UC'!$M292*(1+'7. INPUT O&amp;N UC'!$N292)^4</f>
        <v>0</v>
      </c>
      <c r="BN596" s="148">
        <f>BN$77*'7. INPUT O&amp;N UC'!$L292*'7. INPUT O&amp;N UC'!$M292*(1+'7. INPUT O&amp;N UC'!$N292)^4</f>
        <v>0</v>
      </c>
      <c r="BO596" s="148">
        <f>BO$77*'7. INPUT O&amp;N UC'!$L292*'7. INPUT O&amp;N UC'!$M292*(1+'7. INPUT O&amp;N UC'!$N292)^4</f>
        <v>0</v>
      </c>
      <c r="BP596" s="148">
        <f>BP$77*'7. INPUT O&amp;N UC'!$L292*'7. INPUT O&amp;N UC'!$M292*(1+'7. INPUT O&amp;N UC'!$N292)^4</f>
        <v>0</v>
      </c>
      <c r="BQ596" s="148">
        <f>BQ$77*'7. INPUT O&amp;N UC'!$L292*'7. INPUT O&amp;N UC'!$M292*(1+'7. INPUT O&amp;N UC'!$N292)^4</f>
        <v>0</v>
      </c>
      <c r="BR596" s="148">
        <f>BR$77*'7. INPUT O&amp;N UC'!$L292*'7. INPUT O&amp;N UC'!$M292*(1+'7. INPUT O&amp;N UC'!$N292)^4</f>
        <v>0</v>
      </c>
      <c r="BS596" s="148">
        <f>BS$77*'7. INPUT O&amp;N UC'!$L292*'7. INPUT O&amp;N UC'!$M292*(1+'7. INPUT O&amp;N UC'!$N292)^4</f>
        <v>0</v>
      </c>
    </row>
    <row r="597" spans="2:71" s="80" customFormat="1" outlineLevel="2">
      <c r="B597" s="129" t="str">
        <f>'7. INPUT O&amp;N UC'!D293</f>
        <v>O&amp;N UC-4.6.1-Item #17</v>
      </c>
      <c r="C597" s="129">
        <f>'7. INPUT O&amp;N UC'!F293</f>
        <v>0</v>
      </c>
      <c r="E597" s="148">
        <f t="shared" si="307"/>
        <v>0</v>
      </c>
      <c r="F597" s="148">
        <f t="shared" si="308"/>
        <v>0</v>
      </c>
      <c r="G597" s="148">
        <f t="shared" si="309"/>
        <v>0</v>
      </c>
      <c r="H597" s="148">
        <f t="shared" si="310"/>
        <v>0</v>
      </c>
      <c r="I597" s="148">
        <f t="shared" si="311"/>
        <v>0</v>
      </c>
      <c r="J597" s="148">
        <f t="shared" si="312"/>
        <v>0</v>
      </c>
      <c r="K597" s="160"/>
      <c r="L597" s="148">
        <f>L$77*'7. INPUT O&amp;N UC'!$L293*'7. INPUT O&amp;N UC'!$M293</f>
        <v>0</v>
      </c>
      <c r="M597" s="148">
        <f>M$77*'7. INPUT O&amp;N UC'!$L293*'7. INPUT O&amp;N UC'!$M293</f>
        <v>0</v>
      </c>
      <c r="N597" s="148">
        <f>N$77*'7. INPUT O&amp;N UC'!$L293*'7. INPUT O&amp;N UC'!$M293</f>
        <v>0</v>
      </c>
      <c r="O597" s="148">
        <f>O$77*'7. INPUT O&amp;N UC'!$L293*'7. INPUT O&amp;N UC'!$M293</f>
        <v>0</v>
      </c>
      <c r="P597" s="148">
        <f>P$77*'7. INPUT O&amp;N UC'!$L293*'7. INPUT O&amp;N UC'!$M293</f>
        <v>0</v>
      </c>
      <c r="Q597" s="148">
        <f>Q$77*'7. INPUT O&amp;N UC'!$L293*'7. INPUT O&amp;N UC'!$M293</f>
        <v>0</v>
      </c>
      <c r="R597" s="148">
        <f>R$77*'7. INPUT O&amp;N UC'!$L293*'7. INPUT O&amp;N UC'!$M293</f>
        <v>0</v>
      </c>
      <c r="S597" s="148">
        <f>S$77*'7. INPUT O&amp;N UC'!$L293*'7. INPUT O&amp;N UC'!$M293</f>
        <v>0</v>
      </c>
      <c r="T597" s="148">
        <f>T$77*'7. INPUT O&amp;N UC'!$L293*'7. INPUT O&amp;N UC'!$M293</f>
        <v>0</v>
      </c>
      <c r="U597" s="148">
        <f>U$77*'7. INPUT O&amp;N UC'!$L293*'7. INPUT O&amp;N UC'!$M293</f>
        <v>0</v>
      </c>
      <c r="V597" s="148">
        <f>V$77*'7. INPUT O&amp;N UC'!$L293*'7. INPUT O&amp;N UC'!$M293</f>
        <v>0</v>
      </c>
      <c r="W597" s="148">
        <f>W$77*'7. INPUT O&amp;N UC'!$L293*'7. INPUT O&amp;N UC'!$M293</f>
        <v>0</v>
      </c>
      <c r="X597" s="148">
        <f>X$77*'7. INPUT O&amp;N UC'!$L293*'7. INPUT O&amp;N UC'!$M293*(1+'7. INPUT O&amp;N UC'!$N293)</f>
        <v>0</v>
      </c>
      <c r="Y597" s="148">
        <f>Y$77*'7. INPUT O&amp;N UC'!$L293*'7. INPUT O&amp;N UC'!$M293*(1+'7. INPUT O&amp;N UC'!$N293)</f>
        <v>0</v>
      </c>
      <c r="Z597" s="148">
        <f>Z$77*'7. INPUT O&amp;N UC'!$L293*'7. INPUT O&amp;N UC'!$M293*(1+'7. INPUT O&amp;N UC'!$N293)</f>
        <v>0</v>
      </c>
      <c r="AA597" s="148">
        <f>AA$77*'7. INPUT O&amp;N UC'!$L293*'7. INPUT O&amp;N UC'!$M293*(1+'7. INPUT O&amp;N UC'!$N293)</f>
        <v>0</v>
      </c>
      <c r="AB597" s="148">
        <f>AB$77*'7. INPUT O&amp;N UC'!$L293*'7. INPUT O&amp;N UC'!$M293*(1+'7. INPUT O&amp;N UC'!$N293)</f>
        <v>0</v>
      </c>
      <c r="AC597" s="148">
        <f>AC$77*'7. INPUT O&amp;N UC'!$L293*'7. INPUT O&amp;N UC'!$M293*(1+'7. INPUT O&amp;N UC'!$N293)</f>
        <v>0</v>
      </c>
      <c r="AD597" s="148">
        <f>AD$77*'7. INPUT O&amp;N UC'!$L293*'7. INPUT O&amp;N UC'!$M293*(1+'7. INPUT O&amp;N UC'!$N293)</f>
        <v>0</v>
      </c>
      <c r="AE597" s="148">
        <f>AE$77*'7. INPUT O&amp;N UC'!$L293*'7. INPUT O&amp;N UC'!$M293*(1+'7. INPUT O&amp;N UC'!$N293)</f>
        <v>0</v>
      </c>
      <c r="AF597" s="148">
        <f>AF$77*'7. INPUT O&amp;N UC'!$L293*'7. INPUT O&amp;N UC'!$M293*(1+'7. INPUT O&amp;N UC'!$N293)</f>
        <v>0</v>
      </c>
      <c r="AG597" s="148">
        <f>AG$77*'7. INPUT O&amp;N UC'!$L293*'7. INPUT O&amp;N UC'!$M293*(1+'7. INPUT O&amp;N UC'!$N293)</f>
        <v>0</v>
      </c>
      <c r="AH597" s="148">
        <f>AH$77*'7. INPUT O&amp;N UC'!$L293*'7. INPUT O&amp;N UC'!$M293*(1+'7. INPUT O&amp;N UC'!$N293)</f>
        <v>0</v>
      </c>
      <c r="AI597" s="148">
        <f>AI$77*'7. INPUT O&amp;N UC'!$L293*'7. INPUT O&amp;N UC'!$M293*(1+'7. INPUT O&amp;N UC'!$N293)</f>
        <v>0</v>
      </c>
      <c r="AJ597" s="148">
        <f>AJ$77*'7. INPUT O&amp;N UC'!$L293*'7. INPUT O&amp;N UC'!$M293*(1+'7. INPUT O&amp;N UC'!$N293)^2</f>
        <v>0</v>
      </c>
      <c r="AK597" s="148">
        <f>AK$77*'7. INPUT O&amp;N UC'!$L293*'7. INPUT O&amp;N UC'!$M293*(1+'7. INPUT O&amp;N UC'!$N293)^2</f>
        <v>0</v>
      </c>
      <c r="AL597" s="148">
        <f>AL$77*'7. INPUT O&amp;N UC'!$L293*'7. INPUT O&amp;N UC'!$M293*(1+'7. INPUT O&amp;N UC'!$N293)^2</f>
        <v>0</v>
      </c>
      <c r="AM597" s="148">
        <f>AM$77*'7. INPUT O&amp;N UC'!$L293*'7. INPUT O&amp;N UC'!$M293*(1+'7. INPUT O&amp;N UC'!$N293)^2</f>
        <v>0</v>
      </c>
      <c r="AN597" s="148">
        <f>AN$77*'7. INPUT O&amp;N UC'!$L293*'7. INPUT O&amp;N UC'!$M293*(1+'7. INPUT O&amp;N UC'!$N293)^2</f>
        <v>0</v>
      </c>
      <c r="AO597" s="148">
        <f>AO$77*'7. INPUT O&amp;N UC'!$L293*'7. INPUT O&amp;N UC'!$M293*(1+'7. INPUT O&amp;N UC'!$N293)^2</f>
        <v>0</v>
      </c>
      <c r="AP597" s="148">
        <f>AP$77*'7. INPUT O&amp;N UC'!$L293*'7. INPUT O&amp;N UC'!$M293*(1+'7. INPUT O&amp;N UC'!$N293)^2</f>
        <v>0</v>
      </c>
      <c r="AQ597" s="148">
        <f>AQ$77*'7. INPUT O&amp;N UC'!$L293*'7. INPUT O&amp;N UC'!$M293*(1+'7. INPUT O&amp;N UC'!$N293)^2</f>
        <v>0</v>
      </c>
      <c r="AR597" s="148">
        <f>AR$77*'7. INPUT O&amp;N UC'!$L293*'7. INPUT O&amp;N UC'!$M293*(1+'7. INPUT O&amp;N UC'!$N293)^2</f>
        <v>0</v>
      </c>
      <c r="AS597" s="148">
        <f>AS$77*'7. INPUT O&amp;N UC'!$L293*'7. INPUT O&amp;N UC'!$M293*(1+'7. INPUT O&amp;N UC'!$N293)^2</f>
        <v>0</v>
      </c>
      <c r="AT597" s="148">
        <f>AT$77*'7. INPUT O&amp;N UC'!$L293*'7. INPUT O&amp;N UC'!$M293*(1+'7. INPUT O&amp;N UC'!$N293)^2</f>
        <v>0</v>
      </c>
      <c r="AU597" s="148">
        <f>AU$77*'7. INPUT O&amp;N UC'!$L293*'7. INPUT O&amp;N UC'!$M293*(1+'7. INPUT O&amp;N UC'!$N293)^2</f>
        <v>0</v>
      </c>
      <c r="AV597" s="148">
        <f>AV$77*'7. INPUT O&amp;N UC'!$L293*'7. INPUT O&amp;N UC'!$M293*(1+'7. INPUT O&amp;N UC'!$N293)^3</f>
        <v>0</v>
      </c>
      <c r="AW597" s="148">
        <f>AW$77*'7. INPUT O&amp;N UC'!$L293*'7. INPUT O&amp;N UC'!$M293*(1+'7. INPUT O&amp;N UC'!$N293)^3</f>
        <v>0</v>
      </c>
      <c r="AX597" s="148">
        <f>AX$77*'7. INPUT O&amp;N UC'!$L293*'7. INPUT O&amp;N UC'!$M293*(1+'7. INPUT O&amp;N UC'!$N293)^3</f>
        <v>0</v>
      </c>
      <c r="AY597" s="148">
        <f>AY$77*'7. INPUT O&amp;N UC'!$L293*'7. INPUT O&amp;N UC'!$M293*(1+'7. INPUT O&amp;N UC'!$N293)^3</f>
        <v>0</v>
      </c>
      <c r="AZ597" s="148">
        <f>AZ$77*'7. INPUT O&amp;N UC'!$L293*'7. INPUT O&amp;N UC'!$M293*(1+'7. INPUT O&amp;N UC'!$N293)^3</f>
        <v>0</v>
      </c>
      <c r="BA597" s="148">
        <f>BA$77*'7. INPUT O&amp;N UC'!$L293*'7. INPUT O&amp;N UC'!$M293*(1+'7. INPUT O&amp;N UC'!$N293)^3</f>
        <v>0</v>
      </c>
      <c r="BB597" s="148">
        <f>BB$77*'7. INPUT O&amp;N UC'!$L293*'7. INPUT O&amp;N UC'!$M293*(1+'7. INPUT O&amp;N UC'!$N293)^3</f>
        <v>0</v>
      </c>
      <c r="BC597" s="148">
        <f>BC$77*'7. INPUT O&amp;N UC'!$L293*'7. INPUT O&amp;N UC'!$M293*(1+'7. INPUT O&amp;N UC'!$N293)^3</f>
        <v>0</v>
      </c>
      <c r="BD597" s="148">
        <f>BD$77*'7. INPUT O&amp;N UC'!$L293*'7. INPUT O&amp;N UC'!$M293*(1+'7. INPUT O&amp;N UC'!$N293)^3</f>
        <v>0</v>
      </c>
      <c r="BE597" s="148">
        <f>BE$77*'7. INPUT O&amp;N UC'!$L293*'7. INPUT O&amp;N UC'!$M293*(1+'7. INPUT O&amp;N UC'!$N293)^3</f>
        <v>0</v>
      </c>
      <c r="BF597" s="148">
        <f>BF$77*'7. INPUT O&amp;N UC'!$L293*'7. INPUT O&amp;N UC'!$M293*(1+'7. INPUT O&amp;N UC'!$N293)^3</f>
        <v>0</v>
      </c>
      <c r="BG597" s="148">
        <f>BG$77*'7. INPUT O&amp;N UC'!$L293*'7. INPUT O&amp;N UC'!$M293*(1+'7. INPUT O&amp;N UC'!$N293)^3</f>
        <v>0</v>
      </c>
      <c r="BH597" s="148">
        <f>BH$77*'7. INPUT O&amp;N UC'!$L293*'7. INPUT O&amp;N UC'!$M293*(1+'7. INPUT O&amp;N UC'!$N293)^4</f>
        <v>0</v>
      </c>
      <c r="BI597" s="148">
        <f>BI$77*'7. INPUT O&amp;N UC'!$L293*'7. INPUT O&amp;N UC'!$M293*(1+'7. INPUT O&amp;N UC'!$N293)^4</f>
        <v>0</v>
      </c>
      <c r="BJ597" s="148">
        <f>BJ$77*'7. INPUT O&amp;N UC'!$L293*'7. INPUT O&amp;N UC'!$M293*(1+'7. INPUT O&amp;N UC'!$N293)^4</f>
        <v>0</v>
      </c>
      <c r="BK597" s="148">
        <f>BK$77*'7. INPUT O&amp;N UC'!$L293*'7. INPUT O&amp;N UC'!$M293*(1+'7. INPUT O&amp;N UC'!$N293)^4</f>
        <v>0</v>
      </c>
      <c r="BL597" s="148">
        <f>BL$77*'7. INPUT O&amp;N UC'!$L293*'7. INPUT O&amp;N UC'!$M293*(1+'7. INPUT O&amp;N UC'!$N293)^4</f>
        <v>0</v>
      </c>
      <c r="BM597" s="148">
        <f>BM$77*'7. INPUT O&amp;N UC'!$L293*'7. INPUT O&amp;N UC'!$M293*(1+'7. INPUT O&amp;N UC'!$N293)^4</f>
        <v>0</v>
      </c>
      <c r="BN597" s="148">
        <f>BN$77*'7. INPUT O&amp;N UC'!$L293*'7. INPUT O&amp;N UC'!$M293*(1+'7. INPUT O&amp;N UC'!$N293)^4</f>
        <v>0</v>
      </c>
      <c r="BO597" s="148">
        <f>BO$77*'7. INPUT O&amp;N UC'!$L293*'7. INPUT O&amp;N UC'!$M293*(1+'7. INPUT O&amp;N UC'!$N293)^4</f>
        <v>0</v>
      </c>
      <c r="BP597" s="148">
        <f>BP$77*'7. INPUT O&amp;N UC'!$L293*'7. INPUT O&amp;N UC'!$M293*(1+'7. INPUT O&amp;N UC'!$N293)^4</f>
        <v>0</v>
      </c>
      <c r="BQ597" s="148">
        <f>BQ$77*'7. INPUT O&amp;N UC'!$L293*'7. INPUT O&amp;N UC'!$M293*(1+'7. INPUT O&amp;N UC'!$N293)^4</f>
        <v>0</v>
      </c>
      <c r="BR597" s="148">
        <f>BR$77*'7. INPUT O&amp;N UC'!$L293*'7. INPUT O&amp;N UC'!$M293*(1+'7. INPUT O&amp;N UC'!$N293)^4</f>
        <v>0</v>
      </c>
      <c r="BS597" s="148">
        <f>BS$77*'7. INPUT O&amp;N UC'!$L293*'7. INPUT O&amp;N UC'!$M293*(1+'7. INPUT O&amp;N UC'!$N293)^4</f>
        <v>0</v>
      </c>
    </row>
    <row r="598" spans="2:71" s="80" customFormat="1" outlineLevel="2">
      <c r="B598" s="129" t="str">
        <f>'7. INPUT O&amp;N UC'!D294</f>
        <v>O&amp;N UC-4.6.1-Item #18</v>
      </c>
      <c r="C598" s="129">
        <f>'7. INPUT O&amp;N UC'!F294</f>
        <v>0</v>
      </c>
      <c r="E598" s="148">
        <f t="shared" si="307"/>
        <v>0</v>
      </c>
      <c r="F598" s="148">
        <f t="shared" si="308"/>
        <v>0</v>
      </c>
      <c r="G598" s="148">
        <f t="shared" si="309"/>
        <v>0</v>
      </c>
      <c r="H598" s="148">
        <f t="shared" si="310"/>
        <v>0</v>
      </c>
      <c r="I598" s="148">
        <f t="shared" si="311"/>
        <v>0</v>
      </c>
      <c r="J598" s="148">
        <f t="shared" si="312"/>
        <v>0</v>
      </c>
      <c r="K598" s="160"/>
      <c r="L598" s="148">
        <f>L$77*'7. INPUT O&amp;N UC'!$L294*'7. INPUT O&amp;N UC'!$M294</f>
        <v>0</v>
      </c>
      <c r="M598" s="148">
        <f>M$77*'7. INPUT O&amp;N UC'!$L294*'7. INPUT O&amp;N UC'!$M294</f>
        <v>0</v>
      </c>
      <c r="N598" s="148">
        <f>N$77*'7. INPUT O&amp;N UC'!$L294*'7. INPUT O&amp;N UC'!$M294</f>
        <v>0</v>
      </c>
      <c r="O598" s="148">
        <f>O$77*'7. INPUT O&amp;N UC'!$L294*'7. INPUT O&amp;N UC'!$M294</f>
        <v>0</v>
      </c>
      <c r="P598" s="148">
        <f>P$77*'7. INPUT O&amp;N UC'!$L294*'7. INPUT O&amp;N UC'!$M294</f>
        <v>0</v>
      </c>
      <c r="Q598" s="148">
        <f>Q$77*'7. INPUT O&amp;N UC'!$L294*'7. INPUT O&amp;N UC'!$M294</f>
        <v>0</v>
      </c>
      <c r="R598" s="148">
        <f>R$77*'7. INPUT O&amp;N UC'!$L294*'7. INPUT O&amp;N UC'!$M294</f>
        <v>0</v>
      </c>
      <c r="S598" s="148">
        <f>S$77*'7. INPUT O&amp;N UC'!$L294*'7. INPUT O&amp;N UC'!$M294</f>
        <v>0</v>
      </c>
      <c r="T598" s="148">
        <f>T$77*'7. INPUT O&amp;N UC'!$L294*'7. INPUT O&amp;N UC'!$M294</f>
        <v>0</v>
      </c>
      <c r="U598" s="148">
        <f>U$77*'7. INPUT O&amp;N UC'!$L294*'7. INPUT O&amp;N UC'!$M294</f>
        <v>0</v>
      </c>
      <c r="V598" s="148">
        <f>V$77*'7. INPUT O&amp;N UC'!$L294*'7. INPUT O&amp;N UC'!$M294</f>
        <v>0</v>
      </c>
      <c r="W598" s="148">
        <f>W$77*'7. INPUT O&amp;N UC'!$L294*'7. INPUT O&amp;N UC'!$M294</f>
        <v>0</v>
      </c>
      <c r="X598" s="148">
        <f>X$77*'7. INPUT O&amp;N UC'!$L294*'7. INPUT O&amp;N UC'!$M294*(1+'7. INPUT O&amp;N UC'!$N294)</f>
        <v>0</v>
      </c>
      <c r="Y598" s="148">
        <f>Y$77*'7. INPUT O&amp;N UC'!$L294*'7. INPUT O&amp;N UC'!$M294*(1+'7. INPUT O&amp;N UC'!$N294)</f>
        <v>0</v>
      </c>
      <c r="Z598" s="148">
        <f>Z$77*'7. INPUT O&amp;N UC'!$L294*'7. INPUT O&amp;N UC'!$M294*(1+'7. INPUT O&amp;N UC'!$N294)</f>
        <v>0</v>
      </c>
      <c r="AA598" s="148">
        <f>AA$77*'7. INPUT O&amp;N UC'!$L294*'7. INPUT O&amp;N UC'!$M294*(1+'7. INPUT O&amp;N UC'!$N294)</f>
        <v>0</v>
      </c>
      <c r="AB598" s="148">
        <f>AB$77*'7. INPUT O&amp;N UC'!$L294*'7. INPUT O&amp;N UC'!$M294*(1+'7. INPUT O&amp;N UC'!$N294)</f>
        <v>0</v>
      </c>
      <c r="AC598" s="148">
        <f>AC$77*'7. INPUT O&amp;N UC'!$L294*'7. INPUT O&amp;N UC'!$M294*(1+'7. INPUT O&amp;N UC'!$N294)</f>
        <v>0</v>
      </c>
      <c r="AD598" s="148">
        <f>AD$77*'7. INPUT O&amp;N UC'!$L294*'7. INPUT O&amp;N UC'!$M294*(1+'7. INPUT O&amp;N UC'!$N294)</f>
        <v>0</v>
      </c>
      <c r="AE598" s="148">
        <f>AE$77*'7. INPUT O&amp;N UC'!$L294*'7. INPUT O&amp;N UC'!$M294*(1+'7. INPUT O&amp;N UC'!$N294)</f>
        <v>0</v>
      </c>
      <c r="AF598" s="148">
        <f>AF$77*'7. INPUT O&amp;N UC'!$L294*'7. INPUT O&amp;N UC'!$M294*(1+'7. INPUT O&amp;N UC'!$N294)</f>
        <v>0</v>
      </c>
      <c r="AG598" s="148">
        <f>AG$77*'7. INPUT O&amp;N UC'!$L294*'7. INPUT O&amp;N UC'!$M294*(1+'7. INPUT O&amp;N UC'!$N294)</f>
        <v>0</v>
      </c>
      <c r="AH598" s="148">
        <f>AH$77*'7. INPUT O&amp;N UC'!$L294*'7. INPUT O&amp;N UC'!$M294*(1+'7. INPUT O&amp;N UC'!$N294)</f>
        <v>0</v>
      </c>
      <c r="AI598" s="148">
        <f>AI$77*'7. INPUT O&amp;N UC'!$L294*'7. INPUT O&amp;N UC'!$M294*(1+'7. INPUT O&amp;N UC'!$N294)</f>
        <v>0</v>
      </c>
      <c r="AJ598" s="148">
        <f>AJ$77*'7. INPUT O&amp;N UC'!$L294*'7. INPUT O&amp;N UC'!$M294*(1+'7. INPUT O&amp;N UC'!$N294)^2</f>
        <v>0</v>
      </c>
      <c r="AK598" s="148">
        <f>AK$77*'7. INPUT O&amp;N UC'!$L294*'7. INPUT O&amp;N UC'!$M294*(1+'7. INPUT O&amp;N UC'!$N294)^2</f>
        <v>0</v>
      </c>
      <c r="AL598" s="148">
        <f>AL$77*'7. INPUT O&amp;N UC'!$L294*'7. INPUT O&amp;N UC'!$M294*(1+'7. INPUT O&amp;N UC'!$N294)^2</f>
        <v>0</v>
      </c>
      <c r="AM598" s="148">
        <f>AM$77*'7. INPUT O&amp;N UC'!$L294*'7. INPUT O&amp;N UC'!$M294*(1+'7. INPUT O&amp;N UC'!$N294)^2</f>
        <v>0</v>
      </c>
      <c r="AN598" s="148">
        <f>AN$77*'7. INPUT O&amp;N UC'!$L294*'7. INPUT O&amp;N UC'!$M294*(1+'7. INPUT O&amp;N UC'!$N294)^2</f>
        <v>0</v>
      </c>
      <c r="AO598" s="148">
        <f>AO$77*'7. INPUT O&amp;N UC'!$L294*'7. INPUT O&amp;N UC'!$M294*(1+'7. INPUT O&amp;N UC'!$N294)^2</f>
        <v>0</v>
      </c>
      <c r="AP598" s="148">
        <f>AP$77*'7. INPUT O&amp;N UC'!$L294*'7. INPUT O&amp;N UC'!$M294*(1+'7. INPUT O&amp;N UC'!$N294)^2</f>
        <v>0</v>
      </c>
      <c r="AQ598" s="148">
        <f>AQ$77*'7. INPUT O&amp;N UC'!$L294*'7. INPUT O&amp;N UC'!$M294*(1+'7. INPUT O&amp;N UC'!$N294)^2</f>
        <v>0</v>
      </c>
      <c r="AR598" s="148">
        <f>AR$77*'7. INPUT O&amp;N UC'!$L294*'7. INPUT O&amp;N UC'!$M294*(1+'7. INPUT O&amp;N UC'!$N294)^2</f>
        <v>0</v>
      </c>
      <c r="AS598" s="148">
        <f>AS$77*'7. INPUT O&amp;N UC'!$L294*'7. INPUT O&amp;N UC'!$M294*(1+'7. INPUT O&amp;N UC'!$N294)^2</f>
        <v>0</v>
      </c>
      <c r="AT598" s="148">
        <f>AT$77*'7. INPUT O&amp;N UC'!$L294*'7. INPUT O&amp;N UC'!$M294*(1+'7. INPUT O&amp;N UC'!$N294)^2</f>
        <v>0</v>
      </c>
      <c r="AU598" s="148">
        <f>AU$77*'7. INPUT O&amp;N UC'!$L294*'7. INPUT O&amp;N UC'!$M294*(1+'7. INPUT O&amp;N UC'!$N294)^2</f>
        <v>0</v>
      </c>
      <c r="AV598" s="148">
        <f>AV$77*'7. INPUT O&amp;N UC'!$L294*'7. INPUT O&amp;N UC'!$M294*(1+'7. INPUT O&amp;N UC'!$N294)^3</f>
        <v>0</v>
      </c>
      <c r="AW598" s="148">
        <f>AW$77*'7. INPUT O&amp;N UC'!$L294*'7. INPUT O&amp;N UC'!$M294*(1+'7. INPUT O&amp;N UC'!$N294)^3</f>
        <v>0</v>
      </c>
      <c r="AX598" s="148">
        <f>AX$77*'7. INPUT O&amp;N UC'!$L294*'7. INPUT O&amp;N UC'!$M294*(1+'7. INPUT O&amp;N UC'!$N294)^3</f>
        <v>0</v>
      </c>
      <c r="AY598" s="148">
        <f>AY$77*'7. INPUT O&amp;N UC'!$L294*'7. INPUT O&amp;N UC'!$M294*(1+'7. INPUT O&amp;N UC'!$N294)^3</f>
        <v>0</v>
      </c>
      <c r="AZ598" s="148">
        <f>AZ$77*'7. INPUT O&amp;N UC'!$L294*'7. INPUT O&amp;N UC'!$M294*(1+'7. INPUT O&amp;N UC'!$N294)^3</f>
        <v>0</v>
      </c>
      <c r="BA598" s="148">
        <f>BA$77*'7. INPUT O&amp;N UC'!$L294*'7. INPUT O&amp;N UC'!$M294*(1+'7. INPUT O&amp;N UC'!$N294)^3</f>
        <v>0</v>
      </c>
      <c r="BB598" s="148">
        <f>BB$77*'7. INPUT O&amp;N UC'!$L294*'7. INPUT O&amp;N UC'!$M294*(1+'7. INPUT O&amp;N UC'!$N294)^3</f>
        <v>0</v>
      </c>
      <c r="BC598" s="148">
        <f>BC$77*'7. INPUT O&amp;N UC'!$L294*'7. INPUT O&amp;N UC'!$M294*(1+'7. INPUT O&amp;N UC'!$N294)^3</f>
        <v>0</v>
      </c>
      <c r="BD598" s="148">
        <f>BD$77*'7. INPUT O&amp;N UC'!$L294*'7. INPUT O&amp;N UC'!$M294*(1+'7. INPUT O&amp;N UC'!$N294)^3</f>
        <v>0</v>
      </c>
      <c r="BE598" s="148">
        <f>BE$77*'7. INPUT O&amp;N UC'!$L294*'7. INPUT O&amp;N UC'!$M294*(1+'7. INPUT O&amp;N UC'!$N294)^3</f>
        <v>0</v>
      </c>
      <c r="BF598" s="148">
        <f>BF$77*'7. INPUT O&amp;N UC'!$L294*'7. INPUT O&amp;N UC'!$M294*(1+'7. INPUT O&amp;N UC'!$N294)^3</f>
        <v>0</v>
      </c>
      <c r="BG598" s="148">
        <f>BG$77*'7. INPUT O&amp;N UC'!$L294*'7. INPUT O&amp;N UC'!$M294*(1+'7. INPUT O&amp;N UC'!$N294)^3</f>
        <v>0</v>
      </c>
      <c r="BH598" s="148">
        <f>BH$77*'7. INPUT O&amp;N UC'!$L294*'7. INPUT O&amp;N UC'!$M294*(1+'7. INPUT O&amp;N UC'!$N294)^4</f>
        <v>0</v>
      </c>
      <c r="BI598" s="148">
        <f>BI$77*'7. INPUT O&amp;N UC'!$L294*'7. INPUT O&amp;N UC'!$M294*(1+'7. INPUT O&amp;N UC'!$N294)^4</f>
        <v>0</v>
      </c>
      <c r="BJ598" s="148">
        <f>BJ$77*'7. INPUT O&amp;N UC'!$L294*'7. INPUT O&amp;N UC'!$M294*(1+'7. INPUT O&amp;N UC'!$N294)^4</f>
        <v>0</v>
      </c>
      <c r="BK598" s="148">
        <f>BK$77*'7. INPUT O&amp;N UC'!$L294*'7. INPUT O&amp;N UC'!$M294*(1+'7. INPUT O&amp;N UC'!$N294)^4</f>
        <v>0</v>
      </c>
      <c r="BL598" s="148">
        <f>BL$77*'7. INPUT O&amp;N UC'!$L294*'7. INPUT O&amp;N UC'!$M294*(1+'7. INPUT O&amp;N UC'!$N294)^4</f>
        <v>0</v>
      </c>
      <c r="BM598" s="148">
        <f>BM$77*'7. INPUT O&amp;N UC'!$L294*'7. INPUT O&amp;N UC'!$M294*(1+'7. INPUT O&amp;N UC'!$N294)^4</f>
        <v>0</v>
      </c>
      <c r="BN598" s="148">
        <f>BN$77*'7. INPUT O&amp;N UC'!$L294*'7. INPUT O&amp;N UC'!$M294*(1+'7. INPUT O&amp;N UC'!$N294)^4</f>
        <v>0</v>
      </c>
      <c r="BO598" s="148">
        <f>BO$77*'7. INPUT O&amp;N UC'!$L294*'7. INPUT O&amp;N UC'!$M294*(1+'7. INPUT O&amp;N UC'!$N294)^4</f>
        <v>0</v>
      </c>
      <c r="BP598" s="148">
        <f>BP$77*'7. INPUT O&amp;N UC'!$L294*'7. INPUT O&amp;N UC'!$M294*(1+'7. INPUT O&amp;N UC'!$N294)^4</f>
        <v>0</v>
      </c>
      <c r="BQ598" s="148">
        <f>BQ$77*'7. INPUT O&amp;N UC'!$L294*'7. INPUT O&amp;N UC'!$M294*(1+'7. INPUT O&amp;N UC'!$N294)^4</f>
        <v>0</v>
      </c>
      <c r="BR598" s="148">
        <f>BR$77*'7. INPUT O&amp;N UC'!$L294*'7. INPUT O&amp;N UC'!$M294*(1+'7. INPUT O&amp;N UC'!$N294)^4</f>
        <v>0</v>
      </c>
      <c r="BS598" s="148">
        <f>BS$77*'7. INPUT O&amp;N UC'!$L294*'7. INPUT O&amp;N UC'!$M294*(1+'7. INPUT O&amp;N UC'!$N294)^4</f>
        <v>0</v>
      </c>
    </row>
    <row r="599" spans="2:71" s="80" customFormat="1" outlineLevel="2">
      <c r="B599" s="129" t="str">
        <f>'7. INPUT O&amp;N UC'!D295</f>
        <v>O&amp;N UC-4.6.1-Item #19</v>
      </c>
      <c r="C599" s="129">
        <f>'7. INPUT O&amp;N UC'!F295</f>
        <v>0</v>
      </c>
      <c r="E599" s="148">
        <f t="shared" si="307"/>
        <v>0</v>
      </c>
      <c r="F599" s="148">
        <f t="shared" si="308"/>
        <v>0</v>
      </c>
      <c r="G599" s="148">
        <f t="shared" si="309"/>
        <v>0</v>
      </c>
      <c r="H599" s="148">
        <f t="shared" si="310"/>
        <v>0</v>
      </c>
      <c r="I599" s="148">
        <f t="shared" si="311"/>
        <v>0</v>
      </c>
      <c r="J599" s="148">
        <f t="shared" si="312"/>
        <v>0</v>
      </c>
      <c r="K599" s="160"/>
      <c r="L599" s="148">
        <f>L$77*'7. INPUT O&amp;N UC'!$L295*'7. INPUT O&amp;N UC'!$M295</f>
        <v>0</v>
      </c>
      <c r="M599" s="148">
        <f>M$77*'7. INPUT O&amp;N UC'!$L295*'7. INPUT O&amp;N UC'!$M295</f>
        <v>0</v>
      </c>
      <c r="N599" s="148">
        <f>N$77*'7. INPUT O&amp;N UC'!$L295*'7. INPUT O&amp;N UC'!$M295</f>
        <v>0</v>
      </c>
      <c r="O599" s="148">
        <f>O$77*'7. INPUT O&amp;N UC'!$L295*'7. INPUT O&amp;N UC'!$M295</f>
        <v>0</v>
      </c>
      <c r="P599" s="148">
        <f>P$77*'7. INPUT O&amp;N UC'!$L295*'7. INPUT O&amp;N UC'!$M295</f>
        <v>0</v>
      </c>
      <c r="Q599" s="148">
        <f>Q$77*'7. INPUT O&amp;N UC'!$L295*'7. INPUT O&amp;N UC'!$M295</f>
        <v>0</v>
      </c>
      <c r="R599" s="148">
        <f>R$77*'7. INPUT O&amp;N UC'!$L295*'7. INPUT O&amp;N UC'!$M295</f>
        <v>0</v>
      </c>
      <c r="S599" s="148">
        <f>S$77*'7. INPUT O&amp;N UC'!$L295*'7. INPUT O&amp;N UC'!$M295</f>
        <v>0</v>
      </c>
      <c r="T599" s="148">
        <f>T$77*'7. INPUT O&amp;N UC'!$L295*'7. INPUT O&amp;N UC'!$M295</f>
        <v>0</v>
      </c>
      <c r="U599" s="148">
        <f>U$77*'7. INPUT O&amp;N UC'!$L295*'7. INPUT O&amp;N UC'!$M295</f>
        <v>0</v>
      </c>
      <c r="V599" s="148">
        <f>V$77*'7. INPUT O&amp;N UC'!$L295*'7. INPUT O&amp;N UC'!$M295</f>
        <v>0</v>
      </c>
      <c r="W599" s="148">
        <f>W$77*'7. INPUT O&amp;N UC'!$L295*'7. INPUT O&amp;N UC'!$M295</f>
        <v>0</v>
      </c>
      <c r="X599" s="148">
        <f>X$77*'7. INPUT O&amp;N UC'!$L295*'7. INPUT O&amp;N UC'!$M295*(1+'7. INPUT O&amp;N UC'!$N295)</f>
        <v>0</v>
      </c>
      <c r="Y599" s="148">
        <f>Y$77*'7. INPUT O&amp;N UC'!$L295*'7. INPUT O&amp;N UC'!$M295*(1+'7. INPUT O&amp;N UC'!$N295)</f>
        <v>0</v>
      </c>
      <c r="Z599" s="148">
        <f>Z$77*'7. INPUT O&amp;N UC'!$L295*'7. INPUT O&amp;N UC'!$M295*(1+'7. INPUT O&amp;N UC'!$N295)</f>
        <v>0</v>
      </c>
      <c r="AA599" s="148">
        <f>AA$77*'7. INPUT O&amp;N UC'!$L295*'7. INPUT O&amp;N UC'!$M295*(1+'7. INPUT O&amp;N UC'!$N295)</f>
        <v>0</v>
      </c>
      <c r="AB599" s="148">
        <f>AB$77*'7. INPUT O&amp;N UC'!$L295*'7. INPUT O&amp;N UC'!$M295*(1+'7. INPUT O&amp;N UC'!$N295)</f>
        <v>0</v>
      </c>
      <c r="AC599" s="148">
        <f>AC$77*'7. INPUT O&amp;N UC'!$L295*'7. INPUT O&amp;N UC'!$M295*(1+'7. INPUT O&amp;N UC'!$N295)</f>
        <v>0</v>
      </c>
      <c r="AD599" s="148">
        <f>AD$77*'7. INPUT O&amp;N UC'!$L295*'7. INPUT O&amp;N UC'!$M295*(1+'7. INPUT O&amp;N UC'!$N295)</f>
        <v>0</v>
      </c>
      <c r="AE599" s="148">
        <f>AE$77*'7. INPUT O&amp;N UC'!$L295*'7. INPUT O&amp;N UC'!$M295*(1+'7. INPUT O&amp;N UC'!$N295)</f>
        <v>0</v>
      </c>
      <c r="AF599" s="148">
        <f>AF$77*'7. INPUT O&amp;N UC'!$L295*'7. INPUT O&amp;N UC'!$M295*(1+'7. INPUT O&amp;N UC'!$N295)</f>
        <v>0</v>
      </c>
      <c r="AG599" s="148">
        <f>AG$77*'7. INPUT O&amp;N UC'!$L295*'7. INPUT O&amp;N UC'!$M295*(1+'7. INPUT O&amp;N UC'!$N295)</f>
        <v>0</v>
      </c>
      <c r="AH599" s="148">
        <f>AH$77*'7. INPUT O&amp;N UC'!$L295*'7. INPUT O&amp;N UC'!$M295*(1+'7. INPUT O&amp;N UC'!$N295)</f>
        <v>0</v>
      </c>
      <c r="AI599" s="148">
        <f>AI$77*'7. INPUT O&amp;N UC'!$L295*'7. INPUT O&amp;N UC'!$M295*(1+'7. INPUT O&amp;N UC'!$N295)</f>
        <v>0</v>
      </c>
      <c r="AJ599" s="148">
        <f>AJ$77*'7. INPUT O&amp;N UC'!$L295*'7. INPUT O&amp;N UC'!$M295*(1+'7. INPUT O&amp;N UC'!$N295)^2</f>
        <v>0</v>
      </c>
      <c r="AK599" s="148">
        <f>AK$77*'7. INPUT O&amp;N UC'!$L295*'7. INPUT O&amp;N UC'!$M295*(1+'7. INPUT O&amp;N UC'!$N295)^2</f>
        <v>0</v>
      </c>
      <c r="AL599" s="148">
        <f>AL$77*'7. INPUT O&amp;N UC'!$L295*'7. INPUT O&amp;N UC'!$M295*(1+'7. INPUT O&amp;N UC'!$N295)^2</f>
        <v>0</v>
      </c>
      <c r="AM599" s="148">
        <f>AM$77*'7. INPUT O&amp;N UC'!$L295*'7. INPUT O&amp;N UC'!$M295*(1+'7. INPUT O&amp;N UC'!$N295)^2</f>
        <v>0</v>
      </c>
      <c r="AN599" s="148">
        <f>AN$77*'7. INPUT O&amp;N UC'!$L295*'7. INPUT O&amp;N UC'!$M295*(1+'7. INPUT O&amp;N UC'!$N295)^2</f>
        <v>0</v>
      </c>
      <c r="AO599" s="148">
        <f>AO$77*'7. INPUT O&amp;N UC'!$L295*'7. INPUT O&amp;N UC'!$M295*(1+'7. INPUT O&amp;N UC'!$N295)^2</f>
        <v>0</v>
      </c>
      <c r="AP599" s="148">
        <f>AP$77*'7. INPUT O&amp;N UC'!$L295*'7. INPUT O&amp;N UC'!$M295*(1+'7. INPUT O&amp;N UC'!$N295)^2</f>
        <v>0</v>
      </c>
      <c r="AQ599" s="148">
        <f>AQ$77*'7. INPUT O&amp;N UC'!$L295*'7. INPUT O&amp;N UC'!$M295*(1+'7. INPUT O&amp;N UC'!$N295)^2</f>
        <v>0</v>
      </c>
      <c r="AR599" s="148">
        <f>AR$77*'7. INPUT O&amp;N UC'!$L295*'7. INPUT O&amp;N UC'!$M295*(1+'7. INPUT O&amp;N UC'!$N295)^2</f>
        <v>0</v>
      </c>
      <c r="AS599" s="148">
        <f>AS$77*'7. INPUT O&amp;N UC'!$L295*'7. INPUT O&amp;N UC'!$M295*(1+'7. INPUT O&amp;N UC'!$N295)^2</f>
        <v>0</v>
      </c>
      <c r="AT599" s="148">
        <f>AT$77*'7. INPUT O&amp;N UC'!$L295*'7. INPUT O&amp;N UC'!$M295*(1+'7. INPUT O&amp;N UC'!$N295)^2</f>
        <v>0</v>
      </c>
      <c r="AU599" s="148">
        <f>AU$77*'7. INPUT O&amp;N UC'!$L295*'7. INPUT O&amp;N UC'!$M295*(1+'7. INPUT O&amp;N UC'!$N295)^2</f>
        <v>0</v>
      </c>
      <c r="AV599" s="148">
        <f>AV$77*'7. INPUT O&amp;N UC'!$L295*'7. INPUT O&amp;N UC'!$M295*(1+'7. INPUT O&amp;N UC'!$N295)^3</f>
        <v>0</v>
      </c>
      <c r="AW599" s="148">
        <f>AW$77*'7. INPUT O&amp;N UC'!$L295*'7. INPUT O&amp;N UC'!$M295*(1+'7. INPUT O&amp;N UC'!$N295)^3</f>
        <v>0</v>
      </c>
      <c r="AX599" s="148">
        <f>AX$77*'7. INPUT O&amp;N UC'!$L295*'7. INPUT O&amp;N UC'!$M295*(1+'7. INPUT O&amp;N UC'!$N295)^3</f>
        <v>0</v>
      </c>
      <c r="AY599" s="148">
        <f>AY$77*'7. INPUT O&amp;N UC'!$L295*'7. INPUT O&amp;N UC'!$M295*(1+'7. INPUT O&amp;N UC'!$N295)^3</f>
        <v>0</v>
      </c>
      <c r="AZ599" s="148">
        <f>AZ$77*'7. INPUT O&amp;N UC'!$L295*'7. INPUT O&amp;N UC'!$M295*(1+'7. INPUT O&amp;N UC'!$N295)^3</f>
        <v>0</v>
      </c>
      <c r="BA599" s="148">
        <f>BA$77*'7. INPUT O&amp;N UC'!$L295*'7. INPUT O&amp;N UC'!$M295*(1+'7. INPUT O&amp;N UC'!$N295)^3</f>
        <v>0</v>
      </c>
      <c r="BB599" s="148">
        <f>BB$77*'7. INPUT O&amp;N UC'!$L295*'7. INPUT O&amp;N UC'!$M295*(1+'7. INPUT O&amp;N UC'!$N295)^3</f>
        <v>0</v>
      </c>
      <c r="BC599" s="148">
        <f>BC$77*'7. INPUT O&amp;N UC'!$L295*'7. INPUT O&amp;N UC'!$M295*(1+'7. INPUT O&amp;N UC'!$N295)^3</f>
        <v>0</v>
      </c>
      <c r="BD599" s="148">
        <f>BD$77*'7. INPUT O&amp;N UC'!$L295*'7. INPUT O&amp;N UC'!$M295*(1+'7. INPUT O&amp;N UC'!$N295)^3</f>
        <v>0</v>
      </c>
      <c r="BE599" s="148">
        <f>BE$77*'7. INPUT O&amp;N UC'!$L295*'7. INPUT O&amp;N UC'!$M295*(1+'7. INPUT O&amp;N UC'!$N295)^3</f>
        <v>0</v>
      </c>
      <c r="BF599" s="148">
        <f>BF$77*'7. INPUT O&amp;N UC'!$L295*'7. INPUT O&amp;N UC'!$M295*(1+'7. INPUT O&amp;N UC'!$N295)^3</f>
        <v>0</v>
      </c>
      <c r="BG599" s="148">
        <f>BG$77*'7. INPUT O&amp;N UC'!$L295*'7. INPUT O&amp;N UC'!$M295*(1+'7. INPUT O&amp;N UC'!$N295)^3</f>
        <v>0</v>
      </c>
      <c r="BH599" s="148">
        <f>BH$77*'7. INPUT O&amp;N UC'!$L295*'7. INPUT O&amp;N UC'!$M295*(1+'7. INPUT O&amp;N UC'!$N295)^4</f>
        <v>0</v>
      </c>
      <c r="BI599" s="148">
        <f>BI$77*'7. INPUT O&amp;N UC'!$L295*'7. INPUT O&amp;N UC'!$M295*(1+'7. INPUT O&amp;N UC'!$N295)^4</f>
        <v>0</v>
      </c>
      <c r="BJ599" s="148">
        <f>BJ$77*'7. INPUT O&amp;N UC'!$L295*'7. INPUT O&amp;N UC'!$M295*(1+'7. INPUT O&amp;N UC'!$N295)^4</f>
        <v>0</v>
      </c>
      <c r="BK599" s="148">
        <f>BK$77*'7. INPUT O&amp;N UC'!$L295*'7. INPUT O&amp;N UC'!$M295*(1+'7. INPUT O&amp;N UC'!$N295)^4</f>
        <v>0</v>
      </c>
      <c r="BL599" s="148">
        <f>BL$77*'7. INPUT O&amp;N UC'!$L295*'7. INPUT O&amp;N UC'!$M295*(1+'7. INPUT O&amp;N UC'!$N295)^4</f>
        <v>0</v>
      </c>
      <c r="BM599" s="148">
        <f>BM$77*'7. INPUT O&amp;N UC'!$L295*'7. INPUT O&amp;N UC'!$M295*(1+'7. INPUT O&amp;N UC'!$N295)^4</f>
        <v>0</v>
      </c>
      <c r="BN599" s="148">
        <f>BN$77*'7. INPUT O&amp;N UC'!$L295*'7. INPUT O&amp;N UC'!$M295*(1+'7. INPUT O&amp;N UC'!$N295)^4</f>
        <v>0</v>
      </c>
      <c r="BO599" s="148">
        <f>BO$77*'7. INPUT O&amp;N UC'!$L295*'7. INPUT O&amp;N UC'!$M295*(1+'7. INPUT O&amp;N UC'!$N295)^4</f>
        <v>0</v>
      </c>
      <c r="BP599" s="148">
        <f>BP$77*'7. INPUT O&amp;N UC'!$L295*'7. INPUT O&amp;N UC'!$M295*(1+'7. INPUT O&amp;N UC'!$N295)^4</f>
        <v>0</v>
      </c>
      <c r="BQ599" s="148">
        <f>BQ$77*'7. INPUT O&amp;N UC'!$L295*'7. INPUT O&amp;N UC'!$M295*(1+'7. INPUT O&amp;N UC'!$N295)^4</f>
        <v>0</v>
      </c>
      <c r="BR599" s="148">
        <f>BR$77*'7. INPUT O&amp;N UC'!$L295*'7. INPUT O&amp;N UC'!$M295*(1+'7. INPUT O&amp;N UC'!$N295)^4</f>
        <v>0</v>
      </c>
      <c r="BS599" s="148">
        <f>BS$77*'7. INPUT O&amp;N UC'!$L295*'7. INPUT O&amp;N UC'!$M295*(1+'7. INPUT O&amp;N UC'!$N295)^4</f>
        <v>0</v>
      </c>
    </row>
    <row r="600" spans="2:71" s="80" customFormat="1" outlineLevel="2">
      <c r="B600" s="129" t="str">
        <f>'7. INPUT O&amp;N UC'!D296</f>
        <v>O&amp;N UC-4.6.1-Item #20</v>
      </c>
      <c r="C600" s="129">
        <f>'7. INPUT O&amp;N UC'!F296</f>
        <v>0</v>
      </c>
      <c r="E600" s="148">
        <f t="shared" si="307"/>
        <v>0</v>
      </c>
      <c r="F600" s="148">
        <f t="shared" si="308"/>
        <v>0</v>
      </c>
      <c r="G600" s="148">
        <f t="shared" si="309"/>
        <v>0</v>
      </c>
      <c r="H600" s="148">
        <f t="shared" si="310"/>
        <v>0</v>
      </c>
      <c r="I600" s="148">
        <f t="shared" si="311"/>
        <v>0</v>
      </c>
      <c r="J600" s="148">
        <f t="shared" si="312"/>
        <v>0</v>
      </c>
      <c r="K600" s="160"/>
      <c r="L600" s="148">
        <f>L$77*'7. INPUT O&amp;N UC'!$L296*'7. INPUT O&amp;N UC'!$M296</f>
        <v>0</v>
      </c>
      <c r="M600" s="148">
        <f>M$77*'7. INPUT O&amp;N UC'!$L296*'7. INPUT O&amp;N UC'!$M296</f>
        <v>0</v>
      </c>
      <c r="N600" s="148">
        <f>N$77*'7. INPUT O&amp;N UC'!$L296*'7. INPUT O&amp;N UC'!$M296</f>
        <v>0</v>
      </c>
      <c r="O600" s="148">
        <f>O$77*'7. INPUT O&amp;N UC'!$L296*'7. INPUT O&amp;N UC'!$M296</f>
        <v>0</v>
      </c>
      <c r="P600" s="148">
        <f>P$77*'7. INPUT O&amp;N UC'!$L296*'7. INPUT O&amp;N UC'!$M296</f>
        <v>0</v>
      </c>
      <c r="Q600" s="148">
        <f>Q$77*'7. INPUT O&amp;N UC'!$L296*'7. INPUT O&amp;N UC'!$M296</f>
        <v>0</v>
      </c>
      <c r="R600" s="148">
        <f>R$77*'7. INPUT O&amp;N UC'!$L296*'7. INPUT O&amp;N UC'!$M296</f>
        <v>0</v>
      </c>
      <c r="S600" s="148">
        <f>S$77*'7. INPUT O&amp;N UC'!$L296*'7. INPUT O&amp;N UC'!$M296</f>
        <v>0</v>
      </c>
      <c r="T600" s="148">
        <f>T$77*'7. INPUT O&amp;N UC'!$L296*'7. INPUT O&amp;N UC'!$M296</f>
        <v>0</v>
      </c>
      <c r="U600" s="148">
        <f>U$77*'7. INPUT O&amp;N UC'!$L296*'7. INPUT O&amp;N UC'!$M296</f>
        <v>0</v>
      </c>
      <c r="V600" s="148">
        <f>V$77*'7. INPUT O&amp;N UC'!$L296*'7. INPUT O&amp;N UC'!$M296</f>
        <v>0</v>
      </c>
      <c r="W600" s="148">
        <f>W$77*'7. INPUT O&amp;N UC'!$L296*'7. INPUT O&amp;N UC'!$M296</f>
        <v>0</v>
      </c>
      <c r="X600" s="148">
        <f>X$77*'7. INPUT O&amp;N UC'!$L296*'7. INPUT O&amp;N UC'!$M296*(1+'7. INPUT O&amp;N UC'!$N296)</f>
        <v>0</v>
      </c>
      <c r="Y600" s="148">
        <f>Y$77*'7. INPUT O&amp;N UC'!$L296*'7. INPUT O&amp;N UC'!$M296*(1+'7. INPUT O&amp;N UC'!$N296)</f>
        <v>0</v>
      </c>
      <c r="Z600" s="148">
        <f>Z$77*'7. INPUT O&amp;N UC'!$L296*'7. INPUT O&amp;N UC'!$M296*(1+'7. INPUT O&amp;N UC'!$N296)</f>
        <v>0</v>
      </c>
      <c r="AA600" s="148">
        <f>AA$77*'7. INPUT O&amp;N UC'!$L296*'7. INPUT O&amp;N UC'!$M296*(1+'7. INPUT O&amp;N UC'!$N296)</f>
        <v>0</v>
      </c>
      <c r="AB600" s="148">
        <f>AB$77*'7. INPUT O&amp;N UC'!$L296*'7. INPUT O&amp;N UC'!$M296*(1+'7. INPUT O&amp;N UC'!$N296)</f>
        <v>0</v>
      </c>
      <c r="AC600" s="148">
        <f>AC$77*'7. INPUT O&amp;N UC'!$L296*'7. INPUT O&amp;N UC'!$M296*(1+'7. INPUT O&amp;N UC'!$N296)</f>
        <v>0</v>
      </c>
      <c r="AD600" s="148">
        <f>AD$77*'7. INPUT O&amp;N UC'!$L296*'7. INPUT O&amp;N UC'!$M296*(1+'7. INPUT O&amp;N UC'!$N296)</f>
        <v>0</v>
      </c>
      <c r="AE600" s="148">
        <f>AE$77*'7. INPUT O&amp;N UC'!$L296*'7. INPUT O&amp;N UC'!$M296*(1+'7. INPUT O&amp;N UC'!$N296)</f>
        <v>0</v>
      </c>
      <c r="AF600" s="148">
        <f>AF$77*'7. INPUT O&amp;N UC'!$L296*'7. INPUT O&amp;N UC'!$M296*(1+'7. INPUT O&amp;N UC'!$N296)</f>
        <v>0</v>
      </c>
      <c r="AG600" s="148">
        <f>AG$77*'7. INPUT O&amp;N UC'!$L296*'7. INPUT O&amp;N UC'!$M296*(1+'7. INPUT O&amp;N UC'!$N296)</f>
        <v>0</v>
      </c>
      <c r="AH600" s="148">
        <f>AH$77*'7. INPUT O&amp;N UC'!$L296*'7. INPUT O&amp;N UC'!$M296*(1+'7. INPUT O&amp;N UC'!$N296)</f>
        <v>0</v>
      </c>
      <c r="AI600" s="148">
        <f>AI$77*'7. INPUT O&amp;N UC'!$L296*'7. INPUT O&amp;N UC'!$M296*(1+'7. INPUT O&amp;N UC'!$N296)</f>
        <v>0</v>
      </c>
      <c r="AJ600" s="148">
        <f>AJ$77*'7. INPUT O&amp;N UC'!$L296*'7. INPUT O&amp;N UC'!$M296*(1+'7. INPUT O&amp;N UC'!$N296)^2</f>
        <v>0</v>
      </c>
      <c r="AK600" s="148">
        <f>AK$77*'7. INPUT O&amp;N UC'!$L296*'7. INPUT O&amp;N UC'!$M296*(1+'7. INPUT O&amp;N UC'!$N296)^2</f>
        <v>0</v>
      </c>
      <c r="AL600" s="148">
        <f>AL$77*'7. INPUT O&amp;N UC'!$L296*'7. INPUT O&amp;N UC'!$M296*(1+'7. INPUT O&amp;N UC'!$N296)^2</f>
        <v>0</v>
      </c>
      <c r="AM600" s="148">
        <f>AM$77*'7. INPUT O&amp;N UC'!$L296*'7. INPUT O&amp;N UC'!$M296*(1+'7. INPUT O&amp;N UC'!$N296)^2</f>
        <v>0</v>
      </c>
      <c r="AN600" s="148">
        <f>AN$77*'7. INPUT O&amp;N UC'!$L296*'7. INPUT O&amp;N UC'!$M296*(1+'7. INPUT O&amp;N UC'!$N296)^2</f>
        <v>0</v>
      </c>
      <c r="AO600" s="148">
        <f>AO$77*'7. INPUT O&amp;N UC'!$L296*'7. INPUT O&amp;N UC'!$M296*(1+'7. INPUT O&amp;N UC'!$N296)^2</f>
        <v>0</v>
      </c>
      <c r="AP600" s="148">
        <f>AP$77*'7. INPUT O&amp;N UC'!$L296*'7. INPUT O&amp;N UC'!$M296*(1+'7. INPUT O&amp;N UC'!$N296)^2</f>
        <v>0</v>
      </c>
      <c r="AQ600" s="148">
        <f>AQ$77*'7. INPUT O&amp;N UC'!$L296*'7. INPUT O&amp;N UC'!$M296*(1+'7. INPUT O&amp;N UC'!$N296)^2</f>
        <v>0</v>
      </c>
      <c r="AR600" s="148">
        <f>AR$77*'7. INPUT O&amp;N UC'!$L296*'7. INPUT O&amp;N UC'!$M296*(1+'7. INPUT O&amp;N UC'!$N296)^2</f>
        <v>0</v>
      </c>
      <c r="AS600" s="148">
        <f>AS$77*'7. INPUT O&amp;N UC'!$L296*'7. INPUT O&amp;N UC'!$M296*(1+'7. INPUT O&amp;N UC'!$N296)^2</f>
        <v>0</v>
      </c>
      <c r="AT600" s="148">
        <f>AT$77*'7. INPUT O&amp;N UC'!$L296*'7. INPUT O&amp;N UC'!$M296*(1+'7. INPUT O&amp;N UC'!$N296)^2</f>
        <v>0</v>
      </c>
      <c r="AU600" s="148">
        <f>AU$77*'7. INPUT O&amp;N UC'!$L296*'7. INPUT O&amp;N UC'!$M296*(1+'7. INPUT O&amp;N UC'!$N296)^2</f>
        <v>0</v>
      </c>
      <c r="AV600" s="148">
        <f>AV$77*'7. INPUT O&amp;N UC'!$L296*'7. INPUT O&amp;N UC'!$M296*(1+'7. INPUT O&amp;N UC'!$N296)^3</f>
        <v>0</v>
      </c>
      <c r="AW600" s="148">
        <f>AW$77*'7. INPUT O&amp;N UC'!$L296*'7. INPUT O&amp;N UC'!$M296*(1+'7. INPUT O&amp;N UC'!$N296)^3</f>
        <v>0</v>
      </c>
      <c r="AX600" s="148">
        <f>AX$77*'7. INPUT O&amp;N UC'!$L296*'7. INPUT O&amp;N UC'!$M296*(1+'7. INPUT O&amp;N UC'!$N296)^3</f>
        <v>0</v>
      </c>
      <c r="AY600" s="148">
        <f>AY$77*'7. INPUT O&amp;N UC'!$L296*'7. INPUT O&amp;N UC'!$M296*(1+'7. INPUT O&amp;N UC'!$N296)^3</f>
        <v>0</v>
      </c>
      <c r="AZ600" s="148">
        <f>AZ$77*'7. INPUT O&amp;N UC'!$L296*'7. INPUT O&amp;N UC'!$M296*(1+'7. INPUT O&amp;N UC'!$N296)^3</f>
        <v>0</v>
      </c>
      <c r="BA600" s="148">
        <f>BA$77*'7. INPUT O&amp;N UC'!$L296*'7. INPUT O&amp;N UC'!$M296*(1+'7. INPUT O&amp;N UC'!$N296)^3</f>
        <v>0</v>
      </c>
      <c r="BB600" s="148">
        <f>BB$77*'7. INPUT O&amp;N UC'!$L296*'7. INPUT O&amp;N UC'!$M296*(1+'7. INPUT O&amp;N UC'!$N296)^3</f>
        <v>0</v>
      </c>
      <c r="BC600" s="148">
        <f>BC$77*'7. INPUT O&amp;N UC'!$L296*'7. INPUT O&amp;N UC'!$M296*(1+'7. INPUT O&amp;N UC'!$N296)^3</f>
        <v>0</v>
      </c>
      <c r="BD600" s="148">
        <f>BD$77*'7. INPUT O&amp;N UC'!$L296*'7. INPUT O&amp;N UC'!$M296*(1+'7. INPUT O&amp;N UC'!$N296)^3</f>
        <v>0</v>
      </c>
      <c r="BE600" s="148">
        <f>BE$77*'7. INPUT O&amp;N UC'!$L296*'7. INPUT O&amp;N UC'!$M296*(1+'7. INPUT O&amp;N UC'!$N296)^3</f>
        <v>0</v>
      </c>
      <c r="BF600" s="148">
        <f>BF$77*'7. INPUT O&amp;N UC'!$L296*'7. INPUT O&amp;N UC'!$M296*(1+'7. INPUT O&amp;N UC'!$N296)^3</f>
        <v>0</v>
      </c>
      <c r="BG600" s="148">
        <f>BG$77*'7. INPUT O&amp;N UC'!$L296*'7. INPUT O&amp;N UC'!$M296*(1+'7. INPUT O&amp;N UC'!$N296)^3</f>
        <v>0</v>
      </c>
      <c r="BH600" s="148">
        <f>BH$77*'7. INPUT O&amp;N UC'!$L296*'7. INPUT O&amp;N UC'!$M296*(1+'7. INPUT O&amp;N UC'!$N296)^4</f>
        <v>0</v>
      </c>
      <c r="BI600" s="148">
        <f>BI$77*'7. INPUT O&amp;N UC'!$L296*'7. INPUT O&amp;N UC'!$M296*(1+'7. INPUT O&amp;N UC'!$N296)^4</f>
        <v>0</v>
      </c>
      <c r="BJ600" s="148">
        <f>BJ$77*'7. INPUT O&amp;N UC'!$L296*'7. INPUT O&amp;N UC'!$M296*(1+'7. INPUT O&amp;N UC'!$N296)^4</f>
        <v>0</v>
      </c>
      <c r="BK600" s="148">
        <f>BK$77*'7. INPUT O&amp;N UC'!$L296*'7. INPUT O&amp;N UC'!$M296*(1+'7. INPUT O&amp;N UC'!$N296)^4</f>
        <v>0</v>
      </c>
      <c r="BL600" s="148">
        <f>BL$77*'7. INPUT O&amp;N UC'!$L296*'7. INPUT O&amp;N UC'!$M296*(1+'7. INPUT O&amp;N UC'!$N296)^4</f>
        <v>0</v>
      </c>
      <c r="BM600" s="148">
        <f>BM$77*'7. INPUT O&amp;N UC'!$L296*'7. INPUT O&amp;N UC'!$M296*(1+'7. INPUT O&amp;N UC'!$N296)^4</f>
        <v>0</v>
      </c>
      <c r="BN600" s="148">
        <f>BN$77*'7. INPUT O&amp;N UC'!$L296*'7. INPUT O&amp;N UC'!$M296*(1+'7. INPUT O&amp;N UC'!$N296)^4</f>
        <v>0</v>
      </c>
      <c r="BO600" s="148">
        <f>BO$77*'7. INPUT O&amp;N UC'!$L296*'7. INPUT O&amp;N UC'!$M296*(1+'7. INPUT O&amp;N UC'!$N296)^4</f>
        <v>0</v>
      </c>
      <c r="BP600" s="148">
        <f>BP$77*'7. INPUT O&amp;N UC'!$L296*'7. INPUT O&amp;N UC'!$M296*(1+'7. INPUT O&amp;N UC'!$N296)^4</f>
        <v>0</v>
      </c>
      <c r="BQ600" s="148">
        <f>BQ$77*'7. INPUT O&amp;N UC'!$L296*'7. INPUT O&amp;N UC'!$M296*(1+'7. INPUT O&amp;N UC'!$N296)^4</f>
        <v>0</v>
      </c>
      <c r="BR600" s="148">
        <f>BR$77*'7. INPUT O&amp;N UC'!$L296*'7. INPUT O&amp;N UC'!$M296*(1+'7. INPUT O&amp;N UC'!$N296)^4</f>
        <v>0</v>
      </c>
      <c r="BS600" s="148">
        <f>BS$77*'7. INPUT O&amp;N UC'!$L296*'7. INPUT O&amp;N UC'!$M296*(1+'7. INPUT O&amp;N UC'!$N296)^4</f>
        <v>0</v>
      </c>
    </row>
    <row r="601" spans="2:71" s="79" customFormat="1" outlineLevel="1">
      <c r="B601" s="133" t="str">
        <f>'7. INPUT O&amp;N UC'!D298</f>
        <v>4.6.2</v>
      </c>
      <c r="C601" s="133" t="str">
        <f>'7. INPUT O&amp;N UC'!E298</f>
        <v>O&amp;N UC - NTT - Opex, Internal</v>
      </c>
      <c r="E601" s="147">
        <f t="shared" ref="E601:E632" si="317">F601+G601+H601+I601+J601</f>
        <v>235016.64</v>
      </c>
      <c r="F601" s="147">
        <f t="shared" ref="F601:F633" si="318">SUM(L601:W601)</f>
        <v>64800</v>
      </c>
      <c r="G601" s="147">
        <f t="shared" ref="G601:G633" si="319">SUM(X601:AI601)</f>
        <v>85536</v>
      </c>
      <c r="H601" s="147">
        <f t="shared" ref="H601:H633" si="320">SUM(AJ601:AU601)</f>
        <v>84680.639999999999</v>
      </c>
      <c r="I601" s="147">
        <f t="shared" ref="I601:I633" si="321">SUM(AV601:BG601)</f>
        <v>0</v>
      </c>
      <c r="J601" s="147">
        <f t="shared" ref="J601:J633" si="322">SUM(BH601:BS601)</f>
        <v>0</v>
      </c>
      <c r="K601" s="159"/>
      <c r="L601" s="147">
        <f t="shared" ref="L601:AQ601" si="323">SUM(L602:L611)</f>
        <v>0</v>
      </c>
      <c r="M601" s="147">
        <f t="shared" si="323"/>
        <v>1800</v>
      </c>
      <c r="N601" s="147">
        <f t="shared" si="323"/>
        <v>1800</v>
      </c>
      <c r="O601" s="147">
        <f t="shared" si="323"/>
        <v>3600</v>
      </c>
      <c r="P601" s="147">
        <f t="shared" si="323"/>
        <v>7200</v>
      </c>
      <c r="Q601" s="147">
        <f t="shared" si="323"/>
        <v>7200</v>
      </c>
      <c r="R601" s="147">
        <f t="shared" si="323"/>
        <v>7200</v>
      </c>
      <c r="S601" s="147">
        <f t="shared" si="323"/>
        <v>7200</v>
      </c>
      <c r="T601" s="147">
        <f t="shared" si="323"/>
        <v>7200</v>
      </c>
      <c r="U601" s="147">
        <f t="shared" si="323"/>
        <v>7200</v>
      </c>
      <c r="V601" s="147">
        <f t="shared" si="323"/>
        <v>7200</v>
      </c>
      <c r="W601" s="147">
        <f t="shared" si="323"/>
        <v>7200</v>
      </c>
      <c r="X601" s="147">
        <f t="shared" si="323"/>
        <v>7128</v>
      </c>
      <c r="Y601" s="147">
        <f t="shared" si="323"/>
        <v>7128</v>
      </c>
      <c r="Z601" s="147">
        <f t="shared" si="323"/>
        <v>7128</v>
      </c>
      <c r="AA601" s="147">
        <f t="shared" si="323"/>
        <v>7128</v>
      </c>
      <c r="AB601" s="147">
        <f t="shared" si="323"/>
        <v>7128</v>
      </c>
      <c r="AC601" s="147">
        <f t="shared" si="323"/>
        <v>7128</v>
      </c>
      <c r="AD601" s="147">
        <f t="shared" si="323"/>
        <v>7128</v>
      </c>
      <c r="AE601" s="147">
        <f t="shared" si="323"/>
        <v>7128</v>
      </c>
      <c r="AF601" s="147">
        <f t="shared" si="323"/>
        <v>7128</v>
      </c>
      <c r="AG601" s="147">
        <f t="shared" si="323"/>
        <v>7128</v>
      </c>
      <c r="AH601" s="147">
        <f t="shared" si="323"/>
        <v>7128</v>
      </c>
      <c r="AI601" s="147">
        <f t="shared" si="323"/>
        <v>7128</v>
      </c>
      <c r="AJ601" s="147">
        <f t="shared" si="323"/>
        <v>7056.7199999999993</v>
      </c>
      <c r="AK601" s="147">
        <f t="shared" si="323"/>
        <v>7056.7199999999993</v>
      </c>
      <c r="AL601" s="147">
        <f t="shared" si="323"/>
        <v>7056.7199999999993</v>
      </c>
      <c r="AM601" s="147">
        <f t="shared" si="323"/>
        <v>7056.7199999999993</v>
      </c>
      <c r="AN601" s="147">
        <f t="shared" si="323"/>
        <v>7056.7199999999993</v>
      </c>
      <c r="AO601" s="147">
        <f t="shared" si="323"/>
        <v>7056.7199999999993</v>
      </c>
      <c r="AP601" s="147">
        <f t="shared" si="323"/>
        <v>7056.7199999999993</v>
      </c>
      <c r="AQ601" s="147">
        <f t="shared" si="323"/>
        <v>7056.7199999999993</v>
      </c>
      <c r="AR601" s="147">
        <f t="shared" ref="AR601:BS601" si="324">SUM(AR602:AR611)</f>
        <v>7056.7199999999993</v>
      </c>
      <c r="AS601" s="147">
        <f t="shared" si="324"/>
        <v>7056.7199999999993</v>
      </c>
      <c r="AT601" s="147">
        <f t="shared" si="324"/>
        <v>7056.7199999999993</v>
      </c>
      <c r="AU601" s="147">
        <f t="shared" si="324"/>
        <v>7056.7199999999993</v>
      </c>
      <c r="AV601" s="147">
        <f t="shared" si="324"/>
        <v>0</v>
      </c>
      <c r="AW601" s="147">
        <f t="shared" si="324"/>
        <v>0</v>
      </c>
      <c r="AX601" s="147">
        <f t="shared" si="324"/>
        <v>0</v>
      </c>
      <c r="AY601" s="147">
        <f t="shared" si="324"/>
        <v>0</v>
      </c>
      <c r="AZ601" s="147">
        <f t="shared" si="324"/>
        <v>0</v>
      </c>
      <c r="BA601" s="147">
        <f t="shared" si="324"/>
        <v>0</v>
      </c>
      <c r="BB601" s="147">
        <f t="shared" si="324"/>
        <v>0</v>
      </c>
      <c r="BC601" s="147">
        <f t="shared" si="324"/>
        <v>0</v>
      </c>
      <c r="BD601" s="147">
        <f t="shared" si="324"/>
        <v>0</v>
      </c>
      <c r="BE601" s="147">
        <f t="shared" si="324"/>
        <v>0</v>
      </c>
      <c r="BF601" s="147">
        <f t="shared" si="324"/>
        <v>0</v>
      </c>
      <c r="BG601" s="147">
        <f t="shared" si="324"/>
        <v>0</v>
      </c>
      <c r="BH601" s="147">
        <f t="shared" si="324"/>
        <v>0</v>
      </c>
      <c r="BI601" s="147">
        <f t="shared" si="324"/>
        <v>0</v>
      </c>
      <c r="BJ601" s="147">
        <f t="shared" si="324"/>
        <v>0</v>
      </c>
      <c r="BK601" s="147">
        <f t="shared" si="324"/>
        <v>0</v>
      </c>
      <c r="BL601" s="147">
        <f t="shared" si="324"/>
        <v>0</v>
      </c>
      <c r="BM601" s="147">
        <f t="shared" si="324"/>
        <v>0</v>
      </c>
      <c r="BN601" s="147">
        <f t="shared" si="324"/>
        <v>0</v>
      </c>
      <c r="BO601" s="147">
        <f t="shared" si="324"/>
        <v>0</v>
      </c>
      <c r="BP601" s="147">
        <f t="shared" si="324"/>
        <v>0</v>
      </c>
      <c r="BQ601" s="147">
        <f t="shared" si="324"/>
        <v>0</v>
      </c>
      <c r="BR601" s="147">
        <f t="shared" si="324"/>
        <v>0</v>
      </c>
      <c r="BS601" s="147">
        <f t="shared" si="324"/>
        <v>0</v>
      </c>
    </row>
    <row r="602" spans="2:71" s="80" customFormat="1" ht="16" outlineLevel="2">
      <c r="B602" s="129" t="str">
        <f>'7. INPUT O&amp;N UC'!D302</f>
        <v>O&amp;N UC-4.6.2-Item #1</v>
      </c>
      <c r="C602" s="129" t="str">
        <f>'7. INPUT O&amp;N UC'!F302</f>
        <v>Crowd Monitoring - Base Maint</v>
      </c>
      <c r="E602" s="148">
        <f t="shared" si="317"/>
        <v>65282.400000000009</v>
      </c>
      <c r="F602" s="148">
        <f t="shared" si="318"/>
        <v>18000</v>
      </c>
      <c r="G602" s="148">
        <f t="shared" si="319"/>
        <v>23760</v>
      </c>
      <c r="H602" s="148">
        <f t="shared" si="320"/>
        <v>23522.400000000005</v>
      </c>
      <c r="I602" s="148">
        <f t="shared" si="321"/>
        <v>0</v>
      </c>
      <c r="J602" s="148">
        <f t="shared" si="322"/>
        <v>0</v>
      </c>
      <c r="K602" s="161"/>
      <c r="L602" s="148">
        <f>L$77*'7. INPUT O&amp;N UC'!$L302*'7. INPUT O&amp;N UC'!$M302</f>
        <v>0</v>
      </c>
      <c r="M602" s="148">
        <f>M$77*'7. INPUT O&amp;N UC'!$L302*'7. INPUT O&amp;N UC'!$M302</f>
        <v>500</v>
      </c>
      <c r="N602" s="148">
        <f>N$77*'7. INPUT O&amp;N UC'!$L302*'7. INPUT O&amp;N UC'!$M302</f>
        <v>500</v>
      </c>
      <c r="O602" s="148">
        <f>O$77*'7. INPUT O&amp;N UC'!$L302*'7. INPUT O&amp;N UC'!$M302</f>
        <v>1000</v>
      </c>
      <c r="P602" s="148">
        <f>P$77*'7. INPUT O&amp;N UC'!$L302*'7. INPUT O&amp;N UC'!$M302</f>
        <v>2000</v>
      </c>
      <c r="Q602" s="148">
        <f>Q$77*'7. INPUT O&amp;N UC'!$L302*'7. INPUT O&amp;N UC'!$M302</f>
        <v>2000</v>
      </c>
      <c r="R602" s="148">
        <f>R$77*'7. INPUT O&amp;N UC'!$L302*'7. INPUT O&amp;N UC'!$M302</f>
        <v>2000</v>
      </c>
      <c r="S602" s="148">
        <f>S$77*'7. INPUT O&amp;N UC'!$L302*'7. INPUT O&amp;N UC'!$M302</f>
        <v>2000</v>
      </c>
      <c r="T602" s="148">
        <f>T$77*'7. INPUT O&amp;N UC'!$L302*'7. INPUT O&amp;N UC'!$M302</f>
        <v>2000</v>
      </c>
      <c r="U602" s="148">
        <f>U$77*'7. INPUT O&amp;N UC'!$L302*'7. INPUT O&amp;N UC'!$M302</f>
        <v>2000</v>
      </c>
      <c r="V602" s="148">
        <f>V$77*'7. INPUT O&amp;N UC'!$L302*'7. INPUT O&amp;N UC'!$M302</f>
        <v>2000</v>
      </c>
      <c r="W602" s="148">
        <f>W$77*'7. INPUT O&amp;N UC'!$L302*'7. INPUT O&amp;N UC'!$M302</f>
        <v>2000</v>
      </c>
      <c r="X602" s="148">
        <f>X$77*'7. INPUT O&amp;N UC'!$L302*'7. INPUT O&amp;N UC'!$M302*(1+'7. INPUT O&amp;N UC'!$N302)</f>
        <v>1980</v>
      </c>
      <c r="Y602" s="148">
        <f>Y$77*'7. INPUT O&amp;N UC'!$L302*'7. INPUT O&amp;N UC'!$M302*(1+'7. INPUT O&amp;N UC'!$N302)</f>
        <v>1980</v>
      </c>
      <c r="Z602" s="148">
        <f>Z$77*'7. INPUT O&amp;N UC'!$L302*'7. INPUT O&amp;N UC'!$M302*(1+'7. INPUT O&amp;N UC'!$N302)</f>
        <v>1980</v>
      </c>
      <c r="AA602" s="148">
        <f>AA$77*'7. INPUT O&amp;N UC'!$L302*'7. INPUT O&amp;N UC'!$M302*(1+'7. INPUT O&amp;N UC'!$N302)</f>
        <v>1980</v>
      </c>
      <c r="AB602" s="148">
        <f>AB$77*'7. INPUT O&amp;N UC'!$L302*'7. INPUT O&amp;N UC'!$M302*(1+'7. INPUT O&amp;N UC'!$N302)</f>
        <v>1980</v>
      </c>
      <c r="AC602" s="148">
        <f>AC$77*'7. INPUT O&amp;N UC'!$L302*'7. INPUT O&amp;N UC'!$M302*(1+'7. INPUT O&amp;N UC'!$N302)</f>
        <v>1980</v>
      </c>
      <c r="AD602" s="148">
        <f>AD$77*'7. INPUT O&amp;N UC'!$L302*'7. INPUT O&amp;N UC'!$M302*(1+'7. INPUT O&amp;N UC'!$N302)</f>
        <v>1980</v>
      </c>
      <c r="AE602" s="148">
        <f>AE$77*'7. INPUT O&amp;N UC'!$L302*'7. INPUT O&amp;N UC'!$M302*(1+'7. INPUT O&amp;N UC'!$N302)</f>
        <v>1980</v>
      </c>
      <c r="AF602" s="148">
        <f>AF$77*'7. INPUT O&amp;N UC'!$L302*'7. INPUT O&amp;N UC'!$M302*(1+'7. INPUT O&amp;N UC'!$N302)</f>
        <v>1980</v>
      </c>
      <c r="AG602" s="148">
        <f>AG$77*'7. INPUT O&amp;N UC'!$L302*'7. INPUT O&amp;N UC'!$M302*(1+'7. INPUT O&amp;N UC'!$N302)</f>
        <v>1980</v>
      </c>
      <c r="AH602" s="148">
        <f>AH$77*'7. INPUT O&amp;N UC'!$L302*'7. INPUT O&amp;N UC'!$M302*(1+'7. INPUT O&amp;N UC'!$N302)</f>
        <v>1980</v>
      </c>
      <c r="AI602" s="148">
        <f>AI$77*'7. INPUT O&amp;N UC'!$L302*'7. INPUT O&amp;N UC'!$M302*(1+'7. INPUT O&amp;N UC'!$N302)</f>
        <v>1980</v>
      </c>
      <c r="AJ602" s="148">
        <f>AJ$77*'7. INPUT O&amp;N UC'!$L302*'7. INPUT O&amp;N UC'!$M302*(1+'7. INPUT O&amp;N UC'!$N302)^2</f>
        <v>1960.2</v>
      </c>
      <c r="AK602" s="148">
        <f>AK$77*'7. INPUT O&amp;N UC'!$L302*'7. INPUT O&amp;N UC'!$M302*(1+'7. INPUT O&amp;N UC'!$N302)^2</f>
        <v>1960.2</v>
      </c>
      <c r="AL602" s="148">
        <f>AL$77*'7. INPUT O&amp;N UC'!$L302*'7. INPUT O&amp;N UC'!$M302*(1+'7. INPUT O&amp;N UC'!$N302)^2</f>
        <v>1960.2</v>
      </c>
      <c r="AM602" s="148">
        <f>AM$77*'7. INPUT O&amp;N UC'!$L302*'7. INPUT O&amp;N UC'!$M302*(1+'7. INPUT O&amp;N UC'!$N302)^2</f>
        <v>1960.2</v>
      </c>
      <c r="AN602" s="148">
        <f>AN$77*'7. INPUT O&amp;N UC'!$L302*'7. INPUT O&amp;N UC'!$M302*(1+'7. INPUT O&amp;N UC'!$N302)^2</f>
        <v>1960.2</v>
      </c>
      <c r="AO602" s="148">
        <f>AO$77*'7. INPUT O&amp;N UC'!$L302*'7. INPUT O&amp;N UC'!$M302*(1+'7. INPUT O&amp;N UC'!$N302)^2</f>
        <v>1960.2</v>
      </c>
      <c r="AP602" s="148">
        <f>AP$77*'7. INPUT O&amp;N UC'!$L302*'7. INPUT O&amp;N UC'!$M302*(1+'7. INPUT O&amp;N UC'!$N302)^2</f>
        <v>1960.2</v>
      </c>
      <c r="AQ602" s="148">
        <f>AQ$77*'7. INPUT O&amp;N UC'!$L302*'7. INPUT O&amp;N UC'!$M302*(1+'7. INPUT O&amp;N UC'!$N302)^2</f>
        <v>1960.2</v>
      </c>
      <c r="AR602" s="148">
        <f>AR$77*'7. INPUT O&amp;N UC'!$L302*'7. INPUT O&amp;N UC'!$M302*(1+'7. INPUT O&amp;N UC'!$N302)^2</f>
        <v>1960.2</v>
      </c>
      <c r="AS602" s="148">
        <f>AS$77*'7. INPUT O&amp;N UC'!$L302*'7. INPUT O&amp;N UC'!$M302*(1+'7. INPUT O&amp;N UC'!$N302)^2</f>
        <v>1960.2</v>
      </c>
      <c r="AT602" s="148">
        <f>AT$77*'7. INPUT O&amp;N UC'!$L302*'7. INPUT O&amp;N UC'!$M302*(1+'7. INPUT O&amp;N UC'!$N302)^2</f>
        <v>1960.2</v>
      </c>
      <c r="AU602" s="148">
        <f>AU$77*'7. INPUT O&amp;N UC'!$L302*'7. INPUT O&amp;N UC'!$M302*(1+'7. INPUT O&amp;N UC'!$N302)^2</f>
        <v>1960.2</v>
      </c>
      <c r="AV602" s="148">
        <f>AV$77*'7. INPUT O&amp;N UC'!$L302*'7. INPUT O&amp;N UC'!$M302*(1+'7. INPUT O&amp;N UC'!$N302)^3</f>
        <v>0</v>
      </c>
      <c r="AW602" s="148">
        <f>AW$77*'7. INPUT O&amp;N UC'!$L302*'7. INPUT O&amp;N UC'!$M302*(1+'7. INPUT O&amp;N UC'!$N302)^3</f>
        <v>0</v>
      </c>
      <c r="AX602" s="148">
        <f>AX$77*'7. INPUT O&amp;N UC'!$L302*'7. INPUT O&amp;N UC'!$M302*(1+'7. INPUT O&amp;N UC'!$N302)^3</f>
        <v>0</v>
      </c>
      <c r="AY602" s="148">
        <f>AY$77*'7. INPUT O&amp;N UC'!$L302*'7. INPUT O&amp;N UC'!$M302*(1+'7. INPUT O&amp;N UC'!$N302)^3</f>
        <v>0</v>
      </c>
      <c r="AZ602" s="148">
        <f>AZ$77*'7. INPUT O&amp;N UC'!$L302*'7. INPUT O&amp;N UC'!$M302*(1+'7. INPUT O&amp;N UC'!$N302)^3</f>
        <v>0</v>
      </c>
      <c r="BA602" s="148">
        <f>BA$77*'7. INPUT O&amp;N UC'!$L302*'7. INPUT O&amp;N UC'!$M302*(1+'7. INPUT O&amp;N UC'!$N302)^3</f>
        <v>0</v>
      </c>
      <c r="BB602" s="148">
        <f>BB$77*'7. INPUT O&amp;N UC'!$L302*'7. INPUT O&amp;N UC'!$M302*(1+'7. INPUT O&amp;N UC'!$N302)^3</f>
        <v>0</v>
      </c>
      <c r="BC602" s="148">
        <f>BC$77*'7. INPUT O&amp;N UC'!$L302*'7. INPUT O&amp;N UC'!$M302*(1+'7. INPUT O&amp;N UC'!$N302)^3</f>
        <v>0</v>
      </c>
      <c r="BD602" s="148">
        <f>BD$77*'7. INPUT O&amp;N UC'!$L302*'7. INPUT O&amp;N UC'!$M302*(1+'7. INPUT O&amp;N UC'!$N302)^3</f>
        <v>0</v>
      </c>
      <c r="BE602" s="148">
        <f>BE$77*'7. INPUT O&amp;N UC'!$L302*'7. INPUT O&amp;N UC'!$M302*(1+'7. INPUT O&amp;N UC'!$N302)^3</f>
        <v>0</v>
      </c>
      <c r="BF602" s="148">
        <f>BF$77*'7. INPUT O&amp;N UC'!$L302*'7. INPUT O&amp;N UC'!$M302*(1+'7. INPUT O&amp;N UC'!$N302)^3</f>
        <v>0</v>
      </c>
      <c r="BG602" s="148">
        <f>BG$77*'7. INPUT O&amp;N UC'!$L302*'7. INPUT O&amp;N UC'!$M302*(1+'7. INPUT O&amp;N UC'!$N302)^3</f>
        <v>0</v>
      </c>
      <c r="BH602" s="148">
        <f>BH$77*'7. INPUT O&amp;N UC'!$L302*'7. INPUT O&amp;N UC'!$M302*(1+'7. INPUT O&amp;N UC'!$N302)^4</f>
        <v>0</v>
      </c>
      <c r="BI602" s="148">
        <f>BI$77*'7. INPUT O&amp;N UC'!$L302*'7. INPUT O&amp;N UC'!$M302*(1+'7. INPUT O&amp;N UC'!$N302)^4</f>
        <v>0</v>
      </c>
      <c r="BJ602" s="148">
        <f>BJ$77*'7. INPUT O&amp;N UC'!$L302*'7. INPUT O&amp;N UC'!$M302*(1+'7. INPUT O&amp;N UC'!$N302)^4</f>
        <v>0</v>
      </c>
      <c r="BK602" s="148">
        <f>BK$77*'7. INPUT O&amp;N UC'!$L302*'7. INPUT O&amp;N UC'!$M302*(1+'7. INPUT O&amp;N UC'!$N302)^4</f>
        <v>0</v>
      </c>
      <c r="BL602" s="148">
        <f>BL$77*'7. INPUT O&amp;N UC'!$L302*'7. INPUT O&amp;N UC'!$M302*(1+'7. INPUT O&amp;N UC'!$N302)^4</f>
        <v>0</v>
      </c>
      <c r="BM602" s="148">
        <f>BM$77*'7. INPUT O&amp;N UC'!$L302*'7. INPUT O&amp;N UC'!$M302*(1+'7. INPUT O&amp;N UC'!$N302)^4</f>
        <v>0</v>
      </c>
      <c r="BN602" s="148">
        <f>BN$77*'7. INPUT O&amp;N UC'!$L302*'7. INPUT O&amp;N UC'!$M302*(1+'7. INPUT O&amp;N UC'!$N302)^4</f>
        <v>0</v>
      </c>
      <c r="BO602" s="148">
        <f>BO$77*'7. INPUT O&amp;N UC'!$L302*'7. INPUT O&amp;N UC'!$M302*(1+'7. INPUT O&amp;N UC'!$N302)^4</f>
        <v>0</v>
      </c>
      <c r="BP602" s="148">
        <f>BP$77*'7. INPUT O&amp;N UC'!$L302*'7. INPUT O&amp;N UC'!$M302*(1+'7. INPUT O&amp;N UC'!$N302)^4</f>
        <v>0</v>
      </c>
      <c r="BQ602" s="148">
        <f>BQ$77*'7. INPUT O&amp;N UC'!$L302*'7. INPUT O&amp;N UC'!$M302*(1+'7. INPUT O&amp;N UC'!$N302)^4</f>
        <v>0</v>
      </c>
      <c r="BR602" s="148">
        <f>BR$77*'7. INPUT O&amp;N UC'!$L302*'7. INPUT O&amp;N UC'!$M302*(1+'7. INPUT O&amp;N UC'!$N302)^4</f>
        <v>0</v>
      </c>
      <c r="BS602" s="148">
        <f>BS$77*'7. INPUT O&amp;N UC'!$L302*'7. INPUT O&amp;N UC'!$M302*(1+'7. INPUT O&amp;N UC'!$N302)^4</f>
        <v>0</v>
      </c>
    </row>
    <row r="603" spans="2:71" s="80" customFormat="1" outlineLevel="2">
      <c r="B603" s="129" t="str">
        <f>'7. INPUT O&amp;N UC'!D303</f>
        <v>O&amp;N UC-4.6.2-Item #2</v>
      </c>
      <c r="C603" s="129" t="str">
        <f>'7. INPUT O&amp;N UC'!F303</f>
        <v>Crowd Monitoring - EPU Maint</v>
      </c>
      <c r="E603" s="148">
        <f t="shared" si="317"/>
        <v>13056.48</v>
      </c>
      <c r="F603" s="148">
        <f t="shared" si="318"/>
        <v>3600</v>
      </c>
      <c r="G603" s="148">
        <f t="shared" si="319"/>
        <v>4752</v>
      </c>
      <c r="H603" s="148">
        <f t="shared" si="320"/>
        <v>4704.4799999999996</v>
      </c>
      <c r="I603" s="148">
        <f t="shared" si="321"/>
        <v>0</v>
      </c>
      <c r="J603" s="148">
        <f t="shared" si="322"/>
        <v>0</v>
      </c>
      <c r="K603" s="162"/>
      <c r="L603" s="148">
        <f>L$77*'7. INPUT O&amp;N UC'!$L303*'7. INPUT O&amp;N UC'!$M303</f>
        <v>0</v>
      </c>
      <c r="M603" s="148">
        <f>M$77*'7. INPUT O&amp;N UC'!$L303*'7. INPUT O&amp;N UC'!$M303</f>
        <v>100</v>
      </c>
      <c r="N603" s="148">
        <f>N$77*'7. INPUT O&amp;N UC'!$L303*'7. INPUT O&amp;N UC'!$M303</f>
        <v>100</v>
      </c>
      <c r="O603" s="148">
        <f>O$77*'7. INPUT O&amp;N UC'!$L303*'7. INPUT O&amp;N UC'!$M303</f>
        <v>200</v>
      </c>
      <c r="P603" s="148">
        <f>P$77*'7. INPUT O&amp;N UC'!$L303*'7. INPUT O&amp;N UC'!$M303</f>
        <v>400</v>
      </c>
      <c r="Q603" s="148">
        <f>Q$77*'7. INPUT O&amp;N UC'!$L303*'7. INPUT O&amp;N UC'!$M303</f>
        <v>400</v>
      </c>
      <c r="R603" s="148">
        <f>R$77*'7. INPUT O&amp;N UC'!$L303*'7. INPUT O&amp;N UC'!$M303</f>
        <v>400</v>
      </c>
      <c r="S603" s="148">
        <f>S$77*'7. INPUT O&amp;N UC'!$L303*'7. INPUT O&amp;N UC'!$M303</f>
        <v>400</v>
      </c>
      <c r="T603" s="148">
        <f>T$77*'7. INPUT O&amp;N UC'!$L303*'7. INPUT O&amp;N UC'!$M303</f>
        <v>400</v>
      </c>
      <c r="U603" s="148">
        <f>U$77*'7. INPUT O&amp;N UC'!$L303*'7. INPUT O&amp;N UC'!$M303</f>
        <v>400</v>
      </c>
      <c r="V603" s="148">
        <f>V$77*'7. INPUT O&amp;N UC'!$L303*'7. INPUT O&amp;N UC'!$M303</f>
        <v>400</v>
      </c>
      <c r="W603" s="148">
        <f>W$77*'7. INPUT O&amp;N UC'!$L303*'7. INPUT O&amp;N UC'!$M303</f>
        <v>400</v>
      </c>
      <c r="X603" s="148">
        <f>X$77*'7. INPUT O&amp;N UC'!$L303*'7. INPUT O&amp;N UC'!$M303*(1+'7. INPUT O&amp;N UC'!$N303)</f>
        <v>396</v>
      </c>
      <c r="Y603" s="148">
        <f>Y$77*'7. INPUT O&amp;N UC'!$L303*'7. INPUT O&amp;N UC'!$M303*(1+'7. INPUT O&amp;N UC'!$N303)</f>
        <v>396</v>
      </c>
      <c r="Z603" s="148">
        <f>Z$77*'7. INPUT O&amp;N UC'!$L303*'7. INPUT O&amp;N UC'!$M303*(1+'7. INPUT O&amp;N UC'!$N303)</f>
        <v>396</v>
      </c>
      <c r="AA603" s="148">
        <f>AA$77*'7. INPUT O&amp;N UC'!$L303*'7. INPUT O&amp;N UC'!$M303*(1+'7. INPUT O&amp;N UC'!$N303)</f>
        <v>396</v>
      </c>
      <c r="AB603" s="148">
        <f>AB$77*'7. INPUT O&amp;N UC'!$L303*'7. INPUT O&amp;N UC'!$M303*(1+'7. INPUT O&amp;N UC'!$N303)</f>
        <v>396</v>
      </c>
      <c r="AC603" s="148">
        <f>AC$77*'7. INPUT O&amp;N UC'!$L303*'7. INPUT O&amp;N UC'!$M303*(1+'7. INPUT O&amp;N UC'!$N303)</f>
        <v>396</v>
      </c>
      <c r="AD603" s="148">
        <f>AD$77*'7. INPUT O&amp;N UC'!$L303*'7. INPUT O&amp;N UC'!$M303*(1+'7. INPUT O&amp;N UC'!$N303)</f>
        <v>396</v>
      </c>
      <c r="AE603" s="148">
        <f>AE$77*'7. INPUT O&amp;N UC'!$L303*'7. INPUT O&amp;N UC'!$M303*(1+'7. INPUT O&amp;N UC'!$N303)</f>
        <v>396</v>
      </c>
      <c r="AF603" s="148">
        <f>AF$77*'7. INPUT O&amp;N UC'!$L303*'7. INPUT O&amp;N UC'!$M303*(1+'7. INPUT O&amp;N UC'!$N303)</f>
        <v>396</v>
      </c>
      <c r="AG603" s="148">
        <f>AG$77*'7. INPUT O&amp;N UC'!$L303*'7. INPUT O&amp;N UC'!$M303*(1+'7. INPUT O&amp;N UC'!$N303)</f>
        <v>396</v>
      </c>
      <c r="AH603" s="148">
        <f>AH$77*'7. INPUT O&amp;N UC'!$L303*'7. INPUT O&amp;N UC'!$M303*(1+'7. INPUT O&amp;N UC'!$N303)</f>
        <v>396</v>
      </c>
      <c r="AI603" s="148">
        <f>AI$77*'7. INPUT O&amp;N UC'!$L303*'7. INPUT O&amp;N UC'!$M303*(1+'7. INPUT O&amp;N UC'!$N303)</f>
        <v>396</v>
      </c>
      <c r="AJ603" s="148">
        <f>AJ$77*'7. INPUT O&amp;N UC'!$L303*'7. INPUT O&amp;N UC'!$M303*(1+'7. INPUT O&amp;N UC'!$N303)^2</f>
        <v>392.03999999999996</v>
      </c>
      <c r="AK603" s="148">
        <f>AK$77*'7. INPUT O&amp;N UC'!$L303*'7. INPUT O&amp;N UC'!$M303*(1+'7. INPUT O&amp;N UC'!$N303)^2</f>
        <v>392.03999999999996</v>
      </c>
      <c r="AL603" s="148">
        <f>AL$77*'7. INPUT O&amp;N UC'!$L303*'7. INPUT O&amp;N UC'!$M303*(1+'7. INPUT O&amp;N UC'!$N303)^2</f>
        <v>392.03999999999996</v>
      </c>
      <c r="AM603" s="148">
        <f>AM$77*'7. INPUT O&amp;N UC'!$L303*'7. INPUT O&amp;N UC'!$M303*(1+'7. INPUT O&amp;N UC'!$N303)^2</f>
        <v>392.03999999999996</v>
      </c>
      <c r="AN603" s="148">
        <f>AN$77*'7. INPUT O&amp;N UC'!$L303*'7. INPUT O&amp;N UC'!$M303*(1+'7. INPUT O&amp;N UC'!$N303)^2</f>
        <v>392.03999999999996</v>
      </c>
      <c r="AO603" s="148">
        <f>AO$77*'7. INPUT O&amp;N UC'!$L303*'7. INPUT O&amp;N UC'!$M303*(1+'7. INPUT O&amp;N UC'!$N303)^2</f>
        <v>392.03999999999996</v>
      </c>
      <c r="AP603" s="148">
        <f>AP$77*'7. INPUT O&amp;N UC'!$L303*'7. INPUT O&amp;N UC'!$M303*(1+'7. INPUT O&amp;N UC'!$N303)^2</f>
        <v>392.03999999999996</v>
      </c>
      <c r="AQ603" s="148">
        <f>AQ$77*'7. INPUT O&amp;N UC'!$L303*'7. INPUT O&amp;N UC'!$M303*(1+'7. INPUT O&amp;N UC'!$N303)^2</f>
        <v>392.03999999999996</v>
      </c>
      <c r="AR603" s="148">
        <f>AR$77*'7. INPUT O&amp;N UC'!$L303*'7. INPUT O&amp;N UC'!$M303*(1+'7. INPUT O&amp;N UC'!$N303)^2</f>
        <v>392.03999999999996</v>
      </c>
      <c r="AS603" s="148">
        <f>AS$77*'7. INPUT O&amp;N UC'!$L303*'7. INPUT O&amp;N UC'!$M303*(1+'7. INPUT O&amp;N UC'!$N303)^2</f>
        <v>392.03999999999996</v>
      </c>
      <c r="AT603" s="148">
        <f>AT$77*'7. INPUT O&amp;N UC'!$L303*'7. INPUT O&amp;N UC'!$M303*(1+'7. INPUT O&amp;N UC'!$N303)^2</f>
        <v>392.03999999999996</v>
      </c>
      <c r="AU603" s="148">
        <f>AU$77*'7. INPUT O&amp;N UC'!$L303*'7. INPUT O&amp;N UC'!$M303*(1+'7. INPUT O&amp;N UC'!$N303)^2</f>
        <v>392.03999999999996</v>
      </c>
      <c r="AV603" s="148">
        <f>AV$77*'7. INPUT O&amp;N UC'!$L303*'7. INPUT O&amp;N UC'!$M303*(1+'7. INPUT O&amp;N UC'!$N303)^3</f>
        <v>0</v>
      </c>
      <c r="AW603" s="148">
        <f>AW$77*'7. INPUT O&amp;N UC'!$L303*'7. INPUT O&amp;N UC'!$M303*(1+'7. INPUT O&amp;N UC'!$N303)^3</f>
        <v>0</v>
      </c>
      <c r="AX603" s="148">
        <f>AX$77*'7. INPUT O&amp;N UC'!$L303*'7. INPUT O&amp;N UC'!$M303*(1+'7. INPUT O&amp;N UC'!$N303)^3</f>
        <v>0</v>
      </c>
      <c r="AY603" s="148">
        <f>AY$77*'7. INPUT O&amp;N UC'!$L303*'7. INPUT O&amp;N UC'!$M303*(1+'7. INPUT O&amp;N UC'!$N303)^3</f>
        <v>0</v>
      </c>
      <c r="AZ603" s="148">
        <f>AZ$77*'7. INPUT O&amp;N UC'!$L303*'7. INPUT O&amp;N UC'!$M303*(1+'7. INPUT O&amp;N UC'!$N303)^3</f>
        <v>0</v>
      </c>
      <c r="BA603" s="148">
        <f>BA$77*'7. INPUT O&amp;N UC'!$L303*'7. INPUT O&amp;N UC'!$M303*(1+'7. INPUT O&amp;N UC'!$N303)^3</f>
        <v>0</v>
      </c>
      <c r="BB603" s="148">
        <f>BB$77*'7. INPUT O&amp;N UC'!$L303*'7. INPUT O&amp;N UC'!$M303*(1+'7. INPUT O&amp;N UC'!$N303)^3</f>
        <v>0</v>
      </c>
      <c r="BC603" s="148">
        <f>BC$77*'7. INPUT O&amp;N UC'!$L303*'7. INPUT O&amp;N UC'!$M303*(1+'7. INPUT O&amp;N UC'!$N303)^3</f>
        <v>0</v>
      </c>
      <c r="BD603" s="148">
        <f>BD$77*'7. INPUT O&amp;N UC'!$L303*'7. INPUT O&amp;N UC'!$M303*(1+'7. INPUT O&amp;N UC'!$N303)^3</f>
        <v>0</v>
      </c>
      <c r="BE603" s="148">
        <f>BE$77*'7. INPUT O&amp;N UC'!$L303*'7. INPUT O&amp;N UC'!$M303*(1+'7. INPUT O&amp;N UC'!$N303)^3</f>
        <v>0</v>
      </c>
      <c r="BF603" s="148">
        <f>BF$77*'7. INPUT O&amp;N UC'!$L303*'7. INPUT O&amp;N UC'!$M303*(1+'7. INPUT O&amp;N UC'!$N303)^3</f>
        <v>0</v>
      </c>
      <c r="BG603" s="148">
        <f>BG$77*'7. INPUT O&amp;N UC'!$L303*'7. INPUT O&amp;N UC'!$M303*(1+'7. INPUT O&amp;N UC'!$N303)^3</f>
        <v>0</v>
      </c>
      <c r="BH603" s="148">
        <f>BH$77*'7. INPUT O&amp;N UC'!$L303*'7. INPUT O&amp;N UC'!$M303*(1+'7. INPUT O&amp;N UC'!$N303)^4</f>
        <v>0</v>
      </c>
      <c r="BI603" s="148">
        <f>BI$77*'7. INPUT O&amp;N UC'!$L303*'7. INPUT O&amp;N UC'!$M303*(1+'7. INPUT O&amp;N UC'!$N303)^4</f>
        <v>0</v>
      </c>
      <c r="BJ603" s="148">
        <f>BJ$77*'7. INPUT O&amp;N UC'!$L303*'7. INPUT O&amp;N UC'!$M303*(1+'7. INPUT O&amp;N UC'!$N303)^4</f>
        <v>0</v>
      </c>
      <c r="BK603" s="148">
        <f>BK$77*'7. INPUT O&amp;N UC'!$L303*'7. INPUT O&amp;N UC'!$M303*(1+'7. INPUT O&amp;N UC'!$N303)^4</f>
        <v>0</v>
      </c>
      <c r="BL603" s="148">
        <f>BL$77*'7. INPUT O&amp;N UC'!$L303*'7. INPUT O&amp;N UC'!$M303*(1+'7. INPUT O&amp;N UC'!$N303)^4</f>
        <v>0</v>
      </c>
      <c r="BM603" s="148">
        <f>BM$77*'7. INPUT O&amp;N UC'!$L303*'7. INPUT O&amp;N UC'!$M303*(1+'7. INPUT O&amp;N UC'!$N303)^4</f>
        <v>0</v>
      </c>
      <c r="BN603" s="148">
        <f>BN$77*'7. INPUT O&amp;N UC'!$L303*'7. INPUT O&amp;N UC'!$M303*(1+'7. INPUT O&amp;N UC'!$N303)^4</f>
        <v>0</v>
      </c>
      <c r="BO603" s="148">
        <f>BO$77*'7. INPUT O&amp;N UC'!$L303*'7. INPUT O&amp;N UC'!$M303*(1+'7. INPUT O&amp;N UC'!$N303)^4</f>
        <v>0</v>
      </c>
      <c r="BP603" s="148">
        <f>BP$77*'7. INPUT O&amp;N UC'!$L303*'7. INPUT O&amp;N UC'!$M303*(1+'7. INPUT O&amp;N UC'!$N303)^4</f>
        <v>0</v>
      </c>
      <c r="BQ603" s="148">
        <f>BQ$77*'7. INPUT O&amp;N UC'!$L303*'7. INPUT O&amp;N UC'!$M303*(1+'7. INPUT O&amp;N UC'!$N303)^4</f>
        <v>0</v>
      </c>
      <c r="BR603" s="148">
        <f>BR$77*'7. INPUT O&amp;N UC'!$L303*'7. INPUT O&amp;N UC'!$M303*(1+'7. INPUT O&amp;N UC'!$N303)^4</f>
        <v>0</v>
      </c>
      <c r="BS603" s="148">
        <f>BS$77*'7. INPUT O&amp;N UC'!$L303*'7. INPUT O&amp;N UC'!$M303*(1+'7. INPUT O&amp;N UC'!$N303)^4</f>
        <v>0</v>
      </c>
    </row>
    <row r="604" spans="2:71" s="80" customFormat="1" outlineLevel="2">
      <c r="B604" s="129" t="str">
        <f>'7. INPUT O&amp;N UC'!D304</f>
        <v>O&amp;N UC-4.6.2-Item #3</v>
      </c>
      <c r="C604" s="129" t="str">
        <f>'7. INPUT O&amp;N UC'!F304</f>
        <v>Audio Notification - EPU Maint</v>
      </c>
      <c r="E604" s="148">
        <f t="shared" si="317"/>
        <v>65282.400000000009</v>
      </c>
      <c r="F604" s="148">
        <f t="shared" si="318"/>
        <v>18000</v>
      </c>
      <c r="G604" s="148">
        <f t="shared" si="319"/>
        <v>23760</v>
      </c>
      <c r="H604" s="148">
        <f t="shared" si="320"/>
        <v>23522.400000000005</v>
      </c>
      <c r="I604" s="148">
        <f t="shared" si="321"/>
        <v>0</v>
      </c>
      <c r="J604" s="148">
        <f t="shared" si="322"/>
        <v>0</v>
      </c>
      <c r="K604" s="162"/>
      <c r="L604" s="148">
        <f>L$77*'7. INPUT O&amp;N UC'!$L304*'7. INPUT O&amp;N UC'!$M304</f>
        <v>0</v>
      </c>
      <c r="M604" s="148">
        <f>M$77*'7. INPUT O&amp;N UC'!$L304*'7. INPUT O&amp;N UC'!$M304</f>
        <v>500</v>
      </c>
      <c r="N604" s="148">
        <f>N$77*'7. INPUT O&amp;N UC'!$L304*'7. INPUT O&amp;N UC'!$M304</f>
        <v>500</v>
      </c>
      <c r="O604" s="148">
        <f>O$77*'7. INPUT O&amp;N UC'!$L304*'7. INPUT O&amp;N UC'!$M304</f>
        <v>1000</v>
      </c>
      <c r="P604" s="148">
        <f>P$77*'7. INPUT O&amp;N UC'!$L304*'7. INPUT O&amp;N UC'!$M304</f>
        <v>2000</v>
      </c>
      <c r="Q604" s="148">
        <f>Q$77*'7. INPUT O&amp;N UC'!$L304*'7. INPUT O&amp;N UC'!$M304</f>
        <v>2000</v>
      </c>
      <c r="R604" s="148">
        <f>R$77*'7. INPUT O&amp;N UC'!$L304*'7. INPUT O&amp;N UC'!$M304</f>
        <v>2000</v>
      </c>
      <c r="S604" s="148">
        <f>S$77*'7. INPUT O&amp;N UC'!$L304*'7. INPUT O&amp;N UC'!$M304</f>
        <v>2000</v>
      </c>
      <c r="T604" s="148">
        <f>T$77*'7. INPUT O&amp;N UC'!$L304*'7. INPUT O&amp;N UC'!$M304</f>
        <v>2000</v>
      </c>
      <c r="U604" s="148">
        <f>U$77*'7. INPUT O&amp;N UC'!$L304*'7. INPUT O&amp;N UC'!$M304</f>
        <v>2000</v>
      </c>
      <c r="V604" s="148">
        <f>V$77*'7. INPUT O&amp;N UC'!$L304*'7. INPUT O&amp;N UC'!$M304</f>
        <v>2000</v>
      </c>
      <c r="W604" s="148">
        <f>W$77*'7. INPUT O&amp;N UC'!$L304*'7. INPUT O&amp;N UC'!$M304</f>
        <v>2000</v>
      </c>
      <c r="X604" s="148">
        <f>X$77*'7. INPUT O&amp;N UC'!$L304*'7. INPUT O&amp;N UC'!$M304*(1+'7. INPUT O&amp;N UC'!$N304)</f>
        <v>1980</v>
      </c>
      <c r="Y604" s="148">
        <f>Y$77*'7. INPUT O&amp;N UC'!$L304*'7. INPUT O&amp;N UC'!$M304*(1+'7. INPUT O&amp;N UC'!$N304)</f>
        <v>1980</v>
      </c>
      <c r="Z604" s="148">
        <f>Z$77*'7. INPUT O&amp;N UC'!$L304*'7. INPUT O&amp;N UC'!$M304*(1+'7. INPUT O&amp;N UC'!$N304)</f>
        <v>1980</v>
      </c>
      <c r="AA604" s="148">
        <f>AA$77*'7. INPUT O&amp;N UC'!$L304*'7. INPUT O&amp;N UC'!$M304*(1+'7. INPUT O&amp;N UC'!$N304)</f>
        <v>1980</v>
      </c>
      <c r="AB604" s="148">
        <f>AB$77*'7. INPUT O&amp;N UC'!$L304*'7. INPUT O&amp;N UC'!$M304*(1+'7. INPUT O&amp;N UC'!$N304)</f>
        <v>1980</v>
      </c>
      <c r="AC604" s="148">
        <f>AC$77*'7. INPUT O&amp;N UC'!$L304*'7. INPUT O&amp;N UC'!$M304*(1+'7. INPUT O&amp;N UC'!$N304)</f>
        <v>1980</v>
      </c>
      <c r="AD604" s="148">
        <f>AD$77*'7. INPUT O&amp;N UC'!$L304*'7. INPUT O&amp;N UC'!$M304*(1+'7. INPUT O&amp;N UC'!$N304)</f>
        <v>1980</v>
      </c>
      <c r="AE604" s="148">
        <f>AE$77*'7. INPUT O&amp;N UC'!$L304*'7. INPUT O&amp;N UC'!$M304*(1+'7. INPUT O&amp;N UC'!$N304)</f>
        <v>1980</v>
      </c>
      <c r="AF604" s="148">
        <f>AF$77*'7. INPUT O&amp;N UC'!$L304*'7. INPUT O&amp;N UC'!$M304*(1+'7. INPUT O&amp;N UC'!$N304)</f>
        <v>1980</v>
      </c>
      <c r="AG604" s="148">
        <f>AG$77*'7. INPUT O&amp;N UC'!$L304*'7. INPUT O&amp;N UC'!$M304*(1+'7. INPUT O&amp;N UC'!$N304)</f>
        <v>1980</v>
      </c>
      <c r="AH604" s="148">
        <f>AH$77*'7. INPUT O&amp;N UC'!$L304*'7. INPUT O&amp;N UC'!$M304*(1+'7. INPUT O&amp;N UC'!$N304)</f>
        <v>1980</v>
      </c>
      <c r="AI604" s="148">
        <f>AI$77*'7. INPUT O&amp;N UC'!$L304*'7. INPUT O&amp;N UC'!$M304*(1+'7. INPUT O&amp;N UC'!$N304)</f>
        <v>1980</v>
      </c>
      <c r="AJ604" s="148">
        <f>AJ$77*'7. INPUT O&amp;N UC'!$L304*'7. INPUT O&amp;N UC'!$M304*(1+'7. INPUT O&amp;N UC'!$N304)^2</f>
        <v>1960.2</v>
      </c>
      <c r="AK604" s="148">
        <f>AK$77*'7. INPUT O&amp;N UC'!$L304*'7. INPUT O&amp;N UC'!$M304*(1+'7. INPUT O&amp;N UC'!$N304)^2</f>
        <v>1960.2</v>
      </c>
      <c r="AL604" s="148">
        <f>AL$77*'7. INPUT O&amp;N UC'!$L304*'7. INPUT O&amp;N UC'!$M304*(1+'7. INPUT O&amp;N UC'!$N304)^2</f>
        <v>1960.2</v>
      </c>
      <c r="AM604" s="148">
        <f>AM$77*'7. INPUT O&amp;N UC'!$L304*'7. INPUT O&amp;N UC'!$M304*(1+'7. INPUT O&amp;N UC'!$N304)^2</f>
        <v>1960.2</v>
      </c>
      <c r="AN604" s="148">
        <f>AN$77*'7. INPUT O&amp;N UC'!$L304*'7. INPUT O&amp;N UC'!$M304*(1+'7. INPUT O&amp;N UC'!$N304)^2</f>
        <v>1960.2</v>
      </c>
      <c r="AO604" s="148">
        <f>AO$77*'7. INPUT O&amp;N UC'!$L304*'7. INPUT O&amp;N UC'!$M304*(1+'7. INPUT O&amp;N UC'!$N304)^2</f>
        <v>1960.2</v>
      </c>
      <c r="AP604" s="148">
        <f>AP$77*'7. INPUT O&amp;N UC'!$L304*'7. INPUT O&amp;N UC'!$M304*(1+'7. INPUT O&amp;N UC'!$N304)^2</f>
        <v>1960.2</v>
      </c>
      <c r="AQ604" s="148">
        <f>AQ$77*'7. INPUT O&amp;N UC'!$L304*'7. INPUT O&amp;N UC'!$M304*(1+'7. INPUT O&amp;N UC'!$N304)^2</f>
        <v>1960.2</v>
      </c>
      <c r="AR604" s="148">
        <f>AR$77*'7. INPUT O&amp;N UC'!$L304*'7. INPUT O&amp;N UC'!$M304*(1+'7. INPUT O&amp;N UC'!$N304)^2</f>
        <v>1960.2</v>
      </c>
      <c r="AS604" s="148">
        <f>AS$77*'7. INPUT O&amp;N UC'!$L304*'7. INPUT O&amp;N UC'!$M304*(1+'7. INPUT O&amp;N UC'!$N304)^2</f>
        <v>1960.2</v>
      </c>
      <c r="AT604" s="148">
        <f>AT$77*'7. INPUT O&amp;N UC'!$L304*'7. INPUT O&amp;N UC'!$M304*(1+'7. INPUT O&amp;N UC'!$N304)^2</f>
        <v>1960.2</v>
      </c>
      <c r="AU604" s="148">
        <f>AU$77*'7. INPUT O&amp;N UC'!$L304*'7. INPUT O&amp;N UC'!$M304*(1+'7. INPUT O&amp;N UC'!$N304)^2</f>
        <v>1960.2</v>
      </c>
      <c r="AV604" s="148">
        <f>AV$77*'7. INPUT O&amp;N UC'!$L304*'7. INPUT O&amp;N UC'!$M304*(1+'7. INPUT O&amp;N UC'!$N304)^3</f>
        <v>0</v>
      </c>
      <c r="AW604" s="148">
        <f>AW$77*'7. INPUT O&amp;N UC'!$L304*'7. INPUT O&amp;N UC'!$M304*(1+'7. INPUT O&amp;N UC'!$N304)^3</f>
        <v>0</v>
      </c>
      <c r="AX604" s="148">
        <f>AX$77*'7. INPUT O&amp;N UC'!$L304*'7. INPUT O&amp;N UC'!$M304*(1+'7. INPUT O&amp;N UC'!$N304)^3</f>
        <v>0</v>
      </c>
      <c r="AY604" s="148">
        <f>AY$77*'7. INPUT O&amp;N UC'!$L304*'7. INPUT O&amp;N UC'!$M304*(1+'7. INPUT O&amp;N UC'!$N304)^3</f>
        <v>0</v>
      </c>
      <c r="AZ604" s="148">
        <f>AZ$77*'7. INPUT O&amp;N UC'!$L304*'7. INPUT O&amp;N UC'!$M304*(1+'7. INPUT O&amp;N UC'!$N304)^3</f>
        <v>0</v>
      </c>
      <c r="BA604" s="148">
        <f>BA$77*'7. INPUT O&amp;N UC'!$L304*'7. INPUT O&amp;N UC'!$M304*(1+'7. INPUT O&amp;N UC'!$N304)^3</f>
        <v>0</v>
      </c>
      <c r="BB604" s="148">
        <f>BB$77*'7. INPUT O&amp;N UC'!$L304*'7. INPUT O&amp;N UC'!$M304*(1+'7. INPUT O&amp;N UC'!$N304)^3</f>
        <v>0</v>
      </c>
      <c r="BC604" s="148">
        <f>BC$77*'7. INPUT O&amp;N UC'!$L304*'7. INPUT O&amp;N UC'!$M304*(1+'7. INPUT O&amp;N UC'!$N304)^3</f>
        <v>0</v>
      </c>
      <c r="BD604" s="148">
        <f>BD$77*'7. INPUT O&amp;N UC'!$L304*'7. INPUT O&amp;N UC'!$M304*(1+'7. INPUT O&amp;N UC'!$N304)^3</f>
        <v>0</v>
      </c>
      <c r="BE604" s="148">
        <f>BE$77*'7. INPUT O&amp;N UC'!$L304*'7. INPUT O&amp;N UC'!$M304*(1+'7. INPUT O&amp;N UC'!$N304)^3</f>
        <v>0</v>
      </c>
      <c r="BF604" s="148">
        <f>BF$77*'7. INPUT O&amp;N UC'!$L304*'7. INPUT O&amp;N UC'!$M304*(1+'7. INPUT O&amp;N UC'!$N304)^3</f>
        <v>0</v>
      </c>
      <c r="BG604" s="148">
        <f>BG$77*'7. INPUT O&amp;N UC'!$L304*'7. INPUT O&amp;N UC'!$M304*(1+'7. INPUT O&amp;N UC'!$N304)^3</f>
        <v>0</v>
      </c>
      <c r="BH604" s="148">
        <f>BH$77*'7. INPUT O&amp;N UC'!$L304*'7. INPUT O&amp;N UC'!$M304*(1+'7. INPUT O&amp;N UC'!$N304)^4</f>
        <v>0</v>
      </c>
      <c r="BI604" s="148">
        <f>BI$77*'7. INPUT O&amp;N UC'!$L304*'7. INPUT O&amp;N UC'!$M304*(1+'7. INPUT O&amp;N UC'!$N304)^4</f>
        <v>0</v>
      </c>
      <c r="BJ604" s="148">
        <f>BJ$77*'7. INPUT O&amp;N UC'!$L304*'7. INPUT O&amp;N UC'!$M304*(1+'7. INPUT O&amp;N UC'!$N304)^4</f>
        <v>0</v>
      </c>
      <c r="BK604" s="148">
        <f>BK$77*'7. INPUT O&amp;N UC'!$L304*'7. INPUT O&amp;N UC'!$M304*(1+'7. INPUT O&amp;N UC'!$N304)^4</f>
        <v>0</v>
      </c>
      <c r="BL604" s="148">
        <f>BL$77*'7. INPUT O&amp;N UC'!$L304*'7. INPUT O&amp;N UC'!$M304*(1+'7. INPUT O&amp;N UC'!$N304)^4</f>
        <v>0</v>
      </c>
      <c r="BM604" s="148">
        <f>BM$77*'7. INPUT O&amp;N UC'!$L304*'7. INPUT O&amp;N UC'!$M304*(1+'7. INPUT O&amp;N UC'!$N304)^4</f>
        <v>0</v>
      </c>
      <c r="BN604" s="148">
        <f>BN$77*'7. INPUT O&amp;N UC'!$L304*'7. INPUT O&amp;N UC'!$M304*(1+'7. INPUT O&amp;N UC'!$N304)^4</f>
        <v>0</v>
      </c>
      <c r="BO604" s="148">
        <f>BO$77*'7. INPUT O&amp;N UC'!$L304*'7. INPUT O&amp;N UC'!$M304*(1+'7. INPUT O&amp;N UC'!$N304)^4</f>
        <v>0</v>
      </c>
      <c r="BP604" s="148">
        <f>BP$77*'7. INPUT O&amp;N UC'!$L304*'7. INPUT O&amp;N UC'!$M304*(1+'7. INPUT O&amp;N UC'!$N304)^4</f>
        <v>0</v>
      </c>
      <c r="BQ604" s="148">
        <f>BQ$77*'7. INPUT O&amp;N UC'!$L304*'7. INPUT O&amp;N UC'!$M304*(1+'7. INPUT O&amp;N UC'!$N304)^4</f>
        <v>0</v>
      </c>
      <c r="BR604" s="148">
        <f>BR$77*'7. INPUT O&amp;N UC'!$L304*'7. INPUT O&amp;N UC'!$M304*(1+'7. INPUT O&amp;N UC'!$N304)^4</f>
        <v>0</v>
      </c>
      <c r="BS604" s="148">
        <f>BS$77*'7. INPUT O&amp;N UC'!$L304*'7. INPUT O&amp;N UC'!$M304*(1+'7. INPUT O&amp;N UC'!$N304)^4</f>
        <v>0</v>
      </c>
    </row>
    <row r="605" spans="2:71" s="80" customFormat="1" ht="16" outlineLevel="2">
      <c r="B605" s="129" t="str">
        <f>'7. INPUT O&amp;N UC'!D305</f>
        <v>O&amp;N UC-4.6.2-Item #4</v>
      </c>
      <c r="C605" s="129" t="str">
        <f>'7. INPUT O&amp;N UC'!F305</f>
        <v>Audio Notification - Base Maint</v>
      </c>
      <c r="E605" s="148">
        <f t="shared" si="317"/>
        <v>13056.48</v>
      </c>
      <c r="F605" s="148">
        <f t="shared" si="318"/>
        <v>3600</v>
      </c>
      <c r="G605" s="148">
        <f t="shared" si="319"/>
        <v>4752</v>
      </c>
      <c r="H605" s="148">
        <f t="shared" si="320"/>
        <v>4704.4799999999996</v>
      </c>
      <c r="I605" s="148">
        <f t="shared" si="321"/>
        <v>0</v>
      </c>
      <c r="J605" s="148">
        <f t="shared" si="322"/>
        <v>0</v>
      </c>
      <c r="K605" s="161"/>
      <c r="L605" s="148">
        <f>L$77*'7. INPUT O&amp;N UC'!$L305*'7. INPUT O&amp;N UC'!$M305</f>
        <v>0</v>
      </c>
      <c r="M605" s="148">
        <f>M$77*'7. INPUT O&amp;N UC'!$L305*'7. INPUT O&amp;N UC'!$M305</f>
        <v>100</v>
      </c>
      <c r="N605" s="148">
        <f>N$77*'7. INPUT O&amp;N UC'!$L305*'7. INPUT O&amp;N UC'!$M305</f>
        <v>100</v>
      </c>
      <c r="O605" s="148">
        <f>O$77*'7. INPUT O&amp;N UC'!$L305*'7. INPUT O&amp;N UC'!$M305</f>
        <v>200</v>
      </c>
      <c r="P605" s="148">
        <f>P$77*'7. INPUT O&amp;N UC'!$L305*'7. INPUT O&amp;N UC'!$M305</f>
        <v>400</v>
      </c>
      <c r="Q605" s="148">
        <f>Q$77*'7. INPUT O&amp;N UC'!$L305*'7. INPUT O&amp;N UC'!$M305</f>
        <v>400</v>
      </c>
      <c r="R605" s="148">
        <f>R$77*'7. INPUT O&amp;N UC'!$L305*'7. INPUT O&amp;N UC'!$M305</f>
        <v>400</v>
      </c>
      <c r="S605" s="148">
        <f>S$77*'7. INPUT O&amp;N UC'!$L305*'7. INPUT O&amp;N UC'!$M305</f>
        <v>400</v>
      </c>
      <c r="T605" s="148">
        <f>T$77*'7. INPUT O&amp;N UC'!$L305*'7. INPUT O&amp;N UC'!$M305</f>
        <v>400</v>
      </c>
      <c r="U605" s="148">
        <f>U$77*'7. INPUT O&amp;N UC'!$L305*'7. INPUT O&amp;N UC'!$M305</f>
        <v>400</v>
      </c>
      <c r="V605" s="148">
        <f>V$77*'7. INPUT O&amp;N UC'!$L305*'7. INPUT O&amp;N UC'!$M305</f>
        <v>400</v>
      </c>
      <c r="W605" s="148">
        <f>W$77*'7. INPUT O&amp;N UC'!$L305*'7. INPUT O&amp;N UC'!$M305</f>
        <v>400</v>
      </c>
      <c r="X605" s="148">
        <f>X$77*'7. INPUT O&amp;N UC'!$L305*'7. INPUT O&amp;N UC'!$M305*(1+'7. INPUT O&amp;N UC'!$N305)</f>
        <v>396</v>
      </c>
      <c r="Y605" s="148">
        <f>Y$77*'7. INPUT O&amp;N UC'!$L305*'7. INPUT O&amp;N UC'!$M305*(1+'7. INPUT O&amp;N UC'!$N305)</f>
        <v>396</v>
      </c>
      <c r="Z605" s="148">
        <f>Z$77*'7. INPUT O&amp;N UC'!$L305*'7. INPUT O&amp;N UC'!$M305*(1+'7. INPUT O&amp;N UC'!$N305)</f>
        <v>396</v>
      </c>
      <c r="AA605" s="148">
        <f>AA$77*'7. INPUT O&amp;N UC'!$L305*'7. INPUT O&amp;N UC'!$M305*(1+'7. INPUT O&amp;N UC'!$N305)</f>
        <v>396</v>
      </c>
      <c r="AB605" s="148">
        <f>AB$77*'7. INPUT O&amp;N UC'!$L305*'7. INPUT O&amp;N UC'!$M305*(1+'7. INPUT O&amp;N UC'!$N305)</f>
        <v>396</v>
      </c>
      <c r="AC605" s="148">
        <f>AC$77*'7. INPUT O&amp;N UC'!$L305*'7. INPUT O&amp;N UC'!$M305*(1+'7. INPUT O&amp;N UC'!$N305)</f>
        <v>396</v>
      </c>
      <c r="AD605" s="148">
        <f>AD$77*'7. INPUT O&amp;N UC'!$L305*'7. INPUT O&amp;N UC'!$M305*(1+'7. INPUT O&amp;N UC'!$N305)</f>
        <v>396</v>
      </c>
      <c r="AE605" s="148">
        <f>AE$77*'7. INPUT O&amp;N UC'!$L305*'7. INPUT O&amp;N UC'!$M305*(1+'7. INPUT O&amp;N UC'!$N305)</f>
        <v>396</v>
      </c>
      <c r="AF605" s="148">
        <f>AF$77*'7. INPUT O&amp;N UC'!$L305*'7. INPUT O&amp;N UC'!$M305*(1+'7. INPUT O&amp;N UC'!$N305)</f>
        <v>396</v>
      </c>
      <c r="AG605" s="148">
        <f>AG$77*'7. INPUT O&amp;N UC'!$L305*'7. INPUT O&amp;N UC'!$M305*(1+'7. INPUT O&amp;N UC'!$N305)</f>
        <v>396</v>
      </c>
      <c r="AH605" s="148">
        <f>AH$77*'7. INPUT O&amp;N UC'!$L305*'7. INPUT O&amp;N UC'!$M305*(1+'7. INPUT O&amp;N UC'!$N305)</f>
        <v>396</v>
      </c>
      <c r="AI605" s="148">
        <f>AI$77*'7. INPUT O&amp;N UC'!$L305*'7. INPUT O&amp;N UC'!$M305*(1+'7. INPUT O&amp;N UC'!$N305)</f>
        <v>396</v>
      </c>
      <c r="AJ605" s="148">
        <f>AJ$77*'7. INPUT O&amp;N UC'!$L305*'7. INPUT O&amp;N UC'!$M305*(1+'7. INPUT O&amp;N UC'!$N305)^2</f>
        <v>392.03999999999996</v>
      </c>
      <c r="AK605" s="148">
        <f>AK$77*'7. INPUT O&amp;N UC'!$L305*'7. INPUT O&amp;N UC'!$M305*(1+'7. INPUT O&amp;N UC'!$N305)^2</f>
        <v>392.03999999999996</v>
      </c>
      <c r="AL605" s="148">
        <f>AL$77*'7. INPUT O&amp;N UC'!$L305*'7. INPUT O&amp;N UC'!$M305*(1+'7. INPUT O&amp;N UC'!$N305)^2</f>
        <v>392.03999999999996</v>
      </c>
      <c r="AM605" s="148">
        <f>AM$77*'7. INPUT O&amp;N UC'!$L305*'7. INPUT O&amp;N UC'!$M305*(1+'7. INPUT O&amp;N UC'!$N305)^2</f>
        <v>392.03999999999996</v>
      </c>
      <c r="AN605" s="148">
        <f>AN$77*'7. INPUT O&amp;N UC'!$L305*'7. INPUT O&amp;N UC'!$M305*(1+'7. INPUT O&amp;N UC'!$N305)^2</f>
        <v>392.03999999999996</v>
      </c>
      <c r="AO605" s="148">
        <f>AO$77*'7. INPUT O&amp;N UC'!$L305*'7. INPUT O&amp;N UC'!$M305*(1+'7. INPUT O&amp;N UC'!$N305)^2</f>
        <v>392.03999999999996</v>
      </c>
      <c r="AP605" s="148">
        <f>AP$77*'7. INPUT O&amp;N UC'!$L305*'7. INPUT O&amp;N UC'!$M305*(1+'7. INPUT O&amp;N UC'!$N305)^2</f>
        <v>392.03999999999996</v>
      </c>
      <c r="AQ605" s="148">
        <f>AQ$77*'7. INPUT O&amp;N UC'!$L305*'7. INPUT O&amp;N UC'!$M305*(1+'7. INPUT O&amp;N UC'!$N305)^2</f>
        <v>392.03999999999996</v>
      </c>
      <c r="AR605" s="148">
        <f>AR$77*'7. INPUT O&amp;N UC'!$L305*'7. INPUT O&amp;N UC'!$M305*(1+'7. INPUT O&amp;N UC'!$N305)^2</f>
        <v>392.03999999999996</v>
      </c>
      <c r="AS605" s="148">
        <f>AS$77*'7. INPUT O&amp;N UC'!$L305*'7. INPUT O&amp;N UC'!$M305*(1+'7. INPUT O&amp;N UC'!$N305)^2</f>
        <v>392.03999999999996</v>
      </c>
      <c r="AT605" s="148">
        <f>AT$77*'7. INPUT O&amp;N UC'!$L305*'7. INPUT O&amp;N UC'!$M305*(1+'7. INPUT O&amp;N UC'!$N305)^2</f>
        <v>392.03999999999996</v>
      </c>
      <c r="AU605" s="148">
        <f>AU$77*'7. INPUT O&amp;N UC'!$L305*'7. INPUT O&amp;N UC'!$M305*(1+'7. INPUT O&amp;N UC'!$N305)^2</f>
        <v>392.03999999999996</v>
      </c>
      <c r="AV605" s="148">
        <f>AV$77*'7. INPUT O&amp;N UC'!$L305*'7. INPUT O&amp;N UC'!$M305*(1+'7. INPUT O&amp;N UC'!$N305)^3</f>
        <v>0</v>
      </c>
      <c r="AW605" s="148">
        <f>AW$77*'7. INPUT O&amp;N UC'!$L305*'7. INPUT O&amp;N UC'!$M305*(1+'7. INPUT O&amp;N UC'!$N305)^3</f>
        <v>0</v>
      </c>
      <c r="AX605" s="148">
        <f>AX$77*'7. INPUT O&amp;N UC'!$L305*'7. INPUT O&amp;N UC'!$M305*(1+'7. INPUT O&amp;N UC'!$N305)^3</f>
        <v>0</v>
      </c>
      <c r="AY605" s="148">
        <f>AY$77*'7. INPUT O&amp;N UC'!$L305*'7. INPUT O&amp;N UC'!$M305*(1+'7. INPUT O&amp;N UC'!$N305)^3</f>
        <v>0</v>
      </c>
      <c r="AZ605" s="148">
        <f>AZ$77*'7. INPUT O&amp;N UC'!$L305*'7. INPUT O&amp;N UC'!$M305*(1+'7. INPUT O&amp;N UC'!$N305)^3</f>
        <v>0</v>
      </c>
      <c r="BA605" s="148">
        <f>BA$77*'7. INPUT O&amp;N UC'!$L305*'7. INPUT O&amp;N UC'!$M305*(1+'7. INPUT O&amp;N UC'!$N305)^3</f>
        <v>0</v>
      </c>
      <c r="BB605" s="148">
        <f>BB$77*'7. INPUT O&amp;N UC'!$L305*'7. INPUT O&amp;N UC'!$M305*(1+'7. INPUT O&amp;N UC'!$N305)^3</f>
        <v>0</v>
      </c>
      <c r="BC605" s="148">
        <f>BC$77*'7. INPUT O&amp;N UC'!$L305*'7. INPUT O&amp;N UC'!$M305*(1+'7. INPUT O&amp;N UC'!$N305)^3</f>
        <v>0</v>
      </c>
      <c r="BD605" s="148">
        <f>BD$77*'7. INPUT O&amp;N UC'!$L305*'7. INPUT O&amp;N UC'!$M305*(1+'7. INPUT O&amp;N UC'!$N305)^3</f>
        <v>0</v>
      </c>
      <c r="BE605" s="148">
        <f>BE$77*'7. INPUT O&amp;N UC'!$L305*'7. INPUT O&amp;N UC'!$M305*(1+'7. INPUT O&amp;N UC'!$N305)^3</f>
        <v>0</v>
      </c>
      <c r="BF605" s="148">
        <f>BF$77*'7. INPUT O&amp;N UC'!$L305*'7. INPUT O&amp;N UC'!$M305*(1+'7. INPUT O&amp;N UC'!$N305)^3</f>
        <v>0</v>
      </c>
      <c r="BG605" s="148">
        <f>BG$77*'7. INPUT O&amp;N UC'!$L305*'7. INPUT O&amp;N UC'!$M305*(1+'7. INPUT O&amp;N UC'!$N305)^3</f>
        <v>0</v>
      </c>
      <c r="BH605" s="148">
        <f>BH$77*'7. INPUT O&amp;N UC'!$L305*'7. INPUT O&amp;N UC'!$M305*(1+'7. INPUT O&amp;N UC'!$N305)^4</f>
        <v>0</v>
      </c>
      <c r="BI605" s="148">
        <f>BI$77*'7. INPUT O&amp;N UC'!$L305*'7. INPUT O&amp;N UC'!$M305*(1+'7. INPUT O&amp;N UC'!$N305)^4</f>
        <v>0</v>
      </c>
      <c r="BJ605" s="148">
        <f>BJ$77*'7. INPUT O&amp;N UC'!$L305*'7. INPUT O&amp;N UC'!$M305*(1+'7. INPUT O&amp;N UC'!$N305)^4</f>
        <v>0</v>
      </c>
      <c r="BK605" s="148">
        <f>BK$77*'7. INPUT O&amp;N UC'!$L305*'7. INPUT O&amp;N UC'!$M305*(1+'7. INPUT O&amp;N UC'!$N305)^4</f>
        <v>0</v>
      </c>
      <c r="BL605" s="148">
        <f>BL$77*'7. INPUT O&amp;N UC'!$L305*'7. INPUT O&amp;N UC'!$M305*(1+'7. INPUT O&amp;N UC'!$N305)^4</f>
        <v>0</v>
      </c>
      <c r="BM605" s="148">
        <f>BM$77*'7. INPUT O&amp;N UC'!$L305*'7. INPUT O&amp;N UC'!$M305*(1+'7. INPUT O&amp;N UC'!$N305)^4</f>
        <v>0</v>
      </c>
      <c r="BN605" s="148">
        <f>BN$77*'7. INPUT O&amp;N UC'!$L305*'7. INPUT O&amp;N UC'!$M305*(1+'7. INPUT O&amp;N UC'!$N305)^4</f>
        <v>0</v>
      </c>
      <c r="BO605" s="148">
        <f>BO$77*'7. INPUT O&amp;N UC'!$L305*'7. INPUT O&amp;N UC'!$M305*(1+'7. INPUT O&amp;N UC'!$N305)^4</f>
        <v>0</v>
      </c>
      <c r="BP605" s="148">
        <f>BP$77*'7. INPUT O&amp;N UC'!$L305*'7. INPUT O&amp;N UC'!$M305*(1+'7. INPUT O&amp;N UC'!$N305)^4</f>
        <v>0</v>
      </c>
      <c r="BQ605" s="148">
        <f>BQ$77*'7. INPUT O&amp;N UC'!$L305*'7. INPUT O&amp;N UC'!$M305*(1+'7. INPUT O&amp;N UC'!$N305)^4</f>
        <v>0</v>
      </c>
      <c r="BR605" s="148">
        <f>BR$77*'7. INPUT O&amp;N UC'!$L305*'7. INPUT O&amp;N UC'!$M305*(1+'7. INPUT O&amp;N UC'!$N305)^4</f>
        <v>0</v>
      </c>
      <c r="BS605" s="148">
        <f>BS$77*'7. INPUT O&amp;N UC'!$L305*'7. INPUT O&amp;N UC'!$M305*(1+'7. INPUT O&amp;N UC'!$N305)^4</f>
        <v>0</v>
      </c>
    </row>
    <row r="606" spans="2:71" s="80" customFormat="1" outlineLevel="2">
      <c r="B606" s="129" t="str">
        <f>'7. INPUT O&amp;N UC'!D306</f>
        <v>O&amp;N UC-4.6.2-Item #5</v>
      </c>
      <c r="C606" s="129" t="str">
        <f>'7. INPUT O&amp;N UC'!F306</f>
        <v>Alarming Sounds - Base Maint</v>
      </c>
      <c r="E606" s="148">
        <f t="shared" si="317"/>
        <v>65282.400000000009</v>
      </c>
      <c r="F606" s="148">
        <f t="shared" si="318"/>
        <v>18000</v>
      </c>
      <c r="G606" s="148">
        <f t="shared" si="319"/>
        <v>23760</v>
      </c>
      <c r="H606" s="148">
        <f t="shared" si="320"/>
        <v>23522.400000000005</v>
      </c>
      <c r="I606" s="148">
        <f t="shared" si="321"/>
        <v>0</v>
      </c>
      <c r="J606" s="148">
        <f t="shared" si="322"/>
        <v>0</v>
      </c>
      <c r="K606" s="159"/>
      <c r="L606" s="148">
        <f>L$77*'7. INPUT O&amp;N UC'!$L306*'7. INPUT O&amp;N UC'!$M306</f>
        <v>0</v>
      </c>
      <c r="M606" s="148">
        <f>M$77*'7. INPUT O&amp;N UC'!$L306*'7. INPUT O&amp;N UC'!$M306</f>
        <v>500</v>
      </c>
      <c r="N606" s="148">
        <f>N$77*'7. INPUT O&amp;N UC'!$L306*'7. INPUT O&amp;N UC'!$M306</f>
        <v>500</v>
      </c>
      <c r="O606" s="148">
        <f>O$77*'7. INPUT O&amp;N UC'!$L306*'7. INPUT O&amp;N UC'!$M306</f>
        <v>1000</v>
      </c>
      <c r="P606" s="148">
        <f>P$77*'7. INPUT O&amp;N UC'!$L306*'7. INPUT O&amp;N UC'!$M306</f>
        <v>2000</v>
      </c>
      <c r="Q606" s="148">
        <f>Q$77*'7. INPUT O&amp;N UC'!$L306*'7. INPUT O&amp;N UC'!$M306</f>
        <v>2000</v>
      </c>
      <c r="R606" s="148">
        <f>R$77*'7. INPUT O&amp;N UC'!$L306*'7. INPUT O&amp;N UC'!$M306</f>
        <v>2000</v>
      </c>
      <c r="S606" s="148">
        <f>S$77*'7. INPUT O&amp;N UC'!$L306*'7. INPUT O&amp;N UC'!$M306</f>
        <v>2000</v>
      </c>
      <c r="T606" s="148">
        <f>T$77*'7. INPUT O&amp;N UC'!$L306*'7. INPUT O&amp;N UC'!$M306</f>
        <v>2000</v>
      </c>
      <c r="U606" s="148">
        <f>U$77*'7. INPUT O&amp;N UC'!$L306*'7. INPUT O&amp;N UC'!$M306</f>
        <v>2000</v>
      </c>
      <c r="V606" s="148">
        <f>V$77*'7. INPUT O&amp;N UC'!$L306*'7. INPUT O&amp;N UC'!$M306</f>
        <v>2000</v>
      </c>
      <c r="W606" s="148">
        <f>W$77*'7. INPUT O&amp;N UC'!$L306*'7. INPUT O&amp;N UC'!$M306</f>
        <v>2000</v>
      </c>
      <c r="X606" s="148">
        <f>X$77*'7. INPUT O&amp;N UC'!$L306*'7. INPUT O&amp;N UC'!$M306*(1+'7. INPUT O&amp;N UC'!$N306)</f>
        <v>1980</v>
      </c>
      <c r="Y606" s="148">
        <f>Y$77*'7. INPUT O&amp;N UC'!$L306*'7. INPUT O&amp;N UC'!$M306*(1+'7. INPUT O&amp;N UC'!$N306)</f>
        <v>1980</v>
      </c>
      <c r="Z606" s="148">
        <f>Z$77*'7. INPUT O&amp;N UC'!$L306*'7. INPUT O&amp;N UC'!$M306*(1+'7. INPUT O&amp;N UC'!$N306)</f>
        <v>1980</v>
      </c>
      <c r="AA606" s="148">
        <f>AA$77*'7. INPUT O&amp;N UC'!$L306*'7. INPUT O&amp;N UC'!$M306*(1+'7. INPUT O&amp;N UC'!$N306)</f>
        <v>1980</v>
      </c>
      <c r="AB606" s="148">
        <f>AB$77*'7. INPUT O&amp;N UC'!$L306*'7. INPUT O&amp;N UC'!$M306*(1+'7. INPUT O&amp;N UC'!$N306)</f>
        <v>1980</v>
      </c>
      <c r="AC606" s="148">
        <f>AC$77*'7. INPUT O&amp;N UC'!$L306*'7. INPUT O&amp;N UC'!$M306*(1+'7. INPUT O&amp;N UC'!$N306)</f>
        <v>1980</v>
      </c>
      <c r="AD606" s="148">
        <f>AD$77*'7. INPUT O&amp;N UC'!$L306*'7. INPUT O&amp;N UC'!$M306*(1+'7. INPUT O&amp;N UC'!$N306)</f>
        <v>1980</v>
      </c>
      <c r="AE606" s="148">
        <f>AE$77*'7. INPUT O&amp;N UC'!$L306*'7. INPUT O&amp;N UC'!$M306*(1+'7. INPUT O&amp;N UC'!$N306)</f>
        <v>1980</v>
      </c>
      <c r="AF606" s="148">
        <f>AF$77*'7. INPUT O&amp;N UC'!$L306*'7. INPUT O&amp;N UC'!$M306*(1+'7. INPUT O&amp;N UC'!$N306)</f>
        <v>1980</v>
      </c>
      <c r="AG606" s="148">
        <f>AG$77*'7. INPUT O&amp;N UC'!$L306*'7. INPUT O&amp;N UC'!$M306*(1+'7. INPUT O&amp;N UC'!$N306)</f>
        <v>1980</v>
      </c>
      <c r="AH606" s="148">
        <f>AH$77*'7. INPUT O&amp;N UC'!$L306*'7. INPUT O&amp;N UC'!$M306*(1+'7. INPUT O&amp;N UC'!$N306)</f>
        <v>1980</v>
      </c>
      <c r="AI606" s="148">
        <f>AI$77*'7. INPUT O&amp;N UC'!$L306*'7. INPUT O&amp;N UC'!$M306*(1+'7. INPUT O&amp;N UC'!$N306)</f>
        <v>1980</v>
      </c>
      <c r="AJ606" s="148">
        <f>AJ$77*'7. INPUT O&amp;N UC'!$L306*'7. INPUT O&amp;N UC'!$M306*(1+'7. INPUT O&amp;N UC'!$N306)^2</f>
        <v>1960.2</v>
      </c>
      <c r="AK606" s="148">
        <f>AK$77*'7. INPUT O&amp;N UC'!$L306*'7. INPUT O&amp;N UC'!$M306*(1+'7. INPUT O&amp;N UC'!$N306)^2</f>
        <v>1960.2</v>
      </c>
      <c r="AL606" s="148">
        <f>AL$77*'7. INPUT O&amp;N UC'!$L306*'7. INPUT O&amp;N UC'!$M306*(1+'7. INPUT O&amp;N UC'!$N306)^2</f>
        <v>1960.2</v>
      </c>
      <c r="AM606" s="148">
        <f>AM$77*'7. INPUT O&amp;N UC'!$L306*'7. INPUT O&amp;N UC'!$M306*(1+'7. INPUT O&amp;N UC'!$N306)^2</f>
        <v>1960.2</v>
      </c>
      <c r="AN606" s="148">
        <f>AN$77*'7. INPUT O&amp;N UC'!$L306*'7. INPUT O&amp;N UC'!$M306*(1+'7. INPUT O&amp;N UC'!$N306)^2</f>
        <v>1960.2</v>
      </c>
      <c r="AO606" s="148">
        <f>AO$77*'7. INPUT O&amp;N UC'!$L306*'7. INPUT O&amp;N UC'!$M306*(1+'7. INPUT O&amp;N UC'!$N306)^2</f>
        <v>1960.2</v>
      </c>
      <c r="AP606" s="148">
        <f>AP$77*'7. INPUT O&amp;N UC'!$L306*'7. INPUT O&amp;N UC'!$M306*(1+'7. INPUT O&amp;N UC'!$N306)^2</f>
        <v>1960.2</v>
      </c>
      <c r="AQ606" s="148">
        <f>AQ$77*'7. INPUT O&amp;N UC'!$L306*'7. INPUT O&amp;N UC'!$M306*(1+'7. INPUT O&amp;N UC'!$N306)^2</f>
        <v>1960.2</v>
      </c>
      <c r="AR606" s="148">
        <f>AR$77*'7. INPUT O&amp;N UC'!$L306*'7. INPUT O&amp;N UC'!$M306*(1+'7. INPUT O&amp;N UC'!$N306)^2</f>
        <v>1960.2</v>
      </c>
      <c r="AS606" s="148">
        <f>AS$77*'7. INPUT O&amp;N UC'!$L306*'7. INPUT O&amp;N UC'!$M306*(1+'7. INPUT O&amp;N UC'!$N306)^2</f>
        <v>1960.2</v>
      </c>
      <c r="AT606" s="148">
        <f>AT$77*'7. INPUT O&amp;N UC'!$L306*'7. INPUT O&amp;N UC'!$M306*(1+'7. INPUT O&amp;N UC'!$N306)^2</f>
        <v>1960.2</v>
      </c>
      <c r="AU606" s="148">
        <f>AU$77*'7. INPUT O&amp;N UC'!$L306*'7. INPUT O&amp;N UC'!$M306*(1+'7. INPUT O&amp;N UC'!$N306)^2</f>
        <v>1960.2</v>
      </c>
      <c r="AV606" s="148">
        <f>AV$77*'7. INPUT O&amp;N UC'!$L306*'7. INPUT O&amp;N UC'!$M306*(1+'7. INPUT O&amp;N UC'!$N306)^3</f>
        <v>0</v>
      </c>
      <c r="AW606" s="148">
        <f>AW$77*'7. INPUT O&amp;N UC'!$L306*'7. INPUT O&amp;N UC'!$M306*(1+'7. INPUT O&amp;N UC'!$N306)^3</f>
        <v>0</v>
      </c>
      <c r="AX606" s="148">
        <f>AX$77*'7. INPUT O&amp;N UC'!$L306*'7. INPUT O&amp;N UC'!$M306*(1+'7. INPUT O&amp;N UC'!$N306)^3</f>
        <v>0</v>
      </c>
      <c r="AY606" s="148">
        <f>AY$77*'7. INPUT O&amp;N UC'!$L306*'7. INPUT O&amp;N UC'!$M306*(1+'7. INPUT O&amp;N UC'!$N306)^3</f>
        <v>0</v>
      </c>
      <c r="AZ606" s="148">
        <f>AZ$77*'7. INPUT O&amp;N UC'!$L306*'7. INPUT O&amp;N UC'!$M306*(1+'7. INPUT O&amp;N UC'!$N306)^3</f>
        <v>0</v>
      </c>
      <c r="BA606" s="148">
        <f>BA$77*'7. INPUT O&amp;N UC'!$L306*'7. INPUT O&amp;N UC'!$M306*(1+'7. INPUT O&amp;N UC'!$N306)^3</f>
        <v>0</v>
      </c>
      <c r="BB606" s="148">
        <f>BB$77*'7. INPUT O&amp;N UC'!$L306*'7. INPUT O&amp;N UC'!$M306*(1+'7. INPUT O&amp;N UC'!$N306)^3</f>
        <v>0</v>
      </c>
      <c r="BC606" s="148">
        <f>BC$77*'7. INPUT O&amp;N UC'!$L306*'7. INPUT O&amp;N UC'!$M306*(1+'7. INPUT O&amp;N UC'!$N306)^3</f>
        <v>0</v>
      </c>
      <c r="BD606" s="148">
        <f>BD$77*'7. INPUT O&amp;N UC'!$L306*'7. INPUT O&amp;N UC'!$M306*(1+'7. INPUT O&amp;N UC'!$N306)^3</f>
        <v>0</v>
      </c>
      <c r="BE606" s="148">
        <f>BE$77*'7. INPUT O&amp;N UC'!$L306*'7. INPUT O&amp;N UC'!$M306*(1+'7. INPUT O&amp;N UC'!$N306)^3</f>
        <v>0</v>
      </c>
      <c r="BF606" s="148">
        <f>BF$77*'7. INPUT O&amp;N UC'!$L306*'7. INPUT O&amp;N UC'!$M306*(1+'7. INPUT O&amp;N UC'!$N306)^3</f>
        <v>0</v>
      </c>
      <c r="BG606" s="148">
        <f>BG$77*'7. INPUT O&amp;N UC'!$L306*'7. INPUT O&amp;N UC'!$M306*(1+'7. INPUT O&amp;N UC'!$N306)^3</f>
        <v>0</v>
      </c>
      <c r="BH606" s="148">
        <f>BH$77*'7. INPUT O&amp;N UC'!$L306*'7. INPUT O&amp;N UC'!$M306*(1+'7. INPUT O&amp;N UC'!$N306)^4</f>
        <v>0</v>
      </c>
      <c r="BI606" s="148">
        <f>BI$77*'7. INPUT O&amp;N UC'!$L306*'7. INPUT O&amp;N UC'!$M306*(1+'7. INPUT O&amp;N UC'!$N306)^4</f>
        <v>0</v>
      </c>
      <c r="BJ606" s="148">
        <f>BJ$77*'7. INPUT O&amp;N UC'!$L306*'7. INPUT O&amp;N UC'!$M306*(1+'7. INPUT O&amp;N UC'!$N306)^4</f>
        <v>0</v>
      </c>
      <c r="BK606" s="148">
        <f>BK$77*'7. INPUT O&amp;N UC'!$L306*'7. INPUT O&amp;N UC'!$M306*(1+'7. INPUT O&amp;N UC'!$N306)^4</f>
        <v>0</v>
      </c>
      <c r="BL606" s="148">
        <f>BL$77*'7. INPUT O&amp;N UC'!$L306*'7. INPUT O&amp;N UC'!$M306*(1+'7. INPUT O&amp;N UC'!$N306)^4</f>
        <v>0</v>
      </c>
      <c r="BM606" s="148">
        <f>BM$77*'7. INPUT O&amp;N UC'!$L306*'7. INPUT O&amp;N UC'!$M306*(1+'7. INPUT O&amp;N UC'!$N306)^4</f>
        <v>0</v>
      </c>
      <c r="BN606" s="148">
        <f>BN$77*'7. INPUT O&amp;N UC'!$L306*'7. INPUT O&amp;N UC'!$M306*(1+'7. INPUT O&amp;N UC'!$N306)^4</f>
        <v>0</v>
      </c>
      <c r="BO606" s="148">
        <f>BO$77*'7. INPUT O&amp;N UC'!$L306*'7. INPUT O&amp;N UC'!$M306*(1+'7. INPUT O&amp;N UC'!$N306)^4</f>
        <v>0</v>
      </c>
      <c r="BP606" s="148">
        <f>BP$77*'7. INPUT O&amp;N UC'!$L306*'7. INPUT O&amp;N UC'!$M306*(1+'7. INPUT O&amp;N UC'!$N306)^4</f>
        <v>0</v>
      </c>
      <c r="BQ606" s="148">
        <f>BQ$77*'7. INPUT O&amp;N UC'!$L306*'7. INPUT O&amp;N UC'!$M306*(1+'7. INPUT O&amp;N UC'!$N306)^4</f>
        <v>0</v>
      </c>
      <c r="BR606" s="148">
        <f>BR$77*'7. INPUT O&amp;N UC'!$L306*'7. INPUT O&amp;N UC'!$M306*(1+'7. INPUT O&amp;N UC'!$N306)^4</f>
        <v>0</v>
      </c>
      <c r="BS606" s="148">
        <f>BS$77*'7. INPUT O&amp;N UC'!$L306*'7. INPUT O&amp;N UC'!$M306*(1+'7. INPUT O&amp;N UC'!$N306)^4</f>
        <v>0</v>
      </c>
    </row>
    <row r="607" spans="2:71" s="80" customFormat="1" outlineLevel="2">
      <c r="B607" s="129" t="str">
        <f>'7. INPUT O&amp;N UC'!D307</f>
        <v>O&amp;N UC-4.6.2-Item #6</v>
      </c>
      <c r="C607" s="129" t="str">
        <f>'7. INPUT O&amp;N UC'!F307</f>
        <v>Alarming Sounds - EPU Maint</v>
      </c>
      <c r="E607" s="148">
        <f t="shared" si="317"/>
        <v>13056.48</v>
      </c>
      <c r="F607" s="148">
        <f t="shared" si="318"/>
        <v>3600</v>
      </c>
      <c r="G607" s="148">
        <f t="shared" si="319"/>
        <v>4752</v>
      </c>
      <c r="H607" s="148">
        <f t="shared" si="320"/>
        <v>4704.4799999999996</v>
      </c>
      <c r="I607" s="148">
        <f t="shared" si="321"/>
        <v>0</v>
      </c>
      <c r="J607" s="148">
        <f t="shared" si="322"/>
        <v>0</v>
      </c>
      <c r="K607" s="159"/>
      <c r="L607" s="148">
        <f>L$77*'7. INPUT O&amp;N UC'!$L307*'7. INPUT O&amp;N UC'!$M307</f>
        <v>0</v>
      </c>
      <c r="M607" s="148">
        <f>M$77*'7. INPUT O&amp;N UC'!$L307*'7. INPUT O&amp;N UC'!$M307</f>
        <v>100</v>
      </c>
      <c r="N607" s="148">
        <f>N$77*'7. INPUT O&amp;N UC'!$L307*'7. INPUT O&amp;N UC'!$M307</f>
        <v>100</v>
      </c>
      <c r="O607" s="148">
        <f>O$77*'7. INPUT O&amp;N UC'!$L307*'7. INPUT O&amp;N UC'!$M307</f>
        <v>200</v>
      </c>
      <c r="P607" s="148">
        <f>P$77*'7. INPUT O&amp;N UC'!$L307*'7. INPUT O&amp;N UC'!$M307</f>
        <v>400</v>
      </c>
      <c r="Q607" s="148">
        <f>Q$77*'7. INPUT O&amp;N UC'!$L307*'7. INPUT O&amp;N UC'!$M307</f>
        <v>400</v>
      </c>
      <c r="R607" s="148">
        <f>R$77*'7. INPUT O&amp;N UC'!$L307*'7. INPUT O&amp;N UC'!$M307</f>
        <v>400</v>
      </c>
      <c r="S607" s="148">
        <f>S$77*'7. INPUT O&amp;N UC'!$L307*'7. INPUT O&amp;N UC'!$M307</f>
        <v>400</v>
      </c>
      <c r="T607" s="148">
        <f>T$77*'7. INPUT O&amp;N UC'!$L307*'7. INPUT O&amp;N UC'!$M307</f>
        <v>400</v>
      </c>
      <c r="U607" s="148">
        <f>U$77*'7. INPUT O&amp;N UC'!$L307*'7. INPUT O&amp;N UC'!$M307</f>
        <v>400</v>
      </c>
      <c r="V607" s="148">
        <f>V$77*'7. INPUT O&amp;N UC'!$L307*'7. INPUT O&amp;N UC'!$M307</f>
        <v>400</v>
      </c>
      <c r="W607" s="148">
        <f>W$77*'7. INPUT O&amp;N UC'!$L307*'7. INPUT O&amp;N UC'!$M307</f>
        <v>400</v>
      </c>
      <c r="X607" s="148">
        <f>X$77*'7. INPUT O&amp;N UC'!$L307*'7. INPUT O&amp;N UC'!$M307*(1+'7. INPUT O&amp;N UC'!$N307)</f>
        <v>396</v>
      </c>
      <c r="Y607" s="148">
        <f>Y$77*'7. INPUT O&amp;N UC'!$L307*'7. INPUT O&amp;N UC'!$M307*(1+'7. INPUT O&amp;N UC'!$N307)</f>
        <v>396</v>
      </c>
      <c r="Z607" s="148">
        <f>Z$77*'7. INPUT O&amp;N UC'!$L307*'7. INPUT O&amp;N UC'!$M307*(1+'7. INPUT O&amp;N UC'!$N307)</f>
        <v>396</v>
      </c>
      <c r="AA607" s="148">
        <f>AA$77*'7. INPUT O&amp;N UC'!$L307*'7. INPUT O&amp;N UC'!$M307*(1+'7. INPUT O&amp;N UC'!$N307)</f>
        <v>396</v>
      </c>
      <c r="AB607" s="148">
        <f>AB$77*'7. INPUT O&amp;N UC'!$L307*'7. INPUT O&amp;N UC'!$M307*(1+'7. INPUT O&amp;N UC'!$N307)</f>
        <v>396</v>
      </c>
      <c r="AC607" s="148">
        <f>AC$77*'7. INPUT O&amp;N UC'!$L307*'7. INPUT O&amp;N UC'!$M307*(1+'7. INPUT O&amp;N UC'!$N307)</f>
        <v>396</v>
      </c>
      <c r="AD607" s="148">
        <f>AD$77*'7. INPUT O&amp;N UC'!$L307*'7. INPUT O&amp;N UC'!$M307*(1+'7. INPUT O&amp;N UC'!$N307)</f>
        <v>396</v>
      </c>
      <c r="AE607" s="148">
        <f>AE$77*'7. INPUT O&amp;N UC'!$L307*'7. INPUT O&amp;N UC'!$M307*(1+'7. INPUT O&amp;N UC'!$N307)</f>
        <v>396</v>
      </c>
      <c r="AF607" s="148">
        <f>AF$77*'7. INPUT O&amp;N UC'!$L307*'7. INPUT O&amp;N UC'!$M307*(1+'7. INPUT O&amp;N UC'!$N307)</f>
        <v>396</v>
      </c>
      <c r="AG607" s="148">
        <f>AG$77*'7. INPUT O&amp;N UC'!$L307*'7. INPUT O&amp;N UC'!$M307*(1+'7. INPUT O&amp;N UC'!$N307)</f>
        <v>396</v>
      </c>
      <c r="AH607" s="148">
        <f>AH$77*'7. INPUT O&amp;N UC'!$L307*'7. INPUT O&amp;N UC'!$M307*(1+'7. INPUT O&amp;N UC'!$N307)</f>
        <v>396</v>
      </c>
      <c r="AI607" s="148">
        <f>AI$77*'7. INPUT O&amp;N UC'!$L307*'7. INPUT O&amp;N UC'!$M307*(1+'7. INPUT O&amp;N UC'!$N307)</f>
        <v>396</v>
      </c>
      <c r="AJ607" s="148">
        <f>AJ$77*'7. INPUT O&amp;N UC'!$L307*'7. INPUT O&amp;N UC'!$M307*(1+'7. INPUT O&amp;N UC'!$N307)^2</f>
        <v>392.03999999999996</v>
      </c>
      <c r="AK607" s="148">
        <f>AK$77*'7. INPUT O&amp;N UC'!$L307*'7. INPUT O&amp;N UC'!$M307*(1+'7. INPUT O&amp;N UC'!$N307)^2</f>
        <v>392.03999999999996</v>
      </c>
      <c r="AL607" s="148">
        <f>AL$77*'7. INPUT O&amp;N UC'!$L307*'7. INPUT O&amp;N UC'!$M307*(1+'7. INPUT O&amp;N UC'!$N307)^2</f>
        <v>392.03999999999996</v>
      </c>
      <c r="AM607" s="148">
        <f>AM$77*'7. INPUT O&amp;N UC'!$L307*'7. INPUT O&amp;N UC'!$M307*(1+'7. INPUT O&amp;N UC'!$N307)^2</f>
        <v>392.03999999999996</v>
      </c>
      <c r="AN607" s="148">
        <f>AN$77*'7. INPUT O&amp;N UC'!$L307*'7. INPUT O&amp;N UC'!$M307*(1+'7. INPUT O&amp;N UC'!$N307)^2</f>
        <v>392.03999999999996</v>
      </c>
      <c r="AO607" s="148">
        <f>AO$77*'7. INPUT O&amp;N UC'!$L307*'7. INPUT O&amp;N UC'!$M307*(1+'7. INPUT O&amp;N UC'!$N307)^2</f>
        <v>392.03999999999996</v>
      </c>
      <c r="AP607" s="148">
        <f>AP$77*'7. INPUT O&amp;N UC'!$L307*'7. INPUT O&amp;N UC'!$M307*(1+'7. INPUT O&amp;N UC'!$N307)^2</f>
        <v>392.03999999999996</v>
      </c>
      <c r="AQ607" s="148">
        <f>AQ$77*'7. INPUT O&amp;N UC'!$L307*'7. INPUT O&amp;N UC'!$M307*(1+'7. INPUT O&amp;N UC'!$N307)^2</f>
        <v>392.03999999999996</v>
      </c>
      <c r="AR607" s="148">
        <f>AR$77*'7. INPUT O&amp;N UC'!$L307*'7. INPUT O&amp;N UC'!$M307*(1+'7. INPUT O&amp;N UC'!$N307)^2</f>
        <v>392.03999999999996</v>
      </c>
      <c r="AS607" s="148">
        <f>AS$77*'7. INPUT O&amp;N UC'!$L307*'7. INPUT O&amp;N UC'!$M307*(1+'7. INPUT O&amp;N UC'!$N307)^2</f>
        <v>392.03999999999996</v>
      </c>
      <c r="AT607" s="148">
        <f>AT$77*'7. INPUT O&amp;N UC'!$L307*'7. INPUT O&amp;N UC'!$M307*(1+'7. INPUT O&amp;N UC'!$N307)^2</f>
        <v>392.03999999999996</v>
      </c>
      <c r="AU607" s="148">
        <f>AU$77*'7. INPUT O&amp;N UC'!$L307*'7. INPUT O&amp;N UC'!$M307*(1+'7. INPUT O&amp;N UC'!$N307)^2</f>
        <v>392.03999999999996</v>
      </c>
      <c r="AV607" s="148">
        <f>AV$77*'7. INPUT O&amp;N UC'!$L307*'7. INPUT O&amp;N UC'!$M307*(1+'7. INPUT O&amp;N UC'!$N307)^3</f>
        <v>0</v>
      </c>
      <c r="AW607" s="148">
        <f>AW$77*'7. INPUT O&amp;N UC'!$L307*'7. INPUT O&amp;N UC'!$M307*(1+'7. INPUT O&amp;N UC'!$N307)^3</f>
        <v>0</v>
      </c>
      <c r="AX607" s="148">
        <f>AX$77*'7. INPUT O&amp;N UC'!$L307*'7. INPUT O&amp;N UC'!$M307*(1+'7. INPUT O&amp;N UC'!$N307)^3</f>
        <v>0</v>
      </c>
      <c r="AY607" s="148">
        <f>AY$77*'7. INPUT O&amp;N UC'!$L307*'7. INPUT O&amp;N UC'!$M307*(1+'7. INPUT O&amp;N UC'!$N307)^3</f>
        <v>0</v>
      </c>
      <c r="AZ607" s="148">
        <f>AZ$77*'7. INPUT O&amp;N UC'!$L307*'7. INPUT O&amp;N UC'!$M307*(1+'7. INPUT O&amp;N UC'!$N307)^3</f>
        <v>0</v>
      </c>
      <c r="BA607" s="148">
        <f>BA$77*'7. INPUT O&amp;N UC'!$L307*'7. INPUT O&amp;N UC'!$M307*(1+'7. INPUT O&amp;N UC'!$N307)^3</f>
        <v>0</v>
      </c>
      <c r="BB607" s="148">
        <f>BB$77*'7. INPUT O&amp;N UC'!$L307*'7. INPUT O&amp;N UC'!$M307*(1+'7. INPUT O&amp;N UC'!$N307)^3</f>
        <v>0</v>
      </c>
      <c r="BC607" s="148">
        <f>BC$77*'7. INPUT O&amp;N UC'!$L307*'7. INPUT O&amp;N UC'!$M307*(1+'7. INPUT O&amp;N UC'!$N307)^3</f>
        <v>0</v>
      </c>
      <c r="BD607" s="148">
        <f>BD$77*'7. INPUT O&amp;N UC'!$L307*'7. INPUT O&amp;N UC'!$M307*(1+'7. INPUT O&amp;N UC'!$N307)^3</f>
        <v>0</v>
      </c>
      <c r="BE607" s="148">
        <f>BE$77*'7. INPUT O&amp;N UC'!$L307*'7. INPUT O&amp;N UC'!$M307*(1+'7. INPUT O&amp;N UC'!$N307)^3</f>
        <v>0</v>
      </c>
      <c r="BF607" s="148">
        <f>BF$77*'7. INPUT O&amp;N UC'!$L307*'7. INPUT O&amp;N UC'!$M307*(1+'7. INPUT O&amp;N UC'!$N307)^3</f>
        <v>0</v>
      </c>
      <c r="BG607" s="148">
        <f>BG$77*'7. INPUT O&amp;N UC'!$L307*'7. INPUT O&amp;N UC'!$M307*(1+'7. INPUT O&amp;N UC'!$N307)^3</f>
        <v>0</v>
      </c>
      <c r="BH607" s="148">
        <f>BH$77*'7. INPUT O&amp;N UC'!$L307*'7. INPUT O&amp;N UC'!$M307*(1+'7. INPUT O&amp;N UC'!$N307)^4</f>
        <v>0</v>
      </c>
      <c r="BI607" s="148">
        <f>BI$77*'7. INPUT O&amp;N UC'!$L307*'7. INPUT O&amp;N UC'!$M307*(1+'7. INPUT O&amp;N UC'!$N307)^4</f>
        <v>0</v>
      </c>
      <c r="BJ607" s="148">
        <f>BJ$77*'7. INPUT O&amp;N UC'!$L307*'7. INPUT O&amp;N UC'!$M307*(1+'7. INPUT O&amp;N UC'!$N307)^4</f>
        <v>0</v>
      </c>
      <c r="BK607" s="148">
        <f>BK$77*'7. INPUT O&amp;N UC'!$L307*'7. INPUT O&amp;N UC'!$M307*(1+'7. INPUT O&amp;N UC'!$N307)^4</f>
        <v>0</v>
      </c>
      <c r="BL607" s="148">
        <f>BL$77*'7. INPUT O&amp;N UC'!$L307*'7. INPUT O&amp;N UC'!$M307*(1+'7. INPUT O&amp;N UC'!$N307)^4</f>
        <v>0</v>
      </c>
      <c r="BM607" s="148">
        <f>BM$77*'7. INPUT O&amp;N UC'!$L307*'7. INPUT O&amp;N UC'!$M307*(1+'7. INPUT O&amp;N UC'!$N307)^4</f>
        <v>0</v>
      </c>
      <c r="BN607" s="148">
        <f>BN$77*'7. INPUT O&amp;N UC'!$L307*'7. INPUT O&amp;N UC'!$M307*(1+'7. INPUT O&amp;N UC'!$N307)^4</f>
        <v>0</v>
      </c>
      <c r="BO607" s="148">
        <f>BO$77*'7. INPUT O&amp;N UC'!$L307*'7. INPUT O&amp;N UC'!$M307*(1+'7. INPUT O&amp;N UC'!$N307)^4</f>
        <v>0</v>
      </c>
      <c r="BP607" s="148">
        <f>BP$77*'7. INPUT O&amp;N UC'!$L307*'7. INPUT O&amp;N UC'!$M307*(1+'7. INPUT O&amp;N UC'!$N307)^4</f>
        <v>0</v>
      </c>
      <c r="BQ607" s="148">
        <f>BQ$77*'7. INPUT O&amp;N UC'!$L307*'7. INPUT O&amp;N UC'!$M307*(1+'7. INPUT O&amp;N UC'!$N307)^4</f>
        <v>0</v>
      </c>
      <c r="BR607" s="148">
        <f>BR$77*'7. INPUT O&amp;N UC'!$L307*'7. INPUT O&amp;N UC'!$M307*(1+'7. INPUT O&amp;N UC'!$N307)^4</f>
        <v>0</v>
      </c>
      <c r="BS607" s="148">
        <f>BS$77*'7. INPUT O&amp;N UC'!$L307*'7. INPUT O&amp;N UC'!$M307*(1+'7. INPUT O&amp;N UC'!$N307)^4</f>
        <v>0</v>
      </c>
    </row>
    <row r="608" spans="2:71" s="80" customFormat="1" ht="19" outlineLevel="2">
      <c r="B608" s="129" t="str">
        <f>'7. INPUT O&amp;N UC'!D308</f>
        <v>O&amp;N UC-4.6.2-Item #7</v>
      </c>
      <c r="C608" s="129">
        <f>'7. INPUT O&amp;N UC'!F308</f>
        <v>0</v>
      </c>
      <c r="E608" s="148">
        <f t="shared" si="317"/>
        <v>0</v>
      </c>
      <c r="F608" s="148">
        <f t="shared" si="318"/>
        <v>0</v>
      </c>
      <c r="G608" s="148">
        <f t="shared" si="319"/>
        <v>0</v>
      </c>
      <c r="H608" s="148">
        <f t="shared" si="320"/>
        <v>0</v>
      </c>
      <c r="I608" s="148">
        <f t="shared" si="321"/>
        <v>0</v>
      </c>
      <c r="J608" s="148">
        <f t="shared" si="322"/>
        <v>0</v>
      </c>
      <c r="K608" s="158"/>
      <c r="L608" s="148">
        <f>L$77*'7. INPUT O&amp;N UC'!$L308*'7. INPUT O&amp;N UC'!$M308</f>
        <v>0</v>
      </c>
      <c r="M608" s="148">
        <f>M$77*'7. INPUT O&amp;N UC'!$L308*'7. INPUT O&amp;N UC'!$M308</f>
        <v>0</v>
      </c>
      <c r="N608" s="148">
        <f>N$77*'7. INPUT O&amp;N UC'!$L308*'7. INPUT O&amp;N UC'!$M308</f>
        <v>0</v>
      </c>
      <c r="O608" s="148">
        <f>O$77*'7. INPUT O&amp;N UC'!$L308*'7. INPUT O&amp;N UC'!$M308</f>
        <v>0</v>
      </c>
      <c r="P608" s="148">
        <f>P$77*'7. INPUT O&amp;N UC'!$L308*'7. INPUT O&amp;N UC'!$M308</f>
        <v>0</v>
      </c>
      <c r="Q608" s="148">
        <f>Q$77*'7. INPUT O&amp;N UC'!$L308*'7. INPUT O&amp;N UC'!$M308</f>
        <v>0</v>
      </c>
      <c r="R608" s="148">
        <f>R$77*'7. INPUT O&amp;N UC'!$L308*'7. INPUT O&amp;N UC'!$M308</f>
        <v>0</v>
      </c>
      <c r="S608" s="148">
        <f>S$77*'7. INPUT O&amp;N UC'!$L308*'7. INPUT O&amp;N UC'!$M308</f>
        <v>0</v>
      </c>
      <c r="T608" s="148">
        <f>T$77*'7. INPUT O&amp;N UC'!$L308*'7. INPUT O&amp;N UC'!$M308</f>
        <v>0</v>
      </c>
      <c r="U608" s="148">
        <f>U$77*'7. INPUT O&amp;N UC'!$L308*'7. INPUT O&amp;N UC'!$M308</f>
        <v>0</v>
      </c>
      <c r="V608" s="148">
        <f>V$77*'7. INPUT O&amp;N UC'!$L308*'7. INPUT O&amp;N UC'!$M308</f>
        <v>0</v>
      </c>
      <c r="W608" s="148">
        <f>W$77*'7. INPUT O&amp;N UC'!$L308*'7. INPUT O&amp;N UC'!$M308</f>
        <v>0</v>
      </c>
      <c r="X608" s="148">
        <f>X$77*'7. INPUT O&amp;N UC'!$L308*'7. INPUT O&amp;N UC'!$M308*(1+'7. INPUT O&amp;N UC'!$N308)</f>
        <v>0</v>
      </c>
      <c r="Y608" s="148">
        <f>Y$77*'7. INPUT O&amp;N UC'!$L308*'7. INPUT O&amp;N UC'!$M308*(1+'7. INPUT O&amp;N UC'!$N308)</f>
        <v>0</v>
      </c>
      <c r="Z608" s="148">
        <f>Z$77*'7. INPUT O&amp;N UC'!$L308*'7. INPUT O&amp;N UC'!$M308*(1+'7. INPUT O&amp;N UC'!$N308)</f>
        <v>0</v>
      </c>
      <c r="AA608" s="148">
        <f>AA$77*'7. INPUT O&amp;N UC'!$L308*'7. INPUT O&amp;N UC'!$M308*(1+'7. INPUT O&amp;N UC'!$N308)</f>
        <v>0</v>
      </c>
      <c r="AB608" s="148">
        <f>AB$77*'7. INPUT O&amp;N UC'!$L308*'7. INPUT O&amp;N UC'!$M308*(1+'7. INPUT O&amp;N UC'!$N308)</f>
        <v>0</v>
      </c>
      <c r="AC608" s="148">
        <f>AC$77*'7. INPUT O&amp;N UC'!$L308*'7. INPUT O&amp;N UC'!$M308*(1+'7. INPUT O&amp;N UC'!$N308)</f>
        <v>0</v>
      </c>
      <c r="AD608" s="148">
        <f>AD$77*'7. INPUT O&amp;N UC'!$L308*'7. INPUT O&amp;N UC'!$M308*(1+'7. INPUT O&amp;N UC'!$N308)</f>
        <v>0</v>
      </c>
      <c r="AE608" s="148">
        <f>AE$77*'7. INPUT O&amp;N UC'!$L308*'7. INPUT O&amp;N UC'!$M308*(1+'7. INPUT O&amp;N UC'!$N308)</f>
        <v>0</v>
      </c>
      <c r="AF608" s="148">
        <f>AF$77*'7. INPUT O&amp;N UC'!$L308*'7. INPUT O&amp;N UC'!$M308*(1+'7. INPUT O&amp;N UC'!$N308)</f>
        <v>0</v>
      </c>
      <c r="AG608" s="148">
        <f>AG$77*'7. INPUT O&amp;N UC'!$L308*'7. INPUT O&amp;N UC'!$M308*(1+'7. INPUT O&amp;N UC'!$N308)</f>
        <v>0</v>
      </c>
      <c r="AH608" s="148">
        <f>AH$77*'7. INPUT O&amp;N UC'!$L308*'7. INPUT O&amp;N UC'!$M308*(1+'7. INPUT O&amp;N UC'!$N308)</f>
        <v>0</v>
      </c>
      <c r="AI608" s="148">
        <f>AI$77*'7. INPUT O&amp;N UC'!$L308*'7. INPUT O&amp;N UC'!$M308*(1+'7. INPUT O&amp;N UC'!$N308)</f>
        <v>0</v>
      </c>
      <c r="AJ608" s="148">
        <f>AJ$77*'7. INPUT O&amp;N UC'!$L308*'7. INPUT O&amp;N UC'!$M308*(1+'7. INPUT O&amp;N UC'!$N308)^2</f>
        <v>0</v>
      </c>
      <c r="AK608" s="148">
        <f>AK$77*'7. INPUT O&amp;N UC'!$L308*'7. INPUT O&amp;N UC'!$M308*(1+'7. INPUT O&amp;N UC'!$N308)^2</f>
        <v>0</v>
      </c>
      <c r="AL608" s="148">
        <f>AL$77*'7. INPUT O&amp;N UC'!$L308*'7. INPUT O&amp;N UC'!$M308*(1+'7. INPUT O&amp;N UC'!$N308)^2</f>
        <v>0</v>
      </c>
      <c r="AM608" s="148">
        <f>AM$77*'7. INPUT O&amp;N UC'!$L308*'7. INPUT O&amp;N UC'!$M308*(1+'7. INPUT O&amp;N UC'!$N308)^2</f>
        <v>0</v>
      </c>
      <c r="AN608" s="148">
        <f>AN$77*'7. INPUT O&amp;N UC'!$L308*'7. INPUT O&amp;N UC'!$M308*(1+'7. INPUT O&amp;N UC'!$N308)^2</f>
        <v>0</v>
      </c>
      <c r="AO608" s="148">
        <f>AO$77*'7. INPUT O&amp;N UC'!$L308*'7. INPUT O&amp;N UC'!$M308*(1+'7. INPUT O&amp;N UC'!$N308)^2</f>
        <v>0</v>
      </c>
      <c r="AP608" s="148">
        <f>AP$77*'7. INPUT O&amp;N UC'!$L308*'7. INPUT O&amp;N UC'!$M308*(1+'7. INPUT O&amp;N UC'!$N308)^2</f>
        <v>0</v>
      </c>
      <c r="AQ608" s="148">
        <f>AQ$77*'7. INPUT O&amp;N UC'!$L308*'7. INPUT O&amp;N UC'!$M308*(1+'7. INPUT O&amp;N UC'!$N308)^2</f>
        <v>0</v>
      </c>
      <c r="AR608" s="148">
        <f>AR$77*'7. INPUT O&amp;N UC'!$L308*'7. INPUT O&amp;N UC'!$M308*(1+'7. INPUT O&amp;N UC'!$N308)^2</f>
        <v>0</v>
      </c>
      <c r="AS608" s="148">
        <f>AS$77*'7. INPUT O&amp;N UC'!$L308*'7. INPUT O&amp;N UC'!$M308*(1+'7. INPUT O&amp;N UC'!$N308)^2</f>
        <v>0</v>
      </c>
      <c r="AT608" s="148">
        <f>AT$77*'7. INPUT O&amp;N UC'!$L308*'7. INPUT O&amp;N UC'!$M308*(1+'7. INPUT O&amp;N UC'!$N308)^2</f>
        <v>0</v>
      </c>
      <c r="AU608" s="148">
        <f>AU$77*'7. INPUT O&amp;N UC'!$L308*'7. INPUT O&amp;N UC'!$M308*(1+'7. INPUT O&amp;N UC'!$N308)^2</f>
        <v>0</v>
      </c>
      <c r="AV608" s="148">
        <f>AV$77*'7. INPUT O&amp;N UC'!$L308*'7. INPUT O&amp;N UC'!$M308*(1+'7. INPUT O&amp;N UC'!$N308)^3</f>
        <v>0</v>
      </c>
      <c r="AW608" s="148">
        <f>AW$77*'7. INPUT O&amp;N UC'!$L308*'7. INPUT O&amp;N UC'!$M308*(1+'7. INPUT O&amp;N UC'!$N308)^3</f>
        <v>0</v>
      </c>
      <c r="AX608" s="148">
        <f>AX$77*'7. INPUT O&amp;N UC'!$L308*'7. INPUT O&amp;N UC'!$M308*(1+'7. INPUT O&amp;N UC'!$N308)^3</f>
        <v>0</v>
      </c>
      <c r="AY608" s="148">
        <f>AY$77*'7. INPUT O&amp;N UC'!$L308*'7. INPUT O&amp;N UC'!$M308*(1+'7. INPUT O&amp;N UC'!$N308)^3</f>
        <v>0</v>
      </c>
      <c r="AZ608" s="148">
        <f>AZ$77*'7. INPUT O&amp;N UC'!$L308*'7. INPUT O&amp;N UC'!$M308*(1+'7. INPUT O&amp;N UC'!$N308)^3</f>
        <v>0</v>
      </c>
      <c r="BA608" s="148">
        <f>BA$77*'7. INPUT O&amp;N UC'!$L308*'7. INPUT O&amp;N UC'!$M308*(1+'7. INPUT O&amp;N UC'!$N308)^3</f>
        <v>0</v>
      </c>
      <c r="BB608" s="148">
        <f>BB$77*'7. INPUT O&amp;N UC'!$L308*'7. INPUT O&amp;N UC'!$M308*(1+'7. INPUT O&amp;N UC'!$N308)^3</f>
        <v>0</v>
      </c>
      <c r="BC608" s="148">
        <f>BC$77*'7. INPUT O&amp;N UC'!$L308*'7. INPUT O&amp;N UC'!$M308*(1+'7. INPUT O&amp;N UC'!$N308)^3</f>
        <v>0</v>
      </c>
      <c r="BD608" s="148">
        <f>BD$77*'7. INPUT O&amp;N UC'!$L308*'7. INPUT O&amp;N UC'!$M308*(1+'7. INPUT O&amp;N UC'!$N308)^3</f>
        <v>0</v>
      </c>
      <c r="BE608" s="148">
        <f>BE$77*'7. INPUT O&amp;N UC'!$L308*'7. INPUT O&amp;N UC'!$M308*(1+'7. INPUT O&amp;N UC'!$N308)^3</f>
        <v>0</v>
      </c>
      <c r="BF608" s="148">
        <f>BF$77*'7. INPUT O&amp;N UC'!$L308*'7. INPUT O&amp;N UC'!$M308*(1+'7. INPUT O&amp;N UC'!$N308)^3</f>
        <v>0</v>
      </c>
      <c r="BG608" s="148">
        <f>BG$77*'7. INPUT O&amp;N UC'!$L308*'7. INPUT O&amp;N UC'!$M308*(1+'7. INPUT O&amp;N UC'!$N308)^3</f>
        <v>0</v>
      </c>
      <c r="BH608" s="148">
        <f>BH$77*'7. INPUT O&amp;N UC'!$L308*'7. INPUT O&amp;N UC'!$M308*(1+'7. INPUT O&amp;N UC'!$N308)^4</f>
        <v>0</v>
      </c>
      <c r="BI608" s="148">
        <f>BI$77*'7. INPUT O&amp;N UC'!$L308*'7. INPUT O&amp;N UC'!$M308*(1+'7. INPUT O&amp;N UC'!$N308)^4</f>
        <v>0</v>
      </c>
      <c r="BJ608" s="148">
        <f>BJ$77*'7. INPUT O&amp;N UC'!$L308*'7. INPUT O&amp;N UC'!$M308*(1+'7. INPUT O&amp;N UC'!$N308)^4</f>
        <v>0</v>
      </c>
      <c r="BK608" s="148">
        <f>BK$77*'7. INPUT O&amp;N UC'!$L308*'7. INPUT O&amp;N UC'!$M308*(1+'7. INPUT O&amp;N UC'!$N308)^4</f>
        <v>0</v>
      </c>
      <c r="BL608" s="148">
        <f>BL$77*'7. INPUT O&amp;N UC'!$L308*'7. INPUT O&amp;N UC'!$M308*(1+'7. INPUT O&amp;N UC'!$N308)^4</f>
        <v>0</v>
      </c>
      <c r="BM608" s="148">
        <f>BM$77*'7. INPUT O&amp;N UC'!$L308*'7. INPUT O&amp;N UC'!$M308*(1+'7. INPUT O&amp;N UC'!$N308)^4</f>
        <v>0</v>
      </c>
      <c r="BN608" s="148">
        <f>BN$77*'7. INPUT O&amp;N UC'!$L308*'7. INPUT O&amp;N UC'!$M308*(1+'7. INPUT O&amp;N UC'!$N308)^4</f>
        <v>0</v>
      </c>
      <c r="BO608" s="148">
        <f>BO$77*'7. INPUT O&amp;N UC'!$L308*'7. INPUT O&amp;N UC'!$M308*(1+'7. INPUT O&amp;N UC'!$N308)^4</f>
        <v>0</v>
      </c>
      <c r="BP608" s="148">
        <f>BP$77*'7. INPUT O&amp;N UC'!$L308*'7. INPUT O&amp;N UC'!$M308*(1+'7. INPUT O&amp;N UC'!$N308)^4</f>
        <v>0</v>
      </c>
      <c r="BQ608" s="148">
        <f>BQ$77*'7. INPUT O&amp;N UC'!$L308*'7. INPUT O&amp;N UC'!$M308*(1+'7. INPUT O&amp;N UC'!$N308)^4</f>
        <v>0</v>
      </c>
      <c r="BR608" s="148">
        <f>BR$77*'7. INPUT O&amp;N UC'!$L308*'7. INPUT O&amp;N UC'!$M308*(1+'7. INPUT O&amp;N UC'!$N308)^4</f>
        <v>0</v>
      </c>
      <c r="BS608" s="148">
        <f>BS$77*'7. INPUT O&amp;N UC'!$L308*'7. INPUT O&amp;N UC'!$M308*(1+'7. INPUT O&amp;N UC'!$N308)^4</f>
        <v>0</v>
      </c>
    </row>
    <row r="609" spans="2:71" s="80" customFormat="1" ht="16" outlineLevel="2">
      <c r="B609" s="129" t="str">
        <f>'7. INPUT O&amp;N UC'!D309</f>
        <v>O&amp;N UC-4.6.2-Item #8</v>
      </c>
      <c r="C609" s="129">
        <f>'7. INPUT O&amp;N UC'!F309</f>
        <v>0</v>
      </c>
      <c r="E609" s="148">
        <f t="shared" si="317"/>
        <v>0</v>
      </c>
      <c r="F609" s="148">
        <f t="shared" si="318"/>
        <v>0</v>
      </c>
      <c r="G609" s="148">
        <f t="shared" si="319"/>
        <v>0</v>
      </c>
      <c r="H609" s="148">
        <f t="shared" si="320"/>
        <v>0</v>
      </c>
      <c r="I609" s="148">
        <f t="shared" si="321"/>
        <v>0</v>
      </c>
      <c r="J609" s="148">
        <f t="shared" si="322"/>
        <v>0</v>
      </c>
      <c r="K609" s="161"/>
      <c r="L609" s="148">
        <f>L$77*'7. INPUT O&amp;N UC'!$L309*'7. INPUT O&amp;N UC'!$M309</f>
        <v>0</v>
      </c>
      <c r="M609" s="148">
        <f>M$77*'7. INPUT O&amp;N UC'!$L309*'7. INPUT O&amp;N UC'!$M309</f>
        <v>0</v>
      </c>
      <c r="N609" s="148">
        <f>N$77*'7. INPUT O&amp;N UC'!$L309*'7. INPUT O&amp;N UC'!$M309</f>
        <v>0</v>
      </c>
      <c r="O609" s="148">
        <f>O$77*'7. INPUT O&amp;N UC'!$L309*'7. INPUT O&amp;N UC'!$M309</f>
        <v>0</v>
      </c>
      <c r="P609" s="148">
        <f>P$77*'7. INPUT O&amp;N UC'!$L309*'7. INPUT O&amp;N UC'!$M309</f>
        <v>0</v>
      </c>
      <c r="Q609" s="148">
        <f>Q$77*'7. INPUT O&amp;N UC'!$L309*'7. INPUT O&amp;N UC'!$M309</f>
        <v>0</v>
      </c>
      <c r="R609" s="148">
        <f>R$77*'7. INPUT O&amp;N UC'!$L309*'7. INPUT O&amp;N UC'!$M309</f>
        <v>0</v>
      </c>
      <c r="S609" s="148">
        <f>S$77*'7. INPUT O&amp;N UC'!$L309*'7. INPUT O&amp;N UC'!$M309</f>
        <v>0</v>
      </c>
      <c r="T609" s="148">
        <f>T$77*'7. INPUT O&amp;N UC'!$L309*'7. INPUT O&amp;N UC'!$M309</f>
        <v>0</v>
      </c>
      <c r="U609" s="148">
        <f>U$77*'7. INPUT O&amp;N UC'!$L309*'7. INPUT O&amp;N UC'!$M309</f>
        <v>0</v>
      </c>
      <c r="V609" s="148">
        <f>V$77*'7. INPUT O&amp;N UC'!$L309*'7. INPUT O&amp;N UC'!$M309</f>
        <v>0</v>
      </c>
      <c r="W609" s="148">
        <f>W$77*'7. INPUT O&amp;N UC'!$L309*'7. INPUT O&amp;N UC'!$M309</f>
        <v>0</v>
      </c>
      <c r="X609" s="148">
        <f>X$77*'7. INPUT O&amp;N UC'!$L309*'7. INPUT O&amp;N UC'!$M309*(1+'7. INPUT O&amp;N UC'!$N309)</f>
        <v>0</v>
      </c>
      <c r="Y609" s="148">
        <f>Y$77*'7. INPUT O&amp;N UC'!$L309*'7. INPUT O&amp;N UC'!$M309*(1+'7. INPUT O&amp;N UC'!$N309)</f>
        <v>0</v>
      </c>
      <c r="Z609" s="148">
        <f>Z$77*'7. INPUT O&amp;N UC'!$L309*'7. INPUT O&amp;N UC'!$M309*(1+'7. INPUT O&amp;N UC'!$N309)</f>
        <v>0</v>
      </c>
      <c r="AA609" s="148">
        <f>AA$77*'7. INPUT O&amp;N UC'!$L309*'7. INPUT O&amp;N UC'!$M309*(1+'7. INPUT O&amp;N UC'!$N309)</f>
        <v>0</v>
      </c>
      <c r="AB609" s="148">
        <f>AB$77*'7. INPUT O&amp;N UC'!$L309*'7. INPUT O&amp;N UC'!$M309*(1+'7. INPUT O&amp;N UC'!$N309)</f>
        <v>0</v>
      </c>
      <c r="AC609" s="148">
        <f>AC$77*'7. INPUT O&amp;N UC'!$L309*'7. INPUT O&amp;N UC'!$M309*(1+'7. INPUT O&amp;N UC'!$N309)</f>
        <v>0</v>
      </c>
      <c r="AD609" s="148">
        <f>AD$77*'7. INPUT O&amp;N UC'!$L309*'7. INPUT O&amp;N UC'!$M309*(1+'7. INPUT O&amp;N UC'!$N309)</f>
        <v>0</v>
      </c>
      <c r="AE609" s="148">
        <f>AE$77*'7. INPUT O&amp;N UC'!$L309*'7. INPUT O&amp;N UC'!$M309*(1+'7. INPUT O&amp;N UC'!$N309)</f>
        <v>0</v>
      </c>
      <c r="AF609" s="148">
        <f>AF$77*'7. INPUT O&amp;N UC'!$L309*'7. INPUT O&amp;N UC'!$M309*(1+'7. INPUT O&amp;N UC'!$N309)</f>
        <v>0</v>
      </c>
      <c r="AG609" s="148">
        <f>AG$77*'7. INPUT O&amp;N UC'!$L309*'7. INPUT O&amp;N UC'!$M309*(1+'7. INPUT O&amp;N UC'!$N309)</f>
        <v>0</v>
      </c>
      <c r="AH609" s="148">
        <f>AH$77*'7. INPUT O&amp;N UC'!$L309*'7. INPUT O&amp;N UC'!$M309*(1+'7. INPUT O&amp;N UC'!$N309)</f>
        <v>0</v>
      </c>
      <c r="AI609" s="148">
        <f>AI$77*'7. INPUT O&amp;N UC'!$L309*'7. INPUT O&amp;N UC'!$M309*(1+'7. INPUT O&amp;N UC'!$N309)</f>
        <v>0</v>
      </c>
      <c r="AJ609" s="148">
        <f>AJ$77*'7. INPUT O&amp;N UC'!$L309*'7. INPUT O&amp;N UC'!$M309*(1+'7. INPUT O&amp;N UC'!$N309)^2</f>
        <v>0</v>
      </c>
      <c r="AK609" s="148">
        <f>AK$77*'7. INPUT O&amp;N UC'!$L309*'7. INPUT O&amp;N UC'!$M309*(1+'7. INPUT O&amp;N UC'!$N309)^2</f>
        <v>0</v>
      </c>
      <c r="AL609" s="148">
        <f>AL$77*'7. INPUT O&amp;N UC'!$L309*'7. INPUT O&amp;N UC'!$M309*(1+'7. INPUT O&amp;N UC'!$N309)^2</f>
        <v>0</v>
      </c>
      <c r="AM609" s="148">
        <f>AM$77*'7. INPUT O&amp;N UC'!$L309*'7. INPUT O&amp;N UC'!$M309*(1+'7. INPUT O&amp;N UC'!$N309)^2</f>
        <v>0</v>
      </c>
      <c r="AN609" s="148">
        <f>AN$77*'7. INPUT O&amp;N UC'!$L309*'7. INPUT O&amp;N UC'!$M309*(1+'7. INPUT O&amp;N UC'!$N309)^2</f>
        <v>0</v>
      </c>
      <c r="AO609" s="148">
        <f>AO$77*'7. INPUT O&amp;N UC'!$L309*'7. INPUT O&amp;N UC'!$M309*(1+'7. INPUT O&amp;N UC'!$N309)^2</f>
        <v>0</v>
      </c>
      <c r="AP609" s="148">
        <f>AP$77*'7. INPUT O&amp;N UC'!$L309*'7. INPUT O&amp;N UC'!$M309*(1+'7. INPUT O&amp;N UC'!$N309)^2</f>
        <v>0</v>
      </c>
      <c r="AQ609" s="148">
        <f>AQ$77*'7. INPUT O&amp;N UC'!$L309*'7. INPUT O&amp;N UC'!$M309*(1+'7. INPUT O&amp;N UC'!$N309)^2</f>
        <v>0</v>
      </c>
      <c r="AR609" s="148">
        <f>AR$77*'7. INPUT O&amp;N UC'!$L309*'7. INPUT O&amp;N UC'!$M309*(1+'7. INPUT O&amp;N UC'!$N309)^2</f>
        <v>0</v>
      </c>
      <c r="AS609" s="148">
        <f>AS$77*'7. INPUT O&amp;N UC'!$L309*'7. INPUT O&amp;N UC'!$M309*(1+'7. INPUT O&amp;N UC'!$N309)^2</f>
        <v>0</v>
      </c>
      <c r="AT609" s="148">
        <f>AT$77*'7. INPUT O&amp;N UC'!$L309*'7. INPUT O&amp;N UC'!$M309*(1+'7. INPUT O&amp;N UC'!$N309)^2</f>
        <v>0</v>
      </c>
      <c r="AU609" s="148">
        <f>AU$77*'7. INPUT O&amp;N UC'!$L309*'7. INPUT O&amp;N UC'!$M309*(1+'7. INPUT O&amp;N UC'!$N309)^2</f>
        <v>0</v>
      </c>
      <c r="AV609" s="148">
        <f>AV$77*'7. INPUT O&amp;N UC'!$L309*'7. INPUT O&amp;N UC'!$M309*(1+'7. INPUT O&amp;N UC'!$N309)^3</f>
        <v>0</v>
      </c>
      <c r="AW609" s="148">
        <f>AW$77*'7. INPUT O&amp;N UC'!$L309*'7. INPUT O&amp;N UC'!$M309*(1+'7. INPUT O&amp;N UC'!$N309)^3</f>
        <v>0</v>
      </c>
      <c r="AX609" s="148">
        <f>AX$77*'7. INPUT O&amp;N UC'!$L309*'7. INPUT O&amp;N UC'!$M309*(1+'7. INPUT O&amp;N UC'!$N309)^3</f>
        <v>0</v>
      </c>
      <c r="AY609" s="148">
        <f>AY$77*'7. INPUT O&amp;N UC'!$L309*'7. INPUT O&amp;N UC'!$M309*(1+'7. INPUT O&amp;N UC'!$N309)^3</f>
        <v>0</v>
      </c>
      <c r="AZ609" s="148">
        <f>AZ$77*'7. INPUT O&amp;N UC'!$L309*'7. INPUT O&amp;N UC'!$M309*(1+'7. INPUT O&amp;N UC'!$N309)^3</f>
        <v>0</v>
      </c>
      <c r="BA609" s="148">
        <f>BA$77*'7. INPUT O&amp;N UC'!$L309*'7. INPUT O&amp;N UC'!$M309*(1+'7. INPUT O&amp;N UC'!$N309)^3</f>
        <v>0</v>
      </c>
      <c r="BB609" s="148">
        <f>BB$77*'7. INPUT O&amp;N UC'!$L309*'7. INPUT O&amp;N UC'!$M309*(1+'7. INPUT O&amp;N UC'!$N309)^3</f>
        <v>0</v>
      </c>
      <c r="BC609" s="148">
        <f>BC$77*'7. INPUT O&amp;N UC'!$L309*'7. INPUT O&amp;N UC'!$M309*(1+'7. INPUT O&amp;N UC'!$N309)^3</f>
        <v>0</v>
      </c>
      <c r="BD609" s="148">
        <f>BD$77*'7. INPUT O&amp;N UC'!$L309*'7. INPUT O&amp;N UC'!$M309*(1+'7. INPUT O&amp;N UC'!$N309)^3</f>
        <v>0</v>
      </c>
      <c r="BE609" s="148">
        <f>BE$77*'7. INPUT O&amp;N UC'!$L309*'7. INPUT O&amp;N UC'!$M309*(1+'7. INPUT O&amp;N UC'!$N309)^3</f>
        <v>0</v>
      </c>
      <c r="BF609" s="148">
        <f>BF$77*'7. INPUT O&amp;N UC'!$L309*'7. INPUT O&amp;N UC'!$M309*(1+'7. INPUT O&amp;N UC'!$N309)^3</f>
        <v>0</v>
      </c>
      <c r="BG609" s="148">
        <f>BG$77*'7. INPUT O&amp;N UC'!$L309*'7. INPUT O&amp;N UC'!$M309*(1+'7. INPUT O&amp;N UC'!$N309)^3</f>
        <v>0</v>
      </c>
      <c r="BH609" s="148">
        <f>BH$77*'7. INPUT O&amp;N UC'!$L309*'7. INPUT O&amp;N UC'!$M309*(1+'7. INPUT O&amp;N UC'!$N309)^4</f>
        <v>0</v>
      </c>
      <c r="BI609" s="148">
        <f>BI$77*'7. INPUT O&amp;N UC'!$L309*'7. INPUT O&amp;N UC'!$M309*(1+'7. INPUT O&amp;N UC'!$N309)^4</f>
        <v>0</v>
      </c>
      <c r="BJ609" s="148">
        <f>BJ$77*'7. INPUT O&amp;N UC'!$L309*'7. INPUT O&amp;N UC'!$M309*(1+'7. INPUT O&amp;N UC'!$N309)^4</f>
        <v>0</v>
      </c>
      <c r="BK609" s="148">
        <f>BK$77*'7. INPUT O&amp;N UC'!$L309*'7. INPUT O&amp;N UC'!$M309*(1+'7. INPUT O&amp;N UC'!$N309)^4</f>
        <v>0</v>
      </c>
      <c r="BL609" s="148">
        <f>BL$77*'7. INPUT O&amp;N UC'!$L309*'7. INPUT O&amp;N UC'!$M309*(1+'7. INPUT O&amp;N UC'!$N309)^4</f>
        <v>0</v>
      </c>
      <c r="BM609" s="148">
        <f>BM$77*'7. INPUT O&amp;N UC'!$L309*'7. INPUT O&amp;N UC'!$M309*(1+'7. INPUT O&amp;N UC'!$N309)^4</f>
        <v>0</v>
      </c>
      <c r="BN609" s="148">
        <f>BN$77*'7. INPUT O&amp;N UC'!$L309*'7. INPUT O&amp;N UC'!$M309*(1+'7. INPUT O&amp;N UC'!$N309)^4</f>
        <v>0</v>
      </c>
      <c r="BO609" s="148">
        <f>BO$77*'7. INPUT O&amp;N UC'!$L309*'7. INPUT O&amp;N UC'!$M309*(1+'7. INPUT O&amp;N UC'!$N309)^4</f>
        <v>0</v>
      </c>
      <c r="BP609" s="148">
        <f>BP$77*'7. INPUT O&amp;N UC'!$L309*'7. INPUT O&amp;N UC'!$M309*(1+'7. INPUT O&amp;N UC'!$N309)^4</f>
        <v>0</v>
      </c>
      <c r="BQ609" s="148">
        <f>BQ$77*'7. INPUT O&amp;N UC'!$L309*'7. INPUT O&amp;N UC'!$M309*(1+'7. INPUT O&amp;N UC'!$N309)^4</f>
        <v>0</v>
      </c>
      <c r="BR609" s="148">
        <f>BR$77*'7. INPUT O&amp;N UC'!$L309*'7. INPUT O&amp;N UC'!$M309*(1+'7. INPUT O&amp;N UC'!$N309)^4</f>
        <v>0</v>
      </c>
      <c r="BS609" s="148">
        <f>BS$77*'7. INPUT O&amp;N UC'!$L309*'7. INPUT O&amp;N UC'!$M309*(1+'7. INPUT O&amp;N UC'!$N309)^4</f>
        <v>0</v>
      </c>
    </row>
    <row r="610" spans="2:71" s="80" customFormat="1" outlineLevel="2">
      <c r="B610" s="129" t="str">
        <f>'7. INPUT O&amp;N UC'!D310</f>
        <v>O&amp;N UC-4.6.2-Item #9</v>
      </c>
      <c r="C610" s="129">
        <f>'7. INPUT O&amp;N UC'!F310</f>
        <v>0</v>
      </c>
      <c r="E610" s="148">
        <f t="shared" si="317"/>
        <v>0</v>
      </c>
      <c r="F610" s="148">
        <f t="shared" si="318"/>
        <v>0</v>
      </c>
      <c r="G610" s="148">
        <f t="shared" si="319"/>
        <v>0</v>
      </c>
      <c r="H610" s="148">
        <f t="shared" si="320"/>
        <v>0</v>
      </c>
      <c r="I610" s="148">
        <f t="shared" si="321"/>
        <v>0</v>
      </c>
      <c r="J610" s="148">
        <f t="shared" si="322"/>
        <v>0</v>
      </c>
      <c r="K610" s="157"/>
      <c r="L610" s="148">
        <f>L$77*'7. INPUT O&amp;N UC'!$L310*'7. INPUT O&amp;N UC'!$M310</f>
        <v>0</v>
      </c>
      <c r="M610" s="148">
        <f>M$77*'7. INPUT O&amp;N UC'!$L310*'7. INPUT O&amp;N UC'!$M310</f>
        <v>0</v>
      </c>
      <c r="N610" s="148">
        <f>N$77*'7. INPUT O&amp;N UC'!$L310*'7. INPUT O&amp;N UC'!$M310</f>
        <v>0</v>
      </c>
      <c r="O610" s="148">
        <f>O$77*'7. INPUT O&amp;N UC'!$L310*'7. INPUT O&amp;N UC'!$M310</f>
        <v>0</v>
      </c>
      <c r="P610" s="148">
        <f>P$77*'7. INPUT O&amp;N UC'!$L310*'7. INPUT O&amp;N UC'!$M310</f>
        <v>0</v>
      </c>
      <c r="Q610" s="148">
        <f>Q$77*'7. INPUT O&amp;N UC'!$L310*'7. INPUT O&amp;N UC'!$M310</f>
        <v>0</v>
      </c>
      <c r="R610" s="148">
        <f>R$77*'7. INPUT O&amp;N UC'!$L310*'7. INPUT O&amp;N UC'!$M310</f>
        <v>0</v>
      </c>
      <c r="S610" s="148">
        <f>S$77*'7. INPUT O&amp;N UC'!$L310*'7. INPUT O&amp;N UC'!$M310</f>
        <v>0</v>
      </c>
      <c r="T610" s="148">
        <f>T$77*'7. INPUT O&amp;N UC'!$L310*'7. INPUT O&amp;N UC'!$M310</f>
        <v>0</v>
      </c>
      <c r="U610" s="148">
        <f>U$77*'7. INPUT O&amp;N UC'!$L310*'7. INPUT O&amp;N UC'!$M310</f>
        <v>0</v>
      </c>
      <c r="V610" s="148">
        <f>V$77*'7. INPUT O&amp;N UC'!$L310*'7. INPUT O&amp;N UC'!$M310</f>
        <v>0</v>
      </c>
      <c r="W610" s="148">
        <f>W$77*'7. INPUT O&amp;N UC'!$L310*'7. INPUT O&amp;N UC'!$M310</f>
        <v>0</v>
      </c>
      <c r="X610" s="148">
        <f>X$77*'7. INPUT O&amp;N UC'!$L310*'7. INPUT O&amp;N UC'!$M310*(1+'7. INPUT O&amp;N UC'!$N310)</f>
        <v>0</v>
      </c>
      <c r="Y610" s="148">
        <f>Y$77*'7. INPUT O&amp;N UC'!$L310*'7. INPUT O&amp;N UC'!$M310*(1+'7. INPUT O&amp;N UC'!$N310)</f>
        <v>0</v>
      </c>
      <c r="Z610" s="148">
        <f>Z$77*'7. INPUT O&amp;N UC'!$L310*'7. INPUT O&amp;N UC'!$M310*(1+'7. INPUT O&amp;N UC'!$N310)</f>
        <v>0</v>
      </c>
      <c r="AA610" s="148">
        <f>AA$77*'7. INPUT O&amp;N UC'!$L310*'7. INPUT O&amp;N UC'!$M310*(1+'7. INPUT O&amp;N UC'!$N310)</f>
        <v>0</v>
      </c>
      <c r="AB610" s="148">
        <f>AB$77*'7. INPUT O&amp;N UC'!$L310*'7. INPUT O&amp;N UC'!$M310*(1+'7. INPUT O&amp;N UC'!$N310)</f>
        <v>0</v>
      </c>
      <c r="AC610" s="148">
        <f>AC$77*'7. INPUT O&amp;N UC'!$L310*'7. INPUT O&amp;N UC'!$M310*(1+'7. INPUT O&amp;N UC'!$N310)</f>
        <v>0</v>
      </c>
      <c r="AD610" s="148">
        <f>AD$77*'7. INPUT O&amp;N UC'!$L310*'7. INPUT O&amp;N UC'!$M310*(1+'7. INPUT O&amp;N UC'!$N310)</f>
        <v>0</v>
      </c>
      <c r="AE610" s="148">
        <f>AE$77*'7. INPUT O&amp;N UC'!$L310*'7. INPUT O&amp;N UC'!$M310*(1+'7. INPUT O&amp;N UC'!$N310)</f>
        <v>0</v>
      </c>
      <c r="AF610" s="148">
        <f>AF$77*'7. INPUT O&amp;N UC'!$L310*'7. INPUT O&amp;N UC'!$M310*(1+'7. INPUT O&amp;N UC'!$N310)</f>
        <v>0</v>
      </c>
      <c r="AG610" s="148">
        <f>AG$77*'7. INPUT O&amp;N UC'!$L310*'7. INPUT O&amp;N UC'!$M310*(1+'7. INPUT O&amp;N UC'!$N310)</f>
        <v>0</v>
      </c>
      <c r="AH610" s="148">
        <f>AH$77*'7. INPUT O&amp;N UC'!$L310*'7. INPUT O&amp;N UC'!$M310*(1+'7. INPUT O&amp;N UC'!$N310)</f>
        <v>0</v>
      </c>
      <c r="AI610" s="148">
        <f>AI$77*'7. INPUT O&amp;N UC'!$L310*'7. INPUT O&amp;N UC'!$M310*(1+'7. INPUT O&amp;N UC'!$N310)</f>
        <v>0</v>
      </c>
      <c r="AJ610" s="148">
        <f>AJ$77*'7. INPUT O&amp;N UC'!$L310*'7. INPUT O&amp;N UC'!$M310*(1+'7. INPUT O&amp;N UC'!$N310)^2</f>
        <v>0</v>
      </c>
      <c r="AK610" s="148">
        <f>AK$77*'7. INPUT O&amp;N UC'!$L310*'7. INPUT O&amp;N UC'!$M310*(1+'7. INPUT O&amp;N UC'!$N310)^2</f>
        <v>0</v>
      </c>
      <c r="AL610" s="148">
        <f>AL$77*'7. INPUT O&amp;N UC'!$L310*'7. INPUT O&amp;N UC'!$M310*(1+'7. INPUT O&amp;N UC'!$N310)^2</f>
        <v>0</v>
      </c>
      <c r="AM610" s="148">
        <f>AM$77*'7. INPUT O&amp;N UC'!$L310*'7. INPUT O&amp;N UC'!$M310*(1+'7. INPUT O&amp;N UC'!$N310)^2</f>
        <v>0</v>
      </c>
      <c r="AN610" s="148">
        <f>AN$77*'7. INPUT O&amp;N UC'!$L310*'7. INPUT O&amp;N UC'!$M310*(1+'7. INPUT O&amp;N UC'!$N310)^2</f>
        <v>0</v>
      </c>
      <c r="AO610" s="148">
        <f>AO$77*'7. INPUT O&amp;N UC'!$L310*'7. INPUT O&amp;N UC'!$M310*(1+'7. INPUT O&amp;N UC'!$N310)^2</f>
        <v>0</v>
      </c>
      <c r="AP610" s="148">
        <f>AP$77*'7. INPUT O&amp;N UC'!$L310*'7. INPUT O&amp;N UC'!$M310*(1+'7. INPUT O&amp;N UC'!$N310)^2</f>
        <v>0</v>
      </c>
      <c r="AQ610" s="148">
        <f>AQ$77*'7. INPUT O&amp;N UC'!$L310*'7. INPUT O&amp;N UC'!$M310*(1+'7. INPUT O&amp;N UC'!$N310)^2</f>
        <v>0</v>
      </c>
      <c r="AR610" s="148">
        <f>AR$77*'7. INPUT O&amp;N UC'!$L310*'7. INPUT O&amp;N UC'!$M310*(1+'7. INPUT O&amp;N UC'!$N310)^2</f>
        <v>0</v>
      </c>
      <c r="AS610" s="148">
        <f>AS$77*'7. INPUT O&amp;N UC'!$L310*'7. INPUT O&amp;N UC'!$M310*(1+'7. INPUT O&amp;N UC'!$N310)^2</f>
        <v>0</v>
      </c>
      <c r="AT610" s="148">
        <f>AT$77*'7. INPUT O&amp;N UC'!$L310*'7. INPUT O&amp;N UC'!$M310*(1+'7. INPUT O&amp;N UC'!$N310)^2</f>
        <v>0</v>
      </c>
      <c r="AU610" s="148">
        <f>AU$77*'7. INPUT O&amp;N UC'!$L310*'7. INPUT O&amp;N UC'!$M310*(1+'7. INPUT O&amp;N UC'!$N310)^2</f>
        <v>0</v>
      </c>
      <c r="AV610" s="148">
        <f>AV$77*'7. INPUT O&amp;N UC'!$L310*'7. INPUT O&amp;N UC'!$M310*(1+'7. INPUT O&amp;N UC'!$N310)^3</f>
        <v>0</v>
      </c>
      <c r="AW610" s="148">
        <f>AW$77*'7. INPUT O&amp;N UC'!$L310*'7. INPUT O&amp;N UC'!$M310*(1+'7. INPUT O&amp;N UC'!$N310)^3</f>
        <v>0</v>
      </c>
      <c r="AX610" s="148">
        <f>AX$77*'7. INPUT O&amp;N UC'!$L310*'7. INPUT O&amp;N UC'!$M310*(1+'7. INPUT O&amp;N UC'!$N310)^3</f>
        <v>0</v>
      </c>
      <c r="AY610" s="148">
        <f>AY$77*'7. INPUT O&amp;N UC'!$L310*'7. INPUT O&amp;N UC'!$M310*(1+'7. INPUT O&amp;N UC'!$N310)^3</f>
        <v>0</v>
      </c>
      <c r="AZ610" s="148">
        <f>AZ$77*'7. INPUT O&amp;N UC'!$L310*'7. INPUT O&amp;N UC'!$M310*(1+'7. INPUT O&amp;N UC'!$N310)^3</f>
        <v>0</v>
      </c>
      <c r="BA610" s="148">
        <f>BA$77*'7. INPUT O&amp;N UC'!$L310*'7. INPUT O&amp;N UC'!$M310*(1+'7. INPUT O&amp;N UC'!$N310)^3</f>
        <v>0</v>
      </c>
      <c r="BB610" s="148">
        <f>BB$77*'7. INPUT O&amp;N UC'!$L310*'7. INPUT O&amp;N UC'!$M310*(1+'7. INPUT O&amp;N UC'!$N310)^3</f>
        <v>0</v>
      </c>
      <c r="BC610" s="148">
        <f>BC$77*'7. INPUT O&amp;N UC'!$L310*'7. INPUT O&amp;N UC'!$M310*(1+'7. INPUT O&amp;N UC'!$N310)^3</f>
        <v>0</v>
      </c>
      <c r="BD610" s="148">
        <f>BD$77*'7. INPUT O&amp;N UC'!$L310*'7. INPUT O&amp;N UC'!$M310*(1+'7. INPUT O&amp;N UC'!$N310)^3</f>
        <v>0</v>
      </c>
      <c r="BE610" s="148">
        <f>BE$77*'7. INPUT O&amp;N UC'!$L310*'7. INPUT O&amp;N UC'!$M310*(1+'7. INPUT O&amp;N UC'!$N310)^3</f>
        <v>0</v>
      </c>
      <c r="BF610" s="148">
        <f>BF$77*'7. INPUT O&amp;N UC'!$L310*'7. INPUT O&amp;N UC'!$M310*(1+'7. INPUT O&amp;N UC'!$N310)^3</f>
        <v>0</v>
      </c>
      <c r="BG610" s="148">
        <f>BG$77*'7. INPUT O&amp;N UC'!$L310*'7. INPUT O&amp;N UC'!$M310*(1+'7. INPUT O&amp;N UC'!$N310)^3</f>
        <v>0</v>
      </c>
      <c r="BH610" s="148">
        <f>BH$77*'7. INPUT O&amp;N UC'!$L310*'7. INPUT O&amp;N UC'!$M310*(1+'7. INPUT O&amp;N UC'!$N310)^4</f>
        <v>0</v>
      </c>
      <c r="BI610" s="148">
        <f>BI$77*'7. INPUT O&amp;N UC'!$L310*'7. INPUT O&amp;N UC'!$M310*(1+'7. INPUT O&amp;N UC'!$N310)^4</f>
        <v>0</v>
      </c>
      <c r="BJ610" s="148">
        <f>BJ$77*'7. INPUT O&amp;N UC'!$L310*'7. INPUT O&amp;N UC'!$M310*(1+'7. INPUT O&amp;N UC'!$N310)^4</f>
        <v>0</v>
      </c>
      <c r="BK610" s="148">
        <f>BK$77*'7. INPUT O&amp;N UC'!$L310*'7. INPUT O&amp;N UC'!$M310*(1+'7. INPUT O&amp;N UC'!$N310)^4</f>
        <v>0</v>
      </c>
      <c r="BL610" s="148">
        <f>BL$77*'7. INPUT O&amp;N UC'!$L310*'7. INPUT O&amp;N UC'!$M310*(1+'7. INPUT O&amp;N UC'!$N310)^4</f>
        <v>0</v>
      </c>
      <c r="BM610" s="148">
        <f>BM$77*'7. INPUT O&amp;N UC'!$L310*'7. INPUT O&amp;N UC'!$M310*(1+'7. INPUT O&amp;N UC'!$N310)^4</f>
        <v>0</v>
      </c>
      <c r="BN610" s="148">
        <f>BN$77*'7. INPUT O&amp;N UC'!$L310*'7. INPUT O&amp;N UC'!$M310*(1+'7. INPUT O&amp;N UC'!$N310)^4</f>
        <v>0</v>
      </c>
      <c r="BO610" s="148">
        <f>BO$77*'7. INPUT O&amp;N UC'!$L310*'7. INPUT O&amp;N UC'!$M310*(1+'7. INPUT O&amp;N UC'!$N310)^4</f>
        <v>0</v>
      </c>
      <c r="BP610" s="148">
        <f>BP$77*'7. INPUT O&amp;N UC'!$L310*'7. INPUT O&amp;N UC'!$M310*(1+'7. INPUT O&amp;N UC'!$N310)^4</f>
        <v>0</v>
      </c>
      <c r="BQ610" s="148">
        <f>BQ$77*'7. INPUT O&amp;N UC'!$L310*'7. INPUT O&amp;N UC'!$M310*(1+'7. INPUT O&amp;N UC'!$N310)^4</f>
        <v>0</v>
      </c>
      <c r="BR610" s="148">
        <f>BR$77*'7. INPUT O&amp;N UC'!$L310*'7. INPUT O&amp;N UC'!$M310*(1+'7. INPUT O&amp;N UC'!$N310)^4</f>
        <v>0</v>
      </c>
      <c r="BS610" s="148">
        <f>BS$77*'7. INPUT O&amp;N UC'!$L310*'7. INPUT O&amp;N UC'!$M310*(1+'7. INPUT O&amp;N UC'!$N310)^4</f>
        <v>0</v>
      </c>
    </row>
    <row r="611" spans="2:71" s="80" customFormat="1" outlineLevel="2">
      <c r="B611" s="134" t="str">
        <f>'7. INPUT O&amp;N UC'!D311</f>
        <v>O&amp;N UC-4.6.2-Item #10</v>
      </c>
      <c r="C611" s="134">
        <f>'7. INPUT O&amp;N UC'!F311</f>
        <v>0</v>
      </c>
      <c r="E611" s="149">
        <f t="shared" si="317"/>
        <v>0</v>
      </c>
      <c r="F611" s="149">
        <f t="shared" si="318"/>
        <v>0</v>
      </c>
      <c r="G611" s="149">
        <f t="shared" si="319"/>
        <v>0</v>
      </c>
      <c r="H611" s="149">
        <f t="shared" si="320"/>
        <v>0</v>
      </c>
      <c r="I611" s="149">
        <f t="shared" si="321"/>
        <v>0</v>
      </c>
      <c r="J611" s="149">
        <f t="shared" si="322"/>
        <v>0</v>
      </c>
      <c r="K611" s="157"/>
      <c r="L611" s="149">
        <f>L$77*'7. INPUT O&amp;N UC'!$L311*'7. INPUT O&amp;N UC'!$M311</f>
        <v>0</v>
      </c>
      <c r="M611" s="149">
        <f>M$77*'7. INPUT O&amp;N UC'!$L311*'7. INPUT O&amp;N UC'!$M311</f>
        <v>0</v>
      </c>
      <c r="N611" s="149">
        <f>N$77*'7. INPUT O&amp;N UC'!$L311*'7. INPUT O&amp;N UC'!$M311</f>
        <v>0</v>
      </c>
      <c r="O611" s="149">
        <f>O$77*'7. INPUT O&amp;N UC'!$L311*'7. INPUT O&amp;N UC'!$M311</f>
        <v>0</v>
      </c>
      <c r="P611" s="149">
        <f>P$77*'7. INPUT O&amp;N UC'!$L311*'7. INPUT O&amp;N UC'!$M311</f>
        <v>0</v>
      </c>
      <c r="Q611" s="149">
        <f>Q$77*'7. INPUT O&amp;N UC'!$L311*'7. INPUT O&amp;N UC'!$M311</f>
        <v>0</v>
      </c>
      <c r="R611" s="149">
        <f>R$77*'7. INPUT O&amp;N UC'!$L311*'7. INPUT O&amp;N UC'!$M311</f>
        <v>0</v>
      </c>
      <c r="S611" s="149">
        <f>S$77*'7. INPUT O&amp;N UC'!$L311*'7. INPUT O&amp;N UC'!$M311</f>
        <v>0</v>
      </c>
      <c r="T611" s="149">
        <f>T$77*'7. INPUT O&amp;N UC'!$L311*'7. INPUT O&amp;N UC'!$M311</f>
        <v>0</v>
      </c>
      <c r="U611" s="149">
        <f>U$77*'7. INPUT O&amp;N UC'!$L311*'7. INPUT O&amp;N UC'!$M311</f>
        <v>0</v>
      </c>
      <c r="V611" s="149">
        <f>V$77*'7. INPUT O&amp;N UC'!$L311*'7. INPUT O&amp;N UC'!$M311</f>
        <v>0</v>
      </c>
      <c r="W611" s="149">
        <f>W$77*'7. INPUT O&amp;N UC'!$L311*'7. INPUT O&amp;N UC'!$M311</f>
        <v>0</v>
      </c>
      <c r="X611" s="149">
        <f>X$77*'7. INPUT O&amp;N UC'!$L311*'7. INPUT O&amp;N UC'!$M311*(1+'7. INPUT O&amp;N UC'!$N311)</f>
        <v>0</v>
      </c>
      <c r="Y611" s="149">
        <f>Y$77*'7. INPUT O&amp;N UC'!$L311*'7. INPUT O&amp;N UC'!$M311*(1+'7. INPUT O&amp;N UC'!$N311)</f>
        <v>0</v>
      </c>
      <c r="Z611" s="149">
        <f>Z$77*'7. INPUT O&amp;N UC'!$L311*'7. INPUT O&amp;N UC'!$M311*(1+'7. INPUT O&amp;N UC'!$N311)</f>
        <v>0</v>
      </c>
      <c r="AA611" s="149">
        <f>AA$77*'7. INPUT O&amp;N UC'!$L311*'7. INPUT O&amp;N UC'!$M311*(1+'7. INPUT O&amp;N UC'!$N311)</f>
        <v>0</v>
      </c>
      <c r="AB611" s="149">
        <f>AB$77*'7. INPUT O&amp;N UC'!$L311*'7. INPUT O&amp;N UC'!$M311*(1+'7. INPUT O&amp;N UC'!$N311)</f>
        <v>0</v>
      </c>
      <c r="AC611" s="149">
        <f>AC$77*'7. INPUT O&amp;N UC'!$L311*'7. INPUT O&amp;N UC'!$M311*(1+'7. INPUT O&amp;N UC'!$N311)</f>
        <v>0</v>
      </c>
      <c r="AD611" s="149">
        <f>AD$77*'7. INPUT O&amp;N UC'!$L311*'7. INPUT O&amp;N UC'!$M311*(1+'7. INPUT O&amp;N UC'!$N311)</f>
        <v>0</v>
      </c>
      <c r="AE611" s="149">
        <f>AE$77*'7. INPUT O&amp;N UC'!$L311*'7. INPUT O&amp;N UC'!$M311*(1+'7. INPUT O&amp;N UC'!$N311)</f>
        <v>0</v>
      </c>
      <c r="AF611" s="149">
        <f>AF$77*'7. INPUT O&amp;N UC'!$L311*'7. INPUT O&amp;N UC'!$M311*(1+'7. INPUT O&amp;N UC'!$N311)</f>
        <v>0</v>
      </c>
      <c r="AG611" s="149">
        <f>AG$77*'7. INPUT O&amp;N UC'!$L311*'7. INPUT O&amp;N UC'!$M311*(1+'7. INPUT O&amp;N UC'!$N311)</f>
        <v>0</v>
      </c>
      <c r="AH611" s="149">
        <f>AH$77*'7. INPUT O&amp;N UC'!$L311*'7. INPUT O&amp;N UC'!$M311*(1+'7. INPUT O&amp;N UC'!$N311)</f>
        <v>0</v>
      </c>
      <c r="AI611" s="149">
        <f>AI$77*'7. INPUT O&amp;N UC'!$L311*'7. INPUT O&amp;N UC'!$M311*(1+'7. INPUT O&amp;N UC'!$N311)</f>
        <v>0</v>
      </c>
      <c r="AJ611" s="149">
        <f>AJ$77*'7. INPUT O&amp;N UC'!$L311*'7. INPUT O&amp;N UC'!$M311*(1+'7. INPUT O&amp;N UC'!$N311)^2</f>
        <v>0</v>
      </c>
      <c r="AK611" s="149">
        <f>AK$77*'7. INPUT O&amp;N UC'!$L311*'7. INPUT O&amp;N UC'!$M311*(1+'7. INPUT O&amp;N UC'!$N311)^2</f>
        <v>0</v>
      </c>
      <c r="AL611" s="149">
        <f>AL$77*'7. INPUT O&amp;N UC'!$L311*'7. INPUT O&amp;N UC'!$M311*(1+'7. INPUT O&amp;N UC'!$N311)^2</f>
        <v>0</v>
      </c>
      <c r="AM611" s="149">
        <f>AM$77*'7. INPUT O&amp;N UC'!$L311*'7. INPUT O&amp;N UC'!$M311*(1+'7. INPUT O&amp;N UC'!$N311)^2</f>
        <v>0</v>
      </c>
      <c r="AN611" s="149">
        <f>AN$77*'7. INPUT O&amp;N UC'!$L311*'7. INPUT O&amp;N UC'!$M311*(1+'7. INPUT O&amp;N UC'!$N311)^2</f>
        <v>0</v>
      </c>
      <c r="AO611" s="149">
        <f>AO$77*'7. INPUT O&amp;N UC'!$L311*'7. INPUT O&amp;N UC'!$M311*(1+'7. INPUT O&amp;N UC'!$N311)^2</f>
        <v>0</v>
      </c>
      <c r="AP611" s="149">
        <f>AP$77*'7. INPUT O&amp;N UC'!$L311*'7. INPUT O&amp;N UC'!$M311*(1+'7. INPUT O&amp;N UC'!$N311)^2</f>
        <v>0</v>
      </c>
      <c r="AQ611" s="149">
        <f>AQ$77*'7. INPUT O&amp;N UC'!$L311*'7. INPUT O&amp;N UC'!$M311*(1+'7. INPUT O&amp;N UC'!$N311)^2</f>
        <v>0</v>
      </c>
      <c r="AR611" s="149">
        <f>AR$77*'7. INPUT O&amp;N UC'!$L311*'7. INPUT O&amp;N UC'!$M311*(1+'7. INPUT O&amp;N UC'!$N311)^2</f>
        <v>0</v>
      </c>
      <c r="AS611" s="149">
        <f>AS$77*'7. INPUT O&amp;N UC'!$L311*'7. INPUT O&amp;N UC'!$M311*(1+'7. INPUT O&amp;N UC'!$N311)^2</f>
        <v>0</v>
      </c>
      <c r="AT611" s="149">
        <f>AT$77*'7. INPUT O&amp;N UC'!$L311*'7. INPUT O&amp;N UC'!$M311*(1+'7. INPUT O&amp;N UC'!$N311)^2</f>
        <v>0</v>
      </c>
      <c r="AU611" s="149">
        <f>AU$77*'7. INPUT O&amp;N UC'!$L311*'7. INPUT O&amp;N UC'!$M311*(1+'7. INPUT O&amp;N UC'!$N311)^2</f>
        <v>0</v>
      </c>
      <c r="AV611" s="149">
        <f>AV$77*'7. INPUT O&amp;N UC'!$L311*'7. INPUT O&amp;N UC'!$M311*(1+'7. INPUT O&amp;N UC'!$N311)^3</f>
        <v>0</v>
      </c>
      <c r="AW611" s="149">
        <f>AW$77*'7. INPUT O&amp;N UC'!$L311*'7. INPUT O&amp;N UC'!$M311*(1+'7. INPUT O&amp;N UC'!$N311)^3</f>
        <v>0</v>
      </c>
      <c r="AX611" s="149">
        <f>AX$77*'7. INPUT O&amp;N UC'!$L311*'7. INPUT O&amp;N UC'!$M311*(1+'7. INPUT O&amp;N UC'!$N311)^3</f>
        <v>0</v>
      </c>
      <c r="AY611" s="149">
        <f>AY$77*'7. INPUT O&amp;N UC'!$L311*'7. INPUT O&amp;N UC'!$M311*(1+'7. INPUT O&amp;N UC'!$N311)^3</f>
        <v>0</v>
      </c>
      <c r="AZ611" s="149">
        <f>AZ$77*'7. INPUT O&amp;N UC'!$L311*'7. INPUT O&amp;N UC'!$M311*(1+'7. INPUT O&amp;N UC'!$N311)^3</f>
        <v>0</v>
      </c>
      <c r="BA611" s="149">
        <f>BA$77*'7. INPUT O&amp;N UC'!$L311*'7. INPUT O&amp;N UC'!$M311*(1+'7. INPUT O&amp;N UC'!$N311)^3</f>
        <v>0</v>
      </c>
      <c r="BB611" s="149">
        <f>BB$77*'7. INPUT O&amp;N UC'!$L311*'7. INPUT O&amp;N UC'!$M311*(1+'7. INPUT O&amp;N UC'!$N311)^3</f>
        <v>0</v>
      </c>
      <c r="BC611" s="149">
        <f>BC$77*'7. INPUT O&amp;N UC'!$L311*'7. INPUT O&amp;N UC'!$M311*(1+'7. INPUT O&amp;N UC'!$N311)^3</f>
        <v>0</v>
      </c>
      <c r="BD611" s="149">
        <f>BD$77*'7. INPUT O&amp;N UC'!$L311*'7. INPUT O&amp;N UC'!$M311*(1+'7. INPUT O&amp;N UC'!$N311)^3</f>
        <v>0</v>
      </c>
      <c r="BE611" s="149">
        <f>BE$77*'7. INPUT O&amp;N UC'!$L311*'7. INPUT O&amp;N UC'!$M311*(1+'7. INPUT O&amp;N UC'!$N311)^3</f>
        <v>0</v>
      </c>
      <c r="BF611" s="149">
        <f>BF$77*'7. INPUT O&amp;N UC'!$L311*'7. INPUT O&amp;N UC'!$M311*(1+'7. INPUT O&amp;N UC'!$N311)^3</f>
        <v>0</v>
      </c>
      <c r="BG611" s="149">
        <f>BG$77*'7. INPUT O&amp;N UC'!$L311*'7. INPUT O&amp;N UC'!$M311*(1+'7. INPUT O&amp;N UC'!$N311)^3</f>
        <v>0</v>
      </c>
      <c r="BH611" s="149">
        <f>BH$77*'7. INPUT O&amp;N UC'!$L311*'7. INPUT O&amp;N UC'!$M311*(1+'7. INPUT O&amp;N UC'!$N311)^4</f>
        <v>0</v>
      </c>
      <c r="BI611" s="149">
        <f>BI$77*'7. INPUT O&amp;N UC'!$L311*'7. INPUT O&amp;N UC'!$M311*(1+'7. INPUT O&amp;N UC'!$N311)^4</f>
        <v>0</v>
      </c>
      <c r="BJ611" s="149">
        <f>BJ$77*'7. INPUT O&amp;N UC'!$L311*'7. INPUT O&amp;N UC'!$M311*(1+'7. INPUT O&amp;N UC'!$N311)^4</f>
        <v>0</v>
      </c>
      <c r="BK611" s="149">
        <f>BK$77*'7. INPUT O&amp;N UC'!$L311*'7. INPUT O&amp;N UC'!$M311*(1+'7. INPUT O&amp;N UC'!$N311)^4</f>
        <v>0</v>
      </c>
      <c r="BL611" s="149">
        <f>BL$77*'7. INPUT O&amp;N UC'!$L311*'7. INPUT O&amp;N UC'!$M311*(1+'7. INPUT O&amp;N UC'!$N311)^4</f>
        <v>0</v>
      </c>
      <c r="BM611" s="149">
        <f>BM$77*'7. INPUT O&amp;N UC'!$L311*'7. INPUT O&amp;N UC'!$M311*(1+'7. INPUT O&amp;N UC'!$N311)^4</f>
        <v>0</v>
      </c>
      <c r="BN611" s="149">
        <f>BN$77*'7. INPUT O&amp;N UC'!$L311*'7. INPUT O&amp;N UC'!$M311*(1+'7. INPUT O&amp;N UC'!$N311)^4</f>
        <v>0</v>
      </c>
      <c r="BO611" s="149">
        <f>BO$77*'7. INPUT O&amp;N UC'!$L311*'7. INPUT O&amp;N UC'!$M311*(1+'7. INPUT O&amp;N UC'!$N311)^4</f>
        <v>0</v>
      </c>
      <c r="BP611" s="149">
        <f>BP$77*'7. INPUT O&amp;N UC'!$L311*'7. INPUT O&amp;N UC'!$M311*(1+'7. INPUT O&amp;N UC'!$N311)^4</f>
        <v>0</v>
      </c>
      <c r="BQ611" s="149">
        <f>BQ$77*'7. INPUT O&amp;N UC'!$L311*'7. INPUT O&amp;N UC'!$M311*(1+'7. INPUT O&amp;N UC'!$N311)^4</f>
        <v>0</v>
      </c>
      <c r="BR611" s="149">
        <f>BR$77*'7. INPUT O&amp;N UC'!$L311*'7. INPUT O&amp;N UC'!$M311*(1+'7. INPUT O&amp;N UC'!$N311)^4</f>
        <v>0</v>
      </c>
      <c r="BS611" s="149">
        <f>BS$77*'7. INPUT O&amp;N UC'!$L311*'7. INPUT O&amp;N UC'!$M311*(1+'7. INPUT O&amp;N UC'!$N311)^4</f>
        <v>0</v>
      </c>
    </row>
    <row r="612" spans="2:71" s="79" customFormat="1" ht="16" outlineLevel="1">
      <c r="B612" s="133" t="str">
        <f>'7. INPUT O&amp;N UC'!D313</f>
        <v>4.6.3</v>
      </c>
      <c r="C612" s="133" t="str">
        <f>'7. INPUT O&amp;N UC'!E313</f>
        <v>O&amp;N UC - NTT - Opex, Other</v>
      </c>
      <c r="E612" s="147">
        <f t="shared" si="317"/>
        <v>665880.4800000001</v>
      </c>
      <c r="F612" s="147">
        <f t="shared" si="318"/>
        <v>183600</v>
      </c>
      <c r="G612" s="147">
        <f t="shared" si="319"/>
        <v>242352</v>
      </c>
      <c r="H612" s="147">
        <f t="shared" si="320"/>
        <v>239928.48000000007</v>
      </c>
      <c r="I612" s="147">
        <f t="shared" si="321"/>
        <v>0</v>
      </c>
      <c r="J612" s="147">
        <f t="shared" si="322"/>
        <v>0</v>
      </c>
      <c r="K612" s="161"/>
      <c r="L612" s="147">
        <f t="shared" ref="L612:AQ612" si="325">SUM(L613:L622)</f>
        <v>0</v>
      </c>
      <c r="M612" s="147">
        <f t="shared" si="325"/>
        <v>5100</v>
      </c>
      <c r="N612" s="147">
        <f t="shared" si="325"/>
        <v>5100</v>
      </c>
      <c r="O612" s="147">
        <f t="shared" si="325"/>
        <v>10200</v>
      </c>
      <c r="P612" s="147">
        <f t="shared" si="325"/>
        <v>20400</v>
      </c>
      <c r="Q612" s="147">
        <f t="shared" si="325"/>
        <v>20400</v>
      </c>
      <c r="R612" s="147">
        <f t="shared" si="325"/>
        <v>20400</v>
      </c>
      <c r="S612" s="147">
        <f t="shared" si="325"/>
        <v>20400</v>
      </c>
      <c r="T612" s="147">
        <f t="shared" si="325"/>
        <v>20400</v>
      </c>
      <c r="U612" s="147">
        <f t="shared" si="325"/>
        <v>20400</v>
      </c>
      <c r="V612" s="147">
        <f t="shared" si="325"/>
        <v>20400</v>
      </c>
      <c r="W612" s="147">
        <f t="shared" si="325"/>
        <v>20400</v>
      </c>
      <c r="X612" s="147">
        <f t="shared" si="325"/>
        <v>20196</v>
      </c>
      <c r="Y612" s="147">
        <f t="shared" si="325"/>
        <v>20196</v>
      </c>
      <c r="Z612" s="147">
        <f t="shared" si="325"/>
        <v>20196</v>
      </c>
      <c r="AA612" s="147">
        <f t="shared" si="325"/>
        <v>20196</v>
      </c>
      <c r="AB612" s="147">
        <f t="shared" si="325"/>
        <v>20196</v>
      </c>
      <c r="AC612" s="147">
        <f t="shared" si="325"/>
        <v>20196</v>
      </c>
      <c r="AD612" s="147">
        <f t="shared" si="325"/>
        <v>20196</v>
      </c>
      <c r="AE612" s="147">
        <f t="shared" si="325"/>
        <v>20196</v>
      </c>
      <c r="AF612" s="147">
        <f t="shared" si="325"/>
        <v>20196</v>
      </c>
      <c r="AG612" s="147">
        <f t="shared" si="325"/>
        <v>20196</v>
      </c>
      <c r="AH612" s="147">
        <f t="shared" si="325"/>
        <v>20196</v>
      </c>
      <c r="AI612" s="147">
        <f t="shared" si="325"/>
        <v>20196</v>
      </c>
      <c r="AJ612" s="147">
        <f t="shared" si="325"/>
        <v>19994.04</v>
      </c>
      <c r="AK612" s="147">
        <f t="shared" si="325"/>
        <v>19994.04</v>
      </c>
      <c r="AL612" s="147">
        <f t="shared" si="325"/>
        <v>19994.04</v>
      </c>
      <c r="AM612" s="147">
        <f t="shared" si="325"/>
        <v>19994.04</v>
      </c>
      <c r="AN612" s="147">
        <f t="shared" si="325"/>
        <v>19994.04</v>
      </c>
      <c r="AO612" s="147">
        <f t="shared" si="325"/>
        <v>19994.04</v>
      </c>
      <c r="AP612" s="147">
        <f t="shared" si="325"/>
        <v>19994.04</v>
      </c>
      <c r="AQ612" s="147">
        <f t="shared" si="325"/>
        <v>19994.04</v>
      </c>
      <c r="AR612" s="147">
        <f t="shared" ref="AR612:BS612" si="326">SUM(AR613:AR622)</f>
        <v>19994.04</v>
      </c>
      <c r="AS612" s="147">
        <f t="shared" si="326"/>
        <v>19994.04</v>
      </c>
      <c r="AT612" s="147">
        <f t="shared" si="326"/>
        <v>19994.04</v>
      </c>
      <c r="AU612" s="147">
        <f t="shared" si="326"/>
        <v>19994.04</v>
      </c>
      <c r="AV612" s="147">
        <f t="shared" si="326"/>
        <v>0</v>
      </c>
      <c r="AW612" s="147">
        <f t="shared" si="326"/>
        <v>0</v>
      </c>
      <c r="AX612" s="147">
        <f t="shared" si="326"/>
        <v>0</v>
      </c>
      <c r="AY612" s="147">
        <f t="shared" si="326"/>
        <v>0</v>
      </c>
      <c r="AZ612" s="147">
        <f t="shared" si="326"/>
        <v>0</v>
      </c>
      <c r="BA612" s="147">
        <f t="shared" si="326"/>
        <v>0</v>
      </c>
      <c r="BB612" s="147">
        <f t="shared" si="326"/>
        <v>0</v>
      </c>
      <c r="BC612" s="147">
        <f t="shared" si="326"/>
        <v>0</v>
      </c>
      <c r="BD612" s="147">
        <f t="shared" si="326"/>
        <v>0</v>
      </c>
      <c r="BE612" s="147">
        <f t="shared" si="326"/>
        <v>0</v>
      </c>
      <c r="BF612" s="147">
        <f t="shared" si="326"/>
        <v>0</v>
      </c>
      <c r="BG612" s="147">
        <f t="shared" si="326"/>
        <v>0</v>
      </c>
      <c r="BH612" s="147">
        <f t="shared" si="326"/>
        <v>0</v>
      </c>
      <c r="BI612" s="147">
        <f t="shared" si="326"/>
        <v>0</v>
      </c>
      <c r="BJ612" s="147">
        <f t="shared" si="326"/>
        <v>0</v>
      </c>
      <c r="BK612" s="147">
        <f t="shared" si="326"/>
        <v>0</v>
      </c>
      <c r="BL612" s="147">
        <f t="shared" si="326"/>
        <v>0</v>
      </c>
      <c r="BM612" s="147">
        <f t="shared" si="326"/>
        <v>0</v>
      </c>
      <c r="BN612" s="147">
        <f t="shared" si="326"/>
        <v>0</v>
      </c>
      <c r="BO612" s="147">
        <f t="shared" si="326"/>
        <v>0</v>
      </c>
      <c r="BP612" s="147">
        <f t="shared" si="326"/>
        <v>0</v>
      </c>
      <c r="BQ612" s="147">
        <f t="shared" si="326"/>
        <v>0</v>
      </c>
      <c r="BR612" s="147">
        <f t="shared" si="326"/>
        <v>0</v>
      </c>
      <c r="BS612" s="147">
        <f t="shared" si="326"/>
        <v>0</v>
      </c>
    </row>
    <row r="613" spans="2:71" s="80" customFormat="1" outlineLevel="2">
      <c r="B613" s="129" t="str">
        <f>'7. INPUT O&amp;N UC'!D317</f>
        <v>O&amp;N UC-4.6.3-Item #1</v>
      </c>
      <c r="C613" s="129" t="str">
        <f>'7. INPUT O&amp;N UC'!F317</f>
        <v>Crowd Monitoring - Base IP Recovery</v>
      </c>
      <c r="E613" s="148">
        <f t="shared" si="317"/>
        <v>163206</v>
      </c>
      <c r="F613" s="148">
        <f t="shared" si="318"/>
        <v>45000</v>
      </c>
      <c r="G613" s="148">
        <f t="shared" si="319"/>
        <v>59400</v>
      </c>
      <c r="H613" s="148">
        <f t="shared" si="320"/>
        <v>58806</v>
      </c>
      <c r="I613" s="148">
        <f t="shared" si="321"/>
        <v>0</v>
      </c>
      <c r="J613" s="148">
        <f t="shared" si="322"/>
        <v>0</v>
      </c>
      <c r="K613" s="157"/>
      <c r="L613" s="148">
        <f>L$77*'7. INPUT O&amp;N UC'!$L317*'7. INPUT O&amp;N UC'!$M317</f>
        <v>0</v>
      </c>
      <c r="M613" s="148">
        <f>M$77*'7. INPUT O&amp;N UC'!$L317*'7. INPUT O&amp;N UC'!$M317</f>
        <v>1250</v>
      </c>
      <c r="N613" s="148">
        <f>N$77*'7. INPUT O&amp;N UC'!$L317*'7. INPUT O&amp;N UC'!$M317</f>
        <v>1250</v>
      </c>
      <c r="O613" s="148">
        <f>O$77*'7. INPUT O&amp;N UC'!$L317*'7. INPUT O&amp;N UC'!$M317</f>
        <v>2500</v>
      </c>
      <c r="P613" s="148">
        <f>P$77*'7. INPUT O&amp;N UC'!$L317*'7. INPUT O&amp;N UC'!$M317</f>
        <v>5000</v>
      </c>
      <c r="Q613" s="148">
        <f>Q$77*'7. INPUT O&amp;N UC'!$L317*'7. INPUT O&amp;N UC'!$M317</f>
        <v>5000</v>
      </c>
      <c r="R613" s="148">
        <f>R$77*'7. INPUT O&amp;N UC'!$L317*'7. INPUT O&amp;N UC'!$M317</f>
        <v>5000</v>
      </c>
      <c r="S613" s="148">
        <f>S$77*'7. INPUT O&amp;N UC'!$L317*'7. INPUT O&amp;N UC'!$M317</f>
        <v>5000</v>
      </c>
      <c r="T613" s="148">
        <f>T$77*'7. INPUT O&amp;N UC'!$L317*'7. INPUT O&amp;N UC'!$M317</f>
        <v>5000</v>
      </c>
      <c r="U613" s="148">
        <f>U$77*'7. INPUT O&amp;N UC'!$L317*'7. INPUT O&amp;N UC'!$M317</f>
        <v>5000</v>
      </c>
      <c r="V613" s="148">
        <f>V$77*'7. INPUT O&amp;N UC'!$L317*'7. INPUT O&amp;N UC'!$M317</f>
        <v>5000</v>
      </c>
      <c r="W613" s="148">
        <f>W$77*'7. INPUT O&amp;N UC'!$L317*'7. INPUT O&amp;N UC'!$M317</f>
        <v>5000</v>
      </c>
      <c r="X613" s="148">
        <f>X$77*'7. INPUT O&amp;N UC'!$L317*'7. INPUT O&amp;N UC'!$M317*(1+'7. INPUT O&amp;N UC'!$N317)</f>
        <v>4950</v>
      </c>
      <c r="Y613" s="148">
        <f>Y$77*'7. INPUT O&amp;N UC'!$L317*'7. INPUT O&amp;N UC'!$M317*(1+'7. INPUT O&amp;N UC'!$N317)</f>
        <v>4950</v>
      </c>
      <c r="Z613" s="148">
        <f>Z$77*'7. INPUT O&amp;N UC'!$L317*'7. INPUT O&amp;N UC'!$M317*(1+'7. INPUT O&amp;N UC'!$N317)</f>
        <v>4950</v>
      </c>
      <c r="AA613" s="148">
        <f>AA$77*'7. INPUT O&amp;N UC'!$L317*'7. INPUT O&amp;N UC'!$M317*(1+'7. INPUT O&amp;N UC'!$N317)</f>
        <v>4950</v>
      </c>
      <c r="AB613" s="148">
        <f>AB$77*'7. INPUT O&amp;N UC'!$L317*'7. INPUT O&amp;N UC'!$M317*(1+'7. INPUT O&amp;N UC'!$N317)</f>
        <v>4950</v>
      </c>
      <c r="AC613" s="148">
        <f>AC$77*'7. INPUT O&amp;N UC'!$L317*'7. INPUT O&amp;N UC'!$M317*(1+'7. INPUT O&amp;N UC'!$N317)</f>
        <v>4950</v>
      </c>
      <c r="AD613" s="148">
        <f>AD$77*'7. INPUT O&amp;N UC'!$L317*'7. INPUT O&amp;N UC'!$M317*(1+'7. INPUT O&amp;N UC'!$N317)</f>
        <v>4950</v>
      </c>
      <c r="AE613" s="148">
        <f>AE$77*'7. INPUT O&amp;N UC'!$L317*'7. INPUT O&amp;N UC'!$M317*(1+'7. INPUT O&amp;N UC'!$N317)</f>
        <v>4950</v>
      </c>
      <c r="AF613" s="148">
        <f>AF$77*'7. INPUT O&amp;N UC'!$L317*'7. INPUT O&amp;N UC'!$M317*(1+'7. INPUT O&amp;N UC'!$N317)</f>
        <v>4950</v>
      </c>
      <c r="AG613" s="148">
        <f>AG$77*'7. INPUT O&amp;N UC'!$L317*'7. INPUT O&amp;N UC'!$M317*(1+'7. INPUT O&amp;N UC'!$N317)</f>
        <v>4950</v>
      </c>
      <c r="AH613" s="148">
        <f>AH$77*'7. INPUT O&amp;N UC'!$L317*'7. INPUT O&amp;N UC'!$M317*(1+'7. INPUT O&amp;N UC'!$N317)</f>
        <v>4950</v>
      </c>
      <c r="AI613" s="148">
        <f>AI$77*'7. INPUT O&amp;N UC'!$L317*'7. INPUT O&amp;N UC'!$M317*(1+'7. INPUT O&amp;N UC'!$N317)</f>
        <v>4950</v>
      </c>
      <c r="AJ613" s="148">
        <f>AJ$77*'7. INPUT O&amp;N UC'!$L317*'7. INPUT O&amp;N UC'!$M317*(1+'7. INPUT O&amp;N UC'!$N317)^2</f>
        <v>4900.5</v>
      </c>
      <c r="AK613" s="148">
        <f>AK$77*'7. INPUT O&amp;N UC'!$L317*'7. INPUT O&amp;N UC'!$M317*(1+'7. INPUT O&amp;N UC'!$N317)^2</f>
        <v>4900.5</v>
      </c>
      <c r="AL613" s="148">
        <f>AL$77*'7. INPUT O&amp;N UC'!$L317*'7. INPUT O&amp;N UC'!$M317*(1+'7. INPUT O&amp;N UC'!$N317)^2</f>
        <v>4900.5</v>
      </c>
      <c r="AM613" s="148">
        <f>AM$77*'7. INPUT O&amp;N UC'!$L317*'7. INPUT O&amp;N UC'!$M317*(1+'7. INPUT O&amp;N UC'!$N317)^2</f>
        <v>4900.5</v>
      </c>
      <c r="AN613" s="148">
        <f>AN$77*'7. INPUT O&amp;N UC'!$L317*'7. INPUT O&amp;N UC'!$M317*(1+'7. INPUT O&amp;N UC'!$N317)^2</f>
        <v>4900.5</v>
      </c>
      <c r="AO613" s="148">
        <f>AO$77*'7. INPUT O&amp;N UC'!$L317*'7. INPUT O&amp;N UC'!$M317*(1+'7. INPUT O&amp;N UC'!$N317)^2</f>
        <v>4900.5</v>
      </c>
      <c r="AP613" s="148">
        <f>AP$77*'7. INPUT O&amp;N UC'!$L317*'7. INPUT O&amp;N UC'!$M317*(1+'7. INPUT O&amp;N UC'!$N317)^2</f>
        <v>4900.5</v>
      </c>
      <c r="AQ613" s="148">
        <f>AQ$77*'7. INPUT O&amp;N UC'!$L317*'7. INPUT O&amp;N UC'!$M317*(1+'7. INPUT O&amp;N UC'!$N317)^2</f>
        <v>4900.5</v>
      </c>
      <c r="AR613" s="148">
        <f>AR$77*'7. INPUT O&amp;N UC'!$L317*'7. INPUT O&amp;N UC'!$M317*(1+'7. INPUT O&amp;N UC'!$N317)^2</f>
        <v>4900.5</v>
      </c>
      <c r="AS613" s="148">
        <f>AS$77*'7. INPUT O&amp;N UC'!$L317*'7. INPUT O&amp;N UC'!$M317*(1+'7. INPUT O&amp;N UC'!$N317)^2</f>
        <v>4900.5</v>
      </c>
      <c r="AT613" s="148">
        <f>AT$77*'7. INPUT O&amp;N UC'!$L317*'7. INPUT O&amp;N UC'!$M317*(1+'7. INPUT O&amp;N UC'!$N317)^2</f>
        <v>4900.5</v>
      </c>
      <c r="AU613" s="148">
        <f>AU$77*'7. INPUT O&amp;N UC'!$L317*'7. INPUT O&amp;N UC'!$M317*(1+'7. INPUT O&amp;N UC'!$N317)^2</f>
        <v>4900.5</v>
      </c>
      <c r="AV613" s="148">
        <f>AV$77*'7. INPUT O&amp;N UC'!$L317*'7. INPUT O&amp;N UC'!$M317*(1+'7. INPUT O&amp;N UC'!$N317)^3</f>
        <v>0</v>
      </c>
      <c r="AW613" s="148">
        <f>AW$77*'7. INPUT O&amp;N UC'!$L317*'7. INPUT O&amp;N UC'!$M317*(1+'7. INPUT O&amp;N UC'!$N317)^3</f>
        <v>0</v>
      </c>
      <c r="AX613" s="148">
        <f>AX$77*'7. INPUT O&amp;N UC'!$L317*'7. INPUT O&amp;N UC'!$M317*(1+'7. INPUT O&amp;N UC'!$N317)^3</f>
        <v>0</v>
      </c>
      <c r="AY613" s="148">
        <f>AY$77*'7. INPUT O&amp;N UC'!$L317*'7. INPUT O&amp;N UC'!$M317*(1+'7. INPUT O&amp;N UC'!$N317)^3</f>
        <v>0</v>
      </c>
      <c r="AZ613" s="148">
        <f>AZ$77*'7. INPUT O&amp;N UC'!$L317*'7. INPUT O&amp;N UC'!$M317*(1+'7. INPUT O&amp;N UC'!$N317)^3</f>
        <v>0</v>
      </c>
      <c r="BA613" s="148">
        <f>BA$77*'7. INPUT O&amp;N UC'!$L317*'7. INPUT O&amp;N UC'!$M317*(1+'7. INPUT O&amp;N UC'!$N317)^3</f>
        <v>0</v>
      </c>
      <c r="BB613" s="148">
        <f>BB$77*'7. INPUT O&amp;N UC'!$L317*'7. INPUT O&amp;N UC'!$M317*(1+'7. INPUT O&amp;N UC'!$N317)^3</f>
        <v>0</v>
      </c>
      <c r="BC613" s="148">
        <f>BC$77*'7. INPUT O&amp;N UC'!$L317*'7. INPUT O&amp;N UC'!$M317*(1+'7. INPUT O&amp;N UC'!$N317)^3</f>
        <v>0</v>
      </c>
      <c r="BD613" s="148">
        <f>BD$77*'7. INPUT O&amp;N UC'!$L317*'7. INPUT O&amp;N UC'!$M317*(1+'7. INPUT O&amp;N UC'!$N317)^3</f>
        <v>0</v>
      </c>
      <c r="BE613" s="148">
        <f>BE$77*'7. INPUT O&amp;N UC'!$L317*'7. INPUT O&amp;N UC'!$M317*(1+'7. INPUT O&amp;N UC'!$N317)^3</f>
        <v>0</v>
      </c>
      <c r="BF613" s="148">
        <f>BF$77*'7. INPUT O&amp;N UC'!$L317*'7. INPUT O&amp;N UC'!$M317*(1+'7. INPUT O&amp;N UC'!$N317)^3</f>
        <v>0</v>
      </c>
      <c r="BG613" s="148">
        <f>BG$77*'7. INPUT O&amp;N UC'!$L317*'7. INPUT O&amp;N UC'!$M317*(1+'7. INPUT O&amp;N UC'!$N317)^3</f>
        <v>0</v>
      </c>
      <c r="BH613" s="148">
        <f>BH$77*'7. INPUT O&amp;N UC'!$L317*'7. INPUT O&amp;N UC'!$M317*(1+'7. INPUT O&amp;N UC'!$N317)^4</f>
        <v>0</v>
      </c>
      <c r="BI613" s="148">
        <f>BI$77*'7. INPUT O&amp;N UC'!$L317*'7. INPUT O&amp;N UC'!$M317*(1+'7. INPUT O&amp;N UC'!$N317)^4</f>
        <v>0</v>
      </c>
      <c r="BJ613" s="148">
        <f>BJ$77*'7. INPUT O&amp;N UC'!$L317*'7. INPUT O&amp;N UC'!$M317*(1+'7. INPUT O&amp;N UC'!$N317)^4</f>
        <v>0</v>
      </c>
      <c r="BK613" s="148">
        <f>BK$77*'7. INPUT O&amp;N UC'!$L317*'7. INPUT O&amp;N UC'!$M317*(1+'7. INPUT O&amp;N UC'!$N317)^4</f>
        <v>0</v>
      </c>
      <c r="BL613" s="148">
        <f>BL$77*'7. INPUT O&amp;N UC'!$L317*'7. INPUT O&amp;N UC'!$M317*(1+'7. INPUT O&amp;N UC'!$N317)^4</f>
        <v>0</v>
      </c>
      <c r="BM613" s="148">
        <f>BM$77*'7. INPUT O&amp;N UC'!$L317*'7. INPUT O&amp;N UC'!$M317*(1+'7. INPUT O&amp;N UC'!$N317)^4</f>
        <v>0</v>
      </c>
      <c r="BN613" s="148">
        <f>BN$77*'7. INPUT O&amp;N UC'!$L317*'7. INPUT O&amp;N UC'!$M317*(1+'7. INPUT O&amp;N UC'!$N317)^4</f>
        <v>0</v>
      </c>
      <c r="BO613" s="148">
        <f>BO$77*'7. INPUT O&amp;N UC'!$L317*'7. INPUT O&amp;N UC'!$M317*(1+'7. INPUT O&amp;N UC'!$N317)^4</f>
        <v>0</v>
      </c>
      <c r="BP613" s="148">
        <f>BP$77*'7. INPUT O&amp;N UC'!$L317*'7. INPUT O&amp;N UC'!$M317*(1+'7. INPUT O&amp;N UC'!$N317)^4</f>
        <v>0</v>
      </c>
      <c r="BQ613" s="148">
        <f>BQ$77*'7. INPUT O&amp;N UC'!$L317*'7. INPUT O&amp;N UC'!$M317*(1+'7. INPUT O&amp;N UC'!$N317)^4</f>
        <v>0</v>
      </c>
      <c r="BR613" s="148">
        <f>BR$77*'7. INPUT O&amp;N UC'!$L317*'7. INPUT O&amp;N UC'!$M317*(1+'7. INPUT O&amp;N UC'!$N317)^4</f>
        <v>0</v>
      </c>
      <c r="BS613" s="148">
        <f>BS$77*'7. INPUT O&amp;N UC'!$L317*'7. INPUT O&amp;N UC'!$M317*(1+'7. INPUT O&amp;N UC'!$N317)^4</f>
        <v>0</v>
      </c>
    </row>
    <row r="614" spans="2:71" s="80" customFormat="1" outlineLevel="2">
      <c r="B614" s="129" t="str">
        <f>'7. INPUT O&amp;N UC'!D318</f>
        <v>O&amp;N UC-4.6.3-Item #2</v>
      </c>
      <c r="C614" s="129" t="str">
        <f>'7. INPUT O&amp;N UC'!F318</f>
        <v>Crowd Monitoring - EPU IP Recovery</v>
      </c>
      <c r="E614" s="148">
        <f t="shared" si="317"/>
        <v>58754.16</v>
      </c>
      <c r="F614" s="148">
        <f t="shared" si="318"/>
        <v>16200</v>
      </c>
      <c r="G614" s="148">
        <f t="shared" si="319"/>
        <v>21384</v>
      </c>
      <c r="H614" s="148">
        <f t="shared" si="320"/>
        <v>21170.16</v>
      </c>
      <c r="I614" s="148">
        <f t="shared" si="321"/>
        <v>0</v>
      </c>
      <c r="J614" s="148">
        <f t="shared" si="322"/>
        <v>0</v>
      </c>
      <c r="K614" s="157"/>
      <c r="L614" s="148">
        <f>L$77*'7. INPUT O&amp;N UC'!$L318*'7. INPUT O&amp;N UC'!$M318</f>
        <v>0</v>
      </c>
      <c r="M614" s="148">
        <f>M$77*'7. INPUT O&amp;N UC'!$L318*'7. INPUT O&amp;N UC'!$M318</f>
        <v>450</v>
      </c>
      <c r="N614" s="148">
        <f>N$77*'7. INPUT O&amp;N UC'!$L318*'7. INPUT O&amp;N UC'!$M318</f>
        <v>450</v>
      </c>
      <c r="O614" s="148">
        <f>O$77*'7. INPUT O&amp;N UC'!$L318*'7. INPUT O&amp;N UC'!$M318</f>
        <v>900</v>
      </c>
      <c r="P614" s="148">
        <f>P$77*'7. INPUT O&amp;N UC'!$L318*'7. INPUT O&amp;N UC'!$M318</f>
        <v>1800</v>
      </c>
      <c r="Q614" s="148">
        <f>Q$77*'7. INPUT O&amp;N UC'!$L318*'7. INPUT O&amp;N UC'!$M318</f>
        <v>1800</v>
      </c>
      <c r="R614" s="148">
        <f>R$77*'7. INPUT O&amp;N UC'!$L318*'7. INPUT O&amp;N UC'!$M318</f>
        <v>1800</v>
      </c>
      <c r="S614" s="148">
        <f>S$77*'7. INPUT O&amp;N UC'!$L318*'7. INPUT O&amp;N UC'!$M318</f>
        <v>1800</v>
      </c>
      <c r="T614" s="148">
        <f>T$77*'7. INPUT O&amp;N UC'!$L318*'7. INPUT O&amp;N UC'!$M318</f>
        <v>1800</v>
      </c>
      <c r="U614" s="148">
        <f>U$77*'7. INPUT O&amp;N UC'!$L318*'7. INPUT O&amp;N UC'!$M318</f>
        <v>1800</v>
      </c>
      <c r="V614" s="148">
        <f>V$77*'7. INPUT O&amp;N UC'!$L318*'7. INPUT O&amp;N UC'!$M318</f>
        <v>1800</v>
      </c>
      <c r="W614" s="148">
        <f>W$77*'7. INPUT O&amp;N UC'!$L318*'7. INPUT O&amp;N UC'!$M318</f>
        <v>1800</v>
      </c>
      <c r="X614" s="148">
        <f>X$77*'7. INPUT O&amp;N UC'!$L318*'7. INPUT O&amp;N UC'!$M318*(1+'7. INPUT O&amp;N UC'!$N318)</f>
        <v>1782</v>
      </c>
      <c r="Y614" s="148">
        <f>Y$77*'7. INPUT O&amp;N UC'!$L318*'7. INPUT O&amp;N UC'!$M318*(1+'7. INPUT O&amp;N UC'!$N318)</f>
        <v>1782</v>
      </c>
      <c r="Z614" s="148">
        <f>Z$77*'7. INPUT O&amp;N UC'!$L318*'7. INPUT O&amp;N UC'!$M318*(1+'7. INPUT O&amp;N UC'!$N318)</f>
        <v>1782</v>
      </c>
      <c r="AA614" s="148">
        <f>AA$77*'7. INPUT O&amp;N UC'!$L318*'7. INPUT O&amp;N UC'!$M318*(1+'7. INPUT O&amp;N UC'!$N318)</f>
        <v>1782</v>
      </c>
      <c r="AB614" s="148">
        <f>AB$77*'7. INPUT O&amp;N UC'!$L318*'7. INPUT O&amp;N UC'!$M318*(1+'7. INPUT O&amp;N UC'!$N318)</f>
        <v>1782</v>
      </c>
      <c r="AC614" s="148">
        <f>AC$77*'7. INPUT O&amp;N UC'!$L318*'7. INPUT O&amp;N UC'!$M318*(1+'7. INPUT O&amp;N UC'!$N318)</f>
        <v>1782</v>
      </c>
      <c r="AD614" s="148">
        <f>AD$77*'7. INPUT O&amp;N UC'!$L318*'7. INPUT O&amp;N UC'!$M318*(1+'7. INPUT O&amp;N UC'!$N318)</f>
        <v>1782</v>
      </c>
      <c r="AE614" s="148">
        <f>AE$77*'7. INPUT O&amp;N UC'!$L318*'7. INPUT O&amp;N UC'!$M318*(1+'7. INPUT O&amp;N UC'!$N318)</f>
        <v>1782</v>
      </c>
      <c r="AF614" s="148">
        <f>AF$77*'7. INPUT O&amp;N UC'!$L318*'7. INPUT O&amp;N UC'!$M318*(1+'7. INPUT O&amp;N UC'!$N318)</f>
        <v>1782</v>
      </c>
      <c r="AG614" s="148">
        <f>AG$77*'7. INPUT O&amp;N UC'!$L318*'7. INPUT O&amp;N UC'!$M318*(1+'7. INPUT O&amp;N UC'!$N318)</f>
        <v>1782</v>
      </c>
      <c r="AH614" s="148">
        <f>AH$77*'7. INPUT O&amp;N UC'!$L318*'7. INPUT O&amp;N UC'!$M318*(1+'7. INPUT O&amp;N UC'!$N318)</f>
        <v>1782</v>
      </c>
      <c r="AI614" s="148">
        <f>AI$77*'7. INPUT O&amp;N UC'!$L318*'7. INPUT O&amp;N UC'!$M318*(1+'7. INPUT O&amp;N UC'!$N318)</f>
        <v>1782</v>
      </c>
      <c r="AJ614" s="148">
        <f>AJ$77*'7. INPUT O&amp;N UC'!$L318*'7. INPUT O&amp;N UC'!$M318*(1+'7. INPUT O&amp;N UC'!$N318)^2</f>
        <v>1764.1799999999998</v>
      </c>
      <c r="AK614" s="148">
        <f>AK$77*'7. INPUT O&amp;N UC'!$L318*'7. INPUT O&amp;N UC'!$M318*(1+'7. INPUT O&amp;N UC'!$N318)^2</f>
        <v>1764.1799999999998</v>
      </c>
      <c r="AL614" s="148">
        <f>AL$77*'7. INPUT O&amp;N UC'!$L318*'7. INPUT O&amp;N UC'!$M318*(1+'7. INPUT O&amp;N UC'!$N318)^2</f>
        <v>1764.1799999999998</v>
      </c>
      <c r="AM614" s="148">
        <f>AM$77*'7. INPUT O&amp;N UC'!$L318*'7. INPUT O&amp;N UC'!$M318*(1+'7. INPUT O&amp;N UC'!$N318)^2</f>
        <v>1764.1799999999998</v>
      </c>
      <c r="AN614" s="148">
        <f>AN$77*'7. INPUT O&amp;N UC'!$L318*'7. INPUT O&amp;N UC'!$M318*(1+'7. INPUT O&amp;N UC'!$N318)^2</f>
        <v>1764.1799999999998</v>
      </c>
      <c r="AO614" s="148">
        <f>AO$77*'7. INPUT O&amp;N UC'!$L318*'7. INPUT O&amp;N UC'!$M318*(1+'7. INPUT O&amp;N UC'!$N318)^2</f>
        <v>1764.1799999999998</v>
      </c>
      <c r="AP614" s="148">
        <f>AP$77*'7. INPUT O&amp;N UC'!$L318*'7. INPUT O&amp;N UC'!$M318*(1+'7. INPUT O&amp;N UC'!$N318)^2</f>
        <v>1764.1799999999998</v>
      </c>
      <c r="AQ614" s="148">
        <f>AQ$77*'7. INPUT O&amp;N UC'!$L318*'7. INPUT O&amp;N UC'!$M318*(1+'7. INPUT O&amp;N UC'!$N318)^2</f>
        <v>1764.1799999999998</v>
      </c>
      <c r="AR614" s="148">
        <f>AR$77*'7. INPUT O&amp;N UC'!$L318*'7. INPUT O&amp;N UC'!$M318*(1+'7. INPUT O&amp;N UC'!$N318)^2</f>
        <v>1764.1799999999998</v>
      </c>
      <c r="AS614" s="148">
        <f>AS$77*'7. INPUT O&amp;N UC'!$L318*'7. INPUT O&amp;N UC'!$M318*(1+'7. INPUT O&amp;N UC'!$N318)^2</f>
        <v>1764.1799999999998</v>
      </c>
      <c r="AT614" s="148">
        <f>AT$77*'7. INPUT O&amp;N UC'!$L318*'7. INPUT O&amp;N UC'!$M318*(1+'7. INPUT O&amp;N UC'!$N318)^2</f>
        <v>1764.1799999999998</v>
      </c>
      <c r="AU614" s="148">
        <f>AU$77*'7. INPUT O&amp;N UC'!$L318*'7. INPUT O&amp;N UC'!$M318*(1+'7. INPUT O&amp;N UC'!$N318)^2</f>
        <v>1764.1799999999998</v>
      </c>
      <c r="AV614" s="148">
        <f>AV$77*'7. INPUT O&amp;N UC'!$L318*'7. INPUT O&amp;N UC'!$M318*(1+'7. INPUT O&amp;N UC'!$N318)^3</f>
        <v>0</v>
      </c>
      <c r="AW614" s="148">
        <f>AW$77*'7. INPUT O&amp;N UC'!$L318*'7. INPUT O&amp;N UC'!$M318*(1+'7. INPUT O&amp;N UC'!$N318)^3</f>
        <v>0</v>
      </c>
      <c r="AX614" s="148">
        <f>AX$77*'7. INPUT O&amp;N UC'!$L318*'7. INPUT O&amp;N UC'!$M318*(1+'7. INPUT O&amp;N UC'!$N318)^3</f>
        <v>0</v>
      </c>
      <c r="AY614" s="148">
        <f>AY$77*'7. INPUT O&amp;N UC'!$L318*'7. INPUT O&amp;N UC'!$M318*(1+'7. INPUT O&amp;N UC'!$N318)^3</f>
        <v>0</v>
      </c>
      <c r="AZ614" s="148">
        <f>AZ$77*'7. INPUT O&amp;N UC'!$L318*'7. INPUT O&amp;N UC'!$M318*(1+'7. INPUT O&amp;N UC'!$N318)^3</f>
        <v>0</v>
      </c>
      <c r="BA614" s="148">
        <f>BA$77*'7. INPUT O&amp;N UC'!$L318*'7. INPUT O&amp;N UC'!$M318*(1+'7. INPUT O&amp;N UC'!$N318)^3</f>
        <v>0</v>
      </c>
      <c r="BB614" s="148">
        <f>BB$77*'7. INPUT O&amp;N UC'!$L318*'7. INPUT O&amp;N UC'!$M318*(1+'7. INPUT O&amp;N UC'!$N318)^3</f>
        <v>0</v>
      </c>
      <c r="BC614" s="148">
        <f>BC$77*'7. INPUT O&amp;N UC'!$L318*'7. INPUT O&amp;N UC'!$M318*(1+'7. INPUT O&amp;N UC'!$N318)^3</f>
        <v>0</v>
      </c>
      <c r="BD614" s="148">
        <f>BD$77*'7. INPUT O&amp;N UC'!$L318*'7. INPUT O&amp;N UC'!$M318*(1+'7. INPUT O&amp;N UC'!$N318)^3</f>
        <v>0</v>
      </c>
      <c r="BE614" s="148">
        <f>BE$77*'7. INPUT O&amp;N UC'!$L318*'7. INPUT O&amp;N UC'!$M318*(1+'7. INPUT O&amp;N UC'!$N318)^3</f>
        <v>0</v>
      </c>
      <c r="BF614" s="148">
        <f>BF$77*'7. INPUT O&amp;N UC'!$L318*'7. INPUT O&amp;N UC'!$M318*(1+'7. INPUT O&amp;N UC'!$N318)^3</f>
        <v>0</v>
      </c>
      <c r="BG614" s="148">
        <f>BG$77*'7. INPUT O&amp;N UC'!$L318*'7. INPUT O&amp;N UC'!$M318*(1+'7. INPUT O&amp;N UC'!$N318)^3</f>
        <v>0</v>
      </c>
      <c r="BH614" s="148">
        <f>BH$77*'7. INPUT O&amp;N UC'!$L318*'7. INPUT O&amp;N UC'!$M318*(1+'7. INPUT O&amp;N UC'!$N318)^4</f>
        <v>0</v>
      </c>
      <c r="BI614" s="148">
        <f>BI$77*'7. INPUT O&amp;N UC'!$L318*'7. INPUT O&amp;N UC'!$M318*(1+'7. INPUT O&amp;N UC'!$N318)^4</f>
        <v>0</v>
      </c>
      <c r="BJ614" s="148">
        <f>BJ$77*'7. INPUT O&amp;N UC'!$L318*'7. INPUT O&amp;N UC'!$M318*(1+'7. INPUT O&amp;N UC'!$N318)^4</f>
        <v>0</v>
      </c>
      <c r="BK614" s="148">
        <f>BK$77*'7. INPUT O&amp;N UC'!$L318*'7. INPUT O&amp;N UC'!$M318*(1+'7. INPUT O&amp;N UC'!$N318)^4</f>
        <v>0</v>
      </c>
      <c r="BL614" s="148">
        <f>BL$77*'7. INPUT O&amp;N UC'!$L318*'7. INPUT O&amp;N UC'!$M318*(1+'7. INPUT O&amp;N UC'!$N318)^4</f>
        <v>0</v>
      </c>
      <c r="BM614" s="148">
        <f>BM$77*'7. INPUT O&amp;N UC'!$L318*'7. INPUT O&amp;N UC'!$M318*(1+'7. INPUT O&amp;N UC'!$N318)^4</f>
        <v>0</v>
      </c>
      <c r="BN614" s="148">
        <f>BN$77*'7. INPUT O&amp;N UC'!$L318*'7. INPUT O&amp;N UC'!$M318*(1+'7. INPUT O&amp;N UC'!$N318)^4</f>
        <v>0</v>
      </c>
      <c r="BO614" s="148">
        <f>BO$77*'7. INPUT O&amp;N UC'!$L318*'7. INPUT O&amp;N UC'!$M318*(1+'7. INPUT O&amp;N UC'!$N318)^4</f>
        <v>0</v>
      </c>
      <c r="BP614" s="148">
        <f>BP$77*'7. INPUT O&amp;N UC'!$L318*'7. INPUT O&amp;N UC'!$M318*(1+'7. INPUT O&amp;N UC'!$N318)^4</f>
        <v>0</v>
      </c>
      <c r="BQ614" s="148">
        <f>BQ$77*'7. INPUT O&amp;N UC'!$L318*'7. INPUT O&amp;N UC'!$M318*(1+'7. INPUT O&amp;N UC'!$N318)^4</f>
        <v>0</v>
      </c>
      <c r="BR614" s="148">
        <f>BR$77*'7. INPUT O&amp;N UC'!$L318*'7. INPUT O&amp;N UC'!$M318*(1+'7. INPUT O&amp;N UC'!$N318)^4</f>
        <v>0</v>
      </c>
      <c r="BS614" s="148">
        <f>BS$77*'7. INPUT O&amp;N UC'!$L318*'7. INPUT O&amp;N UC'!$M318*(1+'7. INPUT O&amp;N UC'!$N318)^4</f>
        <v>0</v>
      </c>
    </row>
    <row r="615" spans="2:71" s="80" customFormat="1" ht="16" outlineLevel="2">
      <c r="B615" s="129" t="str">
        <f>'7. INPUT O&amp;N UC'!D319</f>
        <v>O&amp;N UC-4.6.3-Item #3</v>
      </c>
      <c r="C615" s="129" t="str">
        <f>'7. INPUT O&amp;N UC'!F319</f>
        <v>Audio Notification - EPU IP Recovery</v>
      </c>
      <c r="E615" s="148">
        <f t="shared" si="317"/>
        <v>163206</v>
      </c>
      <c r="F615" s="148">
        <f t="shared" si="318"/>
        <v>45000</v>
      </c>
      <c r="G615" s="148">
        <f t="shared" si="319"/>
        <v>59400</v>
      </c>
      <c r="H615" s="148">
        <f t="shared" si="320"/>
        <v>58806</v>
      </c>
      <c r="I615" s="148">
        <f t="shared" si="321"/>
        <v>0</v>
      </c>
      <c r="J615" s="148">
        <f t="shared" si="322"/>
        <v>0</v>
      </c>
      <c r="K615" s="161"/>
      <c r="L615" s="148">
        <f>L$77*'7. INPUT O&amp;N UC'!$L319*'7. INPUT O&amp;N UC'!$M319</f>
        <v>0</v>
      </c>
      <c r="M615" s="148">
        <f>M$77*'7. INPUT O&amp;N UC'!$L319*'7. INPUT O&amp;N UC'!$M319</f>
        <v>1250</v>
      </c>
      <c r="N615" s="148">
        <f>N$77*'7. INPUT O&amp;N UC'!$L319*'7. INPUT O&amp;N UC'!$M319</f>
        <v>1250</v>
      </c>
      <c r="O615" s="148">
        <f>O$77*'7. INPUT O&amp;N UC'!$L319*'7. INPUT O&amp;N UC'!$M319</f>
        <v>2500</v>
      </c>
      <c r="P615" s="148">
        <f>P$77*'7. INPUT O&amp;N UC'!$L319*'7. INPUT O&amp;N UC'!$M319</f>
        <v>5000</v>
      </c>
      <c r="Q615" s="148">
        <f>Q$77*'7. INPUT O&amp;N UC'!$L319*'7. INPUT O&amp;N UC'!$M319</f>
        <v>5000</v>
      </c>
      <c r="R615" s="148">
        <f>R$77*'7. INPUT O&amp;N UC'!$L319*'7. INPUT O&amp;N UC'!$M319</f>
        <v>5000</v>
      </c>
      <c r="S615" s="148">
        <f>S$77*'7. INPUT O&amp;N UC'!$L319*'7. INPUT O&amp;N UC'!$M319</f>
        <v>5000</v>
      </c>
      <c r="T615" s="148">
        <f>T$77*'7. INPUT O&amp;N UC'!$L319*'7. INPUT O&amp;N UC'!$M319</f>
        <v>5000</v>
      </c>
      <c r="U615" s="148">
        <f>U$77*'7. INPUT O&amp;N UC'!$L319*'7. INPUT O&amp;N UC'!$M319</f>
        <v>5000</v>
      </c>
      <c r="V615" s="148">
        <f>V$77*'7. INPUT O&amp;N UC'!$L319*'7. INPUT O&amp;N UC'!$M319</f>
        <v>5000</v>
      </c>
      <c r="W615" s="148">
        <f>W$77*'7. INPUT O&amp;N UC'!$L319*'7. INPUT O&amp;N UC'!$M319</f>
        <v>5000</v>
      </c>
      <c r="X615" s="148">
        <f>X$77*'7. INPUT O&amp;N UC'!$L319*'7. INPUT O&amp;N UC'!$M319*(1+'7. INPUT O&amp;N UC'!$N319)</f>
        <v>4950</v>
      </c>
      <c r="Y615" s="148">
        <f>Y$77*'7. INPUT O&amp;N UC'!$L319*'7. INPUT O&amp;N UC'!$M319*(1+'7. INPUT O&amp;N UC'!$N319)</f>
        <v>4950</v>
      </c>
      <c r="Z615" s="148">
        <f>Z$77*'7. INPUT O&amp;N UC'!$L319*'7. INPUT O&amp;N UC'!$M319*(1+'7. INPUT O&amp;N UC'!$N319)</f>
        <v>4950</v>
      </c>
      <c r="AA615" s="148">
        <f>AA$77*'7. INPUT O&amp;N UC'!$L319*'7. INPUT O&amp;N UC'!$M319*(1+'7. INPUT O&amp;N UC'!$N319)</f>
        <v>4950</v>
      </c>
      <c r="AB615" s="148">
        <f>AB$77*'7. INPUT O&amp;N UC'!$L319*'7. INPUT O&amp;N UC'!$M319*(1+'7. INPUT O&amp;N UC'!$N319)</f>
        <v>4950</v>
      </c>
      <c r="AC615" s="148">
        <f>AC$77*'7. INPUT O&amp;N UC'!$L319*'7. INPUT O&amp;N UC'!$M319*(1+'7. INPUT O&amp;N UC'!$N319)</f>
        <v>4950</v>
      </c>
      <c r="AD615" s="148">
        <f>AD$77*'7. INPUT O&amp;N UC'!$L319*'7. INPUT O&amp;N UC'!$M319*(1+'7. INPUT O&amp;N UC'!$N319)</f>
        <v>4950</v>
      </c>
      <c r="AE615" s="148">
        <f>AE$77*'7. INPUT O&amp;N UC'!$L319*'7. INPUT O&amp;N UC'!$M319*(1+'7. INPUT O&amp;N UC'!$N319)</f>
        <v>4950</v>
      </c>
      <c r="AF615" s="148">
        <f>AF$77*'7. INPUT O&amp;N UC'!$L319*'7. INPUT O&amp;N UC'!$M319*(1+'7. INPUT O&amp;N UC'!$N319)</f>
        <v>4950</v>
      </c>
      <c r="AG615" s="148">
        <f>AG$77*'7. INPUT O&amp;N UC'!$L319*'7. INPUT O&amp;N UC'!$M319*(1+'7. INPUT O&amp;N UC'!$N319)</f>
        <v>4950</v>
      </c>
      <c r="AH615" s="148">
        <f>AH$77*'7. INPUT O&amp;N UC'!$L319*'7. INPUT O&amp;N UC'!$M319*(1+'7. INPUT O&amp;N UC'!$N319)</f>
        <v>4950</v>
      </c>
      <c r="AI615" s="148">
        <f>AI$77*'7. INPUT O&amp;N UC'!$L319*'7. INPUT O&amp;N UC'!$M319*(1+'7. INPUT O&amp;N UC'!$N319)</f>
        <v>4950</v>
      </c>
      <c r="AJ615" s="148">
        <f>AJ$77*'7. INPUT O&amp;N UC'!$L319*'7. INPUT O&amp;N UC'!$M319*(1+'7. INPUT O&amp;N UC'!$N319)^2</f>
        <v>4900.5</v>
      </c>
      <c r="AK615" s="148">
        <f>AK$77*'7. INPUT O&amp;N UC'!$L319*'7. INPUT O&amp;N UC'!$M319*(1+'7. INPUT O&amp;N UC'!$N319)^2</f>
        <v>4900.5</v>
      </c>
      <c r="AL615" s="148">
        <f>AL$77*'7. INPUT O&amp;N UC'!$L319*'7. INPUT O&amp;N UC'!$M319*(1+'7. INPUT O&amp;N UC'!$N319)^2</f>
        <v>4900.5</v>
      </c>
      <c r="AM615" s="148">
        <f>AM$77*'7. INPUT O&amp;N UC'!$L319*'7. INPUT O&amp;N UC'!$M319*(1+'7. INPUT O&amp;N UC'!$N319)^2</f>
        <v>4900.5</v>
      </c>
      <c r="AN615" s="148">
        <f>AN$77*'7. INPUT O&amp;N UC'!$L319*'7. INPUT O&amp;N UC'!$M319*(1+'7. INPUT O&amp;N UC'!$N319)^2</f>
        <v>4900.5</v>
      </c>
      <c r="AO615" s="148">
        <f>AO$77*'7. INPUT O&amp;N UC'!$L319*'7. INPUT O&amp;N UC'!$M319*(1+'7. INPUT O&amp;N UC'!$N319)^2</f>
        <v>4900.5</v>
      </c>
      <c r="AP615" s="148">
        <f>AP$77*'7. INPUT O&amp;N UC'!$L319*'7. INPUT O&amp;N UC'!$M319*(1+'7. INPUT O&amp;N UC'!$N319)^2</f>
        <v>4900.5</v>
      </c>
      <c r="AQ615" s="148">
        <f>AQ$77*'7. INPUT O&amp;N UC'!$L319*'7. INPUT O&amp;N UC'!$M319*(1+'7. INPUT O&amp;N UC'!$N319)^2</f>
        <v>4900.5</v>
      </c>
      <c r="AR615" s="148">
        <f>AR$77*'7. INPUT O&amp;N UC'!$L319*'7. INPUT O&amp;N UC'!$M319*(1+'7. INPUT O&amp;N UC'!$N319)^2</f>
        <v>4900.5</v>
      </c>
      <c r="AS615" s="148">
        <f>AS$77*'7. INPUT O&amp;N UC'!$L319*'7. INPUT O&amp;N UC'!$M319*(1+'7. INPUT O&amp;N UC'!$N319)^2</f>
        <v>4900.5</v>
      </c>
      <c r="AT615" s="148">
        <f>AT$77*'7. INPUT O&amp;N UC'!$L319*'7. INPUT O&amp;N UC'!$M319*(1+'7. INPUT O&amp;N UC'!$N319)^2</f>
        <v>4900.5</v>
      </c>
      <c r="AU615" s="148">
        <f>AU$77*'7. INPUT O&amp;N UC'!$L319*'7. INPUT O&amp;N UC'!$M319*(1+'7. INPUT O&amp;N UC'!$N319)^2</f>
        <v>4900.5</v>
      </c>
      <c r="AV615" s="148">
        <f>AV$77*'7. INPUT O&amp;N UC'!$L319*'7. INPUT O&amp;N UC'!$M319*(1+'7. INPUT O&amp;N UC'!$N319)^3</f>
        <v>0</v>
      </c>
      <c r="AW615" s="148">
        <f>AW$77*'7. INPUT O&amp;N UC'!$L319*'7. INPUT O&amp;N UC'!$M319*(1+'7. INPUT O&amp;N UC'!$N319)^3</f>
        <v>0</v>
      </c>
      <c r="AX615" s="148">
        <f>AX$77*'7. INPUT O&amp;N UC'!$L319*'7. INPUT O&amp;N UC'!$M319*(1+'7. INPUT O&amp;N UC'!$N319)^3</f>
        <v>0</v>
      </c>
      <c r="AY615" s="148">
        <f>AY$77*'7. INPUT O&amp;N UC'!$L319*'7. INPUT O&amp;N UC'!$M319*(1+'7. INPUT O&amp;N UC'!$N319)^3</f>
        <v>0</v>
      </c>
      <c r="AZ615" s="148">
        <f>AZ$77*'7. INPUT O&amp;N UC'!$L319*'7. INPUT O&amp;N UC'!$M319*(1+'7. INPUT O&amp;N UC'!$N319)^3</f>
        <v>0</v>
      </c>
      <c r="BA615" s="148">
        <f>BA$77*'7. INPUT O&amp;N UC'!$L319*'7. INPUT O&amp;N UC'!$M319*(1+'7. INPUT O&amp;N UC'!$N319)^3</f>
        <v>0</v>
      </c>
      <c r="BB615" s="148">
        <f>BB$77*'7. INPUT O&amp;N UC'!$L319*'7. INPUT O&amp;N UC'!$M319*(1+'7. INPUT O&amp;N UC'!$N319)^3</f>
        <v>0</v>
      </c>
      <c r="BC615" s="148">
        <f>BC$77*'7. INPUT O&amp;N UC'!$L319*'7. INPUT O&amp;N UC'!$M319*(1+'7. INPUT O&amp;N UC'!$N319)^3</f>
        <v>0</v>
      </c>
      <c r="BD615" s="148">
        <f>BD$77*'7. INPUT O&amp;N UC'!$L319*'7. INPUT O&amp;N UC'!$M319*(1+'7. INPUT O&amp;N UC'!$N319)^3</f>
        <v>0</v>
      </c>
      <c r="BE615" s="148">
        <f>BE$77*'7. INPUT O&amp;N UC'!$L319*'7. INPUT O&amp;N UC'!$M319*(1+'7. INPUT O&amp;N UC'!$N319)^3</f>
        <v>0</v>
      </c>
      <c r="BF615" s="148">
        <f>BF$77*'7. INPUT O&amp;N UC'!$L319*'7. INPUT O&amp;N UC'!$M319*(1+'7. INPUT O&amp;N UC'!$N319)^3</f>
        <v>0</v>
      </c>
      <c r="BG615" s="148">
        <f>BG$77*'7. INPUT O&amp;N UC'!$L319*'7. INPUT O&amp;N UC'!$M319*(1+'7. INPUT O&amp;N UC'!$N319)^3</f>
        <v>0</v>
      </c>
      <c r="BH615" s="148">
        <f>BH$77*'7. INPUT O&amp;N UC'!$L319*'7. INPUT O&amp;N UC'!$M319*(1+'7. INPUT O&amp;N UC'!$N319)^4</f>
        <v>0</v>
      </c>
      <c r="BI615" s="148">
        <f>BI$77*'7. INPUT O&amp;N UC'!$L319*'7. INPUT O&amp;N UC'!$M319*(1+'7. INPUT O&amp;N UC'!$N319)^4</f>
        <v>0</v>
      </c>
      <c r="BJ615" s="148">
        <f>BJ$77*'7. INPUT O&amp;N UC'!$L319*'7. INPUT O&amp;N UC'!$M319*(1+'7. INPUT O&amp;N UC'!$N319)^4</f>
        <v>0</v>
      </c>
      <c r="BK615" s="148">
        <f>BK$77*'7. INPUT O&amp;N UC'!$L319*'7. INPUT O&amp;N UC'!$M319*(1+'7. INPUT O&amp;N UC'!$N319)^4</f>
        <v>0</v>
      </c>
      <c r="BL615" s="148">
        <f>BL$77*'7. INPUT O&amp;N UC'!$L319*'7. INPUT O&amp;N UC'!$M319*(1+'7. INPUT O&amp;N UC'!$N319)^4</f>
        <v>0</v>
      </c>
      <c r="BM615" s="148">
        <f>BM$77*'7. INPUT O&amp;N UC'!$L319*'7. INPUT O&amp;N UC'!$M319*(1+'7. INPUT O&amp;N UC'!$N319)^4</f>
        <v>0</v>
      </c>
      <c r="BN615" s="148">
        <f>BN$77*'7. INPUT O&amp;N UC'!$L319*'7. INPUT O&amp;N UC'!$M319*(1+'7. INPUT O&amp;N UC'!$N319)^4</f>
        <v>0</v>
      </c>
      <c r="BO615" s="148">
        <f>BO$77*'7. INPUT O&amp;N UC'!$L319*'7. INPUT O&amp;N UC'!$M319*(1+'7. INPUT O&amp;N UC'!$N319)^4</f>
        <v>0</v>
      </c>
      <c r="BP615" s="148">
        <f>BP$77*'7. INPUT O&amp;N UC'!$L319*'7. INPUT O&amp;N UC'!$M319*(1+'7. INPUT O&amp;N UC'!$N319)^4</f>
        <v>0</v>
      </c>
      <c r="BQ615" s="148">
        <f>BQ$77*'7. INPUT O&amp;N UC'!$L319*'7. INPUT O&amp;N UC'!$M319*(1+'7. INPUT O&amp;N UC'!$N319)^4</f>
        <v>0</v>
      </c>
      <c r="BR615" s="148">
        <f>BR$77*'7. INPUT O&amp;N UC'!$L319*'7. INPUT O&amp;N UC'!$M319*(1+'7. INPUT O&amp;N UC'!$N319)^4</f>
        <v>0</v>
      </c>
      <c r="BS615" s="148">
        <f>BS$77*'7. INPUT O&amp;N UC'!$L319*'7. INPUT O&amp;N UC'!$M319*(1+'7. INPUT O&amp;N UC'!$N319)^4</f>
        <v>0</v>
      </c>
    </row>
    <row r="616" spans="2:71" s="80" customFormat="1" outlineLevel="2">
      <c r="B616" s="129" t="str">
        <f>'7. INPUT O&amp;N UC'!D320</f>
        <v>O&amp;N UC-4.6.3-Item #4</v>
      </c>
      <c r="C616" s="129" t="str">
        <f>'7. INPUT O&amp;N UC'!F320</f>
        <v>Audio Notification - Base IP Recovery</v>
      </c>
      <c r="E616" s="148">
        <f t="shared" si="317"/>
        <v>58754.16</v>
      </c>
      <c r="F616" s="148">
        <f t="shared" si="318"/>
        <v>16200</v>
      </c>
      <c r="G616" s="148">
        <f t="shared" si="319"/>
        <v>21384</v>
      </c>
      <c r="H616" s="148">
        <f t="shared" si="320"/>
        <v>21170.16</v>
      </c>
      <c r="I616" s="148">
        <f t="shared" si="321"/>
        <v>0</v>
      </c>
      <c r="J616" s="148">
        <f t="shared" si="322"/>
        <v>0</v>
      </c>
      <c r="K616" s="157"/>
      <c r="L616" s="148">
        <f>L$77*'7. INPUT O&amp;N UC'!$L320*'7. INPUT O&amp;N UC'!$M320</f>
        <v>0</v>
      </c>
      <c r="M616" s="148">
        <f>M$77*'7. INPUT O&amp;N UC'!$L320*'7. INPUT O&amp;N UC'!$M320</f>
        <v>450</v>
      </c>
      <c r="N616" s="148">
        <f>N$77*'7. INPUT O&amp;N UC'!$L320*'7. INPUT O&amp;N UC'!$M320</f>
        <v>450</v>
      </c>
      <c r="O616" s="148">
        <f>O$77*'7. INPUT O&amp;N UC'!$L320*'7. INPUT O&amp;N UC'!$M320</f>
        <v>900</v>
      </c>
      <c r="P616" s="148">
        <f>P$77*'7. INPUT O&amp;N UC'!$L320*'7. INPUT O&amp;N UC'!$M320</f>
        <v>1800</v>
      </c>
      <c r="Q616" s="148">
        <f>Q$77*'7. INPUT O&amp;N UC'!$L320*'7. INPUT O&amp;N UC'!$M320</f>
        <v>1800</v>
      </c>
      <c r="R616" s="148">
        <f>R$77*'7. INPUT O&amp;N UC'!$L320*'7. INPUT O&amp;N UC'!$M320</f>
        <v>1800</v>
      </c>
      <c r="S616" s="148">
        <f>S$77*'7. INPUT O&amp;N UC'!$L320*'7. INPUT O&amp;N UC'!$M320</f>
        <v>1800</v>
      </c>
      <c r="T616" s="148">
        <f>T$77*'7. INPUT O&amp;N UC'!$L320*'7. INPUT O&amp;N UC'!$M320</f>
        <v>1800</v>
      </c>
      <c r="U616" s="148">
        <f>U$77*'7. INPUT O&amp;N UC'!$L320*'7. INPUT O&amp;N UC'!$M320</f>
        <v>1800</v>
      </c>
      <c r="V616" s="148">
        <f>V$77*'7. INPUT O&amp;N UC'!$L320*'7. INPUT O&amp;N UC'!$M320</f>
        <v>1800</v>
      </c>
      <c r="W616" s="148">
        <f>W$77*'7. INPUT O&amp;N UC'!$L320*'7. INPUT O&amp;N UC'!$M320</f>
        <v>1800</v>
      </c>
      <c r="X616" s="148">
        <f>X$77*'7. INPUT O&amp;N UC'!$L320*'7. INPUT O&amp;N UC'!$M320*(1+'7. INPUT O&amp;N UC'!$N320)</f>
        <v>1782</v>
      </c>
      <c r="Y616" s="148">
        <f>Y$77*'7. INPUT O&amp;N UC'!$L320*'7. INPUT O&amp;N UC'!$M320*(1+'7. INPUT O&amp;N UC'!$N320)</f>
        <v>1782</v>
      </c>
      <c r="Z616" s="148">
        <f>Z$77*'7. INPUT O&amp;N UC'!$L320*'7. INPUT O&amp;N UC'!$M320*(1+'7. INPUT O&amp;N UC'!$N320)</f>
        <v>1782</v>
      </c>
      <c r="AA616" s="148">
        <f>AA$77*'7. INPUT O&amp;N UC'!$L320*'7. INPUT O&amp;N UC'!$M320*(1+'7. INPUT O&amp;N UC'!$N320)</f>
        <v>1782</v>
      </c>
      <c r="AB616" s="148">
        <f>AB$77*'7. INPUT O&amp;N UC'!$L320*'7. INPUT O&amp;N UC'!$M320*(1+'7. INPUT O&amp;N UC'!$N320)</f>
        <v>1782</v>
      </c>
      <c r="AC616" s="148">
        <f>AC$77*'7. INPUT O&amp;N UC'!$L320*'7. INPUT O&amp;N UC'!$M320*(1+'7. INPUT O&amp;N UC'!$N320)</f>
        <v>1782</v>
      </c>
      <c r="AD616" s="148">
        <f>AD$77*'7. INPUT O&amp;N UC'!$L320*'7. INPUT O&amp;N UC'!$M320*(1+'7. INPUT O&amp;N UC'!$N320)</f>
        <v>1782</v>
      </c>
      <c r="AE616" s="148">
        <f>AE$77*'7. INPUT O&amp;N UC'!$L320*'7. INPUT O&amp;N UC'!$M320*(1+'7. INPUT O&amp;N UC'!$N320)</f>
        <v>1782</v>
      </c>
      <c r="AF616" s="148">
        <f>AF$77*'7. INPUT O&amp;N UC'!$L320*'7. INPUT O&amp;N UC'!$M320*(1+'7. INPUT O&amp;N UC'!$N320)</f>
        <v>1782</v>
      </c>
      <c r="AG616" s="148">
        <f>AG$77*'7. INPUT O&amp;N UC'!$L320*'7. INPUT O&amp;N UC'!$M320*(1+'7. INPUT O&amp;N UC'!$N320)</f>
        <v>1782</v>
      </c>
      <c r="AH616" s="148">
        <f>AH$77*'7. INPUT O&amp;N UC'!$L320*'7. INPUT O&amp;N UC'!$M320*(1+'7. INPUT O&amp;N UC'!$N320)</f>
        <v>1782</v>
      </c>
      <c r="AI616" s="148">
        <f>AI$77*'7. INPUT O&amp;N UC'!$L320*'7. INPUT O&amp;N UC'!$M320*(1+'7. INPUT O&amp;N UC'!$N320)</f>
        <v>1782</v>
      </c>
      <c r="AJ616" s="148">
        <f>AJ$77*'7. INPUT O&amp;N UC'!$L320*'7. INPUT O&amp;N UC'!$M320*(1+'7. INPUT O&amp;N UC'!$N320)^2</f>
        <v>1764.1799999999998</v>
      </c>
      <c r="AK616" s="148">
        <f>AK$77*'7. INPUT O&amp;N UC'!$L320*'7. INPUT O&amp;N UC'!$M320*(1+'7. INPUT O&amp;N UC'!$N320)^2</f>
        <v>1764.1799999999998</v>
      </c>
      <c r="AL616" s="148">
        <f>AL$77*'7. INPUT O&amp;N UC'!$L320*'7. INPUT O&amp;N UC'!$M320*(1+'7. INPUT O&amp;N UC'!$N320)^2</f>
        <v>1764.1799999999998</v>
      </c>
      <c r="AM616" s="148">
        <f>AM$77*'7. INPUT O&amp;N UC'!$L320*'7. INPUT O&amp;N UC'!$M320*(1+'7. INPUT O&amp;N UC'!$N320)^2</f>
        <v>1764.1799999999998</v>
      </c>
      <c r="AN616" s="148">
        <f>AN$77*'7. INPUT O&amp;N UC'!$L320*'7. INPUT O&amp;N UC'!$M320*(1+'7. INPUT O&amp;N UC'!$N320)^2</f>
        <v>1764.1799999999998</v>
      </c>
      <c r="AO616" s="148">
        <f>AO$77*'7. INPUT O&amp;N UC'!$L320*'7. INPUT O&amp;N UC'!$M320*(1+'7. INPUT O&amp;N UC'!$N320)^2</f>
        <v>1764.1799999999998</v>
      </c>
      <c r="AP616" s="148">
        <f>AP$77*'7. INPUT O&amp;N UC'!$L320*'7. INPUT O&amp;N UC'!$M320*(1+'7. INPUT O&amp;N UC'!$N320)^2</f>
        <v>1764.1799999999998</v>
      </c>
      <c r="AQ616" s="148">
        <f>AQ$77*'7. INPUT O&amp;N UC'!$L320*'7. INPUT O&amp;N UC'!$M320*(1+'7. INPUT O&amp;N UC'!$N320)^2</f>
        <v>1764.1799999999998</v>
      </c>
      <c r="AR616" s="148">
        <f>AR$77*'7. INPUT O&amp;N UC'!$L320*'7. INPUT O&amp;N UC'!$M320*(1+'7. INPUT O&amp;N UC'!$N320)^2</f>
        <v>1764.1799999999998</v>
      </c>
      <c r="AS616" s="148">
        <f>AS$77*'7. INPUT O&amp;N UC'!$L320*'7. INPUT O&amp;N UC'!$M320*(1+'7. INPUT O&amp;N UC'!$N320)^2</f>
        <v>1764.1799999999998</v>
      </c>
      <c r="AT616" s="148">
        <f>AT$77*'7. INPUT O&amp;N UC'!$L320*'7. INPUT O&amp;N UC'!$M320*(1+'7. INPUT O&amp;N UC'!$N320)^2</f>
        <v>1764.1799999999998</v>
      </c>
      <c r="AU616" s="148">
        <f>AU$77*'7. INPUT O&amp;N UC'!$L320*'7. INPUT O&amp;N UC'!$M320*(1+'7. INPUT O&amp;N UC'!$N320)^2</f>
        <v>1764.1799999999998</v>
      </c>
      <c r="AV616" s="148">
        <f>AV$77*'7. INPUT O&amp;N UC'!$L320*'7. INPUT O&amp;N UC'!$M320*(1+'7. INPUT O&amp;N UC'!$N320)^3</f>
        <v>0</v>
      </c>
      <c r="AW616" s="148">
        <f>AW$77*'7. INPUT O&amp;N UC'!$L320*'7. INPUT O&amp;N UC'!$M320*(1+'7. INPUT O&amp;N UC'!$N320)^3</f>
        <v>0</v>
      </c>
      <c r="AX616" s="148">
        <f>AX$77*'7. INPUT O&amp;N UC'!$L320*'7. INPUT O&amp;N UC'!$M320*(1+'7. INPUT O&amp;N UC'!$N320)^3</f>
        <v>0</v>
      </c>
      <c r="AY616" s="148">
        <f>AY$77*'7. INPUT O&amp;N UC'!$L320*'7. INPUT O&amp;N UC'!$M320*(1+'7. INPUT O&amp;N UC'!$N320)^3</f>
        <v>0</v>
      </c>
      <c r="AZ616" s="148">
        <f>AZ$77*'7. INPUT O&amp;N UC'!$L320*'7. INPUT O&amp;N UC'!$M320*(1+'7. INPUT O&amp;N UC'!$N320)^3</f>
        <v>0</v>
      </c>
      <c r="BA616" s="148">
        <f>BA$77*'7. INPUT O&amp;N UC'!$L320*'7. INPUT O&amp;N UC'!$M320*(1+'7. INPUT O&amp;N UC'!$N320)^3</f>
        <v>0</v>
      </c>
      <c r="BB616" s="148">
        <f>BB$77*'7. INPUT O&amp;N UC'!$L320*'7. INPUT O&amp;N UC'!$M320*(1+'7. INPUT O&amp;N UC'!$N320)^3</f>
        <v>0</v>
      </c>
      <c r="BC616" s="148">
        <f>BC$77*'7. INPUT O&amp;N UC'!$L320*'7. INPUT O&amp;N UC'!$M320*(1+'7. INPUT O&amp;N UC'!$N320)^3</f>
        <v>0</v>
      </c>
      <c r="BD616" s="148">
        <f>BD$77*'7. INPUT O&amp;N UC'!$L320*'7. INPUT O&amp;N UC'!$M320*(1+'7. INPUT O&amp;N UC'!$N320)^3</f>
        <v>0</v>
      </c>
      <c r="BE616" s="148">
        <f>BE$77*'7. INPUT O&amp;N UC'!$L320*'7. INPUT O&amp;N UC'!$M320*(1+'7. INPUT O&amp;N UC'!$N320)^3</f>
        <v>0</v>
      </c>
      <c r="BF616" s="148">
        <f>BF$77*'7. INPUT O&amp;N UC'!$L320*'7. INPUT O&amp;N UC'!$M320*(1+'7. INPUT O&amp;N UC'!$N320)^3</f>
        <v>0</v>
      </c>
      <c r="BG616" s="148">
        <f>BG$77*'7. INPUT O&amp;N UC'!$L320*'7. INPUT O&amp;N UC'!$M320*(1+'7. INPUT O&amp;N UC'!$N320)^3</f>
        <v>0</v>
      </c>
      <c r="BH616" s="148">
        <f>BH$77*'7. INPUT O&amp;N UC'!$L320*'7. INPUT O&amp;N UC'!$M320*(1+'7. INPUT O&amp;N UC'!$N320)^4</f>
        <v>0</v>
      </c>
      <c r="BI616" s="148">
        <f>BI$77*'7. INPUT O&amp;N UC'!$L320*'7. INPUT O&amp;N UC'!$M320*(1+'7. INPUT O&amp;N UC'!$N320)^4</f>
        <v>0</v>
      </c>
      <c r="BJ616" s="148">
        <f>BJ$77*'7. INPUT O&amp;N UC'!$L320*'7. INPUT O&amp;N UC'!$M320*(1+'7. INPUT O&amp;N UC'!$N320)^4</f>
        <v>0</v>
      </c>
      <c r="BK616" s="148">
        <f>BK$77*'7. INPUT O&amp;N UC'!$L320*'7. INPUT O&amp;N UC'!$M320*(1+'7. INPUT O&amp;N UC'!$N320)^4</f>
        <v>0</v>
      </c>
      <c r="BL616" s="148">
        <f>BL$77*'7. INPUT O&amp;N UC'!$L320*'7. INPUT O&amp;N UC'!$M320*(1+'7. INPUT O&amp;N UC'!$N320)^4</f>
        <v>0</v>
      </c>
      <c r="BM616" s="148">
        <f>BM$77*'7. INPUT O&amp;N UC'!$L320*'7. INPUT O&amp;N UC'!$M320*(1+'7. INPUT O&amp;N UC'!$N320)^4</f>
        <v>0</v>
      </c>
      <c r="BN616" s="148">
        <f>BN$77*'7. INPUT O&amp;N UC'!$L320*'7. INPUT O&amp;N UC'!$M320*(1+'7. INPUT O&amp;N UC'!$N320)^4</f>
        <v>0</v>
      </c>
      <c r="BO616" s="148">
        <f>BO$77*'7. INPUT O&amp;N UC'!$L320*'7. INPUT O&amp;N UC'!$M320*(1+'7. INPUT O&amp;N UC'!$N320)^4</f>
        <v>0</v>
      </c>
      <c r="BP616" s="148">
        <f>BP$77*'7. INPUT O&amp;N UC'!$L320*'7. INPUT O&amp;N UC'!$M320*(1+'7. INPUT O&amp;N UC'!$N320)^4</f>
        <v>0</v>
      </c>
      <c r="BQ616" s="148">
        <f>BQ$77*'7. INPUT O&amp;N UC'!$L320*'7. INPUT O&amp;N UC'!$M320*(1+'7. INPUT O&amp;N UC'!$N320)^4</f>
        <v>0</v>
      </c>
      <c r="BR616" s="148">
        <f>BR$77*'7. INPUT O&amp;N UC'!$L320*'7. INPUT O&amp;N UC'!$M320*(1+'7. INPUT O&amp;N UC'!$N320)^4</f>
        <v>0</v>
      </c>
      <c r="BS616" s="148">
        <f>BS$77*'7. INPUT O&amp;N UC'!$L320*'7. INPUT O&amp;N UC'!$M320*(1+'7. INPUT O&amp;N UC'!$N320)^4</f>
        <v>0</v>
      </c>
    </row>
    <row r="617" spans="2:71" s="80" customFormat="1" outlineLevel="2">
      <c r="B617" s="129" t="str">
        <f>'7. INPUT O&amp;N UC'!D321</f>
        <v>O&amp;N UC-4.6.3-Item #5</v>
      </c>
      <c r="C617" s="129" t="str">
        <f>'7. INPUT O&amp;N UC'!F321</f>
        <v>Alarming Sounds - Base IP Recovery</v>
      </c>
      <c r="E617" s="148">
        <f t="shared" si="317"/>
        <v>163206</v>
      </c>
      <c r="F617" s="148">
        <f t="shared" si="318"/>
        <v>45000</v>
      </c>
      <c r="G617" s="148">
        <f t="shared" si="319"/>
        <v>59400</v>
      </c>
      <c r="H617" s="148">
        <f t="shared" si="320"/>
        <v>58806</v>
      </c>
      <c r="I617" s="148">
        <f t="shared" si="321"/>
        <v>0</v>
      </c>
      <c r="J617" s="148">
        <f t="shared" si="322"/>
        <v>0</v>
      </c>
      <c r="K617" s="157"/>
      <c r="L617" s="148">
        <f>L$77*'7. INPUT O&amp;N UC'!$L321*'7. INPUT O&amp;N UC'!$M321</f>
        <v>0</v>
      </c>
      <c r="M617" s="148">
        <f>M$77*'7. INPUT O&amp;N UC'!$L321*'7. INPUT O&amp;N UC'!$M321</f>
        <v>1250</v>
      </c>
      <c r="N617" s="148">
        <f>N$77*'7. INPUT O&amp;N UC'!$L321*'7. INPUT O&amp;N UC'!$M321</f>
        <v>1250</v>
      </c>
      <c r="O617" s="148">
        <f>O$77*'7. INPUT O&amp;N UC'!$L321*'7. INPUT O&amp;N UC'!$M321</f>
        <v>2500</v>
      </c>
      <c r="P617" s="148">
        <f>P$77*'7. INPUT O&amp;N UC'!$L321*'7. INPUT O&amp;N UC'!$M321</f>
        <v>5000</v>
      </c>
      <c r="Q617" s="148">
        <f>Q$77*'7. INPUT O&amp;N UC'!$L321*'7. INPUT O&amp;N UC'!$M321</f>
        <v>5000</v>
      </c>
      <c r="R617" s="148">
        <f>R$77*'7. INPUT O&amp;N UC'!$L321*'7. INPUT O&amp;N UC'!$M321</f>
        <v>5000</v>
      </c>
      <c r="S617" s="148">
        <f>S$77*'7. INPUT O&amp;N UC'!$L321*'7. INPUT O&amp;N UC'!$M321</f>
        <v>5000</v>
      </c>
      <c r="T617" s="148">
        <f>T$77*'7. INPUT O&amp;N UC'!$L321*'7. INPUT O&amp;N UC'!$M321</f>
        <v>5000</v>
      </c>
      <c r="U617" s="148">
        <f>U$77*'7. INPUT O&amp;N UC'!$L321*'7. INPUT O&amp;N UC'!$M321</f>
        <v>5000</v>
      </c>
      <c r="V617" s="148">
        <f>V$77*'7. INPUT O&amp;N UC'!$L321*'7. INPUT O&amp;N UC'!$M321</f>
        <v>5000</v>
      </c>
      <c r="W617" s="148">
        <f>W$77*'7. INPUT O&amp;N UC'!$L321*'7. INPUT O&amp;N UC'!$M321</f>
        <v>5000</v>
      </c>
      <c r="X617" s="148">
        <f>X$77*'7. INPUT O&amp;N UC'!$L321*'7. INPUT O&amp;N UC'!$M321*(1+'7. INPUT O&amp;N UC'!$N321)</f>
        <v>4950</v>
      </c>
      <c r="Y617" s="148">
        <f>Y$77*'7. INPUT O&amp;N UC'!$L321*'7. INPUT O&amp;N UC'!$M321*(1+'7. INPUT O&amp;N UC'!$N321)</f>
        <v>4950</v>
      </c>
      <c r="Z617" s="148">
        <f>Z$77*'7. INPUT O&amp;N UC'!$L321*'7. INPUT O&amp;N UC'!$M321*(1+'7. INPUT O&amp;N UC'!$N321)</f>
        <v>4950</v>
      </c>
      <c r="AA617" s="148">
        <f>AA$77*'7. INPUT O&amp;N UC'!$L321*'7. INPUT O&amp;N UC'!$M321*(1+'7. INPUT O&amp;N UC'!$N321)</f>
        <v>4950</v>
      </c>
      <c r="AB617" s="148">
        <f>AB$77*'7. INPUT O&amp;N UC'!$L321*'7. INPUT O&amp;N UC'!$M321*(1+'7. INPUT O&amp;N UC'!$N321)</f>
        <v>4950</v>
      </c>
      <c r="AC617" s="148">
        <f>AC$77*'7. INPUT O&amp;N UC'!$L321*'7. INPUT O&amp;N UC'!$M321*(1+'7. INPUT O&amp;N UC'!$N321)</f>
        <v>4950</v>
      </c>
      <c r="AD617" s="148">
        <f>AD$77*'7. INPUT O&amp;N UC'!$L321*'7. INPUT O&amp;N UC'!$M321*(1+'7. INPUT O&amp;N UC'!$N321)</f>
        <v>4950</v>
      </c>
      <c r="AE617" s="148">
        <f>AE$77*'7. INPUT O&amp;N UC'!$L321*'7. INPUT O&amp;N UC'!$M321*(1+'7. INPUT O&amp;N UC'!$N321)</f>
        <v>4950</v>
      </c>
      <c r="AF617" s="148">
        <f>AF$77*'7. INPUT O&amp;N UC'!$L321*'7. INPUT O&amp;N UC'!$M321*(1+'7. INPUT O&amp;N UC'!$N321)</f>
        <v>4950</v>
      </c>
      <c r="AG617" s="148">
        <f>AG$77*'7. INPUT O&amp;N UC'!$L321*'7. INPUT O&amp;N UC'!$M321*(1+'7. INPUT O&amp;N UC'!$N321)</f>
        <v>4950</v>
      </c>
      <c r="AH617" s="148">
        <f>AH$77*'7. INPUT O&amp;N UC'!$L321*'7. INPUT O&amp;N UC'!$M321*(1+'7. INPUT O&amp;N UC'!$N321)</f>
        <v>4950</v>
      </c>
      <c r="AI617" s="148">
        <f>AI$77*'7. INPUT O&amp;N UC'!$L321*'7. INPUT O&amp;N UC'!$M321*(1+'7. INPUT O&amp;N UC'!$N321)</f>
        <v>4950</v>
      </c>
      <c r="AJ617" s="148">
        <f>AJ$77*'7. INPUT O&amp;N UC'!$L321*'7. INPUT O&amp;N UC'!$M321*(1+'7. INPUT O&amp;N UC'!$N321)^2</f>
        <v>4900.5</v>
      </c>
      <c r="AK617" s="148">
        <f>AK$77*'7. INPUT O&amp;N UC'!$L321*'7. INPUT O&amp;N UC'!$M321*(1+'7. INPUT O&amp;N UC'!$N321)^2</f>
        <v>4900.5</v>
      </c>
      <c r="AL617" s="148">
        <f>AL$77*'7. INPUT O&amp;N UC'!$L321*'7. INPUT O&amp;N UC'!$M321*(1+'7. INPUT O&amp;N UC'!$N321)^2</f>
        <v>4900.5</v>
      </c>
      <c r="AM617" s="148">
        <f>AM$77*'7. INPUT O&amp;N UC'!$L321*'7. INPUT O&amp;N UC'!$M321*(1+'7. INPUT O&amp;N UC'!$N321)^2</f>
        <v>4900.5</v>
      </c>
      <c r="AN617" s="148">
        <f>AN$77*'7. INPUT O&amp;N UC'!$L321*'7. INPUT O&amp;N UC'!$M321*(1+'7. INPUT O&amp;N UC'!$N321)^2</f>
        <v>4900.5</v>
      </c>
      <c r="AO617" s="148">
        <f>AO$77*'7. INPUT O&amp;N UC'!$L321*'7. INPUT O&amp;N UC'!$M321*(1+'7. INPUT O&amp;N UC'!$N321)^2</f>
        <v>4900.5</v>
      </c>
      <c r="AP617" s="148">
        <f>AP$77*'7. INPUT O&amp;N UC'!$L321*'7. INPUT O&amp;N UC'!$M321*(1+'7. INPUT O&amp;N UC'!$N321)^2</f>
        <v>4900.5</v>
      </c>
      <c r="AQ617" s="148">
        <f>AQ$77*'7. INPUT O&amp;N UC'!$L321*'7. INPUT O&amp;N UC'!$M321*(1+'7. INPUT O&amp;N UC'!$N321)^2</f>
        <v>4900.5</v>
      </c>
      <c r="AR617" s="148">
        <f>AR$77*'7. INPUT O&amp;N UC'!$L321*'7. INPUT O&amp;N UC'!$M321*(1+'7. INPUT O&amp;N UC'!$N321)^2</f>
        <v>4900.5</v>
      </c>
      <c r="AS617" s="148">
        <f>AS$77*'7. INPUT O&amp;N UC'!$L321*'7. INPUT O&amp;N UC'!$M321*(1+'7. INPUT O&amp;N UC'!$N321)^2</f>
        <v>4900.5</v>
      </c>
      <c r="AT617" s="148">
        <f>AT$77*'7. INPUT O&amp;N UC'!$L321*'7. INPUT O&amp;N UC'!$M321*(1+'7. INPUT O&amp;N UC'!$N321)^2</f>
        <v>4900.5</v>
      </c>
      <c r="AU617" s="148">
        <f>AU$77*'7. INPUT O&amp;N UC'!$L321*'7. INPUT O&amp;N UC'!$M321*(1+'7. INPUT O&amp;N UC'!$N321)^2</f>
        <v>4900.5</v>
      </c>
      <c r="AV617" s="148">
        <f>AV$77*'7. INPUT O&amp;N UC'!$L321*'7. INPUT O&amp;N UC'!$M321*(1+'7. INPUT O&amp;N UC'!$N321)^3</f>
        <v>0</v>
      </c>
      <c r="AW617" s="148">
        <f>AW$77*'7. INPUT O&amp;N UC'!$L321*'7. INPUT O&amp;N UC'!$M321*(1+'7. INPUT O&amp;N UC'!$N321)^3</f>
        <v>0</v>
      </c>
      <c r="AX617" s="148">
        <f>AX$77*'7. INPUT O&amp;N UC'!$L321*'7. INPUT O&amp;N UC'!$M321*(1+'7. INPUT O&amp;N UC'!$N321)^3</f>
        <v>0</v>
      </c>
      <c r="AY617" s="148">
        <f>AY$77*'7. INPUT O&amp;N UC'!$L321*'7. INPUT O&amp;N UC'!$M321*(1+'7. INPUT O&amp;N UC'!$N321)^3</f>
        <v>0</v>
      </c>
      <c r="AZ617" s="148">
        <f>AZ$77*'7. INPUT O&amp;N UC'!$L321*'7. INPUT O&amp;N UC'!$M321*(1+'7. INPUT O&amp;N UC'!$N321)^3</f>
        <v>0</v>
      </c>
      <c r="BA617" s="148">
        <f>BA$77*'7. INPUT O&amp;N UC'!$L321*'7. INPUT O&amp;N UC'!$M321*(1+'7. INPUT O&amp;N UC'!$N321)^3</f>
        <v>0</v>
      </c>
      <c r="BB617" s="148">
        <f>BB$77*'7. INPUT O&amp;N UC'!$L321*'7. INPUT O&amp;N UC'!$M321*(1+'7. INPUT O&amp;N UC'!$N321)^3</f>
        <v>0</v>
      </c>
      <c r="BC617" s="148">
        <f>BC$77*'7. INPUT O&amp;N UC'!$L321*'7. INPUT O&amp;N UC'!$M321*(1+'7. INPUT O&amp;N UC'!$N321)^3</f>
        <v>0</v>
      </c>
      <c r="BD617" s="148">
        <f>BD$77*'7. INPUT O&amp;N UC'!$L321*'7. INPUT O&amp;N UC'!$M321*(1+'7. INPUT O&amp;N UC'!$N321)^3</f>
        <v>0</v>
      </c>
      <c r="BE617" s="148">
        <f>BE$77*'7. INPUT O&amp;N UC'!$L321*'7. INPUT O&amp;N UC'!$M321*(1+'7. INPUT O&amp;N UC'!$N321)^3</f>
        <v>0</v>
      </c>
      <c r="BF617" s="148">
        <f>BF$77*'7. INPUT O&amp;N UC'!$L321*'7. INPUT O&amp;N UC'!$M321*(1+'7. INPUT O&amp;N UC'!$N321)^3</f>
        <v>0</v>
      </c>
      <c r="BG617" s="148">
        <f>BG$77*'7. INPUT O&amp;N UC'!$L321*'7. INPUT O&amp;N UC'!$M321*(1+'7. INPUT O&amp;N UC'!$N321)^3</f>
        <v>0</v>
      </c>
      <c r="BH617" s="148">
        <f>BH$77*'7. INPUT O&amp;N UC'!$L321*'7. INPUT O&amp;N UC'!$M321*(1+'7. INPUT O&amp;N UC'!$N321)^4</f>
        <v>0</v>
      </c>
      <c r="BI617" s="148">
        <f>BI$77*'7. INPUT O&amp;N UC'!$L321*'7. INPUT O&amp;N UC'!$M321*(1+'7. INPUT O&amp;N UC'!$N321)^4</f>
        <v>0</v>
      </c>
      <c r="BJ617" s="148">
        <f>BJ$77*'7. INPUT O&amp;N UC'!$L321*'7. INPUT O&amp;N UC'!$M321*(1+'7. INPUT O&amp;N UC'!$N321)^4</f>
        <v>0</v>
      </c>
      <c r="BK617" s="148">
        <f>BK$77*'7. INPUT O&amp;N UC'!$L321*'7. INPUT O&amp;N UC'!$M321*(1+'7. INPUT O&amp;N UC'!$N321)^4</f>
        <v>0</v>
      </c>
      <c r="BL617" s="148">
        <f>BL$77*'7. INPUT O&amp;N UC'!$L321*'7. INPUT O&amp;N UC'!$M321*(1+'7. INPUT O&amp;N UC'!$N321)^4</f>
        <v>0</v>
      </c>
      <c r="BM617" s="148">
        <f>BM$77*'7. INPUT O&amp;N UC'!$L321*'7. INPUT O&amp;N UC'!$M321*(1+'7. INPUT O&amp;N UC'!$N321)^4</f>
        <v>0</v>
      </c>
      <c r="BN617" s="148">
        <f>BN$77*'7. INPUT O&amp;N UC'!$L321*'7. INPUT O&amp;N UC'!$M321*(1+'7. INPUT O&amp;N UC'!$N321)^4</f>
        <v>0</v>
      </c>
      <c r="BO617" s="148">
        <f>BO$77*'7. INPUT O&amp;N UC'!$L321*'7. INPUT O&amp;N UC'!$M321*(1+'7. INPUT O&amp;N UC'!$N321)^4</f>
        <v>0</v>
      </c>
      <c r="BP617" s="148">
        <f>BP$77*'7. INPUT O&amp;N UC'!$L321*'7. INPUT O&amp;N UC'!$M321*(1+'7. INPUT O&amp;N UC'!$N321)^4</f>
        <v>0</v>
      </c>
      <c r="BQ617" s="148">
        <f>BQ$77*'7. INPUT O&amp;N UC'!$L321*'7. INPUT O&amp;N UC'!$M321*(1+'7. INPUT O&amp;N UC'!$N321)^4</f>
        <v>0</v>
      </c>
      <c r="BR617" s="148">
        <f>BR$77*'7. INPUT O&amp;N UC'!$L321*'7. INPUT O&amp;N UC'!$M321*(1+'7. INPUT O&amp;N UC'!$N321)^4</f>
        <v>0</v>
      </c>
      <c r="BS617" s="148">
        <f>BS$77*'7. INPUT O&amp;N UC'!$L321*'7. INPUT O&amp;N UC'!$M321*(1+'7. INPUT O&amp;N UC'!$N321)^4</f>
        <v>0</v>
      </c>
    </row>
    <row r="618" spans="2:71" s="80" customFormat="1" outlineLevel="2">
      <c r="B618" s="129" t="str">
        <f>'7. INPUT O&amp;N UC'!D322</f>
        <v>O&amp;N UC-4.6.3-Item #6</v>
      </c>
      <c r="C618" s="129" t="str">
        <f>'7. INPUT O&amp;N UC'!F322</f>
        <v>Alarming Sounds - EPU IP Recovery</v>
      </c>
      <c r="E618" s="148">
        <f t="shared" si="317"/>
        <v>58754.16</v>
      </c>
      <c r="F618" s="148">
        <f t="shared" si="318"/>
        <v>16200</v>
      </c>
      <c r="G618" s="148">
        <f t="shared" si="319"/>
        <v>21384</v>
      </c>
      <c r="H618" s="148">
        <f t="shared" si="320"/>
        <v>21170.16</v>
      </c>
      <c r="I618" s="148">
        <f t="shared" si="321"/>
        <v>0</v>
      </c>
      <c r="J618" s="148">
        <f t="shared" si="322"/>
        <v>0</v>
      </c>
      <c r="K618" s="157"/>
      <c r="L618" s="148">
        <f>L$77*'7. INPUT O&amp;N UC'!$L322*'7. INPUT O&amp;N UC'!$M322</f>
        <v>0</v>
      </c>
      <c r="M618" s="148">
        <f>M$77*'7. INPUT O&amp;N UC'!$L322*'7. INPUT O&amp;N UC'!$M322</f>
        <v>450</v>
      </c>
      <c r="N618" s="148">
        <f>N$77*'7. INPUT O&amp;N UC'!$L322*'7. INPUT O&amp;N UC'!$M322</f>
        <v>450</v>
      </c>
      <c r="O618" s="148">
        <f>O$77*'7. INPUT O&amp;N UC'!$L322*'7. INPUT O&amp;N UC'!$M322</f>
        <v>900</v>
      </c>
      <c r="P618" s="148">
        <f>P$77*'7. INPUT O&amp;N UC'!$L322*'7. INPUT O&amp;N UC'!$M322</f>
        <v>1800</v>
      </c>
      <c r="Q618" s="148">
        <f>Q$77*'7. INPUT O&amp;N UC'!$L322*'7. INPUT O&amp;N UC'!$M322</f>
        <v>1800</v>
      </c>
      <c r="R618" s="148">
        <f>R$77*'7. INPUT O&amp;N UC'!$L322*'7. INPUT O&amp;N UC'!$M322</f>
        <v>1800</v>
      </c>
      <c r="S618" s="148">
        <f>S$77*'7. INPUT O&amp;N UC'!$L322*'7. INPUT O&amp;N UC'!$M322</f>
        <v>1800</v>
      </c>
      <c r="T618" s="148">
        <f>T$77*'7. INPUT O&amp;N UC'!$L322*'7. INPUT O&amp;N UC'!$M322</f>
        <v>1800</v>
      </c>
      <c r="U618" s="148">
        <f>U$77*'7. INPUT O&amp;N UC'!$L322*'7. INPUT O&amp;N UC'!$M322</f>
        <v>1800</v>
      </c>
      <c r="V618" s="148">
        <f>V$77*'7. INPUT O&amp;N UC'!$L322*'7. INPUT O&amp;N UC'!$M322</f>
        <v>1800</v>
      </c>
      <c r="W618" s="148">
        <f>W$77*'7. INPUT O&amp;N UC'!$L322*'7. INPUT O&amp;N UC'!$M322</f>
        <v>1800</v>
      </c>
      <c r="X618" s="148">
        <f>X$77*'7. INPUT O&amp;N UC'!$L322*'7. INPUT O&amp;N UC'!$M322*(1+'7. INPUT O&amp;N UC'!$N322)</f>
        <v>1782</v>
      </c>
      <c r="Y618" s="148">
        <f>Y$77*'7. INPUT O&amp;N UC'!$L322*'7. INPUT O&amp;N UC'!$M322*(1+'7. INPUT O&amp;N UC'!$N322)</f>
        <v>1782</v>
      </c>
      <c r="Z618" s="148">
        <f>Z$77*'7. INPUT O&amp;N UC'!$L322*'7. INPUT O&amp;N UC'!$M322*(1+'7. INPUT O&amp;N UC'!$N322)</f>
        <v>1782</v>
      </c>
      <c r="AA618" s="148">
        <f>AA$77*'7. INPUT O&amp;N UC'!$L322*'7. INPUT O&amp;N UC'!$M322*(1+'7. INPUT O&amp;N UC'!$N322)</f>
        <v>1782</v>
      </c>
      <c r="AB618" s="148">
        <f>AB$77*'7. INPUT O&amp;N UC'!$L322*'7. INPUT O&amp;N UC'!$M322*(1+'7. INPUT O&amp;N UC'!$N322)</f>
        <v>1782</v>
      </c>
      <c r="AC618" s="148">
        <f>AC$77*'7. INPUT O&amp;N UC'!$L322*'7. INPUT O&amp;N UC'!$M322*(1+'7. INPUT O&amp;N UC'!$N322)</f>
        <v>1782</v>
      </c>
      <c r="AD618" s="148">
        <f>AD$77*'7. INPUT O&amp;N UC'!$L322*'7. INPUT O&amp;N UC'!$M322*(1+'7. INPUT O&amp;N UC'!$N322)</f>
        <v>1782</v>
      </c>
      <c r="AE618" s="148">
        <f>AE$77*'7. INPUT O&amp;N UC'!$L322*'7. INPUT O&amp;N UC'!$M322*(1+'7. INPUT O&amp;N UC'!$N322)</f>
        <v>1782</v>
      </c>
      <c r="AF618" s="148">
        <f>AF$77*'7. INPUT O&amp;N UC'!$L322*'7. INPUT O&amp;N UC'!$M322*(1+'7. INPUT O&amp;N UC'!$N322)</f>
        <v>1782</v>
      </c>
      <c r="AG618" s="148">
        <f>AG$77*'7. INPUT O&amp;N UC'!$L322*'7. INPUT O&amp;N UC'!$M322*(1+'7. INPUT O&amp;N UC'!$N322)</f>
        <v>1782</v>
      </c>
      <c r="AH618" s="148">
        <f>AH$77*'7. INPUT O&amp;N UC'!$L322*'7. INPUT O&amp;N UC'!$M322*(1+'7. INPUT O&amp;N UC'!$N322)</f>
        <v>1782</v>
      </c>
      <c r="AI618" s="148">
        <f>AI$77*'7. INPUT O&amp;N UC'!$L322*'7. INPUT O&amp;N UC'!$M322*(1+'7. INPUT O&amp;N UC'!$N322)</f>
        <v>1782</v>
      </c>
      <c r="AJ618" s="148">
        <f>AJ$77*'7. INPUT O&amp;N UC'!$L322*'7. INPUT O&amp;N UC'!$M322*(1+'7. INPUT O&amp;N UC'!$N322)^2</f>
        <v>1764.1799999999998</v>
      </c>
      <c r="AK618" s="148">
        <f>AK$77*'7. INPUT O&amp;N UC'!$L322*'7. INPUT O&amp;N UC'!$M322*(1+'7. INPUT O&amp;N UC'!$N322)^2</f>
        <v>1764.1799999999998</v>
      </c>
      <c r="AL618" s="148">
        <f>AL$77*'7. INPUT O&amp;N UC'!$L322*'7. INPUT O&amp;N UC'!$M322*(1+'7. INPUT O&amp;N UC'!$N322)^2</f>
        <v>1764.1799999999998</v>
      </c>
      <c r="AM618" s="148">
        <f>AM$77*'7. INPUT O&amp;N UC'!$L322*'7. INPUT O&amp;N UC'!$M322*(1+'7. INPUT O&amp;N UC'!$N322)^2</f>
        <v>1764.1799999999998</v>
      </c>
      <c r="AN618" s="148">
        <f>AN$77*'7. INPUT O&amp;N UC'!$L322*'7. INPUT O&amp;N UC'!$M322*(1+'7. INPUT O&amp;N UC'!$N322)^2</f>
        <v>1764.1799999999998</v>
      </c>
      <c r="AO618" s="148">
        <f>AO$77*'7. INPUT O&amp;N UC'!$L322*'7. INPUT O&amp;N UC'!$M322*(1+'7. INPUT O&amp;N UC'!$N322)^2</f>
        <v>1764.1799999999998</v>
      </c>
      <c r="AP618" s="148">
        <f>AP$77*'7. INPUT O&amp;N UC'!$L322*'7. INPUT O&amp;N UC'!$M322*(1+'7. INPUT O&amp;N UC'!$N322)^2</f>
        <v>1764.1799999999998</v>
      </c>
      <c r="AQ618" s="148">
        <f>AQ$77*'7. INPUT O&amp;N UC'!$L322*'7. INPUT O&amp;N UC'!$M322*(1+'7. INPUT O&amp;N UC'!$N322)^2</f>
        <v>1764.1799999999998</v>
      </c>
      <c r="AR618" s="148">
        <f>AR$77*'7. INPUT O&amp;N UC'!$L322*'7. INPUT O&amp;N UC'!$M322*(1+'7. INPUT O&amp;N UC'!$N322)^2</f>
        <v>1764.1799999999998</v>
      </c>
      <c r="AS618" s="148">
        <f>AS$77*'7. INPUT O&amp;N UC'!$L322*'7. INPUT O&amp;N UC'!$M322*(1+'7. INPUT O&amp;N UC'!$N322)^2</f>
        <v>1764.1799999999998</v>
      </c>
      <c r="AT618" s="148">
        <f>AT$77*'7. INPUT O&amp;N UC'!$L322*'7. INPUT O&amp;N UC'!$M322*(1+'7. INPUT O&amp;N UC'!$N322)^2</f>
        <v>1764.1799999999998</v>
      </c>
      <c r="AU618" s="148">
        <f>AU$77*'7. INPUT O&amp;N UC'!$L322*'7. INPUT O&amp;N UC'!$M322*(1+'7. INPUT O&amp;N UC'!$N322)^2</f>
        <v>1764.1799999999998</v>
      </c>
      <c r="AV618" s="148">
        <f>AV$77*'7. INPUT O&amp;N UC'!$L322*'7. INPUT O&amp;N UC'!$M322*(1+'7. INPUT O&amp;N UC'!$N322)^3</f>
        <v>0</v>
      </c>
      <c r="AW618" s="148">
        <f>AW$77*'7. INPUT O&amp;N UC'!$L322*'7. INPUT O&amp;N UC'!$M322*(1+'7. INPUT O&amp;N UC'!$N322)^3</f>
        <v>0</v>
      </c>
      <c r="AX618" s="148">
        <f>AX$77*'7. INPUT O&amp;N UC'!$L322*'7. INPUT O&amp;N UC'!$M322*(1+'7. INPUT O&amp;N UC'!$N322)^3</f>
        <v>0</v>
      </c>
      <c r="AY618" s="148">
        <f>AY$77*'7. INPUT O&amp;N UC'!$L322*'7. INPUT O&amp;N UC'!$M322*(1+'7. INPUT O&amp;N UC'!$N322)^3</f>
        <v>0</v>
      </c>
      <c r="AZ618" s="148">
        <f>AZ$77*'7. INPUT O&amp;N UC'!$L322*'7. INPUT O&amp;N UC'!$M322*(1+'7. INPUT O&amp;N UC'!$N322)^3</f>
        <v>0</v>
      </c>
      <c r="BA618" s="148">
        <f>BA$77*'7. INPUT O&amp;N UC'!$L322*'7. INPUT O&amp;N UC'!$M322*(1+'7. INPUT O&amp;N UC'!$N322)^3</f>
        <v>0</v>
      </c>
      <c r="BB618" s="148">
        <f>BB$77*'7. INPUT O&amp;N UC'!$L322*'7. INPUT O&amp;N UC'!$M322*(1+'7. INPUT O&amp;N UC'!$N322)^3</f>
        <v>0</v>
      </c>
      <c r="BC618" s="148">
        <f>BC$77*'7. INPUT O&amp;N UC'!$L322*'7. INPUT O&amp;N UC'!$M322*(1+'7. INPUT O&amp;N UC'!$N322)^3</f>
        <v>0</v>
      </c>
      <c r="BD618" s="148">
        <f>BD$77*'7. INPUT O&amp;N UC'!$L322*'7. INPUT O&amp;N UC'!$M322*(1+'7. INPUT O&amp;N UC'!$N322)^3</f>
        <v>0</v>
      </c>
      <c r="BE618" s="148">
        <f>BE$77*'7. INPUT O&amp;N UC'!$L322*'7. INPUT O&amp;N UC'!$M322*(1+'7. INPUT O&amp;N UC'!$N322)^3</f>
        <v>0</v>
      </c>
      <c r="BF618" s="148">
        <f>BF$77*'7. INPUT O&amp;N UC'!$L322*'7. INPUT O&amp;N UC'!$M322*(1+'7. INPUT O&amp;N UC'!$N322)^3</f>
        <v>0</v>
      </c>
      <c r="BG618" s="148">
        <f>BG$77*'7. INPUT O&amp;N UC'!$L322*'7. INPUT O&amp;N UC'!$M322*(1+'7. INPUT O&amp;N UC'!$N322)^3</f>
        <v>0</v>
      </c>
      <c r="BH618" s="148">
        <f>BH$77*'7. INPUT O&amp;N UC'!$L322*'7. INPUT O&amp;N UC'!$M322*(1+'7. INPUT O&amp;N UC'!$N322)^4</f>
        <v>0</v>
      </c>
      <c r="BI618" s="148">
        <f>BI$77*'7. INPUT O&amp;N UC'!$L322*'7. INPUT O&amp;N UC'!$M322*(1+'7. INPUT O&amp;N UC'!$N322)^4</f>
        <v>0</v>
      </c>
      <c r="BJ618" s="148">
        <f>BJ$77*'7. INPUT O&amp;N UC'!$L322*'7. INPUT O&amp;N UC'!$M322*(1+'7. INPUT O&amp;N UC'!$N322)^4</f>
        <v>0</v>
      </c>
      <c r="BK618" s="148">
        <f>BK$77*'7. INPUT O&amp;N UC'!$L322*'7. INPUT O&amp;N UC'!$M322*(1+'7. INPUT O&amp;N UC'!$N322)^4</f>
        <v>0</v>
      </c>
      <c r="BL618" s="148">
        <f>BL$77*'7. INPUT O&amp;N UC'!$L322*'7. INPUT O&amp;N UC'!$M322*(1+'7. INPUT O&amp;N UC'!$N322)^4</f>
        <v>0</v>
      </c>
      <c r="BM618" s="148">
        <f>BM$77*'7. INPUT O&amp;N UC'!$L322*'7. INPUT O&amp;N UC'!$M322*(1+'7. INPUT O&amp;N UC'!$N322)^4</f>
        <v>0</v>
      </c>
      <c r="BN618" s="148">
        <f>BN$77*'7. INPUT O&amp;N UC'!$L322*'7. INPUT O&amp;N UC'!$M322*(1+'7. INPUT O&amp;N UC'!$N322)^4</f>
        <v>0</v>
      </c>
      <c r="BO618" s="148">
        <f>BO$77*'7. INPUT O&amp;N UC'!$L322*'7. INPUT O&amp;N UC'!$M322*(1+'7. INPUT O&amp;N UC'!$N322)^4</f>
        <v>0</v>
      </c>
      <c r="BP618" s="148">
        <f>BP$77*'7. INPUT O&amp;N UC'!$L322*'7. INPUT O&amp;N UC'!$M322*(1+'7. INPUT O&amp;N UC'!$N322)^4</f>
        <v>0</v>
      </c>
      <c r="BQ618" s="148">
        <f>BQ$77*'7. INPUT O&amp;N UC'!$L322*'7. INPUT O&amp;N UC'!$M322*(1+'7. INPUT O&amp;N UC'!$N322)^4</f>
        <v>0</v>
      </c>
      <c r="BR618" s="148">
        <f>BR$77*'7. INPUT O&amp;N UC'!$L322*'7. INPUT O&amp;N UC'!$M322*(1+'7. INPUT O&amp;N UC'!$N322)^4</f>
        <v>0</v>
      </c>
      <c r="BS618" s="148">
        <f>BS$77*'7. INPUT O&amp;N UC'!$L322*'7. INPUT O&amp;N UC'!$M322*(1+'7. INPUT O&amp;N UC'!$N322)^4</f>
        <v>0</v>
      </c>
    </row>
    <row r="619" spans="2:71" s="80" customFormat="1" outlineLevel="2">
      <c r="B619" s="129" t="str">
        <f>'7. INPUT O&amp;N UC'!D323</f>
        <v>O&amp;N UC-4.6.3-Item #7</v>
      </c>
      <c r="C619" s="129">
        <f>'7. INPUT O&amp;N UC'!F323</f>
        <v>0</v>
      </c>
      <c r="E619" s="148">
        <f t="shared" si="317"/>
        <v>0</v>
      </c>
      <c r="F619" s="148">
        <f t="shared" si="318"/>
        <v>0</v>
      </c>
      <c r="G619" s="148">
        <f t="shared" si="319"/>
        <v>0</v>
      </c>
      <c r="H619" s="148">
        <f t="shared" si="320"/>
        <v>0</v>
      </c>
      <c r="I619" s="148">
        <f t="shared" si="321"/>
        <v>0</v>
      </c>
      <c r="J619" s="148">
        <f t="shared" si="322"/>
        <v>0</v>
      </c>
      <c r="K619" s="157"/>
      <c r="L619" s="148">
        <f>L$77*'7. INPUT O&amp;N UC'!$L323*'7. INPUT O&amp;N UC'!$M323</f>
        <v>0</v>
      </c>
      <c r="M619" s="148">
        <f>M$77*'7. INPUT O&amp;N UC'!$L323*'7. INPUT O&amp;N UC'!$M323</f>
        <v>0</v>
      </c>
      <c r="N619" s="148">
        <f>N$77*'7. INPUT O&amp;N UC'!$L323*'7. INPUT O&amp;N UC'!$M323</f>
        <v>0</v>
      </c>
      <c r="O619" s="148">
        <f>O$77*'7. INPUT O&amp;N UC'!$L323*'7. INPUT O&amp;N UC'!$M323</f>
        <v>0</v>
      </c>
      <c r="P619" s="148">
        <f>P$77*'7. INPUT O&amp;N UC'!$L323*'7. INPUT O&amp;N UC'!$M323</f>
        <v>0</v>
      </c>
      <c r="Q619" s="148">
        <f>Q$77*'7. INPUT O&amp;N UC'!$L323*'7. INPUT O&amp;N UC'!$M323</f>
        <v>0</v>
      </c>
      <c r="R619" s="148">
        <f>R$77*'7. INPUT O&amp;N UC'!$L323*'7. INPUT O&amp;N UC'!$M323</f>
        <v>0</v>
      </c>
      <c r="S619" s="148">
        <f>S$77*'7. INPUT O&amp;N UC'!$L323*'7. INPUT O&amp;N UC'!$M323</f>
        <v>0</v>
      </c>
      <c r="T619" s="148">
        <f>T$77*'7. INPUT O&amp;N UC'!$L323*'7. INPUT O&amp;N UC'!$M323</f>
        <v>0</v>
      </c>
      <c r="U619" s="148">
        <f>U$77*'7. INPUT O&amp;N UC'!$L323*'7. INPUT O&amp;N UC'!$M323</f>
        <v>0</v>
      </c>
      <c r="V619" s="148">
        <f>V$77*'7. INPUT O&amp;N UC'!$L323*'7. INPUT O&amp;N UC'!$M323</f>
        <v>0</v>
      </c>
      <c r="W619" s="148">
        <f>W$77*'7. INPUT O&amp;N UC'!$L323*'7. INPUT O&amp;N UC'!$M323</f>
        <v>0</v>
      </c>
      <c r="X619" s="148">
        <f>X$77*'7. INPUT O&amp;N UC'!$L323*'7. INPUT O&amp;N UC'!$M323*(1+'7. INPUT O&amp;N UC'!$N323)</f>
        <v>0</v>
      </c>
      <c r="Y619" s="148">
        <f>Y$77*'7. INPUT O&amp;N UC'!$L323*'7. INPUT O&amp;N UC'!$M323*(1+'7. INPUT O&amp;N UC'!$N323)</f>
        <v>0</v>
      </c>
      <c r="Z619" s="148">
        <f>Z$77*'7. INPUT O&amp;N UC'!$L323*'7. INPUT O&amp;N UC'!$M323*(1+'7. INPUT O&amp;N UC'!$N323)</f>
        <v>0</v>
      </c>
      <c r="AA619" s="148">
        <f>AA$77*'7. INPUT O&amp;N UC'!$L323*'7. INPUT O&amp;N UC'!$M323*(1+'7. INPUT O&amp;N UC'!$N323)</f>
        <v>0</v>
      </c>
      <c r="AB619" s="148">
        <f>AB$77*'7. INPUT O&amp;N UC'!$L323*'7. INPUT O&amp;N UC'!$M323*(1+'7. INPUT O&amp;N UC'!$N323)</f>
        <v>0</v>
      </c>
      <c r="AC619" s="148">
        <f>AC$77*'7. INPUT O&amp;N UC'!$L323*'7. INPUT O&amp;N UC'!$M323*(1+'7. INPUT O&amp;N UC'!$N323)</f>
        <v>0</v>
      </c>
      <c r="AD619" s="148">
        <f>AD$77*'7. INPUT O&amp;N UC'!$L323*'7. INPUT O&amp;N UC'!$M323*(1+'7. INPUT O&amp;N UC'!$N323)</f>
        <v>0</v>
      </c>
      <c r="AE619" s="148">
        <f>AE$77*'7. INPUT O&amp;N UC'!$L323*'7. INPUT O&amp;N UC'!$M323*(1+'7. INPUT O&amp;N UC'!$N323)</f>
        <v>0</v>
      </c>
      <c r="AF619" s="148">
        <f>AF$77*'7. INPUT O&amp;N UC'!$L323*'7. INPUT O&amp;N UC'!$M323*(1+'7. INPUT O&amp;N UC'!$N323)</f>
        <v>0</v>
      </c>
      <c r="AG619" s="148">
        <f>AG$77*'7. INPUT O&amp;N UC'!$L323*'7. INPUT O&amp;N UC'!$M323*(1+'7. INPUT O&amp;N UC'!$N323)</f>
        <v>0</v>
      </c>
      <c r="AH619" s="148">
        <f>AH$77*'7. INPUT O&amp;N UC'!$L323*'7. INPUT O&amp;N UC'!$M323*(1+'7. INPUT O&amp;N UC'!$N323)</f>
        <v>0</v>
      </c>
      <c r="AI619" s="148">
        <f>AI$77*'7. INPUT O&amp;N UC'!$L323*'7. INPUT O&amp;N UC'!$M323*(1+'7. INPUT O&amp;N UC'!$N323)</f>
        <v>0</v>
      </c>
      <c r="AJ619" s="148">
        <f>AJ$77*'7. INPUT O&amp;N UC'!$L323*'7. INPUT O&amp;N UC'!$M323*(1+'7. INPUT O&amp;N UC'!$N323)^2</f>
        <v>0</v>
      </c>
      <c r="AK619" s="148">
        <f>AK$77*'7. INPUT O&amp;N UC'!$L323*'7. INPUT O&amp;N UC'!$M323*(1+'7. INPUT O&amp;N UC'!$N323)^2</f>
        <v>0</v>
      </c>
      <c r="AL619" s="148">
        <f>AL$77*'7. INPUT O&amp;N UC'!$L323*'7. INPUT O&amp;N UC'!$M323*(1+'7. INPUT O&amp;N UC'!$N323)^2</f>
        <v>0</v>
      </c>
      <c r="AM619" s="148">
        <f>AM$77*'7. INPUT O&amp;N UC'!$L323*'7. INPUT O&amp;N UC'!$M323*(1+'7. INPUT O&amp;N UC'!$N323)^2</f>
        <v>0</v>
      </c>
      <c r="AN619" s="148">
        <f>AN$77*'7. INPUT O&amp;N UC'!$L323*'7. INPUT O&amp;N UC'!$M323*(1+'7. INPUT O&amp;N UC'!$N323)^2</f>
        <v>0</v>
      </c>
      <c r="AO619" s="148">
        <f>AO$77*'7. INPUT O&amp;N UC'!$L323*'7. INPUT O&amp;N UC'!$M323*(1+'7. INPUT O&amp;N UC'!$N323)^2</f>
        <v>0</v>
      </c>
      <c r="AP619" s="148">
        <f>AP$77*'7. INPUT O&amp;N UC'!$L323*'7. INPUT O&amp;N UC'!$M323*(1+'7. INPUT O&amp;N UC'!$N323)^2</f>
        <v>0</v>
      </c>
      <c r="AQ619" s="148">
        <f>AQ$77*'7. INPUT O&amp;N UC'!$L323*'7. INPUT O&amp;N UC'!$M323*(1+'7. INPUT O&amp;N UC'!$N323)^2</f>
        <v>0</v>
      </c>
      <c r="AR619" s="148">
        <f>AR$77*'7. INPUT O&amp;N UC'!$L323*'7. INPUT O&amp;N UC'!$M323*(1+'7. INPUT O&amp;N UC'!$N323)^2</f>
        <v>0</v>
      </c>
      <c r="AS619" s="148">
        <f>AS$77*'7. INPUT O&amp;N UC'!$L323*'7. INPUT O&amp;N UC'!$M323*(1+'7. INPUT O&amp;N UC'!$N323)^2</f>
        <v>0</v>
      </c>
      <c r="AT619" s="148">
        <f>AT$77*'7. INPUT O&amp;N UC'!$L323*'7. INPUT O&amp;N UC'!$M323*(1+'7. INPUT O&amp;N UC'!$N323)^2</f>
        <v>0</v>
      </c>
      <c r="AU619" s="148">
        <f>AU$77*'7. INPUT O&amp;N UC'!$L323*'7. INPUT O&amp;N UC'!$M323*(1+'7. INPUT O&amp;N UC'!$N323)^2</f>
        <v>0</v>
      </c>
      <c r="AV619" s="148">
        <f>AV$77*'7. INPUT O&amp;N UC'!$L323*'7. INPUT O&amp;N UC'!$M323*(1+'7. INPUT O&amp;N UC'!$N323)^3</f>
        <v>0</v>
      </c>
      <c r="AW619" s="148">
        <f>AW$77*'7. INPUT O&amp;N UC'!$L323*'7. INPUT O&amp;N UC'!$M323*(1+'7. INPUT O&amp;N UC'!$N323)^3</f>
        <v>0</v>
      </c>
      <c r="AX619" s="148">
        <f>AX$77*'7. INPUT O&amp;N UC'!$L323*'7. INPUT O&amp;N UC'!$M323*(1+'7. INPUT O&amp;N UC'!$N323)^3</f>
        <v>0</v>
      </c>
      <c r="AY619" s="148">
        <f>AY$77*'7. INPUT O&amp;N UC'!$L323*'7. INPUT O&amp;N UC'!$M323*(1+'7. INPUT O&amp;N UC'!$N323)^3</f>
        <v>0</v>
      </c>
      <c r="AZ619" s="148">
        <f>AZ$77*'7. INPUT O&amp;N UC'!$L323*'7. INPUT O&amp;N UC'!$M323*(1+'7. INPUT O&amp;N UC'!$N323)^3</f>
        <v>0</v>
      </c>
      <c r="BA619" s="148">
        <f>BA$77*'7. INPUT O&amp;N UC'!$L323*'7. INPUT O&amp;N UC'!$M323*(1+'7. INPUT O&amp;N UC'!$N323)^3</f>
        <v>0</v>
      </c>
      <c r="BB619" s="148">
        <f>BB$77*'7. INPUT O&amp;N UC'!$L323*'7. INPUT O&amp;N UC'!$M323*(1+'7. INPUT O&amp;N UC'!$N323)^3</f>
        <v>0</v>
      </c>
      <c r="BC619" s="148">
        <f>BC$77*'7. INPUT O&amp;N UC'!$L323*'7. INPUT O&amp;N UC'!$M323*(1+'7. INPUT O&amp;N UC'!$N323)^3</f>
        <v>0</v>
      </c>
      <c r="BD619" s="148">
        <f>BD$77*'7. INPUT O&amp;N UC'!$L323*'7. INPUT O&amp;N UC'!$M323*(1+'7. INPUT O&amp;N UC'!$N323)^3</f>
        <v>0</v>
      </c>
      <c r="BE619" s="148">
        <f>BE$77*'7. INPUT O&amp;N UC'!$L323*'7. INPUT O&amp;N UC'!$M323*(1+'7. INPUT O&amp;N UC'!$N323)^3</f>
        <v>0</v>
      </c>
      <c r="BF619" s="148">
        <f>BF$77*'7. INPUT O&amp;N UC'!$L323*'7. INPUT O&amp;N UC'!$M323*(1+'7. INPUT O&amp;N UC'!$N323)^3</f>
        <v>0</v>
      </c>
      <c r="BG619" s="148">
        <f>BG$77*'7. INPUT O&amp;N UC'!$L323*'7. INPUT O&amp;N UC'!$M323*(1+'7. INPUT O&amp;N UC'!$N323)^3</f>
        <v>0</v>
      </c>
      <c r="BH619" s="148">
        <f>BH$77*'7. INPUT O&amp;N UC'!$L323*'7. INPUT O&amp;N UC'!$M323*(1+'7. INPUT O&amp;N UC'!$N323)^4</f>
        <v>0</v>
      </c>
      <c r="BI619" s="148">
        <f>BI$77*'7. INPUT O&amp;N UC'!$L323*'7. INPUT O&amp;N UC'!$M323*(1+'7. INPUT O&amp;N UC'!$N323)^4</f>
        <v>0</v>
      </c>
      <c r="BJ619" s="148">
        <f>BJ$77*'7. INPUT O&amp;N UC'!$L323*'7. INPUT O&amp;N UC'!$M323*(1+'7. INPUT O&amp;N UC'!$N323)^4</f>
        <v>0</v>
      </c>
      <c r="BK619" s="148">
        <f>BK$77*'7. INPUT O&amp;N UC'!$L323*'7. INPUT O&amp;N UC'!$M323*(1+'7. INPUT O&amp;N UC'!$N323)^4</f>
        <v>0</v>
      </c>
      <c r="BL619" s="148">
        <f>BL$77*'7. INPUT O&amp;N UC'!$L323*'7. INPUT O&amp;N UC'!$M323*(1+'7. INPUT O&amp;N UC'!$N323)^4</f>
        <v>0</v>
      </c>
      <c r="BM619" s="148">
        <f>BM$77*'7. INPUT O&amp;N UC'!$L323*'7. INPUT O&amp;N UC'!$M323*(1+'7. INPUT O&amp;N UC'!$N323)^4</f>
        <v>0</v>
      </c>
      <c r="BN619" s="148">
        <f>BN$77*'7. INPUT O&amp;N UC'!$L323*'7. INPUT O&amp;N UC'!$M323*(1+'7. INPUT O&amp;N UC'!$N323)^4</f>
        <v>0</v>
      </c>
      <c r="BO619" s="148">
        <f>BO$77*'7. INPUT O&amp;N UC'!$L323*'7. INPUT O&amp;N UC'!$M323*(1+'7. INPUT O&amp;N UC'!$N323)^4</f>
        <v>0</v>
      </c>
      <c r="BP619" s="148">
        <f>BP$77*'7. INPUT O&amp;N UC'!$L323*'7. INPUT O&amp;N UC'!$M323*(1+'7. INPUT O&amp;N UC'!$N323)^4</f>
        <v>0</v>
      </c>
      <c r="BQ619" s="148">
        <f>BQ$77*'7. INPUT O&amp;N UC'!$L323*'7. INPUT O&amp;N UC'!$M323*(1+'7. INPUT O&amp;N UC'!$N323)^4</f>
        <v>0</v>
      </c>
      <c r="BR619" s="148">
        <f>BR$77*'7. INPUT O&amp;N UC'!$L323*'7. INPUT O&amp;N UC'!$M323*(1+'7. INPUT O&amp;N UC'!$N323)^4</f>
        <v>0</v>
      </c>
      <c r="BS619" s="148">
        <f>BS$77*'7. INPUT O&amp;N UC'!$L323*'7. INPUT O&amp;N UC'!$M323*(1+'7. INPUT O&amp;N UC'!$N323)^4</f>
        <v>0</v>
      </c>
    </row>
    <row r="620" spans="2:71" s="80" customFormat="1" outlineLevel="2">
      <c r="B620" s="129" t="str">
        <f>'7. INPUT O&amp;N UC'!D324</f>
        <v>O&amp;N UC-4.6.3-Item #8</v>
      </c>
      <c r="C620" s="129">
        <f>'7. INPUT O&amp;N UC'!F324</f>
        <v>0</v>
      </c>
      <c r="E620" s="148">
        <f t="shared" si="317"/>
        <v>0</v>
      </c>
      <c r="F620" s="148">
        <f t="shared" si="318"/>
        <v>0</v>
      </c>
      <c r="G620" s="148">
        <f t="shared" si="319"/>
        <v>0</v>
      </c>
      <c r="H620" s="148">
        <f t="shared" si="320"/>
        <v>0</v>
      </c>
      <c r="I620" s="148">
        <f t="shared" si="321"/>
        <v>0</v>
      </c>
      <c r="J620" s="148">
        <f t="shared" si="322"/>
        <v>0</v>
      </c>
      <c r="K620" s="157"/>
      <c r="L620" s="148">
        <f>L$77*'7. INPUT O&amp;N UC'!$L324*'7. INPUT O&amp;N UC'!$M324</f>
        <v>0</v>
      </c>
      <c r="M620" s="148">
        <f>M$77*'7. INPUT O&amp;N UC'!$L324*'7. INPUT O&amp;N UC'!$M324</f>
        <v>0</v>
      </c>
      <c r="N620" s="148">
        <f>N$77*'7. INPUT O&amp;N UC'!$L324*'7. INPUT O&amp;N UC'!$M324</f>
        <v>0</v>
      </c>
      <c r="O620" s="148">
        <f>O$77*'7. INPUT O&amp;N UC'!$L324*'7. INPUT O&amp;N UC'!$M324</f>
        <v>0</v>
      </c>
      <c r="P620" s="148">
        <f>P$77*'7. INPUT O&amp;N UC'!$L324*'7. INPUT O&amp;N UC'!$M324</f>
        <v>0</v>
      </c>
      <c r="Q620" s="148">
        <f>Q$77*'7. INPUT O&amp;N UC'!$L324*'7. INPUT O&amp;N UC'!$M324</f>
        <v>0</v>
      </c>
      <c r="R620" s="148">
        <f>R$77*'7. INPUT O&amp;N UC'!$L324*'7. INPUT O&amp;N UC'!$M324</f>
        <v>0</v>
      </c>
      <c r="S620" s="148">
        <f>S$77*'7. INPUT O&amp;N UC'!$L324*'7. INPUT O&amp;N UC'!$M324</f>
        <v>0</v>
      </c>
      <c r="T620" s="148">
        <f>T$77*'7. INPUT O&amp;N UC'!$L324*'7. INPUT O&amp;N UC'!$M324</f>
        <v>0</v>
      </c>
      <c r="U620" s="148">
        <f>U$77*'7. INPUT O&amp;N UC'!$L324*'7. INPUT O&amp;N UC'!$M324</f>
        <v>0</v>
      </c>
      <c r="V620" s="148">
        <f>V$77*'7. INPUT O&amp;N UC'!$L324*'7. INPUT O&amp;N UC'!$M324</f>
        <v>0</v>
      </c>
      <c r="W620" s="148">
        <f>W$77*'7. INPUT O&amp;N UC'!$L324*'7. INPUT O&amp;N UC'!$M324</f>
        <v>0</v>
      </c>
      <c r="X620" s="148">
        <f>X$77*'7. INPUT O&amp;N UC'!$L324*'7. INPUT O&amp;N UC'!$M324*(1+'7. INPUT O&amp;N UC'!$N324)</f>
        <v>0</v>
      </c>
      <c r="Y620" s="148">
        <f>Y$77*'7. INPUT O&amp;N UC'!$L324*'7. INPUT O&amp;N UC'!$M324*(1+'7. INPUT O&amp;N UC'!$N324)</f>
        <v>0</v>
      </c>
      <c r="Z620" s="148">
        <f>Z$77*'7. INPUT O&amp;N UC'!$L324*'7. INPUT O&amp;N UC'!$M324*(1+'7. INPUT O&amp;N UC'!$N324)</f>
        <v>0</v>
      </c>
      <c r="AA620" s="148">
        <f>AA$77*'7. INPUT O&amp;N UC'!$L324*'7. INPUT O&amp;N UC'!$M324*(1+'7. INPUT O&amp;N UC'!$N324)</f>
        <v>0</v>
      </c>
      <c r="AB620" s="148">
        <f>AB$77*'7. INPUT O&amp;N UC'!$L324*'7. INPUT O&amp;N UC'!$M324*(1+'7. INPUT O&amp;N UC'!$N324)</f>
        <v>0</v>
      </c>
      <c r="AC620" s="148">
        <f>AC$77*'7. INPUT O&amp;N UC'!$L324*'7. INPUT O&amp;N UC'!$M324*(1+'7. INPUT O&amp;N UC'!$N324)</f>
        <v>0</v>
      </c>
      <c r="AD620" s="148">
        <f>AD$77*'7. INPUT O&amp;N UC'!$L324*'7. INPUT O&amp;N UC'!$M324*(1+'7. INPUT O&amp;N UC'!$N324)</f>
        <v>0</v>
      </c>
      <c r="AE620" s="148">
        <f>AE$77*'7. INPUT O&amp;N UC'!$L324*'7. INPUT O&amp;N UC'!$M324*(1+'7. INPUT O&amp;N UC'!$N324)</f>
        <v>0</v>
      </c>
      <c r="AF620" s="148">
        <f>AF$77*'7. INPUT O&amp;N UC'!$L324*'7. INPUT O&amp;N UC'!$M324*(1+'7. INPUT O&amp;N UC'!$N324)</f>
        <v>0</v>
      </c>
      <c r="AG620" s="148">
        <f>AG$77*'7. INPUT O&amp;N UC'!$L324*'7. INPUT O&amp;N UC'!$M324*(1+'7. INPUT O&amp;N UC'!$N324)</f>
        <v>0</v>
      </c>
      <c r="AH620" s="148">
        <f>AH$77*'7. INPUT O&amp;N UC'!$L324*'7. INPUT O&amp;N UC'!$M324*(1+'7. INPUT O&amp;N UC'!$N324)</f>
        <v>0</v>
      </c>
      <c r="AI620" s="148">
        <f>AI$77*'7. INPUT O&amp;N UC'!$L324*'7. INPUT O&amp;N UC'!$M324*(1+'7. INPUT O&amp;N UC'!$N324)</f>
        <v>0</v>
      </c>
      <c r="AJ620" s="148">
        <f>AJ$77*'7. INPUT O&amp;N UC'!$L324*'7. INPUT O&amp;N UC'!$M324*(1+'7. INPUT O&amp;N UC'!$N324)^2</f>
        <v>0</v>
      </c>
      <c r="AK620" s="148">
        <f>AK$77*'7. INPUT O&amp;N UC'!$L324*'7. INPUT O&amp;N UC'!$M324*(1+'7. INPUT O&amp;N UC'!$N324)^2</f>
        <v>0</v>
      </c>
      <c r="AL620" s="148">
        <f>AL$77*'7. INPUT O&amp;N UC'!$L324*'7. INPUT O&amp;N UC'!$M324*(1+'7. INPUT O&amp;N UC'!$N324)^2</f>
        <v>0</v>
      </c>
      <c r="AM620" s="148">
        <f>AM$77*'7. INPUT O&amp;N UC'!$L324*'7. INPUT O&amp;N UC'!$M324*(1+'7. INPUT O&amp;N UC'!$N324)^2</f>
        <v>0</v>
      </c>
      <c r="AN620" s="148">
        <f>AN$77*'7. INPUT O&amp;N UC'!$L324*'7. INPUT O&amp;N UC'!$M324*(1+'7. INPUT O&amp;N UC'!$N324)^2</f>
        <v>0</v>
      </c>
      <c r="AO620" s="148">
        <f>AO$77*'7. INPUT O&amp;N UC'!$L324*'7. INPUT O&amp;N UC'!$M324*(1+'7. INPUT O&amp;N UC'!$N324)^2</f>
        <v>0</v>
      </c>
      <c r="AP620" s="148">
        <f>AP$77*'7. INPUT O&amp;N UC'!$L324*'7. INPUT O&amp;N UC'!$M324*(1+'7. INPUT O&amp;N UC'!$N324)^2</f>
        <v>0</v>
      </c>
      <c r="AQ620" s="148">
        <f>AQ$77*'7. INPUT O&amp;N UC'!$L324*'7. INPUT O&amp;N UC'!$M324*(1+'7. INPUT O&amp;N UC'!$N324)^2</f>
        <v>0</v>
      </c>
      <c r="AR620" s="148">
        <f>AR$77*'7. INPUT O&amp;N UC'!$L324*'7. INPUT O&amp;N UC'!$M324*(1+'7. INPUT O&amp;N UC'!$N324)^2</f>
        <v>0</v>
      </c>
      <c r="AS620" s="148">
        <f>AS$77*'7. INPUT O&amp;N UC'!$L324*'7. INPUT O&amp;N UC'!$M324*(1+'7. INPUT O&amp;N UC'!$N324)^2</f>
        <v>0</v>
      </c>
      <c r="AT620" s="148">
        <f>AT$77*'7. INPUT O&amp;N UC'!$L324*'7. INPUT O&amp;N UC'!$M324*(1+'7. INPUT O&amp;N UC'!$N324)^2</f>
        <v>0</v>
      </c>
      <c r="AU620" s="148">
        <f>AU$77*'7. INPUT O&amp;N UC'!$L324*'7. INPUT O&amp;N UC'!$M324*(1+'7. INPUT O&amp;N UC'!$N324)^2</f>
        <v>0</v>
      </c>
      <c r="AV620" s="148">
        <f>AV$77*'7. INPUT O&amp;N UC'!$L324*'7. INPUT O&amp;N UC'!$M324*(1+'7. INPUT O&amp;N UC'!$N324)^3</f>
        <v>0</v>
      </c>
      <c r="AW620" s="148">
        <f>AW$77*'7. INPUT O&amp;N UC'!$L324*'7. INPUT O&amp;N UC'!$M324*(1+'7. INPUT O&amp;N UC'!$N324)^3</f>
        <v>0</v>
      </c>
      <c r="AX620" s="148">
        <f>AX$77*'7. INPUT O&amp;N UC'!$L324*'7. INPUT O&amp;N UC'!$M324*(1+'7. INPUT O&amp;N UC'!$N324)^3</f>
        <v>0</v>
      </c>
      <c r="AY620" s="148">
        <f>AY$77*'7. INPUT O&amp;N UC'!$L324*'7. INPUT O&amp;N UC'!$M324*(1+'7. INPUT O&amp;N UC'!$N324)^3</f>
        <v>0</v>
      </c>
      <c r="AZ620" s="148">
        <f>AZ$77*'7. INPUT O&amp;N UC'!$L324*'7. INPUT O&amp;N UC'!$M324*(1+'7. INPUT O&amp;N UC'!$N324)^3</f>
        <v>0</v>
      </c>
      <c r="BA620" s="148">
        <f>BA$77*'7. INPUT O&amp;N UC'!$L324*'7. INPUT O&amp;N UC'!$M324*(1+'7. INPUT O&amp;N UC'!$N324)^3</f>
        <v>0</v>
      </c>
      <c r="BB620" s="148">
        <f>BB$77*'7. INPUT O&amp;N UC'!$L324*'7. INPUT O&amp;N UC'!$M324*(1+'7. INPUT O&amp;N UC'!$N324)^3</f>
        <v>0</v>
      </c>
      <c r="BC620" s="148">
        <f>BC$77*'7. INPUT O&amp;N UC'!$L324*'7. INPUT O&amp;N UC'!$M324*(1+'7. INPUT O&amp;N UC'!$N324)^3</f>
        <v>0</v>
      </c>
      <c r="BD620" s="148">
        <f>BD$77*'7. INPUT O&amp;N UC'!$L324*'7. INPUT O&amp;N UC'!$M324*(1+'7. INPUT O&amp;N UC'!$N324)^3</f>
        <v>0</v>
      </c>
      <c r="BE620" s="148">
        <f>BE$77*'7. INPUT O&amp;N UC'!$L324*'7. INPUT O&amp;N UC'!$M324*(1+'7. INPUT O&amp;N UC'!$N324)^3</f>
        <v>0</v>
      </c>
      <c r="BF620" s="148">
        <f>BF$77*'7. INPUT O&amp;N UC'!$L324*'7. INPUT O&amp;N UC'!$M324*(1+'7. INPUT O&amp;N UC'!$N324)^3</f>
        <v>0</v>
      </c>
      <c r="BG620" s="148">
        <f>BG$77*'7. INPUT O&amp;N UC'!$L324*'7. INPUT O&amp;N UC'!$M324*(1+'7. INPUT O&amp;N UC'!$N324)^3</f>
        <v>0</v>
      </c>
      <c r="BH620" s="148">
        <f>BH$77*'7. INPUT O&amp;N UC'!$L324*'7. INPUT O&amp;N UC'!$M324*(1+'7. INPUT O&amp;N UC'!$N324)^4</f>
        <v>0</v>
      </c>
      <c r="BI620" s="148">
        <f>BI$77*'7. INPUT O&amp;N UC'!$L324*'7. INPUT O&amp;N UC'!$M324*(1+'7. INPUT O&amp;N UC'!$N324)^4</f>
        <v>0</v>
      </c>
      <c r="BJ620" s="148">
        <f>BJ$77*'7. INPUT O&amp;N UC'!$L324*'7. INPUT O&amp;N UC'!$M324*(1+'7. INPUT O&amp;N UC'!$N324)^4</f>
        <v>0</v>
      </c>
      <c r="BK620" s="148">
        <f>BK$77*'7. INPUT O&amp;N UC'!$L324*'7. INPUT O&amp;N UC'!$M324*(1+'7. INPUT O&amp;N UC'!$N324)^4</f>
        <v>0</v>
      </c>
      <c r="BL620" s="148">
        <f>BL$77*'7. INPUT O&amp;N UC'!$L324*'7. INPUT O&amp;N UC'!$M324*(1+'7. INPUT O&amp;N UC'!$N324)^4</f>
        <v>0</v>
      </c>
      <c r="BM620" s="148">
        <f>BM$77*'7. INPUT O&amp;N UC'!$L324*'7. INPUT O&amp;N UC'!$M324*(1+'7. INPUT O&amp;N UC'!$N324)^4</f>
        <v>0</v>
      </c>
      <c r="BN620" s="148">
        <f>BN$77*'7. INPUT O&amp;N UC'!$L324*'7. INPUT O&amp;N UC'!$M324*(1+'7. INPUT O&amp;N UC'!$N324)^4</f>
        <v>0</v>
      </c>
      <c r="BO620" s="148">
        <f>BO$77*'7. INPUT O&amp;N UC'!$L324*'7. INPUT O&amp;N UC'!$M324*(1+'7. INPUT O&amp;N UC'!$N324)^4</f>
        <v>0</v>
      </c>
      <c r="BP620" s="148">
        <f>BP$77*'7. INPUT O&amp;N UC'!$L324*'7. INPUT O&amp;N UC'!$M324*(1+'7. INPUT O&amp;N UC'!$N324)^4</f>
        <v>0</v>
      </c>
      <c r="BQ620" s="148">
        <f>BQ$77*'7. INPUT O&amp;N UC'!$L324*'7. INPUT O&amp;N UC'!$M324*(1+'7. INPUT O&amp;N UC'!$N324)^4</f>
        <v>0</v>
      </c>
      <c r="BR620" s="148">
        <f>BR$77*'7. INPUT O&amp;N UC'!$L324*'7. INPUT O&amp;N UC'!$M324*(1+'7. INPUT O&amp;N UC'!$N324)^4</f>
        <v>0</v>
      </c>
      <c r="BS620" s="148">
        <f>BS$77*'7. INPUT O&amp;N UC'!$L324*'7. INPUT O&amp;N UC'!$M324*(1+'7. INPUT O&amp;N UC'!$N324)^4</f>
        <v>0</v>
      </c>
    </row>
    <row r="621" spans="2:71" s="80" customFormat="1" outlineLevel="2">
      <c r="B621" s="129" t="str">
        <f>'7. INPUT O&amp;N UC'!D325</f>
        <v>O&amp;N UC-4.6.3-Item #9</v>
      </c>
      <c r="C621" s="129">
        <f>'7. INPUT O&amp;N UC'!F325</f>
        <v>0</v>
      </c>
      <c r="E621" s="148">
        <f t="shared" si="317"/>
        <v>0</v>
      </c>
      <c r="F621" s="148">
        <f t="shared" si="318"/>
        <v>0</v>
      </c>
      <c r="G621" s="148">
        <f t="shared" si="319"/>
        <v>0</v>
      </c>
      <c r="H621" s="148">
        <f t="shared" si="320"/>
        <v>0</v>
      </c>
      <c r="I621" s="148">
        <f t="shared" si="321"/>
        <v>0</v>
      </c>
      <c r="J621" s="148">
        <f t="shared" si="322"/>
        <v>0</v>
      </c>
      <c r="K621" s="157"/>
      <c r="L621" s="148">
        <f>L$77*'7. INPUT O&amp;N UC'!$L325*'7. INPUT O&amp;N UC'!$M325</f>
        <v>0</v>
      </c>
      <c r="M621" s="148">
        <f>M$77*'7. INPUT O&amp;N UC'!$L325*'7. INPUT O&amp;N UC'!$M325</f>
        <v>0</v>
      </c>
      <c r="N621" s="148">
        <f>N$77*'7. INPUT O&amp;N UC'!$L325*'7. INPUT O&amp;N UC'!$M325</f>
        <v>0</v>
      </c>
      <c r="O621" s="148">
        <f>O$77*'7. INPUT O&amp;N UC'!$L325*'7. INPUT O&amp;N UC'!$M325</f>
        <v>0</v>
      </c>
      <c r="P621" s="148">
        <f>P$77*'7. INPUT O&amp;N UC'!$L325*'7. INPUT O&amp;N UC'!$M325</f>
        <v>0</v>
      </c>
      <c r="Q621" s="148">
        <f>Q$77*'7. INPUT O&amp;N UC'!$L325*'7. INPUT O&amp;N UC'!$M325</f>
        <v>0</v>
      </c>
      <c r="R621" s="148">
        <f>R$77*'7. INPUT O&amp;N UC'!$L325*'7. INPUT O&amp;N UC'!$M325</f>
        <v>0</v>
      </c>
      <c r="S621" s="148">
        <f>S$77*'7. INPUT O&amp;N UC'!$L325*'7. INPUT O&amp;N UC'!$M325</f>
        <v>0</v>
      </c>
      <c r="T621" s="148">
        <f>T$77*'7. INPUT O&amp;N UC'!$L325*'7. INPUT O&amp;N UC'!$M325</f>
        <v>0</v>
      </c>
      <c r="U621" s="148">
        <f>U$77*'7. INPUT O&amp;N UC'!$L325*'7. INPUT O&amp;N UC'!$M325</f>
        <v>0</v>
      </c>
      <c r="V621" s="148">
        <f>V$77*'7. INPUT O&amp;N UC'!$L325*'7. INPUT O&amp;N UC'!$M325</f>
        <v>0</v>
      </c>
      <c r="W621" s="148">
        <f>W$77*'7. INPUT O&amp;N UC'!$L325*'7. INPUT O&amp;N UC'!$M325</f>
        <v>0</v>
      </c>
      <c r="X621" s="148">
        <f>X$77*'7. INPUT O&amp;N UC'!$L325*'7. INPUT O&amp;N UC'!$M325*(1+'7. INPUT O&amp;N UC'!$N325)</f>
        <v>0</v>
      </c>
      <c r="Y621" s="148">
        <f>Y$77*'7. INPUT O&amp;N UC'!$L325*'7. INPUT O&amp;N UC'!$M325*(1+'7. INPUT O&amp;N UC'!$N325)</f>
        <v>0</v>
      </c>
      <c r="Z621" s="148">
        <f>Z$77*'7. INPUT O&amp;N UC'!$L325*'7. INPUT O&amp;N UC'!$M325*(1+'7. INPUT O&amp;N UC'!$N325)</f>
        <v>0</v>
      </c>
      <c r="AA621" s="148">
        <f>AA$77*'7. INPUT O&amp;N UC'!$L325*'7. INPUT O&amp;N UC'!$M325*(1+'7. INPUT O&amp;N UC'!$N325)</f>
        <v>0</v>
      </c>
      <c r="AB621" s="148">
        <f>AB$77*'7. INPUT O&amp;N UC'!$L325*'7. INPUT O&amp;N UC'!$M325*(1+'7. INPUT O&amp;N UC'!$N325)</f>
        <v>0</v>
      </c>
      <c r="AC621" s="148">
        <f>AC$77*'7. INPUT O&amp;N UC'!$L325*'7. INPUT O&amp;N UC'!$M325*(1+'7. INPUT O&amp;N UC'!$N325)</f>
        <v>0</v>
      </c>
      <c r="AD621" s="148">
        <f>AD$77*'7. INPUT O&amp;N UC'!$L325*'7. INPUT O&amp;N UC'!$M325*(1+'7. INPUT O&amp;N UC'!$N325)</f>
        <v>0</v>
      </c>
      <c r="AE621" s="148">
        <f>AE$77*'7. INPUT O&amp;N UC'!$L325*'7. INPUT O&amp;N UC'!$M325*(1+'7. INPUT O&amp;N UC'!$N325)</f>
        <v>0</v>
      </c>
      <c r="AF621" s="148">
        <f>AF$77*'7. INPUT O&amp;N UC'!$L325*'7. INPUT O&amp;N UC'!$M325*(1+'7. INPUT O&amp;N UC'!$N325)</f>
        <v>0</v>
      </c>
      <c r="AG621" s="148">
        <f>AG$77*'7. INPUT O&amp;N UC'!$L325*'7. INPUT O&amp;N UC'!$M325*(1+'7. INPUT O&amp;N UC'!$N325)</f>
        <v>0</v>
      </c>
      <c r="AH621" s="148">
        <f>AH$77*'7. INPUT O&amp;N UC'!$L325*'7. INPUT O&amp;N UC'!$M325*(1+'7. INPUT O&amp;N UC'!$N325)</f>
        <v>0</v>
      </c>
      <c r="AI621" s="148">
        <f>AI$77*'7. INPUT O&amp;N UC'!$L325*'7. INPUT O&amp;N UC'!$M325*(1+'7. INPUT O&amp;N UC'!$N325)</f>
        <v>0</v>
      </c>
      <c r="AJ621" s="148">
        <f>AJ$77*'7. INPUT O&amp;N UC'!$L325*'7. INPUT O&amp;N UC'!$M325*(1+'7. INPUT O&amp;N UC'!$N325)^2</f>
        <v>0</v>
      </c>
      <c r="AK621" s="148">
        <f>AK$77*'7. INPUT O&amp;N UC'!$L325*'7. INPUT O&amp;N UC'!$M325*(1+'7. INPUT O&amp;N UC'!$N325)^2</f>
        <v>0</v>
      </c>
      <c r="AL621" s="148">
        <f>AL$77*'7. INPUT O&amp;N UC'!$L325*'7. INPUT O&amp;N UC'!$M325*(1+'7. INPUT O&amp;N UC'!$N325)^2</f>
        <v>0</v>
      </c>
      <c r="AM621" s="148">
        <f>AM$77*'7. INPUT O&amp;N UC'!$L325*'7. INPUT O&amp;N UC'!$M325*(1+'7. INPUT O&amp;N UC'!$N325)^2</f>
        <v>0</v>
      </c>
      <c r="AN621" s="148">
        <f>AN$77*'7. INPUT O&amp;N UC'!$L325*'7. INPUT O&amp;N UC'!$M325*(1+'7. INPUT O&amp;N UC'!$N325)^2</f>
        <v>0</v>
      </c>
      <c r="AO621" s="148">
        <f>AO$77*'7. INPUT O&amp;N UC'!$L325*'7. INPUT O&amp;N UC'!$M325*(1+'7. INPUT O&amp;N UC'!$N325)^2</f>
        <v>0</v>
      </c>
      <c r="AP621" s="148">
        <f>AP$77*'7. INPUT O&amp;N UC'!$L325*'7. INPUT O&amp;N UC'!$M325*(1+'7. INPUT O&amp;N UC'!$N325)^2</f>
        <v>0</v>
      </c>
      <c r="AQ621" s="148">
        <f>AQ$77*'7. INPUT O&amp;N UC'!$L325*'7. INPUT O&amp;N UC'!$M325*(1+'7. INPUT O&amp;N UC'!$N325)^2</f>
        <v>0</v>
      </c>
      <c r="AR621" s="148">
        <f>AR$77*'7. INPUT O&amp;N UC'!$L325*'7. INPUT O&amp;N UC'!$M325*(1+'7. INPUT O&amp;N UC'!$N325)^2</f>
        <v>0</v>
      </c>
      <c r="AS621" s="148">
        <f>AS$77*'7. INPUT O&amp;N UC'!$L325*'7. INPUT O&amp;N UC'!$M325*(1+'7. INPUT O&amp;N UC'!$N325)^2</f>
        <v>0</v>
      </c>
      <c r="AT621" s="148">
        <f>AT$77*'7. INPUT O&amp;N UC'!$L325*'7. INPUT O&amp;N UC'!$M325*(1+'7. INPUT O&amp;N UC'!$N325)^2</f>
        <v>0</v>
      </c>
      <c r="AU621" s="148">
        <f>AU$77*'7. INPUT O&amp;N UC'!$L325*'7. INPUT O&amp;N UC'!$M325*(1+'7. INPUT O&amp;N UC'!$N325)^2</f>
        <v>0</v>
      </c>
      <c r="AV621" s="148">
        <f>AV$77*'7. INPUT O&amp;N UC'!$L325*'7. INPUT O&amp;N UC'!$M325*(1+'7. INPUT O&amp;N UC'!$N325)^3</f>
        <v>0</v>
      </c>
      <c r="AW621" s="148">
        <f>AW$77*'7. INPUT O&amp;N UC'!$L325*'7. INPUT O&amp;N UC'!$M325*(1+'7. INPUT O&amp;N UC'!$N325)^3</f>
        <v>0</v>
      </c>
      <c r="AX621" s="148">
        <f>AX$77*'7. INPUT O&amp;N UC'!$L325*'7. INPUT O&amp;N UC'!$M325*(1+'7. INPUT O&amp;N UC'!$N325)^3</f>
        <v>0</v>
      </c>
      <c r="AY621" s="148">
        <f>AY$77*'7. INPUT O&amp;N UC'!$L325*'7. INPUT O&amp;N UC'!$M325*(1+'7. INPUT O&amp;N UC'!$N325)^3</f>
        <v>0</v>
      </c>
      <c r="AZ621" s="148">
        <f>AZ$77*'7. INPUT O&amp;N UC'!$L325*'7. INPUT O&amp;N UC'!$M325*(1+'7. INPUT O&amp;N UC'!$N325)^3</f>
        <v>0</v>
      </c>
      <c r="BA621" s="148">
        <f>BA$77*'7. INPUT O&amp;N UC'!$L325*'7. INPUT O&amp;N UC'!$M325*(1+'7. INPUT O&amp;N UC'!$N325)^3</f>
        <v>0</v>
      </c>
      <c r="BB621" s="148">
        <f>BB$77*'7. INPUT O&amp;N UC'!$L325*'7. INPUT O&amp;N UC'!$M325*(1+'7. INPUT O&amp;N UC'!$N325)^3</f>
        <v>0</v>
      </c>
      <c r="BC621" s="148">
        <f>BC$77*'7. INPUT O&amp;N UC'!$L325*'7. INPUT O&amp;N UC'!$M325*(1+'7. INPUT O&amp;N UC'!$N325)^3</f>
        <v>0</v>
      </c>
      <c r="BD621" s="148">
        <f>BD$77*'7. INPUT O&amp;N UC'!$L325*'7. INPUT O&amp;N UC'!$M325*(1+'7. INPUT O&amp;N UC'!$N325)^3</f>
        <v>0</v>
      </c>
      <c r="BE621" s="148">
        <f>BE$77*'7. INPUT O&amp;N UC'!$L325*'7. INPUT O&amp;N UC'!$M325*(1+'7. INPUT O&amp;N UC'!$N325)^3</f>
        <v>0</v>
      </c>
      <c r="BF621" s="148">
        <f>BF$77*'7. INPUT O&amp;N UC'!$L325*'7. INPUT O&amp;N UC'!$M325*(1+'7. INPUT O&amp;N UC'!$N325)^3</f>
        <v>0</v>
      </c>
      <c r="BG621" s="148">
        <f>BG$77*'7. INPUT O&amp;N UC'!$L325*'7. INPUT O&amp;N UC'!$M325*(1+'7. INPUT O&amp;N UC'!$N325)^3</f>
        <v>0</v>
      </c>
      <c r="BH621" s="148">
        <f>BH$77*'7. INPUT O&amp;N UC'!$L325*'7. INPUT O&amp;N UC'!$M325*(1+'7. INPUT O&amp;N UC'!$N325)^4</f>
        <v>0</v>
      </c>
      <c r="BI621" s="148">
        <f>BI$77*'7. INPUT O&amp;N UC'!$L325*'7. INPUT O&amp;N UC'!$M325*(1+'7. INPUT O&amp;N UC'!$N325)^4</f>
        <v>0</v>
      </c>
      <c r="BJ621" s="148">
        <f>BJ$77*'7. INPUT O&amp;N UC'!$L325*'7. INPUT O&amp;N UC'!$M325*(1+'7. INPUT O&amp;N UC'!$N325)^4</f>
        <v>0</v>
      </c>
      <c r="BK621" s="148">
        <f>BK$77*'7. INPUT O&amp;N UC'!$L325*'7. INPUT O&amp;N UC'!$M325*(1+'7. INPUT O&amp;N UC'!$N325)^4</f>
        <v>0</v>
      </c>
      <c r="BL621" s="148">
        <f>BL$77*'7. INPUT O&amp;N UC'!$L325*'7. INPUT O&amp;N UC'!$M325*(1+'7. INPUT O&amp;N UC'!$N325)^4</f>
        <v>0</v>
      </c>
      <c r="BM621" s="148">
        <f>BM$77*'7. INPUT O&amp;N UC'!$L325*'7. INPUT O&amp;N UC'!$M325*(1+'7. INPUT O&amp;N UC'!$N325)^4</f>
        <v>0</v>
      </c>
      <c r="BN621" s="148">
        <f>BN$77*'7. INPUT O&amp;N UC'!$L325*'7. INPUT O&amp;N UC'!$M325*(1+'7. INPUT O&amp;N UC'!$N325)^4</f>
        <v>0</v>
      </c>
      <c r="BO621" s="148">
        <f>BO$77*'7. INPUT O&amp;N UC'!$L325*'7. INPUT O&amp;N UC'!$M325*(1+'7. INPUT O&amp;N UC'!$N325)^4</f>
        <v>0</v>
      </c>
      <c r="BP621" s="148">
        <f>BP$77*'7. INPUT O&amp;N UC'!$L325*'7. INPUT O&amp;N UC'!$M325*(1+'7. INPUT O&amp;N UC'!$N325)^4</f>
        <v>0</v>
      </c>
      <c r="BQ621" s="148">
        <f>BQ$77*'7. INPUT O&amp;N UC'!$L325*'7. INPUT O&amp;N UC'!$M325*(1+'7. INPUT O&amp;N UC'!$N325)^4</f>
        <v>0</v>
      </c>
      <c r="BR621" s="148">
        <f>BR$77*'7. INPUT O&amp;N UC'!$L325*'7. INPUT O&amp;N UC'!$M325*(1+'7. INPUT O&amp;N UC'!$N325)^4</f>
        <v>0</v>
      </c>
      <c r="BS621" s="148">
        <f>BS$77*'7. INPUT O&amp;N UC'!$L325*'7. INPUT O&amp;N UC'!$M325*(1+'7. INPUT O&amp;N UC'!$N325)^4</f>
        <v>0</v>
      </c>
    </row>
    <row r="622" spans="2:71" s="80" customFormat="1" outlineLevel="2">
      <c r="B622" s="134" t="str">
        <f>'7. INPUT O&amp;N UC'!D326</f>
        <v>O&amp;N UC-4.6.3-Item #10</v>
      </c>
      <c r="C622" s="134">
        <f>'7. INPUT O&amp;N UC'!F326</f>
        <v>0</v>
      </c>
      <c r="E622" s="149">
        <f t="shared" si="317"/>
        <v>0</v>
      </c>
      <c r="F622" s="149">
        <f t="shared" si="318"/>
        <v>0</v>
      </c>
      <c r="G622" s="149">
        <f t="shared" si="319"/>
        <v>0</v>
      </c>
      <c r="H622" s="149">
        <f t="shared" si="320"/>
        <v>0</v>
      </c>
      <c r="I622" s="149">
        <f t="shared" si="321"/>
        <v>0</v>
      </c>
      <c r="J622" s="149">
        <f t="shared" si="322"/>
        <v>0</v>
      </c>
      <c r="K622" s="157"/>
      <c r="L622" s="149">
        <f>L$77*'7. INPUT O&amp;N UC'!$L326*'7. INPUT O&amp;N UC'!$M326</f>
        <v>0</v>
      </c>
      <c r="M622" s="149">
        <f>M$77*'7. INPUT O&amp;N UC'!$L326*'7. INPUT O&amp;N UC'!$M326</f>
        <v>0</v>
      </c>
      <c r="N622" s="149">
        <f>N$77*'7. INPUT O&amp;N UC'!$L326*'7. INPUT O&amp;N UC'!$M326</f>
        <v>0</v>
      </c>
      <c r="O622" s="149">
        <f>O$77*'7. INPUT O&amp;N UC'!$L326*'7. INPUT O&amp;N UC'!$M326</f>
        <v>0</v>
      </c>
      <c r="P622" s="149">
        <f>P$77*'7. INPUT O&amp;N UC'!$L326*'7. INPUT O&amp;N UC'!$M326</f>
        <v>0</v>
      </c>
      <c r="Q622" s="149">
        <f>Q$77*'7. INPUT O&amp;N UC'!$L326*'7. INPUT O&amp;N UC'!$M326</f>
        <v>0</v>
      </c>
      <c r="R622" s="149">
        <f>R$77*'7. INPUT O&amp;N UC'!$L326*'7. INPUT O&amp;N UC'!$M326</f>
        <v>0</v>
      </c>
      <c r="S622" s="149">
        <f>S$77*'7. INPUT O&amp;N UC'!$L326*'7. INPUT O&amp;N UC'!$M326</f>
        <v>0</v>
      </c>
      <c r="T622" s="149">
        <f>T$77*'7. INPUT O&amp;N UC'!$L326*'7. INPUT O&amp;N UC'!$M326</f>
        <v>0</v>
      </c>
      <c r="U622" s="149">
        <f>U$77*'7. INPUT O&amp;N UC'!$L326*'7. INPUT O&amp;N UC'!$M326</f>
        <v>0</v>
      </c>
      <c r="V622" s="149">
        <f>V$77*'7. INPUT O&amp;N UC'!$L326*'7. INPUT O&amp;N UC'!$M326</f>
        <v>0</v>
      </c>
      <c r="W622" s="149">
        <f>W$77*'7. INPUT O&amp;N UC'!$L326*'7. INPUT O&amp;N UC'!$M326</f>
        <v>0</v>
      </c>
      <c r="X622" s="149">
        <f>X$77*'7. INPUT O&amp;N UC'!$L326*'7. INPUT O&amp;N UC'!$M326*(1+'7. INPUT O&amp;N UC'!$N326)</f>
        <v>0</v>
      </c>
      <c r="Y622" s="149">
        <f>Y$77*'7. INPUT O&amp;N UC'!$L326*'7. INPUT O&amp;N UC'!$M326*(1+'7. INPUT O&amp;N UC'!$N326)</f>
        <v>0</v>
      </c>
      <c r="Z622" s="149">
        <f>Z$77*'7. INPUT O&amp;N UC'!$L326*'7. INPUT O&amp;N UC'!$M326*(1+'7. INPUT O&amp;N UC'!$N326)</f>
        <v>0</v>
      </c>
      <c r="AA622" s="149">
        <f>AA$77*'7. INPUT O&amp;N UC'!$L326*'7. INPUT O&amp;N UC'!$M326*(1+'7. INPUT O&amp;N UC'!$N326)</f>
        <v>0</v>
      </c>
      <c r="AB622" s="149">
        <f>AB$77*'7. INPUT O&amp;N UC'!$L326*'7. INPUT O&amp;N UC'!$M326*(1+'7. INPUT O&amp;N UC'!$N326)</f>
        <v>0</v>
      </c>
      <c r="AC622" s="149">
        <f>AC$77*'7. INPUT O&amp;N UC'!$L326*'7. INPUT O&amp;N UC'!$M326*(1+'7. INPUT O&amp;N UC'!$N326)</f>
        <v>0</v>
      </c>
      <c r="AD622" s="149">
        <f>AD$77*'7. INPUT O&amp;N UC'!$L326*'7. INPUT O&amp;N UC'!$M326*(1+'7. INPUT O&amp;N UC'!$N326)</f>
        <v>0</v>
      </c>
      <c r="AE622" s="149">
        <f>AE$77*'7. INPUT O&amp;N UC'!$L326*'7. INPUT O&amp;N UC'!$M326*(1+'7. INPUT O&amp;N UC'!$N326)</f>
        <v>0</v>
      </c>
      <c r="AF622" s="149">
        <f>AF$77*'7. INPUT O&amp;N UC'!$L326*'7. INPUT O&amp;N UC'!$M326*(1+'7. INPUT O&amp;N UC'!$N326)</f>
        <v>0</v>
      </c>
      <c r="AG622" s="149">
        <f>AG$77*'7. INPUT O&amp;N UC'!$L326*'7. INPUT O&amp;N UC'!$M326*(1+'7. INPUT O&amp;N UC'!$N326)</f>
        <v>0</v>
      </c>
      <c r="AH622" s="149">
        <f>AH$77*'7. INPUT O&amp;N UC'!$L326*'7. INPUT O&amp;N UC'!$M326*(1+'7. INPUT O&amp;N UC'!$N326)</f>
        <v>0</v>
      </c>
      <c r="AI622" s="149">
        <f>AI$77*'7. INPUT O&amp;N UC'!$L326*'7. INPUT O&amp;N UC'!$M326*(1+'7. INPUT O&amp;N UC'!$N326)</f>
        <v>0</v>
      </c>
      <c r="AJ622" s="149">
        <f>AJ$77*'7. INPUT O&amp;N UC'!$L326*'7. INPUT O&amp;N UC'!$M326*(1+'7. INPUT O&amp;N UC'!$N326)^2</f>
        <v>0</v>
      </c>
      <c r="AK622" s="149">
        <f>AK$77*'7. INPUT O&amp;N UC'!$L326*'7. INPUT O&amp;N UC'!$M326*(1+'7. INPUT O&amp;N UC'!$N326)^2</f>
        <v>0</v>
      </c>
      <c r="AL622" s="149">
        <f>AL$77*'7. INPUT O&amp;N UC'!$L326*'7. INPUT O&amp;N UC'!$M326*(1+'7. INPUT O&amp;N UC'!$N326)^2</f>
        <v>0</v>
      </c>
      <c r="AM622" s="149">
        <f>AM$77*'7. INPUT O&amp;N UC'!$L326*'7. INPUT O&amp;N UC'!$M326*(1+'7. INPUT O&amp;N UC'!$N326)^2</f>
        <v>0</v>
      </c>
      <c r="AN622" s="149">
        <f>AN$77*'7. INPUT O&amp;N UC'!$L326*'7. INPUT O&amp;N UC'!$M326*(1+'7. INPUT O&amp;N UC'!$N326)^2</f>
        <v>0</v>
      </c>
      <c r="AO622" s="149">
        <f>AO$77*'7. INPUT O&amp;N UC'!$L326*'7. INPUT O&amp;N UC'!$M326*(1+'7. INPUT O&amp;N UC'!$N326)^2</f>
        <v>0</v>
      </c>
      <c r="AP622" s="149">
        <f>AP$77*'7. INPUT O&amp;N UC'!$L326*'7. INPUT O&amp;N UC'!$M326*(1+'7. INPUT O&amp;N UC'!$N326)^2</f>
        <v>0</v>
      </c>
      <c r="AQ622" s="149">
        <f>AQ$77*'7. INPUT O&amp;N UC'!$L326*'7. INPUT O&amp;N UC'!$M326*(1+'7. INPUT O&amp;N UC'!$N326)^2</f>
        <v>0</v>
      </c>
      <c r="AR622" s="149">
        <f>AR$77*'7. INPUT O&amp;N UC'!$L326*'7. INPUT O&amp;N UC'!$M326*(1+'7. INPUT O&amp;N UC'!$N326)^2</f>
        <v>0</v>
      </c>
      <c r="AS622" s="149">
        <f>AS$77*'7. INPUT O&amp;N UC'!$L326*'7. INPUT O&amp;N UC'!$M326*(1+'7. INPUT O&amp;N UC'!$N326)^2</f>
        <v>0</v>
      </c>
      <c r="AT622" s="149">
        <f>AT$77*'7. INPUT O&amp;N UC'!$L326*'7. INPUT O&amp;N UC'!$M326*(1+'7. INPUT O&amp;N UC'!$N326)^2</f>
        <v>0</v>
      </c>
      <c r="AU622" s="149">
        <f>AU$77*'7. INPUT O&amp;N UC'!$L326*'7. INPUT O&amp;N UC'!$M326*(1+'7. INPUT O&amp;N UC'!$N326)^2</f>
        <v>0</v>
      </c>
      <c r="AV622" s="149">
        <f>AV$77*'7. INPUT O&amp;N UC'!$L326*'7. INPUT O&amp;N UC'!$M326*(1+'7. INPUT O&amp;N UC'!$N326)^3</f>
        <v>0</v>
      </c>
      <c r="AW622" s="149">
        <f>AW$77*'7. INPUT O&amp;N UC'!$L326*'7. INPUT O&amp;N UC'!$M326*(1+'7. INPUT O&amp;N UC'!$N326)^3</f>
        <v>0</v>
      </c>
      <c r="AX622" s="149">
        <f>AX$77*'7. INPUT O&amp;N UC'!$L326*'7. INPUT O&amp;N UC'!$M326*(1+'7. INPUT O&amp;N UC'!$N326)^3</f>
        <v>0</v>
      </c>
      <c r="AY622" s="149">
        <f>AY$77*'7. INPUT O&amp;N UC'!$L326*'7. INPUT O&amp;N UC'!$M326*(1+'7. INPUT O&amp;N UC'!$N326)^3</f>
        <v>0</v>
      </c>
      <c r="AZ622" s="149">
        <f>AZ$77*'7. INPUT O&amp;N UC'!$L326*'7. INPUT O&amp;N UC'!$M326*(1+'7. INPUT O&amp;N UC'!$N326)^3</f>
        <v>0</v>
      </c>
      <c r="BA622" s="149">
        <f>BA$77*'7. INPUT O&amp;N UC'!$L326*'7. INPUT O&amp;N UC'!$M326*(1+'7. INPUT O&amp;N UC'!$N326)^3</f>
        <v>0</v>
      </c>
      <c r="BB622" s="149">
        <f>BB$77*'7. INPUT O&amp;N UC'!$L326*'7. INPUT O&amp;N UC'!$M326*(1+'7. INPUT O&amp;N UC'!$N326)^3</f>
        <v>0</v>
      </c>
      <c r="BC622" s="149">
        <f>BC$77*'7. INPUT O&amp;N UC'!$L326*'7. INPUT O&amp;N UC'!$M326*(1+'7. INPUT O&amp;N UC'!$N326)^3</f>
        <v>0</v>
      </c>
      <c r="BD622" s="149">
        <f>BD$77*'7. INPUT O&amp;N UC'!$L326*'7. INPUT O&amp;N UC'!$M326*(1+'7. INPUT O&amp;N UC'!$N326)^3</f>
        <v>0</v>
      </c>
      <c r="BE622" s="149">
        <f>BE$77*'7. INPUT O&amp;N UC'!$L326*'7. INPUT O&amp;N UC'!$M326*(1+'7. INPUT O&amp;N UC'!$N326)^3</f>
        <v>0</v>
      </c>
      <c r="BF622" s="149">
        <f>BF$77*'7. INPUT O&amp;N UC'!$L326*'7. INPUT O&amp;N UC'!$M326*(1+'7. INPUT O&amp;N UC'!$N326)^3</f>
        <v>0</v>
      </c>
      <c r="BG622" s="149">
        <f>BG$77*'7. INPUT O&amp;N UC'!$L326*'7. INPUT O&amp;N UC'!$M326*(1+'7. INPUT O&amp;N UC'!$N326)^3</f>
        <v>0</v>
      </c>
      <c r="BH622" s="149">
        <f>BH$77*'7. INPUT O&amp;N UC'!$L326*'7. INPUT O&amp;N UC'!$M326*(1+'7. INPUT O&amp;N UC'!$N326)^4</f>
        <v>0</v>
      </c>
      <c r="BI622" s="149">
        <f>BI$77*'7. INPUT O&amp;N UC'!$L326*'7. INPUT O&amp;N UC'!$M326*(1+'7. INPUT O&amp;N UC'!$N326)^4</f>
        <v>0</v>
      </c>
      <c r="BJ622" s="149">
        <f>BJ$77*'7. INPUT O&amp;N UC'!$L326*'7. INPUT O&amp;N UC'!$M326*(1+'7. INPUT O&amp;N UC'!$N326)^4</f>
        <v>0</v>
      </c>
      <c r="BK622" s="149">
        <f>BK$77*'7. INPUT O&amp;N UC'!$L326*'7. INPUT O&amp;N UC'!$M326*(1+'7. INPUT O&amp;N UC'!$N326)^4</f>
        <v>0</v>
      </c>
      <c r="BL622" s="149">
        <f>BL$77*'7. INPUT O&amp;N UC'!$L326*'7. INPUT O&amp;N UC'!$M326*(1+'7. INPUT O&amp;N UC'!$N326)^4</f>
        <v>0</v>
      </c>
      <c r="BM622" s="149">
        <f>BM$77*'7. INPUT O&amp;N UC'!$L326*'7. INPUT O&amp;N UC'!$M326*(1+'7. INPUT O&amp;N UC'!$N326)^4</f>
        <v>0</v>
      </c>
      <c r="BN622" s="149">
        <f>BN$77*'7. INPUT O&amp;N UC'!$L326*'7. INPUT O&amp;N UC'!$M326*(1+'7. INPUT O&amp;N UC'!$N326)^4</f>
        <v>0</v>
      </c>
      <c r="BO622" s="149">
        <f>BO$77*'7. INPUT O&amp;N UC'!$L326*'7. INPUT O&amp;N UC'!$M326*(1+'7. INPUT O&amp;N UC'!$N326)^4</f>
        <v>0</v>
      </c>
      <c r="BP622" s="149">
        <f>BP$77*'7. INPUT O&amp;N UC'!$L326*'7. INPUT O&amp;N UC'!$M326*(1+'7. INPUT O&amp;N UC'!$N326)^4</f>
        <v>0</v>
      </c>
      <c r="BQ622" s="149">
        <f>BQ$77*'7. INPUT O&amp;N UC'!$L326*'7. INPUT O&amp;N UC'!$M326*(1+'7. INPUT O&amp;N UC'!$N326)^4</f>
        <v>0</v>
      </c>
      <c r="BR622" s="149">
        <f>BR$77*'7. INPUT O&amp;N UC'!$L326*'7. INPUT O&amp;N UC'!$M326*(1+'7. INPUT O&amp;N UC'!$N326)^4</f>
        <v>0</v>
      </c>
      <c r="BS622" s="149">
        <f>BS$77*'7. INPUT O&amp;N UC'!$L326*'7. INPUT O&amp;N UC'!$M326*(1+'7. INPUT O&amp;N UC'!$N326)^4</f>
        <v>0</v>
      </c>
    </row>
    <row r="623" spans="2:71" s="79" customFormat="1" ht="16" outlineLevel="1">
      <c r="B623" s="133" t="str">
        <f>'7. INPUT O&amp;N UC'!D328</f>
        <v>4.6.4</v>
      </c>
      <c r="C623" s="133" t="str">
        <f>'7. INPUT O&amp;N UC'!E328</f>
        <v>O&amp;N UC - NTT - Opex, Pull-Through</v>
      </c>
      <c r="E623" s="147">
        <f t="shared" si="317"/>
        <v>0</v>
      </c>
      <c r="F623" s="147">
        <f t="shared" si="318"/>
        <v>0</v>
      </c>
      <c r="G623" s="147">
        <f t="shared" si="319"/>
        <v>0</v>
      </c>
      <c r="H623" s="147">
        <f t="shared" si="320"/>
        <v>0</v>
      </c>
      <c r="I623" s="147">
        <f t="shared" si="321"/>
        <v>0</v>
      </c>
      <c r="J623" s="147">
        <f t="shared" si="322"/>
        <v>0</v>
      </c>
      <c r="K623" s="161"/>
      <c r="L623" s="147">
        <f t="shared" ref="L623:AQ623" si="327">SUM(L624:L633)</f>
        <v>0</v>
      </c>
      <c r="M623" s="147">
        <f t="shared" si="327"/>
        <v>0</v>
      </c>
      <c r="N623" s="147">
        <f t="shared" si="327"/>
        <v>0</v>
      </c>
      <c r="O623" s="147">
        <f t="shared" si="327"/>
        <v>0</v>
      </c>
      <c r="P623" s="147">
        <f t="shared" si="327"/>
        <v>0</v>
      </c>
      <c r="Q623" s="147">
        <f t="shared" si="327"/>
        <v>0</v>
      </c>
      <c r="R623" s="147">
        <f t="shared" si="327"/>
        <v>0</v>
      </c>
      <c r="S623" s="147">
        <f t="shared" si="327"/>
        <v>0</v>
      </c>
      <c r="T623" s="147">
        <f t="shared" si="327"/>
        <v>0</v>
      </c>
      <c r="U623" s="147">
        <f t="shared" si="327"/>
        <v>0</v>
      </c>
      <c r="V623" s="147">
        <f t="shared" si="327"/>
        <v>0</v>
      </c>
      <c r="W623" s="147">
        <f t="shared" si="327"/>
        <v>0</v>
      </c>
      <c r="X623" s="147">
        <f t="shared" si="327"/>
        <v>0</v>
      </c>
      <c r="Y623" s="147">
        <f t="shared" si="327"/>
        <v>0</v>
      </c>
      <c r="Z623" s="147">
        <f t="shared" si="327"/>
        <v>0</v>
      </c>
      <c r="AA623" s="147">
        <f t="shared" si="327"/>
        <v>0</v>
      </c>
      <c r="AB623" s="147">
        <f t="shared" si="327"/>
        <v>0</v>
      </c>
      <c r="AC623" s="147">
        <f t="shared" si="327"/>
        <v>0</v>
      </c>
      <c r="AD623" s="147">
        <f t="shared" si="327"/>
        <v>0</v>
      </c>
      <c r="AE623" s="147">
        <f t="shared" si="327"/>
        <v>0</v>
      </c>
      <c r="AF623" s="147">
        <f t="shared" si="327"/>
        <v>0</v>
      </c>
      <c r="AG623" s="147">
        <f t="shared" si="327"/>
        <v>0</v>
      </c>
      <c r="AH623" s="147">
        <f t="shared" si="327"/>
        <v>0</v>
      </c>
      <c r="AI623" s="147">
        <f t="shared" si="327"/>
        <v>0</v>
      </c>
      <c r="AJ623" s="147">
        <f t="shared" si="327"/>
        <v>0</v>
      </c>
      <c r="AK623" s="147">
        <f t="shared" si="327"/>
        <v>0</v>
      </c>
      <c r="AL623" s="147">
        <f t="shared" si="327"/>
        <v>0</v>
      </c>
      <c r="AM623" s="147">
        <f t="shared" si="327"/>
        <v>0</v>
      </c>
      <c r="AN623" s="147">
        <f t="shared" si="327"/>
        <v>0</v>
      </c>
      <c r="AO623" s="147">
        <f t="shared" si="327"/>
        <v>0</v>
      </c>
      <c r="AP623" s="147">
        <f t="shared" si="327"/>
        <v>0</v>
      </c>
      <c r="AQ623" s="147">
        <f t="shared" si="327"/>
        <v>0</v>
      </c>
      <c r="AR623" s="147">
        <f t="shared" ref="AR623:BS623" si="328">SUM(AR624:AR633)</f>
        <v>0</v>
      </c>
      <c r="AS623" s="147">
        <f t="shared" si="328"/>
        <v>0</v>
      </c>
      <c r="AT623" s="147">
        <f t="shared" si="328"/>
        <v>0</v>
      </c>
      <c r="AU623" s="147">
        <f t="shared" si="328"/>
        <v>0</v>
      </c>
      <c r="AV623" s="147">
        <f t="shared" si="328"/>
        <v>0</v>
      </c>
      <c r="AW623" s="147">
        <f t="shared" si="328"/>
        <v>0</v>
      </c>
      <c r="AX623" s="147">
        <f t="shared" si="328"/>
        <v>0</v>
      </c>
      <c r="AY623" s="147">
        <f t="shared" si="328"/>
        <v>0</v>
      </c>
      <c r="AZ623" s="147">
        <f t="shared" si="328"/>
        <v>0</v>
      </c>
      <c r="BA623" s="147">
        <f t="shared" si="328"/>
        <v>0</v>
      </c>
      <c r="BB623" s="147">
        <f t="shared" si="328"/>
        <v>0</v>
      </c>
      <c r="BC623" s="147">
        <f t="shared" si="328"/>
        <v>0</v>
      </c>
      <c r="BD623" s="147">
        <f t="shared" si="328"/>
        <v>0</v>
      </c>
      <c r="BE623" s="147">
        <f t="shared" si="328"/>
        <v>0</v>
      </c>
      <c r="BF623" s="147">
        <f t="shared" si="328"/>
        <v>0</v>
      </c>
      <c r="BG623" s="147">
        <f t="shared" si="328"/>
        <v>0</v>
      </c>
      <c r="BH623" s="147">
        <f t="shared" si="328"/>
        <v>0</v>
      </c>
      <c r="BI623" s="147">
        <f t="shared" si="328"/>
        <v>0</v>
      </c>
      <c r="BJ623" s="147">
        <f t="shared" si="328"/>
        <v>0</v>
      </c>
      <c r="BK623" s="147">
        <f t="shared" si="328"/>
        <v>0</v>
      </c>
      <c r="BL623" s="147">
        <f t="shared" si="328"/>
        <v>0</v>
      </c>
      <c r="BM623" s="147">
        <f t="shared" si="328"/>
        <v>0</v>
      </c>
      <c r="BN623" s="147">
        <f t="shared" si="328"/>
        <v>0</v>
      </c>
      <c r="BO623" s="147">
        <f t="shared" si="328"/>
        <v>0</v>
      </c>
      <c r="BP623" s="147">
        <f t="shared" si="328"/>
        <v>0</v>
      </c>
      <c r="BQ623" s="147">
        <f t="shared" si="328"/>
        <v>0</v>
      </c>
      <c r="BR623" s="147">
        <f t="shared" si="328"/>
        <v>0</v>
      </c>
      <c r="BS623" s="147">
        <f t="shared" si="328"/>
        <v>0</v>
      </c>
    </row>
    <row r="624" spans="2:71" s="80" customFormat="1" outlineLevel="2">
      <c r="B624" s="129" t="str">
        <f>'7. INPUT O&amp;N UC'!D332</f>
        <v>O&amp;N UC-4.6.4-Item #1</v>
      </c>
      <c r="C624" s="129">
        <f>'7. INPUT O&amp;N UC'!F332</f>
        <v>0</v>
      </c>
      <c r="E624" s="148">
        <f t="shared" si="317"/>
        <v>0</v>
      </c>
      <c r="F624" s="148">
        <f t="shared" si="318"/>
        <v>0</v>
      </c>
      <c r="G624" s="148">
        <f t="shared" si="319"/>
        <v>0</v>
      </c>
      <c r="H624" s="148">
        <f t="shared" si="320"/>
        <v>0</v>
      </c>
      <c r="I624" s="148">
        <f t="shared" si="321"/>
        <v>0</v>
      </c>
      <c r="J624" s="148">
        <f t="shared" si="322"/>
        <v>0</v>
      </c>
      <c r="K624" s="157"/>
      <c r="L624" s="148">
        <f>L$77*'7. INPUT O&amp;N UC'!$L332*'7. INPUT O&amp;N UC'!$M332</f>
        <v>0</v>
      </c>
      <c r="M624" s="148">
        <f>M$77*'7. INPUT O&amp;N UC'!$L332*'7. INPUT O&amp;N UC'!$M332</f>
        <v>0</v>
      </c>
      <c r="N624" s="148">
        <f>N$77*'7. INPUT O&amp;N UC'!$L332*'7. INPUT O&amp;N UC'!$M332</f>
        <v>0</v>
      </c>
      <c r="O624" s="148">
        <f>O$77*'7. INPUT O&amp;N UC'!$L332*'7. INPUT O&amp;N UC'!$M332</f>
        <v>0</v>
      </c>
      <c r="P624" s="148">
        <f>P$77*'7. INPUT O&amp;N UC'!$L332*'7. INPUT O&amp;N UC'!$M332</f>
        <v>0</v>
      </c>
      <c r="Q624" s="148">
        <f>Q$77*'7. INPUT O&amp;N UC'!$L332*'7. INPUT O&amp;N UC'!$M332</f>
        <v>0</v>
      </c>
      <c r="R624" s="148">
        <f>R$77*'7. INPUT O&amp;N UC'!$L332*'7. INPUT O&amp;N UC'!$M332</f>
        <v>0</v>
      </c>
      <c r="S624" s="148">
        <f>S$77*'7. INPUT O&amp;N UC'!$L332*'7. INPUT O&amp;N UC'!$M332</f>
        <v>0</v>
      </c>
      <c r="T624" s="148">
        <f>T$77*'7. INPUT O&amp;N UC'!$L332*'7. INPUT O&amp;N UC'!$M332</f>
        <v>0</v>
      </c>
      <c r="U624" s="148">
        <f>U$77*'7. INPUT O&amp;N UC'!$L332*'7. INPUT O&amp;N UC'!$M332</f>
        <v>0</v>
      </c>
      <c r="V624" s="148">
        <f>V$77*'7. INPUT O&amp;N UC'!$L332*'7. INPUT O&amp;N UC'!$M332</f>
        <v>0</v>
      </c>
      <c r="W624" s="148">
        <f>W$77*'7. INPUT O&amp;N UC'!$L332*'7. INPUT O&amp;N UC'!$M332</f>
        <v>0</v>
      </c>
      <c r="X624" s="148">
        <f>X$77*'7. INPUT O&amp;N UC'!$L332*'7. INPUT O&amp;N UC'!$M332*(1+'7. INPUT O&amp;N UC'!$N332)</f>
        <v>0</v>
      </c>
      <c r="Y624" s="148">
        <f>Y$77*'7. INPUT O&amp;N UC'!$L332*'7. INPUT O&amp;N UC'!$M332*(1+'7. INPUT O&amp;N UC'!$N332)</f>
        <v>0</v>
      </c>
      <c r="Z624" s="148">
        <f>Z$77*'7. INPUT O&amp;N UC'!$L332*'7. INPUT O&amp;N UC'!$M332*(1+'7. INPUT O&amp;N UC'!$N332)</f>
        <v>0</v>
      </c>
      <c r="AA624" s="148">
        <f>AA$77*'7. INPUT O&amp;N UC'!$L332*'7. INPUT O&amp;N UC'!$M332*(1+'7. INPUT O&amp;N UC'!$N332)</f>
        <v>0</v>
      </c>
      <c r="AB624" s="148">
        <f>AB$77*'7. INPUT O&amp;N UC'!$L332*'7. INPUT O&amp;N UC'!$M332*(1+'7. INPUT O&amp;N UC'!$N332)</f>
        <v>0</v>
      </c>
      <c r="AC624" s="148">
        <f>AC$77*'7. INPUT O&amp;N UC'!$L332*'7. INPUT O&amp;N UC'!$M332*(1+'7. INPUT O&amp;N UC'!$N332)</f>
        <v>0</v>
      </c>
      <c r="AD624" s="148">
        <f>AD$77*'7. INPUT O&amp;N UC'!$L332*'7. INPUT O&amp;N UC'!$M332*(1+'7. INPUT O&amp;N UC'!$N332)</f>
        <v>0</v>
      </c>
      <c r="AE624" s="148">
        <f>AE$77*'7. INPUT O&amp;N UC'!$L332*'7. INPUT O&amp;N UC'!$M332*(1+'7. INPUT O&amp;N UC'!$N332)</f>
        <v>0</v>
      </c>
      <c r="AF624" s="148">
        <f>AF$77*'7. INPUT O&amp;N UC'!$L332*'7. INPUT O&amp;N UC'!$M332*(1+'7. INPUT O&amp;N UC'!$N332)</f>
        <v>0</v>
      </c>
      <c r="AG624" s="148">
        <f>AG$77*'7. INPUT O&amp;N UC'!$L332*'7. INPUT O&amp;N UC'!$M332*(1+'7. INPUT O&amp;N UC'!$N332)</f>
        <v>0</v>
      </c>
      <c r="AH624" s="148">
        <f>AH$77*'7. INPUT O&amp;N UC'!$L332*'7. INPUT O&amp;N UC'!$M332*(1+'7. INPUT O&amp;N UC'!$N332)</f>
        <v>0</v>
      </c>
      <c r="AI624" s="148">
        <f>AI$77*'7. INPUT O&amp;N UC'!$L332*'7. INPUT O&amp;N UC'!$M332*(1+'7. INPUT O&amp;N UC'!$N332)</f>
        <v>0</v>
      </c>
      <c r="AJ624" s="148">
        <f>AJ$77*'7. INPUT O&amp;N UC'!$L332*'7. INPUT O&amp;N UC'!$M332*(1+'7. INPUT O&amp;N UC'!$N332)^2</f>
        <v>0</v>
      </c>
      <c r="AK624" s="148">
        <f>AK$77*'7. INPUT O&amp;N UC'!$L332*'7. INPUT O&amp;N UC'!$M332*(1+'7. INPUT O&amp;N UC'!$N332)^2</f>
        <v>0</v>
      </c>
      <c r="AL624" s="148">
        <f>AL$77*'7. INPUT O&amp;N UC'!$L332*'7. INPUT O&amp;N UC'!$M332*(1+'7. INPUT O&amp;N UC'!$N332)^2</f>
        <v>0</v>
      </c>
      <c r="AM624" s="148">
        <f>AM$77*'7. INPUT O&amp;N UC'!$L332*'7. INPUT O&amp;N UC'!$M332*(1+'7. INPUT O&amp;N UC'!$N332)^2</f>
        <v>0</v>
      </c>
      <c r="AN624" s="148">
        <f>AN$77*'7. INPUT O&amp;N UC'!$L332*'7. INPUT O&amp;N UC'!$M332*(1+'7. INPUT O&amp;N UC'!$N332)^2</f>
        <v>0</v>
      </c>
      <c r="AO624" s="148">
        <f>AO$77*'7. INPUT O&amp;N UC'!$L332*'7. INPUT O&amp;N UC'!$M332*(1+'7. INPUT O&amp;N UC'!$N332)^2</f>
        <v>0</v>
      </c>
      <c r="AP624" s="148">
        <f>AP$77*'7. INPUT O&amp;N UC'!$L332*'7. INPUT O&amp;N UC'!$M332*(1+'7. INPUT O&amp;N UC'!$N332)^2</f>
        <v>0</v>
      </c>
      <c r="AQ624" s="148">
        <f>AQ$77*'7. INPUT O&amp;N UC'!$L332*'7. INPUT O&amp;N UC'!$M332*(1+'7. INPUT O&amp;N UC'!$N332)^2</f>
        <v>0</v>
      </c>
      <c r="AR624" s="148">
        <f>AR$77*'7. INPUT O&amp;N UC'!$L332*'7. INPUT O&amp;N UC'!$M332*(1+'7. INPUT O&amp;N UC'!$N332)^2</f>
        <v>0</v>
      </c>
      <c r="AS624" s="148">
        <f>AS$77*'7. INPUT O&amp;N UC'!$L332*'7. INPUT O&amp;N UC'!$M332*(1+'7. INPUT O&amp;N UC'!$N332)^2</f>
        <v>0</v>
      </c>
      <c r="AT624" s="148">
        <f>AT$77*'7. INPUT O&amp;N UC'!$L332*'7. INPUT O&amp;N UC'!$M332*(1+'7. INPUT O&amp;N UC'!$N332)^2</f>
        <v>0</v>
      </c>
      <c r="AU624" s="148">
        <f>AU$77*'7. INPUT O&amp;N UC'!$L332*'7. INPUT O&amp;N UC'!$M332*(1+'7. INPUT O&amp;N UC'!$N332)^2</f>
        <v>0</v>
      </c>
      <c r="AV624" s="148">
        <f>AV$77*'7. INPUT O&amp;N UC'!$L332*'7. INPUT O&amp;N UC'!$M332*(1+'7. INPUT O&amp;N UC'!$N332)^3</f>
        <v>0</v>
      </c>
      <c r="AW624" s="148">
        <f>AW$77*'7. INPUT O&amp;N UC'!$L332*'7. INPUT O&amp;N UC'!$M332*(1+'7. INPUT O&amp;N UC'!$N332)^3</f>
        <v>0</v>
      </c>
      <c r="AX624" s="148">
        <f>AX$77*'7. INPUT O&amp;N UC'!$L332*'7. INPUT O&amp;N UC'!$M332*(1+'7. INPUT O&amp;N UC'!$N332)^3</f>
        <v>0</v>
      </c>
      <c r="AY624" s="148">
        <f>AY$77*'7. INPUT O&amp;N UC'!$L332*'7. INPUT O&amp;N UC'!$M332*(1+'7. INPUT O&amp;N UC'!$N332)^3</f>
        <v>0</v>
      </c>
      <c r="AZ624" s="148">
        <f>AZ$77*'7. INPUT O&amp;N UC'!$L332*'7. INPUT O&amp;N UC'!$M332*(1+'7. INPUT O&amp;N UC'!$N332)^3</f>
        <v>0</v>
      </c>
      <c r="BA624" s="148">
        <f>BA$77*'7. INPUT O&amp;N UC'!$L332*'7. INPUT O&amp;N UC'!$M332*(1+'7. INPUT O&amp;N UC'!$N332)^3</f>
        <v>0</v>
      </c>
      <c r="BB624" s="148">
        <f>BB$77*'7. INPUT O&amp;N UC'!$L332*'7. INPUT O&amp;N UC'!$M332*(1+'7. INPUT O&amp;N UC'!$N332)^3</f>
        <v>0</v>
      </c>
      <c r="BC624" s="148">
        <f>BC$77*'7. INPUT O&amp;N UC'!$L332*'7. INPUT O&amp;N UC'!$M332*(1+'7. INPUT O&amp;N UC'!$N332)^3</f>
        <v>0</v>
      </c>
      <c r="BD624" s="148">
        <f>BD$77*'7. INPUT O&amp;N UC'!$L332*'7. INPUT O&amp;N UC'!$M332*(1+'7. INPUT O&amp;N UC'!$N332)^3</f>
        <v>0</v>
      </c>
      <c r="BE624" s="148">
        <f>BE$77*'7. INPUT O&amp;N UC'!$L332*'7. INPUT O&amp;N UC'!$M332*(1+'7. INPUT O&amp;N UC'!$N332)^3</f>
        <v>0</v>
      </c>
      <c r="BF624" s="148">
        <f>BF$77*'7. INPUT O&amp;N UC'!$L332*'7. INPUT O&amp;N UC'!$M332*(1+'7. INPUT O&amp;N UC'!$N332)^3</f>
        <v>0</v>
      </c>
      <c r="BG624" s="148">
        <f>BG$77*'7. INPUT O&amp;N UC'!$L332*'7. INPUT O&amp;N UC'!$M332*(1+'7. INPUT O&amp;N UC'!$N332)^3</f>
        <v>0</v>
      </c>
      <c r="BH624" s="148">
        <f>BH$77*'7. INPUT O&amp;N UC'!$L332*'7. INPUT O&amp;N UC'!$M332*(1+'7. INPUT O&amp;N UC'!$N332)^4</f>
        <v>0</v>
      </c>
      <c r="BI624" s="148">
        <f>BI$77*'7. INPUT O&amp;N UC'!$L332*'7. INPUT O&amp;N UC'!$M332*(1+'7. INPUT O&amp;N UC'!$N332)^4</f>
        <v>0</v>
      </c>
      <c r="BJ624" s="148">
        <f>BJ$77*'7. INPUT O&amp;N UC'!$L332*'7. INPUT O&amp;N UC'!$M332*(1+'7. INPUT O&amp;N UC'!$N332)^4</f>
        <v>0</v>
      </c>
      <c r="BK624" s="148">
        <f>BK$77*'7. INPUT O&amp;N UC'!$L332*'7. INPUT O&amp;N UC'!$M332*(1+'7. INPUT O&amp;N UC'!$N332)^4</f>
        <v>0</v>
      </c>
      <c r="BL624" s="148">
        <f>BL$77*'7. INPUT O&amp;N UC'!$L332*'7. INPUT O&amp;N UC'!$M332*(1+'7. INPUT O&amp;N UC'!$N332)^4</f>
        <v>0</v>
      </c>
      <c r="BM624" s="148">
        <f>BM$77*'7. INPUT O&amp;N UC'!$L332*'7. INPUT O&amp;N UC'!$M332*(1+'7. INPUT O&amp;N UC'!$N332)^4</f>
        <v>0</v>
      </c>
      <c r="BN624" s="148">
        <f>BN$77*'7. INPUT O&amp;N UC'!$L332*'7. INPUT O&amp;N UC'!$M332*(1+'7. INPUT O&amp;N UC'!$N332)^4</f>
        <v>0</v>
      </c>
      <c r="BO624" s="148">
        <f>BO$77*'7. INPUT O&amp;N UC'!$L332*'7. INPUT O&amp;N UC'!$M332*(1+'7. INPUT O&amp;N UC'!$N332)^4</f>
        <v>0</v>
      </c>
      <c r="BP624" s="148">
        <f>BP$77*'7. INPUT O&amp;N UC'!$L332*'7. INPUT O&amp;N UC'!$M332*(1+'7. INPUT O&amp;N UC'!$N332)^4</f>
        <v>0</v>
      </c>
      <c r="BQ624" s="148">
        <f>BQ$77*'7. INPUT O&amp;N UC'!$L332*'7. INPUT O&amp;N UC'!$M332*(1+'7. INPUT O&amp;N UC'!$N332)^4</f>
        <v>0</v>
      </c>
      <c r="BR624" s="148">
        <f>BR$77*'7. INPUT O&amp;N UC'!$L332*'7. INPUT O&amp;N UC'!$M332*(1+'7. INPUT O&amp;N UC'!$N332)^4</f>
        <v>0</v>
      </c>
      <c r="BS624" s="148">
        <f>BS$77*'7. INPUT O&amp;N UC'!$L332*'7. INPUT O&amp;N UC'!$M332*(1+'7. INPUT O&amp;N UC'!$N332)^4</f>
        <v>0</v>
      </c>
    </row>
    <row r="625" spans="2:71" s="80" customFormat="1" outlineLevel="2">
      <c r="B625" s="129" t="str">
        <f>'7. INPUT O&amp;N UC'!D333</f>
        <v>O&amp;N UC-4.6.4-Item #2</v>
      </c>
      <c r="C625" s="129">
        <f>'7. INPUT O&amp;N UC'!F333</f>
        <v>0</v>
      </c>
      <c r="E625" s="148">
        <f t="shared" si="317"/>
        <v>0</v>
      </c>
      <c r="F625" s="148">
        <f t="shared" si="318"/>
        <v>0</v>
      </c>
      <c r="G625" s="148">
        <f t="shared" si="319"/>
        <v>0</v>
      </c>
      <c r="H625" s="148">
        <f t="shared" si="320"/>
        <v>0</v>
      </c>
      <c r="I625" s="148">
        <f t="shared" si="321"/>
        <v>0</v>
      </c>
      <c r="J625" s="148">
        <f t="shared" si="322"/>
        <v>0</v>
      </c>
      <c r="K625" s="157"/>
      <c r="L625" s="148">
        <f>L$77*'7. INPUT O&amp;N UC'!$L333*'7. INPUT O&amp;N UC'!$M333</f>
        <v>0</v>
      </c>
      <c r="M625" s="148">
        <f>M$77*'7. INPUT O&amp;N UC'!$L333*'7. INPUT O&amp;N UC'!$M333</f>
        <v>0</v>
      </c>
      <c r="N625" s="148">
        <f>N$77*'7. INPUT O&amp;N UC'!$L333*'7. INPUT O&amp;N UC'!$M333</f>
        <v>0</v>
      </c>
      <c r="O625" s="148">
        <f>O$77*'7. INPUT O&amp;N UC'!$L333*'7. INPUT O&amp;N UC'!$M333</f>
        <v>0</v>
      </c>
      <c r="P625" s="148">
        <f>P$77*'7. INPUT O&amp;N UC'!$L333*'7. INPUT O&amp;N UC'!$M333</f>
        <v>0</v>
      </c>
      <c r="Q625" s="148">
        <f>Q$77*'7. INPUT O&amp;N UC'!$L333*'7. INPUT O&amp;N UC'!$M333</f>
        <v>0</v>
      </c>
      <c r="R625" s="148">
        <f>R$77*'7. INPUT O&amp;N UC'!$L333*'7. INPUT O&amp;N UC'!$M333</f>
        <v>0</v>
      </c>
      <c r="S625" s="148">
        <f>S$77*'7. INPUT O&amp;N UC'!$L333*'7. INPUT O&amp;N UC'!$M333</f>
        <v>0</v>
      </c>
      <c r="T625" s="148">
        <f>T$77*'7. INPUT O&amp;N UC'!$L333*'7. INPUT O&amp;N UC'!$M333</f>
        <v>0</v>
      </c>
      <c r="U625" s="148">
        <f>U$77*'7. INPUT O&amp;N UC'!$L333*'7. INPUT O&amp;N UC'!$M333</f>
        <v>0</v>
      </c>
      <c r="V625" s="148">
        <f>V$77*'7. INPUT O&amp;N UC'!$L333*'7. INPUT O&amp;N UC'!$M333</f>
        <v>0</v>
      </c>
      <c r="W625" s="148">
        <f>W$77*'7. INPUT O&amp;N UC'!$L333*'7. INPUT O&amp;N UC'!$M333</f>
        <v>0</v>
      </c>
      <c r="X625" s="148">
        <f>X$77*'7. INPUT O&amp;N UC'!$L333*'7. INPUT O&amp;N UC'!$M333*(1+'7. INPUT O&amp;N UC'!$N333)</f>
        <v>0</v>
      </c>
      <c r="Y625" s="148">
        <f>Y$77*'7. INPUT O&amp;N UC'!$L333*'7. INPUT O&amp;N UC'!$M333*(1+'7. INPUT O&amp;N UC'!$N333)</f>
        <v>0</v>
      </c>
      <c r="Z625" s="148">
        <f>Z$77*'7. INPUT O&amp;N UC'!$L333*'7. INPUT O&amp;N UC'!$M333*(1+'7. INPUT O&amp;N UC'!$N333)</f>
        <v>0</v>
      </c>
      <c r="AA625" s="148">
        <f>AA$77*'7. INPUT O&amp;N UC'!$L333*'7. INPUT O&amp;N UC'!$M333*(1+'7. INPUT O&amp;N UC'!$N333)</f>
        <v>0</v>
      </c>
      <c r="AB625" s="148">
        <f>AB$77*'7. INPUT O&amp;N UC'!$L333*'7. INPUT O&amp;N UC'!$M333*(1+'7. INPUT O&amp;N UC'!$N333)</f>
        <v>0</v>
      </c>
      <c r="AC625" s="148">
        <f>AC$77*'7. INPUT O&amp;N UC'!$L333*'7. INPUT O&amp;N UC'!$M333*(1+'7. INPUT O&amp;N UC'!$N333)</f>
        <v>0</v>
      </c>
      <c r="AD625" s="148">
        <f>AD$77*'7. INPUT O&amp;N UC'!$L333*'7. INPUT O&amp;N UC'!$M333*(1+'7. INPUT O&amp;N UC'!$N333)</f>
        <v>0</v>
      </c>
      <c r="AE625" s="148">
        <f>AE$77*'7. INPUT O&amp;N UC'!$L333*'7. INPUT O&amp;N UC'!$M333*(1+'7. INPUT O&amp;N UC'!$N333)</f>
        <v>0</v>
      </c>
      <c r="AF625" s="148">
        <f>AF$77*'7. INPUT O&amp;N UC'!$L333*'7. INPUT O&amp;N UC'!$M333*(1+'7. INPUT O&amp;N UC'!$N333)</f>
        <v>0</v>
      </c>
      <c r="AG625" s="148">
        <f>AG$77*'7. INPUT O&amp;N UC'!$L333*'7. INPUT O&amp;N UC'!$M333*(1+'7. INPUT O&amp;N UC'!$N333)</f>
        <v>0</v>
      </c>
      <c r="AH625" s="148">
        <f>AH$77*'7. INPUT O&amp;N UC'!$L333*'7. INPUT O&amp;N UC'!$M333*(1+'7. INPUT O&amp;N UC'!$N333)</f>
        <v>0</v>
      </c>
      <c r="AI625" s="148">
        <f>AI$77*'7. INPUT O&amp;N UC'!$L333*'7. INPUT O&amp;N UC'!$M333*(1+'7. INPUT O&amp;N UC'!$N333)</f>
        <v>0</v>
      </c>
      <c r="AJ625" s="148">
        <f>AJ$77*'7. INPUT O&amp;N UC'!$L333*'7. INPUT O&amp;N UC'!$M333*(1+'7. INPUT O&amp;N UC'!$N333)^2</f>
        <v>0</v>
      </c>
      <c r="AK625" s="148">
        <f>AK$77*'7. INPUT O&amp;N UC'!$L333*'7. INPUT O&amp;N UC'!$M333*(1+'7. INPUT O&amp;N UC'!$N333)^2</f>
        <v>0</v>
      </c>
      <c r="AL625" s="148">
        <f>AL$77*'7. INPUT O&amp;N UC'!$L333*'7. INPUT O&amp;N UC'!$M333*(1+'7. INPUT O&amp;N UC'!$N333)^2</f>
        <v>0</v>
      </c>
      <c r="AM625" s="148">
        <f>AM$77*'7. INPUT O&amp;N UC'!$L333*'7. INPUT O&amp;N UC'!$M333*(1+'7. INPUT O&amp;N UC'!$N333)^2</f>
        <v>0</v>
      </c>
      <c r="AN625" s="148">
        <f>AN$77*'7. INPUT O&amp;N UC'!$L333*'7. INPUT O&amp;N UC'!$M333*(1+'7. INPUT O&amp;N UC'!$N333)^2</f>
        <v>0</v>
      </c>
      <c r="AO625" s="148">
        <f>AO$77*'7. INPUT O&amp;N UC'!$L333*'7. INPUT O&amp;N UC'!$M333*(1+'7. INPUT O&amp;N UC'!$N333)^2</f>
        <v>0</v>
      </c>
      <c r="AP625" s="148">
        <f>AP$77*'7. INPUT O&amp;N UC'!$L333*'7. INPUT O&amp;N UC'!$M333*(1+'7. INPUT O&amp;N UC'!$N333)^2</f>
        <v>0</v>
      </c>
      <c r="AQ625" s="148">
        <f>AQ$77*'7. INPUT O&amp;N UC'!$L333*'7. INPUT O&amp;N UC'!$M333*(1+'7. INPUT O&amp;N UC'!$N333)^2</f>
        <v>0</v>
      </c>
      <c r="AR625" s="148">
        <f>AR$77*'7. INPUT O&amp;N UC'!$L333*'7. INPUT O&amp;N UC'!$M333*(1+'7. INPUT O&amp;N UC'!$N333)^2</f>
        <v>0</v>
      </c>
      <c r="AS625" s="148">
        <f>AS$77*'7. INPUT O&amp;N UC'!$L333*'7. INPUT O&amp;N UC'!$M333*(1+'7. INPUT O&amp;N UC'!$N333)^2</f>
        <v>0</v>
      </c>
      <c r="AT625" s="148">
        <f>AT$77*'7. INPUT O&amp;N UC'!$L333*'7. INPUT O&amp;N UC'!$M333*(1+'7. INPUT O&amp;N UC'!$N333)^2</f>
        <v>0</v>
      </c>
      <c r="AU625" s="148">
        <f>AU$77*'7. INPUT O&amp;N UC'!$L333*'7. INPUT O&amp;N UC'!$M333*(1+'7. INPUT O&amp;N UC'!$N333)^2</f>
        <v>0</v>
      </c>
      <c r="AV625" s="148">
        <f>AV$77*'7. INPUT O&amp;N UC'!$L333*'7. INPUT O&amp;N UC'!$M333*(1+'7. INPUT O&amp;N UC'!$N333)^3</f>
        <v>0</v>
      </c>
      <c r="AW625" s="148">
        <f>AW$77*'7. INPUT O&amp;N UC'!$L333*'7. INPUT O&amp;N UC'!$M333*(1+'7. INPUT O&amp;N UC'!$N333)^3</f>
        <v>0</v>
      </c>
      <c r="AX625" s="148">
        <f>AX$77*'7. INPUT O&amp;N UC'!$L333*'7. INPUT O&amp;N UC'!$M333*(1+'7. INPUT O&amp;N UC'!$N333)^3</f>
        <v>0</v>
      </c>
      <c r="AY625" s="148">
        <f>AY$77*'7. INPUT O&amp;N UC'!$L333*'7. INPUT O&amp;N UC'!$M333*(1+'7. INPUT O&amp;N UC'!$N333)^3</f>
        <v>0</v>
      </c>
      <c r="AZ625" s="148">
        <f>AZ$77*'7. INPUT O&amp;N UC'!$L333*'7. INPUT O&amp;N UC'!$M333*(1+'7. INPUT O&amp;N UC'!$N333)^3</f>
        <v>0</v>
      </c>
      <c r="BA625" s="148">
        <f>BA$77*'7. INPUT O&amp;N UC'!$L333*'7. INPUT O&amp;N UC'!$M333*(1+'7. INPUT O&amp;N UC'!$N333)^3</f>
        <v>0</v>
      </c>
      <c r="BB625" s="148">
        <f>BB$77*'7. INPUT O&amp;N UC'!$L333*'7. INPUT O&amp;N UC'!$M333*(1+'7. INPUT O&amp;N UC'!$N333)^3</f>
        <v>0</v>
      </c>
      <c r="BC625" s="148">
        <f>BC$77*'7. INPUT O&amp;N UC'!$L333*'7. INPUT O&amp;N UC'!$M333*(1+'7. INPUT O&amp;N UC'!$N333)^3</f>
        <v>0</v>
      </c>
      <c r="BD625" s="148">
        <f>BD$77*'7. INPUT O&amp;N UC'!$L333*'7. INPUT O&amp;N UC'!$M333*(1+'7. INPUT O&amp;N UC'!$N333)^3</f>
        <v>0</v>
      </c>
      <c r="BE625" s="148">
        <f>BE$77*'7. INPUT O&amp;N UC'!$L333*'7. INPUT O&amp;N UC'!$M333*(1+'7. INPUT O&amp;N UC'!$N333)^3</f>
        <v>0</v>
      </c>
      <c r="BF625" s="148">
        <f>BF$77*'7. INPUT O&amp;N UC'!$L333*'7. INPUT O&amp;N UC'!$M333*(1+'7. INPUT O&amp;N UC'!$N333)^3</f>
        <v>0</v>
      </c>
      <c r="BG625" s="148">
        <f>BG$77*'7. INPUT O&amp;N UC'!$L333*'7. INPUT O&amp;N UC'!$M333*(1+'7. INPUT O&amp;N UC'!$N333)^3</f>
        <v>0</v>
      </c>
      <c r="BH625" s="148">
        <f>BH$77*'7. INPUT O&amp;N UC'!$L333*'7. INPUT O&amp;N UC'!$M333*(1+'7. INPUT O&amp;N UC'!$N333)^4</f>
        <v>0</v>
      </c>
      <c r="BI625" s="148">
        <f>BI$77*'7. INPUT O&amp;N UC'!$L333*'7. INPUT O&amp;N UC'!$M333*(1+'7. INPUT O&amp;N UC'!$N333)^4</f>
        <v>0</v>
      </c>
      <c r="BJ625" s="148">
        <f>BJ$77*'7. INPUT O&amp;N UC'!$L333*'7. INPUT O&amp;N UC'!$M333*(1+'7. INPUT O&amp;N UC'!$N333)^4</f>
        <v>0</v>
      </c>
      <c r="BK625" s="148">
        <f>BK$77*'7. INPUT O&amp;N UC'!$L333*'7. INPUT O&amp;N UC'!$M333*(1+'7. INPUT O&amp;N UC'!$N333)^4</f>
        <v>0</v>
      </c>
      <c r="BL625" s="148">
        <f>BL$77*'7. INPUT O&amp;N UC'!$L333*'7. INPUT O&amp;N UC'!$M333*(1+'7. INPUT O&amp;N UC'!$N333)^4</f>
        <v>0</v>
      </c>
      <c r="BM625" s="148">
        <f>BM$77*'7. INPUT O&amp;N UC'!$L333*'7. INPUT O&amp;N UC'!$M333*(1+'7. INPUT O&amp;N UC'!$N333)^4</f>
        <v>0</v>
      </c>
      <c r="BN625" s="148">
        <f>BN$77*'7. INPUT O&amp;N UC'!$L333*'7. INPUT O&amp;N UC'!$M333*(1+'7. INPUT O&amp;N UC'!$N333)^4</f>
        <v>0</v>
      </c>
      <c r="BO625" s="148">
        <f>BO$77*'7. INPUT O&amp;N UC'!$L333*'7. INPUT O&amp;N UC'!$M333*(1+'7. INPUT O&amp;N UC'!$N333)^4</f>
        <v>0</v>
      </c>
      <c r="BP625" s="148">
        <f>BP$77*'7. INPUT O&amp;N UC'!$L333*'7. INPUT O&amp;N UC'!$M333*(1+'7. INPUT O&amp;N UC'!$N333)^4</f>
        <v>0</v>
      </c>
      <c r="BQ625" s="148">
        <f>BQ$77*'7. INPUT O&amp;N UC'!$L333*'7. INPUT O&amp;N UC'!$M333*(1+'7. INPUT O&amp;N UC'!$N333)^4</f>
        <v>0</v>
      </c>
      <c r="BR625" s="148">
        <f>BR$77*'7. INPUT O&amp;N UC'!$L333*'7. INPUT O&amp;N UC'!$M333*(1+'7. INPUT O&amp;N UC'!$N333)^4</f>
        <v>0</v>
      </c>
      <c r="BS625" s="148">
        <f>BS$77*'7. INPUT O&amp;N UC'!$L333*'7. INPUT O&amp;N UC'!$M333*(1+'7. INPUT O&amp;N UC'!$N333)^4</f>
        <v>0</v>
      </c>
    </row>
    <row r="626" spans="2:71" s="80" customFormat="1" ht="16" outlineLevel="2">
      <c r="B626" s="129" t="str">
        <f>'7. INPUT O&amp;N UC'!D334</f>
        <v>O&amp;N UC-4.6.4-Item #3</v>
      </c>
      <c r="C626" s="129">
        <f>'7. INPUT O&amp;N UC'!F334</f>
        <v>0</v>
      </c>
      <c r="E626" s="148">
        <f t="shared" si="317"/>
        <v>0</v>
      </c>
      <c r="F626" s="148">
        <f t="shared" si="318"/>
        <v>0</v>
      </c>
      <c r="G626" s="148">
        <f t="shared" si="319"/>
        <v>0</v>
      </c>
      <c r="H626" s="148">
        <f t="shared" si="320"/>
        <v>0</v>
      </c>
      <c r="I626" s="148">
        <f t="shared" si="321"/>
        <v>0</v>
      </c>
      <c r="J626" s="148">
        <f t="shared" si="322"/>
        <v>0</v>
      </c>
      <c r="K626" s="161"/>
      <c r="L626" s="148">
        <f>L$77*'7. INPUT O&amp;N UC'!$L334*'7. INPUT O&amp;N UC'!$M334</f>
        <v>0</v>
      </c>
      <c r="M626" s="148">
        <f>M$77*'7. INPUT O&amp;N UC'!$L334*'7. INPUT O&amp;N UC'!$M334</f>
        <v>0</v>
      </c>
      <c r="N626" s="148">
        <f>N$77*'7. INPUT O&amp;N UC'!$L334*'7. INPUT O&amp;N UC'!$M334</f>
        <v>0</v>
      </c>
      <c r="O626" s="148">
        <f>O$77*'7. INPUT O&amp;N UC'!$L334*'7. INPUT O&amp;N UC'!$M334</f>
        <v>0</v>
      </c>
      <c r="P626" s="148">
        <f>P$77*'7. INPUT O&amp;N UC'!$L334*'7. INPUT O&amp;N UC'!$M334</f>
        <v>0</v>
      </c>
      <c r="Q626" s="148">
        <f>Q$77*'7. INPUT O&amp;N UC'!$L334*'7. INPUT O&amp;N UC'!$M334</f>
        <v>0</v>
      </c>
      <c r="R626" s="148">
        <f>R$77*'7. INPUT O&amp;N UC'!$L334*'7. INPUT O&amp;N UC'!$M334</f>
        <v>0</v>
      </c>
      <c r="S626" s="148">
        <f>S$77*'7. INPUT O&amp;N UC'!$L334*'7. INPUT O&amp;N UC'!$M334</f>
        <v>0</v>
      </c>
      <c r="T626" s="148">
        <f>T$77*'7. INPUT O&amp;N UC'!$L334*'7. INPUT O&amp;N UC'!$M334</f>
        <v>0</v>
      </c>
      <c r="U626" s="148">
        <f>U$77*'7. INPUT O&amp;N UC'!$L334*'7. INPUT O&amp;N UC'!$M334</f>
        <v>0</v>
      </c>
      <c r="V626" s="148">
        <f>V$77*'7. INPUT O&amp;N UC'!$L334*'7. INPUT O&amp;N UC'!$M334</f>
        <v>0</v>
      </c>
      <c r="W626" s="148">
        <f>W$77*'7. INPUT O&amp;N UC'!$L334*'7. INPUT O&amp;N UC'!$M334</f>
        <v>0</v>
      </c>
      <c r="X626" s="148">
        <f>X$77*'7. INPUT O&amp;N UC'!$L334*'7. INPUT O&amp;N UC'!$M334*(1+'7. INPUT O&amp;N UC'!$N334)</f>
        <v>0</v>
      </c>
      <c r="Y626" s="148">
        <f>Y$77*'7. INPUT O&amp;N UC'!$L334*'7. INPUT O&amp;N UC'!$M334*(1+'7. INPUT O&amp;N UC'!$N334)</f>
        <v>0</v>
      </c>
      <c r="Z626" s="148">
        <f>Z$77*'7. INPUT O&amp;N UC'!$L334*'7. INPUT O&amp;N UC'!$M334*(1+'7. INPUT O&amp;N UC'!$N334)</f>
        <v>0</v>
      </c>
      <c r="AA626" s="148">
        <f>AA$77*'7. INPUT O&amp;N UC'!$L334*'7. INPUT O&amp;N UC'!$M334*(1+'7. INPUT O&amp;N UC'!$N334)</f>
        <v>0</v>
      </c>
      <c r="AB626" s="148">
        <f>AB$77*'7. INPUT O&amp;N UC'!$L334*'7. INPUT O&amp;N UC'!$M334*(1+'7. INPUT O&amp;N UC'!$N334)</f>
        <v>0</v>
      </c>
      <c r="AC626" s="148">
        <f>AC$77*'7. INPUT O&amp;N UC'!$L334*'7. INPUT O&amp;N UC'!$M334*(1+'7. INPUT O&amp;N UC'!$N334)</f>
        <v>0</v>
      </c>
      <c r="AD626" s="148">
        <f>AD$77*'7. INPUT O&amp;N UC'!$L334*'7. INPUT O&amp;N UC'!$M334*(1+'7. INPUT O&amp;N UC'!$N334)</f>
        <v>0</v>
      </c>
      <c r="AE626" s="148">
        <f>AE$77*'7. INPUT O&amp;N UC'!$L334*'7. INPUT O&amp;N UC'!$M334*(1+'7. INPUT O&amp;N UC'!$N334)</f>
        <v>0</v>
      </c>
      <c r="AF626" s="148">
        <f>AF$77*'7. INPUT O&amp;N UC'!$L334*'7. INPUT O&amp;N UC'!$M334*(1+'7. INPUT O&amp;N UC'!$N334)</f>
        <v>0</v>
      </c>
      <c r="AG626" s="148">
        <f>AG$77*'7. INPUT O&amp;N UC'!$L334*'7. INPUT O&amp;N UC'!$M334*(1+'7. INPUT O&amp;N UC'!$N334)</f>
        <v>0</v>
      </c>
      <c r="AH626" s="148">
        <f>AH$77*'7. INPUT O&amp;N UC'!$L334*'7. INPUT O&amp;N UC'!$M334*(1+'7. INPUT O&amp;N UC'!$N334)</f>
        <v>0</v>
      </c>
      <c r="AI626" s="148">
        <f>AI$77*'7. INPUT O&amp;N UC'!$L334*'7. INPUT O&amp;N UC'!$M334*(1+'7. INPUT O&amp;N UC'!$N334)</f>
        <v>0</v>
      </c>
      <c r="AJ626" s="148">
        <f>AJ$77*'7. INPUT O&amp;N UC'!$L334*'7. INPUT O&amp;N UC'!$M334*(1+'7. INPUT O&amp;N UC'!$N334)^2</f>
        <v>0</v>
      </c>
      <c r="AK626" s="148">
        <f>AK$77*'7. INPUT O&amp;N UC'!$L334*'7. INPUT O&amp;N UC'!$M334*(1+'7. INPUT O&amp;N UC'!$N334)^2</f>
        <v>0</v>
      </c>
      <c r="AL626" s="148">
        <f>AL$77*'7. INPUT O&amp;N UC'!$L334*'7. INPUT O&amp;N UC'!$M334*(1+'7. INPUT O&amp;N UC'!$N334)^2</f>
        <v>0</v>
      </c>
      <c r="AM626" s="148">
        <f>AM$77*'7. INPUT O&amp;N UC'!$L334*'7. INPUT O&amp;N UC'!$M334*(1+'7. INPUT O&amp;N UC'!$N334)^2</f>
        <v>0</v>
      </c>
      <c r="AN626" s="148">
        <f>AN$77*'7. INPUT O&amp;N UC'!$L334*'7. INPUT O&amp;N UC'!$M334*(1+'7. INPUT O&amp;N UC'!$N334)^2</f>
        <v>0</v>
      </c>
      <c r="AO626" s="148">
        <f>AO$77*'7. INPUT O&amp;N UC'!$L334*'7. INPUT O&amp;N UC'!$M334*(1+'7. INPUT O&amp;N UC'!$N334)^2</f>
        <v>0</v>
      </c>
      <c r="AP626" s="148">
        <f>AP$77*'7. INPUT O&amp;N UC'!$L334*'7. INPUT O&amp;N UC'!$M334*(1+'7. INPUT O&amp;N UC'!$N334)^2</f>
        <v>0</v>
      </c>
      <c r="AQ626" s="148">
        <f>AQ$77*'7. INPUT O&amp;N UC'!$L334*'7. INPUT O&amp;N UC'!$M334*(1+'7. INPUT O&amp;N UC'!$N334)^2</f>
        <v>0</v>
      </c>
      <c r="AR626" s="148">
        <f>AR$77*'7. INPUT O&amp;N UC'!$L334*'7. INPUT O&amp;N UC'!$M334*(1+'7. INPUT O&amp;N UC'!$N334)^2</f>
        <v>0</v>
      </c>
      <c r="AS626" s="148">
        <f>AS$77*'7. INPUT O&amp;N UC'!$L334*'7. INPUT O&amp;N UC'!$M334*(1+'7. INPUT O&amp;N UC'!$N334)^2</f>
        <v>0</v>
      </c>
      <c r="AT626" s="148">
        <f>AT$77*'7. INPUT O&amp;N UC'!$L334*'7. INPUT O&amp;N UC'!$M334*(1+'7. INPUT O&amp;N UC'!$N334)^2</f>
        <v>0</v>
      </c>
      <c r="AU626" s="148">
        <f>AU$77*'7. INPUT O&amp;N UC'!$L334*'7. INPUT O&amp;N UC'!$M334*(1+'7. INPUT O&amp;N UC'!$N334)^2</f>
        <v>0</v>
      </c>
      <c r="AV626" s="148">
        <f>AV$77*'7. INPUT O&amp;N UC'!$L334*'7. INPUT O&amp;N UC'!$M334*(1+'7. INPUT O&amp;N UC'!$N334)^3</f>
        <v>0</v>
      </c>
      <c r="AW626" s="148">
        <f>AW$77*'7. INPUT O&amp;N UC'!$L334*'7. INPUT O&amp;N UC'!$M334*(1+'7. INPUT O&amp;N UC'!$N334)^3</f>
        <v>0</v>
      </c>
      <c r="AX626" s="148">
        <f>AX$77*'7. INPUT O&amp;N UC'!$L334*'7. INPUT O&amp;N UC'!$M334*(1+'7. INPUT O&amp;N UC'!$N334)^3</f>
        <v>0</v>
      </c>
      <c r="AY626" s="148">
        <f>AY$77*'7. INPUT O&amp;N UC'!$L334*'7. INPUT O&amp;N UC'!$M334*(1+'7. INPUT O&amp;N UC'!$N334)^3</f>
        <v>0</v>
      </c>
      <c r="AZ626" s="148">
        <f>AZ$77*'7. INPUT O&amp;N UC'!$L334*'7. INPUT O&amp;N UC'!$M334*(1+'7. INPUT O&amp;N UC'!$N334)^3</f>
        <v>0</v>
      </c>
      <c r="BA626" s="148">
        <f>BA$77*'7. INPUT O&amp;N UC'!$L334*'7. INPUT O&amp;N UC'!$M334*(1+'7. INPUT O&amp;N UC'!$N334)^3</f>
        <v>0</v>
      </c>
      <c r="BB626" s="148">
        <f>BB$77*'7. INPUT O&amp;N UC'!$L334*'7. INPUT O&amp;N UC'!$M334*(1+'7. INPUT O&amp;N UC'!$N334)^3</f>
        <v>0</v>
      </c>
      <c r="BC626" s="148">
        <f>BC$77*'7. INPUT O&amp;N UC'!$L334*'7. INPUT O&amp;N UC'!$M334*(1+'7. INPUT O&amp;N UC'!$N334)^3</f>
        <v>0</v>
      </c>
      <c r="BD626" s="148">
        <f>BD$77*'7. INPUT O&amp;N UC'!$L334*'7. INPUT O&amp;N UC'!$M334*(1+'7. INPUT O&amp;N UC'!$N334)^3</f>
        <v>0</v>
      </c>
      <c r="BE626" s="148">
        <f>BE$77*'7. INPUT O&amp;N UC'!$L334*'7. INPUT O&amp;N UC'!$M334*(1+'7. INPUT O&amp;N UC'!$N334)^3</f>
        <v>0</v>
      </c>
      <c r="BF626" s="148">
        <f>BF$77*'7. INPUT O&amp;N UC'!$L334*'7. INPUT O&amp;N UC'!$M334*(1+'7. INPUT O&amp;N UC'!$N334)^3</f>
        <v>0</v>
      </c>
      <c r="BG626" s="148">
        <f>BG$77*'7. INPUT O&amp;N UC'!$L334*'7. INPUT O&amp;N UC'!$M334*(1+'7. INPUT O&amp;N UC'!$N334)^3</f>
        <v>0</v>
      </c>
      <c r="BH626" s="148">
        <f>BH$77*'7. INPUT O&amp;N UC'!$L334*'7. INPUT O&amp;N UC'!$M334*(1+'7. INPUT O&amp;N UC'!$N334)^4</f>
        <v>0</v>
      </c>
      <c r="BI626" s="148">
        <f>BI$77*'7. INPUT O&amp;N UC'!$L334*'7. INPUT O&amp;N UC'!$M334*(1+'7. INPUT O&amp;N UC'!$N334)^4</f>
        <v>0</v>
      </c>
      <c r="BJ626" s="148">
        <f>BJ$77*'7. INPUT O&amp;N UC'!$L334*'7. INPUT O&amp;N UC'!$M334*(1+'7. INPUT O&amp;N UC'!$N334)^4</f>
        <v>0</v>
      </c>
      <c r="BK626" s="148">
        <f>BK$77*'7. INPUT O&amp;N UC'!$L334*'7. INPUT O&amp;N UC'!$M334*(1+'7. INPUT O&amp;N UC'!$N334)^4</f>
        <v>0</v>
      </c>
      <c r="BL626" s="148">
        <f>BL$77*'7. INPUT O&amp;N UC'!$L334*'7. INPUT O&amp;N UC'!$M334*(1+'7. INPUT O&amp;N UC'!$N334)^4</f>
        <v>0</v>
      </c>
      <c r="BM626" s="148">
        <f>BM$77*'7. INPUT O&amp;N UC'!$L334*'7. INPUT O&amp;N UC'!$M334*(1+'7. INPUT O&amp;N UC'!$N334)^4</f>
        <v>0</v>
      </c>
      <c r="BN626" s="148">
        <f>BN$77*'7. INPUT O&amp;N UC'!$L334*'7. INPUT O&amp;N UC'!$M334*(1+'7. INPUT O&amp;N UC'!$N334)^4</f>
        <v>0</v>
      </c>
      <c r="BO626" s="148">
        <f>BO$77*'7. INPUT O&amp;N UC'!$L334*'7. INPUT O&amp;N UC'!$M334*(1+'7. INPUT O&amp;N UC'!$N334)^4</f>
        <v>0</v>
      </c>
      <c r="BP626" s="148">
        <f>BP$77*'7. INPUT O&amp;N UC'!$L334*'7. INPUT O&amp;N UC'!$M334*(1+'7. INPUT O&amp;N UC'!$N334)^4</f>
        <v>0</v>
      </c>
      <c r="BQ626" s="148">
        <f>BQ$77*'7. INPUT O&amp;N UC'!$L334*'7. INPUT O&amp;N UC'!$M334*(1+'7. INPUT O&amp;N UC'!$N334)^4</f>
        <v>0</v>
      </c>
      <c r="BR626" s="148">
        <f>BR$77*'7. INPUT O&amp;N UC'!$L334*'7. INPUT O&amp;N UC'!$M334*(1+'7. INPUT O&amp;N UC'!$N334)^4</f>
        <v>0</v>
      </c>
      <c r="BS626" s="148">
        <f>BS$77*'7. INPUT O&amp;N UC'!$L334*'7. INPUT O&amp;N UC'!$M334*(1+'7. INPUT O&amp;N UC'!$N334)^4</f>
        <v>0</v>
      </c>
    </row>
    <row r="627" spans="2:71" s="80" customFormat="1" outlineLevel="2">
      <c r="B627" s="129" t="str">
        <f>'7. INPUT O&amp;N UC'!D335</f>
        <v>O&amp;N UC-4.6.4-Item #4</v>
      </c>
      <c r="C627" s="129">
        <f>'7. INPUT O&amp;N UC'!F335</f>
        <v>0</v>
      </c>
      <c r="E627" s="148">
        <f t="shared" si="317"/>
        <v>0</v>
      </c>
      <c r="F627" s="148">
        <f t="shared" si="318"/>
        <v>0</v>
      </c>
      <c r="G627" s="148">
        <f t="shared" si="319"/>
        <v>0</v>
      </c>
      <c r="H627" s="148">
        <f t="shared" si="320"/>
        <v>0</v>
      </c>
      <c r="I627" s="148">
        <f t="shared" si="321"/>
        <v>0</v>
      </c>
      <c r="J627" s="148">
        <f t="shared" si="322"/>
        <v>0</v>
      </c>
      <c r="K627" s="157"/>
      <c r="L627" s="148">
        <f>L$77*'7. INPUT O&amp;N UC'!$L335*'7. INPUT O&amp;N UC'!$M335</f>
        <v>0</v>
      </c>
      <c r="M627" s="148">
        <f>M$77*'7. INPUT O&amp;N UC'!$L335*'7. INPUT O&amp;N UC'!$M335</f>
        <v>0</v>
      </c>
      <c r="N627" s="148">
        <f>N$77*'7. INPUT O&amp;N UC'!$L335*'7. INPUT O&amp;N UC'!$M335</f>
        <v>0</v>
      </c>
      <c r="O627" s="148">
        <f>O$77*'7. INPUT O&amp;N UC'!$L335*'7. INPUT O&amp;N UC'!$M335</f>
        <v>0</v>
      </c>
      <c r="P627" s="148">
        <f>P$77*'7. INPUT O&amp;N UC'!$L335*'7. INPUT O&amp;N UC'!$M335</f>
        <v>0</v>
      </c>
      <c r="Q627" s="148">
        <f>Q$77*'7. INPUT O&amp;N UC'!$L335*'7. INPUT O&amp;N UC'!$M335</f>
        <v>0</v>
      </c>
      <c r="R627" s="148">
        <f>R$77*'7. INPUT O&amp;N UC'!$L335*'7. INPUT O&amp;N UC'!$M335</f>
        <v>0</v>
      </c>
      <c r="S627" s="148">
        <f>S$77*'7. INPUT O&amp;N UC'!$L335*'7. INPUT O&amp;N UC'!$M335</f>
        <v>0</v>
      </c>
      <c r="T627" s="148">
        <f>T$77*'7. INPUT O&amp;N UC'!$L335*'7. INPUT O&amp;N UC'!$M335</f>
        <v>0</v>
      </c>
      <c r="U627" s="148">
        <f>U$77*'7. INPUT O&amp;N UC'!$L335*'7. INPUT O&amp;N UC'!$M335</f>
        <v>0</v>
      </c>
      <c r="V627" s="148">
        <f>V$77*'7. INPUT O&amp;N UC'!$L335*'7. INPUT O&amp;N UC'!$M335</f>
        <v>0</v>
      </c>
      <c r="W627" s="148">
        <f>W$77*'7. INPUT O&amp;N UC'!$L335*'7. INPUT O&amp;N UC'!$M335</f>
        <v>0</v>
      </c>
      <c r="X627" s="148">
        <f>X$77*'7. INPUT O&amp;N UC'!$L335*'7. INPUT O&amp;N UC'!$M335*(1+'7. INPUT O&amp;N UC'!$N335)</f>
        <v>0</v>
      </c>
      <c r="Y627" s="148">
        <f>Y$77*'7. INPUT O&amp;N UC'!$L335*'7. INPUT O&amp;N UC'!$M335*(1+'7. INPUT O&amp;N UC'!$N335)</f>
        <v>0</v>
      </c>
      <c r="Z627" s="148">
        <f>Z$77*'7. INPUT O&amp;N UC'!$L335*'7. INPUT O&amp;N UC'!$M335*(1+'7. INPUT O&amp;N UC'!$N335)</f>
        <v>0</v>
      </c>
      <c r="AA627" s="148">
        <f>AA$77*'7. INPUT O&amp;N UC'!$L335*'7. INPUT O&amp;N UC'!$M335*(1+'7. INPUT O&amp;N UC'!$N335)</f>
        <v>0</v>
      </c>
      <c r="AB627" s="148">
        <f>AB$77*'7. INPUT O&amp;N UC'!$L335*'7. INPUT O&amp;N UC'!$M335*(1+'7. INPUT O&amp;N UC'!$N335)</f>
        <v>0</v>
      </c>
      <c r="AC627" s="148">
        <f>AC$77*'7. INPUT O&amp;N UC'!$L335*'7. INPUT O&amp;N UC'!$M335*(1+'7. INPUT O&amp;N UC'!$N335)</f>
        <v>0</v>
      </c>
      <c r="AD627" s="148">
        <f>AD$77*'7. INPUT O&amp;N UC'!$L335*'7. INPUT O&amp;N UC'!$M335*(1+'7. INPUT O&amp;N UC'!$N335)</f>
        <v>0</v>
      </c>
      <c r="AE627" s="148">
        <f>AE$77*'7. INPUT O&amp;N UC'!$L335*'7. INPUT O&amp;N UC'!$M335*(1+'7. INPUT O&amp;N UC'!$N335)</f>
        <v>0</v>
      </c>
      <c r="AF627" s="148">
        <f>AF$77*'7. INPUT O&amp;N UC'!$L335*'7. INPUT O&amp;N UC'!$M335*(1+'7. INPUT O&amp;N UC'!$N335)</f>
        <v>0</v>
      </c>
      <c r="AG627" s="148">
        <f>AG$77*'7. INPUT O&amp;N UC'!$L335*'7. INPUT O&amp;N UC'!$M335*(1+'7. INPUT O&amp;N UC'!$N335)</f>
        <v>0</v>
      </c>
      <c r="AH627" s="148">
        <f>AH$77*'7. INPUT O&amp;N UC'!$L335*'7. INPUT O&amp;N UC'!$M335*(1+'7. INPUT O&amp;N UC'!$N335)</f>
        <v>0</v>
      </c>
      <c r="AI627" s="148">
        <f>AI$77*'7. INPUT O&amp;N UC'!$L335*'7. INPUT O&amp;N UC'!$M335*(1+'7. INPUT O&amp;N UC'!$N335)</f>
        <v>0</v>
      </c>
      <c r="AJ627" s="148">
        <f>AJ$77*'7. INPUT O&amp;N UC'!$L335*'7. INPUT O&amp;N UC'!$M335*(1+'7. INPUT O&amp;N UC'!$N335)^2</f>
        <v>0</v>
      </c>
      <c r="AK627" s="148">
        <f>AK$77*'7. INPUT O&amp;N UC'!$L335*'7. INPUT O&amp;N UC'!$M335*(1+'7. INPUT O&amp;N UC'!$N335)^2</f>
        <v>0</v>
      </c>
      <c r="AL627" s="148">
        <f>AL$77*'7. INPUT O&amp;N UC'!$L335*'7. INPUT O&amp;N UC'!$M335*(1+'7. INPUT O&amp;N UC'!$N335)^2</f>
        <v>0</v>
      </c>
      <c r="AM627" s="148">
        <f>AM$77*'7. INPUT O&amp;N UC'!$L335*'7. INPUT O&amp;N UC'!$M335*(1+'7. INPUT O&amp;N UC'!$N335)^2</f>
        <v>0</v>
      </c>
      <c r="AN627" s="148">
        <f>AN$77*'7. INPUT O&amp;N UC'!$L335*'7. INPUT O&amp;N UC'!$M335*(1+'7. INPUT O&amp;N UC'!$N335)^2</f>
        <v>0</v>
      </c>
      <c r="AO627" s="148">
        <f>AO$77*'7. INPUT O&amp;N UC'!$L335*'7. INPUT O&amp;N UC'!$M335*(1+'7. INPUT O&amp;N UC'!$N335)^2</f>
        <v>0</v>
      </c>
      <c r="AP627" s="148">
        <f>AP$77*'7. INPUT O&amp;N UC'!$L335*'7. INPUT O&amp;N UC'!$M335*(1+'7. INPUT O&amp;N UC'!$N335)^2</f>
        <v>0</v>
      </c>
      <c r="AQ627" s="148">
        <f>AQ$77*'7. INPUT O&amp;N UC'!$L335*'7. INPUT O&amp;N UC'!$M335*(1+'7. INPUT O&amp;N UC'!$N335)^2</f>
        <v>0</v>
      </c>
      <c r="AR627" s="148">
        <f>AR$77*'7. INPUT O&amp;N UC'!$L335*'7. INPUT O&amp;N UC'!$M335*(1+'7. INPUT O&amp;N UC'!$N335)^2</f>
        <v>0</v>
      </c>
      <c r="AS627" s="148">
        <f>AS$77*'7. INPUT O&amp;N UC'!$L335*'7. INPUT O&amp;N UC'!$M335*(1+'7. INPUT O&amp;N UC'!$N335)^2</f>
        <v>0</v>
      </c>
      <c r="AT627" s="148">
        <f>AT$77*'7. INPUT O&amp;N UC'!$L335*'7. INPUT O&amp;N UC'!$M335*(1+'7. INPUT O&amp;N UC'!$N335)^2</f>
        <v>0</v>
      </c>
      <c r="AU627" s="148">
        <f>AU$77*'7. INPUT O&amp;N UC'!$L335*'7. INPUT O&amp;N UC'!$M335*(1+'7. INPUT O&amp;N UC'!$N335)^2</f>
        <v>0</v>
      </c>
      <c r="AV627" s="148">
        <f>AV$77*'7. INPUT O&amp;N UC'!$L335*'7. INPUT O&amp;N UC'!$M335*(1+'7. INPUT O&amp;N UC'!$N335)^3</f>
        <v>0</v>
      </c>
      <c r="AW627" s="148">
        <f>AW$77*'7. INPUT O&amp;N UC'!$L335*'7. INPUT O&amp;N UC'!$M335*(1+'7. INPUT O&amp;N UC'!$N335)^3</f>
        <v>0</v>
      </c>
      <c r="AX627" s="148">
        <f>AX$77*'7. INPUT O&amp;N UC'!$L335*'7. INPUT O&amp;N UC'!$M335*(1+'7. INPUT O&amp;N UC'!$N335)^3</f>
        <v>0</v>
      </c>
      <c r="AY627" s="148">
        <f>AY$77*'7. INPUT O&amp;N UC'!$L335*'7. INPUT O&amp;N UC'!$M335*(1+'7. INPUT O&amp;N UC'!$N335)^3</f>
        <v>0</v>
      </c>
      <c r="AZ627" s="148">
        <f>AZ$77*'7. INPUT O&amp;N UC'!$L335*'7. INPUT O&amp;N UC'!$M335*(1+'7. INPUT O&amp;N UC'!$N335)^3</f>
        <v>0</v>
      </c>
      <c r="BA627" s="148">
        <f>BA$77*'7. INPUT O&amp;N UC'!$L335*'7. INPUT O&amp;N UC'!$M335*(1+'7. INPUT O&amp;N UC'!$N335)^3</f>
        <v>0</v>
      </c>
      <c r="BB627" s="148">
        <f>BB$77*'7. INPUT O&amp;N UC'!$L335*'7. INPUT O&amp;N UC'!$M335*(1+'7. INPUT O&amp;N UC'!$N335)^3</f>
        <v>0</v>
      </c>
      <c r="BC627" s="148">
        <f>BC$77*'7. INPUT O&amp;N UC'!$L335*'7. INPUT O&amp;N UC'!$M335*(1+'7. INPUT O&amp;N UC'!$N335)^3</f>
        <v>0</v>
      </c>
      <c r="BD627" s="148">
        <f>BD$77*'7. INPUT O&amp;N UC'!$L335*'7. INPUT O&amp;N UC'!$M335*(1+'7. INPUT O&amp;N UC'!$N335)^3</f>
        <v>0</v>
      </c>
      <c r="BE627" s="148">
        <f>BE$77*'7. INPUT O&amp;N UC'!$L335*'7. INPUT O&amp;N UC'!$M335*(1+'7. INPUT O&amp;N UC'!$N335)^3</f>
        <v>0</v>
      </c>
      <c r="BF627" s="148">
        <f>BF$77*'7. INPUT O&amp;N UC'!$L335*'7. INPUT O&amp;N UC'!$M335*(1+'7. INPUT O&amp;N UC'!$N335)^3</f>
        <v>0</v>
      </c>
      <c r="BG627" s="148">
        <f>BG$77*'7. INPUT O&amp;N UC'!$L335*'7. INPUT O&amp;N UC'!$M335*(1+'7. INPUT O&amp;N UC'!$N335)^3</f>
        <v>0</v>
      </c>
      <c r="BH627" s="148">
        <f>BH$77*'7. INPUT O&amp;N UC'!$L335*'7. INPUT O&amp;N UC'!$M335*(1+'7. INPUT O&amp;N UC'!$N335)^4</f>
        <v>0</v>
      </c>
      <c r="BI627" s="148">
        <f>BI$77*'7. INPUT O&amp;N UC'!$L335*'7. INPUT O&amp;N UC'!$M335*(1+'7. INPUT O&amp;N UC'!$N335)^4</f>
        <v>0</v>
      </c>
      <c r="BJ627" s="148">
        <f>BJ$77*'7. INPUT O&amp;N UC'!$L335*'7. INPUT O&amp;N UC'!$M335*(1+'7. INPUT O&amp;N UC'!$N335)^4</f>
        <v>0</v>
      </c>
      <c r="BK627" s="148">
        <f>BK$77*'7. INPUT O&amp;N UC'!$L335*'7. INPUT O&amp;N UC'!$M335*(1+'7. INPUT O&amp;N UC'!$N335)^4</f>
        <v>0</v>
      </c>
      <c r="BL627" s="148">
        <f>BL$77*'7. INPUT O&amp;N UC'!$L335*'7. INPUT O&amp;N UC'!$M335*(1+'7. INPUT O&amp;N UC'!$N335)^4</f>
        <v>0</v>
      </c>
      <c r="BM627" s="148">
        <f>BM$77*'7. INPUT O&amp;N UC'!$L335*'7. INPUT O&amp;N UC'!$M335*(1+'7. INPUT O&amp;N UC'!$N335)^4</f>
        <v>0</v>
      </c>
      <c r="BN627" s="148">
        <f>BN$77*'7. INPUT O&amp;N UC'!$L335*'7. INPUT O&amp;N UC'!$M335*(1+'7. INPUT O&amp;N UC'!$N335)^4</f>
        <v>0</v>
      </c>
      <c r="BO627" s="148">
        <f>BO$77*'7. INPUT O&amp;N UC'!$L335*'7. INPUT O&amp;N UC'!$M335*(1+'7. INPUT O&amp;N UC'!$N335)^4</f>
        <v>0</v>
      </c>
      <c r="BP627" s="148">
        <f>BP$77*'7. INPUT O&amp;N UC'!$L335*'7. INPUT O&amp;N UC'!$M335*(1+'7. INPUT O&amp;N UC'!$N335)^4</f>
        <v>0</v>
      </c>
      <c r="BQ627" s="148">
        <f>BQ$77*'7. INPUT O&amp;N UC'!$L335*'7. INPUT O&amp;N UC'!$M335*(1+'7. INPUT O&amp;N UC'!$N335)^4</f>
        <v>0</v>
      </c>
      <c r="BR627" s="148">
        <f>BR$77*'7. INPUT O&amp;N UC'!$L335*'7. INPUT O&amp;N UC'!$M335*(1+'7. INPUT O&amp;N UC'!$N335)^4</f>
        <v>0</v>
      </c>
      <c r="BS627" s="148">
        <f>BS$77*'7. INPUT O&amp;N UC'!$L335*'7. INPUT O&amp;N UC'!$M335*(1+'7. INPUT O&amp;N UC'!$N335)^4</f>
        <v>0</v>
      </c>
    </row>
    <row r="628" spans="2:71" s="80" customFormat="1" outlineLevel="2">
      <c r="B628" s="129" t="str">
        <f>'7. INPUT O&amp;N UC'!D336</f>
        <v>O&amp;N UC-4.6.4-Item #5</v>
      </c>
      <c r="C628" s="129">
        <f>'7. INPUT O&amp;N UC'!F336</f>
        <v>0</v>
      </c>
      <c r="E628" s="148">
        <f t="shared" si="317"/>
        <v>0</v>
      </c>
      <c r="F628" s="148">
        <f t="shared" si="318"/>
        <v>0</v>
      </c>
      <c r="G628" s="148">
        <f t="shared" si="319"/>
        <v>0</v>
      </c>
      <c r="H628" s="148">
        <f t="shared" si="320"/>
        <v>0</v>
      </c>
      <c r="I628" s="148">
        <f t="shared" si="321"/>
        <v>0</v>
      </c>
      <c r="J628" s="148">
        <f t="shared" si="322"/>
        <v>0</v>
      </c>
      <c r="K628" s="157"/>
      <c r="L628" s="148">
        <f>L$77*'7. INPUT O&amp;N UC'!$L336*'7. INPUT O&amp;N UC'!$M336</f>
        <v>0</v>
      </c>
      <c r="M628" s="148">
        <f>M$77*'7. INPUT O&amp;N UC'!$L336*'7. INPUT O&amp;N UC'!$M336</f>
        <v>0</v>
      </c>
      <c r="N628" s="148">
        <f>N$77*'7. INPUT O&amp;N UC'!$L336*'7. INPUT O&amp;N UC'!$M336</f>
        <v>0</v>
      </c>
      <c r="O628" s="148">
        <f>O$77*'7. INPUT O&amp;N UC'!$L336*'7. INPUT O&amp;N UC'!$M336</f>
        <v>0</v>
      </c>
      <c r="P628" s="148">
        <f>P$77*'7. INPUT O&amp;N UC'!$L336*'7. INPUT O&amp;N UC'!$M336</f>
        <v>0</v>
      </c>
      <c r="Q628" s="148">
        <f>Q$77*'7. INPUT O&amp;N UC'!$L336*'7. INPUT O&amp;N UC'!$M336</f>
        <v>0</v>
      </c>
      <c r="R628" s="148">
        <f>R$77*'7. INPUT O&amp;N UC'!$L336*'7. INPUT O&amp;N UC'!$M336</f>
        <v>0</v>
      </c>
      <c r="S628" s="148">
        <f>S$77*'7. INPUT O&amp;N UC'!$L336*'7. INPUT O&amp;N UC'!$M336</f>
        <v>0</v>
      </c>
      <c r="T628" s="148">
        <f>T$77*'7. INPUT O&amp;N UC'!$L336*'7. INPUT O&amp;N UC'!$M336</f>
        <v>0</v>
      </c>
      <c r="U628" s="148">
        <f>U$77*'7. INPUT O&amp;N UC'!$L336*'7. INPUT O&amp;N UC'!$M336</f>
        <v>0</v>
      </c>
      <c r="V628" s="148">
        <f>V$77*'7. INPUT O&amp;N UC'!$L336*'7. INPUT O&amp;N UC'!$M336</f>
        <v>0</v>
      </c>
      <c r="W628" s="148">
        <f>W$77*'7. INPUT O&amp;N UC'!$L336*'7. INPUT O&amp;N UC'!$M336</f>
        <v>0</v>
      </c>
      <c r="X628" s="148">
        <f>X$77*'7. INPUT O&amp;N UC'!$L336*'7. INPUT O&amp;N UC'!$M336*(1+'7. INPUT O&amp;N UC'!$N336)</f>
        <v>0</v>
      </c>
      <c r="Y628" s="148">
        <f>Y$77*'7. INPUT O&amp;N UC'!$L336*'7. INPUT O&amp;N UC'!$M336*(1+'7. INPUT O&amp;N UC'!$N336)</f>
        <v>0</v>
      </c>
      <c r="Z628" s="148">
        <f>Z$77*'7. INPUT O&amp;N UC'!$L336*'7. INPUT O&amp;N UC'!$M336*(1+'7. INPUT O&amp;N UC'!$N336)</f>
        <v>0</v>
      </c>
      <c r="AA628" s="148">
        <f>AA$77*'7. INPUT O&amp;N UC'!$L336*'7. INPUT O&amp;N UC'!$M336*(1+'7. INPUT O&amp;N UC'!$N336)</f>
        <v>0</v>
      </c>
      <c r="AB628" s="148">
        <f>AB$77*'7. INPUT O&amp;N UC'!$L336*'7. INPUT O&amp;N UC'!$M336*(1+'7. INPUT O&amp;N UC'!$N336)</f>
        <v>0</v>
      </c>
      <c r="AC628" s="148">
        <f>AC$77*'7. INPUT O&amp;N UC'!$L336*'7. INPUT O&amp;N UC'!$M336*(1+'7. INPUT O&amp;N UC'!$N336)</f>
        <v>0</v>
      </c>
      <c r="AD628" s="148">
        <f>AD$77*'7. INPUT O&amp;N UC'!$L336*'7. INPUT O&amp;N UC'!$M336*(1+'7. INPUT O&amp;N UC'!$N336)</f>
        <v>0</v>
      </c>
      <c r="AE628" s="148">
        <f>AE$77*'7. INPUT O&amp;N UC'!$L336*'7. INPUT O&amp;N UC'!$M336*(1+'7. INPUT O&amp;N UC'!$N336)</f>
        <v>0</v>
      </c>
      <c r="AF628" s="148">
        <f>AF$77*'7. INPUT O&amp;N UC'!$L336*'7. INPUT O&amp;N UC'!$M336*(1+'7. INPUT O&amp;N UC'!$N336)</f>
        <v>0</v>
      </c>
      <c r="AG628" s="148">
        <f>AG$77*'7. INPUT O&amp;N UC'!$L336*'7. INPUT O&amp;N UC'!$M336*(1+'7. INPUT O&amp;N UC'!$N336)</f>
        <v>0</v>
      </c>
      <c r="AH628" s="148">
        <f>AH$77*'7. INPUT O&amp;N UC'!$L336*'7. INPUT O&amp;N UC'!$M336*(1+'7. INPUT O&amp;N UC'!$N336)</f>
        <v>0</v>
      </c>
      <c r="AI628" s="148">
        <f>AI$77*'7. INPUT O&amp;N UC'!$L336*'7. INPUT O&amp;N UC'!$M336*(1+'7. INPUT O&amp;N UC'!$N336)</f>
        <v>0</v>
      </c>
      <c r="AJ628" s="148">
        <f>AJ$77*'7. INPUT O&amp;N UC'!$L336*'7. INPUT O&amp;N UC'!$M336*(1+'7. INPUT O&amp;N UC'!$N336)^2</f>
        <v>0</v>
      </c>
      <c r="AK628" s="148">
        <f>AK$77*'7. INPUT O&amp;N UC'!$L336*'7. INPUT O&amp;N UC'!$M336*(1+'7. INPUT O&amp;N UC'!$N336)^2</f>
        <v>0</v>
      </c>
      <c r="AL628" s="148">
        <f>AL$77*'7. INPUT O&amp;N UC'!$L336*'7. INPUT O&amp;N UC'!$M336*(1+'7. INPUT O&amp;N UC'!$N336)^2</f>
        <v>0</v>
      </c>
      <c r="AM628" s="148">
        <f>AM$77*'7. INPUT O&amp;N UC'!$L336*'7. INPUT O&amp;N UC'!$M336*(1+'7. INPUT O&amp;N UC'!$N336)^2</f>
        <v>0</v>
      </c>
      <c r="AN628" s="148">
        <f>AN$77*'7. INPUT O&amp;N UC'!$L336*'7. INPUT O&amp;N UC'!$M336*(1+'7. INPUT O&amp;N UC'!$N336)^2</f>
        <v>0</v>
      </c>
      <c r="AO628" s="148">
        <f>AO$77*'7. INPUT O&amp;N UC'!$L336*'7. INPUT O&amp;N UC'!$M336*(1+'7. INPUT O&amp;N UC'!$N336)^2</f>
        <v>0</v>
      </c>
      <c r="AP628" s="148">
        <f>AP$77*'7. INPUT O&amp;N UC'!$L336*'7. INPUT O&amp;N UC'!$M336*(1+'7. INPUT O&amp;N UC'!$N336)^2</f>
        <v>0</v>
      </c>
      <c r="AQ628" s="148">
        <f>AQ$77*'7. INPUT O&amp;N UC'!$L336*'7. INPUT O&amp;N UC'!$M336*(1+'7. INPUT O&amp;N UC'!$N336)^2</f>
        <v>0</v>
      </c>
      <c r="AR628" s="148">
        <f>AR$77*'7. INPUT O&amp;N UC'!$L336*'7. INPUT O&amp;N UC'!$M336*(1+'7. INPUT O&amp;N UC'!$N336)^2</f>
        <v>0</v>
      </c>
      <c r="AS628" s="148">
        <f>AS$77*'7. INPUT O&amp;N UC'!$L336*'7. INPUT O&amp;N UC'!$M336*(1+'7. INPUT O&amp;N UC'!$N336)^2</f>
        <v>0</v>
      </c>
      <c r="AT628" s="148">
        <f>AT$77*'7. INPUT O&amp;N UC'!$L336*'7. INPUT O&amp;N UC'!$M336*(1+'7. INPUT O&amp;N UC'!$N336)^2</f>
        <v>0</v>
      </c>
      <c r="AU628" s="148">
        <f>AU$77*'7. INPUT O&amp;N UC'!$L336*'7. INPUT O&amp;N UC'!$M336*(1+'7. INPUT O&amp;N UC'!$N336)^2</f>
        <v>0</v>
      </c>
      <c r="AV628" s="148">
        <f>AV$77*'7. INPUT O&amp;N UC'!$L336*'7. INPUT O&amp;N UC'!$M336*(1+'7. INPUT O&amp;N UC'!$N336)^3</f>
        <v>0</v>
      </c>
      <c r="AW628" s="148">
        <f>AW$77*'7. INPUT O&amp;N UC'!$L336*'7. INPUT O&amp;N UC'!$M336*(1+'7. INPUT O&amp;N UC'!$N336)^3</f>
        <v>0</v>
      </c>
      <c r="AX628" s="148">
        <f>AX$77*'7. INPUT O&amp;N UC'!$L336*'7. INPUT O&amp;N UC'!$M336*(1+'7. INPUT O&amp;N UC'!$N336)^3</f>
        <v>0</v>
      </c>
      <c r="AY628" s="148">
        <f>AY$77*'7. INPUT O&amp;N UC'!$L336*'7. INPUT O&amp;N UC'!$M336*(1+'7. INPUT O&amp;N UC'!$N336)^3</f>
        <v>0</v>
      </c>
      <c r="AZ628" s="148">
        <f>AZ$77*'7. INPUT O&amp;N UC'!$L336*'7. INPUT O&amp;N UC'!$M336*(1+'7. INPUT O&amp;N UC'!$N336)^3</f>
        <v>0</v>
      </c>
      <c r="BA628" s="148">
        <f>BA$77*'7. INPUT O&amp;N UC'!$L336*'7. INPUT O&amp;N UC'!$M336*(1+'7. INPUT O&amp;N UC'!$N336)^3</f>
        <v>0</v>
      </c>
      <c r="BB628" s="148">
        <f>BB$77*'7. INPUT O&amp;N UC'!$L336*'7. INPUT O&amp;N UC'!$M336*(1+'7. INPUT O&amp;N UC'!$N336)^3</f>
        <v>0</v>
      </c>
      <c r="BC628" s="148">
        <f>BC$77*'7. INPUT O&amp;N UC'!$L336*'7. INPUT O&amp;N UC'!$M336*(1+'7. INPUT O&amp;N UC'!$N336)^3</f>
        <v>0</v>
      </c>
      <c r="BD628" s="148">
        <f>BD$77*'7. INPUT O&amp;N UC'!$L336*'7. INPUT O&amp;N UC'!$M336*(1+'7. INPUT O&amp;N UC'!$N336)^3</f>
        <v>0</v>
      </c>
      <c r="BE628" s="148">
        <f>BE$77*'7. INPUT O&amp;N UC'!$L336*'7. INPUT O&amp;N UC'!$M336*(1+'7. INPUT O&amp;N UC'!$N336)^3</f>
        <v>0</v>
      </c>
      <c r="BF628" s="148">
        <f>BF$77*'7. INPUT O&amp;N UC'!$L336*'7. INPUT O&amp;N UC'!$M336*(1+'7. INPUT O&amp;N UC'!$N336)^3</f>
        <v>0</v>
      </c>
      <c r="BG628" s="148">
        <f>BG$77*'7. INPUT O&amp;N UC'!$L336*'7. INPUT O&amp;N UC'!$M336*(1+'7. INPUT O&amp;N UC'!$N336)^3</f>
        <v>0</v>
      </c>
      <c r="BH628" s="148">
        <f>BH$77*'7. INPUT O&amp;N UC'!$L336*'7. INPUT O&amp;N UC'!$M336*(1+'7. INPUT O&amp;N UC'!$N336)^4</f>
        <v>0</v>
      </c>
      <c r="BI628" s="148">
        <f>BI$77*'7. INPUT O&amp;N UC'!$L336*'7. INPUT O&amp;N UC'!$M336*(1+'7. INPUT O&amp;N UC'!$N336)^4</f>
        <v>0</v>
      </c>
      <c r="BJ628" s="148">
        <f>BJ$77*'7. INPUT O&amp;N UC'!$L336*'7. INPUT O&amp;N UC'!$M336*(1+'7. INPUT O&amp;N UC'!$N336)^4</f>
        <v>0</v>
      </c>
      <c r="BK628" s="148">
        <f>BK$77*'7. INPUT O&amp;N UC'!$L336*'7. INPUT O&amp;N UC'!$M336*(1+'7. INPUT O&amp;N UC'!$N336)^4</f>
        <v>0</v>
      </c>
      <c r="BL628" s="148">
        <f>BL$77*'7. INPUT O&amp;N UC'!$L336*'7. INPUT O&amp;N UC'!$M336*(1+'7. INPUT O&amp;N UC'!$N336)^4</f>
        <v>0</v>
      </c>
      <c r="BM628" s="148">
        <f>BM$77*'7. INPUT O&amp;N UC'!$L336*'7. INPUT O&amp;N UC'!$M336*(1+'7. INPUT O&amp;N UC'!$N336)^4</f>
        <v>0</v>
      </c>
      <c r="BN628" s="148">
        <f>BN$77*'7. INPUT O&amp;N UC'!$L336*'7. INPUT O&amp;N UC'!$M336*(1+'7. INPUT O&amp;N UC'!$N336)^4</f>
        <v>0</v>
      </c>
      <c r="BO628" s="148">
        <f>BO$77*'7. INPUT O&amp;N UC'!$L336*'7. INPUT O&amp;N UC'!$M336*(1+'7. INPUT O&amp;N UC'!$N336)^4</f>
        <v>0</v>
      </c>
      <c r="BP628" s="148">
        <f>BP$77*'7. INPUT O&amp;N UC'!$L336*'7. INPUT O&amp;N UC'!$M336*(1+'7. INPUT O&amp;N UC'!$N336)^4</f>
        <v>0</v>
      </c>
      <c r="BQ628" s="148">
        <f>BQ$77*'7. INPUT O&amp;N UC'!$L336*'7. INPUT O&amp;N UC'!$M336*(1+'7. INPUT O&amp;N UC'!$N336)^4</f>
        <v>0</v>
      </c>
      <c r="BR628" s="148">
        <f>BR$77*'7. INPUT O&amp;N UC'!$L336*'7. INPUT O&amp;N UC'!$M336*(1+'7. INPUT O&amp;N UC'!$N336)^4</f>
        <v>0</v>
      </c>
      <c r="BS628" s="148">
        <f>BS$77*'7. INPUT O&amp;N UC'!$L336*'7. INPUT O&amp;N UC'!$M336*(1+'7. INPUT O&amp;N UC'!$N336)^4</f>
        <v>0</v>
      </c>
    </row>
    <row r="629" spans="2:71" s="80" customFormat="1" outlineLevel="2">
      <c r="B629" s="129" t="str">
        <f>'7. INPUT O&amp;N UC'!D337</f>
        <v>O&amp;N UC-4.6.4-Item #6</v>
      </c>
      <c r="C629" s="129">
        <f>'7. INPUT O&amp;N UC'!F337</f>
        <v>0</v>
      </c>
      <c r="E629" s="148">
        <f t="shared" si="317"/>
        <v>0</v>
      </c>
      <c r="F629" s="148">
        <f t="shared" si="318"/>
        <v>0</v>
      </c>
      <c r="G629" s="148">
        <f t="shared" si="319"/>
        <v>0</v>
      </c>
      <c r="H629" s="148">
        <f t="shared" si="320"/>
        <v>0</v>
      </c>
      <c r="I629" s="148">
        <f t="shared" si="321"/>
        <v>0</v>
      </c>
      <c r="J629" s="148">
        <f t="shared" si="322"/>
        <v>0</v>
      </c>
      <c r="K629" s="157"/>
      <c r="L629" s="148">
        <f>L$77*'7. INPUT O&amp;N UC'!$L337*'7. INPUT O&amp;N UC'!$M337</f>
        <v>0</v>
      </c>
      <c r="M629" s="148">
        <f>M$77*'7. INPUT O&amp;N UC'!$L337*'7. INPUT O&amp;N UC'!$M337</f>
        <v>0</v>
      </c>
      <c r="N629" s="148">
        <f>N$77*'7. INPUT O&amp;N UC'!$L337*'7. INPUT O&amp;N UC'!$M337</f>
        <v>0</v>
      </c>
      <c r="O629" s="148">
        <f>O$77*'7. INPUT O&amp;N UC'!$L337*'7. INPUT O&amp;N UC'!$M337</f>
        <v>0</v>
      </c>
      <c r="P629" s="148">
        <f>P$77*'7. INPUT O&amp;N UC'!$L337*'7. INPUT O&amp;N UC'!$M337</f>
        <v>0</v>
      </c>
      <c r="Q629" s="148">
        <f>Q$77*'7. INPUT O&amp;N UC'!$L337*'7. INPUT O&amp;N UC'!$M337</f>
        <v>0</v>
      </c>
      <c r="R629" s="148">
        <f>R$77*'7. INPUT O&amp;N UC'!$L337*'7. INPUT O&amp;N UC'!$M337</f>
        <v>0</v>
      </c>
      <c r="S629" s="148">
        <f>S$77*'7. INPUT O&amp;N UC'!$L337*'7. INPUT O&amp;N UC'!$M337</f>
        <v>0</v>
      </c>
      <c r="T629" s="148">
        <f>T$77*'7. INPUT O&amp;N UC'!$L337*'7. INPUT O&amp;N UC'!$M337</f>
        <v>0</v>
      </c>
      <c r="U629" s="148">
        <f>U$77*'7. INPUT O&amp;N UC'!$L337*'7. INPUT O&amp;N UC'!$M337</f>
        <v>0</v>
      </c>
      <c r="V629" s="148">
        <f>V$77*'7. INPUT O&amp;N UC'!$L337*'7. INPUT O&amp;N UC'!$M337</f>
        <v>0</v>
      </c>
      <c r="W629" s="148">
        <f>W$77*'7. INPUT O&amp;N UC'!$L337*'7. INPUT O&amp;N UC'!$M337</f>
        <v>0</v>
      </c>
      <c r="X629" s="148">
        <f>X$77*'7. INPUT O&amp;N UC'!$L337*'7. INPUT O&amp;N UC'!$M337*(1+'7. INPUT O&amp;N UC'!$N337)</f>
        <v>0</v>
      </c>
      <c r="Y629" s="148">
        <f>Y$77*'7. INPUT O&amp;N UC'!$L337*'7. INPUT O&amp;N UC'!$M337*(1+'7. INPUT O&amp;N UC'!$N337)</f>
        <v>0</v>
      </c>
      <c r="Z629" s="148">
        <f>Z$77*'7. INPUT O&amp;N UC'!$L337*'7. INPUT O&amp;N UC'!$M337*(1+'7. INPUT O&amp;N UC'!$N337)</f>
        <v>0</v>
      </c>
      <c r="AA629" s="148">
        <f>AA$77*'7. INPUT O&amp;N UC'!$L337*'7. INPUT O&amp;N UC'!$M337*(1+'7. INPUT O&amp;N UC'!$N337)</f>
        <v>0</v>
      </c>
      <c r="AB629" s="148">
        <f>AB$77*'7. INPUT O&amp;N UC'!$L337*'7. INPUT O&amp;N UC'!$M337*(1+'7. INPUT O&amp;N UC'!$N337)</f>
        <v>0</v>
      </c>
      <c r="AC629" s="148">
        <f>AC$77*'7. INPUT O&amp;N UC'!$L337*'7. INPUT O&amp;N UC'!$M337*(1+'7. INPUT O&amp;N UC'!$N337)</f>
        <v>0</v>
      </c>
      <c r="AD629" s="148">
        <f>AD$77*'7. INPUT O&amp;N UC'!$L337*'7. INPUT O&amp;N UC'!$M337*(1+'7. INPUT O&amp;N UC'!$N337)</f>
        <v>0</v>
      </c>
      <c r="AE629" s="148">
        <f>AE$77*'7. INPUT O&amp;N UC'!$L337*'7. INPUT O&amp;N UC'!$M337*(1+'7. INPUT O&amp;N UC'!$N337)</f>
        <v>0</v>
      </c>
      <c r="AF629" s="148">
        <f>AF$77*'7. INPUT O&amp;N UC'!$L337*'7. INPUT O&amp;N UC'!$M337*(1+'7. INPUT O&amp;N UC'!$N337)</f>
        <v>0</v>
      </c>
      <c r="AG629" s="148">
        <f>AG$77*'7. INPUT O&amp;N UC'!$L337*'7. INPUT O&amp;N UC'!$M337*(1+'7. INPUT O&amp;N UC'!$N337)</f>
        <v>0</v>
      </c>
      <c r="AH629" s="148">
        <f>AH$77*'7. INPUT O&amp;N UC'!$L337*'7. INPUT O&amp;N UC'!$M337*(1+'7. INPUT O&amp;N UC'!$N337)</f>
        <v>0</v>
      </c>
      <c r="AI629" s="148">
        <f>AI$77*'7. INPUT O&amp;N UC'!$L337*'7. INPUT O&amp;N UC'!$M337*(1+'7. INPUT O&amp;N UC'!$N337)</f>
        <v>0</v>
      </c>
      <c r="AJ629" s="148">
        <f>AJ$77*'7. INPUT O&amp;N UC'!$L337*'7. INPUT O&amp;N UC'!$M337*(1+'7. INPUT O&amp;N UC'!$N337)^2</f>
        <v>0</v>
      </c>
      <c r="AK629" s="148">
        <f>AK$77*'7. INPUT O&amp;N UC'!$L337*'7. INPUT O&amp;N UC'!$M337*(1+'7. INPUT O&amp;N UC'!$N337)^2</f>
        <v>0</v>
      </c>
      <c r="AL629" s="148">
        <f>AL$77*'7. INPUT O&amp;N UC'!$L337*'7. INPUT O&amp;N UC'!$M337*(1+'7. INPUT O&amp;N UC'!$N337)^2</f>
        <v>0</v>
      </c>
      <c r="AM629" s="148">
        <f>AM$77*'7. INPUT O&amp;N UC'!$L337*'7. INPUT O&amp;N UC'!$M337*(1+'7. INPUT O&amp;N UC'!$N337)^2</f>
        <v>0</v>
      </c>
      <c r="AN629" s="148">
        <f>AN$77*'7. INPUT O&amp;N UC'!$L337*'7. INPUT O&amp;N UC'!$M337*(1+'7. INPUT O&amp;N UC'!$N337)^2</f>
        <v>0</v>
      </c>
      <c r="AO629" s="148">
        <f>AO$77*'7. INPUT O&amp;N UC'!$L337*'7. INPUT O&amp;N UC'!$M337*(1+'7. INPUT O&amp;N UC'!$N337)^2</f>
        <v>0</v>
      </c>
      <c r="AP629" s="148">
        <f>AP$77*'7. INPUT O&amp;N UC'!$L337*'7. INPUT O&amp;N UC'!$M337*(1+'7. INPUT O&amp;N UC'!$N337)^2</f>
        <v>0</v>
      </c>
      <c r="AQ629" s="148">
        <f>AQ$77*'7. INPUT O&amp;N UC'!$L337*'7. INPUT O&amp;N UC'!$M337*(1+'7. INPUT O&amp;N UC'!$N337)^2</f>
        <v>0</v>
      </c>
      <c r="AR629" s="148">
        <f>AR$77*'7. INPUT O&amp;N UC'!$L337*'7. INPUT O&amp;N UC'!$M337*(1+'7. INPUT O&amp;N UC'!$N337)^2</f>
        <v>0</v>
      </c>
      <c r="AS629" s="148">
        <f>AS$77*'7. INPUT O&amp;N UC'!$L337*'7. INPUT O&amp;N UC'!$M337*(1+'7. INPUT O&amp;N UC'!$N337)^2</f>
        <v>0</v>
      </c>
      <c r="AT629" s="148">
        <f>AT$77*'7. INPUT O&amp;N UC'!$L337*'7. INPUT O&amp;N UC'!$M337*(1+'7. INPUT O&amp;N UC'!$N337)^2</f>
        <v>0</v>
      </c>
      <c r="AU629" s="148">
        <f>AU$77*'7. INPUT O&amp;N UC'!$L337*'7. INPUT O&amp;N UC'!$M337*(1+'7. INPUT O&amp;N UC'!$N337)^2</f>
        <v>0</v>
      </c>
      <c r="AV629" s="148">
        <f>AV$77*'7. INPUT O&amp;N UC'!$L337*'7. INPUT O&amp;N UC'!$M337*(1+'7. INPUT O&amp;N UC'!$N337)^3</f>
        <v>0</v>
      </c>
      <c r="AW629" s="148">
        <f>AW$77*'7. INPUT O&amp;N UC'!$L337*'7. INPUT O&amp;N UC'!$M337*(1+'7. INPUT O&amp;N UC'!$N337)^3</f>
        <v>0</v>
      </c>
      <c r="AX629" s="148">
        <f>AX$77*'7. INPUT O&amp;N UC'!$L337*'7. INPUT O&amp;N UC'!$M337*(1+'7. INPUT O&amp;N UC'!$N337)^3</f>
        <v>0</v>
      </c>
      <c r="AY629" s="148">
        <f>AY$77*'7. INPUT O&amp;N UC'!$L337*'7. INPUT O&amp;N UC'!$M337*(1+'7. INPUT O&amp;N UC'!$N337)^3</f>
        <v>0</v>
      </c>
      <c r="AZ629" s="148">
        <f>AZ$77*'7. INPUT O&amp;N UC'!$L337*'7. INPUT O&amp;N UC'!$M337*(1+'7. INPUT O&amp;N UC'!$N337)^3</f>
        <v>0</v>
      </c>
      <c r="BA629" s="148">
        <f>BA$77*'7. INPUT O&amp;N UC'!$L337*'7. INPUT O&amp;N UC'!$M337*(1+'7. INPUT O&amp;N UC'!$N337)^3</f>
        <v>0</v>
      </c>
      <c r="BB629" s="148">
        <f>BB$77*'7. INPUT O&amp;N UC'!$L337*'7. INPUT O&amp;N UC'!$M337*(1+'7. INPUT O&amp;N UC'!$N337)^3</f>
        <v>0</v>
      </c>
      <c r="BC629" s="148">
        <f>BC$77*'7. INPUT O&amp;N UC'!$L337*'7. INPUT O&amp;N UC'!$M337*(1+'7. INPUT O&amp;N UC'!$N337)^3</f>
        <v>0</v>
      </c>
      <c r="BD629" s="148">
        <f>BD$77*'7. INPUT O&amp;N UC'!$L337*'7. INPUT O&amp;N UC'!$M337*(1+'7. INPUT O&amp;N UC'!$N337)^3</f>
        <v>0</v>
      </c>
      <c r="BE629" s="148">
        <f>BE$77*'7. INPUT O&amp;N UC'!$L337*'7. INPUT O&amp;N UC'!$M337*(1+'7. INPUT O&amp;N UC'!$N337)^3</f>
        <v>0</v>
      </c>
      <c r="BF629" s="148">
        <f>BF$77*'7. INPUT O&amp;N UC'!$L337*'7. INPUT O&amp;N UC'!$M337*(1+'7. INPUT O&amp;N UC'!$N337)^3</f>
        <v>0</v>
      </c>
      <c r="BG629" s="148">
        <f>BG$77*'7. INPUT O&amp;N UC'!$L337*'7. INPUT O&amp;N UC'!$M337*(1+'7. INPUT O&amp;N UC'!$N337)^3</f>
        <v>0</v>
      </c>
      <c r="BH629" s="148">
        <f>BH$77*'7. INPUT O&amp;N UC'!$L337*'7. INPUT O&amp;N UC'!$M337*(1+'7. INPUT O&amp;N UC'!$N337)^4</f>
        <v>0</v>
      </c>
      <c r="BI629" s="148">
        <f>BI$77*'7. INPUT O&amp;N UC'!$L337*'7. INPUT O&amp;N UC'!$M337*(1+'7. INPUT O&amp;N UC'!$N337)^4</f>
        <v>0</v>
      </c>
      <c r="BJ629" s="148">
        <f>BJ$77*'7. INPUT O&amp;N UC'!$L337*'7. INPUT O&amp;N UC'!$M337*(1+'7. INPUT O&amp;N UC'!$N337)^4</f>
        <v>0</v>
      </c>
      <c r="BK629" s="148">
        <f>BK$77*'7. INPUT O&amp;N UC'!$L337*'7. INPUT O&amp;N UC'!$M337*(1+'7. INPUT O&amp;N UC'!$N337)^4</f>
        <v>0</v>
      </c>
      <c r="BL629" s="148">
        <f>BL$77*'7. INPUT O&amp;N UC'!$L337*'7. INPUT O&amp;N UC'!$M337*(1+'7. INPUT O&amp;N UC'!$N337)^4</f>
        <v>0</v>
      </c>
      <c r="BM629" s="148">
        <f>BM$77*'7. INPUT O&amp;N UC'!$L337*'7. INPUT O&amp;N UC'!$M337*(1+'7. INPUT O&amp;N UC'!$N337)^4</f>
        <v>0</v>
      </c>
      <c r="BN629" s="148">
        <f>BN$77*'7. INPUT O&amp;N UC'!$L337*'7. INPUT O&amp;N UC'!$M337*(1+'7. INPUT O&amp;N UC'!$N337)^4</f>
        <v>0</v>
      </c>
      <c r="BO629" s="148">
        <f>BO$77*'7. INPUT O&amp;N UC'!$L337*'7. INPUT O&amp;N UC'!$M337*(1+'7. INPUT O&amp;N UC'!$N337)^4</f>
        <v>0</v>
      </c>
      <c r="BP629" s="148">
        <f>BP$77*'7. INPUT O&amp;N UC'!$L337*'7. INPUT O&amp;N UC'!$M337*(1+'7. INPUT O&amp;N UC'!$N337)^4</f>
        <v>0</v>
      </c>
      <c r="BQ629" s="148">
        <f>BQ$77*'7. INPUT O&amp;N UC'!$L337*'7. INPUT O&amp;N UC'!$M337*(1+'7. INPUT O&amp;N UC'!$N337)^4</f>
        <v>0</v>
      </c>
      <c r="BR629" s="148">
        <f>BR$77*'7. INPUT O&amp;N UC'!$L337*'7. INPUT O&amp;N UC'!$M337*(1+'7. INPUT O&amp;N UC'!$N337)^4</f>
        <v>0</v>
      </c>
      <c r="BS629" s="148">
        <f>BS$77*'7. INPUT O&amp;N UC'!$L337*'7. INPUT O&amp;N UC'!$M337*(1+'7. INPUT O&amp;N UC'!$N337)^4</f>
        <v>0</v>
      </c>
    </row>
    <row r="630" spans="2:71" s="80" customFormat="1" outlineLevel="2">
      <c r="B630" s="129" t="str">
        <f>'7. INPUT O&amp;N UC'!D338</f>
        <v>O&amp;N UC-4.6.4-Item #7</v>
      </c>
      <c r="C630" s="129">
        <f>'7. INPUT O&amp;N UC'!F338</f>
        <v>0</v>
      </c>
      <c r="E630" s="148">
        <f t="shared" si="317"/>
        <v>0</v>
      </c>
      <c r="F630" s="148">
        <f t="shared" si="318"/>
        <v>0</v>
      </c>
      <c r="G630" s="148">
        <f t="shared" si="319"/>
        <v>0</v>
      </c>
      <c r="H630" s="148">
        <f t="shared" si="320"/>
        <v>0</v>
      </c>
      <c r="I630" s="148">
        <f t="shared" si="321"/>
        <v>0</v>
      </c>
      <c r="J630" s="148">
        <f t="shared" si="322"/>
        <v>0</v>
      </c>
      <c r="K630" s="157"/>
      <c r="L630" s="148">
        <f>L$77*'7. INPUT O&amp;N UC'!$L338*'7. INPUT O&amp;N UC'!$M338</f>
        <v>0</v>
      </c>
      <c r="M630" s="148">
        <f>M$77*'7. INPUT O&amp;N UC'!$L338*'7. INPUT O&amp;N UC'!$M338</f>
        <v>0</v>
      </c>
      <c r="N630" s="148">
        <f>N$77*'7. INPUT O&amp;N UC'!$L338*'7. INPUT O&amp;N UC'!$M338</f>
        <v>0</v>
      </c>
      <c r="O630" s="148">
        <f>O$77*'7. INPUT O&amp;N UC'!$L338*'7. INPUT O&amp;N UC'!$M338</f>
        <v>0</v>
      </c>
      <c r="P630" s="148">
        <f>P$77*'7. INPUT O&amp;N UC'!$L338*'7. INPUT O&amp;N UC'!$M338</f>
        <v>0</v>
      </c>
      <c r="Q630" s="148">
        <f>Q$77*'7. INPUT O&amp;N UC'!$L338*'7. INPUT O&amp;N UC'!$M338</f>
        <v>0</v>
      </c>
      <c r="R630" s="148">
        <f>R$77*'7. INPUT O&amp;N UC'!$L338*'7. INPUT O&amp;N UC'!$M338</f>
        <v>0</v>
      </c>
      <c r="S630" s="148">
        <f>S$77*'7. INPUT O&amp;N UC'!$L338*'7. INPUT O&amp;N UC'!$M338</f>
        <v>0</v>
      </c>
      <c r="T630" s="148">
        <f>T$77*'7. INPUT O&amp;N UC'!$L338*'7. INPUT O&amp;N UC'!$M338</f>
        <v>0</v>
      </c>
      <c r="U630" s="148">
        <f>U$77*'7. INPUT O&amp;N UC'!$L338*'7. INPUT O&amp;N UC'!$M338</f>
        <v>0</v>
      </c>
      <c r="V630" s="148">
        <f>V$77*'7. INPUT O&amp;N UC'!$L338*'7. INPUT O&amp;N UC'!$M338</f>
        <v>0</v>
      </c>
      <c r="W630" s="148">
        <f>W$77*'7. INPUT O&amp;N UC'!$L338*'7. INPUT O&amp;N UC'!$M338</f>
        <v>0</v>
      </c>
      <c r="X630" s="148">
        <f>X$77*'7. INPUT O&amp;N UC'!$L338*'7. INPUT O&amp;N UC'!$M338*(1+'7. INPUT O&amp;N UC'!$N338)</f>
        <v>0</v>
      </c>
      <c r="Y630" s="148">
        <f>Y$77*'7. INPUT O&amp;N UC'!$L338*'7. INPUT O&amp;N UC'!$M338*(1+'7. INPUT O&amp;N UC'!$N338)</f>
        <v>0</v>
      </c>
      <c r="Z630" s="148">
        <f>Z$77*'7. INPUT O&amp;N UC'!$L338*'7. INPUT O&amp;N UC'!$M338*(1+'7. INPUT O&amp;N UC'!$N338)</f>
        <v>0</v>
      </c>
      <c r="AA630" s="148">
        <f>AA$77*'7. INPUT O&amp;N UC'!$L338*'7. INPUT O&amp;N UC'!$M338*(1+'7. INPUT O&amp;N UC'!$N338)</f>
        <v>0</v>
      </c>
      <c r="AB630" s="148">
        <f>AB$77*'7. INPUT O&amp;N UC'!$L338*'7. INPUT O&amp;N UC'!$M338*(1+'7. INPUT O&amp;N UC'!$N338)</f>
        <v>0</v>
      </c>
      <c r="AC630" s="148">
        <f>AC$77*'7. INPUT O&amp;N UC'!$L338*'7. INPUT O&amp;N UC'!$M338*(1+'7. INPUT O&amp;N UC'!$N338)</f>
        <v>0</v>
      </c>
      <c r="AD630" s="148">
        <f>AD$77*'7. INPUT O&amp;N UC'!$L338*'7. INPUT O&amp;N UC'!$M338*(1+'7. INPUT O&amp;N UC'!$N338)</f>
        <v>0</v>
      </c>
      <c r="AE630" s="148">
        <f>AE$77*'7. INPUT O&amp;N UC'!$L338*'7. INPUT O&amp;N UC'!$M338*(1+'7. INPUT O&amp;N UC'!$N338)</f>
        <v>0</v>
      </c>
      <c r="AF630" s="148">
        <f>AF$77*'7. INPUT O&amp;N UC'!$L338*'7. INPUT O&amp;N UC'!$M338*(1+'7. INPUT O&amp;N UC'!$N338)</f>
        <v>0</v>
      </c>
      <c r="AG630" s="148">
        <f>AG$77*'7. INPUT O&amp;N UC'!$L338*'7. INPUT O&amp;N UC'!$M338*(1+'7. INPUT O&amp;N UC'!$N338)</f>
        <v>0</v>
      </c>
      <c r="AH630" s="148">
        <f>AH$77*'7. INPUT O&amp;N UC'!$L338*'7. INPUT O&amp;N UC'!$M338*(1+'7. INPUT O&amp;N UC'!$N338)</f>
        <v>0</v>
      </c>
      <c r="AI630" s="148">
        <f>AI$77*'7. INPUT O&amp;N UC'!$L338*'7. INPUT O&amp;N UC'!$M338*(1+'7. INPUT O&amp;N UC'!$N338)</f>
        <v>0</v>
      </c>
      <c r="AJ630" s="148">
        <f>AJ$77*'7. INPUT O&amp;N UC'!$L338*'7. INPUT O&amp;N UC'!$M338*(1+'7. INPUT O&amp;N UC'!$N338)^2</f>
        <v>0</v>
      </c>
      <c r="AK630" s="148">
        <f>AK$77*'7. INPUT O&amp;N UC'!$L338*'7. INPUT O&amp;N UC'!$M338*(1+'7. INPUT O&amp;N UC'!$N338)^2</f>
        <v>0</v>
      </c>
      <c r="AL630" s="148">
        <f>AL$77*'7. INPUT O&amp;N UC'!$L338*'7. INPUT O&amp;N UC'!$M338*(1+'7. INPUT O&amp;N UC'!$N338)^2</f>
        <v>0</v>
      </c>
      <c r="AM630" s="148">
        <f>AM$77*'7. INPUT O&amp;N UC'!$L338*'7. INPUT O&amp;N UC'!$M338*(1+'7. INPUT O&amp;N UC'!$N338)^2</f>
        <v>0</v>
      </c>
      <c r="AN630" s="148">
        <f>AN$77*'7. INPUT O&amp;N UC'!$L338*'7. INPUT O&amp;N UC'!$M338*(1+'7. INPUT O&amp;N UC'!$N338)^2</f>
        <v>0</v>
      </c>
      <c r="AO630" s="148">
        <f>AO$77*'7. INPUT O&amp;N UC'!$L338*'7. INPUT O&amp;N UC'!$M338*(1+'7. INPUT O&amp;N UC'!$N338)^2</f>
        <v>0</v>
      </c>
      <c r="AP630" s="148">
        <f>AP$77*'7. INPUT O&amp;N UC'!$L338*'7. INPUT O&amp;N UC'!$M338*(1+'7. INPUT O&amp;N UC'!$N338)^2</f>
        <v>0</v>
      </c>
      <c r="AQ630" s="148">
        <f>AQ$77*'7. INPUT O&amp;N UC'!$L338*'7. INPUT O&amp;N UC'!$M338*(1+'7. INPUT O&amp;N UC'!$N338)^2</f>
        <v>0</v>
      </c>
      <c r="AR630" s="148">
        <f>AR$77*'7. INPUT O&amp;N UC'!$L338*'7. INPUT O&amp;N UC'!$M338*(1+'7. INPUT O&amp;N UC'!$N338)^2</f>
        <v>0</v>
      </c>
      <c r="AS630" s="148">
        <f>AS$77*'7. INPUT O&amp;N UC'!$L338*'7. INPUT O&amp;N UC'!$M338*(1+'7. INPUT O&amp;N UC'!$N338)^2</f>
        <v>0</v>
      </c>
      <c r="AT630" s="148">
        <f>AT$77*'7. INPUT O&amp;N UC'!$L338*'7. INPUT O&amp;N UC'!$M338*(1+'7. INPUT O&amp;N UC'!$N338)^2</f>
        <v>0</v>
      </c>
      <c r="AU630" s="148">
        <f>AU$77*'7. INPUT O&amp;N UC'!$L338*'7. INPUT O&amp;N UC'!$M338*(1+'7. INPUT O&amp;N UC'!$N338)^2</f>
        <v>0</v>
      </c>
      <c r="AV630" s="148">
        <f>AV$77*'7. INPUT O&amp;N UC'!$L338*'7. INPUT O&amp;N UC'!$M338*(1+'7. INPUT O&amp;N UC'!$N338)^3</f>
        <v>0</v>
      </c>
      <c r="AW630" s="148">
        <f>AW$77*'7. INPUT O&amp;N UC'!$L338*'7. INPUT O&amp;N UC'!$M338*(1+'7. INPUT O&amp;N UC'!$N338)^3</f>
        <v>0</v>
      </c>
      <c r="AX630" s="148">
        <f>AX$77*'7. INPUT O&amp;N UC'!$L338*'7. INPUT O&amp;N UC'!$M338*(1+'7. INPUT O&amp;N UC'!$N338)^3</f>
        <v>0</v>
      </c>
      <c r="AY630" s="148">
        <f>AY$77*'7. INPUT O&amp;N UC'!$L338*'7. INPUT O&amp;N UC'!$M338*(1+'7. INPUT O&amp;N UC'!$N338)^3</f>
        <v>0</v>
      </c>
      <c r="AZ630" s="148">
        <f>AZ$77*'7. INPUT O&amp;N UC'!$L338*'7. INPUT O&amp;N UC'!$M338*(1+'7. INPUT O&amp;N UC'!$N338)^3</f>
        <v>0</v>
      </c>
      <c r="BA630" s="148">
        <f>BA$77*'7. INPUT O&amp;N UC'!$L338*'7. INPUT O&amp;N UC'!$M338*(1+'7. INPUT O&amp;N UC'!$N338)^3</f>
        <v>0</v>
      </c>
      <c r="BB630" s="148">
        <f>BB$77*'7. INPUT O&amp;N UC'!$L338*'7. INPUT O&amp;N UC'!$M338*(1+'7. INPUT O&amp;N UC'!$N338)^3</f>
        <v>0</v>
      </c>
      <c r="BC630" s="148">
        <f>BC$77*'7. INPUT O&amp;N UC'!$L338*'7. INPUT O&amp;N UC'!$M338*(1+'7. INPUT O&amp;N UC'!$N338)^3</f>
        <v>0</v>
      </c>
      <c r="BD630" s="148">
        <f>BD$77*'7. INPUT O&amp;N UC'!$L338*'7. INPUT O&amp;N UC'!$M338*(1+'7. INPUT O&amp;N UC'!$N338)^3</f>
        <v>0</v>
      </c>
      <c r="BE630" s="148">
        <f>BE$77*'7. INPUT O&amp;N UC'!$L338*'7. INPUT O&amp;N UC'!$M338*(1+'7. INPUT O&amp;N UC'!$N338)^3</f>
        <v>0</v>
      </c>
      <c r="BF630" s="148">
        <f>BF$77*'7. INPUT O&amp;N UC'!$L338*'7. INPUT O&amp;N UC'!$M338*(1+'7. INPUT O&amp;N UC'!$N338)^3</f>
        <v>0</v>
      </c>
      <c r="BG630" s="148">
        <f>BG$77*'7. INPUT O&amp;N UC'!$L338*'7. INPUT O&amp;N UC'!$M338*(1+'7. INPUT O&amp;N UC'!$N338)^3</f>
        <v>0</v>
      </c>
      <c r="BH630" s="148">
        <f>BH$77*'7. INPUT O&amp;N UC'!$L338*'7. INPUT O&amp;N UC'!$M338*(1+'7. INPUT O&amp;N UC'!$N338)^4</f>
        <v>0</v>
      </c>
      <c r="BI630" s="148">
        <f>BI$77*'7. INPUT O&amp;N UC'!$L338*'7. INPUT O&amp;N UC'!$M338*(1+'7. INPUT O&amp;N UC'!$N338)^4</f>
        <v>0</v>
      </c>
      <c r="BJ630" s="148">
        <f>BJ$77*'7. INPUT O&amp;N UC'!$L338*'7. INPUT O&amp;N UC'!$M338*(1+'7. INPUT O&amp;N UC'!$N338)^4</f>
        <v>0</v>
      </c>
      <c r="BK630" s="148">
        <f>BK$77*'7. INPUT O&amp;N UC'!$L338*'7. INPUT O&amp;N UC'!$M338*(1+'7. INPUT O&amp;N UC'!$N338)^4</f>
        <v>0</v>
      </c>
      <c r="BL630" s="148">
        <f>BL$77*'7. INPUT O&amp;N UC'!$L338*'7. INPUT O&amp;N UC'!$M338*(1+'7. INPUT O&amp;N UC'!$N338)^4</f>
        <v>0</v>
      </c>
      <c r="BM630" s="148">
        <f>BM$77*'7. INPUT O&amp;N UC'!$L338*'7. INPUT O&amp;N UC'!$M338*(1+'7. INPUT O&amp;N UC'!$N338)^4</f>
        <v>0</v>
      </c>
      <c r="BN630" s="148">
        <f>BN$77*'7. INPUT O&amp;N UC'!$L338*'7. INPUT O&amp;N UC'!$M338*(1+'7. INPUT O&amp;N UC'!$N338)^4</f>
        <v>0</v>
      </c>
      <c r="BO630" s="148">
        <f>BO$77*'7. INPUT O&amp;N UC'!$L338*'7. INPUT O&amp;N UC'!$M338*(1+'7. INPUT O&amp;N UC'!$N338)^4</f>
        <v>0</v>
      </c>
      <c r="BP630" s="148">
        <f>BP$77*'7. INPUT O&amp;N UC'!$L338*'7. INPUT O&amp;N UC'!$M338*(1+'7. INPUT O&amp;N UC'!$N338)^4</f>
        <v>0</v>
      </c>
      <c r="BQ630" s="148">
        <f>BQ$77*'7. INPUT O&amp;N UC'!$L338*'7. INPUT O&amp;N UC'!$M338*(1+'7. INPUT O&amp;N UC'!$N338)^4</f>
        <v>0</v>
      </c>
      <c r="BR630" s="148">
        <f>BR$77*'7. INPUT O&amp;N UC'!$L338*'7. INPUT O&amp;N UC'!$M338*(1+'7. INPUT O&amp;N UC'!$N338)^4</f>
        <v>0</v>
      </c>
      <c r="BS630" s="148">
        <f>BS$77*'7. INPUT O&amp;N UC'!$L338*'7. INPUT O&amp;N UC'!$M338*(1+'7. INPUT O&amp;N UC'!$N338)^4</f>
        <v>0</v>
      </c>
    </row>
    <row r="631" spans="2:71" s="80" customFormat="1" outlineLevel="2">
      <c r="B631" s="129" t="str">
        <f>'7. INPUT O&amp;N UC'!D339</f>
        <v>O&amp;N UC-4.6.4-Item #8</v>
      </c>
      <c r="C631" s="129">
        <f>'7. INPUT O&amp;N UC'!F339</f>
        <v>0</v>
      </c>
      <c r="E631" s="148">
        <f t="shared" si="317"/>
        <v>0</v>
      </c>
      <c r="F631" s="148">
        <f t="shared" si="318"/>
        <v>0</v>
      </c>
      <c r="G631" s="148">
        <f t="shared" si="319"/>
        <v>0</v>
      </c>
      <c r="H631" s="148">
        <f t="shared" si="320"/>
        <v>0</v>
      </c>
      <c r="I631" s="148">
        <f t="shared" si="321"/>
        <v>0</v>
      </c>
      <c r="J631" s="148">
        <f t="shared" si="322"/>
        <v>0</v>
      </c>
      <c r="K631" s="157"/>
      <c r="L631" s="148">
        <f>L$77*'7. INPUT O&amp;N UC'!$L339*'7. INPUT O&amp;N UC'!$M339</f>
        <v>0</v>
      </c>
      <c r="M631" s="148">
        <f>M$77*'7. INPUT O&amp;N UC'!$L339*'7. INPUT O&amp;N UC'!$M339</f>
        <v>0</v>
      </c>
      <c r="N631" s="148">
        <f>N$77*'7. INPUT O&amp;N UC'!$L339*'7. INPUT O&amp;N UC'!$M339</f>
        <v>0</v>
      </c>
      <c r="O631" s="148">
        <f>O$77*'7. INPUT O&amp;N UC'!$L339*'7. INPUT O&amp;N UC'!$M339</f>
        <v>0</v>
      </c>
      <c r="P631" s="148">
        <f>P$77*'7. INPUT O&amp;N UC'!$L339*'7. INPUT O&amp;N UC'!$M339</f>
        <v>0</v>
      </c>
      <c r="Q631" s="148">
        <f>Q$77*'7. INPUT O&amp;N UC'!$L339*'7. INPUT O&amp;N UC'!$M339</f>
        <v>0</v>
      </c>
      <c r="R631" s="148">
        <f>R$77*'7. INPUT O&amp;N UC'!$L339*'7. INPUT O&amp;N UC'!$M339</f>
        <v>0</v>
      </c>
      <c r="S631" s="148">
        <f>S$77*'7. INPUT O&amp;N UC'!$L339*'7. INPUT O&amp;N UC'!$M339</f>
        <v>0</v>
      </c>
      <c r="T631" s="148">
        <f>T$77*'7. INPUT O&amp;N UC'!$L339*'7. INPUT O&amp;N UC'!$M339</f>
        <v>0</v>
      </c>
      <c r="U631" s="148">
        <f>U$77*'7. INPUT O&amp;N UC'!$L339*'7. INPUT O&amp;N UC'!$M339</f>
        <v>0</v>
      </c>
      <c r="V631" s="148">
        <f>V$77*'7. INPUT O&amp;N UC'!$L339*'7. INPUT O&amp;N UC'!$M339</f>
        <v>0</v>
      </c>
      <c r="W631" s="148">
        <f>W$77*'7. INPUT O&amp;N UC'!$L339*'7. INPUT O&amp;N UC'!$M339</f>
        <v>0</v>
      </c>
      <c r="X631" s="148">
        <f>X$77*'7. INPUT O&amp;N UC'!$L339*'7. INPUT O&amp;N UC'!$M339*(1+'7. INPUT O&amp;N UC'!$N339)</f>
        <v>0</v>
      </c>
      <c r="Y631" s="148">
        <f>Y$77*'7. INPUT O&amp;N UC'!$L339*'7. INPUT O&amp;N UC'!$M339*(1+'7. INPUT O&amp;N UC'!$N339)</f>
        <v>0</v>
      </c>
      <c r="Z631" s="148">
        <f>Z$77*'7. INPUT O&amp;N UC'!$L339*'7. INPUT O&amp;N UC'!$M339*(1+'7. INPUT O&amp;N UC'!$N339)</f>
        <v>0</v>
      </c>
      <c r="AA631" s="148">
        <f>AA$77*'7. INPUT O&amp;N UC'!$L339*'7. INPUT O&amp;N UC'!$M339*(1+'7. INPUT O&amp;N UC'!$N339)</f>
        <v>0</v>
      </c>
      <c r="AB631" s="148">
        <f>AB$77*'7. INPUT O&amp;N UC'!$L339*'7. INPUT O&amp;N UC'!$M339*(1+'7. INPUT O&amp;N UC'!$N339)</f>
        <v>0</v>
      </c>
      <c r="AC631" s="148">
        <f>AC$77*'7. INPUT O&amp;N UC'!$L339*'7. INPUT O&amp;N UC'!$M339*(1+'7. INPUT O&amp;N UC'!$N339)</f>
        <v>0</v>
      </c>
      <c r="AD631" s="148">
        <f>AD$77*'7. INPUT O&amp;N UC'!$L339*'7. INPUT O&amp;N UC'!$M339*(1+'7. INPUT O&amp;N UC'!$N339)</f>
        <v>0</v>
      </c>
      <c r="AE631" s="148">
        <f>AE$77*'7. INPUT O&amp;N UC'!$L339*'7. INPUT O&amp;N UC'!$M339*(1+'7. INPUT O&amp;N UC'!$N339)</f>
        <v>0</v>
      </c>
      <c r="AF631" s="148">
        <f>AF$77*'7. INPUT O&amp;N UC'!$L339*'7. INPUT O&amp;N UC'!$M339*(1+'7. INPUT O&amp;N UC'!$N339)</f>
        <v>0</v>
      </c>
      <c r="AG631" s="148">
        <f>AG$77*'7. INPUT O&amp;N UC'!$L339*'7. INPUT O&amp;N UC'!$M339*(1+'7. INPUT O&amp;N UC'!$N339)</f>
        <v>0</v>
      </c>
      <c r="AH631" s="148">
        <f>AH$77*'7. INPUT O&amp;N UC'!$L339*'7. INPUT O&amp;N UC'!$M339*(1+'7. INPUT O&amp;N UC'!$N339)</f>
        <v>0</v>
      </c>
      <c r="AI631" s="148">
        <f>AI$77*'7. INPUT O&amp;N UC'!$L339*'7. INPUT O&amp;N UC'!$M339*(1+'7. INPUT O&amp;N UC'!$N339)</f>
        <v>0</v>
      </c>
      <c r="AJ631" s="148">
        <f>AJ$77*'7. INPUT O&amp;N UC'!$L339*'7. INPUT O&amp;N UC'!$M339*(1+'7. INPUT O&amp;N UC'!$N339)^2</f>
        <v>0</v>
      </c>
      <c r="AK631" s="148">
        <f>AK$77*'7. INPUT O&amp;N UC'!$L339*'7. INPUT O&amp;N UC'!$M339*(1+'7. INPUT O&amp;N UC'!$N339)^2</f>
        <v>0</v>
      </c>
      <c r="AL631" s="148">
        <f>AL$77*'7. INPUT O&amp;N UC'!$L339*'7. INPUT O&amp;N UC'!$M339*(1+'7. INPUT O&amp;N UC'!$N339)^2</f>
        <v>0</v>
      </c>
      <c r="AM631" s="148">
        <f>AM$77*'7. INPUT O&amp;N UC'!$L339*'7. INPUT O&amp;N UC'!$M339*(1+'7. INPUT O&amp;N UC'!$N339)^2</f>
        <v>0</v>
      </c>
      <c r="AN631" s="148">
        <f>AN$77*'7. INPUT O&amp;N UC'!$L339*'7. INPUT O&amp;N UC'!$M339*(1+'7. INPUT O&amp;N UC'!$N339)^2</f>
        <v>0</v>
      </c>
      <c r="AO631" s="148">
        <f>AO$77*'7. INPUT O&amp;N UC'!$L339*'7. INPUT O&amp;N UC'!$M339*(1+'7. INPUT O&amp;N UC'!$N339)^2</f>
        <v>0</v>
      </c>
      <c r="AP631" s="148">
        <f>AP$77*'7. INPUT O&amp;N UC'!$L339*'7. INPUT O&amp;N UC'!$M339*(1+'7. INPUT O&amp;N UC'!$N339)^2</f>
        <v>0</v>
      </c>
      <c r="AQ631" s="148">
        <f>AQ$77*'7. INPUT O&amp;N UC'!$L339*'7. INPUT O&amp;N UC'!$M339*(1+'7. INPUT O&amp;N UC'!$N339)^2</f>
        <v>0</v>
      </c>
      <c r="AR631" s="148">
        <f>AR$77*'7. INPUT O&amp;N UC'!$L339*'7. INPUT O&amp;N UC'!$M339*(1+'7. INPUT O&amp;N UC'!$N339)^2</f>
        <v>0</v>
      </c>
      <c r="AS631" s="148">
        <f>AS$77*'7. INPUT O&amp;N UC'!$L339*'7. INPUT O&amp;N UC'!$M339*(1+'7. INPUT O&amp;N UC'!$N339)^2</f>
        <v>0</v>
      </c>
      <c r="AT631" s="148">
        <f>AT$77*'7. INPUT O&amp;N UC'!$L339*'7. INPUT O&amp;N UC'!$M339*(1+'7. INPUT O&amp;N UC'!$N339)^2</f>
        <v>0</v>
      </c>
      <c r="AU631" s="148">
        <f>AU$77*'7. INPUT O&amp;N UC'!$L339*'7. INPUT O&amp;N UC'!$M339*(1+'7. INPUT O&amp;N UC'!$N339)^2</f>
        <v>0</v>
      </c>
      <c r="AV631" s="148">
        <f>AV$77*'7. INPUT O&amp;N UC'!$L339*'7. INPUT O&amp;N UC'!$M339*(1+'7. INPUT O&amp;N UC'!$N339)^3</f>
        <v>0</v>
      </c>
      <c r="AW631" s="148">
        <f>AW$77*'7. INPUT O&amp;N UC'!$L339*'7. INPUT O&amp;N UC'!$M339*(1+'7. INPUT O&amp;N UC'!$N339)^3</f>
        <v>0</v>
      </c>
      <c r="AX631" s="148">
        <f>AX$77*'7. INPUT O&amp;N UC'!$L339*'7. INPUT O&amp;N UC'!$M339*(1+'7. INPUT O&amp;N UC'!$N339)^3</f>
        <v>0</v>
      </c>
      <c r="AY631" s="148">
        <f>AY$77*'7. INPUT O&amp;N UC'!$L339*'7. INPUT O&amp;N UC'!$M339*(1+'7. INPUT O&amp;N UC'!$N339)^3</f>
        <v>0</v>
      </c>
      <c r="AZ631" s="148">
        <f>AZ$77*'7. INPUT O&amp;N UC'!$L339*'7. INPUT O&amp;N UC'!$M339*(1+'7. INPUT O&amp;N UC'!$N339)^3</f>
        <v>0</v>
      </c>
      <c r="BA631" s="148">
        <f>BA$77*'7. INPUT O&amp;N UC'!$L339*'7. INPUT O&amp;N UC'!$M339*(1+'7. INPUT O&amp;N UC'!$N339)^3</f>
        <v>0</v>
      </c>
      <c r="BB631" s="148">
        <f>BB$77*'7. INPUT O&amp;N UC'!$L339*'7. INPUT O&amp;N UC'!$M339*(1+'7. INPUT O&amp;N UC'!$N339)^3</f>
        <v>0</v>
      </c>
      <c r="BC631" s="148">
        <f>BC$77*'7. INPUT O&amp;N UC'!$L339*'7. INPUT O&amp;N UC'!$M339*(1+'7. INPUT O&amp;N UC'!$N339)^3</f>
        <v>0</v>
      </c>
      <c r="BD631" s="148">
        <f>BD$77*'7. INPUT O&amp;N UC'!$L339*'7. INPUT O&amp;N UC'!$M339*(1+'7. INPUT O&amp;N UC'!$N339)^3</f>
        <v>0</v>
      </c>
      <c r="BE631" s="148">
        <f>BE$77*'7. INPUT O&amp;N UC'!$L339*'7. INPUT O&amp;N UC'!$M339*(1+'7. INPUT O&amp;N UC'!$N339)^3</f>
        <v>0</v>
      </c>
      <c r="BF631" s="148">
        <f>BF$77*'7. INPUT O&amp;N UC'!$L339*'7. INPUT O&amp;N UC'!$M339*(1+'7. INPUT O&amp;N UC'!$N339)^3</f>
        <v>0</v>
      </c>
      <c r="BG631" s="148">
        <f>BG$77*'7. INPUT O&amp;N UC'!$L339*'7. INPUT O&amp;N UC'!$M339*(1+'7. INPUT O&amp;N UC'!$N339)^3</f>
        <v>0</v>
      </c>
      <c r="BH631" s="148">
        <f>BH$77*'7. INPUT O&amp;N UC'!$L339*'7. INPUT O&amp;N UC'!$M339*(1+'7. INPUT O&amp;N UC'!$N339)^4</f>
        <v>0</v>
      </c>
      <c r="BI631" s="148">
        <f>BI$77*'7. INPUT O&amp;N UC'!$L339*'7. INPUT O&amp;N UC'!$M339*(1+'7. INPUT O&amp;N UC'!$N339)^4</f>
        <v>0</v>
      </c>
      <c r="BJ631" s="148">
        <f>BJ$77*'7. INPUT O&amp;N UC'!$L339*'7. INPUT O&amp;N UC'!$M339*(1+'7. INPUT O&amp;N UC'!$N339)^4</f>
        <v>0</v>
      </c>
      <c r="BK631" s="148">
        <f>BK$77*'7. INPUT O&amp;N UC'!$L339*'7. INPUT O&amp;N UC'!$M339*(1+'7. INPUT O&amp;N UC'!$N339)^4</f>
        <v>0</v>
      </c>
      <c r="BL631" s="148">
        <f>BL$77*'7. INPUT O&amp;N UC'!$L339*'7. INPUT O&amp;N UC'!$M339*(1+'7. INPUT O&amp;N UC'!$N339)^4</f>
        <v>0</v>
      </c>
      <c r="BM631" s="148">
        <f>BM$77*'7. INPUT O&amp;N UC'!$L339*'7. INPUT O&amp;N UC'!$M339*(1+'7. INPUT O&amp;N UC'!$N339)^4</f>
        <v>0</v>
      </c>
      <c r="BN631" s="148">
        <f>BN$77*'7. INPUT O&amp;N UC'!$L339*'7. INPUT O&amp;N UC'!$M339*(1+'7. INPUT O&amp;N UC'!$N339)^4</f>
        <v>0</v>
      </c>
      <c r="BO631" s="148">
        <f>BO$77*'7. INPUT O&amp;N UC'!$L339*'7. INPUT O&amp;N UC'!$M339*(1+'7. INPUT O&amp;N UC'!$N339)^4</f>
        <v>0</v>
      </c>
      <c r="BP631" s="148">
        <f>BP$77*'7. INPUT O&amp;N UC'!$L339*'7. INPUT O&amp;N UC'!$M339*(1+'7. INPUT O&amp;N UC'!$N339)^4</f>
        <v>0</v>
      </c>
      <c r="BQ631" s="148">
        <f>BQ$77*'7. INPUT O&amp;N UC'!$L339*'7. INPUT O&amp;N UC'!$M339*(1+'7. INPUT O&amp;N UC'!$N339)^4</f>
        <v>0</v>
      </c>
      <c r="BR631" s="148">
        <f>BR$77*'7. INPUT O&amp;N UC'!$L339*'7. INPUT O&amp;N UC'!$M339*(1+'7. INPUT O&amp;N UC'!$N339)^4</f>
        <v>0</v>
      </c>
      <c r="BS631" s="148">
        <f>BS$77*'7. INPUT O&amp;N UC'!$L339*'7. INPUT O&amp;N UC'!$M339*(1+'7. INPUT O&amp;N UC'!$N339)^4</f>
        <v>0</v>
      </c>
    </row>
    <row r="632" spans="2:71" s="80" customFormat="1" outlineLevel="2">
      <c r="B632" s="129" t="str">
        <f>'7. INPUT O&amp;N UC'!D340</f>
        <v>O&amp;N UC-4.6.4-Item #9</v>
      </c>
      <c r="C632" s="129">
        <f>'7. INPUT O&amp;N UC'!F340</f>
        <v>0</v>
      </c>
      <c r="E632" s="148">
        <f t="shared" si="317"/>
        <v>0</v>
      </c>
      <c r="F632" s="148">
        <f t="shared" si="318"/>
        <v>0</v>
      </c>
      <c r="G632" s="148">
        <f t="shared" si="319"/>
        <v>0</v>
      </c>
      <c r="H632" s="148">
        <f t="shared" si="320"/>
        <v>0</v>
      </c>
      <c r="I632" s="148">
        <f t="shared" si="321"/>
        <v>0</v>
      </c>
      <c r="J632" s="148">
        <f t="shared" si="322"/>
        <v>0</v>
      </c>
      <c r="K632" s="157"/>
      <c r="L632" s="148">
        <f>L$77*'7. INPUT O&amp;N UC'!$L340*'7. INPUT O&amp;N UC'!$M340</f>
        <v>0</v>
      </c>
      <c r="M632" s="148">
        <f>M$77*'7. INPUT O&amp;N UC'!$L340*'7. INPUT O&amp;N UC'!$M340</f>
        <v>0</v>
      </c>
      <c r="N632" s="148">
        <f>N$77*'7. INPUT O&amp;N UC'!$L340*'7. INPUT O&amp;N UC'!$M340</f>
        <v>0</v>
      </c>
      <c r="O632" s="148">
        <f>O$77*'7. INPUT O&amp;N UC'!$L340*'7. INPUT O&amp;N UC'!$M340</f>
        <v>0</v>
      </c>
      <c r="P632" s="148">
        <f>P$77*'7. INPUT O&amp;N UC'!$L340*'7. INPUT O&amp;N UC'!$M340</f>
        <v>0</v>
      </c>
      <c r="Q632" s="148">
        <f>Q$77*'7. INPUT O&amp;N UC'!$L340*'7. INPUT O&amp;N UC'!$M340</f>
        <v>0</v>
      </c>
      <c r="R632" s="148">
        <f>R$77*'7. INPUT O&amp;N UC'!$L340*'7. INPUT O&amp;N UC'!$M340</f>
        <v>0</v>
      </c>
      <c r="S632" s="148">
        <f>S$77*'7. INPUT O&amp;N UC'!$L340*'7. INPUT O&amp;N UC'!$M340</f>
        <v>0</v>
      </c>
      <c r="T632" s="148">
        <f>T$77*'7. INPUT O&amp;N UC'!$L340*'7. INPUT O&amp;N UC'!$M340</f>
        <v>0</v>
      </c>
      <c r="U632" s="148">
        <f>U$77*'7. INPUT O&amp;N UC'!$L340*'7. INPUT O&amp;N UC'!$M340</f>
        <v>0</v>
      </c>
      <c r="V632" s="148">
        <f>V$77*'7. INPUT O&amp;N UC'!$L340*'7. INPUT O&amp;N UC'!$M340</f>
        <v>0</v>
      </c>
      <c r="W632" s="148">
        <f>W$77*'7. INPUT O&amp;N UC'!$L340*'7. INPUT O&amp;N UC'!$M340</f>
        <v>0</v>
      </c>
      <c r="X632" s="148">
        <f>X$77*'7. INPUT O&amp;N UC'!$L340*'7. INPUT O&amp;N UC'!$M340*(1+'7. INPUT O&amp;N UC'!$N340)</f>
        <v>0</v>
      </c>
      <c r="Y632" s="148">
        <f>Y$77*'7. INPUT O&amp;N UC'!$L340*'7. INPUT O&amp;N UC'!$M340*(1+'7. INPUT O&amp;N UC'!$N340)</f>
        <v>0</v>
      </c>
      <c r="Z632" s="148">
        <f>Z$77*'7. INPUT O&amp;N UC'!$L340*'7. INPUT O&amp;N UC'!$M340*(1+'7. INPUT O&amp;N UC'!$N340)</f>
        <v>0</v>
      </c>
      <c r="AA632" s="148">
        <f>AA$77*'7. INPUT O&amp;N UC'!$L340*'7. INPUT O&amp;N UC'!$M340*(1+'7. INPUT O&amp;N UC'!$N340)</f>
        <v>0</v>
      </c>
      <c r="AB632" s="148">
        <f>AB$77*'7. INPUT O&amp;N UC'!$L340*'7. INPUT O&amp;N UC'!$M340*(1+'7. INPUT O&amp;N UC'!$N340)</f>
        <v>0</v>
      </c>
      <c r="AC632" s="148">
        <f>AC$77*'7. INPUT O&amp;N UC'!$L340*'7. INPUT O&amp;N UC'!$M340*(1+'7. INPUT O&amp;N UC'!$N340)</f>
        <v>0</v>
      </c>
      <c r="AD632" s="148">
        <f>AD$77*'7. INPUT O&amp;N UC'!$L340*'7. INPUT O&amp;N UC'!$M340*(1+'7. INPUT O&amp;N UC'!$N340)</f>
        <v>0</v>
      </c>
      <c r="AE632" s="148">
        <f>AE$77*'7. INPUT O&amp;N UC'!$L340*'7. INPUT O&amp;N UC'!$M340*(1+'7. INPUT O&amp;N UC'!$N340)</f>
        <v>0</v>
      </c>
      <c r="AF632" s="148">
        <f>AF$77*'7. INPUT O&amp;N UC'!$L340*'7. INPUT O&amp;N UC'!$M340*(1+'7. INPUT O&amp;N UC'!$N340)</f>
        <v>0</v>
      </c>
      <c r="AG632" s="148">
        <f>AG$77*'7. INPUT O&amp;N UC'!$L340*'7. INPUT O&amp;N UC'!$M340*(1+'7. INPUT O&amp;N UC'!$N340)</f>
        <v>0</v>
      </c>
      <c r="AH632" s="148">
        <f>AH$77*'7. INPUT O&amp;N UC'!$L340*'7. INPUT O&amp;N UC'!$M340*(1+'7. INPUT O&amp;N UC'!$N340)</f>
        <v>0</v>
      </c>
      <c r="AI632" s="148">
        <f>AI$77*'7. INPUT O&amp;N UC'!$L340*'7. INPUT O&amp;N UC'!$M340*(1+'7. INPUT O&amp;N UC'!$N340)</f>
        <v>0</v>
      </c>
      <c r="AJ632" s="148">
        <f>AJ$77*'7. INPUT O&amp;N UC'!$L340*'7. INPUT O&amp;N UC'!$M340*(1+'7. INPUT O&amp;N UC'!$N340)^2</f>
        <v>0</v>
      </c>
      <c r="AK632" s="148">
        <f>AK$77*'7. INPUT O&amp;N UC'!$L340*'7. INPUT O&amp;N UC'!$M340*(1+'7. INPUT O&amp;N UC'!$N340)^2</f>
        <v>0</v>
      </c>
      <c r="AL632" s="148">
        <f>AL$77*'7. INPUT O&amp;N UC'!$L340*'7. INPUT O&amp;N UC'!$M340*(1+'7. INPUT O&amp;N UC'!$N340)^2</f>
        <v>0</v>
      </c>
      <c r="AM632" s="148">
        <f>AM$77*'7. INPUT O&amp;N UC'!$L340*'7. INPUT O&amp;N UC'!$M340*(1+'7. INPUT O&amp;N UC'!$N340)^2</f>
        <v>0</v>
      </c>
      <c r="AN632" s="148">
        <f>AN$77*'7. INPUT O&amp;N UC'!$L340*'7. INPUT O&amp;N UC'!$M340*(1+'7. INPUT O&amp;N UC'!$N340)^2</f>
        <v>0</v>
      </c>
      <c r="AO632" s="148">
        <f>AO$77*'7. INPUT O&amp;N UC'!$L340*'7. INPUT O&amp;N UC'!$M340*(1+'7. INPUT O&amp;N UC'!$N340)^2</f>
        <v>0</v>
      </c>
      <c r="AP632" s="148">
        <f>AP$77*'7. INPUT O&amp;N UC'!$L340*'7. INPUT O&amp;N UC'!$M340*(1+'7. INPUT O&amp;N UC'!$N340)^2</f>
        <v>0</v>
      </c>
      <c r="AQ632" s="148">
        <f>AQ$77*'7. INPUT O&amp;N UC'!$L340*'7. INPUT O&amp;N UC'!$M340*(1+'7. INPUT O&amp;N UC'!$N340)^2</f>
        <v>0</v>
      </c>
      <c r="AR632" s="148">
        <f>AR$77*'7. INPUT O&amp;N UC'!$L340*'7. INPUT O&amp;N UC'!$M340*(1+'7. INPUT O&amp;N UC'!$N340)^2</f>
        <v>0</v>
      </c>
      <c r="AS632" s="148">
        <f>AS$77*'7. INPUT O&amp;N UC'!$L340*'7. INPUT O&amp;N UC'!$M340*(1+'7. INPUT O&amp;N UC'!$N340)^2</f>
        <v>0</v>
      </c>
      <c r="AT632" s="148">
        <f>AT$77*'7. INPUT O&amp;N UC'!$L340*'7. INPUT O&amp;N UC'!$M340*(1+'7. INPUT O&amp;N UC'!$N340)^2</f>
        <v>0</v>
      </c>
      <c r="AU632" s="148">
        <f>AU$77*'7. INPUT O&amp;N UC'!$L340*'7. INPUT O&amp;N UC'!$M340*(1+'7. INPUT O&amp;N UC'!$N340)^2</f>
        <v>0</v>
      </c>
      <c r="AV632" s="148">
        <f>AV$77*'7. INPUT O&amp;N UC'!$L340*'7. INPUT O&amp;N UC'!$M340*(1+'7. INPUT O&amp;N UC'!$N340)^3</f>
        <v>0</v>
      </c>
      <c r="AW632" s="148">
        <f>AW$77*'7. INPUT O&amp;N UC'!$L340*'7. INPUT O&amp;N UC'!$M340*(1+'7. INPUT O&amp;N UC'!$N340)^3</f>
        <v>0</v>
      </c>
      <c r="AX632" s="148">
        <f>AX$77*'7. INPUT O&amp;N UC'!$L340*'7. INPUT O&amp;N UC'!$M340*(1+'7. INPUT O&amp;N UC'!$N340)^3</f>
        <v>0</v>
      </c>
      <c r="AY632" s="148">
        <f>AY$77*'7. INPUT O&amp;N UC'!$L340*'7. INPUT O&amp;N UC'!$M340*(1+'7. INPUT O&amp;N UC'!$N340)^3</f>
        <v>0</v>
      </c>
      <c r="AZ632" s="148">
        <f>AZ$77*'7. INPUT O&amp;N UC'!$L340*'7. INPUT O&amp;N UC'!$M340*(1+'7. INPUT O&amp;N UC'!$N340)^3</f>
        <v>0</v>
      </c>
      <c r="BA632" s="148">
        <f>BA$77*'7. INPUT O&amp;N UC'!$L340*'7. INPUT O&amp;N UC'!$M340*(1+'7. INPUT O&amp;N UC'!$N340)^3</f>
        <v>0</v>
      </c>
      <c r="BB632" s="148">
        <f>BB$77*'7. INPUT O&amp;N UC'!$L340*'7. INPUT O&amp;N UC'!$M340*(1+'7. INPUT O&amp;N UC'!$N340)^3</f>
        <v>0</v>
      </c>
      <c r="BC632" s="148">
        <f>BC$77*'7. INPUT O&amp;N UC'!$L340*'7. INPUT O&amp;N UC'!$M340*(1+'7. INPUT O&amp;N UC'!$N340)^3</f>
        <v>0</v>
      </c>
      <c r="BD632" s="148">
        <f>BD$77*'7. INPUT O&amp;N UC'!$L340*'7. INPUT O&amp;N UC'!$M340*(1+'7. INPUT O&amp;N UC'!$N340)^3</f>
        <v>0</v>
      </c>
      <c r="BE632" s="148">
        <f>BE$77*'7. INPUT O&amp;N UC'!$L340*'7. INPUT O&amp;N UC'!$M340*(1+'7. INPUT O&amp;N UC'!$N340)^3</f>
        <v>0</v>
      </c>
      <c r="BF632" s="148">
        <f>BF$77*'7. INPUT O&amp;N UC'!$L340*'7. INPUT O&amp;N UC'!$M340*(1+'7. INPUT O&amp;N UC'!$N340)^3</f>
        <v>0</v>
      </c>
      <c r="BG632" s="148">
        <f>BG$77*'7. INPUT O&amp;N UC'!$L340*'7. INPUT O&amp;N UC'!$M340*(1+'7. INPUT O&amp;N UC'!$N340)^3</f>
        <v>0</v>
      </c>
      <c r="BH632" s="148">
        <f>BH$77*'7. INPUT O&amp;N UC'!$L340*'7. INPUT O&amp;N UC'!$M340*(1+'7. INPUT O&amp;N UC'!$N340)^4</f>
        <v>0</v>
      </c>
      <c r="BI632" s="148">
        <f>BI$77*'7. INPUT O&amp;N UC'!$L340*'7. INPUT O&amp;N UC'!$M340*(1+'7. INPUT O&amp;N UC'!$N340)^4</f>
        <v>0</v>
      </c>
      <c r="BJ632" s="148">
        <f>BJ$77*'7. INPUT O&amp;N UC'!$L340*'7. INPUT O&amp;N UC'!$M340*(1+'7. INPUT O&amp;N UC'!$N340)^4</f>
        <v>0</v>
      </c>
      <c r="BK632" s="148">
        <f>BK$77*'7. INPUT O&amp;N UC'!$L340*'7. INPUT O&amp;N UC'!$M340*(1+'7. INPUT O&amp;N UC'!$N340)^4</f>
        <v>0</v>
      </c>
      <c r="BL632" s="148">
        <f>BL$77*'7. INPUT O&amp;N UC'!$L340*'7. INPUT O&amp;N UC'!$M340*(1+'7. INPUT O&amp;N UC'!$N340)^4</f>
        <v>0</v>
      </c>
      <c r="BM632" s="148">
        <f>BM$77*'7. INPUT O&amp;N UC'!$L340*'7. INPUT O&amp;N UC'!$M340*(1+'7. INPUT O&amp;N UC'!$N340)^4</f>
        <v>0</v>
      </c>
      <c r="BN632" s="148">
        <f>BN$77*'7. INPUT O&amp;N UC'!$L340*'7. INPUT O&amp;N UC'!$M340*(1+'7. INPUT O&amp;N UC'!$N340)^4</f>
        <v>0</v>
      </c>
      <c r="BO632" s="148">
        <f>BO$77*'7. INPUT O&amp;N UC'!$L340*'7. INPUT O&amp;N UC'!$M340*(1+'7. INPUT O&amp;N UC'!$N340)^4</f>
        <v>0</v>
      </c>
      <c r="BP632" s="148">
        <f>BP$77*'7. INPUT O&amp;N UC'!$L340*'7. INPUT O&amp;N UC'!$M340*(1+'7. INPUT O&amp;N UC'!$N340)^4</f>
        <v>0</v>
      </c>
      <c r="BQ632" s="148">
        <f>BQ$77*'7. INPUT O&amp;N UC'!$L340*'7. INPUT O&amp;N UC'!$M340*(1+'7. INPUT O&amp;N UC'!$N340)^4</f>
        <v>0</v>
      </c>
      <c r="BR632" s="148">
        <f>BR$77*'7. INPUT O&amp;N UC'!$L340*'7. INPUT O&amp;N UC'!$M340*(1+'7. INPUT O&amp;N UC'!$N340)^4</f>
        <v>0</v>
      </c>
      <c r="BS632" s="148">
        <f>BS$77*'7. INPUT O&amp;N UC'!$L340*'7. INPUT O&amp;N UC'!$M340*(1+'7. INPUT O&amp;N UC'!$N340)^4</f>
        <v>0</v>
      </c>
    </row>
    <row r="633" spans="2:71" s="80" customFormat="1" outlineLevel="2">
      <c r="B633" s="134" t="str">
        <f>'7. INPUT O&amp;N UC'!D341</f>
        <v>O&amp;N UC-4.6.4-Item #10</v>
      </c>
      <c r="C633" s="134">
        <f>'7. INPUT O&amp;N UC'!F341</f>
        <v>0</v>
      </c>
      <c r="E633" s="149">
        <f>F633+G633+H633+I633+J633</f>
        <v>0</v>
      </c>
      <c r="F633" s="149">
        <f t="shared" si="318"/>
        <v>0</v>
      </c>
      <c r="G633" s="149">
        <f t="shared" si="319"/>
        <v>0</v>
      </c>
      <c r="H633" s="149">
        <f t="shared" si="320"/>
        <v>0</v>
      </c>
      <c r="I633" s="149">
        <f t="shared" si="321"/>
        <v>0</v>
      </c>
      <c r="J633" s="149">
        <f t="shared" si="322"/>
        <v>0</v>
      </c>
      <c r="K633" s="157"/>
      <c r="L633" s="149">
        <f>L$77*'7. INPUT O&amp;N UC'!$L341*'7. INPUT O&amp;N UC'!$M341</f>
        <v>0</v>
      </c>
      <c r="M633" s="149">
        <f>M$77*'7. INPUT O&amp;N UC'!$L341*'7. INPUT O&amp;N UC'!$M341</f>
        <v>0</v>
      </c>
      <c r="N633" s="149">
        <f>N$77*'7. INPUT O&amp;N UC'!$L341*'7. INPUT O&amp;N UC'!$M341</f>
        <v>0</v>
      </c>
      <c r="O633" s="149">
        <f>O$77*'7. INPUT O&amp;N UC'!$L341*'7. INPUT O&amp;N UC'!$M341</f>
        <v>0</v>
      </c>
      <c r="P633" s="149">
        <f>P$77*'7. INPUT O&amp;N UC'!$L341*'7. INPUT O&amp;N UC'!$M341</f>
        <v>0</v>
      </c>
      <c r="Q633" s="149">
        <f>Q$77*'7. INPUT O&amp;N UC'!$L341*'7. INPUT O&amp;N UC'!$M341</f>
        <v>0</v>
      </c>
      <c r="R633" s="149">
        <f>R$77*'7. INPUT O&amp;N UC'!$L341*'7. INPUT O&amp;N UC'!$M341</f>
        <v>0</v>
      </c>
      <c r="S633" s="149">
        <f>S$77*'7. INPUT O&amp;N UC'!$L341*'7. INPUT O&amp;N UC'!$M341</f>
        <v>0</v>
      </c>
      <c r="T633" s="149">
        <f>T$77*'7. INPUT O&amp;N UC'!$L341*'7. INPUT O&amp;N UC'!$M341</f>
        <v>0</v>
      </c>
      <c r="U633" s="149">
        <f>U$77*'7. INPUT O&amp;N UC'!$L341*'7. INPUT O&amp;N UC'!$M341</f>
        <v>0</v>
      </c>
      <c r="V633" s="149">
        <f>V$77*'7. INPUT O&amp;N UC'!$L341*'7. INPUT O&amp;N UC'!$M341</f>
        <v>0</v>
      </c>
      <c r="W633" s="149">
        <f>W$77*'7. INPUT O&amp;N UC'!$L341*'7. INPUT O&amp;N UC'!$M341</f>
        <v>0</v>
      </c>
      <c r="X633" s="149">
        <f>X$77*'7. INPUT O&amp;N UC'!$L341*'7. INPUT O&amp;N UC'!$M341*(1+'7. INPUT O&amp;N UC'!$N341)</f>
        <v>0</v>
      </c>
      <c r="Y633" s="149">
        <f>Y$77*'7. INPUT O&amp;N UC'!$L341*'7. INPUT O&amp;N UC'!$M341*(1+'7. INPUT O&amp;N UC'!$N341)</f>
        <v>0</v>
      </c>
      <c r="Z633" s="149">
        <f>Z$77*'7. INPUT O&amp;N UC'!$L341*'7. INPUT O&amp;N UC'!$M341*(1+'7. INPUT O&amp;N UC'!$N341)</f>
        <v>0</v>
      </c>
      <c r="AA633" s="149">
        <f>AA$77*'7. INPUT O&amp;N UC'!$L341*'7. INPUT O&amp;N UC'!$M341*(1+'7. INPUT O&amp;N UC'!$N341)</f>
        <v>0</v>
      </c>
      <c r="AB633" s="149">
        <f>AB$77*'7. INPUT O&amp;N UC'!$L341*'7. INPUT O&amp;N UC'!$M341*(1+'7. INPUT O&amp;N UC'!$N341)</f>
        <v>0</v>
      </c>
      <c r="AC633" s="149">
        <f>AC$77*'7. INPUT O&amp;N UC'!$L341*'7. INPUT O&amp;N UC'!$M341*(1+'7. INPUT O&amp;N UC'!$N341)</f>
        <v>0</v>
      </c>
      <c r="AD633" s="149">
        <f>AD$77*'7. INPUT O&amp;N UC'!$L341*'7. INPUT O&amp;N UC'!$M341*(1+'7. INPUT O&amp;N UC'!$N341)</f>
        <v>0</v>
      </c>
      <c r="AE633" s="149">
        <f>AE$77*'7. INPUT O&amp;N UC'!$L341*'7. INPUT O&amp;N UC'!$M341*(1+'7. INPUT O&amp;N UC'!$N341)</f>
        <v>0</v>
      </c>
      <c r="AF633" s="149">
        <f>AF$77*'7. INPUT O&amp;N UC'!$L341*'7. INPUT O&amp;N UC'!$M341*(1+'7. INPUT O&amp;N UC'!$N341)</f>
        <v>0</v>
      </c>
      <c r="AG633" s="149">
        <f>AG$77*'7. INPUT O&amp;N UC'!$L341*'7. INPUT O&amp;N UC'!$M341*(1+'7. INPUT O&amp;N UC'!$N341)</f>
        <v>0</v>
      </c>
      <c r="AH633" s="149">
        <f>AH$77*'7. INPUT O&amp;N UC'!$L341*'7. INPUT O&amp;N UC'!$M341*(1+'7. INPUT O&amp;N UC'!$N341)</f>
        <v>0</v>
      </c>
      <c r="AI633" s="149">
        <f>AI$77*'7. INPUT O&amp;N UC'!$L341*'7. INPUT O&amp;N UC'!$M341*(1+'7. INPUT O&amp;N UC'!$N341)</f>
        <v>0</v>
      </c>
      <c r="AJ633" s="149">
        <f>AJ$77*'7. INPUT O&amp;N UC'!$L341*'7. INPUT O&amp;N UC'!$M341*(1+'7. INPUT O&amp;N UC'!$N341)^2</f>
        <v>0</v>
      </c>
      <c r="AK633" s="149">
        <f>AK$77*'7. INPUT O&amp;N UC'!$L341*'7. INPUT O&amp;N UC'!$M341*(1+'7. INPUT O&amp;N UC'!$N341)^2</f>
        <v>0</v>
      </c>
      <c r="AL633" s="149">
        <f>AL$77*'7. INPUT O&amp;N UC'!$L341*'7. INPUT O&amp;N UC'!$M341*(1+'7. INPUT O&amp;N UC'!$N341)^2</f>
        <v>0</v>
      </c>
      <c r="AM633" s="149">
        <f>AM$77*'7. INPUT O&amp;N UC'!$L341*'7. INPUT O&amp;N UC'!$M341*(1+'7. INPUT O&amp;N UC'!$N341)^2</f>
        <v>0</v>
      </c>
      <c r="AN633" s="149">
        <f>AN$77*'7. INPUT O&amp;N UC'!$L341*'7. INPUT O&amp;N UC'!$M341*(1+'7. INPUT O&amp;N UC'!$N341)^2</f>
        <v>0</v>
      </c>
      <c r="AO633" s="149">
        <f>AO$77*'7. INPUT O&amp;N UC'!$L341*'7. INPUT O&amp;N UC'!$M341*(1+'7. INPUT O&amp;N UC'!$N341)^2</f>
        <v>0</v>
      </c>
      <c r="AP633" s="149">
        <f>AP$77*'7. INPUT O&amp;N UC'!$L341*'7. INPUT O&amp;N UC'!$M341*(1+'7. INPUT O&amp;N UC'!$N341)^2</f>
        <v>0</v>
      </c>
      <c r="AQ633" s="149">
        <f>AQ$77*'7. INPUT O&amp;N UC'!$L341*'7. INPUT O&amp;N UC'!$M341*(1+'7. INPUT O&amp;N UC'!$N341)^2</f>
        <v>0</v>
      </c>
      <c r="AR633" s="149">
        <f>AR$77*'7. INPUT O&amp;N UC'!$L341*'7. INPUT O&amp;N UC'!$M341*(1+'7. INPUT O&amp;N UC'!$N341)^2</f>
        <v>0</v>
      </c>
      <c r="AS633" s="149">
        <f>AS$77*'7. INPUT O&amp;N UC'!$L341*'7. INPUT O&amp;N UC'!$M341*(1+'7. INPUT O&amp;N UC'!$N341)^2</f>
        <v>0</v>
      </c>
      <c r="AT633" s="149">
        <f>AT$77*'7. INPUT O&amp;N UC'!$L341*'7. INPUT O&amp;N UC'!$M341*(1+'7. INPUT O&amp;N UC'!$N341)^2</f>
        <v>0</v>
      </c>
      <c r="AU633" s="149">
        <f>AU$77*'7. INPUT O&amp;N UC'!$L341*'7. INPUT O&amp;N UC'!$M341*(1+'7. INPUT O&amp;N UC'!$N341)^2</f>
        <v>0</v>
      </c>
      <c r="AV633" s="149">
        <f>AV$77*'7. INPUT O&amp;N UC'!$L341*'7. INPUT O&amp;N UC'!$M341*(1+'7. INPUT O&amp;N UC'!$N341)^3</f>
        <v>0</v>
      </c>
      <c r="AW633" s="149">
        <f>AW$77*'7. INPUT O&amp;N UC'!$L341*'7. INPUT O&amp;N UC'!$M341*(1+'7. INPUT O&amp;N UC'!$N341)^3</f>
        <v>0</v>
      </c>
      <c r="AX633" s="149">
        <f>AX$77*'7. INPUT O&amp;N UC'!$L341*'7. INPUT O&amp;N UC'!$M341*(1+'7. INPUT O&amp;N UC'!$N341)^3</f>
        <v>0</v>
      </c>
      <c r="AY633" s="149">
        <f>AY$77*'7. INPUT O&amp;N UC'!$L341*'7. INPUT O&amp;N UC'!$M341*(1+'7. INPUT O&amp;N UC'!$N341)^3</f>
        <v>0</v>
      </c>
      <c r="AZ633" s="149">
        <f>AZ$77*'7. INPUT O&amp;N UC'!$L341*'7. INPUT O&amp;N UC'!$M341*(1+'7. INPUT O&amp;N UC'!$N341)^3</f>
        <v>0</v>
      </c>
      <c r="BA633" s="149">
        <f>BA$77*'7. INPUT O&amp;N UC'!$L341*'7. INPUT O&amp;N UC'!$M341*(1+'7. INPUT O&amp;N UC'!$N341)^3</f>
        <v>0</v>
      </c>
      <c r="BB633" s="149">
        <f>BB$77*'7. INPUT O&amp;N UC'!$L341*'7. INPUT O&amp;N UC'!$M341*(1+'7. INPUT O&amp;N UC'!$N341)^3</f>
        <v>0</v>
      </c>
      <c r="BC633" s="149">
        <f>BC$77*'7. INPUT O&amp;N UC'!$L341*'7. INPUT O&amp;N UC'!$M341*(1+'7. INPUT O&amp;N UC'!$N341)^3</f>
        <v>0</v>
      </c>
      <c r="BD633" s="149">
        <f>BD$77*'7. INPUT O&amp;N UC'!$L341*'7. INPUT O&amp;N UC'!$M341*(1+'7. INPUT O&amp;N UC'!$N341)^3</f>
        <v>0</v>
      </c>
      <c r="BE633" s="149">
        <f>BE$77*'7. INPUT O&amp;N UC'!$L341*'7. INPUT O&amp;N UC'!$M341*(1+'7. INPUT O&amp;N UC'!$N341)^3</f>
        <v>0</v>
      </c>
      <c r="BF633" s="149">
        <f>BF$77*'7. INPUT O&amp;N UC'!$L341*'7. INPUT O&amp;N UC'!$M341*(1+'7. INPUT O&amp;N UC'!$N341)^3</f>
        <v>0</v>
      </c>
      <c r="BG633" s="149">
        <f>BG$77*'7. INPUT O&amp;N UC'!$L341*'7. INPUT O&amp;N UC'!$M341*(1+'7. INPUT O&amp;N UC'!$N341)^3</f>
        <v>0</v>
      </c>
      <c r="BH633" s="149">
        <f>BH$77*'7. INPUT O&amp;N UC'!$L341*'7. INPUT O&amp;N UC'!$M341*(1+'7. INPUT O&amp;N UC'!$N341)^4</f>
        <v>0</v>
      </c>
      <c r="BI633" s="149">
        <f>BI$77*'7. INPUT O&amp;N UC'!$L341*'7. INPUT O&amp;N UC'!$M341*(1+'7. INPUT O&amp;N UC'!$N341)^4</f>
        <v>0</v>
      </c>
      <c r="BJ633" s="149">
        <f>BJ$77*'7. INPUT O&amp;N UC'!$L341*'7. INPUT O&amp;N UC'!$M341*(1+'7. INPUT O&amp;N UC'!$N341)^4</f>
        <v>0</v>
      </c>
      <c r="BK633" s="149">
        <f>BK$77*'7. INPUT O&amp;N UC'!$L341*'7. INPUT O&amp;N UC'!$M341*(1+'7. INPUT O&amp;N UC'!$N341)^4</f>
        <v>0</v>
      </c>
      <c r="BL633" s="149">
        <f>BL$77*'7. INPUT O&amp;N UC'!$L341*'7. INPUT O&amp;N UC'!$M341*(1+'7. INPUT O&amp;N UC'!$N341)^4</f>
        <v>0</v>
      </c>
      <c r="BM633" s="149">
        <f>BM$77*'7. INPUT O&amp;N UC'!$L341*'7. INPUT O&amp;N UC'!$M341*(1+'7. INPUT O&amp;N UC'!$N341)^4</f>
        <v>0</v>
      </c>
      <c r="BN633" s="149">
        <f>BN$77*'7. INPUT O&amp;N UC'!$L341*'7. INPUT O&amp;N UC'!$M341*(1+'7. INPUT O&amp;N UC'!$N341)^4</f>
        <v>0</v>
      </c>
      <c r="BO633" s="149">
        <f>BO$77*'7. INPUT O&amp;N UC'!$L341*'7. INPUT O&amp;N UC'!$M341*(1+'7. INPUT O&amp;N UC'!$N341)^4</f>
        <v>0</v>
      </c>
      <c r="BP633" s="149">
        <f>BP$77*'7. INPUT O&amp;N UC'!$L341*'7. INPUT O&amp;N UC'!$M341*(1+'7. INPUT O&amp;N UC'!$N341)^4</f>
        <v>0</v>
      </c>
      <c r="BQ633" s="149">
        <f>BQ$77*'7. INPUT O&amp;N UC'!$L341*'7. INPUT O&amp;N UC'!$M341*(1+'7. INPUT O&amp;N UC'!$N341)^4</f>
        <v>0</v>
      </c>
      <c r="BR633" s="149">
        <f>BR$77*'7. INPUT O&amp;N UC'!$L341*'7. INPUT O&amp;N UC'!$M341*(1+'7. INPUT O&amp;N UC'!$N341)^4</f>
        <v>0</v>
      </c>
      <c r="BS633" s="149">
        <f>BS$77*'7. INPUT O&amp;N UC'!$L341*'7. INPUT O&amp;N UC'!$M341*(1+'7. INPUT O&amp;N UC'!$N341)^4</f>
        <v>0</v>
      </c>
    </row>
  </sheetData>
  <mergeCells count="1">
    <mergeCell ref="B1:C1"/>
  </mergeCells>
  <phoneticPr fontId="30" type="noConversion"/>
  <pageMargins left="0.7" right="0.7" top="0.75" bottom="0.75" header="0.3" footer="0.3"/>
  <pageSetup scale="62" fitToHeight="0" orientation="landscape" horizontalDpi="0" verticalDpi="0"/>
  <headerFooter>
    <oddHeader>&amp;L&amp;B Confidentiel&amp;B&amp;C&amp;D&amp;RPage &amp;P</oddHeader>
    <oddFooter>&amp;L&amp;A&amp;C&amp;B Confidentiel&amp;B&amp;RPage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EE46D-A4C6-884B-86AD-2205ACE89068}">
  <sheetPr>
    <tabColor rgb="FF92D050"/>
    <outlinePr summaryBelow="0"/>
    <pageSetUpPr fitToPage="1"/>
  </sheetPr>
  <dimension ref="A1:BU381"/>
  <sheetViews>
    <sheetView showGridLines="0" zoomScaleNormal="100" workbookViewId="0">
      <pane xSplit="3" ySplit="2" topLeftCell="M151" activePane="bottomRight" state="frozen"/>
      <selection pane="topRight" activeCell="D1" sqref="D1"/>
      <selection pane="bottomLeft" activeCell="A3" sqref="A3"/>
      <selection pane="bottomRight" activeCell="U103" sqref="U103"/>
    </sheetView>
  </sheetViews>
  <sheetFormatPr baseColWidth="10" defaultColWidth="11.5" defaultRowHeight="15" outlineLevelRow="2" outlineLevelCol="1"/>
  <cols>
    <col min="1" max="1" width="3.6640625" customWidth="1"/>
    <col min="2" max="2" width="22.6640625" style="201" bestFit="1" customWidth="1"/>
    <col min="3" max="3" width="65.33203125" style="201" customWidth="1"/>
    <col min="4" max="4" width="10.1640625" bestFit="1" customWidth="1"/>
    <col min="5" max="5" width="14" customWidth="1"/>
    <col min="6" max="10" width="13.33203125" customWidth="1"/>
    <col min="11" max="11" width="10.1640625" bestFit="1" customWidth="1"/>
    <col min="12" max="12" width="11.33203125" bestFit="1" customWidth="1"/>
    <col min="13" max="13" width="9.6640625" bestFit="1" customWidth="1"/>
    <col min="14" max="15" width="9.6640625" bestFit="1" customWidth="1" outlineLevel="1"/>
    <col min="16" max="47" width="10.5" bestFit="1" customWidth="1" outlineLevel="1"/>
    <col min="48" max="49" width="8.83203125" bestFit="1" customWidth="1" outlineLevel="1"/>
    <col min="50" max="51" width="8.6640625" bestFit="1" customWidth="1" outlineLevel="1"/>
    <col min="52" max="52" width="9.6640625" bestFit="1" customWidth="1" outlineLevel="1"/>
    <col min="53" max="53" width="9.83203125" bestFit="1" customWidth="1" outlineLevel="1"/>
    <col min="54" max="54" width="8.6640625" bestFit="1" customWidth="1" outlineLevel="1"/>
    <col min="55" max="56" width="9.1640625" bestFit="1" customWidth="1" outlineLevel="1"/>
    <col min="57" max="57" width="9.83203125" bestFit="1" customWidth="1" outlineLevel="1"/>
    <col min="58" max="58" width="9.6640625" bestFit="1" customWidth="1" outlineLevel="1"/>
    <col min="59" max="59" width="10.1640625" bestFit="1" customWidth="1" outlineLevel="1"/>
    <col min="60" max="61" width="8.83203125" bestFit="1" customWidth="1" outlineLevel="1"/>
    <col min="62" max="63" width="8.6640625" bestFit="1" customWidth="1" outlineLevel="1"/>
    <col min="64" max="64" width="9.6640625" bestFit="1" customWidth="1" outlineLevel="1"/>
    <col min="65" max="65" width="9.83203125" bestFit="1" customWidth="1" outlineLevel="1"/>
    <col min="66" max="66" width="8.6640625" bestFit="1" customWidth="1" outlineLevel="1"/>
    <col min="67" max="68" width="9.1640625" bestFit="1" customWidth="1" outlineLevel="1"/>
    <col min="69" max="69" width="9.83203125" bestFit="1" customWidth="1" outlineLevel="1"/>
    <col min="70" max="70" width="9.6640625" bestFit="1" customWidth="1"/>
    <col min="71" max="71" width="11.33203125" bestFit="1" customWidth="1"/>
  </cols>
  <sheetData>
    <row r="1" spans="1:71" ht="21">
      <c r="A1" s="83"/>
      <c r="B1" s="1089" t="s">
        <v>415</v>
      </c>
      <c r="C1" s="1090"/>
      <c r="E1" s="143" t="str">
        <f>'13. NTT BC'!E1</f>
        <v>SUM</v>
      </c>
      <c r="F1" s="143" t="str">
        <f>'13. NTT BC'!F1</f>
        <v>Year 1</v>
      </c>
      <c r="G1" s="138" t="str">
        <f>'13. NTT BC'!G1</f>
        <v>Year 2</v>
      </c>
      <c r="H1" s="138" t="str">
        <f>'13. NTT BC'!H1</f>
        <v>Year 3</v>
      </c>
      <c r="I1" s="138" t="str">
        <f>'13. NTT BC'!I1</f>
        <v>Year 4</v>
      </c>
      <c r="J1" s="138" t="str">
        <f>'13. NTT BC'!J1</f>
        <v>Year 5</v>
      </c>
      <c r="L1" s="138">
        <f>'13. NTT BC'!L1</f>
        <v>43922</v>
      </c>
      <c r="M1" s="138">
        <f>'13. NTT BC'!M1</f>
        <v>43952</v>
      </c>
      <c r="N1" s="138">
        <f>'13. NTT BC'!N1</f>
        <v>43983</v>
      </c>
      <c r="O1" s="138">
        <f>'13. NTT BC'!O1</f>
        <v>44013</v>
      </c>
      <c r="P1" s="138">
        <f>'13. NTT BC'!P1</f>
        <v>44044</v>
      </c>
      <c r="Q1" s="138">
        <f>'13. NTT BC'!Q1</f>
        <v>44075</v>
      </c>
      <c r="R1" s="138">
        <f>'13. NTT BC'!R1</f>
        <v>44105</v>
      </c>
      <c r="S1" s="138">
        <f>'13. NTT BC'!S1</f>
        <v>44136</v>
      </c>
      <c r="T1" s="138">
        <f>'13. NTT BC'!T1</f>
        <v>44166</v>
      </c>
      <c r="U1" s="138">
        <f>'13. NTT BC'!U1</f>
        <v>44197</v>
      </c>
      <c r="V1" s="138">
        <f>'13. NTT BC'!V1</f>
        <v>44228</v>
      </c>
      <c r="W1" s="138">
        <f>'13. NTT BC'!W1</f>
        <v>44256</v>
      </c>
      <c r="X1" s="138">
        <f>'13. NTT BC'!X1</f>
        <v>44287</v>
      </c>
      <c r="Y1" s="138">
        <f>'13. NTT BC'!Y1</f>
        <v>44317</v>
      </c>
      <c r="Z1" s="138">
        <f>'13. NTT BC'!Z1</f>
        <v>44348</v>
      </c>
      <c r="AA1" s="138">
        <f>'13. NTT BC'!AA1</f>
        <v>44378</v>
      </c>
      <c r="AB1" s="138">
        <f>'13. NTT BC'!AB1</f>
        <v>44409</v>
      </c>
      <c r="AC1" s="138">
        <f>'13. NTT BC'!AC1</f>
        <v>44440</v>
      </c>
      <c r="AD1" s="138">
        <f>'13. NTT BC'!AD1</f>
        <v>44470</v>
      </c>
      <c r="AE1" s="138">
        <f>'13. NTT BC'!AE1</f>
        <v>44501</v>
      </c>
      <c r="AF1" s="138">
        <f>'13. NTT BC'!AF1</f>
        <v>44531</v>
      </c>
      <c r="AG1" s="138">
        <f>'13. NTT BC'!AG1</f>
        <v>44562</v>
      </c>
      <c r="AH1" s="138">
        <f>'13. NTT BC'!AH1</f>
        <v>44593</v>
      </c>
      <c r="AI1" s="138">
        <f>'13. NTT BC'!AI1</f>
        <v>44621</v>
      </c>
      <c r="AJ1" s="138">
        <f>'13. NTT BC'!AJ1</f>
        <v>44652</v>
      </c>
      <c r="AK1" s="138">
        <f>'13. NTT BC'!AK1</f>
        <v>44682</v>
      </c>
      <c r="AL1" s="138">
        <f>'13. NTT BC'!AL1</f>
        <v>44713</v>
      </c>
      <c r="AM1" s="138">
        <f>'13. NTT BC'!AM1</f>
        <v>44743</v>
      </c>
      <c r="AN1" s="138">
        <f>'13. NTT BC'!AN1</f>
        <v>44774</v>
      </c>
      <c r="AO1" s="138">
        <f>'13. NTT BC'!AO1</f>
        <v>44805</v>
      </c>
      <c r="AP1" s="138">
        <f>'13. NTT BC'!AP1</f>
        <v>44835</v>
      </c>
      <c r="AQ1" s="138">
        <f>'13. NTT BC'!AQ1</f>
        <v>44866</v>
      </c>
      <c r="AR1" s="138">
        <f>'13. NTT BC'!AR1</f>
        <v>44896</v>
      </c>
      <c r="AS1" s="138">
        <f>'13. NTT BC'!AS1</f>
        <v>44927</v>
      </c>
      <c r="AT1" s="138">
        <f>'13. NTT BC'!AT1</f>
        <v>44958</v>
      </c>
      <c r="AU1" s="138">
        <f>'13. NTT BC'!AU1</f>
        <v>44986</v>
      </c>
      <c r="AV1" s="138">
        <f>'13. NTT BC'!AV1</f>
        <v>45017</v>
      </c>
      <c r="AW1" s="138">
        <f>'13. NTT BC'!AW1</f>
        <v>45047</v>
      </c>
      <c r="AX1" s="138">
        <f>'13. NTT BC'!AX1</f>
        <v>45078</v>
      </c>
      <c r="AY1" s="138">
        <f>'13. NTT BC'!AY1</f>
        <v>45108</v>
      </c>
      <c r="AZ1" s="138">
        <f>'13. NTT BC'!AZ1</f>
        <v>45139</v>
      </c>
      <c r="BA1" s="138">
        <f>'13. NTT BC'!BA1</f>
        <v>45170</v>
      </c>
      <c r="BB1" s="138">
        <f>'13. NTT BC'!BB1</f>
        <v>45200</v>
      </c>
      <c r="BC1" s="138">
        <f>'13. NTT BC'!BC1</f>
        <v>45231</v>
      </c>
      <c r="BD1" s="138">
        <f>'13. NTT BC'!BD1</f>
        <v>45261</v>
      </c>
      <c r="BE1" s="138">
        <f>'13. NTT BC'!BE1</f>
        <v>45292</v>
      </c>
      <c r="BF1" s="138">
        <f>'13. NTT BC'!BF1</f>
        <v>45323</v>
      </c>
      <c r="BG1" s="138">
        <f>'13. NTT BC'!BG1</f>
        <v>45352</v>
      </c>
      <c r="BH1" s="138">
        <f>'13. NTT BC'!BH1</f>
        <v>45383</v>
      </c>
      <c r="BI1" s="138">
        <f>'13. NTT BC'!BI1</f>
        <v>45413</v>
      </c>
      <c r="BJ1" s="138">
        <f>'13. NTT BC'!BJ1</f>
        <v>45444</v>
      </c>
      <c r="BK1" s="138">
        <f>'13. NTT BC'!BK1</f>
        <v>45474</v>
      </c>
      <c r="BL1" s="138">
        <f>'13. NTT BC'!BL1</f>
        <v>45505</v>
      </c>
      <c r="BM1" s="138">
        <f>'13. NTT BC'!BM1</f>
        <v>45536</v>
      </c>
      <c r="BN1" s="138">
        <f>'13. NTT BC'!BN1</f>
        <v>45566</v>
      </c>
      <c r="BO1" s="138">
        <f>'13. NTT BC'!BO1</f>
        <v>45597</v>
      </c>
      <c r="BP1" s="138">
        <f>'13. NTT BC'!BP1</f>
        <v>45627</v>
      </c>
      <c r="BQ1" s="138">
        <f>'13. NTT BC'!BQ1</f>
        <v>45658</v>
      </c>
      <c r="BR1" s="138">
        <f>'13. NTT BC'!BR1</f>
        <v>45689</v>
      </c>
      <c r="BS1" s="138">
        <f>'13. NTT BC'!BS1</f>
        <v>45717</v>
      </c>
    </row>
    <row r="2" spans="1:71">
      <c r="A2" s="284"/>
      <c r="B2" s="347"/>
      <c r="C2" s="348" t="str">
        <f>'13. NTT BC'!C2</f>
        <v>Month #</v>
      </c>
      <c r="E2" s="285">
        <f>'13. NTT BC'!E2</f>
        <v>0</v>
      </c>
      <c r="F2" s="285" t="str">
        <f>'13. NTT BC'!F2</f>
        <v>#12</v>
      </c>
      <c r="G2" s="285" t="str">
        <f>'13. NTT BC'!G2</f>
        <v>#24</v>
      </c>
      <c r="H2" s="285" t="str">
        <f>'13. NTT BC'!H2</f>
        <v>#36</v>
      </c>
      <c r="I2" s="285" t="str">
        <f>'13. NTT BC'!I2</f>
        <v>#48</v>
      </c>
      <c r="J2" s="285" t="str">
        <f>'13. NTT BC'!J2</f>
        <v>#60</v>
      </c>
      <c r="L2" s="285" t="str">
        <f>'13. NTT BC'!L2</f>
        <v>#1</v>
      </c>
      <c r="M2" s="285" t="str">
        <f>'13. NTT BC'!M2</f>
        <v>#2</v>
      </c>
      <c r="N2" s="285" t="str">
        <f>'13. NTT BC'!N2</f>
        <v>#3</v>
      </c>
      <c r="O2" s="285" t="str">
        <f>'13. NTT BC'!O2</f>
        <v>#4</v>
      </c>
      <c r="P2" s="285" t="str">
        <f>'13. NTT BC'!P2</f>
        <v>#5</v>
      </c>
      <c r="Q2" s="285" t="str">
        <f>'13. NTT BC'!Q2</f>
        <v>#6</v>
      </c>
      <c r="R2" s="285" t="str">
        <f>'13. NTT BC'!R2</f>
        <v>#7</v>
      </c>
      <c r="S2" s="285" t="str">
        <f>'13. NTT BC'!S2</f>
        <v>#8</v>
      </c>
      <c r="T2" s="285" t="str">
        <f>'13. NTT BC'!T2</f>
        <v>#9</v>
      </c>
      <c r="U2" s="285" t="str">
        <f>'13. NTT BC'!U2</f>
        <v>#10</v>
      </c>
      <c r="V2" s="285" t="str">
        <f>'13. NTT BC'!V2</f>
        <v>#11</v>
      </c>
      <c r="W2" s="285" t="str">
        <f>'13. NTT BC'!W2</f>
        <v>#12</v>
      </c>
      <c r="X2" s="285" t="str">
        <f>'13. NTT BC'!X2</f>
        <v>#13</v>
      </c>
      <c r="Y2" s="285" t="str">
        <f>'13. NTT BC'!Y2</f>
        <v>#14</v>
      </c>
      <c r="Z2" s="285" t="str">
        <f>'13. NTT BC'!Z2</f>
        <v>#15</v>
      </c>
      <c r="AA2" s="285" t="str">
        <f>'13. NTT BC'!AA2</f>
        <v>#16</v>
      </c>
      <c r="AB2" s="285" t="str">
        <f>'13. NTT BC'!AB2</f>
        <v>#17</v>
      </c>
      <c r="AC2" s="285" t="str">
        <f>'13. NTT BC'!AC2</f>
        <v>#18</v>
      </c>
      <c r="AD2" s="285" t="str">
        <f>'13. NTT BC'!AD2</f>
        <v>#19</v>
      </c>
      <c r="AE2" s="285" t="str">
        <f>'13. NTT BC'!AE2</f>
        <v>#20</v>
      </c>
      <c r="AF2" s="285" t="str">
        <f>'13. NTT BC'!AF2</f>
        <v>#21</v>
      </c>
      <c r="AG2" s="285" t="str">
        <f>'13. NTT BC'!AG2</f>
        <v>#22</v>
      </c>
      <c r="AH2" s="285" t="str">
        <f>'13. NTT BC'!AH2</f>
        <v>#23</v>
      </c>
      <c r="AI2" s="285" t="str">
        <f>'13. NTT BC'!AI2</f>
        <v>#24</v>
      </c>
      <c r="AJ2" s="285" t="str">
        <f>'13. NTT BC'!AJ2</f>
        <v>#25</v>
      </c>
      <c r="AK2" s="285" t="str">
        <f>'13. NTT BC'!AK2</f>
        <v>#26</v>
      </c>
      <c r="AL2" s="285" t="str">
        <f>'13. NTT BC'!AL2</f>
        <v>#27</v>
      </c>
      <c r="AM2" s="285" t="str">
        <f>'13. NTT BC'!AM2</f>
        <v>#28</v>
      </c>
      <c r="AN2" s="285" t="str">
        <f>'13. NTT BC'!AN2</f>
        <v>#29</v>
      </c>
      <c r="AO2" s="285" t="str">
        <f>'13. NTT BC'!AO2</f>
        <v>#30</v>
      </c>
      <c r="AP2" s="285" t="str">
        <f>'13. NTT BC'!AP2</f>
        <v>#31</v>
      </c>
      <c r="AQ2" s="285" t="str">
        <f>'13. NTT BC'!AQ2</f>
        <v>#32</v>
      </c>
      <c r="AR2" s="285" t="str">
        <f>'13. NTT BC'!AR2</f>
        <v>#33</v>
      </c>
      <c r="AS2" s="285" t="str">
        <f>'13. NTT BC'!AS2</f>
        <v>#34</v>
      </c>
      <c r="AT2" s="285" t="str">
        <f>'13. NTT BC'!AT2</f>
        <v>#35</v>
      </c>
      <c r="AU2" s="285" t="str">
        <f>'13. NTT BC'!AU2</f>
        <v>#36</v>
      </c>
      <c r="AV2" s="285" t="str">
        <f>'13. NTT BC'!AV2</f>
        <v>#37</v>
      </c>
      <c r="AW2" s="285" t="str">
        <f>'13. NTT BC'!AW2</f>
        <v>#38</v>
      </c>
      <c r="AX2" s="285" t="str">
        <f>'13. NTT BC'!AX2</f>
        <v>#39</v>
      </c>
      <c r="AY2" s="285" t="str">
        <f>'13. NTT BC'!AY2</f>
        <v>#40</v>
      </c>
      <c r="AZ2" s="285" t="str">
        <f>'13. NTT BC'!AZ2</f>
        <v>#41</v>
      </c>
      <c r="BA2" s="285" t="str">
        <f>'13. NTT BC'!BA2</f>
        <v>#42</v>
      </c>
      <c r="BB2" s="285" t="str">
        <f>'13. NTT BC'!BB2</f>
        <v>#43</v>
      </c>
      <c r="BC2" s="285" t="str">
        <f>'13. NTT BC'!BC2</f>
        <v>#44</v>
      </c>
      <c r="BD2" s="285" t="str">
        <f>'13. NTT BC'!BD2</f>
        <v>#45</v>
      </c>
      <c r="BE2" s="285" t="str">
        <f>'13. NTT BC'!BE2</f>
        <v>#46</v>
      </c>
      <c r="BF2" s="285" t="str">
        <f>'13. NTT BC'!BF2</f>
        <v>#47</v>
      </c>
      <c r="BG2" s="285" t="str">
        <f>'13. NTT BC'!BG2</f>
        <v>#48</v>
      </c>
      <c r="BH2" s="285" t="str">
        <f>'13. NTT BC'!BH2</f>
        <v>#49</v>
      </c>
      <c r="BI2" s="285" t="str">
        <f>'13. NTT BC'!BI2</f>
        <v>#50</v>
      </c>
      <c r="BJ2" s="285" t="str">
        <f>'13. NTT BC'!BJ2</f>
        <v>#51</v>
      </c>
      <c r="BK2" s="285" t="str">
        <f>'13. NTT BC'!BK2</f>
        <v>#52</v>
      </c>
      <c r="BL2" s="285" t="str">
        <f>'13. NTT BC'!BL2</f>
        <v>#53</v>
      </c>
      <c r="BM2" s="285" t="str">
        <f>'13. NTT BC'!BM2</f>
        <v>#54</v>
      </c>
      <c r="BN2" s="285" t="str">
        <f>'13. NTT BC'!BN2</f>
        <v>#55</v>
      </c>
      <c r="BO2" s="285" t="str">
        <f>'13. NTT BC'!BO2</f>
        <v>#56</v>
      </c>
      <c r="BP2" s="285" t="str">
        <f>'13. NTT BC'!BP2</f>
        <v>#57</v>
      </c>
      <c r="BQ2" s="285" t="str">
        <f>'13. NTT BC'!BQ2</f>
        <v>#58</v>
      </c>
      <c r="BR2" s="285" t="str">
        <f>'13. NTT BC'!BR2</f>
        <v>#59</v>
      </c>
      <c r="BS2" s="285" t="str">
        <f>'13. NTT BC'!BS2</f>
        <v>#60</v>
      </c>
    </row>
    <row r="3" spans="1:71" ht="21">
      <c r="A3" s="83"/>
      <c r="B3" s="349" t="s">
        <v>419</v>
      </c>
      <c r="C3" s="349" t="s">
        <v>494</v>
      </c>
      <c r="E3" s="143" t="str">
        <f t="shared" ref="E3:J3" si="0">E$1</f>
        <v>SUM</v>
      </c>
      <c r="F3" s="143" t="str">
        <f t="shared" si="0"/>
        <v>Year 1</v>
      </c>
      <c r="G3" s="138" t="str">
        <f t="shared" si="0"/>
        <v>Year 2</v>
      </c>
      <c r="H3" s="138" t="str">
        <f t="shared" si="0"/>
        <v>Year 3</v>
      </c>
      <c r="I3" s="138" t="str">
        <f t="shared" si="0"/>
        <v>Year 4</v>
      </c>
      <c r="J3" s="138" t="str">
        <f t="shared" si="0"/>
        <v>Year 5</v>
      </c>
      <c r="L3" s="138">
        <f>L1</f>
        <v>43922</v>
      </c>
      <c r="M3" s="138">
        <f t="shared" ref="M3:BS3" si="1">M1</f>
        <v>43952</v>
      </c>
      <c r="N3" s="138">
        <f t="shared" si="1"/>
        <v>43983</v>
      </c>
      <c r="O3" s="138">
        <f t="shared" si="1"/>
        <v>44013</v>
      </c>
      <c r="P3" s="138">
        <f t="shared" si="1"/>
        <v>44044</v>
      </c>
      <c r="Q3" s="138">
        <f t="shared" si="1"/>
        <v>44075</v>
      </c>
      <c r="R3" s="138">
        <f t="shared" si="1"/>
        <v>44105</v>
      </c>
      <c r="S3" s="138">
        <f t="shared" si="1"/>
        <v>44136</v>
      </c>
      <c r="T3" s="138">
        <f t="shared" si="1"/>
        <v>44166</v>
      </c>
      <c r="U3" s="138">
        <f t="shared" si="1"/>
        <v>44197</v>
      </c>
      <c r="V3" s="138">
        <f t="shared" si="1"/>
        <v>44228</v>
      </c>
      <c r="W3" s="138">
        <f t="shared" si="1"/>
        <v>44256</v>
      </c>
      <c r="X3" s="138">
        <f t="shared" si="1"/>
        <v>44287</v>
      </c>
      <c r="Y3" s="138">
        <f t="shared" si="1"/>
        <v>44317</v>
      </c>
      <c r="Z3" s="138">
        <f t="shared" si="1"/>
        <v>44348</v>
      </c>
      <c r="AA3" s="138">
        <f t="shared" si="1"/>
        <v>44378</v>
      </c>
      <c r="AB3" s="138">
        <f t="shared" si="1"/>
        <v>44409</v>
      </c>
      <c r="AC3" s="138">
        <f t="shared" si="1"/>
        <v>44440</v>
      </c>
      <c r="AD3" s="138">
        <f t="shared" si="1"/>
        <v>44470</v>
      </c>
      <c r="AE3" s="138">
        <f t="shared" si="1"/>
        <v>44501</v>
      </c>
      <c r="AF3" s="138">
        <f t="shared" si="1"/>
        <v>44531</v>
      </c>
      <c r="AG3" s="138">
        <f t="shared" si="1"/>
        <v>44562</v>
      </c>
      <c r="AH3" s="138">
        <f t="shared" si="1"/>
        <v>44593</v>
      </c>
      <c r="AI3" s="138">
        <f t="shared" si="1"/>
        <v>44621</v>
      </c>
      <c r="AJ3" s="138">
        <f t="shared" si="1"/>
        <v>44652</v>
      </c>
      <c r="AK3" s="138">
        <f t="shared" si="1"/>
        <v>44682</v>
      </c>
      <c r="AL3" s="138">
        <f t="shared" si="1"/>
        <v>44713</v>
      </c>
      <c r="AM3" s="138">
        <f t="shared" si="1"/>
        <v>44743</v>
      </c>
      <c r="AN3" s="138">
        <f t="shared" si="1"/>
        <v>44774</v>
      </c>
      <c r="AO3" s="138">
        <f t="shared" si="1"/>
        <v>44805</v>
      </c>
      <c r="AP3" s="138">
        <f t="shared" si="1"/>
        <v>44835</v>
      </c>
      <c r="AQ3" s="138">
        <f t="shared" si="1"/>
        <v>44866</v>
      </c>
      <c r="AR3" s="138">
        <f t="shared" si="1"/>
        <v>44896</v>
      </c>
      <c r="AS3" s="138">
        <f t="shared" si="1"/>
        <v>44927</v>
      </c>
      <c r="AT3" s="138">
        <f t="shared" si="1"/>
        <v>44958</v>
      </c>
      <c r="AU3" s="138">
        <f t="shared" si="1"/>
        <v>44986</v>
      </c>
      <c r="AV3" s="138">
        <f t="shared" si="1"/>
        <v>45017</v>
      </c>
      <c r="AW3" s="138">
        <f t="shared" si="1"/>
        <v>45047</v>
      </c>
      <c r="AX3" s="138">
        <f t="shared" si="1"/>
        <v>45078</v>
      </c>
      <c r="AY3" s="138">
        <f t="shared" si="1"/>
        <v>45108</v>
      </c>
      <c r="AZ3" s="138">
        <f t="shared" si="1"/>
        <v>45139</v>
      </c>
      <c r="BA3" s="138">
        <f t="shared" si="1"/>
        <v>45170</v>
      </c>
      <c r="BB3" s="138">
        <f t="shared" si="1"/>
        <v>45200</v>
      </c>
      <c r="BC3" s="138">
        <f t="shared" si="1"/>
        <v>45231</v>
      </c>
      <c r="BD3" s="138">
        <f t="shared" si="1"/>
        <v>45261</v>
      </c>
      <c r="BE3" s="138">
        <f t="shared" si="1"/>
        <v>45292</v>
      </c>
      <c r="BF3" s="138">
        <f t="shared" si="1"/>
        <v>45323</v>
      </c>
      <c r="BG3" s="138">
        <f t="shared" si="1"/>
        <v>45352</v>
      </c>
      <c r="BH3" s="138">
        <f t="shared" si="1"/>
        <v>45383</v>
      </c>
      <c r="BI3" s="138">
        <f t="shared" si="1"/>
        <v>45413</v>
      </c>
      <c r="BJ3" s="138">
        <f t="shared" si="1"/>
        <v>45444</v>
      </c>
      <c r="BK3" s="138">
        <f t="shared" si="1"/>
        <v>45474</v>
      </c>
      <c r="BL3" s="138">
        <f t="shared" si="1"/>
        <v>45505</v>
      </c>
      <c r="BM3" s="138">
        <f t="shared" si="1"/>
        <v>45536</v>
      </c>
      <c r="BN3" s="138">
        <f t="shared" si="1"/>
        <v>45566</v>
      </c>
      <c r="BO3" s="138">
        <f t="shared" si="1"/>
        <v>45597</v>
      </c>
      <c r="BP3" s="138">
        <f t="shared" si="1"/>
        <v>45627</v>
      </c>
      <c r="BQ3" s="138">
        <f t="shared" si="1"/>
        <v>45658</v>
      </c>
      <c r="BR3" s="138">
        <f t="shared" si="1"/>
        <v>45689</v>
      </c>
      <c r="BS3" s="138">
        <f t="shared" si="1"/>
        <v>45717</v>
      </c>
    </row>
    <row r="4" spans="1:71" s="83" customFormat="1" ht="16">
      <c r="B4" s="350" t="str">
        <f>CONCATENATE(B$3,".1")</f>
        <v>Cust SUM.1</v>
      </c>
      <c r="C4" s="354" t="str">
        <f>CONCATENATE(C$3," - Cash Out")</f>
        <v>Customer Summary - Cash Out</v>
      </c>
      <c r="D4" s="286"/>
      <c r="E4" s="146">
        <f t="shared" ref="E4:E45" si="2">F4+G4+H4+I4+J4</f>
        <v>3777025.878586696</v>
      </c>
      <c r="F4" s="146">
        <f>SUM(L4:W4)</f>
        <v>933222.0955604394</v>
      </c>
      <c r="G4" s="146">
        <f>SUM(X4:AI4)</f>
        <v>1401158.7165822461</v>
      </c>
      <c r="H4" s="146">
        <f>SUM(AJ4:AU4)</f>
        <v>1442645.0664440105</v>
      </c>
      <c r="I4" s="146">
        <f>SUM(AV4:BG4)</f>
        <v>0</v>
      </c>
      <c r="J4" s="146">
        <f>SUM(BH4:BS4)</f>
        <v>0</v>
      </c>
      <c r="K4" s="286"/>
      <c r="L4" s="137">
        <f t="shared" ref="L4:AQ4" si="3">L12+L20+L28+L36</f>
        <v>65769.23076923078</v>
      </c>
      <c r="M4" s="137">
        <f t="shared" si="3"/>
        <v>82220.512820512813</v>
      </c>
      <c r="N4" s="137">
        <f t="shared" si="3"/>
        <v>92605.128205128203</v>
      </c>
      <c r="O4" s="137">
        <f t="shared" si="3"/>
        <v>47605.128205128196</v>
      </c>
      <c r="P4" s="137">
        <f t="shared" si="3"/>
        <v>62440.880076923073</v>
      </c>
      <c r="Q4" s="137">
        <f t="shared" si="3"/>
        <v>62440.880076923073</v>
      </c>
      <c r="R4" s="137">
        <f t="shared" si="3"/>
        <v>62440.880076923073</v>
      </c>
      <c r="S4" s="137">
        <f t="shared" si="3"/>
        <v>87654.176780219772</v>
      </c>
      <c r="T4" s="137">
        <f t="shared" si="3"/>
        <v>87654.176780219772</v>
      </c>
      <c r="U4" s="137">
        <f t="shared" si="3"/>
        <v>92511.319637362642</v>
      </c>
      <c r="V4" s="137">
        <f t="shared" si="3"/>
        <v>92511.319637362642</v>
      </c>
      <c r="W4" s="137">
        <f t="shared" si="3"/>
        <v>97368.462494505497</v>
      </c>
      <c r="X4" s="137">
        <f t="shared" si="3"/>
        <v>98063.226381853834</v>
      </c>
      <c r="Y4" s="137">
        <f t="shared" si="3"/>
        <v>118463.22638185383</v>
      </c>
      <c r="Z4" s="137">
        <f t="shared" si="3"/>
        <v>118463.22638185383</v>
      </c>
      <c r="AA4" s="137">
        <f t="shared" si="3"/>
        <v>118463.22638185383</v>
      </c>
      <c r="AB4" s="137">
        <f t="shared" si="3"/>
        <v>118463.22638185383</v>
      </c>
      <c r="AC4" s="137">
        <f t="shared" si="3"/>
        <v>118463.22638185383</v>
      </c>
      <c r="AD4" s="137">
        <f t="shared" si="3"/>
        <v>118463.22638185383</v>
      </c>
      <c r="AE4" s="137">
        <f t="shared" si="3"/>
        <v>118463.22638185383</v>
      </c>
      <c r="AF4" s="137">
        <f t="shared" si="3"/>
        <v>118463.22638185383</v>
      </c>
      <c r="AG4" s="137">
        <f t="shared" si="3"/>
        <v>118463.22638185383</v>
      </c>
      <c r="AH4" s="137">
        <f t="shared" si="3"/>
        <v>118463.22638185383</v>
      </c>
      <c r="AI4" s="137">
        <f t="shared" si="3"/>
        <v>118463.22638185383</v>
      </c>
      <c r="AJ4" s="137">
        <f t="shared" si="3"/>
        <v>120220.42220366755</v>
      </c>
      <c r="AK4" s="137">
        <f t="shared" si="3"/>
        <v>120220.42220366755</v>
      </c>
      <c r="AL4" s="137">
        <f t="shared" si="3"/>
        <v>120220.42220366755</v>
      </c>
      <c r="AM4" s="137">
        <f t="shared" si="3"/>
        <v>120220.42220366755</v>
      </c>
      <c r="AN4" s="137">
        <f t="shared" si="3"/>
        <v>120220.42220366755</v>
      </c>
      <c r="AO4" s="137">
        <f t="shared" si="3"/>
        <v>120220.42220366755</v>
      </c>
      <c r="AP4" s="137">
        <f t="shared" si="3"/>
        <v>120220.42220366755</v>
      </c>
      <c r="AQ4" s="137">
        <f t="shared" si="3"/>
        <v>120220.42220366755</v>
      </c>
      <c r="AR4" s="137">
        <f t="shared" ref="AR4:BS4" si="4">AR12+AR20+AR28+AR36</f>
        <v>120220.42220366755</v>
      </c>
      <c r="AS4" s="137">
        <f t="shared" si="4"/>
        <v>120220.42220366755</v>
      </c>
      <c r="AT4" s="137">
        <f t="shared" si="4"/>
        <v>120220.42220366755</v>
      </c>
      <c r="AU4" s="137">
        <f t="shared" si="4"/>
        <v>120220.42220366755</v>
      </c>
      <c r="AV4" s="137">
        <f t="shared" si="4"/>
        <v>0</v>
      </c>
      <c r="AW4" s="137">
        <f t="shared" si="4"/>
        <v>0</v>
      </c>
      <c r="AX4" s="137">
        <f t="shared" si="4"/>
        <v>0</v>
      </c>
      <c r="AY4" s="137">
        <f t="shared" si="4"/>
        <v>0</v>
      </c>
      <c r="AZ4" s="137">
        <f t="shared" si="4"/>
        <v>0</v>
      </c>
      <c r="BA4" s="137">
        <f t="shared" si="4"/>
        <v>0</v>
      </c>
      <c r="BB4" s="137">
        <f t="shared" si="4"/>
        <v>0</v>
      </c>
      <c r="BC4" s="137">
        <f t="shared" si="4"/>
        <v>0</v>
      </c>
      <c r="BD4" s="137">
        <f t="shared" si="4"/>
        <v>0</v>
      </c>
      <c r="BE4" s="137">
        <f t="shared" si="4"/>
        <v>0</v>
      </c>
      <c r="BF4" s="137">
        <f t="shared" si="4"/>
        <v>0</v>
      </c>
      <c r="BG4" s="137">
        <f t="shared" si="4"/>
        <v>0</v>
      </c>
      <c r="BH4" s="137">
        <f t="shared" si="4"/>
        <v>0</v>
      </c>
      <c r="BI4" s="137">
        <f t="shared" si="4"/>
        <v>0</v>
      </c>
      <c r="BJ4" s="137">
        <f t="shared" si="4"/>
        <v>0</v>
      </c>
      <c r="BK4" s="137">
        <f t="shared" si="4"/>
        <v>0</v>
      </c>
      <c r="BL4" s="137">
        <f t="shared" si="4"/>
        <v>0</v>
      </c>
      <c r="BM4" s="137">
        <f t="shared" si="4"/>
        <v>0</v>
      </c>
      <c r="BN4" s="137">
        <f t="shared" si="4"/>
        <v>0</v>
      </c>
      <c r="BO4" s="137">
        <f t="shared" si="4"/>
        <v>0</v>
      </c>
      <c r="BP4" s="137">
        <f t="shared" si="4"/>
        <v>0</v>
      </c>
      <c r="BQ4" s="137">
        <f t="shared" si="4"/>
        <v>0</v>
      </c>
      <c r="BR4" s="137">
        <f t="shared" si="4"/>
        <v>0</v>
      </c>
      <c r="BS4" s="137">
        <f t="shared" si="4"/>
        <v>0</v>
      </c>
    </row>
    <row r="5" spans="1:71" s="79" customFormat="1" ht="16" outlineLevel="1">
      <c r="A5" s="83"/>
      <c r="B5" s="351" t="str">
        <f>CONCATENATE(B4,".1")</f>
        <v>Cust SUM.1.1</v>
      </c>
      <c r="C5" s="352" t="str">
        <f>CONCATENATE(C4," -Project")</f>
        <v>Customer Summary - Cash Out -Project</v>
      </c>
      <c r="E5" s="133">
        <f t="shared" si="2"/>
        <v>1571538.4615384608</v>
      </c>
      <c r="F5" s="133">
        <f t="shared" ref="F5:F11" si="5">SUM(L5:W5)</f>
        <v>574615.38461538439</v>
      </c>
      <c r="G5" s="133">
        <f t="shared" ref="G5:G11" si="6">SUM(X5:AI5)</f>
        <v>498461.53846153826</v>
      </c>
      <c r="H5" s="133">
        <f t="shared" ref="H5:H11" si="7">SUM(AJ5:AU5)</f>
        <v>498461.53846153826</v>
      </c>
      <c r="I5" s="133">
        <f t="shared" ref="I5:I11" si="8">SUM(AV5:BG5)</f>
        <v>0</v>
      </c>
      <c r="J5" s="133">
        <f t="shared" ref="J5:J11" si="9">SUM(BH5:BS5)</f>
        <v>0</v>
      </c>
      <c r="L5" s="133">
        <f>L13+L21+L29</f>
        <v>56538.461538461539</v>
      </c>
      <c r="M5" s="133">
        <f t="shared" ref="M5:BS5" si="10">M13+M21+M29</f>
        <v>66923.076923076922</v>
      </c>
      <c r="N5" s="133">
        <f t="shared" si="10"/>
        <v>77307.692307692312</v>
      </c>
      <c r="O5" s="133">
        <f t="shared" si="10"/>
        <v>41538.461538461532</v>
      </c>
      <c r="P5" s="133">
        <f t="shared" si="10"/>
        <v>41538.461538461532</v>
      </c>
      <c r="Q5" s="133">
        <f t="shared" si="10"/>
        <v>41538.461538461532</v>
      </c>
      <c r="R5" s="133">
        <f t="shared" si="10"/>
        <v>41538.461538461532</v>
      </c>
      <c r="S5" s="133">
        <f t="shared" si="10"/>
        <v>41538.461538461532</v>
      </c>
      <c r="T5" s="133">
        <f t="shared" si="10"/>
        <v>41538.461538461532</v>
      </c>
      <c r="U5" s="133">
        <f t="shared" si="10"/>
        <v>41538.461538461532</v>
      </c>
      <c r="V5" s="133">
        <f t="shared" si="10"/>
        <v>41538.461538461532</v>
      </c>
      <c r="W5" s="133">
        <f t="shared" si="10"/>
        <v>41538.461538461532</v>
      </c>
      <c r="X5" s="133">
        <f t="shared" si="10"/>
        <v>41538.461538461532</v>
      </c>
      <c r="Y5" s="133">
        <f t="shared" si="10"/>
        <v>41538.461538461532</v>
      </c>
      <c r="Z5" s="133">
        <f t="shared" si="10"/>
        <v>41538.461538461532</v>
      </c>
      <c r="AA5" s="133">
        <f t="shared" si="10"/>
        <v>41538.461538461532</v>
      </c>
      <c r="AB5" s="133">
        <f t="shared" si="10"/>
        <v>41538.461538461532</v>
      </c>
      <c r="AC5" s="133">
        <f t="shared" si="10"/>
        <v>41538.461538461532</v>
      </c>
      <c r="AD5" s="133">
        <f t="shared" si="10"/>
        <v>41538.461538461532</v>
      </c>
      <c r="AE5" s="133">
        <f t="shared" si="10"/>
        <v>41538.461538461532</v>
      </c>
      <c r="AF5" s="133">
        <f t="shared" si="10"/>
        <v>41538.461538461532</v>
      </c>
      <c r="AG5" s="133">
        <f t="shared" si="10"/>
        <v>41538.461538461532</v>
      </c>
      <c r="AH5" s="133">
        <f t="shared" si="10"/>
        <v>41538.461538461532</v>
      </c>
      <c r="AI5" s="133">
        <f t="shared" si="10"/>
        <v>41538.461538461532</v>
      </c>
      <c r="AJ5" s="133">
        <f t="shared" si="10"/>
        <v>41538.461538461532</v>
      </c>
      <c r="AK5" s="133">
        <f t="shared" si="10"/>
        <v>41538.461538461532</v>
      </c>
      <c r="AL5" s="133">
        <f t="shared" si="10"/>
        <v>41538.461538461532</v>
      </c>
      <c r="AM5" s="133">
        <f t="shared" si="10"/>
        <v>41538.461538461532</v>
      </c>
      <c r="AN5" s="133">
        <f t="shared" si="10"/>
        <v>41538.461538461532</v>
      </c>
      <c r="AO5" s="133">
        <f t="shared" si="10"/>
        <v>41538.461538461532</v>
      </c>
      <c r="AP5" s="133">
        <f t="shared" si="10"/>
        <v>41538.461538461532</v>
      </c>
      <c r="AQ5" s="133">
        <f t="shared" si="10"/>
        <v>41538.461538461532</v>
      </c>
      <c r="AR5" s="133">
        <f t="shared" si="10"/>
        <v>41538.461538461532</v>
      </c>
      <c r="AS5" s="133">
        <f t="shared" si="10"/>
        <v>41538.461538461532</v>
      </c>
      <c r="AT5" s="133">
        <f t="shared" si="10"/>
        <v>41538.461538461532</v>
      </c>
      <c r="AU5" s="133">
        <f t="shared" si="10"/>
        <v>41538.461538461532</v>
      </c>
      <c r="AV5" s="133">
        <f t="shared" si="10"/>
        <v>0</v>
      </c>
      <c r="AW5" s="133">
        <f t="shared" si="10"/>
        <v>0</v>
      </c>
      <c r="AX5" s="133">
        <f t="shared" si="10"/>
        <v>0</v>
      </c>
      <c r="AY5" s="133">
        <f t="shared" si="10"/>
        <v>0</v>
      </c>
      <c r="AZ5" s="133">
        <f t="shared" si="10"/>
        <v>0</v>
      </c>
      <c r="BA5" s="133">
        <f t="shared" si="10"/>
        <v>0</v>
      </c>
      <c r="BB5" s="133">
        <f t="shared" si="10"/>
        <v>0</v>
      </c>
      <c r="BC5" s="133">
        <f t="shared" si="10"/>
        <v>0</v>
      </c>
      <c r="BD5" s="133">
        <f t="shared" si="10"/>
        <v>0</v>
      </c>
      <c r="BE5" s="133">
        <f t="shared" si="10"/>
        <v>0</v>
      </c>
      <c r="BF5" s="133">
        <f t="shared" si="10"/>
        <v>0</v>
      </c>
      <c r="BG5" s="133">
        <f t="shared" si="10"/>
        <v>0</v>
      </c>
      <c r="BH5" s="133">
        <f t="shared" si="10"/>
        <v>0</v>
      </c>
      <c r="BI5" s="133">
        <f t="shared" si="10"/>
        <v>0</v>
      </c>
      <c r="BJ5" s="133">
        <f t="shared" si="10"/>
        <v>0</v>
      </c>
      <c r="BK5" s="133">
        <f t="shared" si="10"/>
        <v>0</v>
      </c>
      <c r="BL5" s="133">
        <f t="shared" si="10"/>
        <v>0</v>
      </c>
      <c r="BM5" s="133">
        <f t="shared" si="10"/>
        <v>0</v>
      </c>
      <c r="BN5" s="133">
        <f t="shared" si="10"/>
        <v>0</v>
      </c>
      <c r="BO5" s="133">
        <f t="shared" si="10"/>
        <v>0</v>
      </c>
      <c r="BP5" s="133">
        <f t="shared" si="10"/>
        <v>0</v>
      </c>
      <c r="BQ5" s="133">
        <f t="shared" si="10"/>
        <v>0</v>
      </c>
      <c r="BR5" s="133">
        <f t="shared" si="10"/>
        <v>0</v>
      </c>
      <c r="BS5" s="133">
        <f t="shared" si="10"/>
        <v>0</v>
      </c>
    </row>
    <row r="6" spans="1:71" s="79" customFormat="1" ht="16" outlineLevel="1">
      <c r="A6" s="83"/>
      <c r="B6" s="351" t="str">
        <f>CONCATENATE(B4,".2")</f>
        <v>Cust SUM.1.2</v>
      </c>
      <c r="C6" s="351" t="str">
        <f>CONCATENATE(C4," -Project Pull-through")</f>
        <v>Customer Summary - Cash Out -Project Pull-through</v>
      </c>
      <c r="E6" s="282">
        <f t="shared" si="2"/>
        <v>27692.307692307691</v>
      </c>
      <c r="F6" s="282">
        <f t="shared" si="5"/>
        <v>27692.307692307691</v>
      </c>
      <c r="G6" s="282">
        <f t="shared" si="6"/>
        <v>0</v>
      </c>
      <c r="H6" s="282">
        <f t="shared" si="7"/>
        <v>0</v>
      </c>
      <c r="I6" s="282">
        <f t="shared" si="8"/>
        <v>0</v>
      </c>
      <c r="J6" s="282">
        <f t="shared" si="9"/>
        <v>0</v>
      </c>
      <c r="L6" s="282">
        <f>L14+L22+L30</f>
        <v>9230.7692307692305</v>
      </c>
      <c r="M6" s="282">
        <f t="shared" ref="M6:BS6" si="11">M14+M22+M30</f>
        <v>9230.7692307692305</v>
      </c>
      <c r="N6" s="282">
        <f t="shared" si="11"/>
        <v>9230.7692307692305</v>
      </c>
      <c r="O6" s="282">
        <f t="shared" si="11"/>
        <v>0</v>
      </c>
      <c r="P6" s="282">
        <f t="shared" si="11"/>
        <v>0</v>
      </c>
      <c r="Q6" s="282">
        <f t="shared" si="11"/>
        <v>0</v>
      </c>
      <c r="R6" s="282">
        <f t="shared" si="11"/>
        <v>0</v>
      </c>
      <c r="S6" s="282">
        <f t="shared" si="11"/>
        <v>0</v>
      </c>
      <c r="T6" s="282">
        <f t="shared" si="11"/>
        <v>0</v>
      </c>
      <c r="U6" s="282">
        <f t="shared" si="11"/>
        <v>0</v>
      </c>
      <c r="V6" s="282">
        <f t="shared" si="11"/>
        <v>0</v>
      </c>
      <c r="W6" s="282">
        <f t="shared" si="11"/>
        <v>0</v>
      </c>
      <c r="X6" s="282">
        <f t="shared" si="11"/>
        <v>0</v>
      </c>
      <c r="Y6" s="282">
        <f t="shared" si="11"/>
        <v>0</v>
      </c>
      <c r="Z6" s="282">
        <f t="shared" si="11"/>
        <v>0</v>
      </c>
      <c r="AA6" s="282">
        <f t="shared" si="11"/>
        <v>0</v>
      </c>
      <c r="AB6" s="282">
        <f t="shared" si="11"/>
        <v>0</v>
      </c>
      <c r="AC6" s="282">
        <f t="shared" si="11"/>
        <v>0</v>
      </c>
      <c r="AD6" s="282">
        <f t="shared" si="11"/>
        <v>0</v>
      </c>
      <c r="AE6" s="282">
        <f t="shared" si="11"/>
        <v>0</v>
      </c>
      <c r="AF6" s="282">
        <f t="shared" si="11"/>
        <v>0</v>
      </c>
      <c r="AG6" s="282">
        <f t="shared" si="11"/>
        <v>0</v>
      </c>
      <c r="AH6" s="282">
        <f t="shared" si="11"/>
        <v>0</v>
      </c>
      <c r="AI6" s="282">
        <f t="shared" si="11"/>
        <v>0</v>
      </c>
      <c r="AJ6" s="282">
        <f t="shared" si="11"/>
        <v>0</v>
      </c>
      <c r="AK6" s="282">
        <f t="shared" si="11"/>
        <v>0</v>
      </c>
      <c r="AL6" s="282">
        <f t="shared" si="11"/>
        <v>0</v>
      </c>
      <c r="AM6" s="282">
        <f t="shared" si="11"/>
        <v>0</v>
      </c>
      <c r="AN6" s="282">
        <f t="shared" si="11"/>
        <v>0</v>
      </c>
      <c r="AO6" s="282">
        <f t="shared" si="11"/>
        <v>0</v>
      </c>
      <c r="AP6" s="282">
        <f t="shared" si="11"/>
        <v>0</v>
      </c>
      <c r="AQ6" s="282">
        <f t="shared" si="11"/>
        <v>0</v>
      </c>
      <c r="AR6" s="282">
        <f t="shared" si="11"/>
        <v>0</v>
      </c>
      <c r="AS6" s="282">
        <f t="shared" si="11"/>
        <v>0</v>
      </c>
      <c r="AT6" s="282">
        <f t="shared" si="11"/>
        <v>0</v>
      </c>
      <c r="AU6" s="282">
        <f t="shared" si="11"/>
        <v>0</v>
      </c>
      <c r="AV6" s="282">
        <f t="shared" si="11"/>
        <v>0</v>
      </c>
      <c r="AW6" s="282">
        <f t="shared" si="11"/>
        <v>0</v>
      </c>
      <c r="AX6" s="282">
        <f t="shared" si="11"/>
        <v>0</v>
      </c>
      <c r="AY6" s="282">
        <f t="shared" si="11"/>
        <v>0</v>
      </c>
      <c r="AZ6" s="282">
        <f t="shared" si="11"/>
        <v>0</v>
      </c>
      <c r="BA6" s="282">
        <f t="shared" si="11"/>
        <v>0</v>
      </c>
      <c r="BB6" s="282">
        <f t="shared" si="11"/>
        <v>0</v>
      </c>
      <c r="BC6" s="282">
        <f t="shared" si="11"/>
        <v>0</v>
      </c>
      <c r="BD6" s="282">
        <f t="shared" si="11"/>
        <v>0</v>
      </c>
      <c r="BE6" s="282">
        <f t="shared" si="11"/>
        <v>0</v>
      </c>
      <c r="BF6" s="282">
        <f t="shared" si="11"/>
        <v>0</v>
      </c>
      <c r="BG6" s="282">
        <f t="shared" si="11"/>
        <v>0</v>
      </c>
      <c r="BH6" s="282">
        <f t="shared" si="11"/>
        <v>0</v>
      </c>
      <c r="BI6" s="282">
        <f t="shared" si="11"/>
        <v>0</v>
      </c>
      <c r="BJ6" s="282">
        <f t="shared" si="11"/>
        <v>0</v>
      </c>
      <c r="BK6" s="282">
        <f t="shared" si="11"/>
        <v>0</v>
      </c>
      <c r="BL6" s="282">
        <f t="shared" si="11"/>
        <v>0</v>
      </c>
      <c r="BM6" s="282">
        <f t="shared" si="11"/>
        <v>0</v>
      </c>
      <c r="BN6" s="282">
        <f t="shared" si="11"/>
        <v>0</v>
      </c>
      <c r="BO6" s="282">
        <f t="shared" si="11"/>
        <v>0</v>
      </c>
      <c r="BP6" s="282">
        <f t="shared" si="11"/>
        <v>0</v>
      </c>
      <c r="BQ6" s="282">
        <f t="shared" si="11"/>
        <v>0</v>
      </c>
      <c r="BR6" s="282">
        <f t="shared" si="11"/>
        <v>0</v>
      </c>
      <c r="BS6" s="282">
        <f t="shared" si="11"/>
        <v>0</v>
      </c>
    </row>
    <row r="7" spans="1:71" s="79" customFormat="1" ht="16" outlineLevel="1">
      <c r="A7" s="83"/>
      <c r="B7" s="351" t="str">
        <f>CONCATENATE(B4,".3")</f>
        <v>Cust SUM.1.3</v>
      </c>
      <c r="C7" s="351" t="str">
        <f>CONCATENATE(C4," - O&amp;N UC")</f>
        <v>Customer Summary - Cash Out - O&amp;N UC</v>
      </c>
      <c r="E7" s="282">
        <f>F7+G7+H7+I7+J7</f>
        <v>2177795.1093559274</v>
      </c>
      <c r="F7" s="282">
        <f>SUM(L7:W7)</f>
        <v>330914.40325274726</v>
      </c>
      <c r="G7" s="282">
        <f>SUM(X7:AI7)</f>
        <v>902697.17812070774</v>
      </c>
      <c r="H7" s="282">
        <f>SUM(AJ7:AU7)</f>
        <v>944183.52798247256</v>
      </c>
      <c r="I7" s="282">
        <f>SUM(AV7:BG7)</f>
        <v>0</v>
      </c>
      <c r="J7" s="282">
        <f>SUM(BH7:BS7)</f>
        <v>0</v>
      </c>
      <c r="L7" s="282">
        <f t="shared" ref="L7:AQ7" si="12">L15+L23+L31+L37</f>
        <v>0</v>
      </c>
      <c r="M7" s="282">
        <f t="shared" si="12"/>
        <v>6066.6666666666661</v>
      </c>
      <c r="N7" s="282">
        <f t="shared" si="12"/>
        <v>6066.6666666666661</v>
      </c>
      <c r="O7" s="282">
        <f t="shared" si="12"/>
        <v>6066.6666666666661</v>
      </c>
      <c r="P7" s="282">
        <f t="shared" si="12"/>
        <v>20902.418538461541</v>
      </c>
      <c r="Q7" s="282">
        <f t="shared" si="12"/>
        <v>20902.418538461541</v>
      </c>
      <c r="R7" s="282">
        <f t="shared" si="12"/>
        <v>20902.418538461541</v>
      </c>
      <c r="S7" s="282">
        <f t="shared" si="12"/>
        <v>46115.715241758247</v>
      </c>
      <c r="T7" s="282">
        <f t="shared" si="12"/>
        <v>46115.715241758247</v>
      </c>
      <c r="U7" s="282">
        <f t="shared" si="12"/>
        <v>50972.858098901102</v>
      </c>
      <c r="V7" s="282">
        <f t="shared" si="12"/>
        <v>50972.858098901102</v>
      </c>
      <c r="W7" s="282">
        <f t="shared" si="12"/>
        <v>55830.000956043965</v>
      </c>
      <c r="X7" s="282">
        <f t="shared" si="12"/>
        <v>56524.764843392317</v>
      </c>
      <c r="Y7" s="282">
        <f t="shared" si="12"/>
        <v>76924.764843392317</v>
      </c>
      <c r="Z7" s="282">
        <f t="shared" si="12"/>
        <v>76924.764843392317</v>
      </c>
      <c r="AA7" s="282">
        <f t="shared" si="12"/>
        <v>76924.764843392317</v>
      </c>
      <c r="AB7" s="282">
        <f t="shared" si="12"/>
        <v>76924.764843392317</v>
      </c>
      <c r="AC7" s="282">
        <f t="shared" si="12"/>
        <v>76924.764843392317</v>
      </c>
      <c r="AD7" s="282">
        <f t="shared" si="12"/>
        <v>76924.764843392317</v>
      </c>
      <c r="AE7" s="282">
        <f t="shared" si="12"/>
        <v>76924.764843392317</v>
      </c>
      <c r="AF7" s="282">
        <f t="shared" si="12"/>
        <v>76924.764843392317</v>
      </c>
      <c r="AG7" s="282">
        <f t="shared" si="12"/>
        <v>76924.764843392317</v>
      </c>
      <c r="AH7" s="282">
        <f t="shared" si="12"/>
        <v>76924.764843392317</v>
      </c>
      <c r="AI7" s="282">
        <f t="shared" si="12"/>
        <v>76924.764843392317</v>
      </c>
      <c r="AJ7" s="282">
        <f t="shared" si="12"/>
        <v>78681.960665206032</v>
      </c>
      <c r="AK7" s="282">
        <f t="shared" si="12"/>
        <v>78681.960665206032</v>
      </c>
      <c r="AL7" s="282">
        <f t="shared" si="12"/>
        <v>78681.960665206032</v>
      </c>
      <c r="AM7" s="282">
        <f t="shared" si="12"/>
        <v>78681.960665206032</v>
      </c>
      <c r="AN7" s="282">
        <f t="shared" si="12"/>
        <v>78681.960665206032</v>
      </c>
      <c r="AO7" s="282">
        <f t="shared" si="12"/>
        <v>78681.960665206032</v>
      </c>
      <c r="AP7" s="282">
        <f t="shared" si="12"/>
        <v>78681.960665206032</v>
      </c>
      <c r="AQ7" s="282">
        <f t="shared" si="12"/>
        <v>78681.960665206032</v>
      </c>
      <c r="AR7" s="282">
        <f t="shared" ref="AR7:BS7" si="13">AR15+AR23+AR31+AR37</f>
        <v>78681.960665206032</v>
      </c>
      <c r="AS7" s="282">
        <f t="shared" si="13"/>
        <v>78681.960665206032</v>
      </c>
      <c r="AT7" s="282">
        <f t="shared" si="13"/>
        <v>78681.960665206032</v>
      </c>
      <c r="AU7" s="282">
        <f t="shared" si="13"/>
        <v>78681.960665206032</v>
      </c>
      <c r="AV7" s="282">
        <f t="shared" si="13"/>
        <v>0</v>
      </c>
      <c r="AW7" s="282">
        <f t="shared" si="13"/>
        <v>0</v>
      </c>
      <c r="AX7" s="282">
        <f t="shared" si="13"/>
        <v>0</v>
      </c>
      <c r="AY7" s="282">
        <f t="shared" si="13"/>
        <v>0</v>
      </c>
      <c r="AZ7" s="282">
        <f t="shared" si="13"/>
        <v>0</v>
      </c>
      <c r="BA7" s="282">
        <f t="shared" si="13"/>
        <v>0</v>
      </c>
      <c r="BB7" s="282">
        <f t="shared" si="13"/>
        <v>0</v>
      </c>
      <c r="BC7" s="282">
        <f t="shared" si="13"/>
        <v>0</v>
      </c>
      <c r="BD7" s="282">
        <f t="shared" si="13"/>
        <v>0</v>
      </c>
      <c r="BE7" s="282">
        <f t="shared" si="13"/>
        <v>0</v>
      </c>
      <c r="BF7" s="282">
        <f t="shared" si="13"/>
        <v>0</v>
      </c>
      <c r="BG7" s="282">
        <f t="shared" si="13"/>
        <v>0</v>
      </c>
      <c r="BH7" s="282">
        <f t="shared" si="13"/>
        <v>0</v>
      </c>
      <c r="BI7" s="282">
        <f t="shared" si="13"/>
        <v>0</v>
      </c>
      <c r="BJ7" s="282">
        <f t="shared" si="13"/>
        <v>0</v>
      </c>
      <c r="BK7" s="282">
        <f t="shared" si="13"/>
        <v>0</v>
      </c>
      <c r="BL7" s="282">
        <f t="shared" si="13"/>
        <v>0</v>
      </c>
      <c r="BM7" s="282">
        <f t="shared" si="13"/>
        <v>0</v>
      </c>
      <c r="BN7" s="282">
        <f t="shared" si="13"/>
        <v>0</v>
      </c>
      <c r="BO7" s="282">
        <f t="shared" si="13"/>
        <v>0</v>
      </c>
      <c r="BP7" s="282">
        <f t="shared" si="13"/>
        <v>0</v>
      </c>
      <c r="BQ7" s="282">
        <f t="shared" si="13"/>
        <v>0</v>
      </c>
      <c r="BR7" s="282">
        <f t="shared" si="13"/>
        <v>0</v>
      </c>
      <c r="BS7" s="282">
        <f t="shared" si="13"/>
        <v>0</v>
      </c>
    </row>
    <row r="8" spans="1:71" s="79" customFormat="1" ht="16" outlineLevel="1">
      <c r="A8" s="83"/>
      <c r="B8" s="351" t="str">
        <f>CONCATENATE(B4,".4")</f>
        <v>Cust SUM.1.4</v>
      </c>
      <c r="C8" s="353" t="str">
        <f>CONCATENATE(C4," - TI UC")</f>
        <v>Customer Summary - Cash Out - TI UC</v>
      </c>
      <c r="E8" s="282">
        <f t="shared" si="2"/>
        <v>0</v>
      </c>
      <c r="F8" s="282">
        <f t="shared" si="5"/>
        <v>0</v>
      </c>
      <c r="G8" s="282">
        <f t="shared" si="6"/>
        <v>0</v>
      </c>
      <c r="H8" s="282">
        <f t="shared" si="7"/>
        <v>0</v>
      </c>
      <c r="I8" s="282">
        <f t="shared" si="8"/>
        <v>0</v>
      </c>
      <c r="J8" s="282">
        <f t="shared" si="9"/>
        <v>0</v>
      </c>
      <c r="L8" s="282">
        <f t="shared" ref="L8:AQ8" si="14">L16+L24+L32+L38</f>
        <v>0</v>
      </c>
      <c r="M8" s="282">
        <f t="shared" si="14"/>
        <v>0</v>
      </c>
      <c r="N8" s="282">
        <f t="shared" si="14"/>
        <v>0</v>
      </c>
      <c r="O8" s="282">
        <f t="shared" si="14"/>
        <v>0</v>
      </c>
      <c r="P8" s="282">
        <f t="shared" si="14"/>
        <v>0</v>
      </c>
      <c r="Q8" s="282">
        <f t="shared" si="14"/>
        <v>0</v>
      </c>
      <c r="R8" s="282">
        <f t="shared" si="14"/>
        <v>0</v>
      </c>
      <c r="S8" s="282">
        <f t="shared" si="14"/>
        <v>0</v>
      </c>
      <c r="T8" s="282">
        <f t="shared" si="14"/>
        <v>0</v>
      </c>
      <c r="U8" s="282">
        <f t="shared" si="14"/>
        <v>0</v>
      </c>
      <c r="V8" s="282">
        <f t="shared" si="14"/>
        <v>0</v>
      </c>
      <c r="W8" s="282">
        <f t="shared" si="14"/>
        <v>0</v>
      </c>
      <c r="X8" s="282">
        <f t="shared" si="14"/>
        <v>0</v>
      </c>
      <c r="Y8" s="282">
        <f t="shared" si="14"/>
        <v>0</v>
      </c>
      <c r="Z8" s="282">
        <f t="shared" si="14"/>
        <v>0</v>
      </c>
      <c r="AA8" s="282">
        <f t="shared" si="14"/>
        <v>0</v>
      </c>
      <c r="AB8" s="282">
        <f t="shared" si="14"/>
        <v>0</v>
      </c>
      <c r="AC8" s="282">
        <f t="shared" si="14"/>
        <v>0</v>
      </c>
      <c r="AD8" s="282">
        <f t="shared" si="14"/>
        <v>0</v>
      </c>
      <c r="AE8" s="282">
        <f t="shared" si="14"/>
        <v>0</v>
      </c>
      <c r="AF8" s="282">
        <f t="shared" si="14"/>
        <v>0</v>
      </c>
      <c r="AG8" s="282">
        <f t="shared" si="14"/>
        <v>0</v>
      </c>
      <c r="AH8" s="282">
        <f t="shared" si="14"/>
        <v>0</v>
      </c>
      <c r="AI8" s="282">
        <f t="shared" si="14"/>
        <v>0</v>
      </c>
      <c r="AJ8" s="282">
        <f t="shared" si="14"/>
        <v>0</v>
      </c>
      <c r="AK8" s="282">
        <f t="shared" si="14"/>
        <v>0</v>
      </c>
      <c r="AL8" s="282">
        <f t="shared" si="14"/>
        <v>0</v>
      </c>
      <c r="AM8" s="282">
        <f t="shared" si="14"/>
        <v>0</v>
      </c>
      <c r="AN8" s="282">
        <f t="shared" si="14"/>
        <v>0</v>
      </c>
      <c r="AO8" s="282">
        <f t="shared" si="14"/>
        <v>0</v>
      </c>
      <c r="AP8" s="282">
        <f t="shared" si="14"/>
        <v>0</v>
      </c>
      <c r="AQ8" s="282">
        <f t="shared" si="14"/>
        <v>0</v>
      </c>
      <c r="AR8" s="282">
        <f t="shared" ref="AR8:BS8" si="15">AR16+AR24+AR32+AR38</f>
        <v>0</v>
      </c>
      <c r="AS8" s="282">
        <f t="shared" si="15"/>
        <v>0</v>
      </c>
      <c r="AT8" s="282">
        <f t="shared" si="15"/>
        <v>0</v>
      </c>
      <c r="AU8" s="282">
        <f t="shared" si="15"/>
        <v>0</v>
      </c>
      <c r="AV8" s="282">
        <f t="shared" si="15"/>
        <v>0</v>
      </c>
      <c r="AW8" s="282">
        <f t="shared" si="15"/>
        <v>0</v>
      </c>
      <c r="AX8" s="282">
        <f t="shared" si="15"/>
        <v>0</v>
      </c>
      <c r="AY8" s="282">
        <f t="shared" si="15"/>
        <v>0</v>
      </c>
      <c r="AZ8" s="282">
        <f t="shared" si="15"/>
        <v>0</v>
      </c>
      <c r="BA8" s="282">
        <f t="shared" si="15"/>
        <v>0</v>
      </c>
      <c r="BB8" s="282">
        <f t="shared" si="15"/>
        <v>0</v>
      </c>
      <c r="BC8" s="282">
        <f t="shared" si="15"/>
        <v>0</v>
      </c>
      <c r="BD8" s="282">
        <f t="shared" si="15"/>
        <v>0</v>
      </c>
      <c r="BE8" s="282">
        <f t="shared" si="15"/>
        <v>0</v>
      </c>
      <c r="BF8" s="282">
        <f t="shared" si="15"/>
        <v>0</v>
      </c>
      <c r="BG8" s="282">
        <f t="shared" si="15"/>
        <v>0</v>
      </c>
      <c r="BH8" s="282">
        <f t="shared" si="15"/>
        <v>0</v>
      </c>
      <c r="BI8" s="282">
        <f t="shared" si="15"/>
        <v>0</v>
      </c>
      <c r="BJ8" s="282">
        <f t="shared" si="15"/>
        <v>0</v>
      </c>
      <c r="BK8" s="282">
        <f t="shared" si="15"/>
        <v>0</v>
      </c>
      <c r="BL8" s="282">
        <f t="shared" si="15"/>
        <v>0</v>
      </c>
      <c r="BM8" s="282">
        <f t="shared" si="15"/>
        <v>0</v>
      </c>
      <c r="BN8" s="282">
        <f t="shared" si="15"/>
        <v>0</v>
      </c>
      <c r="BO8" s="282">
        <f t="shared" si="15"/>
        <v>0</v>
      </c>
      <c r="BP8" s="282">
        <f t="shared" si="15"/>
        <v>0</v>
      </c>
      <c r="BQ8" s="282">
        <f t="shared" si="15"/>
        <v>0</v>
      </c>
      <c r="BR8" s="282">
        <f t="shared" si="15"/>
        <v>0</v>
      </c>
      <c r="BS8" s="282">
        <f t="shared" si="15"/>
        <v>0</v>
      </c>
    </row>
    <row r="9" spans="1:71" s="79" customFormat="1" ht="16" outlineLevel="1">
      <c r="A9" s="83"/>
      <c r="B9" s="351" t="str">
        <f>CONCATENATE(B4,".5")</f>
        <v>Cust SUM.1.5</v>
      </c>
      <c r="C9" s="353" t="str">
        <f>CONCATENATE(C4," - WWD UC")</f>
        <v>Customer Summary - Cash Out - WWD UC</v>
      </c>
      <c r="E9" s="282">
        <f t="shared" si="2"/>
        <v>0</v>
      </c>
      <c r="F9" s="282">
        <f t="shared" si="5"/>
        <v>0</v>
      </c>
      <c r="G9" s="282">
        <f t="shared" si="6"/>
        <v>0</v>
      </c>
      <c r="H9" s="282">
        <f t="shared" si="7"/>
        <v>0</v>
      </c>
      <c r="I9" s="282">
        <f t="shared" si="8"/>
        <v>0</v>
      </c>
      <c r="J9" s="282">
        <f t="shared" si="9"/>
        <v>0</v>
      </c>
      <c r="L9" s="282">
        <f t="shared" ref="L9:AQ9" si="16">L17+L25+L33+L39</f>
        <v>0</v>
      </c>
      <c r="M9" s="282">
        <f t="shared" si="16"/>
        <v>0</v>
      </c>
      <c r="N9" s="282">
        <f t="shared" si="16"/>
        <v>0</v>
      </c>
      <c r="O9" s="282">
        <f t="shared" si="16"/>
        <v>0</v>
      </c>
      <c r="P9" s="282">
        <f t="shared" si="16"/>
        <v>0</v>
      </c>
      <c r="Q9" s="282">
        <f t="shared" si="16"/>
        <v>0</v>
      </c>
      <c r="R9" s="282">
        <f t="shared" si="16"/>
        <v>0</v>
      </c>
      <c r="S9" s="282">
        <f t="shared" si="16"/>
        <v>0</v>
      </c>
      <c r="T9" s="282">
        <f t="shared" si="16"/>
        <v>0</v>
      </c>
      <c r="U9" s="282">
        <f t="shared" si="16"/>
        <v>0</v>
      </c>
      <c r="V9" s="282">
        <f t="shared" si="16"/>
        <v>0</v>
      </c>
      <c r="W9" s="282">
        <f t="shared" si="16"/>
        <v>0</v>
      </c>
      <c r="X9" s="282">
        <f t="shared" si="16"/>
        <v>0</v>
      </c>
      <c r="Y9" s="282">
        <f t="shared" si="16"/>
        <v>0</v>
      </c>
      <c r="Z9" s="282">
        <f t="shared" si="16"/>
        <v>0</v>
      </c>
      <c r="AA9" s="282">
        <f t="shared" si="16"/>
        <v>0</v>
      </c>
      <c r="AB9" s="282">
        <f t="shared" si="16"/>
        <v>0</v>
      </c>
      <c r="AC9" s="282">
        <f t="shared" si="16"/>
        <v>0</v>
      </c>
      <c r="AD9" s="282">
        <f t="shared" si="16"/>
        <v>0</v>
      </c>
      <c r="AE9" s="282">
        <f t="shared" si="16"/>
        <v>0</v>
      </c>
      <c r="AF9" s="282">
        <f t="shared" si="16"/>
        <v>0</v>
      </c>
      <c r="AG9" s="282">
        <f t="shared" si="16"/>
        <v>0</v>
      </c>
      <c r="AH9" s="282">
        <f t="shared" si="16"/>
        <v>0</v>
      </c>
      <c r="AI9" s="282">
        <f t="shared" si="16"/>
        <v>0</v>
      </c>
      <c r="AJ9" s="282">
        <f t="shared" si="16"/>
        <v>0</v>
      </c>
      <c r="AK9" s="282">
        <f t="shared" si="16"/>
        <v>0</v>
      </c>
      <c r="AL9" s="282">
        <f t="shared" si="16"/>
        <v>0</v>
      </c>
      <c r="AM9" s="282">
        <f t="shared" si="16"/>
        <v>0</v>
      </c>
      <c r="AN9" s="282">
        <f t="shared" si="16"/>
        <v>0</v>
      </c>
      <c r="AO9" s="282">
        <f t="shared" si="16"/>
        <v>0</v>
      </c>
      <c r="AP9" s="282">
        <f t="shared" si="16"/>
        <v>0</v>
      </c>
      <c r="AQ9" s="282">
        <f t="shared" si="16"/>
        <v>0</v>
      </c>
      <c r="AR9" s="282">
        <f t="shared" ref="AR9:BS9" si="17">AR17+AR25+AR33+AR39</f>
        <v>0</v>
      </c>
      <c r="AS9" s="282">
        <f t="shared" si="17"/>
        <v>0</v>
      </c>
      <c r="AT9" s="282">
        <f t="shared" si="17"/>
        <v>0</v>
      </c>
      <c r="AU9" s="282">
        <f t="shared" si="17"/>
        <v>0</v>
      </c>
      <c r="AV9" s="282">
        <f t="shared" si="17"/>
        <v>0</v>
      </c>
      <c r="AW9" s="282">
        <f t="shared" si="17"/>
        <v>0</v>
      </c>
      <c r="AX9" s="282">
        <f t="shared" si="17"/>
        <v>0</v>
      </c>
      <c r="AY9" s="282">
        <f t="shared" si="17"/>
        <v>0</v>
      </c>
      <c r="AZ9" s="282">
        <f t="shared" si="17"/>
        <v>0</v>
      </c>
      <c r="BA9" s="282">
        <f t="shared" si="17"/>
        <v>0</v>
      </c>
      <c r="BB9" s="282">
        <f t="shared" si="17"/>
        <v>0</v>
      </c>
      <c r="BC9" s="282">
        <f t="shared" si="17"/>
        <v>0</v>
      </c>
      <c r="BD9" s="282">
        <f t="shared" si="17"/>
        <v>0</v>
      </c>
      <c r="BE9" s="282">
        <f t="shared" si="17"/>
        <v>0</v>
      </c>
      <c r="BF9" s="282">
        <f t="shared" si="17"/>
        <v>0</v>
      </c>
      <c r="BG9" s="282">
        <f t="shared" si="17"/>
        <v>0</v>
      </c>
      <c r="BH9" s="282">
        <f t="shared" si="17"/>
        <v>0</v>
      </c>
      <c r="BI9" s="282">
        <f t="shared" si="17"/>
        <v>0</v>
      </c>
      <c r="BJ9" s="282">
        <f t="shared" si="17"/>
        <v>0</v>
      </c>
      <c r="BK9" s="282">
        <f t="shared" si="17"/>
        <v>0</v>
      </c>
      <c r="BL9" s="282">
        <f t="shared" si="17"/>
        <v>0</v>
      </c>
      <c r="BM9" s="282">
        <f t="shared" si="17"/>
        <v>0</v>
      </c>
      <c r="BN9" s="282">
        <f t="shared" si="17"/>
        <v>0</v>
      </c>
      <c r="BO9" s="282">
        <f t="shared" si="17"/>
        <v>0</v>
      </c>
      <c r="BP9" s="282">
        <f t="shared" si="17"/>
        <v>0</v>
      </c>
      <c r="BQ9" s="282">
        <f t="shared" si="17"/>
        <v>0</v>
      </c>
      <c r="BR9" s="282">
        <f t="shared" si="17"/>
        <v>0</v>
      </c>
      <c r="BS9" s="282">
        <f t="shared" si="17"/>
        <v>0</v>
      </c>
    </row>
    <row r="10" spans="1:71" s="79" customFormat="1" ht="16" outlineLevel="1">
      <c r="A10" s="83"/>
      <c r="B10" s="351" t="str">
        <f>CONCATENATE(B4,".6")</f>
        <v>Cust SUM.1.6</v>
      </c>
      <c r="C10" s="353" t="s">
        <v>492</v>
      </c>
      <c r="E10" s="282">
        <f t="shared" si="2"/>
        <v>0</v>
      </c>
      <c r="F10" s="282">
        <f t="shared" si="5"/>
        <v>0</v>
      </c>
      <c r="G10" s="282">
        <f t="shared" si="6"/>
        <v>0</v>
      </c>
      <c r="H10" s="282">
        <f t="shared" si="7"/>
        <v>0</v>
      </c>
      <c r="I10" s="282">
        <f t="shared" si="8"/>
        <v>0</v>
      </c>
      <c r="J10" s="282">
        <f t="shared" si="9"/>
        <v>0</v>
      </c>
      <c r="L10" s="282">
        <f t="shared" ref="L10:AQ10" si="18">L18+L26+L34+L40</f>
        <v>0</v>
      </c>
      <c r="M10" s="282">
        <f t="shared" si="18"/>
        <v>0</v>
      </c>
      <c r="N10" s="282">
        <f t="shared" si="18"/>
        <v>0</v>
      </c>
      <c r="O10" s="282">
        <f t="shared" si="18"/>
        <v>0</v>
      </c>
      <c r="P10" s="282">
        <f t="shared" si="18"/>
        <v>0</v>
      </c>
      <c r="Q10" s="282">
        <f t="shared" si="18"/>
        <v>0</v>
      </c>
      <c r="R10" s="282">
        <f t="shared" si="18"/>
        <v>0</v>
      </c>
      <c r="S10" s="282">
        <f t="shared" si="18"/>
        <v>0</v>
      </c>
      <c r="T10" s="282">
        <f t="shared" si="18"/>
        <v>0</v>
      </c>
      <c r="U10" s="282">
        <f t="shared" si="18"/>
        <v>0</v>
      </c>
      <c r="V10" s="282">
        <f t="shared" si="18"/>
        <v>0</v>
      </c>
      <c r="W10" s="282">
        <f t="shared" si="18"/>
        <v>0</v>
      </c>
      <c r="X10" s="282">
        <f t="shared" si="18"/>
        <v>0</v>
      </c>
      <c r="Y10" s="282">
        <f t="shared" si="18"/>
        <v>0</v>
      </c>
      <c r="Z10" s="282">
        <f t="shared" si="18"/>
        <v>0</v>
      </c>
      <c r="AA10" s="282">
        <f t="shared" si="18"/>
        <v>0</v>
      </c>
      <c r="AB10" s="282">
        <f t="shared" si="18"/>
        <v>0</v>
      </c>
      <c r="AC10" s="282">
        <f t="shared" si="18"/>
        <v>0</v>
      </c>
      <c r="AD10" s="282">
        <f t="shared" si="18"/>
        <v>0</v>
      </c>
      <c r="AE10" s="282">
        <f t="shared" si="18"/>
        <v>0</v>
      </c>
      <c r="AF10" s="282">
        <f t="shared" si="18"/>
        <v>0</v>
      </c>
      <c r="AG10" s="282">
        <f t="shared" si="18"/>
        <v>0</v>
      </c>
      <c r="AH10" s="282">
        <f t="shared" si="18"/>
        <v>0</v>
      </c>
      <c r="AI10" s="282">
        <f t="shared" si="18"/>
        <v>0</v>
      </c>
      <c r="AJ10" s="282">
        <f t="shared" si="18"/>
        <v>0</v>
      </c>
      <c r="AK10" s="282">
        <f t="shared" si="18"/>
        <v>0</v>
      </c>
      <c r="AL10" s="282">
        <f t="shared" si="18"/>
        <v>0</v>
      </c>
      <c r="AM10" s="282">
        <f t="shared" si="18"/>
        <v>0</v>
      </c>
      <c r="AN10" s="282">
        <f t="shared" si="18"/>
        <v>0</v>
      </c>
      <c r="AO10" s="282">
        <f t="shared" si="18"/>
        <v>0</v>
      </c>
      <c r="AP10" s="282">
        <f t="shared" si="18"/>
        <v>0</v>
      </c>
      <c r="AQ10" s="282">
        <f t="shared" si="18"/>
        <v>0</v>
      </c>
      <c r="AR10" s="282">
        <f t="shared" ref="AR10:BS10" si="19">AR18+AR26+AR34+AR40</f>
        <v>0</v>
      </c>
      <c r="AS10" s="282">
        <f t="shared" si="19"/>
        <v>0</v>
      </c>
      <c r="AT10" s="282">
        <f t="shared" si="19"/>
        <v>0</v>
      </c>
      <c r="AU10" s="282">
        <f t="shared" si="19"/>
        <v>0</v>
      </c>
      <c r="AV10" s="282">
        <f t="shared" si="19"/>
        <v>0</v>
      </c>
      <c r="AW10" s="282">
        <f t="shared" si="19"/>
        <v>0</v>
      </c>
      <c r="AX10" s="282">
        <f t="shared" si="19"/>
        <v>0</v>
      </c>
      <c r="AY10" s="282">
        <f t="shared" si="19"/>
        <v>0</v>
      </c>
      <c r="AZ10" s="282">
        <f t="shared" si="19"/>
        <v>0</v>
      </c>
      <c r="BA10" s="282">
        <f t="shared" si="19"/>
        <v>0</v>
      </c>
      <c r="BB10" s="282">
        <f t="shared" si="19"/>
        <v>0</v>
      </c>
      <c r="BC10" s="282">
        <f t="shared" si="19"/>
        <v>0</v>
      </c>
      <c r="BD10" s="282">
        <f t="shared" si="19"/>
        <v>0</v>
      </c>
      <c r="BE10" s="282">
        <f t="shared" si="19"/>
        <v>0</v>
      </c>
      <c r="BF10" s="282">
        <f t="shared" si="19"/>
        <v>0</v>
      </c>
      <c r="BG10" s="282">
        <f t="shared" si="19"/>
        <v>0</v>
      </c>
      <c r="BH10" s="282">
        <f t="shared" si="19"/>
        <v>0</v>
      </c>
      <c r="BI10" s="282">
        <f t="shared" si="19"/>
        <v>0</v>
      </c>
      <c r="BJ10" s="282">
        <f t="shared" si="19"/>
        <v>0</v>
      </c>
      <c r="BK10" s="282">
        <f t="shared" si="19"/>
        <v>0</v>
      </c>
      <c r="BL10" s="282">
        <f t="shared" si="19"/>
        <v>0</v>
      </c>
      <c r="BM10" s="282">
        <f t="shared" si="19"/>
        <v>0</v>
      </c>
      <c r="BN10" s="282">
        <f t="shared" si="19"/>
        <v>0</v>
      </c>
      <c r="BO10" s="282">
        <f t="shared" si="19"/>
        <v>0</v>
      </c>
      <c r="BP10" s="282">
        <f t="shared" si="19"/>
        <v>0</v>
      </c>
      <c r="BQ10" s="282">
        <f t="shared" si="19"/>
        <v>0</v>
      </c>
      <c r="BR10" s="282">
        <f t="shared" si="19"/>
        <v>0</v>
      </c>
      <c r="BS10" s="282">
        <f t="shared" si="19"/>
        <v>0</v>
      </c>
    </row>
    <row r="11" spans="1:71" s="79" customFormat="1" ht="16" outlineLevel="1">
      <c r="A11" s="83"/>
      <c r="B11" s="351" t="str">
        <f>CONCATENATE(B4,".7")</f>
        <v>Cust SUM.1.7</v>
      </c>
      <c r="C11" s="353" t="s">
        <v>493</v>
      </c>
      <c r="E11" s="282">
        <f t="shared" si="2"/>
        <v>0</v>
      </c>
      <c r="F11" s="282">
        <f t="shared" si="5"/>
        <v>0</v>
      </c>
      <c r="G11" s="282">
        <f t="shared" si="6"/>
        <v>0</v>
      </c>
      <c r="H11" s="282">
        <f t="shared" si="7"/>
        <v>0</v>
      </c>
      <c r="I11" s="282">
        <f t="shared" si="8"/>
        <v>0</v>
      </c>
      <c r="J11" s="282">
        <f t="shared" si="9"/>
        <v>0</v>
      </c>
      <c r="L11" s="282">
        <f t="shared" ref="L11:AQ11" si="20">L19+L27+L35+L41</f>
        <v>0</v>
      </c>
      <c r="M11" s="282">
        <f t="shared" si="20"/>
        <v>0</v>
      </c>
      <c r="N11" s="282">
        <f t="shared" si="20"/>
        <v>0</v>
      </c>
      <c r="O11" s="282">
        <f t="shared" si="20"/>
        <v>0</v>
      </c>
      <c r="P11" s="282">
        <f t="shared" si="20"/>
        <v>0</v>
      </c>
      <c r="Q11" s="282">
        <f t="shared" si="20"/>
        <v>0</v>
      </c>
      <c r="R11" s="282">
        <f t="shared" si="20"/>
        <v>0</v>
      </c>
      <c r="S11" s="282">
        <f t="shared" si="20"/>
        <v>0</v>
      </c>
      <c r="T11" s="282">
        <f t="shared" si="20"/>
        <v>0</v>
      </c>
      <c r="U11" s="282">
        <f t="shared" si="20"/>
        <v>0</v>
      </c>
      <c r="V11" s="282">
        <f t="shared" si="20"/>
        <v>0</v>
      </c>
      <c r="W11" s="282">
        <f t="shared" si="20"/>
        <v>0</v>
      </c>
      <c r="X11" s="282">
        <f t="shared" si="20"/>
        <v>0</v>
      </c>
      <c r="Y11" s="282">
        <f t="shared" si="20"/>
        <v>0</v>
      </c>
      <c r="Z11" s="282">
        <f t="shared" si="20"/>
        <v>0</v>
      </c>
      <c r="AA11" s="282">
        <f t="shared" si="20"/>
        <v>0</v>
      </c>
      <c r="AB11" s="282">
        <f t="shared" si="20"/>
        <v>0</v>
      </c>
      <c r="AC11" s="282">
        <f t="shared" si="20"/>
        <v>0</v>
      </c>
      <c r="AD11" s="282">
        <f t="shared" si="20"/>
        <v>0</v>
      </c>
      <c r="AE11" s="282">
        <f t="shared" si="20"/>
        <v>0</v>
      </c>
      <c r="AF11" s="282">
        <f t="shared" si="20"/>
        <v>0</v>
      </c>
      <c r="AG11" s="282">
        <f t="shared" si="20"/>
        <v>0</v>
      </c>
      <c r="AH11" s="282">
        <f t="shared" si="20"/>
        <v>0</v>
      </c>
      <c r="AI11" s="282">
        <f t="shared" si="20"/>
        <v>0</v>
      </c>
      <c r="AJ11" s="282">
        <f t="shared" si="20"/>
        <v>0</v>
      </c>
      <c r="AK11" s="282">
        <f t="shared" si="20"/>
        <v>0</v>
      </c>
      <c r="AL11" s="282">
        <f t="shared" si="20"/>
        <v>0</v>
      </c>
      <c r="AM11" s="282">
        <f t="shared" si="20"/>
        <v>0</v>
      </c>
      <c r="AN11" s="282">
        <f t="shared" si="20"/>
        <v>0</v>
      </c>
      <c r="AO11" s="282">
        <f t="shared" si="20"/>
        <v>0</v>
      </c>
      <c r="AP11" s="282">
        <f t="shared" si="20"/>
        <v>0</v>
      </c>
      <c r="AQ11" s="282">
        <f t="shared" si="20"/>
        <v>0</v>
      </c>
      <c r="AR11" s="282">
        <f t="shared" ref="AR11:BS11" si="21">AR19+AR27+AR35+AR41</f>
        <v>0</v>
      </c>
      <c r="AS11" s="282">
        <f t="shared" si="21"/>
        <v>0</v>
      </c>
      <c r="AT11" s="282">
        <f t="shared" si="21"/>
        <v>0</v>
      </c>
      <c r="AU11" s="282">
        <f t="shared" si="21"/>
        <v>0</v>
      </c>
      <c r="AV11" s="282">
        <f t="shared" si="21"/>
        <v>0</v>
      </c>
      <c r="AW11" s="282">
        <f t="shared" si="21"/>
        <v>0</v>
      </c>
      <c r="AX11" s="282">
        <f t="shared" si="21"/>
        <v>0</v>
      </c>
      <c r="AY11" s="282">
        <f t="shared" si="21"/>
        <v>0</v>
      </c>
      <c r="AZ11" s="282">
        <f t="shared" si="21"/>
        <v>0</v>
      </c>
      <c r="BA11" s="282">
        <f t="shared" si="21"/>
        <v>0</v>
      </c>
      <c r="BB11" s="282">
        <f t="shared" si="21"/>
        <v>0</v>
      </c>
      <c r="BC11" s="282">
        <f t="shared" si="21"/>
        <v>0</v>
      </c>
      <c r="BD11" s="282">
        <f t="shared" si="21"/>
        <v>0</v>
      </c>
      <c r="BE11" s="282">
        <f t="shared" si="21"/>
        <v>0</v>
      </c>
      <c r="BF11" s="282">
        <f t="shared" si="21"/>
        <v>0</v>
      </c>
      <c r="BG11" s="282">
        <f t="shared" si="21"/>
        <v>0</v>
      </c>
      <c r="BH11" s="282">
        <f t="shared" si="21"/>
        <v>0</v>
      </c>
      <c r="BI11" s="282">
        <f t="shared" si="21"/>
        <v>0</v>
      </c>
      <c r="BJ11" s="282">
        <f t="shared" si="21"/>
        <v>0</v>
      </c>
      <c r="BK11" s="282">
        <f t="shared" si="21"/>
        <v>0</v>
      </c>
      <c r="BL11" s="282">
        <f t="shared" si="21"/>
        <v>0</v>
      </c>
      <c r="BM11" s="282">
        <f t="shared" si="21"/>
        <v>0</v>
      </c>
      <c r="BN11" s="282">
        <f t="shared" si="21"/>
        <v>0</v>
      </c>
      <c r="BO11" s="282">
        <f t="shared" si="21"/>
        <v>0</v>
      </c>
      <c r="BP11" s="282">
        <f t="shared" si="21"/>
        <v>0</v>
      </c>
      <c r="BQ11" s="282">
        <f t="shared" si="21"/>
        <v>0</v>
      </c>
      <c r="BR11" s="282">
        <f t="shared" si="21"/>
        <v>0</v>
      </c>
      <c r="BS11" s="282">
        <f t="shared" si="21"/>
        <v>0</v>
      </c>
    </row>
    <row r="12" spans="1:71" s="83" customFormat="1" ht="16">
      <c r="B12" s="511" t="str">
        <f>CONCATENATE(B$4,".1")</f>
        <v>Cust SUM.1.1</v>
      </c>
      <c r="C12" s="511" t="str">
        <f>CONCATENATE(C$3," - Capex")</f>
        <v>Customer Summary - Capex</v>
      </c>
      <c r="E12" s="152">
        <f t="shared" si="2"/>
        <v>199.99999999999997</v>
      </c>
      <c r="F12" s="152">
        <f t="shared" ref="F12:F35" si="22">SUM(L12:W12)</f>
        <v>199.99999999999997</v>
      </c>
      <c r="G12" s="152">
        <f t="shared" ref="G12:G35" si="23">SUM(X12:AI12)</f>
        <v>0</v>
      </c>
      <c r="H12" s="152">
        <f t="shared" ref="H12:H35" si="24">SUM(AJ12:AU12)</f>
        <v>0</v>
      </c>
      <c r="I12" s="152">
        <f t="shared" ref="I12:I35" si="25">SUM(AV12:BG12)</f>
        <v>0</v>
      </c>
      <c r="J12" s="152">
        <f t="shared" ref="J12:J35" si="26">SUM(BH12:BS12)</f>
        <v>0</v>
      </c>
      <c r="L12" s="152">
        <f>SUM(L13:L19)</f>
        <v>0</v>
      </c>
      <c r="M12" s="152">
        <f t="shared" ref="M12:BS12" si="27">SUM(M13:M19)</f>
        <v>66.666666666666657</v>
      </c>
      <c r="N12" s="152">
        <f t="shared" si="27"/>
        <v>66.666666666666657</v>
      </c>
      <c r="O12" s="152">
        <f t="shared" si="27"/>
        <v>66.666666666666657</v>
      </c>
      <c r="P12" s="152">
        <f t="shared" si="27"/>
        <v>0</v>
      </c>
      <c r="Q12" s="152">
        <f t="shared" si="27"/>
        <v>0</v>
      </c>
      <c r="R12" s="152">
        <f t="shared" si="27"/>
        <v>0</v>
      </c>
      <c r="S12" s="152">
        <f t="shared" si="27"/>
        <v>0</v>
      </c>
      <c r="T12" s="152">
        <f t="shared" si="27"/>
        <v>0</v>
      </c>
      <c r="U12" s="152">
        <f t="shared" si="27"/>
        <v>0</v>
      </c>
      <c r="V12" s="152">
        <f t="shared" si="27"/>
        <v>0</v>
      </c>
      <c r="W12" s="152">
        <f t="shared" si="27"/>
        <v>0</v>
      </c>
      <c r="X12" s="152">
        <f t="shared" si="27"/>
        <v>0</v>
      </c>
      <c r="Y12" s="152">
        <f t="shared" si="27"/>
        <v>0</v>
      </c>
      <c r="Z12" s="152">
        <f t="shared" si="27"/>
        <v>0</v>
      </c>
      <c r="AA12" s="152">
        <f t="shared" si="27"/>
        <v>0</v>
      </c>
      <c r="AB12" s="152">
        <f t="shared" si="27"/>
        <v>0</v>
      </c>
      <c r="AC12" s="152">
        <f t="shared" si="27"/>
        <v>0</v>
      </c>
      <c r="AD12" s="152">
        <f t="shared" si="27"/>
        <v>0</v>
      </c>
      <c r="AE12" s="152">
        <f t="shared" si="27"/>
        <v>0</v>
      </c>
      <c r="AF12" s="152">
        <f t="shared" si="27"/>
        <v>0</v>
      </c>
      <c r="AG12" s="152">
        <f t="shared" si="27"/>
        <v>0</v>
      </c>
      <c r="AH12" s="152">
        <f t="shared" si="27"/>
        <v>0</v>
      </c>
      <c r="AI12" s="152">
        <f t="shared" si="27"/>
        <v>0</v>
      </c>
      <c r="AJ12" s="152">
        <f t="shared" si="27"/>
        <v>0</v>
      </c>
      <c r="AK12" s="152">
        <f t="shared" si="27"/>
        <v>0</v>
      </c>
      <c r="AL12" s="152">
        <f t="shared" si="27"/>
        <v>0</v>
      </c>
      <c r="AM12" s="152">
        <f t="shared" si="27"/>
        <v>0</v>
      </c>
      <c r="AN12" s="152">
        <f t="shared" si="27"/>
        <v>0</v>
      </c>
      <c r="AO12" s="152">
        <f t="shared" si="27"/>
        <v>0</v>
      </c>
      <c r="AP12" s="152">
        <f t="shared" si="27"/>
        <v>0</v>
      </c>
      <c r="AQ12" s="152">
        <f t="shared" si="27"/>
        <v>0</v>
      </c>
      <c r="AR12" s="152">
        <f t="shared" si="27"/>
        <v>0</v>
      </c>
      <c r="AS12" s="152">
        <f t="shared" si="27"/>
        <v>0</v>
      </c>
      <c r="AT12" s="152">
        <f t="shared" si="27"/>
        <v>0</v>
      </c>
      <c r="AU12" s="152">
        <f t="shared" si="27"/>
        <v>0</v>
      </c>
      <c r="AV12" s="152">
        <f t="shared" si="27"/>
        <v>0</v>
      </c>
      <c r="AW12" s="152">
        <f t="shared" si="27"/>
        <v>0</v>
      </c>
      <c r="AX12" s="152">
        <f t="shared" si="27"/>
        <v>0</v>
      </c>
      <c r="AY12" s="152">
        <f t="shared" si="27"/>
        <v>0</v>
      </c>
      <c r="AZ12" s="152">
        <f t="shared" si="27"/>
        <v>0</v>
      </c>
      <c r="BA12" s="152">
        <f t="shared" si="27"/>
        <v>0</v>
      </c>
      <c r="BB12" s="152">
        <f t="shared" si="27"/>
        <v>0</v>
      </c>
      <c r="BC12" s="152">
        <f t="shared" si="27"/>
        <v>0</v>
      </c>
      <c r="BD12" s="152">
        <f t="shared" si="27"/>
        <v>0</v>
      </c>
      <c r="BE12" s="152">
        <f t="shared" si="27"/>
        <v>0</v>
      </c>
      <c r="BF12" s="152">
        <f t="shared" si="27"/>
        <v>0</v>
      </c>
      <c r="BG12" s="152">
        <f t="shared" si="27"/>
        <v>0</v>
      </c>
      <c r="BH12" s="152">
        <f t="shared" si="27"/>
        <v>0</v>
      </c>
      <c r="BI12" s="152">
        <f t="shared" si="27"/>
        <v>0</v>
      </c>
      <c r="BJ12" s="152">
        <f t="shared" si="27"/>
        <v>0</v>
      </c>
      <c r="BK12" s="152">
        <f t="shared" si="27"/>
        <v>0</v>
      </c>
      <c r="BL12" s="152">
        <f t="shared" si="27"/>
        <v>0</v>
      </c>
      <c r="BM12" s="152">
        <f t="shared" si="27"/>
        <v>0</v>
      </c>
      <c r="BN12" s="152">
        <f t="shared" si="27"/>
        <v>0</v>
      </c>
      <c r="BO12" s="152">
        <f t="shared" si="27"/>
        <v>0</v>
      </c>
      <c r="BP12" s="152">
        <f t="shared" si="27"/>
        <v>0</v>
      </c>
      <c r="BQ12" s="152">
        <f t="shared" si="27"/>
        <v>0</v>
      </c>
      <c r="BR12" s="152">
        <f t="shared" si="27"/>
        <v>0</v>
      </c>
      <c r="BS12" s="152">
        <f t="shared" si="27"/>
        <v>0</v>
      </c>
    </row>
    <row r="13" spans="1:71" s="79" customFormat="1" ht="16" outlineLevel="1">
      <c r="A13" s="83"/>
      <c r="B13" s="512" t="str">
        <f>CONCATENATE(B12,".1")</f>
        <v>Cust SUM.1.1.1</v>
      </c>
      <c r="C13" s="366" t="str">
        <f>CONCATENATE(C12," -Project")</f>
        <v>Customer Summary - Capex -Project</v>
      </c>
      <c r="E13" s="133">
        <f t="shared" si="2"/>
        <v>0</v>
      </c>
      <c r="F13" s="133">
        <f t="shared" si="22"/>
        <v>0</v>
      </c>
      <c r="G13" s="133">
        <f t="shared" si="23"/>
        <v>0</v>
      </c>
      <c r="H13" s="133">
        <f t="shared" si="24"/>
        <v>0</v>
      </c>
      <c r="I13" s="133">
        <f t="shared" si="25"/>
        <v>0</v>
      </c>
      <c r="J13" s="133">
        <f t="shared" si="26"/>
        <v>0</v>
      </c>
      <c r="L13" s="133">
        <f t="shared" ref="L13:BS13" si="28">L84</f>
        <v>0</v>
      </c>
      <c r="M13" s="133">
        <f t="shared" si="28"/>
        <v>0</v>
      </c>
      <c r="N13" s="133">
        <f t="shared" si="28"/>
        <v>0</v>
      </c>
      <c r="O13" s="133">
        <f t="shared" si="28"/>
        <v>0</v>
      </c>
      <c r="P13" s="133">
        <f t="shared" si="28"/>
        <v>0</v>
      </c>
      <c r="Q13" s="133">
        <f t="shared" si="28"/>
        <v>0</v>
      </c>
      <c r="R13" s="133">
        <f t="shared" si="28"/>
        <v>0</v>
      </c>
      <c r="S13" s="133">
        <f t="shared" si="28"/>
        <v>0</v>
      </c>
      <c r="T13" s="133">
        <f t="shared" si="28"/>
        <v>0</v>
      </c>
      <c r="U13" s="133">
        <f t="shared" si="28"/>
        <v>0</v>
      </c>
      <c r="V13" s="133">
        <f t="shared" si="28"/>
        <v>0</v>
      </c>
      <c r="W13" s="133">
        <f t="shared" si="28"/>
        <v>0</v>
      </c>
      <c r="X13" s="133">
        <f t="shared" si="28"/>
        <v>0</v>
      </c>
      <c r="Y13" s="133">
        <f t="shared" si="28"/>
        <v>0</v>
      </c>
      <c r="Z13" s="133">
        <f t="shared" si="28"/>
        <v>0</v>
      </c>
      <c r="AA13" s="133">
        <f t="shared" si="28"/>
        <v>0</v>
      </c>
      <c r="AB13" s="133">
        <f t="shared" si="28"/>
        <v>0</v>
      </c>
      <c r="AC13" s="133">
        <f t="shared" si="28"/>
        <v>0</v>
      </c>
      <c r="AD13" s="133">
        <f t="shared" si="28"/>
        <v>0</v>
      </c>
      <c r="AE13" s="133">
        <f t="shared" si="28"/>
        <v>0</v>
      </c>
      <c r="AF13" s="133">
        <f t="shared" si="28"/>
        <v>0</v>
      </c>
      <c r="AG13" s="133">
        <f t="shared" si="28"/>
        <v>0</v>
      </c>
      <c r="AH13" s="133">
        <f t="shared" si="28"/>
        <v>0</v>
      </c>
      <c r="AI13" s="133">
        <f t="shared" si="28"/>
        <v>0</v>
      </c>
      <c r="AJ13" s="133">
        <f t="shared" si="28"/>
        <v>0</v>
      </c>
      <c r="AK13" s="133">
        <f t="shared" si="28"/>
        <v>0</v>
      </c>
      <c r="AL13" s="133">
        <f t="shared" si="28"/>
        <v>0</v>
      </c>
      <c r="AM13" s="133">
        <f t="shared" si="28"/>
        <v>0</v>
      </c>
      <c r="AN13" s="133">
        <f t="shared" si="28"/>
        <v>0</v>
      </c>
      <c r="AO13" s="133">
        <f t="shared" si="28"/>
        <v>0</v>
      </c>
      <c r="AP13" s="133">
        <f t="shared" si="28"/>
        <v>0</v>
      </c>
      <c r="AQ13" s="133">
        <f t="shared" si="28"/>
        <v>0</v>
      </c>
      <c r="AR13" s="133">
        <f t="shared" si="28"/>
        <v>0</v>
      </c>
      <c r="AS13" s="133">
        <f t="shared" si="28"/>
        <v>0</v>
      </c>
      <c r="AT13" s="133">
        <f t="shared" si="28"/>
        <v>0</v>
      </c>
      <c r="AU13" s="133">
        <f t="shared" si="28"/>
        <v>0</v>
      </c>
      <c r="AV13" s="133">
        <f t="shared" si="28"/>
        <v>0</v>
      </c>
      <c r="AW13" s="133">
        <f t="shared" si="28"/>
        <v>0</v>
      </c>
      <c r="AX13" s="133">
        <f t="shared" si="28"/>
        <v>0</v>
      </c>
      <c r="AY13" s="133">
        <f t="shared" si="28"/>
        <v>0</v>
      </c>
      <c r="AZ13" s="133">
        <f t="shared" si="28"/>
        <v>0</v>
      </c>
      <c r="BA13" s="133">
        <f t="shared" si="28"/>
        <v>0</v>
      </c>
      <c r="BB13" s="133">
        <f t="shared" si="28"/>
        <v>0</v>
      </c>
      <c r="BC13" s="133">
        <f t="shared" si="28"/>
        <v>0</v>
      </c>
      <c r="BD13" s="133">
        <f t="shared" si="28"/>
        <v>0</v>
      </c>
      <c r="BE13" s="133">
        <f t="shared" si="28"/>
        <v>0</v>
      </c>
      <c r="BF13" s="133">
        <f t="shared" si="28"/>
        <v>0</v>
      </c>
      <c r="BG13" s="133">
        <f t="shared" si="28"/>
        <v>0</v>
      </c>
      <c r="BH13" s="133">
        <f t="shared" si="28"/>
        <v>0</v>
      </c>
      <c r="BI13" s="133">
        <f t="shared" si="28"/>
        <v>0</v>
      </c>
      <c r="BJ13" s="133">
        <f t="shared" si="28"/>
        <v>0</v>
      </c>
      <c r="BK13" s="133">
        <f t="shared" si="28"/>
        <v>0</v>
      </c>
      <c r="BL13" s="133">
        <f t="shared" si="28"/>
        <v>0</v>
      </c>
      <c r="BM13" s="133">
        <f t="shared" si="28"/>
        <v>0</v>
      </c>
      <c r="BN13" s="133">
        <f t="shared" si="28"/>
        <v>0</v>
      </c>
      <c r="BO13" s="133">
        <f t="shared" si="28"/>
        <v>0</v>
      </c>
      <c r="BP13" s="133">
        <f t="shared" si="28"/>
        <v>0</v>
      </c>
      <c r="BQ13" s="133">
        <f t="shared" si="28"/>
        <v>0</v>
      </c>
      <c r="BR13" s="133">
        <f t="shared" si="28"/>
        <v>0</v>
      </c>
      <c r="BS13" s="133">
        <f t="shared" si="28"/>
        <v>0</v>
      </c>
    </row>
    <row r="14" spans="1:71" s="79" customFormat="1" ht="16" outlineLevel="1">
      <c r="A14" s="83"/>
      <c r="B14" s="512" t="str">
        <f>CONCATENATE(B12,".2")</f>
        <v>Cust SUM.1.1.2</v>
      </c>
      <c r="C14" s="512" t="str">
        <f>CONCATENATE(C12," -Project Pull-through")</f>
        <v>Customer Summary - Capex -Project Pull-through</v>
      </c>
      <c r="E14" s="282">
        <f t="shared" si="2"/>
        <v>0</v>
      </c>
      <c r="F14" s="282">
        <f t="shared" si="22"/>
        <v>0</v>
      </c>
      <c r="G14" s="282">
        <f t="shared" si="23"/>
        <v>0</v>
      </c>
      <c r="H14" s="282">
        <f t="shared" si="24"/>
        <v>0</v>
      </c>
      <c r="I14" s="282">
        <f t="shared" si="25"/>
        <v>0</v>
      </c>
      <c r="J14" s="282">
        <f t="shared" si="26"/>
        <v>0</v>
      </c>
      <c r="L14" s="282">
        <f t="shared" ref="L14:BS14" si="29">L147</f>
        <v>0</v>
      </c>
      <c r="M14" s="282">
        <f t="shared" si="29"/>
        <v>0</v>
      </c>
      <c r="N14" s="282">
        <f t="shared" si="29"/>
        <v>0</v>
      </c>
      <c r="O14" s="282">
        <f t="shared" si="29"/>
        <v>0</v>
      </c>
      <c r="P14" s="282">
        <f t="shared" si="29"/>
        <v>0</v>
      </c>
      <c r="Q14" s="282">
        <f t="shared" si="29"/>
        <v>0</v>
      </c>
      <c r="R14" s="282">
        <f t="shared" si="29"/>
        <v>0</v>
      </c>
      <c r="S14" s="282">
        <f t="shared" si="29"/>
        <v>0</v>
      </c>
      <c r="T14" s="282">
        <f t="shared" si="29"/>
        <v>0</v>
      </c>
      <c r="U14" s="282">
        <f t="shared" si="29"/>
        <v>0</v>
      </c>
      <c r="V14" s="282">
        <f t="shared" si="29"/>
        <v>0</v>
      </c>
      <c r="W14" s="282">
        <f t="shared" si="29"/>
        <v>0</v>
      </c>
      <c r="X14" s="282">
        <f t="shared" si="29"/>
        <v>0</v>
      </c>
      <c r="Y14" s="282">
        <f t="shared" si="29"/>
        <v>0</v>
      </c>
      <c r="Z14" s="282">
        <f t="shared" si="29"/>
        <v>0</v>
      </c>
      <c r="AA14" s="282">
        <f t="shared" si="29"/>
        <v>0</v>
      </c>
      <c r="AB14" s="282">
        <f t="shared" si="29"/>
        <v>0</v>
      </c>
      <c r="AC14" s="282">
        <f t="shared" si="29"/>
        <v>0</v>
      </c>
      <c r="AD14" s="282">
        <f t="shared" si="29"/>
        <v>0</v>
      </c>
      <c r="AE14" s="282">
        <f t="shared" si="29"/>
        <v>0</v>
      </c>
      <c r="AF14" s="282">
        <f t="shared" si="29"/>
        <v>0</v>
      </c>
      <c r="AG14" s="282">
        <f t="shared" si="29"/>
        <v>0</v>
      </c>
      <c r="AH14" s="282">
        <f t="shared" si="29"/>
        <v>0</v>
      </c>
      <c r="AI14" s="282">
        <f t="shared" si="29"/>
        <v>0</v>
      </c>
      <c r="AJ14" s="282">
        <f t="shared" si="29"/>
        <v>0</v>
      </c>
      <c r="AK14" s="282">
        <f t="shared" si="29"/>
        <v>0</v>
      </c>
      <c r="AL14" s="282">
        <f t="shared" si="29"/>
        <v>0</v>
      </c>
      <c r="AM14" s="282">
        <f t="shared" si="29"/>
        <v>0</v>
      </c>
      <c r="AN14" s="282">
        <f t="shared" si="29"/>
        <v>0</v>
      </c>
      <c r="AO14" s="282">
        <f t="shared" si="29"/>
        <v>0</v>
      </c>
      <c r="AP14" s="282">
        <f t="shared" si="29"/>
        <v>0</v>
      </c>
      <c r="AQ14" s="282">
        <f t="shared" si="29"/>
        <v>0</v>
      </c>
      <c r="AR14" s="282">
        <f t="shared" si="29"/>
        <v>0</v>
      </c>
      <c r="AS14" s="282">
        <f t="shared" si="29"/>
        <v>0</v>
      </c>
      <c r="AT14" s="282">
        <f t="shared" si="29"/>
        <v>0</v>
      </c>
      <c r="AU14" s="282">
        <f t="shared" si="29"/>
        <v>0</v>
      </c>
      <c r="AV14" s="282">
        <f t="shared" si="29"/>
        <v>0</v>
      </c>
      <c r="AW14" s="282">
        <f t="shared" si="29"/>
        <v>0</v>
      </c>
      <c r="AX14" s="282">
        <f t="shared" si="29"/>
        <v>0</v>
      </c>
      <c r="AY14" s="282">
        <f t="shared" si="29"/>
        <v>0</v>
      </c>
      <c r="AZ14" s="282">
        <f t="shared" si="29"/>
        <v>0</v>
      </c>
      <c r="BA14" s="282">
        <f t="shared" si="29"/>
        <v>0</v>
      </c>
      <c r="BB14" s="282">
        <f t="shared" si="29"/>
        <v>0</v>
      </c>
      <c r="BC14" s="282">
        <f t="shared" si="29"/>
        <v>0</v>
      </c>
      <c r="BD14" s="282">
        <f t="shared" si="29"/>
        <v>0</v>
      </c>
      <c r="BE14" s="282">
        <f t="shared" si="29"/>
        <v>0</v>
      </c>
      <c r="BF14" s="282">
        <f t="shared" si="29"/>
        <v>0</v>
      </c>
      <c r="BG14" s="282">
        <f t="shared" si="29"/>
        <v>0</v>
      </c>
      <c r="BH14" s="282">
        <f t="shared" si="29"/>
        <v>0</v>
      </c>
      <c r="BI14" s="282">
        <f t="shared" si="29"/>
        <v>0</v>
      </c>
      <c r="BJ14" s="282">
        <f t="shared" si="29"/>
        <v>0</v>
      </c>
      <c r="BK14" s="282">
        <f t="shared" si="29"/>
        <v>0</v>
      </c>
      <c r="BL14" s="282">
        <f t="shared" si="29"/>
        <v>0</v>
      </c>
      <c r="BM14" s="282">
        <f t="shared" si="29"/>
        <v>0</v>
      </c>
      <c r="BN14" s="282">
        <f t="shared" si="29"/>
        <v>0</v>
      </c>
      <c r="BO14" s="282">
        <f t="shared" si="29"/>
        <v>0</v>
      </c>
      <c r="BP14" s="282">
        <f t="shared" si="29"/>
        <v>0</v>
      </c>
      <c r="BQ14" s="282">
        <f t="shared" si="29"/>
        <v>0</v>
      </c>
      <c r="BR14" s="282">
        <f t="shared" si="29"/>
        <v>0</v>
      </c>
      <c r="BS14" s="282">
        <f t="shared" si="29"/>
        <v>0</v>
      </c>
    </row>
    <row r="15" spans="1:71" s="79" customFormat="1" ht="16" outlineLevel="1">
      <c r="A15" s="83"/>
      <c r="B15" s="512" t="str">
        <f>CONCATENATE(B12,".3")</f>
        <v>Cust SUM.1.1.3</v>
      </c>
      <c r="C15" s="512" t="str">
        <f>CONCATENATE(C12," - O&amp;N UC")</f>
        <v>Customer Summary - Capex - O&amp;N UC</v>
      </c>
      <c r="E15" s="282">
        <f t="shared" si="2"/>
        <v>199.99999999999997</v>
      </c>
      <c r="F15" s="282">
        <f t="shared" si="22"/>
        <v>199.99999999999997</v>
      </c>
      <c r="G15" s="282">
        <f t="shared" si="23"/>
        <v>0</v>
      </c>
      <c r="H15" s="282">
        <f t="shared" si="24"/>
        <v>0</v>
      </c>
      <c r="I15" s="282">
        <f t="shared" si="25"/>
        <v>0</v>
      </c>
      <c r="J15" s="282">
        <f t="shared" si="26"/>
        <v>0</v>
      </c>
      <c r="L15" s="282">
        <f>L152</f>
        <v>0</v>
      </c>
      <c r="M15" s="282">
        <f t="shared" ref="M15:BS15" si="30">M152</f>
        <v>66.666666666666657</v>
      </c>
      <c r="N15" s="282">
        <f t="shared" si="30"/>
        <v>66.666666666666657</v>
      </c>
      <c r="O15" s="282">
        <f t="shared" si="30"/>
        <v>66.666666666666657</v>
      </c>
      <c r="P15" s="282">
        <f t="shared" si="30"/>
        <v>0</v>
      </c>
      <c r="Q15" s="282">
        <f t="shared" si="30"/>
        <v>0</v>
      </c>
      <c r="R15" s="282">
        <f t="shared" si="30"/>
        <v>0</v>
      </c>
      <c r="S15" s="282">
        <f t="shared" si="30"/>
        <v>0</v>
      </c>
      <c r="T15" s="282">
        <f t="shared" si="30"/>
        <v>0</v>
      </c>
      <c r="U15" s="282">
        <f t="shared" si="30"/>
        <v>0</v>
      </c>
      <c r="V15" s="282">
        <f t="shared" si="30"/>
        <v>0</v>
      </c>
      <c r="W15" s="282">
        <f t="shared" si="30"/>
        <v>0</v>
      </c>
      <c r="X15" s="282">
        <f t="shared" si="30"/>
        <v>0</v>
      </c>
      <c r="Y15" s="282">
        <f t="shared" si="30"/>
        <v>0</v>
      </c>
      <c r="Z15" s="282">
        <f t="shared" si="30"/>
        <v>0</v>
      </c>
      <c r="AA15" s="282">
        <f t="shared" si="30"/>
        <v>0</v>
      </c>
      <c r="AB15" s="282">
        <f t="shared" si="30"/>
        <v>0</v>
      </c>
      <c r="AC15" s="282">
        <f t="shared" si="30"/>
        <v>0</v>
      </c>
      <c r="AD15" s="282">
        <f t="shared" si="30"/>
        <v>0</v>
      </c>
      <c r="AE15" s="282">
        <f t="shared" si="30"/>
        <v>0</v>
      </c>
      <c r="AF15" s="282">
        <f t="shared" si="30"/>
        <v>0</v>
      </c>
      <c r="AG15" s="282">
        <f t="shared" si="30"/>
        <v>0</v>
      </c>
      <c r="AH15" s="282">
        <f t="shared" si="30"/>
        <v>0</v>
      </c>
      <c r="AI15" s="282">
        <f t="shared" si="30"/>
        <v>0</v>
      </c>
      <c r="AJ15" s="282">
        <f t="shared" si="30"/>
        <v>0</v>
      </c>
      <c r="AK15" s="282">
        <f t="shared" si="30"/>
        <v>0</v>
      </c>
      <c r="AL15" s="282">
        <f t="shared" si="30"/>
        <v>0</v>
      </c>
      <c r="AM15" s="282">
        <f t="shared" si="30"/>
        <v>0</v>
      </c>
      <c r="AN15" s="282">
        <f t="shared" si="30"/>
        <v>0</v>
      </c>
      <c r="AO15" s="282">
        <f t="shared" si="30"/>
        <v>0</v>
      </c>
      <c r="AP15" s="282">
        <f t="shared" si="30"/>
        <v>0</v>
      </c>
      <c r="AQ15" s="282">
        <f t="shared" si="30"/>
        <v>0</v>
      </c>
      <c r="AR15" s="282">
        <f t="shared" si="30"/>
        <v>0</v>
      </c>
      <c r="AS15" s="282">
        <f t="shared" si="30"/>
        <v>0</v>
      </c>
      <c r="AT15" s="282">
        <f t="shared" si="30"/>
        <v>0</v>
      </c>
      <c r="AU15" s="282">
        <f t="shared" si="30"/>
        <v>0</v>
      </c>
      <c r="AV15" s="282">
        <f t="shared" si="30"/>
        <v>0</v>
      </c>
      <c r="AW15" s="282">
        <f t="shared" si="30"/>
        <v>0</v>
      </c>
      <c r="AX15" s="282">
        <f t="shared" si="30"/>
        <v>0</v>
      </c>
      <c r="AY15" s="282">
        <f t="shared" si="30"/>
        <v>0</v>
      </c>
      <c r="AZ15" s="282">
        <f t="shared" si="30"/>
        <v>0</v>
      </c>
      <c r="BA15" s="282">
        <f t="shared" si="30"/>
        <v>0</v>
      </c>
      <c r="BB15" s="282">
        <f t="shared" si="30"/>
        <v>0</v>
      </c>
      <c r="BC15" s="282">
        <f t="shared" si="30"/>
        <v>0</v>
      </c>
      <c r="BD15" s="282">
        <f t="shared" si="30"/>
        <v>0</v>
      </c>
      <c r="BE15" s="282">
        <f t="shared" si="30"/>
        <v>0</v>
      </c>
      <c r="BF15" s="282">
        <f t="shared" si="30"/>
        <v>0</v>
      </c>
      <c r="BG15" s="282">
        <f t="shared" si="30"/>
        <v>0</v>
      </c>
      <c r="BH15" s="282">
        <f t="shared" si="30"/>
        <v>0</v>
      </c>
      <c r="BI15" s="282">
        <f t="shared" si="30"/>
        <v>0</v>
      </c>
      <c r="BJ15" s="282">
        <f t="shared" si="30"/>
        <v>0</v>
      </c>
      <c r="BK15" s="282">
        <f t="shared" si="30"/>
        <v>0</v>
      </c>
      <c r="BL15" s="282">
        <f t="shared" si="30"/>
        <v>0</v>
      </c>
      <c r="BM15" s="282">
        <f t="shared" si="30"/>
        <v>0</v>
      </c>
      <c r="BN15" s="282">
        <f t="shared" si="30"/>
        <v>0</v>
      </c>
      <c r="BO15" s="282">
        <f t="shared" si="30"/>
        <v>0</v>
      </c>
      <c r="BP15" s="282">
        <f t="shared" si="30"/>
        <v>0</v>
      </c>
      <c r="BQ15" s="282">
        <f t="shared" si="30"/>
        <v>0</v>
      </c>
      <c r="BR15" s="282">
        <f t="shared" si="30"/>
        <v>0</v>
      </c>
      <c r="BS15" s="282">
        <f t="shared" si="30"/>
        <v>0</v>
      </c>
    </row>
    <row r="16" spans="1:71" s="79" customFormat="1" ht="16" outlineLevel="1">
      <c r="A16" s="83"/>
      <c r="B16" s="512" t="str">
        <f>CONCATENATE(B12,".4")</f>
        <v>Cust SUM.1.1.4</v>
      </c>
      <c r="C16" s="513" t="str">
        <f>CONCATENATE(C12," - TI UC")</f>
        <v>Customer Summary - Capex - TI UC</v>
      </c>
      <c r="E16" s="282">
        <f t="shared" si="2"/>
        <v>0</v>
      </c>
      <c r="F16" s="282">
        <f t="shared" si="22"/>
        <v>0</v>
      </c>
      <c r="G16" s="282">
        <f t="shared" si="23"/>
        <v>0</v>
      </c>
      <c r="H16" s="282">
        <f t="shared" si="24"/>
        <v>0</v>
      </c>
      <c r="I16" s="282">
        <f t="shared" si="25"/>
        <v>0</v>
      </c>
      <c r="J16" s="282">
        <f t="shared" si="26"/>
        <v>0</v>
      </c>
      <c r="L16" s="282"/>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row>
    <row r="17" spans="1:71" s="79" customFormat="1" ht="16" outlineLevel="1">
      <c r="A17" s="83"/>
      <c r="B17" s="512" t="str">
        <f>CONCATENATE(B12,".5")</f>
        <v>Cust SUM.1.1.5</v>
      </c>
      <c r="C17" s="513" t="str">
        <f>CONCATENATE(C12," - WWD UC")</f>
        <v>Customer Summary - Capex - WWD UC</v>
      </c>
      <c r="E17" s="282">
        <f t="shared" si="2"/>
        <v>0</v>
      </c>
      <c r="F17" s="282">
        <f t="shared" si="22"/>
        <v>0</v>
      </c>
      <c r="G17" s="282">
        <f t="shared" si="23"/>
        <v>0</v>
      </c>
      <c r="H17" s="282">
        <f t="shared" si="24"/>
        <v>0</v>
      </c>
      <c r="I17" s="282">
        <f t="shared" si="25"/>
        <v>0</v>
      </c>
      <c r="J17" s="282">
        <f t="shared" si="26"/>
        <v>0</v>
      </c>
      <c r="L17" s="282"/>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row>
    <row r="18" spans="1:71" s="79" customFormat="1" ht="16" outlineLevel="1">
      <c r="A18" s="83"/>
      <c r="B18" s="512" t="str">
        <f>CONCATENATE(B12,".6")</f>
        <v>Cust SUM.1.1.6</v>
      </c>
      <c r="C18" s="513" t="s">
        <v>492</v>
      </c>
      <c r="E18" s="282">
        <f t="shared" si="2"/>
        <v>0</v>
      </c>
      <c r="F18" s="282">
        <f t="shared" si="22"/>
        <v>0</v>
      </c>
      <c r="G18" s="282">
        <f t="shared" si="23"/>
        <v>0</v>
      </c>
      <c r="H18" s="282">
        <f t="shared" si="24"/>
        <v>0</v>
      </c>
      <c r="I18" s="282">
        <f t="shared" si="25"/>
        <v>0</v>
      </c>
      <c r="J18" s="282">
        <f t="shared" si="26"/>
        <v>0</v>
      </c>
      <c r="L18" s="282"/>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row>
    <row r="19" spans="1:71" s="79" customFormat="1" ht="16" outlineLevel="1">
      <c r="A19" s="83"/>
      <c r="B19" s="512" t="str">
        <f>CONCATENATE(B12,".7")</f>
        <v>Cust SUM.1.1.7</v>
      </c>
      <c r="C19" s="513" t="s">
        <v>493</v>
      </c>
      <c r="E19" s="282">
        <f t="shared" si="2"/>
        <v>0</v>
      </c>
      <c r="F19" s="282">
        <f t="shared" si="22"/>
        <v>0</v>
      </c>
      <c r="G19" s="282">
        <f t="shared" si="23"/>
        <v>0</v>
      </c>
      <c r="H19" s="282">
        <f t="shared" si="24"/>
        <v>0</v>
      </c>
      <c r="I19" s="282">
        <f t="shared" si="25"/>
        <v>0</v>
      </c>
      <c r="J19" s="282">
        <f t="shared" si="26"/>
        <v>0</v>
      </c>
      <c r="L19" s="282"/>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row>
    <row r="20" spans="1:71" s="83" customFormat="1" ht="16">
      <c r="B20" s="511" t="str">
        <f>CONCATENATE(B$4,".2")</f>
        <v>Cust SUM.1.2</v>
      </c>
      <c r="C20" s="514" t="str">
        <f>CONCATENATE(C$3," - Deployment &amp; set-up cost")</f>
        <v>Customer Summary - Deployment &amp; set-up cost</v>
      </c>
      <c r="E20" s="152">
        <f t="shared" si="2"/>
        <v>184153.84615384619</v>
      </c>
      <c r="F20" s="152">
        <f t="shared" si="22"/>
        <v>184153.84615384619</v>
      </c>
      <c r="G20" s="152">
        <f t="shared" si="23"/>
        <v>0</v>
      </c>
      <c r="H20" s="152">
        <f t="shared" si="24"/>
        <v>0</v>
      </c>
      <c r="I20" s="152">
        <f t="shared" si="25"/>
        <v>0</v>
      </c>
      <c r="J20" s="152">
        <f t="shared" si="26"/>
        <v>0</v>
      </c>
      <c r="L20" s="152">
        <f>SUM(L21:L27)</f>
        <v>55384.61538461539</v>
      </c>
      <c r="M20" s="152">
        <f t="shared" ref="M20:BS20" si="31">SUM(M21:M27)</f>
        <v>61384.61538461539</v>
      </c>
      <c r="N20" s="152">
        <f t="shared" si="31"/>
        <v>61384.61538461539</v>
      </c>
      <c r="O20" s="152">
        <f t="shared" si="31"/>
        <v>5999.9999999999991</v>
      </c>
      <c r="P20" s="152">
        <f t="shared" si="31"/>
        <v>0</v>
      </c>
      <c r="Q20" s="152">
        <f t="shared" si="31"/>
        <v>0</v>
      </c>
      <c r="R20" s="152">
        <f t="shared" si="31"/>
        <v>0</v>
      </c>
      <c r="S20" s="152">
        <f t="shared" si="31"/>
        <v>0</v>
      </c>
      <c r="T20" s="152">
        <f t="shared" si="31"/>
        <v>0</v>
      </c>
      <c r="U20" s="152">
        <f t="shared" si="31"/>
        <v>0</v>
      </c>
      <c r="V20" s="152">
        <f t="shared" si="31"/>
        <v>0</v>
      </c>
      <c r="W20" s="152">
        <f t="shared" si="31"/>
        <v>0</v>
      </c>
      <c r="X20" s="152">
        <f t="shared" si="31"/>
        <v>0</v>
      </c>
      <c r="Y20" s="152">
        <f t="shared" si="31"/>
        <v>0</v>
      </c>
      <c r="Z20" s="152">
        <f t="shared" si="31"/>
        <v>0</v>
      </c>
      <c r="AA20" s="152">
        <f t="shared" si="31"/>
        <v>0</v>
      </c>
      <c r="AB20" s="152">
        <f t="shared" si="31"/>
        <v>0</v>
      </c>
      <c r="AC20" s="152">
        <f t="shared" si="31"/>
        <v>0</v>
      </c>
      <c r="AD20" s="152">
        <f t="shared" si="31"/>
        <v>0</v>
      </c>
      <c r="AE20" s="152">
        <f t="shared" si="31"/>
        <v>0</v>
      </c>
      <c r="AF20" s="152">
        <f t="shared" si="31"/>
        <v>0</v>
      </c>
      <c r="AG20" s="152">
        <f t="shared" si="31"/>
        <v>0</v>
      </c>
      <c r="AH20" s="152">
        <f t="shared" si="31"/>
        <v>0</v>
      </c>
      <c r="AI20" s="152">
        <f t="shared" si="31"/>
        <v>0</v>
      </c>
      <c r="AJ20" s="152">
        <f t="shared" si="31"/>
        <v>0</v>
      </c>
      <c r="AK20" s="152">
        <f t="shared" si="31"/>
        <v>0</v>
      </c>
      <c r="AL20" s="152">
        <f t="shared" si="31"/>
        <v>0</v>
      </c>
      <c r="AM20" s="152">
        <f t="shared" si="31"/>
        <v>0</v>
      </c>
      <c r="AN20" s="152">
        <f t="shared" si="31"/>
        <v>0</v>
      </c>
      <c r="AO20" s="152">
        <f t="shared" si="31"/>
        <v>0</v>
      </c>
      <c r="AP20" s="152">
        <f t="shared" si="31"/>
        <v>0</v>
      </c>
      <c r="AQ20" s="152">
        <f t="shared" si="31"/>
        <v>0</v>
      </c>
      <c r="AR20" s="152">
        <f t="shared" si="31"/>
        <v>0</v>
      </c>
      <c r="AS20" s="152">
        <f t="shared" si="31"/>
        <v>0</v>
      </c>
      <c r="AT20" s="152">
        <f t="shared" si="31"/>
        <v>0</v>
      </c>
      <c r="AU20" s="152">
        <f t="shared" si="31"/>
        <v>0</v>
      </c>
      <c r="AV20" s="152">
        <f t="shared" si="31"/>
        <v>0</v>
      </c>
      <c r="AW20" s="152">
        <f t="shared" si="31"/>
        <v>0</v>
      </c>
      <c r="AX20" s="152">
        <f t="shared" si="31"/>
        <v>0</v>
      </c>
      <c r="AY20" s="152">
        <f t="shared" si="31"/>
        <v>0</v>
      </c>
      <c r="AZ20" s="152">
        <f t="shared" si="31"/>
        <v>0</v>
      </c>
      <c r="BA20" s="152">
        <f t="shared" si="31"/>
        <v>0</v>
      </c>
      <c r="BB20" s="152">
        <f t="shared" si="31"/>
        <v>0</v>
      </c>
      <c r="BC20" s="152">
        <f t="shared" si="31"/>
        <v>0</v>
      </c>
      <c r="BD20" s="152">
        <f t="shared" si="31"/>
        <v>0</v>
      </c>
      <c r="BE20" s="152">
        <f t="shared" si="31"/>
        <v>0</v>
      </c>
      <c r="BF20" s="152">
        <f t="shared" si="31"/>
        <v>0</v>
      </c>
      <c r="BG20" s="152">
        <f t="shared" si="31"/>
        <v>0</v>
      </c>
      <c r="BH20" s="152">
        <f t="shared" si="31"/>
        <v>0</v>
      </c>
      <c r="BI20" s="152">
        <f t="shared" si="31"/>
        <v>0</v>
      </c>
      <c r="BJ20" s="152">
        <f t="shared" si="31"/>
        <v>0</v>
      </c>
      <c r="BK20" s="152">
        <f t="shared" si="31"/>
        <v>0</v>
      </c>
      <c r="BL20" s="152">
        <f t="shared" si="31"/>
        <v>0</v>
      </c>
      <c r="BM20" s="152">
        <f t="shared" si="31"/>
        <v>0</v>
      </c>
      <c r="BN20" s="152">
        <f t="shared" si="31"/>
        <v>0</v>
      </c>
      <c r="BO20" s="152">
        <f t="shared" si="31"/>
        <v>0</v>
      </c>
      <c r="BP20" s="152">
        <f t="shared" si="31"/>
        <v>0</v>
      </c>
      <c r="BQ20" s="152">
        <f t="shared" si="31"/>
        <v>0</v>
      </c>
      <c r="BR20" s="152">
        <f t="shared" si="31"/>
        <v>0</v>
      </c>
      <c r="BS20" s="152">
        <f t="shared" si="31"/>
        <v>0</v>
      </c>
    </row>
    <row r="21" spans="1:71" s="79" customFormat="1" ht="16" outlineLevel="1">
      <c r="A21" s="83"/>
      <c r="B21" s="512" t="str">
        <f>CONCATENATE(B20,".1")</f>
        <v>Cust SUM.1.2.1</v>
      </c>
      <c r="C21" s="366" t="str">
        <f>CONCATENATE(C20," -Project")</f>
        <v>Customer Summary - Deployment &amp; set-up cost -Project</v>
      </c>
      <c r="E21" s="288">
        <f t="shared" si="2"/>
        <v>138461.53846153847</v>
      </c>
      <c r="F21" s="288">
        <f t="shared" si="22"/>
        <v>138461.53846153847</v>
      </c>
      <c r="G21" s="288">
        <f t="shared" si="23"/>
        <v>0</v>
      </c>
      <c r="H21" s="288">
        <f t="shared" si="24"/>
        <v>0</v>
      </c>
      <c r="I21" s="288">
        <f t="shared" si="25"/>
        <v>0</v>
      </c>
      <c r="J21" s="288">
        <f t="shared" si="26"/>
        <v>0</v>
      </c>
      <c r="L21" s="288">
        <f t="shared" ref="L21:BS21" si="32">L97</f>
        <v>46153.846153846156</v>
      </c>
      <c r="M21" s="288">
        <f t="shared" si="32"/>
        <v>46153.846153846156</v>
      </c>
      <c r="N21" s="288">
        <f t="shared" si="32"/>
        <v>46153.846153846156</v>
      </c>
      <c r="O21" s="288">
        <f t="shared" si="32"/>
        <v>0</v>
      </c>
      <c r="P21" s="288">
        <f t="shared" si="32"/>
        <v>0</v>
      </c>
      <c r="Q21" s="288">
        <f t="shared" si="32"/>
        <v>0</v>
      </c>
      <c r="R21" s="288">
        <f t="shared" si="32"/>
        <v>0</v>
      </c>
      <c r="S21" s="288">
        <f t="shared" si="32"/>
        <v>0</v>
      </c>
      <c r="T21" s="288">
        <f t="shared" si="32"/>
        <v>0</v>
      </c>
      <c r="U21" s="288">
        <f t="shared" si="32"/>
        <v>0</v>
      </c>
      <c r="V21" s="288">
        <f t="shared" si="32"/>
        <v>0</v>
      </c>
      <c r="W21" s="288">
        <f t="shared" si="32"/>
        <v>0</v>
      </c>
      <c r="X21" s="288">
        <f t="shared" si="32"/>
        <v>0</v>
      </c>
      <c r="Y21" s="288">
        <f t="shared" si="32"/>
        <v>0</v>
      </c>
      <c r="Z21" s="288">
        <f t="shared" si="32"/>
        <v>0</v>
      </c>
      <c r="AA21" s="288">
        <f t="shared" si="32"/>
        <v>0</v>
      </c>
      <c r="AB21" s="288">
        <f t="shared" si="32"/>
        <v>0</v>
      </c>
      <c r="AC21" s="288">
        <f t="shared" si="32"/>
        <v>0</v>
      </c>
      <c r="AD21" s="288">
        <f t="shared" si="32"/>
        <v>0</v>
      </c>
      <c r="AE21" s="288">
        <f t="shared" si="32"/>
        <v>0</v>
      </c>
      <c r="AF21" s="288">
        <f t="shared" si="32"/>
        <v>0</v>
      </c>
      <c r="AG21" s="288">
        <f t="shared" si="32"/>
        <v>0</v>
      </c>
      <c r="AH21" s="288">
        <f t="shared" si="32"/>
        <v>0</v>
      </c>
      <c r="AI21" s="288">
        <f t="shared" si="32"/>
        <v>0</v>
      </c>
      <c r="AJ21" s="288">
        <f t="shared" si="32"/>
        <v>0</v>
      </c>
      <c r="AK21" s="288">
        <f t="shared" si="32"/>
        <v>0</v>
      </c>
      <c r="AL21" s="288">
        <f t="shared" si="32"/>
        <v>0</v>
      </c>
      <c r="AM21" s="288">
        <f t="shared" si="32"/>
        <v>0</v>
      </c>
      <c r="AN21" s="288">
        <f t="shared" si="32"/>
        <v>0</v>
      </c>
      <c r="AO21" s="288">
        <f t="shared" si="32"/>
        <v>0</v>
      </c>
      <c r="AP21" s="288">
        <f t="shared" si="32"/>
        <v>0</v>
      </c>
      <c r="AQ21" s="288">
        <f t="shared" si="32"/>
        <v>0</v>
      </c>
      <c r="AR21" s="288">
        <f t="shared" si="32"/>
        <v>0</v>
      </c>
      <c r="AS21" s="288">
        <f t="shared" si="32"/>
        <v>0</v>
      </c>
      <c r="AT21" s="288">
        <f t="shared" si="32"/>
        <v>0</v>
      </c>
      <c r="AU21" s="288">
        <f t="shared" si="32"/>
        <v>0</v>
      </c>
      <c r="AV21" s="288">
        <f t="shared" si="32"/>
        <v>0</v>
      </c>
      <c r="AW21" s="288">
        <f t="shared" si="32"/>
        <v>0</v>
      </c>
      <c r="AX21" s="288">
        <f t="shared" si="32"/>
        <v>0</v>
      </c>
      <c r="AY21" s="288">
        <f t="shared" si="32"/>
        <v>0</v>
      </c>
      <c r="AZ21" s="288">
        <f t="shared" si="32"/>
        <v>0</v>
      </c>
      <c r="BA21" s="288">
        <f t="shared" si="32"/>
        <v>0</v>
      </c>
      <c r="BB21" s="288">
        <f t="shared" si="32"/>
        <v>0</v>
      </c>
      <c r="BC21" s="288">
        <f t="shared" si="32"/>
        <v>0</v>
      </c>
      <c r="BD21" s="288">
        <f t="shared" si="32"/>
        <v>0</v>
      </c>
      <c r="BE21" s="288">
        <f t="shared" si="32"/>
        <v>0</v>
      </c>
      <c r="BF21" s="288">
        <f t="shared" si="32"/>
        <v>0</v>
      </c>
      <c r="BG21" s="288">
        <f t="shared" si="32"/>
        <v>0</v>
      </c>
      <c r="BH21" s="288">
        <f t="shared" si="32"/>
        <v>0</v>
      </c>
      <c r="BI21" s="288">
        <f t="shared" si="32"/>
        <v>0</v>
      </c>
      <c r="BJ21" s="288">
        <f t="shared" si="32"/>
        <v>0</v>
      </c>
      <c r="BK21" s="288">
        <f t="shared" si="32"/>
        <v>0</v>
      </c>
      <c r="BL21" s="288">
        <f t="shared" si="32"/>
        <v>0</v>
      </c>
      <c r="BM21" s="288">
        <f t="shared" si="32"/>
        <v>0</v>
      </c>
      <c r="BN21" s="288">
        <f t="shared" si="32"/>
        <v>0</v>
      </c>
      <c r="BO21" s="288">
        <f t="shared" si="32"/>
        <v>0</v>
      </c>
      <c r="BP21" s="288">
        <f t="shared" si="32"/>
        <v>0</v>
      </c>
      <c r="BQ21" s="288">
        <f t="shared" si="32"/>
        <v>0</v>
      </c>
      <c r="BR21" s="288">
        <f t="shared" si="32"/>
        <v>0</v>
      </c>
      <c r="BS21" s="288">
        <f t="shared" si="32"/>
        <v>0</v>
      </c>
    </row>
    <row r="22" spans="1:71" s="286" customFormat="1" ht="16" outlineLevel="1">
      <c r="A22" s="83"/>
      <c r="B22" s="512" t="str">
        <f>CONCATENATE(B20,".2")</f>
        <v>Cust SUM.1.2.2</v>
      </c>
      <c r="C22" s="512" t="str">
        <f>CONCATENATE(C20," -Project Pull-through")</f>
        <v>Customer Summary - Deployment &amp; set-up cost -Project Pull-through</v>
      </c>
      <c r="E22" s="288">
        <f t="shared" si="2"/>
        <v>27692.307692307691</v>
      </c>
      <c r="F22" s="288">
        <f t="shared" si="22"/>
        <v>27692.307692307691</v>
      </c>
      <c r="G22" s="288">
        <f t="shared" si="23"/>
        <v>0</v>
      </c>
      <c r="H22" s="288">
        <f t="shared" si="24"/>
        <v>0</v>
      </c>
      <c r="I22" s="288">
        <f t="shared" si="25"/>
        <v>0</v>
      </c>
      <c r="J22" s="288">
        <f t="shared" si="26"/>
        <v>0</v>
      </c>
      <c r="L22" s="288">
        <f t="shared" ref="L22:BS22" si="33">L148</f>
        <v>9230.7692307692305</v>
      </c>
      <c r="M22" s="288">
        <f t="shared" si="33"/>
        <v>9230.7692307692305</v>
      </c>
      <c r="N22" s="288">
        <f t="shared" si="33"/>
        <v>9230.7692307692305</v>
      </c>
      <c r="O22" s="288">
        <f t="shared" si="33"/>
        <v>0</v>
      </c>
      <c r="P22" s="288">
        <f t="shared" si="33"/>
        <v>0</v>
      </c>
      <c r="Q22" s="288">
        <f t="shared" si="33"/>
        <v>0</v>
      </c>
      <c r="R22" s="288">
        <f t="shared" si="33"/>
        <v>0</v>
      </c>
      <c r="S22" s="288">
        <f t="shared" si="33"/>
        <v>0</v>
      </c>
      <c r="T22" s="288">
        <f t="shared" si="33"/>
        <v>0</v>
      </c>
      <c r="U22" s="288">
        <f t="shared" si="33"/>
        <v>0</v>
      </c>
      <c r="V22" s="288">
        <f t="shared" si="33"/>
        <v>0</v>
      </c>
      <c r="W22" s="288">
        <f t="shared" si="33"/>
        <v>0</v>
      </c>
      <c r="X22" s="288">
        <f t="shared" si="33"/>
        <v>0</v>
      </c>
      <c r="Y22" s="288">
        <f t="shared" si="33"/>
        <v>0</v>
      </c>
      <c r="Z22" s="288">
        <f t="shared" si="33"/>
        <v>0</v>
      </c>
      <c r="AA22" s="288">
        <f t="shared" si="33"/>
        <v>0</v>
      </c>
      <c r="AB22" s="288">
        <f t="shared" si="33"/>
        <v>0</v>
      </c>
      <c r="AC22" s="288">
        <f t="shared" si="33"/>
        <v>0</v>
      </c>
      <c r="AD22" s="288">
        <f t="shared" si="33"/>
        <v>0</v>
      </c>
      <c r="AE22" s="288">
        <f t="shared" si="33"/>
        <v>0</v>
      </c>
      <c r="AF22" s="288">
        <f t="shared" si="33"/>
        <v>0</v>
      </c>
      <c r="AG22" s="288">
        <f t="shared" si="33"/>
        <v>0</v>
      </c>
      <c r="AH22" s="288">
        <f t="shared" si="33"/>
        <v>0</v>
      </c>
      <c r="AI22" s="288">
        <f t="shared" si="33"/>
        <v>0</v>
      </c>
      <c r="AJ22" s="288">
        <f t="shared" si="33"/>
        <v>0</v>
      </c>
      <c r="AK22" s="288">
        <f t="shared" si="33"/>
        <v>0</v>
      </c>
      <c r="AL22" s="288">
        <f t="shared" si="33"/>
        <v>0</v>
      </c>
      <c r="AM22" s="288">
        <f t="shared" si="33"/>
        <v>0</v>
      </c>
      <c r="AN22" s="288">
        <f t="shared" si="33"/>
        <v>0</v>
      </c>
      <c r="AO22" s="288">
        <f t="shared" si="33"/>
        <v>0</v>
      </c>
      <c r="AP22" s="288">
        <f t="shared" si="33"/>
        <v>0</v>
      </c>
      <c r="AQ22" s="288">
        <f t="shared" si="33"/>
        <v>0</v>
      </c>
      <c r="AR22" s="288">
        <f t="shared" si="33"/>
        <v>0</v>
      </c>
      <c r="AS22" s="288">
        <f t="shared" si="33"/>
        <v>0</v>
      </c>
      <c r="AT22" s="288">
        <f t="shared" si="33"/>
        <v>0</v>
      </c>
      <c r="AU22" s="288">
        <f t="shared" si="33"/>
        <v>0</v>
      </c>
      <c r="AV22" s="288">
        <f t="shared" si="33"/>
        <v>0</v>
      </c>
      <c r="AW22" s="288">
        <f t="shared" si="33"/>
        <v>0</v>
      </c>
      <c r="AX22" s="288">
        <f t="shared" si="33"/>
        <v>0</v>
      </c>
      <c r="AY22" s="288">
        <f t="shared" si="33"/>
        <v>0</v>
      </c>
      <c r="AZ22" s="288">
        <f t="shared" si="33"/>
        <v>0</v>
      </c>
      <c r="BA22" s="288">
        <f t="shared" si="33"/>
        <v>0</v>
      </c>
      <c r="BB22" s="288">
        <f t="shared" si="33"/>
        <v>0</v>
      </c>
      <c r="BC22" s="288">
        <f t="shared" si="33"/>
        <v>0</v>
      </c>
      <c r="BD22" s="288">
        <f t="shared" si="33"/>
        <v>0</v>
      </c>
      <c r="BE22" s="288">
        <f t="shared" si="33"/>
        <v>0</v>
      </c>
      <c r="BF22" s="288">
        <f t="shared" si="33"/>
        <v>0</v>
      </c>
      <c r="BG22" s="288">
        <f t="shared" si="33"/>
        <v>0</v>
      </c>
      <c r="BH22" s="288">
        <f t="shared" si="33"/>
        <v>0</v>
      </c>
      <c r="BI22" s="288">
        <f t="shared" si="33"/>
        <v>0</v>
      </c>
      <c r="BJ22" s="288">
        <f t="shared" si="33"/>
        <v>0</v>
      </c>
      <c r="BK22" s="288">
        <f t="shared" si="33"/>
        <v>0</v>
      </c>
      <c r="BL22" s="288">
        <f t="shared" si="33"/>
        <v>0</v>
      </c>
      <c r="BM22" s="288">
        <f t="shared" si="33"/>
        <v>0</v>
      </c>
      <c r="BN22" s="288">
        <f t="shared" si="33"/>
        <v>0</v>
      </c>
      <c r="BO22" s="288">
        <f t="shared" si="33"/>
        <v>0</v>
      </c>
      <c r="BP22" s="288">
        <f t="shared" si="33"/>
        <v>0</v>
      </c>
      <c r="BQ22" s="288">
        <f t="shared" si="33"/>
        <v>0</v>
      </c>
      <c r="BR22" s="288">
        <f t="shared" si="33"/>
        <v>0</v>
      </c>
      <c r="BS22" s="288">
        <f t="shared" si="33"/>
        <v>0</v>
      </c>
    </row>
    <row r="23" spans="1:71" s="79" customFormat="1" ht="16" outlineLevel="1">
      <c r="A23" s="83"/>
      <c r="B23" s="512" t="str">
        <f>CONCATENATE(B20,".3")</f>
        <v>Cust SUM.1.2.3</v>
      </c>
      <c r="C23" s="512" t="str">
        <f>CONCATENATE(C20," - O&amp;N UC")</f>
        <v>Customer Summary - Deployment &amp; set-up cost - O&amp;N UC</v>
      </c>
      <c r="E23" s="282">
        <f t="shared" si="2"/>
        <v>17999.999999999996</v>
      </c>
      <c r="F23" s="282">
        <f t="shared" si="22"/>
        <v>17999.999999999996</v>
      </c>
      <c r="G23" s="282">
        <f t="shared" si="23"/>
        <v>0</v>
      </c>
      <c r="H23" s="282">
        <f t="shared" si="24"/>
        <v>0</v>
      </c>
      <c r="I23" s="282">
        <f t="shared" si="25"/>
        <v>0</v>
      </c>
      <c r="J23" s="282">
        <f t="shared" si="26"/>
        <v>0</v>
      </c>
      <c r="L23" s="282">
        <f t="shared" ref="L23:BS23" si="34">L166</f>
        <v>0</v>
      </c>
      <c r="M23" s="282">
        <f t="shared" si="34"/>
        <v>5999.9999999999991</v>
      </c>
      <c r="N23" s="282">
        <f t="shared" si="34"/>
        <v>5999.9999999999991</v>
      </c>
      <c r="O23" s="282">
        <f t="shared" si="34"/>
        <v>5999.9999999999991</v>
      </c>
      <c r="P23" s="282">
        <f t="shared" si="34"/>
        <v>0</v>
      </c>
      <c r="Q23" s="282">
        <f t="shared" si="34"/>
        <v>0</v>
      </c>
      <c r="R23" s="282">
        <f t="shared" si="34"/>
        <v>0</v>
      </c>
      <c r="S23" s="282">
        <f t="shared" si="34"/>
        <v>0</v>
      </c>
      <c r="T23" s="282">
        <f t="shared" si="34"/>
        <v>0</v>
      </c>
      <c r="U23" s="282">
        <f t="shared" si="34"/>
        <v>0</v>
      </c>
      <c r="V23" s="282">
        <f t="shared" si="34"/>
        <v>0</v>
      </c>
      <c r="W23" s="282">
        <f t="shared" si="34"/>
        <v>0</v>
      </c>
      <c r="X23" s="282">
        <f t="shared" si="34"/>
        <v>0</v>
      </c>
      <c r="Y23" s="282">
        <f t="shared" si="34"/>
        <v>0</v>
      </c>
      <c r="Z23" s="282">
        <f t="shared" si="34"/>
        <v>0</v>
      </c>
      <c r="AA23" s="282">
        <f t="shared" si="34"/>
        <v>0</v>
      </c>
      <c r="AB23" s="282">
        <f t="shared" si="34"/>
        <v>0</v>
      </c>
      <c r="AC23" s="282">
        <f t="shared" si="34"/>
        <v>0</v>
      </c>
      <c r="AD23" s="282">
        <f t="shared" si="34"/>
        <v>0</v>
      </c>
      <c r="AE23" s="282">
        <f t="shared" si="34"/>
        <v>0</v>
      </c>
      <c r="AF23" s="282">
        <f t="shared" si="34"/>
        <v>0</v>
      </c>
      <c r="AG23" s="282">
        <f t="shared" si="34"/>
        <v>0</v>
      </c>
      <c r="AH23" s="282">
        <f t="shared" si="34"/>
        <v>0</v>
      </c>
      <c r="AI23" s="282">
        <f t="shared" si="34"/>
        <v>0</v>
      </c>
      <c r="AJ23" s="282">
        <f t="shared" si="34"/>
        <v>0</v>
      </c>
      <c r="AK23" s="282">
        <f t="shared" si="34"/>
        <v>0</v>
      </c>
      <c r="AL23" s="282">
        <f t="shared" si="34"/>
        <v>0</v>
      </c>
      <c r="AM23" s="282">
        <f t="shared" si="34"/>
        <v>0</v>
      </c>
      <c r="AN23" s="282">
        <f t="shared" si="34"/>
        <v>0</v>
      </c>
      <c r="AO23" s="282">
        <f t="shared" si="34"/>
        <v>0</v>
      </c>
      <c r="AP23" s="282">
        <f t="shared" si="34"/>
        <v>0</v>
      </c>
      <c r="AQ23" s="282">
        <f t="shared" si="34"/>
        <v>0</v>
      </c>
      <c r="AR23" s="282">
        <f t="shared" si="34"/>
        <v>0</v>
      </c>
      <c r="AS23" s="282">
        <f t="shared" si="34"/>
        <v>0</v>
      </c>
      <c r="AT23" s="282">
        <f t="shared" si="34"/>
        <v>0</v>
      </c>
      <c r="AU23" s="282">
        <f t="shared" si="34"/>
        <v>0</v>
      </c>
      <c r="AV23" s="282">
        <f t="shared" si="34"/>
        <v>0</v>
      </c>
      <c r="AW23" s="282">
        <f t="shared" si="34"/>
        <v>0</v>
      </c>
      <c r="AX23" s="282">
        <f t="shared" si="34"/>
        <v>0</v>
      </c>
      <c r="AY23" s="282">
        <f t="shared" si="34"/>
        <v>0</v>
      </c>
      <c r="AZ23" s="282">
        <f t="shared" si="34"/>
        <v>0</v>
      </c>
      <c r="BA23" s="282">
        <f t="shared" si="34"/>
        <v>0</v>
      </c>
      <c r="BB23" s="282">
        <f t="shared" si="34"/>
        <v>0</v>
      </c>
      <c r="BC23" s="282">
        <f t="shared" si="34"/>
        <v>0</v>
      </c>
      <c r="BD23" s="282">
        <f t="shared" si="34"/>
        <v>0</v>
      </c>
      <c r="BE23" s="282">
        <f t="shared" si="34"/>
        <v>0</v>
      </c>
      <c r="BF23" s="282">
        <f t="shared" si="34"/>
        <v>0</v>
      </c>
      <c r="BG23" s="282">
        <f t="shared" si="34"/>
        <v>0</v>
      </c>
      <c r="BH23" s="282">
        <f t="shared" si="34"/>
        <v>0</v>
      </c>
      <c r="BI23" s="282">
        <f t="shared" si="34"/>
        <v>0</v>
      </c>
      <c r="BJ23" s="282">
        <f t="shared" si="34"/>
        <v>0</v>
      </c>
      <c r="BK23" s="282">
        <f t="shared" si="34"/>
        <v>0</v>
      </c>
      <c r="BL23" s="282">
        <f t="shared" si="34"/>
        <v>0</v>
      </c>
      <c r="BM23" s="282">
        <f t="shared" si="34"/>
        <v>0</v>
      </c>
      <c r="BN23" s="282">
        <f t="shared" si="34"/>
        <v>0</v>
      </c>
      <c r="BO23" s="282">
        <f t="shared" si="34"/>
        <v>0</v>
      </c>
      <c r="BP23" s="282">
        <f t="shared" si="34"/>
        <v>0</v>
      </c>
      <c r="BQ23" s="282">
        <f t="shared" si="34"/>
        <v>0</v>
      </c>
      <c r="BR23" s="282">
        <f t="shared" si="34"/>
        <v>0</v>
      </c>
      <c r="BS23" s="282">
        <f t="shared" si="34"/>
        <v>0</v>
      </c>
    </row>
    <row r="24" spans="1:71" s="79" customFormat="1" ht="16" outlineLevel="1">
      <c r="A24" s="83"/>
      <c r="B24" s="512" t="str">
        <f>CONCATENATE(B20,".4")</f>
        <v>Cust SUM.1.2.4</v>
      </c>
      <c r="C24" s="513" t="str">
        <f>CONCATENATE(C20," - TI UC")</f>
        <v>Customer Summary - Deployment &amp; set-up cost - TI UC</v>
      </c>
      <c r="E24" s="282">
        <f t="shared" si="2"/>
        <v>0</v>
      </c>
      <c r="F24" s="282">
        <f t="shared" si="22"/>
        <v>0</v>
      </c>
      <c r="G24" s="282">
        <f t="shared" si="23"/>
        <v>0</v>
      </c>
      <c r="H24" s="282">
        <f t="shared" si="24"/>
        <v>0</v>
      </c>
      <c r="I24" s="282">
        <f t="shared" si="25"/>
        <v>0</v>
      </c>
      <c r="J24" s="282">
        <f t="shared" si="26"/>
        <v>0</v>
      </c>
      <c r="L24" s="282"/>
      <c r="M24" s="282"/>
      <c r="N24" s="282"/>
      <c r="O24" s="282"/>
      <c r="P24" s="282"/>
      <c r="Q24" s="282"/>
      <c r="R24" s="282"/>
      <c r="S24" s="282"/>
      <c r="T24" s="282"/>
      <c r="U24" s="282"/>
      <c r="V24" s="282"/>
      <c r="W24" s="282"/>
      <c r="X24" s="282"/>
      <c r="Y24" s="282"/>
      <c r="Z24" s="282"/>
      <c r="AA24" s="282"/>
      <c r="AB24" s="282"/>
      <c r="AC24" s="282"/>
      <c r="AD24" s="282"/>
      <c r="AE24" s="282"/>
      <c r="AF24" s="282"/>
      <c r="AG24" s="282"/>
      <c r="AH24" s="282"/>
      <c r="AI24" s="282"/>
      <c r="AJ24" s="282"/>
      <c r="AK24" s="282"/>
      <c r="AL24" s="282"/>
      <c r="AM24" s="282"/>
      <c r="AN24" s="282"/>
      <c r="AO24" s="282"/>
      <c r="AP24" s="282"/>
      <c r="AQ24" s="282"/>
      <c r="AR24" s="282"/>
      <c r="AS24" s="282"/>
      <c r="AT24" s="282"/>
      <c r="AU24" s="282"/>
      <c r="AV24" s="282"/>
      <c r="AW24" s="282"/>
      <c r="AX24" s="282"/>
      <c r="AY24" s="282"/>
      <c r="AZ24" s="282"/>
      <c r="BA24" s="282"/>
      <c r="BB24" s="282"/>
      <c r="BC24" s="282"/>
      <c r="BD24" s="282"/>
      <c r="BE24" s="282"/>
      <c r="BF24" s="282"/>
      <c r="BG24" s="282"/>
      <c r="BH24" s="282"/>
      <c r="BI24" s="282"/>
      <c r="BJ24" s="282"/>
      <c r="BK24" s="282"/>
      <c r="BL24" s="282"/>
      <c r="BM24" s="282"/>
      <c r="BN24" s="282"/>
      <c r="BO24" s="282"/>
      <c r="BP24" s="282"/>
      <c r="BQ24" s="282"/>
      <c r="BR24" s="282"/>
      <c r="BS24" s="282"/>
    </row>
    <row r="25" spans="1:71" s="79" customFormat="1" ht="16" outlineLevel="1">
      <c r="A25" s="83"/>
      <c r="B25" s="512" t="str">
        <f>CONCATENATE(B20,".5")</f>
        <v>Cust SUM.1.2.5</v>
      </c>
      <c r="C25" s="513" t="str">
        <f>CONCATENATE(C20," - WWD UC")</f>
        <v>Customer Summary - Deployment &amp; set-up cost - WWD UC</v>
      </c>
      <c r="E25" s="282">
        <f t="shared" si="2"/>
        <v>0</v>
      </c>
      <c r="F25" s="282">
        <f t="shared" si="22"/>
        <v>0</v>
      </c>
      <c r="G25" s="282">
        <f t="shared" si="23"/>
        <v>0</v>
      </c>
      <c r="H25" s="282">
        <f t="shared" si="24"/>
        <v>0</v>
      </c>
      <c r="I25" s="282">
        <f t="shared" si="25"/>
        <v>0</v>
      </c>
      <c r="J25" s="282">
        <f t="shared" si="26"/>
        <v>0</v>
      </c>
      <c r="L25" s="282"/>
      <c r="M25" s="282"/>
      <c r="N25" s="282"/>
      <c r="O25" s="282"/>
      <c r="P25" s="282"/>
      <c r="Q25" s="282"/>
      <c r="R25" s="282"/>
      <c r="S25" s="282"/>
      <c r="T25" s="282"/>
      <c r="U25" s="282"/>
      <c r="V25" s="282"/>
      <c r="W25" s="282"/>
      <c r="X25" s="282"/>
      <c r="Y25" s="282"/>
      <c r="Z25" s="282"/>
      <c r="AA25" s="282"/>
      <c r="AB25" s="282"/>
      <c r="AC25" s="282"/>
      <c r="AD25" s="282"/>
      <c r="AE25" s="282"/>
      <c r="AF25" s="282"/>
      <c r="AG25" s="282"/>
      <c r="AH25" s="282"/>
      <c r="AI25" s="282"/>
      <c r="AJ25" s="282"/>
      <c r="AK25" s="282"/>
      <c r="AL25" s="282"/>
      <c r="AM25" s="282"/>
      <c r="AN25" s="282"/>
      <c r="AO25" s="282"/>
      <c r="AP25" s="282"/>
      <c r="AQ25" s="282"/>
      <c r="AR25" s="282"/>
      <c r="AS25" s="282"/>
      <c r="AT25" s="282"/>
      <c r="AU25" s="282"/>
      <c r="AV25" s="282"/>
      <c r="AW25" s="282"/>
      <c r="AX25" s="282"/>
      <c r="AY25" s="282"/>
      <c r="AZ25" s="282"/>
      <c r="BA25" s="282"/>
      <c r="BB25" s="282"/>
      <c r="BC25" s="282"/>
      <c r="BD25" s="282"/>
      <c r="BE25" s="282"/>
      <c r="BF25" s="282"/>
      <c r="BG25" s="282"/>
      <c r="BH25" s="282"/>
      <c r="BI25" s="282"/>
      <c r="BJ25" s="282"/>
      <c r="BK25" s="282"/>
      <c r="BL25" s="282"/>
      <c r="BM25" s="282"/>
      <c r="BN25" s="282"/>
      <c r="BO25" s="282"/>
      <c r="BP25" s="282"/>
      <c r="BQ25" s="282"/>
      <c r="BR25" s="282"/>
      <c r="BS25" s="282"/>
    </row>
    <row r="26" spans="1:71" s="79" customFormat="1" ht="16" outlineLevel="1">
      <c r="A26" s="83"/>
      <c r="B26" s="512" t="str">
        <f>CONCATENATE(B20,".6")</f>
        <v>Cust SUM.1.2.6</v>
      </c>
      <c r="C26" s="513" t="s">
        <v>492</v>
      </c>
      <c r="E26" s="282">
        <f t="shared" si="2"/>
        <v>0</v>
      </c>
      <c r="F26" s="282">
        <f t="shared" si="22"/>
        <v>0</v>
      </c>
      <c r="G26" s="282">
        <f t="shared" si="23"/>
        <v>0</v>
      </c>
      <c r="H26" s="282">
        <f t="shared" si="24"/>
        <v>0</v>
      </c>
      <c r="I26" s="282">
        <f t="shared" si="25"/>
        <v>0</v>
      </c>
      <c r="J26" s="282">
        <f t="shared" si="26"/>
        <v>0</v>
      </c>
      <c r="L26" s="282"/>
      <c r="M26" s="282"/>
      <c r="N26" s="282"/>
      <c r="O26" s="282"/>
      <c r="P26" s="282"/>
      <c r="Q26" s="282"/>
      <c r="R26" s="282"/>
      <c r="S26" s="282"/>
      <c r="T26" s="282"/>
      <c r="U26" s="282"/>
      <c r="V26" s="282"/>
      <c r="W26" s="282"/>
      <c r="X26" s="282"/>
      <c r="Y26" s="282"/>
      <c r="Z26" s="282"/>
      <c r="AA26" s="282"/>
      <c r="AB26" s="282"/>
      <c r="AC26" s="282"/>
      <c r="AD26" s="282"/>
      <c r="AE26" s="282"/>
      <c r="AF26" s="282"/>
      <c r="AG26" s="282"/>
      <c r="AH26" s="282"/>
      <c r="AI26" s="282"/>
      <c r="AJ26" s="282"/>
      <c r="AK26" s="282"/>
      <c r="AL26" s="282"/>
      <c r="AM26" s="282"/>
      <c r="AN26" s="282"/>
      <c r="AO26" s="282"/>
      <c r="AP26" s="282"/>
      <c r="AQ26" s="282"/>
      <c r="AR26" s="282"/>
      <c r="AS26" s="282"/>
      <c r="AT26" s="282"/>
      <c r="AU26" s="282"/>
      <c r="AV26" s="282"/>
      <c r="AW26" s="282"/>
      <c r="AX26" s="282"/>
      <c r="AY26" s="282"/>
      <c r="AZ26" s="282"/>
      <c r="BA26" s="282"/>
      <c r="BB26" s="282"/>
      <c r="BC26" s="282"/>
      <c r="BD26" s="282"/>
      <c r="BE26" s="282"/>
      <c r="BF26" s="282"/>
      <c r="BG26" s="282"/>
      <c r="BH26" s="282"/>
      <c r="BI26" s="282"/>
      <c r="BJ26" s="282"/>
      <c r="BK26" s="282"/>
      <c r="BL26" s="282"/>
      <c r="BM26" s="282"/>
      <c r="BN26" s="282"/>
      <c r="BO26" s="282"/>
      <c r="BP26" s="282"/>
      <c r="BQ26" s="282"/>
      <c r="BR26" s="282"/>
      <c r="BS26" s="282"/>
    </row>
    <row r="27" spans="1:71" s="79" customFormat="1" ht="16" outlineLevel="1">
      <c r="A27" s="83"/>
      <c r="B27" s="512" t="str">
        <f>CONCATENATE(B20,".7")</f>
        <v>Cust SUM.1.2.7</v>
      </c>
      <c r="C27" s="513" t="s">
        <v>493</v>
      </c>
      <c r="E27" s="282">
        <f t="shared" si="2"/>
        <v>0</v>
      </c>
      <c r="F27" s="282">
        <f t="shared" si="22"/>
        <v>0</v>
      </c>
      <c r="G27" s="282">
        <f t="shared" si="23"/>
        <v>0</v>
      </c>
      <c r="H27" s="282">
        <f t="shared" si="24"/>
        <v>0</v>
      </c>
      <c r="I27" s="282">
        <f t="shared" si="25"/>
        <v>0</v>
      </c>
      <c r="J27" s="282">
        <f t="shared" si="26"/>
        <v>0</v>
      </c>
      <c r="L27" s="282"/>
      <c r="M27" s="282"/>
      <c r="N27" s="282"/>
      <c r="O27" s="282"/>
      <c r="P27" s="282"/>
      <c r="Q27" s="282"/>
      <c r="R27" s="282"/>
      <c r="S27" s="282"/>
      <c r="T27" s="282"/>
      <c r="U27" s="282"/>
      <c r="V27" s="282"/>
      <c r="W27" s="282"/>
      <c r="X27" s="282"/>
      <c r="Y27" s="282"/>
      <c r="Z27" s="282"/>
      <c r="AA27" s="282"/>
      <c r="AB27" s="282"/>
      <c r="AC27" s="282"/>
      <c r="AD27" s="282"/>
      <c r="AE27" s="282"/>
      <c r="AF27" s="282"/>
      <c r="AG27" s="282"/>
      <c r="AH27" s="282"/>
      <c r="AI27" s="282"/>
      <c r="AJ27" s="282"/>
      <c r="AK27" s="282"/>
      <c r="AL27" s="282"/>
      <c r="AM27" s="282"/>
      <c r="AN27" s="282"/>
      <c r="AO27" s="282"/>
      <c r="AP27" s="282"/>
      <c r="AQ27" s="282"/>
      <c r="AR27" s="282"/>
      <c r="AS27" s="282"/>
      <c r="AT27" s="282"/>
      <c r="AU27" s="282"/>
      <c r="AV27" s="282"/>
      <c r="AW27" s="282"/>
      <c r="AX27" s="282"/>
      <c r="AY27" s="282"/>
      <c r="AZ27" s="282"/>
      <c r="BA27" s="282"/>
      <c r="BB27" s="282"/>
      <c r="BC27" s="282"/>
      <c r="BD27" s="282"/>
      <c r="BE27" s="282"/>
      <c r="BF27" s="282"/>
      <c r="BG27" s="282"/>
      <c r="BH27" s="282"/>
      <c r="BI27" s="282"/>
      <c r="BJ27" s="282"/>
      <c r="BK27" s="282"/>
      <c r="BL27" s="282"/>
      <c r="BM27" s="282"/>
      <c r="BN27" s="282"/>
      <c r="BO27" s="282"/>
      <c r="BP27" s="282"/>
      <c r="BQ27" s="282"/>
      <c r="BR27" s="282"/>
      <c r="BS27" s="282"/>
    </row>
    <row r="28" spans="1:71" s="83" customFormat="1" ht="16">
      <c r="B28" s="511" t="str">
        <f>CONCATENATE(B$4,".3")</f>
        <v>Cust SUM.1.3</v>
      </c>
      <c r="C28" s="514" t="str">
        <f>CONCATENATE(C$3," - Opex")</f>
        <v>Customer Summary - Opex</v>
      </c>
      <c r="E28" s="152">
        <f t="shared" si="2"/>
        <v>2384669.9658461534</v>
      </c>
      <c r="F28" s="152">
        <f t="shared" si="22"/>
        <v>630242.30769230763</v>
      </c>
      <c r="G28" s="152">
        <f t="shared" si="23"/>
        <v>878532.64615384629</v>
      </c>
      <c r="H28" s="152">
        <f t="shared" si="24"/>
        <v>875895.01199999964</v>
      </c>
      <c r="I28" s="152">
        <f t="shared" si="25"/>
        <v>0</v>
      </c>
      <c r="J28" s="152">
        <f t="shared" si="26"/>
        <v>0</v>
      </c>
      <c r="L28" s="152">
        <f>SUM(L29:L35)</f>
        <v>10384.615384615383</v>
      </c>
      <c r="M28" s="152">
        <f t="shared" ref="M28:BS28" si="35">SUM(M29:M35)</f>
        <v>20769.230769230766</v>
      </c>
      <c r="N28" s="152">
        <f t="shared" si="35"/>
        <v>31153.846153846149</v>
      </c>
      <c r="O28" s="152">
        <f t="shared" si="35"/>
        <v>41538.461538461532</v>
      </c>
      <c r="P28" s="152">
        <f t="shared" si="35"/>
        <v>53076.923076923071</v>
      </c>
      <c r="Q28" s="152">
        <f t="shared" si="35"/>
        <v>53076.923076923071</v>
      </c>
      <c r="R28" s="152">
        <f t="shared" si="35"/>
        <v>53076.923076923071</v>
      </c>
      <c r="S28" s="152">
        <f t="shared" si="35"/>
        <v>73433.076923076922</v>
      </c>
      <c r="T28" s="152">
        <f t="shared" si="35"/>
        <v>73433.076923076922</v>
      </c>
      <c r="U28" s="152">
        <f t="shared" si="35"/>
        <v>73433.076923076922</v>
      </c>
      <c r="V28" s="152">
        <f t="shared" si="35"/>
        <v>73433.076923076922</v>
      </c>
      <c r="W28" s="152">
        <f t="shared" si="35"/>
        <v>73433.076923076922</v>
      </c>
      <c r="X28" s="152">
        <f t="shared" si="35"/>
        <v>73211.053846153838</v>
      </c>
      <c r="Y28" s="152">
        <f t="shared" si="35"/>
        <v>73211.053846153838</v>
      </c>
      <c r="Z28" s="152">
        <f t="shared" si="35"/>
        <v>73211.053846153838</v>
      </c>
      <c r="AA28" s="152">
        <f t="shared" si="35"/>
        <v>73211.053846153838</v>
      </c>
      <c r="AB28" s="152">
        <f t="shared" si="35"/>
        <v>73211.053846153838</v>
      </c>
      <c r="AC28" s="152">
        <f t="shared" si="35"/>
        <v>73211.053846153838</v>
      </c>
      <c r="AD28" s="152">
        <f t="shared" si="35"/>
        <v>73211.053846153838</v>
      </c>
      <c r="AE28" s="152">
        <f t="shared" si="35"/>
        <v>73211.053846153838</v>
      </c>
      <c r="AF28" s="152">
        <f t="shared" si="35"/>
        <v>73211.053846153838</v>
      </c>
      <c r="AG28" s="152">
        <f t="shared" si="35"/>
        <v>73211.053846153838</v>
      </c>
      <c r="AH28" s="152">
        <f t="shared" si="35"/>
        <v>73211.053846153838</v>
      </c>
      <c r="AI28" s="152">
        <f t="shared" si="35"/>
        <v>73211.053846153838</v>
      </c>
      <c r="AJ28" s="152">
        <f t="shared" si="35"/>
        <v>72991.250999999989</v>
      </c>
      <c r="AK28" s="152">
        <f t="shared" si="35"/>
        <v>72991.250999999989</v>
      </c>
      <c r="AL28" s="152">
        <f t="shared" si="35"/>
        <v>72991.250999999989</v>
      </c>
      <c r="AM28" s="152">
        <f t="shared" si="35"/>
        <v>72991.250999999989</v>
      </c>
      <c r="AN28" s="152">
        <f t="shared" si="35"/>
        <v>72991.250999999989</v>
      </c>
      <c r="AO28" s="152">
        <f t="shared" si="35"/>
        <v>72991.250999999989</v>
      </c>
      <c r="AP28" s="152">
        <f t="shared" si="35"/>
        <v>72991.250999999989</v>
      </c>
      <c r="AQ28" s="152">
        <f t="shared" si="35"/>
        <v>72991.250999999989</v>
      </c>
      <c r="AR28" s="152">
        <f t="shared" si="35"/>
        <v>72991.250999999989</v>
      </c>
      <c r="AS28" s="152">
        <f t="shared" si="35"/>
        <v>72991.250999999989</v>
      </c>
      <c r="AT28" s="152">
        <f t="shared" si="35"/>
        <v>72991.250999999989</v>
      </c>
      <c r="AU28" s="152">
        <f t="shared" si="35"/>
        <v>72991.250999999989</v>
      </c>
      <c r="AV28" s="152">
        <f t="shared" si="35"/>
        <v>0</v>
      </c>
      <c r="AW28" s="152">
        <f t="shared" si="35"/>
        <v>0</v>
      </c>
      <c r="AX28" s="152">
        <f t="shared" si="35"/>
        <v>0</v>
      </c>
      <c r="AY28" s="152">
        <f t="shared" si="35"/>
        <v>0</v>
      </c>
      <c r="AZ28" s="152">
        <f t="shared" si="35"/>
        <v>0</v>
      </c>
      <c r="BA28" s="152">
        <f t="shared" si="35"/>
        <v>0</v>
      </c>
      <c r="BB28" s="152">
        <f t="shared" si="35"/>
        <v>0</v>
      </c>
      <c r="BC28" s="152">
        <f t="shared" si="35"/>
        <v>0</v>
      </c>
      <c r="BD28" s="152">
        <f t="shared" si="35"/>
        <v>0</v>
      </c>
      <c r="BE28" s="152">
        <f t="shared" si="35"/>
        <v>0</v>
      </c>
      <c r="BF28" s="152">
        <f t="shared" si="35"/>
        <v>0</v>
      </c>
      <c r="BG28" s="152">
        <f t="shared" si="35"/>
        <v>0</v>
      </c>
      <c r="BH28" s="152">
        <f t="shared" si="35"/>
        <v>0</v>
      </c>
      <c r="BI28" s="152">
        <f t="shared" si="35"/>
        <v>0</v>
      </c>
      <c r="BJ28" s="152">
        <f t="shared" si="35"/>
        <v>0</v>
      </c>
      <c r="BK28" s="152">
        <f t="shared" si="35"/>
        <v>0</v>
      </c>
      <c r="BL28" s="152">
        <f t="shared" si="35"/>
        <v>0</v>
      </c>
      <c r="BM28" s="152">
        <f t="shared" si="35"/>
        <v>0</v>
      </c>
      <c r="BN28" s="152">
        <f t="shared" si="35"/>
        <v>0</v>
      </c>
      <c r="BO28" s="152">
        <f t="shared" si="35"/>
        <v>0</v>
      </c>
      <c r="BP28" s="152">
        <f t="shared" si="35"/>
        <v>0</v>
      </c>
      <c r="BQ28" s="152">
        <f t="shared" si="35"/>
        <v>0</v>
      </c>
      <c r="BR28" s="152">
        <f t="shared" si="35"/>
        <v>0</v>
      </c>
      <c r="BS28" s="152">
        <f t="shared" si="35"/>
        <v>0</v>
      </c>
    </row>
    <row r="29" spans="1:71" s="286" customFormat="1" ht="16" outlineLevel="1">
      <c r="A29" s="83"/>
      <c r="B29" s="512" t="str">
        <f>CONCATENATE(B28,".1")</f>
        <v>Cust SUM.1.3.1</v>
      </c>
      <c r="C29" s="366" t="str">
        <f>CONCATENATE(C28," -Project")</f>
        <v>Customer Summary - Opex -Project</v>
      </c>
      <c r="E29" s="288">
        <f t="shared" si="2"/>
        <v>1433076.9230769225</v>
      </c>
      <c r="F29" s="288">
        <f t="shared" si="22"/>
        <v>436153.84615384601</v>
      </c>
      <c r="G29" s="288">
        <f t="shared" si="23"/>
        <v>498461.53846153826</v>
      </c>
      <c r="H29" s="288">
        <f t="shared" si="24"/>
        <v>498461.53846153826</v>
      </c>
      <c r="I29" s="288">
        <f t="shared" si="25"/>
        <v>0</v>
      </c>
      <c r="J29" s="288">
        <f t="shared" si="26"/>
        <v>0</v>
      </c>
      <c r="L29" s="288">
        <f t="shared" ref="L29:BS29" si="36">L121</f>
        <v>10384.615384615383</v>
      </c>
      <c r="M29" s="288">
        <f t="shared" si="36"/>
        <v>20769.230769230766</v>
      </c>
      <c r="N29" s="288">
        <f t="shared" si="36"/>
        <v>31153.846153846149</v>
      </c>
      <c r="O29" s="288">
        <f t="shared" si="36"/>
        <v>41538.461538461532</v>
      </c>
      <c r="P29" s="288">
        <f t="shared" si="36"/>
        <v>41538.461538461532</v>
      </c>
      <c r="Q29" s="288">
        <f t="shared" si="36"/>
        <v>41538.461538461532</v>
      </c>
      <c r="R29" s="288">
        <f t="shared" si="36"/>
        <v>41538.461538461532</v>
      </c>
      <c r="S29" s="288">
        <f t="shared" si="36"/>
        <v>41538.461538461532</v>
      </c>
      <c r="T29" s="288">
        <f t="shared" si="36"/>
        <v>41538.461538461532</v>
      </c>
      <c r="U29" s="288">
        <f t="shared" si="36"/>
        <v>41538.461538461532</v>
      </c>
      <c r="V29" s="288">
        <f t="shared" si="36"/>
        <v>41538.461538461532</v>
      </c>
      <c r="W29" s="288">
        <f t="shared" si="36"/>
        <v>41538.461538461532</v>
      </c>
      <c r="X29" s="288">
        <f t="shared" si="36"/>
        <v>41538.461538461532</v>
      </c>
      <c r="Y29" s="288">
        <f t="shared" si="36"/>
        <v>41538.461538461532</v>
      </c>
      <c r="Z29" s="288">
        <f t="shared" si="36"/>
        <v>41538.461538461532</v>
      </c>
      <c r="AA29" s="288">
        <f t="shared" si="36"/>
        <v>41538.461538461532</v>
      </c>
      <c r="AB29" s="288">
        <f t="shared" si="36"/>
        <v>41538.461538461532</v>
      </c>
      <c r="AC29" s="288">
        <f t="shared" si="36"/>
        <v>41538.461538461532</v>
      </c>
      <c r="AD29" s="288">
        <f t="shared" si="36"/>
        <v>41538.461538461532</v>
      </c>
      <c r="AE29" s="288">
        <f t="shared" si="36"/>
        <v>41538.461538461532</v>
      </c>
      <c r="AF29" s="288">
        <f t="shared" si="36"/>
        <v>41538.461538461532</v>
      </c>
      <c r="AG29" s="288">
        <f t="shared" si="36"/>
        <v>41538.461538461532</v>
      </c>
      <c r="AH29" s="288">
        <f t="shared" si="36"/>
        <v>41538.461538461532</v>
      </c>
      <c r="AI29" s="288">
        <f t="shared" si="36"/>
        <v>41538.461538461532</v>
      </c>
      <c r="AJ29" s="288">
        <f t="shared" si="36"/>
        <v>41538.461538461532</v>
      </c>
      <c r="AK29" s="288">
        <f t="shared" si="36"/>
        <v>41538.461538461532</v>
      </c>
      <c r="AL29" s="288">
        <f t="shared" si="36"/>
        <v>41538.461538461532</v>
      </c>
      <c r="AM29" s="288">
        <f t="shared" si="36"/>
        <v>41538.461538461532</v>
      </c>
      <c r="AN29" s="288">
        <f t="shared" si="36"/>
        <v>41538.461538461532</v>
      </c>
      <c r="AO29" s="288">
        <f t="shared" si="36"/>
        <v>41538.461538461532</v>
      </c>
      <c r="AP29" s="288">
        <f t="shared" si="36"/>
        <v>41538.461538461532</v>
      </c>
      <c r="AQ29" s="288">
        <f t="shared" si="36"/>
        <v>41538.461538461532</v>
      </c>
      <c r="AR29" s="288">
        <f t="shared" si="36"/>
        <v>41538.461538461532</v>
      </c>
      <c r="AS29" s="288">
        <f t="shared" si="36"/>
        <v>41538.461538461532</v>
      </c>
      <c r="AT29" s="288">
        <f t="shared" si="36"/>
        <v>41538.461538461532</v>
      </c>
      <c r="AU29" s="288">
        <f t="shared" si="36"/>
        <v>41538.461538461532</v>
      </c>
      <c r="AV29" s="288">
        <f t="shared" si="36"/>
        <v>0</v>
      </c>
      <c r="AW29" s="288">
        <f t="shared" si="36"/>
        <v>0</v>
      </c>
      <c r="AX29" s="288">
        <f t="shared" si="36"/>
        <v>0</v>
      </c>
      <c r="AY29" s="288">
        <f t="shared" si="36"/>
        <v>0</v>
      </c>
      <c r="AZ29" s="288">
        <f t="shared" si="36"/>
        <v>0</v>
      </c>
      <c r="BA29" s="288">
        <f t="shared" si="36"/>
        <v>0</v>
      </c>
      <c r="BB29" s="288">
        <f t="shared" si="36"/>
        <v>0</v>
      </c>
      <c r="BC29" s="288">
        <f t="shared" si="36"/>
        <v>0</v>
      </c>
      <c r="BD29" s="288">
        <f t="shared" si="36"/>
        <v>0</v>
      </c>
      <c r="BE29" s="288">
        <f t="shared" si="36"/>
        <v>0</v>
      </c>
      <c r="BF29" s="288">
        <f t="shared" si="36"/>
        <v>0</v>
      </c>
      <c r="BG29" s="288">
        <f t="shared" si="36"/>
        <v>0</v>
      </c>
      <c r="BH29" s="288">
        <f t="shared" si="36"/>
        <v>0</v>
      </c>
      <c r="BI29" s="288">
        <f t="shared" si="36"/>
        <v>0</v>
      </c>
      <c r="BJ29" s="288">
        <f t="shared" si="36"/>
        <v>0</v>
      </c>
      <c r="BK29" s="288">
        <f t="shared" si="36"/>
        <v>0</v>
      </c>
      <c r="BL29" s="288">
        <f t="shared" si="36"/>
        <v>0</v>
      </c>
      <c r="BM29" s="288">
        <f t="shared" si="36"/>
        <v>0</v>
      </c>
      <c r="BN29" s="288">
        <f t="shared" si="36"/>
        <v>0</v>
      </c>
      <c r="BO29" s="288">
        <f t="shared" si="36"/>
        <v>0</v>
      </c>
      <c r="BP29" s="288">
        <f t="shared" si="36"/>
        <v>0</v>
      </c>
      <c r="BQ29" s="288">
        <f t="shared" si="36"/>
        <v>0</v>
      </c>
      <c r="BR29" s="288">
        <f t="shared" si="36"/>
        <v>0</v>
      </c>
      <c r="BS29" s="288">
        <f t="shared" si="36"/>
        <v>0</v>
      </c>
    </row>
    <row r="30" spans="1:71" s="286" customFormat="1" ht="16" outlineLevel="1">
      <c r="A30" s="83"/>
      <c r="B30" s="512" t="str">
        <f>CONCATENATE(B28,".2")</f>
        <v>Cust SUM.1.3.2</v>
      </c>
      <c r="C30" s="512" t="str">
        <f>CONCATENATE(C28," -Project Pull-through")</f>
        <v>Customer Summary - Opex -Project Pull-through</v>
      </c>
      <c r="E30" s="288">
        <f t="shared" si="2"/>
        <v>0</v>
      </c>
      <c r="F30" s="288">
        <f t="shared" si="22"/>
        <v>0</v>
      </c>
      <c r="G30" s="288">
        <f t="shared" si="23"/>
        <v>0</v>
      </c>
      <c r="H30" s="288">
        <f t="shared" si="24"/>
        <v>0</v>
      </c>
      <c r="I30" s="288">
        <f t="shared" si="25"/>
        <v>0</v>
      </c>
      <c r="J30" s="288">
        <f t="shared" si="26"/>
        <v>0</v>
      </c>
      <c r="L30" s="288">
        <f t="shared" ref="L30:BS30" si="37">L149</f>
        <v>0</v>
      </c>
      <c r="M30" s="288">
        <f t="shared" si="37"/>
        <v>0</v>
      </c>
      <c r="N30" s="288">
        <f t="shared" si="37"/>
        <v>0</v>
      </c>
      <c r="O30" s="288">
        <f t="shared" si="37"/>
        <v>0</v>
      </c>
      <c r="P30" s="288">
        <f t="shared" si="37"/>
        <v>0</v>
      </c>
      <c r="Q30" s="288">
        <f t="shared" si="37"/>
        <v>0</v>
      </c>
      <c r="R30" s="288">
        <f t="shared" si="37"/>
        <v>0</v>
      </c>
      <c r="S30" s="288">
        <f t="shared" si="37"/>
        <v>0</v>
      </c>
      <c r="T30" s="288">
        <f t="shared" si="37"/>
        <v>0</v>
      </c>
      <c r="U30" s="288">
        <f t="shared" si="37"/>
        <v>0</v>
      </c>
      <c r="V30" s="288">
        <f t="shared" si="37"/>
        <v>0</v>
      </c>
      <c r="W30" s="288">
        <f t="shared" si="37"/>
        <v>0</v>
      </c>
      <c r="X30" s="288">
        <f t="shared" si="37"/>
        <v>0</v>
      </c>
      <c r="Y30" s="288">
        <f t="shared" si="37"/>
        <v>0</v>
      </c>
      <c r="Z30" s="288">
        <f t="shared" si="37"/>
        <v>0</v>
      </c>
      <c r="AA30" s="288">
        <f t="shared" si="37"/>
        <v>0</v>
      </c>
      <c r="AB30" s="288">
        <f t="shared" si="37"/>
        <v>0</v>
      </c>
      <c r="AC30" s="288">
        <f t="shared" si="37"/>
        <v>0</v>
      </c>
      <c r="AD30" s="288">
        <f t="shared" si="37"/>
        <v>0</v>
      </c>
      <c r="AE30" s="288">
        <f t="shared" si="37"/>
        <v>0</v>
      </c>
      <c r="AF30" s="288">
        <f t="shared" si="37"/>
        <v>0</v>
      </c>
      <c r="AG30" s="288">
        <f t="shared" si="37"/>
        <v>0</v>
      </c>
      <c r="AH30" s="288">
        <f t="shared" si="37"/>
        <v>0</v>
      </c>
      <c r="AI30" s="288">
        <f t="shared" si="37"/>
        <v>0</v>
      </c>
      <c r="AJ30" s="288">
        <f t="shared" si="37"/>
        <v>0</v>
      </c>
      <c r="AK30" s="288">
        <f t="shared" si="37"/>
        <v>0</v>
      </c>
      <c r="AL30" s="288">
        <f t="shared" si="37"/>
        <v>0</v>
      </c>
      <c r="AM30" s="288">
        <f t="shared" si="37"/>
        <v>0</v>
      </c>
      <c r="AN30" s="288">
        <f t="shared" si="37"/>
        <v>0</v>
      </c>
      <c r="AO30" s="288">
        <f t="shared" si="37"/>
        <v>0</v>
      </c>
      <c r="AP30" s="288">
        <f t="shared" si="37"/>
        <v>0</v>
      </c>
      <c r="AQ30" s="288">
        <f t="shared" si="37"/>
        <v>0</v>
      </c>
      <c r="AR30" s="288">
        <f t="shared" si="37"/>
        <v>0</v>
      </c>
      <c r="AS30" s="288">
        <f t="shared" si="37"/>
        <v>0</v>
      </c>
      <c r="AT30" s="288">
        <f t="shared" si="37"/>
        <v>0</v>
      </c>
      <c r="AU30" s="288">
        <f t="shared" si="37"/>
        <v>0</v>
      </c>
      <c r="AV30" s="288">
        <f t="shared" si="37"/>
        <v>0</v>
      </c>
      <c r="AW30" s="288">
        <f t="shared" si="37"/>
        <v>0</v>
      </c>
      <c r="AX30" s="288">
        <f t="shared" si="37"/>
        <v>0</v>
      </c>
      <c r="AY30" s="288">
        <f t="shared" si="37"/>
        <v>0</v>
      </c>
      <c r="AZ30" s="288">
        <f t="shared" si="37"/>
        <v>0</v>
      </c>
      <c r="BA30" s="288">
        <f t="shared" si="37"/>
        <v>0</v>
      </c>
      <c r="BB30" s="288">
        <f t="shared" si="37"/>
        <v>0</v>
      </c>
      <c r="BC30" s="288">
        <f t="shared" si="37"/>
        <v>0</v>
      </c>
      <c r="BD30" s="288">
        <f t="shared" si="37"/>
        <v>0</v>
      </c>
      <c r="BE30" s="288">
        <f t="shared" si="37"/>
        <v>0</v>
      </c>
      <c r="BF30" s="288">
        <f t="shared" si="37"/>
        <v>0</v>
      </c>
      <c r="BG30" s="288">
        <f t="shared" si="37"/>
        <v>0</v>
      </c>
      <c r="BH30" s="288">
        <f t="shared" si="37"/>
        <v>0</v>
      </c>
      <c r="BI30" s="288">
        <f t="shared" si="37"/>
        <v>0</v>
      </c>
      <c r="BJ30" s="288">
        <f t="shared" si="37"/>
        <v>0</v>
      </c>
      <c r="BK30" s="288">
        <f t="shared" si="37"/>
        <v>0</v>
      </c>
      <c r="BL30" s="288">
        <f t="shared" si="37"/>
        <v>0</v>
      </c>
      <c r="BM30" s="288">
        <f t="shared" si="37"/>
        <v>0</v>
      </c>
      <c r="BN30" s="288">
        <f t="shared" si="37"/>
        <v>0</v>
      </c>
      <c r="BO30" s="288">
        <f t="shared" si="37"/>
        <v>0</v>
      </c>
      <c r="BP30" s="288">
        <f t="shared" si="37"/>
        <v>0</v>
      </c>
      <c r="BQ30" s="288">
        <f t="shared" si="37"/>
        <v>0</v>
      </c>
      <c r="BR30" s="288">
        <f t="shared" si="37"/>
        <v>0</v>
      </c>
      <c r="BS30" s="288">
        <f t="shared" si="37"/>
        <v>0</v>
      </c>
    </row>
    <row r="31" spans="1:71" s="79" customFormat="1" ht="16" outlineLevel="1">
      <c r="A31" s="83"/>
      <c r="B31" s="512" t="str">
        <f>CONCATENATE(B28,".3")</f>
        <v>Cust SUM.1.3.3</v>
      </c>
      <c r="C31" s="512" t="str">
        <f>CONCATENATE(C28," - O&amp;N UC")</f>
        <v>Customer Summary - Opex - O&amp;N UC</v>
      </c>
      <c r="E31" s="282">
        <f t="shared" si="2"/>
        <v>951593.0427692309</v>
      </c>
      <c r="F31" s="282">
        <f t="shared" si="22"/>
        <v>194088.46153846156</v>
      </c>
      <c r="G31" s="282">
        <f t="shared" si="23"/>
        <v>380071.10769230779</v>
      </c>
      <c r="H31" s="282">
        <f t="shared" si="24"/>
        <v>377433.47353846161</v>
      </c>
      <c r="I31" s="282">
        <f t="shared" si="25"/>
        <v>0</v>
      </c>
      <c r="J31" s="282">
        <f t="shared" si="26"/>
        <v>0</v>
      </c>
      <c r="L31" s="282">
        <f t="shared" ref="L31:BS31" si="38">L191</f>
        <v>0</v>
      </c>
      <c r="M31" s="282">
        <f t="shared" si="38"/>
        <v>0</v>
      </c>
      <c r="N31" s="282">
        <f t="shared" si="38"/>
        <v>0</v>
      </c>
      <c r="O31" s="282">
        <f t="shared" si="38"/>
        <v>0</v>
      </c>
      <c r="P31" s="282">
        <f t="shared" si="38"/>
        <v>11538.461538461539</v>
      </c>
      <c r="Q31" s="282">
        <f t="shared" si="38"/>
        <v>11538.461538461539</v>
      </c>
      <c r="R31" s="282">
        <f t="shared" si="38"/>
        <v>11538.461538461539</v>
      </c>
      <c r="S31" s="282">
        <f t="shared" si="38"/>
        <v>31894.61538461539</v>
      </c>
      <c r="T31" s="282">
        <f t="shared" si="38"/>
        <v>31894.61538461539</v>
      </c>
      <c r="U31" s="282">
        <f t="shared" si="38"/>
        <v>31894.61538461539</v>
      </c>
      <c r="V31" s="282">
        <f t="shared" si="38"/>
        <v>31894.61538461539</v>
      </c>
      <c r="W31" s="282">
        <f t="shared" si="38"/>
        <v>31894.61538461539</v>
      </c>
      <c r="X31" s="282">
        <f t="shared" si="38"/>
        <v>31672.59230769231</v>
      </c>
      <c r="Y31" s="282">
        <f t="shared" si="38"/>
        <v>31672.59230769231</v>
      </c>
      <c r="Z31" s="282">
        <f t="shared" si="38"/>
        <v>31672.59230769231</v>
      </c>
      <c r="AA31" s="282">
        <f t="shared" si="38"/>
        <v>31672.59230769231</v>
      </c>
      <c r="AB31" s="282">
        <f t="shared" si="38"/>
        <v>31672.59230769231</v>
      </c>
      <c r="AC31" s="282">
        <f t="shared" si="38"/>
        <v>31672.59230769231</v>
      </c>
      <c r="AD31" s="282">
        <f t="shared" si="38"/>
        <v>31672.59230769231</v>
      </c>
      <c r="AE31" s="282">
        <f t="shared" si="38"/>
        <v>31672.59230769231</v>
      </c>
      <c r="AF31" s="282">
        <f t="shared" si="38"/>
        <v>31672.59230769231</v>
      </c>
      <c r="AG31" s="282">
        <f t="shared" si="38"/>
        <v>31672.59230769231</v>
      </c>
      <c r="AH31" s="282">
        <f t="shared" si="38"/>
        <v>31672.59230769231</v>
      </c>
      <c r="AI31" s="282">
        <f t="shared" si="38"/>
        <v>31672.59230769231</v>
      </c>
      <c r="AJ31" s="282">
        <f t="shared" si="38"/>
        <v>31452.789461538461</v>
      </c>
      <c r="AK31" s="282">
        <f t="shared" si="38"/>
        <v>31452.789461538461</v>
      </c>
      <c r="AL31" s="282">
        <f t="shared" si="38"/>
        <v>31452.789461538461</v>
      </c>
      <c r="AM31" s="282">
        <f t="shared" si="38"/>
        <v>31452.789461538461</v>
      </c>
      <c r="AN31" s="282">
        <f t="shared" si="38"/>
        <v>31452.789461538461</v>
      </c>
      <c r="AO31" s="282">
        <f t="shared" si="38"/>
        <v>31452.789461538461</v>
      </c>
      <c r="AP31" s="282">
        <f t="shared" si="38"/>
        <v>31452.789461538461</v>
      </c>
      <c r="AQ31" s="282">
        <f t="shared" si="38"/>
        <v>31452.789461538461</v>
      </c>
      <c r="AR31" s="282">
        <f t="shared" si="38"/>
        <v>31452.789461538461</v>
      </c>
      <c r="AS31" s="282">
        <f t="shared" si="38"/>
        <v>31452.789461538461</v>
      </c>
      <c r="AT31" s="282">
        <f t="shared" si="38"/>
        <v>31452.789461538461</v>
      </c>
      <c r="AU31" s="282">
        <f t="shared" si="38"/>
        <v>31452.789461538461</v>
      </c>
      <c r="AV31" s="282">
        <f t="shared" si="38"/>
        <v>0</v>
      </c>
      <c r="AW31" s="282">
        <f t="shared" si="38"/>
        <v>0</v>
      </c>
      <c r="AX31" s="282">
        <f t="shared" si="38"/>
        <v>0</v>
      </c>
      <c r="AY31" s="282">
        <f t="shared" si="38"/>
        <v>0</v>
      </c>
      <c r="AZ31" s="282">
        <f t="shared" si="38"/>
        <v>0</v>
      </c>
      <c r="BA31" s="282">
        <f t="shared" si="38"/>
        <v>0</v>
      </c>
      <c r="BB31" s="282">
        <f t="shared" si="38"/>
        <v>0</v>
      </c>
      <c r="BC31" s="282">
        <f t="shared" si="38"/>
        <v>0</v>
      </c>
      <c r="BD31" s="282">
        <f t="shared" si="38"/>
        <v>0</v>
      </c>
      <c r="BE31" s="282">
        <f t="shared" si="38"/>
        <v>0</v>
      </c>
      <c r="BF31" s="282">
        <f t="shared" si="38"/>
        <v>0</v>
      </c>
      <c r="BG31" s="282">
        <f t="shared" si="38"/>
        <v>0</v>
      </c>
      <c r="BH31" s="282">
        <f t="shared" si="38"/>
        <v>0</v>
      </c>
      <c r="BI31" s="282">
        <f t="shared" si="38"/>
        <v>0</v>
      </c>
      <c r="BJ31" s="282">
        <f t="shared" si="38"/>
        <v>0</v>
      </c>
      <c r="BK31" s="282">
        <f t="shared" si="38"/>
        <v>0</v>
      </c>
      <c r="BL31" s="282">
        <f t="shared" si="38"/>
        <v>0</v>
      </c>
      <c r="BM31" s="282">
        <f t="shared" si="38"/>
        <v>0</v>
      </c>
      <c r="BN31" s="282">
        <f t="shared" si="38"/>
        <v>0</v>
      </c>
      <c r="BO31" s="282">
        <f t="shared" si="38"/>
        <v>0</v>
      </c>
      <c r="BP31" s="282">
        <f t="shared" si="38"/>
        <v>0</v>
      </c>
      <c r="BQ31" s="282">
        <f t="shared" si="38"/>
        <v>0</v>
      </c>
      <c r="BR31" s="282">
        <f t="shared" si="38"/>
        <v>0</v>
      </c>
      <c r="BS31" s="282">
        <f t="shared" si="38"/>
        <v>0</v>
      </c>
    </row>
    <row r="32" spans="1:71" s="79" customFormat="1" ht="16" outlineLevel="1">
      <c r="A32" s="83"/>
      <c r="B32" s="512" t="str">
        <f>CONCATENATE(B28,".4")</f>
        <v>Cust SUM.1.3.4</v>
      </c>
      <c r="C32" s="513" t="str">
        <f>CONCATENATE(C28," - TI UC")</f>
        <v>Customer Summary - Opex - TI UC</v>
      </c>
      <c r="E32" s="282">
        <f t="shared" si="2"/>
        <v>0</v>
      </c>
      <c r="F32" s="282">
        <f t="shared" si="22"/>
        <v>0</v>
      </c>
      <c r="G32" s="282">
        <f t="shared" si="23"/>
        <v>0</v>
      </c>
      <c r="H32" s="282">
        <f t="shared" si="24"/>
        <v>0</v>
      </c>
      <c r="I32" s="282">
        <f t="shared" si="25"/>
        <v>0</v>
      </c>
      <c r="J32" s="282">
        <f t="shared" si="26"/>
        <v>0</v>
      </c>
      <c r="L32" s="282"/>
      <c r="M32" s="282"/>
      <c r="N32" s="282"/>
      <c r="O32" s="282"/>
      <c r="P32" s="282"/>
      <c r="Q32" s="282"/>
      <c r="R32" s="282"/>
      <c r="S32" s="282"/>
      <c r="T32" s="282"/>
      <c r="U32" s="282"/>
      <c r="V32" s="282"/>
      <c r="W32" s="282"/>
      <c r="X32" s="282"/>
      <c r="Y32" s="282"/>
      <c r="Z32" s="282"/>
      <c r="AA32" s="282"/>
      <c r="AB32" s="282"/>
      <c r="AC32" s="282"/>
      <c r="AD32" s="282"/>
      <c r="AE32" s="282"/>
      <c r="AF32" s="282"/>
      <c r="AG32" s="282"/>
      <c r="AH32" s="282"/>
      <c r="AI32" s="282"/>
      <c r="AJ32" s="282"/>
      <c r="AK32" s="282"/>
      <c r="AL32" s="282"/>
      <c r="AM32" s="282"/>
      <c r="AN32" s="282"/>
      <c r="AO32" s="282"/>
      <c r="AP32" s="282"/>
      <c r="AQ32" s="282"/>
      <c r="AR32" s="282"/>
      <c r="AS32" s="282"/>
      <c r="AT32" s="282"/>
      <c r="AU32" s="282"/>
      <c r="AV32" s="282"/>
      <c r="AW32" s="282"/>
      <c r="AX32" s="282"/>
      <c r="AY32" s="282"/>
      <c r="AZ32" s="282"/>
      <c r="BA32" s="282"/>
      <c r="BB32" s="282"/>
      <c r="BC32" s="282"/>
      <c r="BD32" s="282"/>
      <c r="BE32" s="282"/>
      <c r="BF32" s="282"/>
      <c r="BG32" s="282"/>
      <c r="BH32" s="282"/>
      <c r="BI32" s="282"/>
      <c r="BJ32" s="282"/>
      <c r="BK32" s="282"/>
      <c r="BL32" s="282"/>
      <c r="BM32" s="282"/>
      <c r="BN32" s="282"/>
      <c r="BO32" s="282"/>
      <c r="BP32" s="282"/>
      <c r="BQ32" s="282"/>
      <c r="BR32" s="282"/>
      <c r="BS32" s="282"/>
    </row>
    <row r="33" spans="1:71" s="79" customFormat="1" ht="16" outlineLevel="1">
      <c r="A33" s="83"/>
      <c r="B33" s="512" t="str">
        <f>CONCATENATE(B28,".5")</f>
        <v>Cust SUM.1.3.5</v>
      </c>
      <c r="C33" s="513" t="str">
        <f>CONCATENATE(C28," - WWD UC")</f>
        <v>Customer Summary - Opex - WWD UC</v>
      </c>
      <c r="E33" s="282">
        <f t="shared" si="2"/>
        <v>0</v>
      </c>
      <c r="F33" s="282">
        <f t="shared" si="22"/>
        <v>0</v>
      </c>
      <c r="G33" s="282">
        <f t="shared" si="23"/>
        <v>0</v>
      </c>
      <c r="H33" s="282">
        <f t="shared" si="24"/>
        <v>0</v>
      </c>
      <c r="I33" s="282">
        <f t="shared" si="25"/>
        <v>0</v>
      </c>
      <c r="J33" s="282">
        <f t="shared" si="26"/>
        <v>0</v>
      </c>
      <c r="L33" s="282"/>
      <c r="M33" s="282"/>
      <c r="N33" s="282"/>
      <c r="O33" s="282"/>
      <c r="P33" s="282"/>
      <c r="Q33" s="282"/>
      <c r="R33" s="282"/>
      <c r="S33" s="282"/>
      <c r="T33" s="282"/>
      <c r="U33" s="282"/>
      <c r="V33" s="282"/>
      <c r="W33" s="282"/>
      <c r="X33" s="282"/>
      <c r="Y33" s="282"/>
      <c r="Z33" s="282"/>
      <c r="AA33" s="282"/>
      <c r="AB33" s="282"/>
      <c r="AC33" s="282"/>
      <c r="AD33" s="282"/>
      <c r="AE33" s="282"/>
      <c r="AF33" s="282"/>
      <c r="AG33" s="282"/>
      <c r="AH33" s="282"/>
      <c r="AI33" s="282"/>
      <c r="AJ33" s="282"/>
      <c r="AK33" s="282"/>
      <c r="AL33" s="282"/>
      <c r="AM33" s="282"/>
      <c r="AN33" s="282"/>
      <c r="AO33" s="282"/>
      <c r="AP33" s="282"/>
      <c r="AQ33" s="282"/>
      <c r="AR33" s="282"/>
      <c r="AS33" s="282"/>
      <c r="AT33" s="282"/>
      <c r="AU33" s="282"/>
      <c r="AV33" s="282"/>
      <c r="AW33" s="282"/>
      <c r="AX33" s="282"/>
      <c r="AY33" s="282"/>
      <c r="AZ33" s="282"/>
      <c r="BA33" s="282"/>
      <c r="BB33" s="282"/>
      <c r="BC33" s="282"/>
      <c r="BD33" s="282"/>
      <c r="BE33" s="282"/>
      <c r="BF33" s="282"/>
      <c r="BG33" s="282"/>
      <c r="BH33" s="282"/>
      <c r="BI33" s="282"/>
      <c r="BJ33" s="282"/>
      <c r="BK33" s="282"/>
      <c r="BL33" s="282"/>
      <c r="BM33" s="282"/>
      <c r="BN33" s="282"/>
      <c r="BO33" s="282"/>
      <c r="BP33" s="282"/>
      <c r="BQ33" s="282"/>
      <c r="BR33" s="282"/>
      <c r="BS33" s="282"/>
    </row>
    <row r="34" spans="1:71" s="79" customFormat="1" ht="16" outlineLevel="1">
      <c r="A34" s="83"/>
      <c r="B34" s="512" t="str">
        <f>CONCATENATE(B28,".6")</f>
        <v>Cust SUM.1.3.6</v>
      </c>
      <c r="C34" s="513" t="s">
        <v>492</v>
      </c>
      <c r="E34" s="282">
        <f t="shared" si="2"/>
        <v>0</v>
      </c>
      <c r="F34" s="282">
        <f t="shared" si="22"/>
        <v>0</v>
      </c>
      <c r="G34" s="282">
        <f t="shared" si="23"/>
        <v>0</v>
      </c>
      <c r="H34" s="282">
        <f t="shared" si="24"/>
        <v>0</v>
      </c>
      <c r="I34" s="282">
        <f t="shared" si="25"/>
        <v>0</v>
      </c>
      <c r="J34" s="282">
        <f t="shared" si="26"/>
        <v>0</v>
      </c>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row>
    <row r="35" spans="1:71" s="79" customFormat="1" ht="16" outlineLevel="1">
      <c r="A35" s="83"/>
      <c r="B35" s="512" t="str">
        <f>CONCATENATE(B28,".7")</f>
        <v>Cust SUM.1.3.7</v>
      </c>
      <c r="C35" s="513" t="s">
        <v>493</v>
      </c>
      <c r="E35" s="282">
        <f t="shared" si="2"/>
        <v>0</v>
      </c>
      <c r="F35" s="282">
        <f t="shared" si="22"/>
        <v>0</v>
      </c>
      <c r="G35" s="282">
        <f t="shared" si="23"/>
        <v>0</v>
      </c>
      <c r="H35" s="282">
        <f t="shared" si="24"/>
        <v>0</v>
      </c>
      <c r="I35" s="282">
        <f t="shared" si="25"/>
        <v>0</v>
      </c>
      <c r="J35" s="282">
        <f t="shared" si="26"/>
        <v>0</v>
      </c>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2"/>
      <c r="AK35" s="282"/>
      <c r="AL35" s="282"/>
      <c r="AM35" s="282"/>
      <c r="AN35" s="282"/>
      <c r="AO35" s="282"/>
      <c r="AP35" s="282"/>
      <c r="AQ35" s="282"/>
      <c r="AR35" s="282"/>
      <c r="AS35" s="282"/>
      <c r="AT35" s="282"/>
      <c r="AU35" s="282"/>
      <c r="AV35" s="282"/>
      <c r="AW35" s="282"/>
      <c r="AX35" s="282"/>
      <c r="AY35" s="282"/>
      <c r="AZ35" s="282"/>
      <c r="BA35" s="282"/>
      <c r="BB35" s="282"/>
      <c r="BC35" s="282"/>
      <c r="BD35" s="282"/>
      <c r="BE35" s="282"/>
      <c r="BF35" s="282"/>
      <c r="BG35" s="282"/>
      <c r="BH35" s="282"/>
      <c r="BI35" s="282"/>
      <c r="BJ35" s="282"/>
      <c r="BK35" s="282"/>
      <c r="BL35" s="282"/>
      <c r="BM35" s="282"/>
      <c r="BN35" s="282"/>
      <c r="BO35" s="282"/>
      <c r="BP35" s="282"/>
      <c r="BQ35" s="282"/>
      <c r="BR35" s="282"/>
      <c r="BS35" s="282"/>
    </row>
    <row r="36" spans="1:71" s="83" customFormat="1" ht="16">
      <c r="B36" s="511" t="str">
        <f>CONCATENATE(B$4,".4")</f>
        <v>Cust SUM.1.4</v>
      </c>
      <c r="C36" s="515" t="str">
        <f>CONCATENATE(C$3," - Risk Reward Contribution")</f>
        <v>Customer Summary - Risk Reward Contribution</v>
      </c>
      <c r="D36" s="286"/>
      <c r="E36" s="146">
        <f t="shared" si="2"/>
        <v>1208002.0665866968</v>
      </c>
      <c r="F36" s="146">
        <f t="shared" ref="F36:F43" si="39">SUM(L36:W36)</f>
        <v>118625.9417142857</v>
      </c>
      <c r="G36" s="146">
        <f t="shared" ref="G36:G43" si="40">SUM(X36:AI36)</f>
        <v>522626.07042840013</v>
      </c>
      <c r="H36" s="146">
        <f t="shared" ref="H36:H43" si="41">SUM(AJ36:AU36)</f>
        <v>566750.05444401095</v>
      </c>
      <c r="I36" s="146">
        <f t="shared" ref="I36:I43" si="42">SUM(AV36:BG36)</f>
        <v>0</v>
      </c>
      <c r="J36" s="146">
        <f t="shared" ref="J36:J43" si="43">SUM(BH36:BS36)</f>
        <v>0</v>
      </c>
      <c r="K36" s="286"/>
      <c r="L36" s="137">
        <f>SUM(L37:L41)</f>
        <v>0</v>
      </c>
      <c r="M36" s="137">
        <f t="shared" ref="M36:BS36" si="44">SUM(M37:M41)</f>
        <v>0</v>
      </c>
      <c r="N36" s="137">
        <f t="shared" si="44"/>
        <v>0</v>
      </c>
      <c r="O36" s="137">
        <f t="shared" si="44"/>
        <v>0</v>
      </c>
      <c r="P36" s="137">
        <f t="shared" si="44"/>
        <v>9363.9570000000003</v>
      </c>
      <c r="Q36" s="137">
        <f t="shared" si="44"/>
        <v>9363.9570000000003</v>
      </c>
      <c r="R36" s="137">
        <f t="shared" si="44"/>
        <v>9363.9570000000003</v>
      </c>
      <c r="S36" s="137">
        <f t="shared" si="44"/>
        <v>14221.099857142857</v>
      </c>
      <c r="T36" s="137">
        <f t="shared" si="44"/>
        <v>14221.099857142857</v>
      </c>
      <c r="U36" s="137">
        <f t="shared" si="44"/>
        <v>19078.242714285712</v>
      </c>
      <c r="V36" s="137">
        <f t="shared" si="44"/>
        <v>19078.242714285712</v>
      </c>
      <c r="W36" s="137">
        <f t="shared" si="44"/>
        <v>23935.385571428575</v>
      </c>
      <c r="X36" s="137">
        <f t="shared" si="44"/>
        <v>24852.172535700003</v>
      </c>
      <c r="Y36" s="137">
        <f t="shared" si="44"/>
        <v>45252.172535700003</v>
      </c>
      <c r="Z36" s="137">
        <f t="shared" si="44"/>
        <v>45252.172535700003</v>
      </c>
      <c r="AA36" s="137">
        <f t="shared" si="44"/>
        <v>45252.172535700003</v>
      </c>
      <c r="AB36" s="137">
        <f t="shared" si="44"/>
        <v>45252.172535700003</v>
      </c>
      <c r="AC36" s="137">
        <f t="shared" si="44"/>
        <v>45252.172535700003</v>
      </c>
      <c r="AD36" s="137">
        <f t="shared" si="44"/>
        <v>45252.172535700003</v>
      </c>
      <c r="AE36" s="137">
        <f t="shared" si="44"/>
        <v>45252.172535700003</v>
      </c>
      <c r="AF36" s="137">
        <f t="shared" si="44"/>
        <v>45252.172535700003</v>
      </c>
      <c r="AG36" s="137">
        <f t="shared" si="44"/>
        <v>45252.172535700003</v>
      </c>
      <c r="AH36" s="137">
        <f t="shared" si="44"/>
        <v>45252.172535700003</v>
      </c>
      <c r="AI36" s="137">
        <f t="shared" si="44"/>
        <v>45252.172535700003</v>
      </c>
      <c r="AJ36" s="137">
        <f t="shared" si="44"/>
        <v>47229.171203667567</v>
      </c>
      <c r="AK36" s="137">
        <f t="shared" si="44"/>
        <v>47229.171203667567</v>
      </c>
      <c r="AL36" s="137">
        <f t="shared" si="44"/>
        <v>47229.171203667567</v>
      </c>
      <c r="AM36" s="137">
        <f t="shared" si="44"/>
        <v>47229.171203667567</v>
      </c>
      <c r="AN36" s="137">
        <f t="shared" si="44"/>
        <v>47229.171203667567</v>
      </c>
      <c r="AO36" s="137">
        <f t="shared" si="44"/>
        <v>47229.171203667567</v>
      </c>
      <c r="AP36" s="137">
        <f t="shared" si="44"/>
        <v>47229.171203667567</v>
      </c>
      <c r="AQ36" s="137">
        <f t="shared" si="44"/>
        <v>47229.171203667567</v>
      </c>
      <c r="AR36" s="137">
        <f t="shared" si="44"/>
        <v>47229.171203667567</v>
      </c>
      <c r="AS36" s="137">
        <f t="shared" si="44"/>
        <v>47229.171203667567</v>
      </c>
      <c r="AT36" s="137">
        <f t="shared" si="44"/>
        <v>47229.171203667567</v>
      </c>
      <c r="AU36" s="137">
        <f t="shared" si="44"/>
        <v>47229.171203667567</v>
      </c>
      <c r="AV36" s="137">
        <f t="shared" si="44"/>
        <v>0</v>
      </c>
      <c r="AW36" s="137">
        <f t="shared" si="44"/>
        <v>0</v>
      </c>
      <c r="AX36" s="137">
        <f t="shared" si="44"/>
        <v>0</v>
      </c>
      <c r="AY36" s="137">
        <f t="shared" si="44"/>
        <v>0</v>
      </c>
      <c r="AZ36" s="137">
        <f t="shared" si="44"/>
        <v>0</v>
      </c>
      <c r="BA36" s="137">
        <f t="shared" si="44"/>
        <v>0</v>
      </c>
      <c r="BB36" s="137">
        <f t="shared" si="44"/>
        <v>0</v>
      </c>
      <c r="BC36" s="137">
        <f t="shared" si="44"/>
        <v>0</v>
      </c>
      <c r="BD36" s="137">
        <f t="shared" si="44"/>
        <v>0</v>
      </c>
      <c r="BE36" s="137">
        <f t="shared" si="44"/>
        <v>0</v>
      </c>
      <c r="BF36" s="137">
        <f t="shared" si="44"/>
        <v>0</v>
      </c>
      <c r="BG36" s="137">
        <f t="shared" si="44"/>
        <v>0</v>
      </c>
      <c r="BH36" s="137">
        <f t="shared" si="44"/>
        <v>0</v>
      </c>
      <c r="BI36" s="137">
        <f t="shared" si="44"/>
        <v>0</v>
      </c>
      <c r="BJ36" s="137">
        <f t="shared" si="44"/>
        <v>0</v>
      </c>
      <c r="BK36" s="137">
        <f t="shared" si="44"/>
        <v>0</v>
      </c>
      <c r="BL36" s="137">
        <f t="shared" si="44"/>
        <v>0</v>
      </c>
      <c r="BM36" s="137">
        <f t="shared" si="44"/>
        <v>0</v>
      </c>
      <c r="BN36" s="137">
        <f t="shared" si="44"/>
        <v>0</v>
      </c>
      <c r="BO36" s="137">
        <f t="shared" si="44"/>
        <v>0</v>
      </c>
      <c r="BP36" s="137">
        <f t="shared" si="44"/>
        <v>0</v>
      </c>
      <c r="BQ36" s="137">
        <f t="shared" si="44"/>
        <v>0</v>
      </c>
      <c r="BR36" s="137">
        <f t="shared" si="44"/>
        <v>0</v>
      </c>
      <c r="BS36" s="137">
        <f t="shared" si="44"/>
        <v>0</v>
      </c>
    </row>
    <row r="37" spans="1:71" s="286" customFormat="1" ht="16" outlineLevel="1">
      <c r="A37" s="83"/>
      <c r="B37" s="351" t="str">
        <f>CONCATENATE(B36,".1")</f>
        <v>Cust SUM.1.4.1</v>
      </c>
      <c r="C37" s="352" t="str">
        <f>CONCATENATE(C36," - O&amp;N UC")</f>
        <v>Customer Summary - Risk Reward Contribution - O&amp;N UC</v>
      </c>
      <c r="E37" s="288">
        <f t="shared" si="2"/>
        <v>1208002.0665866968</v>
      </c>
      <c r="F37" s="288">
        <f t="shared" si="39"/>
        <v>118625.9417142857</v>
      </c>
      <c r="G37" s="288">
        <f t="shared" si="40"/>
        <v>522626.07042840013</v>
      </c>
      <c r="H37" s="288">
        <f t="shared" si="41"/>
        <v>566750.05444401095</v>
      </c>
      <c r="I37" s="288">
        <f t="shared" si="42"/>
        <v>0</v>
      </c>
      <c r="J37" s="288">
        <f t="shared" si="43"/>
        <v>0</v>
      </c>
      <c r="L37" s="288">
        <f t="shared" ref="L37:AQ37" si="45">L359</f>
        <v>0</v>
      </c>
      <c r="M37" s="288">
        <f t="shared" si="45"/>
        <v>0</v>
      </c>
      <c r="N37" s="288">
        <f t="shared" si="45"/>
        <v>0</v>
      </c>
      <c r="O37" s="288">
        <f t="shared" si="45"/>
        <v>0</v>
      </c>
      <c r="P37" s="288">
        <f t="shared" si="45"/>
        <v>9363.9570000000003</v>
      </c>
      <c r="Q37" s="288">
        <f t="shared" si="45"/>
        <v>9363.9570000000003</v>
      </c>
      <c r="R37" s="288">
        <f t="shared" si="45"/>
        <v>9363.9570000000003</v>
      </c>
      <c r="S37" s="288">
        <f t="shared" si="45"/>
        <v>14221.099857142857</v>
      </c>
      <c r="T37" s="288">
        <f t="shared" si="45"/>
        <v>14221.099857142857</v>
      </c>
      <c r="U37" s="288">
        <f t="shared" si="45"/>
        <v>19078.242714285712</v>
      </c>
      <c r="V37" s="288">
        <f t="shared" si="45"/>
        <v>19078.242714285712</v>
      </c>
      <c r="W37" s="288">
        <f t="shared" si="45"/>
        <v>23935.385571428575</v>
      </c>
      <c r="X37" s="288">
        <f t="shared" si="45"/>
        <v>24852.172535700003</v>
      </c>
      <c r="Y37" s="288">
        <f t="shared" si="45"/>
        <v>45252.172535700003</v>
      </c>
      <c r="Z37" s="288">
        <f t="shared" si="45"/>
        <v>45252.172535700003</v>
      </c>
      <c r="AA37" s="288">
        <f t="shared" si="45"/>
        <v>45252.172535700003</v>
      </c>
      <c r="AB37" s="288">
        <f t="shared" si="45"/>
        <v>45252.172535700003</v>
      </c>
      <c r="AC37" s="288">
        <f t="shared" si="45"/>
        <v>45252.172535700003</v>
      </c>
      <c r="AD37" s="288">
        <f t="shared" si="45"/>
        <v>45252.172535700003</v>
      </c>
      <c r="AE37" s="288">
        <f t="shared" si="45"/>
        <v>45252.172535700003</v>
      </c>
      <c r="AF37" s="288">
        <f t="shared" si="45"/>
        <v>45252.172535700003</v>
      </c>
      <c r="AG37" s="288">
        <f t="shared" si="45"/>
        <v>45252.172535700003</v>
      </c>
      <c r="AH37" s="288">
        <f t="shared" si="45"/>
        <v>45252.172535700003</v>
      </c>
      <c r="AI37" s="288">
        <f t="shared" si="45"/>
        <v>45252.172535700003</v>
      </c>
      <c r="AJ37" s="288">
        <f t="shared" si="45"/>
        <v>47229.171203667567</v>
      </c>
      <c r="AK37" s="288">
        <f t="shared" si="45"/>
        <v>47229.171203667567</v>
      </c>
      <c r="AL37" s="288">
        <f t="shared" si="45"/>
        <v>47229.171203667567</v>
      </c>
      <c r="AM37" s="288">
        <f t="shared" si="45"/>
        <v>47229.171203667567</v>
      </c>
      <c r="AN37" s="288">
        <f t="shared" si="45"/>
        <v>47229.171203667567</v>
      </c>
      <c r="AO37" s="288">
        <f t="shared" si="45"/>
        <v>47229.171203667567</v>
      </c>
      <c r="AP37" s="288">
        <f t="shared" si="45"/>
        <v>47229.171203667567</v>
      </c>
      <c r="AQ37" s="288">
        <f t="shared" si="45"/>
        <v>47229.171203667567</v>
      </c>
      <c r="AR37" s="288">
        <f t="shared" ref="AR37:BS37" si="46">AR359</f>
        <v>47229.171203667567</v>
      </c>
      <c r="AS37" s="288">
        <f t="shared" si="46"/>
        <v>47229.171203667567</v>
      </c>
      <c r="AT37" s="288">
        <f t="shared" si="46"/>
        <v>47229.171203667567</v>
      </c>
      <c r="AU37" s="288">
        <f t="shared" si="46"/>
        <v>47229.171203667567</v>
      </c>
      <c r="AV37" s="288">
        <f t="shared" si="46"/>
        <v>0</v>
      </c>
      <c r="AW37" s="288">
        <f t="shared" si="46"/>
        <v>0</v>
      </c>
      <c r="AX37" s="288">
        <f t="shared" si="46"/>
        <v>0</v>
      </c>
      <c r="AY37" s="288">
        <f t="shared" si="46"/>
        <v>0</v>
      </c>
      <c r="AZ37" s="288">
        <f t="shared" si="46"/>
        <v>0</v>
      </c>
      <c r="BA37" s="288">
        <f t="shared" si="46"/>
        <v>0</v>
      </c>
      <c r="BB37" s="288">
        <f t="shared" si="46"/>
        <v>0</v>
      </c>
      <c r="BC37" s="288">
        <f t="shared" si="46"/>
        <v>0</v>
      </c>
      <c r="BD37" s="288">
        <f t="shared" si="46"/>
        <v>0</v>
      </c>
      <c r="BE37" s="288">
        <f t="shared" si="46"/>
        <v>0</v>
      </c>
      <c r="BF37" s="288">
        <f t="shared" si="46"/>
        <v>0</v>
      </c>
      <c r="BG37" s="288">
        <f t="shared" si="46"/>
        <v>0</v>
      </c>
      <c r="BH37" s="288">
        <f t="shared" si="46"/>
        <v>0</v>
      </c>
      <c r="BI37" s="288">
        <f t="shared" si="46"/>
        <v>0</v>
      </c>
      <c r="BJ37" s="288">
        <f t="shared" si="46"/>
        <v>0</v>
      </c>
      <c r="BK37" s="288">
        <f t="shared" si="46"/>
        <v>0</v>
      </c>
      <c r="BL37" s="288">
        <f t="shared" si="46"/>
        <v>0</v>
      </c>
      <c r="BM37" s="288">
        <f t="shared" si="46"/>
        <v>0</v>
      </c>
      <c r="BN37" s="288">
        <f t="shared" si="46"/>
        <v>0</v>
      </c>
      <c r="BO37" s="288">
        <f t="shared" si="46"/>
        <v>0</v>
      </c>
      <c r="BP37" s="288">
        <f t="shared" si="46"/>
        <v>0</v>
      </c>
      <c r="BQ37" s="288">
        <f t="shared" si="46"/>
        <v>0</v>
      </c>
      <c r="BR37" s="288">
        <f t="shared" si="46"/>
        <v>0</v>
      </c>
      <c r="BS37" s="288">
        <f t="shared" si="46"/>
        <v>0</v>
      </c>
    </row>
    <row r="38" spans="1:71" s="79" customFormat="1" ht="16" outlineLevel="1">
      <c r="A38" s="83"/>
      <c r="B38" s="351" t="str">
        <f>CONCATENATE(B36,".2")</f>
        <v>Cust SUM.1.4.2</v>
      </c>
      <c r="C38" s="353" t="str">
        <f>CONCATENATE(C36," - TI UC")</f>
        <v>Customer Summary - Risk Reward Contribution - TI UC</v>
      </c>
      <c r="E38" s="282">
        <f t="shared" si="2"/>
        <v>0</v>
      </c>
      <c r="F38" s="282">
        <f t="shared" si="39"/>
        <v>0</v>
      </c>
      <c r="G38" s="282">
        <f t="shared" si="40"/>
        <v>0</v>
      </c>
      <c r="H38" s="282">
        <f t="shared" si="41"/>
        <v>0</v>
      </c>
      <c r="I38" s="282">
        <f t="shared" si="42"/>
        <v>0</v>
      </c>
      <c r="J38" s="282">
        <f t="shared" si="43"/>
        <v>0</v>
      </c>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s="282"/>
      <c r="AY38" s="282"/>
      <c r="AZ38" s="282"/>
      <c r="BA38" s="282"/>
      <c r="BB38" s="282"/>
      <c r="BC38" s="282"/>
      <c r="BD38" s="282"/>
      <c r="BE38" s="282"/>
      <c r="BF38" s="282"/>
      <c r="BG38" s="282"/>
      <c r="BH38" s="282"/>
      <c r="BI38" s="282"/>
      <c r="BJ38" s="282"/>
      <c r="BK38" s="282"/>
      <c r="BL38" s="282"/>
      <c r="BM38" s="282"/>
      <c r="BN38" s="282"/>
      <c r="BO38" s="282"/>
      <c r="BP38" s="282"/>
      <c r="BQ38" s="282"/>
      <c r="BR38" s="282"/>
      <c r="BS38" s="282"/>
    </row>
    <row r="39" spans="1:71" s="79" customFormat="1" ht="16" outlineLevel="1">
      <c r="A39" s="83"/>
      <c r="B39" s="351" t="str">
        <f>CONCATENATE(B36,".3")</f>
        <v>Cust SUM.1.4.3</v>
      </c>
      <c r="C39" s="353" t="str">
        <f>CONCATENATE(C36," - WWD UC")</f>
        <v>Customer Summary - Risk Reward Contribution - WWD UC</v>
      </c>
      <c r="E39" s="282">
        <f t="shared" si="2"/>
        <v>0</v>
      </c>
      <c r="F39" s="282">
        <f t="shared" si="39"/>
        <v>0</v>
      </c>
      <c r="G39" s="282">
        <f t="shared" si="40"/>
        <v>0</v>
      </c>
      <c r="H39" s="282">
        <f t="shared" si="41"/>
        <v>0</v>
      </c>
      <c r="I39" s="282">
        <f t="shared" si="42"/>
        <v>0</v>
      </c>
      <c r="J39" s="282">
        <f t="shared" si="43"/>
        <v>0</v>
      </c>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s="282"/>
      <c r="AY39" s="282"/>
      <c r="AZ39" s="282"/>
      <c r="BA39" s="282"/>
      <c r="BB39" s="282"/>
      <c r="BC39" s="282"/>
      <c r="BD39" s="282"/>
      <c r="BE39" s="282"/>
      <c r="BF39" s="282"/>
      <c r="BG39" s="282"/>
      <c r="BH39" s="282"/>
      <c r="BI39" s="282"/>
      <c r="BJ39" s="282"/>
      <c r="BK39" s="282"/>
      <c r="BL39" s="282"/>
      <c r="BM39" s="282"/>
      <c r="BN39" s="282"/>
      <c r="BO39" s="282"/>
      <c r="BP39" s="282"/>
      <c r="BQ39" s="282"/>
      <c r="BR39" s="282"/>
      <c r="BS39" s="282"/>
    </row>
    <row r="40" spans="1:71" s="79" customFormat="1" ht="16" outlineLevel="1">
      <c r="A40" s="83"/>
      <c r="B40" s="351" t="str">
        <f>CONCATENATE(B36,".4")</f>
        <v>Cust SUM.1.4.4</v>
      </c>
      <c r="C40" s="353" t="str">
        <f>CONCATENATE(C36," - LP UC")</f>
        <v>Customer Summary - Risk Reward Contribution - LP UC</v>
      </c>
      <c r="E40" s="282">
        <f t="shared" si="2"/>
        <v>0</v>
      </c>
      <c r="F40" s="282">
        <f t="shared" si="39"/>
        <v>0</v>
      </c>
      <c r="G40" s="282">
        <f t="shared" si="40"/>
        <v>0</v>
      </c>
      <c r="H40" s="282">
        <f t="shared" si="41"/>
        <v>0</v>
      </c>
      <c r="I40" s="282">
        <f t="shared" si="42"/>
        <v>0</v>
      </c>
      <c r="J40" s="282">
        <f t="shared" si="43"/>
        <v>0</v>
      </c>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s="282"/>
      <c r="AY40" s="282"/>
      <c r="AZ40" s="282"/>
      <c r="BA40" s="282"/>
      <c r="BB40" s="282"/>
      <c r="BC40" s="282"/>
      <c r="BD40" s="282"/>
      <c r="BE40" s="282"/>
      <c r="BF40" s="282"/>
      <c r="BG40" s="282"/>
      <c r="BH40" s="282"/>
      <c r="BI40" s="282"/>
      <c r="BJ40" s="282"/>
      <c r="BK40" s="282"/>
      <c r="BL40" s="282"/>
      <c r="BM40" s="282"/>
      <c r="BN40" s="282"/>
      <c r="BO40" s="282"/>
      <c r="BP40" s="282"/>
      <c r="BQ40" s="282"/>
      <c r="BR40" s="282"/>
      <c r="BS40" s="282"/>
    </row>
    <row r="41" spans="1:71" s="79" customFormat="1" ht="16" outlineLevel="1">
      <c r="A41" s="83"/>
      <c r="B41" s="351" t="str">
        <f>CONCATENATE(B36,".5")</f>
        <v>Cust SUM.1.4.5</v>
      </c>
      <c r="C41" s="353" t="str">
        <f>CONCATENATE(C36," - NEW UC")</f>
        <v>Customer Summary - Risk Reward Contribution - NEW UC</v>
      </c>
      <c r="E41" s="282">
        <f t="shared" si="2"/>
        <v>0</v>
      </c>
      <c r="F41" s="282">
        <f t="shared" si="39"/>
        <v>0</v>
      </c>
      <c r="G41" s="282">
        <f t="shared" si="40"/>
        <v>0</v>
      </c>
      <c r="H41" s="282">
        <f t="shared" si="41"/>
        <v>0</v>
      </c>
      <c r="I41" s="282">
        <f t="shared" si="42"/>
        <v>0</v>
      </c>
      <c r="J41" s="282">
        <f t="shared" si="43"/>
        <v>0</v>
      </c>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s="282"/>
      <c r="AY41" s="282"/>
      <c r="AZ41" s="282"/>
      <c r="BA41" s="282"/>
      <c r="BB41" s="282"/>
      <c r="BC41" s="282"/>
      <c r="BD41" s="282"/>
      <c r="BE41" s="282"/>
      <c r="BF41" s="282"/>
      <c r="BG41" s="282"/>
      <c r="BH41" s="282"/>
      <c r="BI41" s="282"/>
      <c r="BJ41" s="282"/>
      <c r="BK41" s="282"/>
      <c r="BL41" s="282"/>
      <c r="BM41" s="282"/>
      <c r="BN41" s="282"/>
      <c r="BO41" s="282"/>
      <c r="BP41" s="282"/>
      <c r="BQ41" s="282"/>
      <c r="BR41" s="282"/>
      <c r="BS41" s="282"/>
    </row>
    <row r="42" spans="1:71" s="83" customFormat="1" ht="16">
      <c r="B42" s="350" t="str">
        <f>CONCATENATE(B$3,".2")</f>
        <v>Cust SUM.2</v>
      </c>
      <c r="C42" s="354" t="str">
        <f>CONCATENATE(C$3," - Cash In")</f>
        <v>Customer Summary - Cash In</v>
      </c>
      <c r="D42" s="286"/>
      <c r="E42" s="146">
        <f t="shared" si="2"/>
        <v>9918884.4579334818</v>
      </c>
      <c r="F42" s="146">
        <f t="shared" si="39"/>
        <v>1335901.7085714284</v>
      </c>
      <c r="G42" s="146">
        <f t="shared" si="40"/>
        <v>4132160.8521419992</v>
      </c>
      <c r="H42" s="146">
        <f t="shared" si="41"/>
        <v>4450821.8972200537</v>
      </c>
      <c r="I42" s="146">
        <f t="shared" si="42"/>
        <v>0</v>
      </c>
      <c r="J42" s="146">
        <f t="shared" si="43"/>
        <v>0</v>
      </c>
      <c r="K42" s="286"/>
      <c r="L42" s="137">
        <f>SUM(L43:L47)</f>
        <v>0</v>
      </c>
      <c r="M42" s="137">
        <f t="shared" ref="M42:BS42" si="47">SUM(M43:M47)</f>
        <v>0</v>
      </c>
      <c r="N42" s="137">
        <f t="shared" si="47"/>
        <v>0</v>
      </c>
      <c r="O42" s="137">
        <f t="shared" si="47"/>
        <v>0</v>
      </c>
      <c r="P42" s="137">
        <f t="shared" si="47"/>
        <v>134041.285</v>
      </c>
      <c r="Q42" s="137">
        <f t="shared" si="47"/>
        <v>134041.285</v>
      </c>
      <c r="R42" s="137">
        <f t="shared" si="47"/>
        <v>134041.285</v>
      </c>
      <c r="S42" s="137">
        <f t="shared" si="47"/>
        <v>163326.99928571429</v>
      </c>
      <c r="T42" s="137">
        <f t="shared" si="47"/>
        <v>163326.99928571429</v>
      </c>
      <c r="U42" s="137">
        <f t="shared" si="47"/>
        <v>192612.71357142855</v>
      </c>
      <c r="V42" s="137">
        <f t="shared" si="47"/>
        <v>192612.71357142855</v>
      </c>
      <c r="W42" s="137">
        <f t="shared" si="47"/>
        <v>221898.42785714287</v>
      </c>
      <c r="X42" s="137">
        <f t="shared" si="47"/>
        <v>231596.73767850001</v>
      </c>
      <c r="Y42" s="137">
        <f t="shared" si="47"/>
        <v>354596.73767850001</v>
      </c>
      <c r="Z42" s="137">
        <f t="shared" si="47"/>
        <v>354596.73767850001</v>
      </c>
      <c r="AA42" s="137">
        <f t="shared" si="47"/>
        <v>354596.73767850001</v>
      </c>
      <c r="AB42" s="137">
        <f t="shared" si="47"/>
        <v>354596.73767850001</v>
      </c>
      <c r="AC42" s="137">
        <f t="shared" si="47"/>
        <v>354596.73767850001</v>
      </c>
      <c r="AD42" s="137">
        <f t="shared" si="47"/>
        <v>354596.73767850001</v>
      </c>
      <c r="AE42" s="137">
        <f t="shared" si="47"/>
        <v>354596.73767850001</v>
      </c>
      <c r="AF42" s="137">
        <f t="shared" si="47"/>
        <v>354596.73767850001</v>
      </c>
      <c r="AG42" s="137">
        <f t="shared" si="47"/>
        <v>354596.73767850001</v>
      </c>
      <c r="AH42" s="137">
        <f t="shared" si="47"/>
        <v>354596.73767850001</v>
      </c>
      <c r="AI42" s="137">
        <f t="shared" si="47"/>
        <v>354596.73767850001</v>
      </c>
      <c r="AJ42" s="137">
        <f t="shared" si="47"/>
        <v>370901.82476833783</v>
      </c>
      <c r="AK42" s="137">
        <f t="shared" si="47"/>
        <v>370901.82476833783</v>
      </c>
      <c r="AL42" s="137">
        <f t="shared" si="47"/>
        <v>370901.82476833783</v>
      </c>
      <c r="AM42" s="137">
        <f t="shared" si="47"/>
        <v>370901.82476833783</v>
      </c>
      <c r="AN42" s="137">
        <f t="shared" si="47"/>
        <v>370901.82476833783</v>
      </c>
      <c r="AO42" s="137">
        <f t="shared" si="47"/>
        <v>370901.82476833783</v>
      </c>
      <c r="AP42" s="137">
        <f t="shared" si="47"/>
        <v>370901.82476833783</v>
      </c>
      <c r="AQ42" s="137">
        <f t="shared" si="47"/>
        <v>370901.82476833783</v>
      </c>
      <c r="AR42" s="137">
        <f t="shared" si="47"/>
        <v>370901.82476833783</v>
      </c>
      <c r="AS42" s="137">
        <f t="shared" si="47"/>
        <v>370901.82476833783</v>
      </c>
      <c r="AT42" s="137">
        <f t="shared" si="47"/>
        <v>370901.82476833783</v>
      </c>
      <c r="AU42" s="137">
        <f t="shared" si="47"/>
        <v>370901.82476833783</v>
      </c>
      <c r="AV42" s="137">
        <f t="shared" si="47"/>
        <v>0</v>
      </c>
      <c r="AW42" s="137">
        <f t="shared" si="47"/>
        <v>0</v>
      </c>
      <c r="AX42" s="137">
        <f t="shared" si="47"/>
        <v>0</v>
      </c>
      <c r="AY42" s="137">
        <f t="shared" si="47"/>
        <v>0</v>
      </c>
      <c r="AZ42" s="137">
        <f t="shared" si="47"/>
        <v>0</v>
      </c>
      <c r="BA42" s="137">
        <f t="shared" si="47"/>
        <v>0</v>
      </c>
      <c r="BB42" s="137">
        <f t="shared" si="47"/>
        <v>0</v>
      </c>
      <c r="BC42" s="137">
        <f t="shared" si="47"/>
        <v>0</v>
      </c>
      <c r="BD42" s="137">
        <f t="shared" si="47"/>
        <v>0</v>
      </c>
      <c r="BE42" s="137">
        <f t="shared" si="47"/>
        <v>0</v>
      </c>
      <c r="BF42" s="137">
        <f t="shared" si="47"/>
        <v>0</v>
      </c>
      <c r="BG42" s="137">
        <f t="shared" si="47"/>
        <v>0</v>
      </c>
      <c r="BH42" s="137">
        <f t="shared" si="47"/>
        <v>0</v>
      </c>
      <c r="BI42" s="137">
        <f t="shared" si="47"/>
        <v>0</v>
      </c>
      <c r="BJ42" s="137">
        <f t="shared" si="47"/>
        <v>0</v>
      </c>
      <c r="BK42" s="137">
        <f t="shared" si="47"/>
        <v>0</v>
      </c>
      <c r="BL42" s="137">
        <f t="shared" si="47"/>
        <v>0</v>
      </c>
      <c r="BM42" s="137">
        <f t="shared" si="47"/>
        <v>0</v>
      </c>
      <c r="BN42" s="137">
        <f t="shared" si="47"/>
        <v>0</v>
      </c>
      <c r="BO42" s="137">
        <f t="shared" si="47"/>
        <v>0</v>
      </c>
      <c r="BP42" s="137">
        <f t="shared" si="47"/>
        <v>0</v>
      </c>
      <c r="BQ42" s="137">
        <f t="shared" si="47"/>
        <v>0</v>
      </c>
      <c r="BR42" s="137">
        <f t="shared" si="47"/>
        <v>0</v>
      </c>
      <c r="BS42" s="137">
        <f t="shared" si="47"/>
        <v>0</v>
      </c>
    </row>
    <row r="43" spans="1:71" s="286" customFormat="1" ht="16" outlineLevel="1">
      <c r="A43" s="83"/>
      <c r="B43" s="351" t="str">
        <f>CONCATENATE(B42,".1")</f>
        <v>Cust SUM.2.1</v>
      </c>
      <c r="C43" s="352" t="str">
        <f>CONCATENATE(C42," - O&amp;N UC")</f>
        <v>Customer Summary - Cash In - O&amp;N UC</v>
      </c>
      <c r="E43" s="288">
        <f t="shared" si="2"/>
        <v>9918884.4579334818</v>
      </c>
      <c r="F43" s="288">
        <f t="shared" si="39"/>
        <v>1335901.7085714284</v>
      </c>
      <c r="G43" s="288">
        <f t="shared" si="40"/>
        <v>4132160.8521419992</v>
      </c>
      <c r="H43" s="288">
        <f t="shared" si="41"/>
        <v>4450821.8972200537</v>
      </c>
      <c r="I43" s="288">
        <f t="shared" si="42"/>
        <v>0</v>
      </c>
      <c r="J43" s="288">
        <f t="shared" si="43"/>
        <v>0</v>
      </c>
      <c r="L43" s="288">
        <f>L49+L55+L61</f>
        <v>0</v>
      </c>
      <c r="M43" s="288">
        <f t="shared" ref="M43:BS43" si="48">M49+M55+M61</f>
        <v>0</v>
      </c>
      <c r="N43" s="288">
        <f t="shared" si="48"/>
        <v>0</v>
      </c>
      <c r="O43" s="288">
        <f t="shared" si="48"/>
        <v>0</v>
      </c>
      <c r="P43" s="288">
        <f t="shared" si="48"/>
        <v>134041.285</v>
      </c>
      <c r="Q43" s="288">
        <f t="shared" si="48"/>
        <v>134041.285</v>
      </c>
      <c r="R43" s="288">
        <f t="shared" si="48"/>
        <v>134041.285</v>
      </c>
      <c r="S43" s="288">
        <f t="shared" si="48"/>
        <v>163326.99928571429</v>
      </c>
      <c r="T43" s="288">
        <f t="shared" si="48"/>
        <v>163326.99928571429</v>
      </c>
      <c r="U43" s="288">
        <f t="shared" si="48"/>
        <v>192612.71357142855</v>
      </c>
      <c r="V43" s="288">
        <f t="shared" si="48"/>
        <v>192612.71357142855</v>
      </c>
      <c r="W43" s="288">
        <f t="shared" si="48"/>
        <v>221898.42785714287</v>
      </c>
      <c r="X43" s="288">
        <f t="shared" si="48"/>
        <v>231596.73767850001</v>
      </c>
      <c r="Y43" s="288">
        <f t="shared" si="48"/>
        <v>354596.73767850001</v>
      </c>
      <c r="Z43" s="288">
        <f t="shared" si="48"/>
        <v>354596.73767850001</v>
      </c>
      <c r="AA43" s="288">
        <f t="shared" si="48"/>
        <v>354596.73767850001</v>
      </c>
      <c r="AB43" s="288">
        <f t="shared" si="48"/>
        <v>354596.73767850001</v>
      </c>
      <c r="AC43" s="288">
        <f t="shared" si="48"/>
        <v>354596.73767850001</v>
      </c>
      <c r="AD43" s="288">
        <f t="shared" si="48"/>
        <v>354596.73767850001</v>
      </c>
      <c r="AE43" s="288">
        <f t="shared" si="48"/>
        <v>354596.73767850001</v>
      </c>
      <c r="AF43" s="288">
        <f t="shared" si="48"/>
        <v>354596.73767850001</v>
      </c>
      <c r="AG43" s="288">
        <f t="shared" si="48"/>
        <v>354596.73767850001</v>
      </c>
      <c r="AH43" s="288">
        <f t="shared" si="48"/>
        <v>354596.73767850001</v>
      </c>
      <c r="AI43" s="288">
        <f t="shared" si="48"/>
        <v>354596.73767850001</v>
      </c>
      <c r="AJ43" s="288">
        <f t="shared" si="48"/>
        <v>370901.82476833783</v>
      </c>
      <c r="AK43" s="288">
        <f t="shared" si="48"/>
        <v>370901.82476833783</v>
      </c>
      <c r="AL43" s="288">
        <f t="shared" si="48"/>
        <v>370901.82476833783</v>
      </c>
      <c r="AM43" s="288">
        <f t="shared" si="48"/>
        <v>370901.82476833783</v>
      </c>
      <c r="AN43" s="288">
        <f t="shared" si="48"/>
        <v>370901.82476833783</v>
      </c>
      <c r="AO43" s="288">
        <f t="shared" si="48"/>
        <v>370901.82476833783</v>
      </c>
      <c r="AP43" s="288">
        <f t="shared" si="48"/>
        <v>370901.82476833783</v>
      </c>
      <c r="AQ43" s="288">
        <f t="shared" si="48"/>
        <v>370901.82476833783</v>
      </c>
      <c r="AR43" s="288">
        <f t="shared" si="48"/>
        <v>370901.82476833783</v>
      </c>
      <c r="AS43" s="288">
        <f t="shared" si="48"/>
        <v>370901.82476833783</v>
      </c>
      <c r="AT43" s="288">
        <f t="shared" si="48"/>
        <v>370901.82476833783</v>
      </c>
      <c r="AU43" s="288">
        <f t="shared" si="48"/>
        <v>370901.82476833783</v>
      </c>
      <c r="AV43" s="288">
        <f t="shared" si="48"/>
        <v>0</v>
      </c>
      <c r="AW43" s="288">
        <f t="shared" si="48"/>
        <v>0</v>
      </c>
      <c r="AX43" s="288">
        <f t="shared" si="48"/>
        <v>0</v>
      </c>
      <c r="AY43" s="288">
        <f t="shared" si="48"/>
        <v>0</v>
      </c>
      <c r="AZ43" s="288">
        <f t="shared" si="48"/>
        <v>0</v>
      </c>
      <c r="BA43" s="288">
        <f t="shared" si="48"/>
        <v>0</v>
      </c>
      <c r="BB43" s="288">
        <f t="shared" si="48"/>
        <v>0</v>
      </c>
      <c r="BC43" s="288">
        <f t="shared" si="48"/>
        <v>0</v>
      </c>
      <c r="BD43" s="288">
        <f t="shared" si="48"/>
        <v>0</v>
      </c>
      <c r="BE43" s="288">
        <f t="shared" si="48"/>
        <v>0</v>
      </c>
      <c r="BF43" s="288">
        <f t="shared" si="48"/>
        <v>0</v>
      </c>
      <c r="BG43" s="288">
        <f t="shared" si="48"/>
        <v>0</v>
      </c>
      <c r="BH43" s="288">
        <f t="shared" si="48"/>
        <v>0</v>
      </c>
      <c r="BI43" s="288">
        <f t="shared" si="48"/>
        <v>0</v>
      </c>
      <c r="BJ43" s="288">
        <f t="shared" si="48"/>
        <v>0</v>
      </c>
      <c r="BK43" s="288">
        <f t="shared" si="48"/>
        <v>0</v>
      </c>
      <c r="BL43" s="288">
        <f t="shared" si="48"/>
        <v>0</v>
      </c>
      <c r="BM43" s="288">
        <f t="shared" si="48"/>
        <v>0</v>
      </c>
      <c r="BN43" s="288">
        <f t="shared" si="48"/>
        <v>0</v>
      </c>
      <c r="BO43" s="288">
        <f t="shared" si="48"/>
        <v>0</v>
      </c>
      <c r="BP43" s="288">
        <f t="shared" si="48"/>
        <v>0</v>
      </c>
      <c r="BQ43" s="288">
        <f t="shared" si="48"/>
        <v>0</v>
      </c>
      <c r="BR43" s="288">
        <f t="shared" si="48"/>
        <v>0</v>
      </c>
      <c r="BS43" s="288">
        <f t="shared" si="48"/>
        <v>0</v>
      </c>
    </row>
    <row r="44" spans="1:71" s="79" customFormat="1" ht="16" outlineLevel="1">
      <c r="A44" s="83"/>
      <c r="B44" s="351" t="str">
        <f>CONCATENATE(B42,".2")</f>
        <v>Cust SUM.2.2</v>
      </c>
      <c r="C44" s="353" t="str">
        <f>CONCATENATE(C42," - TI UC")</f>
        <v>Customer Summary - Cash In - TI UC</v>
      </c>
      <c r="E44" s="282">
        <f t="shared" si="2"/>
        <v>0</v>
      </c>
      <c r="F44" s="282">
        <f t="shared" ref="F44:F67" si="49">SUM(L44:W44)</f>
        <v>0</v>
      </c>
      <c r="G44" s="282">
        <f t="shared" ref="G44:G67" si="50">SUM(X44:AI44)</f>
        <v>0</v>
      </c>
      <c r="H44" s="282">
        <f t="shared" ref="H44:H67" si="51">SUM(AJ44:AU44)</f>
        <v>0</v>
      </c>
      <c r="I44" s="282">
        <f t="shared" ref="I44:I67" si="52">SUM(AV44:BG44)</f>
        <v>0</v>
      </c>
      <c r="J44" s="282">
        <f t="shared" ref="J44:J67" si="53">SUM(BH44:BS44)</f>
        <v>0</v>
      </c>
      <c r="L44" s="282">
        <f t="shared" ref="L44:BS44" si="54">L50+L56+L62</f>
        <v>0</v>
      </c>
      <c r="M44" s="282">
        <f t="shared" si="54"/>
        <v>0</v>
      </c>
      <c r="N44" s="282">
        <f t="shared" si="54"/>
        <v>0</v>
      </c>
      <c r="O44" s="282">
        <f t="shared" si="54"/>
        <v>0</v>
      </c>
      <c r="P44" s="282">
        <f t="shared" si="54"/>
        <v>0</v>
      </c>
      <c r="Q44" s="282">
        <f t="shared" si="54"/>
        <v>0</v>
      </c>
      <c r="R44" s="282">
        <f t="shared" si="54"/>
        <v>0</v>
      </c>
      <c r="S44" s="282">
        <f t="shared" si="54"/>
        <v>0</v>
      </c>
      <c r="T44" s="282">
        <f t="shared" si="54"/>
        <v>0</v>
      </c>
      <c r="U44" s="282">
        <f t="shared" si="54"/>
        <v>0</v>
      </c>
      <c r="V44" s="282">
        <f t="shared" si="54"/>
        <v>0</v>
      </c>
      <c r="W44" s="282">
        <f t="shared" si="54"/>
        <v>0</v>
      </c>
      <c r="X44" s="282">
        <f t="shared" si="54"/>
        <v>0</v>
      </c>
      <c r="Y44" s="282">
        <f t="shared" si="54"/>
        <v>0</v>
      </c>
      <c r="Z44" s="282">
        <f t="shared" si="54"/>
        <v>0</v>
      </c>
      <c r="AA44" s="282">
        <f t="shared" si="54"/>
        <v>0</v>
      </c>
      <c r="AB44" s="282">
        <f t="shared" si="54"/>
        <v>0</v>
      </c>
      <c r="AC44" s="282">
        <f t="shared" si="54"/>
        <v>0</v>
      </c>
      <c r="AD44" s="282">
        <f t="shared" si="54"/>
        <v>0</v>
      </c>
      <c r="AE44" s="282">
        <f t="shared" si="54"/>
        <v>0</v>
      </c>
      <c r="AF44" s="282">
        <f t="shared" si="54"/>
        <v>0</v>
      </c>
      <c r="AG44" s="282">
        <f t="shared" si="54"/>
        <v>0</v>
      </c>
      <c r="AH44" s="282">
        <f t="shared" si="54"/>
        <v>0</v>
      </c>
      <c r="AI44" s="282">
        <f t="shared" si="54"/>
        <v>0</v>
      </c>
      <c r="AJ44" s="282">
        <f t="shared" si="54"/>
        <v>0</v>
      </c>
      <c r="AK44" s="282">
        <f t="shared" si="54"/>
        <v>0</v>
      </c>
      <c r="AL44" s="282">
        <f t="shared" si="54"/>
        <v>0</v>
      </c>
      <c r="AM44" s="282">
        <f t="shared" si="54"/>
        <v>0</v>
      </c>
      <c r="AN44" s="282">
        <f t="shared" si="54"/>
        <v>0</v>
      </c>
      <c r="AO44" s="282">
        <f t="shared" si="54"/>
        <v>0</v>
      </c>
      <c r="AP44" s="282">
        <f t="shared" si="54"/>
        <v>0</v>
      </c>
      <c r="AQ44" s="282">
        <f t="shared" si="54"/>
        <v>0</v>
      </c>
      <c r="AR44" s="282">
        <f t="shared" si="54"/>
        <v>0</v>
      </c>
      <c r="AS44" s="282">
        <f t="shared" si="54"/>
        <v>0</v>
      </c>
      <c r="AT44" s="282">
        <f t="shared" si="54"/>
        <v>0</v>
      </c>
      <c r="AU44" s="282">
        <f t="shared" si="54"/>
        <v>0</v>
      </c>
      <c r="AV44" s="282">
        <f t="shared" si="54"/>
        <v>0</v>
      </c>
      <c r="AW44" s="282">
        <f t="shared" si="54"/>
        <v>0</v>
      </c>
      <c r="AX44" s="282">
        <f t="shared" si="54"/>
        <v>0</v>
      </c>
      <c r="AY44" s="282">
        <f t="shared" si="54"/>
        <v>0</v>
      </c>
      <c r="AZ44" s="282">
        <f t="shared" si="54"/>
        <v>0</v>
      </c>
      <c r="BA44" s="282">
        <f t="shared" si="54"/>
        <v>0</v>
      </c>
      <c r="BB44" s="282">
        <f t="shared" si="54"/>
        <v>0</v>
      </c>
      <c r="BC44" s="282">
        <f t="shared" si="54"/>
        <v>0</v>
      </c>
      <c r="BD44" s="282">
        <f t="shared" si="54"/>
        <v>0</v>
      </c>
      <c r="BE44" s="282">
        <f t="shared" si="54"/>
        <v>0</v>
      </c>
      <c r="BF44" s="282">
        <f t="shared" si="54"/>
        <v>0</v>
      </c>
      <c r="BG44" s="282">
        <f t="shared" si="54"/>
        <v>0</v>
      </c>
      <c r="BH44" s="282">
        <f t="shared" si="54"/>
        <v>0</v>
      </c>
      <c r="BI44" s="282">
        <f t="shared" si="54"/>
        <v>0</v>
      </c>
      <c r="BJ44" s="282">
        <f t="shared" si="54"/>
        <v>0</v>
      </c>
      <c r="BK44" s="282">
        <f t="shared" si="54"/>
        <v>0</v>
      </c>
      <c r="BL44" s="282">
        <f t="shared" si="54"/>
        <v>0</v>
      </c>
      <c r="BM44" s="282">
        <f t="shared" si="54"/>
        <v>0</v>
      </c>
      <c r="BN44" s="282">
        <f t="shared" si="54"/>
        <v>0</v>
      </c>
      <c r="BO44" s="282">
        <f t="shared" si="54"/>
        <v>0</v>
      </c>
      <c r="BP44" s="282">
        <f t="shared" si="54"/>
        <v>0</v>
      </c>
      <c r="BQ44" s="282">
        <f t="shared" si="54"/>
        <v>0</v>
      </c>
      <c r="BR44" s="282">
        <f t="shared" si="54"/>
        <v>0</v>
      </c>
      <c r="BS44" s="282">
        <f t="shared" si="54"/>
        <v>0</v>
      </c>
    </row>
    <row r="45" spans="1:71" s="79" customFormat="1" ht="16" outlineLevel="1">
      <c r="A45" s="83"/>
      <c r="B45" s="351" t="str">
        <f>CONCATENATE(B42,".3")</f>
        <v>Cust SUM.2.3</v>
      </c>
      <c r="C45" s="353" t="str">
        <f>CONCATENATE(C42," - WWD UC")</f>
        <v>Customer Summary - Cash In - WWD UC</v>
      </c>
      <c r="E45" s="282">
        <f t="shared" si="2"/>
        <v>0</v>
      </c>
      <c r="F45" s="282">
        <f t="shared" si="49"/>
        <v>0</v>
      </c>
      <c r="G45" s="282">
        <f t="shared" si="50"/>
        <v>0</v>
      </c>
      <c r="H45" s="282">
        <f t="shared" si="51"/>
        <v>0</v>
      </c>
      <c r="I45" s="282">
        <f t="shared" si="52"/>
        <v>0</v>
      </c>
      <c r="J45" s="282">
        <f t="shared" si="53"/>
        <v>0</v>
      </c>
      <c r="L45" s="282">
        <f t="shared" ref="L45:BS45" si="55">L51+L57+L63</f>
        <v>0</v>
      </c>
      <c r="M45" s="282">
        <f t="shared" si="55"/>
        <v>0</v>
      </c>
      <c r="N45" s="282">
        <f t="shared" si="55"/>
        <v>0</v>
      </c>
      <c r="O45" s="282">
        <f t="shared" si="55"/>
        <v>0</v>
      </c>
      <c r="P45" s="282">
        <f t="shared" si="55"/>
        <v>0</v>
      </c>
      <c r="Q45" s="282">
        <f t="shared" si="55"/>
        <v>0</v>
      </c>
      <c r="R45" s="282">
        <f t="shared" si="55"/>
        <v>0</v>
      </c>
      <c r="S45" s="282">
        <f t="shared" si="55"/>
        <v>0</v>
      </c>
      <c r="T45" s="282">
        <f t="shared" si="55"/>
        <v>0</v>
      </c>
      <c r="U45" s="282">
        <f t="shared" si="55"/>
        <v>0</v>
      </c>
      <c r="V45" s="282">
        <f t="shared" si="55"/>
        <v>0</v>
      </c>
      <c r="W45" s="282">
        <f t="shared" si="55"/>
        <v>0</v>
      </c>
      <c r="X45" s="282">
        <f t="shared" si="55"/>
        <v>0</v>
      </c>
      <c r="Y45" s="282">
        <f t="shared" si="55"/>
        <v>0</v>
      </c>
      <c r="Z45" s="282">
        <f t="shared" si="55"/>
        <v>0</v>
      </c>
      <c r="AA45" s="282">
        <f t="shared" si="55"/>
        <v>0</v>
      </c>
      <c r="AB45" s="282">
        <f t="shared" si="55"/>
        <v>0</v>
      </c>
      <c r="AC45" s="282">
        <f t="shared" si="55"/>
        <v>0</v>
      </c>
      <c r="AD45" s="282">
        <f t="shared" si="55"/>
        <v>0</v>
      </c>
      <c r="AE45" s="282">
        <f t="shared" si="55"/>
        <v>0</v>
      </c>
      <c r="AF45" s="282">
        <f t="shared" si="55"/>
        <v>0</v>
      </c>
      <c r="AG45" s="282">
        <f t="shared" si="55"/>
        <v>0</v>
      </c>
      <c r="AH45" s="282">
        <f t="shared" si="55"/>
        <v>0</v>
      </c>
      <c r="AI45" s="282">
        <f t="shared" si="55"/>
        <v>0</v>
      </c>
      <c r="AJ45" s="282">
        <f t="shared" si="55"/>
        <v>0</v>
      </c>
      <c r="AK45" s="282">
        <f t="shared" si="55"/>
        <v>0</v>
      </c>
      <c r="AL45" s="282">
        <f t="shared" si="55"/>
        <v>0</v>
      </c>
      <c r="AM45" s="282">
        <f t="shared" si="55"/>
        <v>0</v>
      </c>
      <c r="AN45" s="282">
        <f t="shared" si="55"/>
        <v>0</v>
      </c>
      <c r="AO45" s="282">
        <f t="shared" si="55"/>
        <v>0</v>
      </c>
      <c r="AP45" s="282">
        <f t="shared" si="55"/>
        <v>0</v>
      </c>
      <c r="AQ45" s="282">
        <f t="shared" si="55"/>
        <v>0</v>
      </c>
      <c r="AR45" s="282">
        <f t="shared" si="55"/>
        <v>0</v>
      </c>
      <c r="AS45" s="282">
        <f t="shared" si="55"/>
        <v>0</v>
      </c>
      <c r="AT45" s="282">
        <f t="shared" si="55"/>
        <v>0</v>
      </c>
      <c r="AU45" s="282">
        <f t="shared" si="55"/>
        <v>0</v>
      </c>
      <c r="AV45" s="282">
        <f t="shared" si="55"/>
        <v>0</v>
      </c>
      <c r="AW45" s="282">
        <f t="shared" si="55"/>
        <v>0</v>
      </c>
      <c r="AX45" s="282">
        <f t="shared" si="55"/>
        <v>0</v>
      </c>
      <c r="AY45" s="282">
        <f t="shared" si="55"/>
        <v>0</v>
      </c>
      <c r="AZ45" s="282">
        <f t="shared" si="55"/>
        <v>0</v>
      </c>
      <c r="BA45" s="282">
        <f t="shared" si="55"/>
        <v>0</v>
      </c>
      <c r="BB45" s="282">
        <f t="shared" si="55"/>
        <v>0</v>
      </c>
      <c r="BC45" s="282">
        <f t="shared" si="55"/>
        <v>0</v>
      </c>
      <c r="BD45" s="282">
        <f t="shared" si="55"/>
        <v>0</v>
      </c>
      <c r="BE45" s="282">
        <f t="shared" si="55"/>
        <v>0</v>
      </c>
      <c r="BF45" s="282">
        <f t="shared" si="55"/>
        <v>0</v>
      </c>
      <c r="BG45" s="282">
        <f t="shared" si="55"/>
        <v>0</v>
      </c>
      <c r="BH45" s="282">
        <f t="shared" si="55"/>
        <v>0</v>
      </c>
      <c r="BI45" s="282">
        <f t="shared" si="55"/>
        <v>0</v>
      </c>
      <c r="BJ45" s="282">
        <f t="shared" si="55"/>
        <v>0</v>
      </c>
      <c r="BK45" s="282">
        <f t="shared" si="55"/>
        <v>0</v>
      </c>
      <c r="BL45" s="282">
        <f t="shared" si="55"/>
        <v>0</v>
      </c>
      <c r="BM45" s="282">
        <f t="shared" si="55"/>
        <v>0</v>
      </c>
      <c r="BN45" s="282">
        <f t="shared" si="55"/>
        <v>0</v>
      </c>
      <c r="BO45" s="282">
        <f t="shared" si="55"/>
        <v>0</v>
      </c>
      <c r="BP45" s="282">
        <f t="shared" si="55"/>
        <v>0</v>
      </c>
      <c r="BQ45" s="282">
        <f t="shared" si="55"/>
        <v>0</v>
      </c>
      <c r="BR45" s="282">
        <f t="shared" si="55"/>
        <v>0</v>
      </c>
      <c r="BS45" s="282">
        <f t="shared" si="55"/>
        <v>0</v>
      </c>
    </row>
    <row r="46" spans="1:71" s="79" customFormat="1" ht="16" outlineLevel="1">
      <c r="A46" s="83"/>
      <c r="B46" s="351" t="str">
        <f>CONCATENATE(B42,".4")</f>
        <v>Cust SUM.2.4</v>
      </c>
      <c r="C46" s="353" t="str">
        <f>CONCATENATE(C42," - LP UC")</f>
        <v>Customer Summary - Cash In - LP UC</v>
      </c>
      <c r="E46" s="282">
        <f>F46+G46+H46+I46+J46</f>
        <v>0</v>
      </c>
      <c r="F46" s="282">
        <f t="shared" si="49"/>
        <v>0</v>
      </c>
      <c r="G46" s="282">
        <f t="shared" si="50"/>
        <v>0</v>
      </c>
      <c r="H46" s="282">
        <f t="shared" si="51"/>
        <v>0</v>
      </c>
      <c r="I46" s="282">
        <f t="shared" si="52"/>
        <v>0</v>
      </c>
      <c r="J46" s="282">
        <f t="shared" si="53"/>
        <v>0</v>
      </c>
      <c r="L46" s="282">
        <f t="shared" ref="L46:BS46" si="56">L52+L58+L64</f>
        <v>0</v>
      </c>
      <c r="M46" s="282">
        <f t="shared" si="56"/>
        <v>0</v>
      </c>
      <c r="N46" s="282">
        <f t="shared" si="56"/>
        <v>0</v>
      </c>
      <c r="O46" s="282">
        <f t="shared" si="56"/>
        <v>0</v>
      </c>
      <c r="P46" s="282">
        <f t="shared" si="56"/>
        <v>0</v>
      </c>
      <c r="Q46" s="282">
        <f t="shared" si="56"/>
        <v>0</v>
      </c>
      <c r="R46" s="282">
        <f t="shared" si="56"/>
        <v>0</v>
      </c>
      <c r="S46" s="282">
        <f t="shared" si="56"/>
        <v>0</v>
      </c>
      <c r="T46" s="282">
        <f t="shared" si="56"/>
        <v>0</v>
      </c>
      <c r="U46" s="282">
        <f t="shared" si="56"/>
        <v>0</v>
      </c>
      <c r="V46" s="282">
        <f t="shared" si="56"/>
        <v>0</v>
      </c>
      <c r="W46" s="282">
        <f t="shared" si="56"/>
        <v>0</v>
      </c>
      <c r="X46" s="282">
        <f t="shared" si="56"/>
        <v>0</v>
      </c>
      <c r="Y46" s="282">
        <f t="shared" si="56"/>
        <v>0</v>
      </c>
      <c r="Z46" s="282">
        <f t="shared" si="56"/>
        <v>0</v>
      </c>
      <c r="AA46" s="282">
        <f t="shared" si="56"/>
        <v>0</v>
      </c>
      <c r="AB46" s="282">
        <f t="shared" si="56"/>
        <v>0</v>
      </c>
      <c r="AC46" s="282">
        <f t="shared" si="56"/>
        <v>0</v>
      </c>
      <c r="AD46" s="282">
        <f t="shared" si="56"/>
        <v>0</v>
      </c>
      <c r="AE46" s="282">
        <f t="shared" si="56"/>
        <v>0</v>
      </c>
      <c r="AF46" s="282">
        <f t="shared" si="56"/>
        <v>0</v>
      </c>
      <c r="AG46" s="282">
        <f t="shared" si="56"/>
        <v>0</v>
      </c>
      <c r="AH46" s="282">
        <f t="shared" si="56"/>
        <v>0</v>
      </c>
      <c r="AI46" s="282">
        <f t="shared" si="56"/>
        <v>0</v>
      </c>
      <c r="AJ46" s="282">
        <f t="shared" si="56"/>
        <v>0</v>
      </c>
      <c r="AK46" s="282">
        <f t="shared" si="56"/>
        <v>0</v>
      </c>
      <c r="AL46" s="282">
        <f t="shared" si="56"/>
        <v>0</v>
      </c>
      <c r="AM46" s="282">
        <f t="shared" si="56"/>
        <v>0</v>
      </c>
      <c r="AN46" s="282">
        <f t="shared" si="56"/>
        <v>0</v>
      </c>
      <c r="AO46" s="282">
        <f t="shared" si="56"/>
        <v>0</v>
      </c>
      <c r="AP46" s="282">
        <f t="shared" si="56"/>
        <v>0</v>
      </c>
      <c r="AQ46" s="282">
        <f t="shared" si="56"/>
        <v>0</v>
      </c>
      <c r="AR46" s="282">
        <f t="shared" si="56"/>
        <v>0</v>
      </c>
      <c r="AS46" s="282">
        <f t="shared" si="56"/>
        <v>0</v>
      </c>
      <c r="AT46" s="282">
        <f t="shared" si="56"/>
        <v>0</v>
      </c>
      <c r="AU46" s="282">
        <f t="shared" si="56"/>
        <v>0</v>
      </c>
      <c r="AV46" s="282">
        <f t="shared" si="56"/>
        <v>0</v>
      </c>
      <c r="AW46" s="282">
        <f t="shared" si="56"/>
        <v>0</v>
      </c>
      <c r="AX46" s="282">
        <f t="shared" si="56"/>
        <v>0</v>
      </c>
      <c r="AY46" s="282">
        <f t="shared" si="56"/>
        <v>0</v>
      </c>
      <c r="AZ46" s="282">
        <f t="shared" si="56"/>
        <v>0</v>
      </c>
      <c r="BA46" s="282">
        <f t="shared" si="56"/>
        <v>0</v>
      </c>
      <c r="BB46" s="282">
        <f t="shared" si="56"/>
        <v>0</v>
      </c>
      <c r="BC46" s="282">
        <f t="shared" si="56"/>
        <v>0</v>
      </c>
      <c r="BD46" s="282">
        <f t="shared" si="56"/>
        <v>0</v>
      </c>
      <c r="BE46" s="282">
        <f t="shared" si="56"/>
        <v>0</v>
      </c>
      <c r="BF46" s="282">
        <f t="shared" si="56"/>
        <v>0</v>
      </c>
      <c r="BG46" s="282">
        <f t="shared" si="56"/>
        <v>0</v>
      </c>
      <c r="BH46" s="282">
        <f t="shared" si="56"/>
        <v>0</v>
      </c>
      <c r="BI46" s="282">
        <f t="shared" si="56"/>
        <v>0</v>
      </c>
      <c r="BJ46" s="282">
        <f t="shared" si="56"/>
        <v>0</v>
      </c>
      <c r="BK46" s="282">
        <f t="shared" si="56"/>
        <v>0</v>
      </c>
      <c r="BL46" s="282">
        <f t="shared" si="56"/>
        <v>0</v>
      </c>
      <c r="BM46" s="282">
        <f t="shared" si="56"/>
        <v>0</v>
      </c>
      <c r="BN46" s="282">
        <f t="shared" si="56"/>
        <v>0</v>
      </c>
      <c r="BO46" s="282">
        <f t="shared" si="56"/>
        <v>0</v>
      </c>
      <c r="BP46" s="282">
        <f t="shared" si="56"/>
        <v>0</v>
      </c>
      <c r="BQ46" s="282">
        <f t="shared" si="56"/>
        <v>0</v>
      </c>
      <c r="BR46" s="282">
        <f t="shared" si="56"/>
        <v>0</v>
      </c>
      <c r="BS46" s="282">
        <f t="shared" si="56"/>
        <v>0</v>
      </c>
    </row>
    <row r="47" spans="1:71" s="79" customFormat="1" ht="16" outlineLevel="1">
      <c r="A47" s="83"/>
      <c r="B47" s="351" t="str">
        <f>CONCATENATE(B42,".5")</f>
        <v>Cust SUM.2.5</v>
      </c>
      <c r="C47" s="353" t="str">
        <f>CONCATENATE(C42," - NEW UC")</f>
        <v>Customer Summary - Cash In - NEW UC</v>
      </c>
      <c r="E47" s="282">
        <f>F47+G47+H47+I47+J47</f>
        <v>0</v>
      </c>
      <c r="F47" s="282">
        <f t="shared" si="49"/>
        <v>0</v>
      </c>
      <c r="G47" s="282">
        <f t="shared" si="50"/>
        <v>0</v>
      </c>
      <c r="H47" s="282">
        <f t="shared" si="51"/>
        <v>0</v>
      </c>
      <c r="I47" s="282">
        <f t="shared" si="52"/>
        <v>0</v>
      </c>
      <c r="J47" s="282">
        <f t="shared" si="53"/>
        <v>0</v>
      </c>
      <c r="L47" s="282">
        <f t="shared" ref="L47:BS47" si="57">L53+L59+L65</f>
        <v>0</v>
      </c>
      <c r="M47" s="282">
        <f t="shared" si="57"/>
        <v>0</v>
      </c>
      <c r="N47" s="282">
        <f t="shared" si="57"/>
        <v>0</v>
      </c>
      <c r="O47" s="282">
        <f t="shared" si="57"/>
        <v>0</v>
      </c>
      <c r="P47" s="282">
        <f t="shared" si="57"/>
        <v>0</v>
      </c>
      <c r="Q47" s="282">
        <f t="shared" si="57"/>
        <v>0</v>
      </c>
      <c r="R47" s="282">
        <f t="shared" si="57"/>
        <v>0</v>
      </c>
      <c r="S47" s="282">
        <f t="shared" si="57"/>
        <v>0</v>
      </c>
      <c r="T47" s="282">
        <f t="shared" si="57"/>
        <v>0</v>
      </c>
      <c r="U47" s="282">
        <f t="shared" si="57"/>
        <v>0</v>
      </c>
      <c r="V47" s="282">
        <f t="shared" si="57"/>
        <v>0</v>
      </c>
      <c r="W47" s="282">
        <f t="shared" si="57"/>
        <v>0</v>
      </c>
      <c r="X47" s="282">
        <f t="shared" si="57"/>
        <v>0</v>
      </c>
      <c r="Y47" s="282">
        <f t="shared" si="57"/>
        <v>0</v>
      </c>
      <c r="Z47" s="282">
        <f t="shared" si="57"/>
        <v>0</v>
      </c>
      <c r="AA47" s="282">
        <f t="shared" si="57"/>
        <v>0</v>
      </c>
      <c r="AB47" s="282">
        <f t="shared" si="57"/>
        <v>0</v>
      </c>
      <c r="AC47" s="282">
        <f t="shared" si="57"/>
        <v>0</v>
      </c>
      <c r="AD47" s="282">
        <f t="shared" si="57"/>
        <v>0</v>
      </c>
      <c r="AE47" s="282">
        <f t="shared" si="57"/>
        <v>0</v>
      </c>
      <c r="AF47" s="282">
        <f t="shared" si="57"/>
        <v>0</v>
      </c>
      <c r="AG47" s="282">
        <f t="shared" si="57"/>
        <v>0</v>
      </c>
      <c r="AH47" s="282">
        <f t="shared" si="57"/>
        <v>0</v>
      </c>
      <c r="AI47" s="282">
        <f t="shared" si="57"/>
        <v>0</v>
      </c>
      <c r="AJ47" s="282">
        <f t="shared" si="57"/>
        <v>0</v>
      </c>
      <c r="AK47" s="282">
        <f t="shared" si="57"/>
        <v>0</v>
      </c>
      <c r="AL47" s="282">
        <f t="shared" si="57"/>
        <v>0</v>
      </c>
      <c r="AM47" s="282">
        <f t="shared" si="57"/>
        <v>0</v>
      </c>
      <c r="AN47" s="282">
        <f t="shared" si="57"/>
        <v>0</v>
      </c>
      <c r="AO47" s="282">
        <f t="shared" si="57"/>
        <v>0</v>
      </c>
      <c r="AP47" s="282">
        <f t="shared" si="57"/>
        <v>0</v>
      </c>
      <c r="AQ47" s="282">
        <f t="shared" si="57"/>
        <v>0</v>
      </c>
      <c r="AR47" s="282">
        <f t="shared" si="57"/>
        <v>0</v>
      </c>
      <c r="AS47" s="282">
        <f t="shared" si="57"/>
        <v>0</v>
      </c>
      <c r="AT47" s="282">
        <f t="shared" si="57"/>
        <v>0</v>
      </c>
      <c r="AU47" s="282">
        <f t="shared" si="57"/>
        <v>0</v>
      </c>
      <c r="AV47" s="282">
        <f t="shared" si="57"/>
        <v>0</v>
      </c>
      <c r="AW47" s="282">
        <f t="shared" si="57"/>
        <v>0</v>
      </c>
      <c r="AX47" s="282">
        <f t="shared" si="57"/>
        <v>0</v>
      </c>
      <c r="AY47" s="282">
        <f t="shared" si="57"/>
        <v>0</v>
      </c>
      <c r="AZ47" s="282">
        <f t="shared" si="57"/>
        <v>0</v>
      </c>
      <c r="BA47" s="282">
        <f t="shared" si="57"/>
        <v>0</v>
      </c>
      <c r="BB47" s="282">
        <f t="shared" si="57"/>
        <v>0</v>
      </c>
      <c r="BC47" s="282">
        <f t="shared" si="57"/>
        <v>0</v>
      </c>
      <c r="BD47" s="282">
        <f t="shared" si="57"/>
        <v>0</v>
      </c>
      <c r="BE47" s="282">
        <f t="shared" si="57"/>
        <v>0</v>
      </c>
      <c r="BF47" s="282">
        <f t="shared" si="57"/>
        <v>0</v>
      </c>
      <c r="BG47" s="282">
        <f t="shared" si="57"/>
        <v>0</v>
      </c>
      <c r="BH47" s="282">
        <f t="shared" si="57"/>
        <v>0</v>
      </c>
      <c r="BI47" s="282">
        <f t="shared" si="57"/>
        <v>0</v>
      </c>
      <c r="BJ47" s="282">
        <f t="shared" si="57"/>
        <v>0</v>
      </c>
      <c r="BK47" s="282">
        <f t="shared" si="57"/>
        <v>0</v>
      </c>
      <c r="BL47" s="282">
        <f t="shared" si="57"/>
        <v>0</v>
      </c>
      <c r="BM47" s="282">
        <f t="shared" si="57"/>
        <v>0</v>
      </c>
      <c r="BN47" s="282">
        <f t="shared" si="57"/>
        <v>0</v>
      </c>
      <c r="BO47" s="282">
        <f t="shared" si="57"/>
        <v>0</v>
      </c>
      <c r="BP47" s="282">
        <f t="shared" si="57"/>
        <v>0</v>
      </c>
      <c r="BQ47" s="282">
        <f t="shared" si="57"/>
        <v>0</v>
      </c>
      <c r="BR47" s="282">
        <f t="shared" si="57"/>
        <v>0</v>
      </c>
      <c r="BS47" s="282">
        <f t="shared" si="57"/>
        <v>0</v>
      </c>
    </row>
    <row r="48" spans="1:71" s="83" customFormat="1" ht="16">
      <c r="B48" s="511" t="str">
        <f>CONCATENATE(B$42,".1")</f>
        <v>Cust SUM.2.1</v>
      </c>
      <c r="C48" s="515" t="str">
        <f>CONCATENATE(C$3," - UC Revenues")</f>
        <v>Customer Summary - UC Revenues</v>
      </c>
      <c r="D48" s="286"/>
      <c r="E48" s="146">
        <f t="shared" ref="E48:E67" si="58">F48+G48+H48+I48+J48</f>
        <v>5435721.4285714291</v>
      </c>
      <c r="F48" s="146">
        <f t="shared" si="49"/>
        <v>263571.42857142852</v>
      </c>
      <c r="G48" s="146">
        <f t="shared" si="50"/>
        <v>2460000</v>
      </c>
      <c r="H48" s="146">
        <f t="shared" si="51"/>
        <v>2712150</v>
      </c>
      <c r="I48" s="146">
        <f t="shared" si="52"/>
        <v>0</v>
      </c>
      <c r="J48" s="146">
        <f t="shared" si="53"/>
        <v>0</v>
      </c>
      <c r="K48" s="286"/>
      <c r="L48" s="137">
        <f>SUM(L49:L53)</f>
        <v>0</v>
      </c>
      <c r="M48" s="137">
        <f t="shared" ref="M48:BS48" si="59">SUM(M49:M53)</f>
        <v>0</v>
      </c>
      <c r="N48" s="137">
        <f t="shared" si="59"/>
        <v>0</v>
      </c>
      <c r="O48" s="137">
        <f t="shared" si="59"/>
        <v>0</v>
      </c>
      <c r="P48" s="137">
        <f t="shared" si="59"/>
        <v>0</v>
      </c>
      <c r="Q48" s="137">
        <f t="shared" si="59"/>
        <v>0</v>
      </c>
      <c r="R48" s="137">
        <f t="shared" si="59"/>
        <v>0</v>
      </c>
      <c r="S48" s="137">
        <f t="shared" si="59"/>
        <v>29285.714285714283</v>
      </c>
      <c r="T48" s="137">
        <f t="shared" si="59"/>
        <v>29285.714285714283</v>
      </c>
      <c r="U48" s="137">
        <f t="shared" si="59"/>
        <v>58571.428571428565</v>
      </c>
      <c r="V48" s="137">
        <f t="shared" si="59"/>
        <v>58571.428571428565</v>
      </c>
      <c r="W48" s="137">
        <f t="shared" si="59"/>
        <v>87857.142857142855</v>
      </c>
      <c r="X48" s="137">
        <f t="shared" si="59"/>
        <v>92250</v>
      </c>
      <c r="Y48" s="137">
        <f t="shared" si="59"/>
        <v>215250</v>
      </c>
      <c r="Z48" s="137">
        <f t="shared" si="59"/>
        <v>215250</v>
      </c>
      <c r="AA48" s="137">
        <f t="shared" si="59"/>
        <v>215250</v>
      </c>
      <c r="AB48" s="137">
        <f t="shared" si="59"/>
        <v>215250</v>
      </c>
      <c r="AC48" s="137">
        <f t="shared" si="59"/>
        <v>215250</v>
      </c>
      <c r="AD48" s="137">
        <f t="shared" si="59"/>
        <v>215250</v>
      </c>
      <c r="AE48" s="137">
        <f t="shared" si="59"/>
        <v>215250</v>
      </c>
      <c r="AF48" s="137">
        <f t="shared" si="59"/>
        <v>215250</v>
      </c>
      <c r="AG48" s="137">
        <f t="shared" si="59"/>
        <v>215250</v>
      </c>
      <c r="AH48" s="137">
        <f t="shared" si="59"/>
        <v>215250</v>
      </c>
      <c r="AI48" s="137">
        <f t="shared" si="59"/>
        <v>215250</v>
      </c>
      <c r="AJ48" s="137">
        <f t="shared" si="59"/>
        <v>226012.5</v>
      </c>
      <c r="AK48" s="137">
        <f t="shared" si="59"/>
        <v>226012.5</v>
      </c>
      <c r="AL48" s="137">
        <f t="shared" si="59"/>
        <v>226012.5</v>
      </c>
      <c r="AM48" s="137">
        <f t="shared" si="59"/>
        <v>226012.5</v>
      </c>
      <c r="AN48" s="137">
        <f t="shared" si="59"/>
        <v>226012.5</v>
      </c>
      <c r="AO48" s="137">
        <f t="shared" si="59"/>
        <v>226012.5</v>
      </c>
      <c r="AP48" s="137">
        <f t="shared" si="59"/>
        <v>226012.5</v>
      </c>
      <c r="AQ48" s="137">
        <f t="shared" si="59"/>
        <v>226012.5</v>
      </c>
      <c r="AR48" s="137">
        <f t="shared" si="59"/>
        <v>226012.5</v>
      </c>
      <c r="AS48" s="137">
        <f t="shared" si="59"/>
        <v>226012.5</v>
      </c>
      <c r="AT48" s="137">
        <f t="shared" si="59"/>
        <v>226012.5</v>
      </c>
      <c r="AU48" s="137">
        <f t="shared" si="59"/>
        <v>226012.5</v>
      </c>
      <c r="AV48" s="137">
        <f t="shared" si="59"/>
        <v>0</v>
      </c>
      <c r="AW48" s="137">
        <f t="shared" si="59"/>
        <v>0</v>
      </c>
      <c r="AX48" s="137">
        <f t="shared" si="59"/>
        <v>0</v>
      </c>
      <c r="AY48" s="137">
        <f t="shared" si="59"/>
        <v>0</v>
      </c>
      <c r="AZ48" s="137">
        <f t="shared" si="59"/>
        <v>0</v>
      </c>
      <c r="BA48" s="137">
        <f t="shared" si="59"/>
        <v>0</v>
      </c>
      <c r="BB48" s="137">
        <f t="shared" si="59"/>
        <v>0</v>
      </c>
      <c r="BC48" s="137">
        <f t="shared" si="59"/>
        <v>0</v>
      </c>
      <c r="BD48" s="137">
        <f t="shared" si="59"/>
        <v>0</v>
      </c>
      <c r="BE48" s="137">
        <f t="shared" si="59"/>
        <v>0</v>
      </c>
      <c r="BF48" s="137">
        <f t="shared" si="59"/>
        <v>0</v>
      </c>
      <c r="BG48" s="137">
        <f t="shared" si="59"/>
        <v>0</v>
      </c>
      <c r="BH48" s="137">
        <f t="shared" si="59"/>
        <v>0</v>
      </c>
      <c r="BI48" s="137">
        <f t="shared" si="59"/>
        <v>0</v>
      </c>
      <c r="BJ48" s="137">
        <f t="shared" si="59"/>
        <v>0</v>
      </c>
      <c r="BK48" s="137">
        <f t="shared" si="59"/>
        <v>0</v>
      </c>
      <c r="BL48" s="137">
        <f t="shared" si="59"/>
        <v>0</v>
      </c>
      <c r="BM48" s="137">
        <f t="shared" si="59"/>
        <v>0</v>
      </c>
      <c r="BN48" s="137">
        <f t="shared" si="59"/>
        <v>0</v>
      </c>
      <c r="BO48" s="137">
        <f t="shared" si="59"/>
        <v>0</v>
      </c>
      <c r="BP48" s="137">
        <f t="shared" si="59"/>
        <v>0</v>
      </c>
      <c r="BQ48" s="137">
        <f t="shared" si="59"/>
        <v>0</v>
      </c>
      <c r="BR48" s="137">
        <f t="shared" si="59"/>
        <v>0</v>
      </c>
      <c r="BS48" s="137">
        <f t="shared" si="59"/>
        <v>0</v>
      </c>
    </row>
    <row r="49" spans="1:71" s="286" customFormat="1" ht="16" outlineLevel="1">
      <c r="A49" s="83"/>
      <c r="B49" s="512" t="str">
        <f>CONCATENATE(B48,".1")</f>
        <v>Cust SUM.2.1.1</v>
      </c>
      <c r="C49" s="366" t="str">
        <f>CONCATENATE(C48," - O&amp;N UC")</f>
        <v>Customer Summary - UC Revenues - O&amp;N UC</v>
      </c>
      <c r="E49" s="288">
        <f t="shared" si="58"/>
        <v>5435721.4285714291</v>
      </c>
      <c r="F49" s="288">
        <f t="shared" si="49"/>
        <v>263571.42857142852</v>
      </c>
      <c r="G49" s="288">
        <f t="shared" si="50"/>
        <v>2460000</v>
      </c>
      <c r="H49" s="288">
        <f t="shared" si="51"/>
        <v>2712150</v>
      </c>
      <c r="I49" s="288">
        <f t="shared" si="52"/>
        <v>0</v>
      </c>
      <c r="J49" s="288">
        <f t="shared" si="53"/>
        <v>0</v>
      </c>
      <c r="L49" s="288">
        <f t="shared" ref="L49:BS49" si="60">L216</f>
        <v>0</v>
      </c>
      <c r="M49" s="288">
        <f t="shared" si="60"/>
        <v>0</v>
      </c>
      <c r="N49" s="288">
        <f t="shared" si="60"/>
        <v>0</v>
      </c>
      <c r="O49" s="288">
        <f t="shared" si="60"/>
        <v>0</v>
      </c>
      <c r="P49" s="288">
        <f t="shared" si="60"/>
        <v>0</v>
      </c>
      <c r="Q49" s="288">
        <f t="shared" si="60"/>
        <v>0</v>
      </c>
      <c r="R49" s="288">
        <f t="shared" si="60"/>
        <v>0</v>
      </c>
      <c r="S49" s="288">
        <f t="shared" si="60"/>
        <v>29285.714285714283</v>
      </c>
      <c r="T49" s="288">
        <f t="shared" si="60"/>
        <v>29285.714285714283</v>
      </c>
      <c r="U49" s="288">
        <f t="shared" si="60"/>
        <v>58571.428571428565</v>
      </c>
      <c r="V49" s="288">
        <f t="shared" si="60"/>
        <v>58571.428571428565</v>
      </c>
      <c r="W49" s="288">
        <f t="shared" si="60"/>
        <v>87857.142857142855</v>
      </c>
      <c r="X49" s="288">
        <f t="shared" si="60"/>
        <v>92250</v>
      </c>
      <c r="Y49" s="288">
        <f t="shared" si="60"/>
        <v>215250</v>
      </c>
      <c r="Z49" s="288">
        <f t="shared" si="60"/>
        <v>215250</v>
      </c>
      <c r="AA49" s="288">
        <f t="shared" si="60"/>
        <v>215250</v>
      </c>
      <c r="AB49" s="288">
        <f t="shared" si="60"/>
        <v>215250</v>
      </c>
      <c r="AC49" s="288">
        <f t="shared" si="60"/>
        <v>215250</v>
      </c>
      <c r="AD49" s="288">
        <f t="shared" si="60"/>
        <v>215250</v>
      </c>
      <c r="AE49" s="288">
        <f t="shared" si="60"/>
        <v>215250</v>
      </c>
      <c r="AF49" s="288">
        <f t="shared" si="60"/>
        <v>215250</v>
      </c>
      <c r="AG49" s="288">
        <f t="shared" si="60"/>
        <v>215250</v>
      </c>
      <c r="AH49" s="288">
        <f t="shared" si="60"/>
        <v>215250</v>
      </c>
      <c r="AI49" s="288">
        <f t="shared" si="60"/>
        <v>215250</v>
      </c>
      <c r="AJ49" s="288">
        <f t="shared" si="60"/>
        <v>226012.5</v>
      </c>
      <c r="AK49" s="288">
        <f t="shared" si="60"/>
        <v>226012.5</v>
      </c>
      <c r="AL49" s="288">
        <f t="shared" si="60"/>
        <v>226012.5</v>
      </c>
      <c r="AM49" s="288">
        <f t="shared" si="60"/>
        <v>226012.5</v>
      </c>
      <c r="AN49" s="288">
        <f t="shared" si="60"/>
        <v>226012.5</v>
      </c>
      <c r="AO49" s="288">
        <f t="shared" si="60"/>
        <v>226012.5</v>
      </c>
      <c r="AP49" s="288">
        <f t="shared" si="60"/>
        <v>226012.5</v>
      </c>
      <c r="AQ49" s="288">
        <f t="shared" si="60"/>
        <v>226012.5</v>
      </c>
      <c r="AR49" s="288">
        <f t="shared" si="60"/>
        <v>226012.5</v>
      </c>
      <c r="AS49" s="288">
        <f t="shared" si="60"/>
        <v>226012.5</v>
      </c>
      <c r="AT49" s="288">
        <f t="shared" si="60"/>
        <v>226012.5</v>
      </c>
      <c r="AU49" s="288">
        <f t="shared" si="60"/>
        <v>226012.5</v>
      </c>
      <c r="AV49" s="288">
        <f t="shared" si="60"/>
        <v>0</v>
      </c>
      <c r="AW49" s="288">
        <f t="shared" si="60"/>
        <v>0</v>
      </c>
      <c r="AX49" s="288">
        <f t="shared" si="60"/>
        <v>0</v>
      </c>
      <c r="AY49" s="288">
        <f t="shared" si="60"/>
        <v>0</v>
      </c>
      <c r="AZ49" s="288">
        <f t="shared" si="60"/>
        <v>0</v>
      </c>
      <c r="BA49" s="288">
        <f t="shared" si="60"/>
        <v>0</v>
      </c>
      <c r="BB49" s="288">
        <f t="shared" si="60"/>
        <v>0</v>
      </c>
      <c r="BC49" s="288">
        <f t="shared" si="60"/>
        <v>0</v>
      </c>
      <c r="BD49" s="288">
        <f t="shared" si="60"/>
        <v>0</v>
      </c>
      <c r="BE49" s="288">
        <f t="shared" si="60"/>
        <v>0</v>
      </c>
      <c r="BF49" s="288">
        <f t="shared" si="60"/>
        <v>0</v>
      </c>
      <c r="BG49" s="288">
        <f t="shared" si="60"/>
        <v>0</v>
      </c>
      <c r="BH49" s="288">
        <f t="shared" si="60"/>
        <v>0</v>
      </c>
      <c r="BI49" s="288">
        <f t="shared" si="60"/>
        <v>0</v>
      </c>
      <c r="BJ49" s="288">
        <f t="shared" si="60"/>
        <v>0</v>
      </c>
      <c r="BK49" s="288">
        <f t="shared" si="60"/>
        <v>0</v>
      </c>
      <c r="BL49" s="288">
        <f t="shared" si="60"/>
        <v>0</v>
      </c>
      <c r="BM49" s="288">
        <f t="shared" si="60"/>
        <v>0</v>
      </c>
      <c r="BN49" s="288">
        <f t="shared" si="60"/>
        <v>0</v>
      </c>
      <c r="BO49" s="288">
        <f t="shared" si="60"/>
        <v>0</v>
      </c>
      <c r="BP49" s="288">
        <f t="shared" si="60"/>
        <v>0</v>
      </c>
      <c r="BQ49" s="288">
        <f t="shared" si="60"/>
        <v>0</v>
      </c>
      <c r="BR49" s="288">
        <f t="shared" si="60"/>
        <v>0</v>
      </c>
      <c r="BS49" s="288">
        <f t="shared" si="60"/>
        <v>0</v>
      </c>
    </row>
    <row r="50" spans="1:71" s="79" customFormat="1" ht="16" outlineLevel="1">
      <c r="A50" s="83"/>
      <c r="B50" s="512" t="str">
        <f>CONCATENATE(B48,".2")</f>
        <v>Cust SUM.2.1.2</v>
      </c>
      <c r="C50" s="513" t="str">
        <f>CONCATENATE(C48," - TI UC")</f>
        <v>Customer Summary - UC Revenues - TI UC</v>
      </c>
      <c r="E50" s="282">
        <f t="shared" si="58"/>
        <v>0</v>
      </c>
      <c r="F50" s="282">
        <f t="shared" si="49"/>
        <v>0</v>
      </c>
      <c r="G50" s="282">
        <f t="shared" si="50"/>
        <v>0</v>
      </c>
      <c r="H50" s="282">
        <f t="shared" si="51"/>
        <v>0</v>
      </c>
      <c r="I50" s="282">
        <f t="shared" si="52"/>
        <v>0</v>
      </c>
      <c r="J50" s="282">
        <f t="shared" si="53"/>
        <v>0</v>
      </c>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s="282"/>
      <c r="BA50" s="282"/>
      <c r="BB50" s="282"/>
      <c r="BC50" s="282"/>
      <c r="BD50" s="282"/>
      <c r="BE50" s="282"/>
      <c r="BF50" s="282"/>
      <c r="BG50" s="282"/>
      <c r="BH50" s="282"/>
      <c r="BI50" s="282"/>
      <c r="BJ50" s="282"/>
      <c r="BK50" s="282"/>
      <c r="BL50" s="282"/>
      <c r="BM50" s="282"/>
      <c r="BN50" s="282"/>
      <c r="BO50" s="282"/>
      <c r="BP50" s="282"/>
      <c r="BQ50" s="282"/>
      <c r="BR50" s="282"/>
      <c r="BS50" s="282"/>
    </row>
    <row r="51" spans="1:71" s="79" customFormat="1" ht="16" outlineLevel="1">
      <c r="A51" s="83"/>
      <c r="B51" s="512" t="str">
        <f>CONCATENATE(B48,".3")</f>
        <v>Cust SUM.2.1.3</v>
      </c>
      <c r="C51" s="513" t="str">
        <f>CONCATENATE(C48," - WWD UC")</f>
        <v>Customer Summary - UC Revenues - WWD UC</v>
      </c>
      <c r="E51" s="282">
        <f t="shared" si="58"/>
        <v>0</v>
      </c>
      <c r="F51" s="282">
        <f t="shared" si="49"/>
        <v>0</v>
      </c>
      <c r="G51" s="282">
        <f t="shared" si="50"/>
        <v>0</v>
      </c>
      <c r="H51" s="282">
        <f t="shared" si="51"/>
        <v>0</v>
      </c>
      <c r="I51" s="282">
        <f t="shared" si="52"/>
        <v>0</v>
      </c>
      <c r="J51" s="282">
        <f t="shared" si="53"/>
        <v>0</v>
      </c>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s="282"/>
      <c r="BA51" s="282"/>
      <c r="BB51" s="282"/>
      <c r="BC51" s="282"/>
      <c r="BD51" s="282"/>
      <c r="BE51" s="282"/>
      <c r="BF51" s="282"/>
      <c r="BG51" s="282"/>
      <c r="BH51" s="282"/>
      <c r="BI51" s="282"/>
      <c r="BJ51" s="282"/>
      <c r="BK51" s="282"/>
      <c r="BL51" s="282"/>
      <c r="BM51" s="282"/>
      <c r="BN51" s="282"/>
      <c r="BO51" s="282"/>
      <c r="BP51" s="282"/>
      <c r="BQ51" s="282"/>
      <c r="BR51" s="282"/>
      <c r="BS51" s="282"/>
    </row>
    <row r="52" spans="1:71" s="79" customFormat="1" ht="16" outlineLevel="1">
      <c r="A52" s="83"/>
      <c r="B52" s="512" t="str">
        <f>CONCATENATE(B48,".4")</f>
        <v>Cust SUM.2.1.4</v>
      </c>
      <c r="C52" s="513" t="str">
        <f>CONCATENATE(C48," - LP UC")</f>
        <v>Customer Summary - UC Revenues - LP UC</v>
      </c>
      <c r="E52" s="282">
        <f t="shared" si="58"/>
        <v>0</v>
      </c>
      <c r="F52" s="282">
        <f t="shared" si="49"/>
        <v>0</v>
      </c>
      <c r="G52" s="282">
        <f t="shared" si="50"/>
        <v>0</v>
      </c>
      <c r="H52" s="282">
        <f t="shared" si="51"/>
        <v>0</v>
      </c>
      <c r="I52" s="282">
        <f t="shared" si="52"/>
        <v>0</v>
      </c>
      <c r="J52" s="282">
        <f t="shared" si="53"/>
        <v>0</v>
      </c>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s="282"/>
      <c r="BA52" s="282"/>
      <c r="BB52" s="282"/>
      <c r="BC52" s="282"/>
      <c r="BD52" s="282"/>
      <c r="BE52" s="282"/>
      <c r="BF52" s="282"/>
      <c r="BG52" s="282"/>
      <c r="BH52" s="282"/>
      <c r="BI52" s="282"/>
      <c r="BJ52" s="282"/>
      <c r="BK52" s="282"/>
      <c r="BL52" s="282"/>
      <c r="BM52" s="282"/>
      <c r="BN52" s="282"/>
      <c r="BO52" s="282"/>
      <c r="BP52" s="282"/>
      <c r="BQ52" s="282"/>
      <c r="BR52" s="282"/>
      <c r="BS52" s="282"/>
    </row>
    <row r="53" spans="1:71" s="79" customFormat="1" ht="16" outlineLevel="1">
      <c r="A53" s="83"/>
      <c r="B53" s="512" t="str">
        <f>CONCATENATE(B48,".5")</f>
        <v>Cust SUM.2.1.5</v>
      </c>
      <c r="C53" s="513" t="str">
        <f>CONCATENATE(C48," - NEW UC")</f>
        <v>Customer Summary - UC Revenues - NEW UC</v>
      </c>
      <c r="E53" s="282">
        <f t="shared" si="58"/>
        <v>0</v>
      </c>
      <c r="F53" s="282">
        <f t="shared" si="49"/>
        <v>0</v>
      </c>
      <c r="G53" s="282">
        <f t="shared" si="50"/>
        <v>0</v>
      </c>
      <c r="H53" s="282">
        <f t="shared" si="51"/>
        <v>0</v>
      </c>
      <c r="I53" s="282">
        <f t="shared" si="52"/>
        <v>0</v>
      </c>
      <c r="J53" s="282">
        <f t="shared" si="53"/>
        <v>0</v>
      </c>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s="282"/>
      <c r="BA53" s="282"/>
      <c r="BB53" s="282"/>
      <c r="BC53" s="282"/>
      <c r="BD53" s="282"/>
      <c r="BE53" s="282"/>
      <c r="BF53" s="282"/>
      <c r="BG53" s="282"/>
      <c r="BH53" s="282"/>
      <c r="BI53" s="282"/>
      <c r="BJ53" s="282"/>
      <c r="BK53" s="282"/>
      <c r="BL53" s="282"/>
      <c r="BM53" s="282"/>
      <c r="BN53" s="282"/>
      <c r="BO53" s="282"/>
      <c r="BP53" s="282"/>
      <c r="BQ53" s="282"/>
      <c r="BR53" s="282"/>
      <c r="BS53" s="282"/>
    </row>
    <row r="54" spans="1:71" s="83" customFormat="1" ht="16">
      <c r="B54" s="511" t="str">
        <f>CONCATENATE(B$42,".2")</f>
        <v>Cust SUM.2.2</v>
      </c>
      <c r="C54" s="515" t="str">
        <f>CONCATENATE(C$3," - Cash Releasing Benefits")</f>
        <v>Customer Summary - Cash Releasing Benefits</v>
      </c>
      <c r="D54" s="286"/>
      <c r="E54" s="146">
        <f t="shared" si="58"/>
        <v>1532338.9043620541</v>
      </c>
      <c r="F54" s="146">
        <f t="shared" si="49"/>
        <v>374558.28</v>
      </c>
      <c r="G54" s="146">
        <f t="shared" si="50"/>
        <v>573130.35214200011</v>
      </c>
      <c r="H54" s="146">
        <f t="shared" si="51"/>
        <v>584650.27222005406</v>
      </c>
      <c r="I54" s="146">
        <f t="shared" si="52"/>
        <v>0</v>
      </c>
      <c r="J54" s="146">
        <f t="shared" si="53"/>
        <v>0</v>
      </c>
      <c r="K54" s="286"/>
      <c r="L54" s="137">
        <f>SUM(L55:L59)</f>
        <v>0</v>
      </c>
      <c r="M54" s="137">
        <f t="shared" ref="M54:BS54" si="61">SUM(M55:M59)</f>
        <v>0</v>
      </c>
      <c r="N54" s="137">
        <f t="shared" si="61"/>
        <v>0</v>
      </c>
      <c r="O54" s="137">
        <f t="shared" si="61"/>
        <v>0</v>
      </c>
      <c r="P54" s="137">
        <f t="shared" si="61"/>
        <v>46819.785000000003</v>
      </c>
      <c r="Q54" s="137">
        <f t="shared" si="61"/>
        <v>46819.785000000003</v>
      </c>
      <c r="R54" s="137">
        <f t="shared" si="61"/>
        <v>46819.785000000003</v>
      </c>
      <c r="S54" s="137">
        <f t="shared" si="61"/>
        <v>46819.785000000003</v>
      </c>
      <c r="T54" s="137">
        <f t="shared" si="61"/>
        <v>46819.785000000003</v>
      </c>
      <c r="U54" s="137">
        <f t="shared" si="61"/>
        <v>46819.785000000003</v>
      </c>
      <c r="V54" s="137">
        <f t="shared" si="61"/>
        <v>46819.785000000003</v>
      </c>
      <c r="W54" s="137">
        <f t="shared" si="61"/>
        <v>46819.785000000003</v>
      </c>
      <c r="X54" s="137">
        <f t="shared" si="61"/>
        <v>47760.862678500009</v>
      </c>
      <c r="Y54" s="137">
        <f t="shared" si="61"/>
        <v>47760.862678500009</v>
      </c>
      <c r="Z54" s="137">
        <f t="shared" si="61"/>
        <v>47760.862678500009</v>
      </c>
      <c r="AA54" s="137">
        <f t="shared" si="61"/>
        <v>47760.862678500009</v>
      </c>
      <c r="AB54" s="137">
        <f t="shared" si="61"/>
        <v>47760.862678500009</v>
      </c>
      <c r="AC54" s="137">
        <f t="shared" si="61"/>
        <v>47760.862678500009</v>
      </c>
      <c r="AD54" s="137">
        <f t="shared" si="61"/>
        <v>47760.862678500009</v>
      </c>
      <c r="AE54" s="137">
        <f t="shared" si="61"/>
        <v>47760.862678500009</v>
      </c>
      <c r="AF54" s="137">
        <f t="shared" si="61"/>
        <v>47760.862678500009</v>
      </c>
      <c r="AG54" s="137">
        <f t="shared" si="61"/>
        <v>47760.862678500009</v>
      </c>
      <c r="AH54" s="137">
        <f t="shared" si="61"/>
        <v>47760.862678500009</v>
      </c>
      <c r="AI54" s="137">
        <f t="shared" si="61"/>
        <v>47760.862678500009</v>
      </c>
      <c r="AJ54" s="137">
        <f t="shared" si="61"/>
        <v>48720.856018337836</v>
      </c>
      <c r="AK54" s="137">
        <f t="shared" si="61"/>
        <v>48720.856018337836</v>
      </c>
      <c r="AL54" s="137">
        <f t="shared" si="61"/>
        <v>48720.856018337836</v>
      </c>
      <c r="AM54" s="137">
        <f t="shared" si="61"/>
        <v>48720.856018337836</v>
      </c>
      <c r="AN54" s="137">
        <f t="shared" si="61"/>
        <v>48720.856018337836</v>
      </c>
      <c r="AO54" s="137">
        <f t="shared" si="61"/>
        <v>48720.856018337836</v>
      </c>
      <c r="AP54" s="137">
        <f t="shared" si="61"/>
        <v>48720.856018337836</v>
      </c>
      <c r="AQ54" s="137">
        <f t="shared" si="61"/>
        <v>48720.856018337836</v>
      </c>
      <c r="AR54" s="137">
        <f t="shared" si="61"/>
        <v>48720.856018337836</v>
      </c>
      <c r="AS54" s="137">
        <f t="shared" si="61"/>
        <v>48720.856018337836</v>
      </c>
      <c r="AT54" s="137">
        <f t="shared" si="61"/>
        <v>48720.856018337836</v>
      </c>
      <c r="AU54" s="137">
        <f t="shared" si="61"/>
        <v>48720.856018337836</v>
      </c>
      <c r="AV54" s="137">
        <f t="shared" si="61"/>
        <v>0</v>
      </c>
      <c r="AW54" s="137">
        <f t="shared" si="61"/>
        <v>0</v>
      </c>
      <c r="AX54" s="137">
        <f t="shared" si="61"/>
        <v>0</v>
      </c>
      <c r="AY54" s="137">
        <f t="shared" si="61"/>
        <v>0</v>
      </c>
      <c r="AZ54" s="137">
        <f t="shared" si="61"/>
        <v>0</v>
      </c>
      <c r="BA54" s="137">
        <f t="shared" si="61"/>
        <v>0</v>
      </c>
      <c r="BB54" s="137">
        <f t="shared" si="61"/>
        <v>0</v>
      </c>
      <c r="BC54" s="137">
        <f t="shared" si="61"/>
        <v>0</v>
      </c>
      <c r="BD54" s="137">
        <f t="shared" si="61"/>
        <v>0</v>
      </c>
      <c r="BE54" s="137">
        <f t="shared" si="61"/>
        <v>0</v>
      </c>
      <c r="BF54" s="137">
        <f t="shared" si="61"/>
        <v>0</v>
      </c>
      <c r="BG54" s="137">
        <f t="shared" si="61"/>
        <v>0</v>
      </c>
      <c r="BH54" s="137">
        <f t="shared" si="61"/>
        <v>0</v>
      </c>
      <c r="BI54" s="137">
        <f t="shared" si="61"/>
        <v>0</v>
      </c>
      <c r="BJ54" s="137">
        <f t="shared" si="61"/>
        <v>0</v>
      </c>
      <c r="BK54" s="137">
        <f t="shared" si="61"/>
        <v>0</v>
      </c>
      <c r="BL54" s="137">
        <f t="shared" si="61"/>
        <v>0</v>
      </c>
      <c r="BM54" s="137">
        <f t="shared" si="61"/>
        <v>0</v>
      </c>
      <c r="BN54" s="137">
        <f t="shared" si="61"/>
        <v>0</v>
      </c>
      <c r="BO54" s="137">
        <f t="shared" si="61"/>
        <v>0</v>
      </c>
      <c r="BP54" s="137">
        <f t="shared" si="61"/>
        <v>0</v>
      </c>
      <c r="BQ54" s="137">
        <f t="shared" si="61"/>
        <v>0</v>
      </c>
      <c r="BR54" s="137">
        <f t="shared" si="61"/>
        <v>0</v>
      </c>
      <c r="BS54" s="137">
        <f t="shared" si="61"/>
        <v>0</v>
      </c>
    </row>
    <row r="55" spans="1:71" s="286" customFormat="1" ht="16" outlineLevel="1">
      <c r="A55" s="83"/>
      <c r="B55" s="512" t="str">
        <f>CONCATENATE(B54,".1")</f>
        <v>Cust SUM.2.2.1</v>
      </c>
      <c r="C55" s="366" t="str">
        <f>CONCATENATE(C54," - O&amp;N UC")</f>
        <v>Customer Summary - Cash Releasing Benefits - O&amp;N UC</v>
      </c>
      <c r="E55" s="288">
        <f t="shared" si="58"/>
        <v>1532338.9043620541</v>
      </c>
      <c r="F55" s="288">
        <f t="shared" si="49"/>
        <v>374558.28</v>
      </c>
      <c r="G55" s="288">
        <f t="shared" si="50"/>
        <v>573130.35214200011</v>
      </c>
      <c r="H55" s="288">
        <f t="shared" si="51"/>
        <v>584650.27222005406</v>
      </c>
      <c r="I55" s="288">
        <f t="shared" si="52"/>
        <v>0</v>
      </c>
      <c r="J55" s="288">
        <f t="shared" si="53"/>
        <v>0</v>
      </c>
      <c r="L55" s="288">
        <f t="shared" ref="L55:BS55" si="62">L227</f>
        <v>0</v>
      </c>
      <c r="M55" s="288">
        <f t="shared" si="62"/>
        <v>0</v>
      </c>
      <c r="N55" s="288">
        <f t="shared" si="62"/>
        <v>0</v>
      </c>
      <c r="O55" s="288">
        <f t="shared" si="62"/>
        <v>0</v>
      </c>
      <c r="P55" s="288">
        <f t="shared" si="62"/>
        <v>46819.785000000003</v>
      </c>
      <c r="Q55" s="288">
        <f t="shared" si="62"/>
        <v>46819.785000000003</v>
      </c>
      <c r="R55" s="288">
        <f t="shared" si="62"/>
        <v>46819.785000000003</v>
      </c>
      <c r="S55" s="288">
        <f t="shared" si="62"/>
        <v>46819.785000000003</v>
      </c>
      <c r="T55" s="288">
        <f t="shared" si="62"/>
        <v>46819.785000000003</v>
      </c>
      <c r="U55" s="288">
        <f t="shared" si="62"/>
        <v>46819.785000000003</v>
      </c>
      <c r="V55" s="288">
        <f t="shared" si="62"/>
        <v>46819.785000000003</v>
      </c>
      <c r="W55" s="288">
        <f t="shared" si="62"/>
        <v>46819.785000000003</v>
      </c>
      <c r="X55" s="288">
        <f t="shared" si="62"/>
        <v>47760.862678500009</v>
      </c>
      <c r="Y55" s="288">
        <f t="shared" si="62"/>
        <v>47760.862678500009</v>
      </c>
      <c r="Z55" s="288">
        <f t="shared" si="62"/>
        <v>47760.862678500009</v>
      </c>
      <c r="AA55" s="288">
        <f t="shared" si="62"/>
        <v>47760.862678500009</v>
      </c>
      <c r="AB55" s="288">
        <f t="shared" si="62"/>
        <v>47760.862678500009</v>
      </c>
      <c r="AC55" s="288">
        <f t="shared" si="62"/>
        <v>47760.862678500009</v>
      </c>
      <c r="AD55" s="288">
        <f t="shared" si="62"/>
        <v>47760.862678500009</v>
      </c>
      <c r="AE55" s="288">
        <f t="shared" si="62"/>
        <v>47760.862678500009</v>
      </c>
      <c r="AF55" s="288">
        <f t="shared" si="62"/>
        <v>47760.862678500009</v>
      </c>
      <c r="AG55" s="288">
        <f t="shared" si="62"/>
        <v>47760.862678500009</v>
      </c>
      <c r="AH55" s="288">
        <f t="shared" si="62"/>
        <v>47760.862678500009</v>
      </c>
      <c r="AI55" s="288">
        <f t="shared" si="62"/>
        <v>47760.862678500009</v>
      </c>
      <c r="AJ55" s="288">
        <f t="shared" si="62"/>
        <v>48720.856018337836</v>
      </c>
      <c r="AK55" s="288">
        <f t="shared" si="62"/>
        <v>48720.856018337836</v>
      </c>
      <c r="AL55" s="288">
        <f t="shared" si="62"/>
        <v>48720.856018337836</v>
      </c>
      <c r="AM55" s="288">
        <f t="shared" si="62"/>
        <v>48720.856018337836</v>
      </c>
      <c r="AN55" s="288">
        <f t="shared" si="62"/>
        <v>48720.856018337836</v>
      </c>
      <c r="AO55" s="288">
        <f t="shared" si="62"/>
        <v>48720.856018337836</v>
      </c>
      <c r="AP55" s="288">
        <f t="shared" si="62"/>
        <v>48720.856018337836</v>
      </c>
      <c r="AQ55" s="288">
        <f t="shared" si="62"/>
        <v>48720.856018337836</v>
      </c>
      <c r="AR55" s="288">
        <f t="shared" si="62"/>
        <v>48720.856018337836</v>
      </c>
      <c r="AS55" s="288">
        <f t="shared" si="62"/>
        <v>48720.856018337836</v>
      </c>
      <c r="AT55" s="288">
        <f t="shared" si="62"/>
        <v>48720.856018337836</v>
      </c>
      <c r="AU55" s="288">
        <f t="shared" si="62"/>
        <v>48720.856018337836</v>
      </c>
      <c r="AV55" s="288">
        <f t="shared" si="62"/>
        <v>0</v>
      </c>
      <c r="AW55" s="288">
        <f t="shared" si="62"/>
        <v>0</v>
      </c>
      <c r="AX55" s="288">
        <f t="shared" si="62"/>
        <v>0</v>
      </c>
      <c r="AY55" s="288">
        <f t="shared" si="62"/>
        <v>0</v>
      </c>
      <c r="AZ55" s="288">
        <f t="shared" si="62"/>
        <v>0</v>
      </c>
      <c r="BA55" s="288">
        <f t="shared" si="62"/>
        <v>0</v>
      </c>
      <c r="BB55" s="288">
        <f t="shared" si="62"/>
        <v>0</v>
      </c>
      <c r="BC55" s="288">
        <f t="shared" si="62"/>
        <v>0</v>
      </c>
      <c r="BD55" s="288">
        <f t="shared" si="62"/>
        <v>0</v>
      </c>
      <c r="BE55" s="288">
        <f t="shared" si="62"/>
        <v>0</v>
      </c>
      <c r="BF55" s="288">
        <f t="shared" si="62"/>
        <v>0</v>
      </c>
      <c r="BG55" s="288">
        <f t="shared" si="62"/>
        <v>0</v>
      </c>
      <c r="BH55" s="288">
        <f t="shared" si="62"/>
        <v>0</v>
      </c>
      <c r="BI55" s="288">
        <f t="shared" si="62"/>
        <v>0</v>
      </c>
      <c r="BJ55" s="288">
        <f t="shared" si="62"/>
        <v>0</v>
      </c>
      <c r="BK55" s="288">
        <f t="shared" si="62"/>
        <v>0</v>
      </c>
      <c r="BL55" s="288">
        <f t="shared" si="62"/>
        <v>0</v>
      </c>
      <c r="BM55" s="288">
        <f t="shared" si="62"/>
        <v>0</v>
      </c>
      <c r="BN55" s="288">
        <f t="shared" si="62"/>
        <v>0</v>
      </c>
      <c r="BO55" s="288">
        <f t="shared" si="62"/>
        <v>0</v>
      </c>
      <c r="BP55" s="288">
        <f t="shared" si="62"/>
        <v>0</v>
      </c>
      <c r="BQ55" s="288">
        <f t="shared" si="62"/>
        <v>0</v>
      </c>
      <c r="BR55" s="288">
        <f t="shared" si="62"/>
        <v>0</v>
      </c>
      <c r="BS55" s="288">
        <f t="shared" si="62"/>
        <v>0</v>
      </c>
    </row>
    <row r="56" spans="1:71" s="79" customFormat="1" ht="16" outlineLevel="1">
      <c r="A56" s="83"/>
      <c r="B56" s="512" t="str">
        <f>CONCATENATE(B54,".2")</f>
        <v>Cust SUM.2.2.2</v>
      </c>
      <c r="C56" s="513" t="str">
        <f>CONCATENATE(C54," - TI UC")</f>
        <v>Customer Summary - Cash Releasing Benefits - TI UC</v>
      </c>
      <c r="E56" s="282">
        <f t="shared" si="58"/>
        <v>0</v>
      </c>
      <c r="F56" s="282">
        <f t="shared" si="49"/>
        <v>0</v>
      </c>
      <c r="G56" s="282">
        <f t="shared" si="50"/>
        <v>0</v>
      </c>
      <c r="H56" s="282">
        <f t="shared" si="51"/>
        <v>0</v>
      </c>
      <c r="I56" s="282">
        <f t="shared" si="52"/>
        <v>0</v>
      </c>
      <c r="J56" s="282">
        <f t="shared" si="53"/>
        <v>0</v>
      </c>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s="282"/>
      <c r="BD56" s="282"/>
      <c r="BE56" s="282"/>
      <c r="BF56" s="282"/>
      <c r="BG56" s="282"/>
      <c r="BH56" s="282"/>
      <c r="BI56" s="282"/>
      <c r="BJ56" s="282"/>
      <c r="BK56" s="282"/>
      <c r="BL56" s="282"/>
      <c r="BM56" s="282"/>
      <c r="BN56" s="282"/>
      <c r="BO56" s="282"/>
      <c r="BP56" s="282"/>
      <c r="BQ56" s="282"/>
      <c r="BR56" s="282"/>
      <c r="BS56" s="282"/>
    </row>
    <row r="57" spans="1:71" s="79" customFormat="1" ht="16" outlineLevel="1">
      <c r="A57" s="83"/>
      <c r="B57" s="512" t="str">
        <f>CONCATENATE(B54,".3")</f>
        <v>Cust SUM.2.2.3</v>
      </c>
      <c r="C57" s="513" t="str">
        <f>CONCATENATE(C54," - WWD UC")</f>
        <v>Customer Summary - Cash Releasing Benefits - WWD UC</v>
      </c>
      <c r="E57" s="282">
        <f t="shared" si="58"/>
        <v>0</v>
      </c>
      <c r="F57" s="282">
        <f t="shared" si="49"/>
        <v>0</v>
      </c>
      <c r="G57" s="282">
        <f t="shared" si="50"/>
        <v>0</v>
      </c>
      <c r="H57" s="282">
        <f t="shared" si="51"/>
        <v>0</v>
      </c>
      <c r="I57" s="282">
        <f t="shared" si="52"/>
        <v>0</v>
      </c>
      <c r="J57" s="282">
        <f t="shared" si="53"/>
        <v>0</v>
      </c>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s="282"/>
      <c r="BD57" s="282"/>
      <c r="BE57" s="282"/>
      <c r="BF57" s="282"/>
      <c r="BG57" s="282"/>
      <c r="BH57" s="282"/>
      <c r="BI57" s="282"/>
      <c r="BJ57" s="282"/>
      <c r="BK57" s="282"/>
      <c r="BL57" s="282"/>
      <c r="BM57" s="282"/>
      <c r="BN57" s="282"/>
      <c r="BO57" s="282"/>
      <c r="BP57" s="282"/>
      <c r="BQ57" s="282"/>
      <c r="BR57" s="282"/>
      <c r="BS57" s="282"/>
    </row>
    <row r="58" spans="1:71" s="79" customFormat="1" ht="16" outlineLevel="1">
      <c r="A58" s="83"/>
      <c r="B58" s="512" t="str">
        <f>CONCATENATE(B54,".4")</f>
        <v>Cust SUM.2.2.4</v>
      </c>
      <c r="C58" s="513" t="str">
        <f>CONCATENATE(C54," - LP UC")</f>
        <v>Customer Summary - Cash Releasing Benefits - LP UC</v>
      </c>
      <c r="E58" s="282">
        <f t="shared" si="58"/>
        <v>0</v>
      </c>
      <c r="F58" s="282">
        <f t="shared" si="49"/>
        <v>0</v>
      </c>
      <c r="G58" s="282">
        <f t="shared" si="50"/>
        <v>0</v>
      </c>
      <c r="H58" s="282">
        <f t="shared" si="51"/>
        <v>0</v>
      </c>
      <c r="I58" s="282">
        <f t="shared" si="52"/>
        <v>0</v>
      </c>
      <c r="J58" s="282">
        <f t="shared" si="53"/>
        <v>0</v>
      </c>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s="282"/>
      <c r="BD58" s="282"/>
      <c r="BE58" s="282"/>
      <c r="BF58" s="282"/>
      <c r="BG58" s="282"/>
      <c r="BH58" s="282"/>
      <c r="BI58" s="282"/>
      <c r="BJ58" s="282"/>
      <c r="BK58" s="282"/>
      <c r="BL58" s="282"/>
      <c r="BM58" s="282"/>
      <c r="BN58" s="282"/>
      <c r="BO58" s="282"/>
      <c r="BP58" s="282"/>
      <c r="BQ58" s="282"/>
      <c r="BR58" s="282"/>
      <c r="BS58" s="282"/>
    </row>
    <row r="59" spans="1:71" s="79" customFormat="1" ht="16" outlineLevel="1">
      <c r="A59" s="83"/>
      <c r="B59" s="512" t="str">
        <f>CONCATENATE(B54,".5")</f>
        <v>Cust SUM.2.2.5</v>
      </c>
      <c r="C59" s="513" t="str">
        <f>CONCATENATE(C54," - NEW UC")</f>
        <v>Customer Summary - Cash Releasing Benefits - NEW UC</v>
      </c>
      <c r="E59" s="282">
        <f t="shared" si="58"/>
        <v>0</v>
      </c>
      <c r="F59" s="282">
        <f t="shared" si="49"/>
        <v>0</v>
      </c>
      <c r="G59" s="282">
        <f t="shared" si="50"/>
        <v>0</v>
      </c>
      <c r="H59" s="282">
        <f t="shared" si="51"/>
        <v>0</v>
      </c>
      <c r="I59" s="282">
        <f t="shared" si="52"/>
        <v>0</v>
      </c>
      <c r="J59" s="282">
        <f t="shared" si="53"/>
        <v>0</v>
      </c>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s="282"/>
      <c r="BD59" s="282"/>
      <c r="BE59" s="282"/>
      <c r="BF59" s="282"/>
      <c r="BG59" s="282"/>
      <c r="BH59" s="282"/>
      <c r="BI59" s="282"/>
      <c r="BJ59" s="282"/>
      <c r="BK59" s="282"/>
      <c r="BL59" s="282"/>
      <c r="BM59" s="282"/>
      <c r="BN59" s="282"/>
      <c r="BO59" s="282"/>
      <c r="BP59" s="282"/>
      <c r="BQ59" s="282"/>
      <c r="BR59" s="282"/>
      <c r="BS59" s="282"/>
    </row>
    <row r="60" spans="1:71" s="83" customFormat="1" ht="16">
      <c r="B60" s="511" t="str">
        <f>CONCATENATE(B$42,".3")</f>
        <v>Cust SUM.2.3</v>
      </c>
      <c r="C60" s="515" t="str">
        <f>CONCATENATE(C$3," - Wider Cash Benefits")</f>
        <v>Customer Summary - Wider Cash Benefits</v>
      </c>
      <c r="D60" s="286"/>
      <c r="E60" s="146">
        <f t="shared" si="58"/>
        <v>2950824.125</v>
      </c>
      <c r="F60" s="146">
        <f t="shared" si="49"/>
        <v>697772</v>
      </c>
      <c r="G60" s="146">
        <f t="shared" si="50"/>
        <v>1099030.5</v>
      </c>
      <c r="H60" s="146">
        <f t="shared" si="51"/>
        <v>1154021.625</v>
      </c>
      <c r="I60" s="146">
        <f t="shared" si="52"/>
        <v>0</v>
      </c>
      <c r="J60" s="146">
        <f t="shared" si="53"/>
        <v>0</v>
      </c>
      <c r="K60" s="286"/>
      <c r="L60" s="137">
        <f>SUM(L61:L65)</f>
        <v>0</v>
      </c>
      <c r="M60" s="137">
        <f t="shared" ref="M60:BS60" si="63">SUM(M61:M65)</f>
        <v>0</v>
      </c>
      <c r="N60" s="137">
        <f t="shared" si="63"/>
        <v>0</v>
      </c>
      <c r="O60" s="137">
        <f t="shared" si="63"/>
        <v>0</v>
      </c>
      <c r="P60" s="137">
        <f t="shared" si="63"/>
        <v>87221.5</v>
      </c>
      <c r="Q60" s="137">
        <f t="shared" si="63"/>
        <v>87221.5</v>
      </c>
      <c r="R60" s="137">
        <f t="shared" si="63"/>
        <v>87221.5</v>
      </c>
      <c r="S60" s="137">
        <f t="shared" si="63"/>
        <v>87221.5</v>
      </c>
      <c r="T60" s="137">
        <f t="shared" si="63"/>
        <v>87221.5</v>
      </c>
      <c r="U60" s="137">
        <f t="shared" si="63"/>
        <v>87221.5</v>
      </c>
      <c r="V60" s="137">
        <f t="shared" si="63"/>
        <v>87221.5</v>
      </c>
      <c r="W60" s="137">
        <f t="shared" si="63"/>
        <v>87221.5</v>
      </c>
      <c r="X60" s="137">
        <f t="shared" si="63"/>
        <v>91585.875</v>
      </c>
      <c r="Y60" s="137">
        <f t="shared" si="63"/>
        <v>91585.875</v>
      </c>
      <c r="Z60" s="137">
        <f t="shared" si="63"/>
        <v>91585.875</v>
      </c>
      <c r="AA60" s="137">
        <f t="shared" si="63"/>
        <v>91585.875</v>
      </c>
      <c r="AB60" s="137">
        <f t="shared" si="63"/>
        <v>91585.875</v>
      </c>
      <c r="AC60" s="137">
        <f t="shared" si="63"/>
        <v>91585.875</v>
      </c>
      <c r="AD60" s="137">
        <f t="shared" si="63"/>
        <v>91585.875</v>
      </c>
      <c r="AE60" s="137">
        <f t="shared" si="63"/>
        <v>91585.875</v>
      </c>
      <c r="AF60" s="137">
        <f t="shared" si="63"/>
        <v>91585.875</v>
      </c>
      <c r="AG60" s="137">
        <f t="shared" si="63"/>
        <v>91585.875</v>
      </c>
      <c r="AH60" s="137">
        <f t="shared" si="63"/>
        <v>91585.875</v>
      </c>
      <c r="AI60" s="137">
        <f t="shared" si="63"/>
        <v>91585.875</v>
      </c>
      <c r="AJ60" s="137">
        <f t="shared" si="63"/>
        <v>96168.46875</v>
      </c>
      <c r="AK60" s="137">
        <f t="shared" si="63"/>
        <v>96168.46875</v>
      </c>
      <c r="AL60" s="137">
        <f t="shared" si="63"/>
        <v>96168.46875</v>
      </c>
      <c r="AM60" s="137">
        <f t="shared" si="63"/>
        <v>96168.46875</v>
      </c>
      <c r="AN60" s="137">
        <f t="shared" si="63"/>
        <v>96168.46875</v>
      </c>
      <c r="AO60" s="137">
        <f t="shared" si="63"/>
        <v>96168.46875</v>
      </c>
      <c r="AP60" s="137">
        <f t="shared" si="63"/>
        <v>96168.46875</v>
      </c>
      <c r="AQ60" s="137">
        <f t="shared" si="63"/>
        <v>96168.46875</v>
      </c>
      <c r="AR60" s="137">
        <f t="shared" si="63"/>
        <v>96168.46875</v>
      </c>
      <c r="AS60" s="137">
        <f t="shared" si="63"/>
        <v>96168.46875</v>
      </c>
      <c r="AT60" s="137">
        <f t="shared" si="63"/>
        <v>96168.46875</v>
      </c>
      <c r="AU60" s="137">
        <f t="shared" si="63"/>
        <v>96168.46875</v>
      </c>
      <c r="AV60" s="137">
        <f t="shared" si="63"/>
        <v>0</v>
      </c>
      <c r="AW60" s="137">
        <f t="shared" si="63"/>
        <v>0</v>
      </c>
      <c r="AX60" s="137">
        <f t="shared" si="63"/>
        <v>0</v>
      </c>
      <c r="AY60" s="137">
        <f t="shared" si="63"/>
        <v>0</v>
      </c>
      <c r="AZ60" s="137">
        <f t="shared" si="63"/>
        <v>0</v>
      </c>
      <c r="BA60" s="137">
        <f t="shared" si="63"/>
        <v>0</v>
      </c>
      <c r="BB60" s="137">
        <f t="shared" si="63"/>
        <v>0</v>
      </c>
      <c r="BC60" s="137">
        <f t="shared" si="63"/>
        <v>0</v>
      </c>
      <c r="BD60" s="137">
        <f t="shared" si="63"/>
        <v>0</v>
      </c>
      <c r="BE60" s="137">
        <f t="shared" si="63"/>
        <v>0</v>
      </c>
      <c r="BF60" s="137">
        <f t="shared" si="63"/>
        <v>0</v>
      </c>
      <c r="BG60" s="137">
        <f t="shared" si="63"/>
        <v>0</v>
      </c>
      <c r="BH60" s="137">
        <f t="shared" si="63"/>
        <v>0</v>
      </c>
      <c r="BI60" s="137">
        <f t="shared" si="63"/>
        <v>0</v>
      </c>
      <c r="BJ60" s="137">
        <f t="shared" si="63"/>
        <v>0</v>
      </c>
      <c r="BK60" s="137">
        <f t="shared" si="63"/>
        <v>0</v>
      </c>
      <c r="BL60" s="137">
        <f t="shared" si="63"/>
        <v>0</v>
      </c>
      <c r="BM60" s="137">
        <f t="shared" si="63"/>
        <v>0</v>
      </c>
      <c r="BN60" s="137">
        <f t="shared" si="63"/>
        <v>0</v>
      </c>
      <c r="BO60" s="137">
        <f t="shared" si="63"/>
        <v>0</v>
      </c>
      <c r="BP60" s="137">
        <f t="shared" si="63"/>
        <v>0</v>
      </c>
      <c r="BQ60" s="137">
        <f t="shared" si="63"/>
        <v>0</v>
      </c>
      <c r="BR60" s="137">
        <f t="shared" si="63"/>
        <v>0</v>
      </c>
      <c r="BS60" s="137">
        <f t="shared" si="63"/>
        <v>0</v>
      </c>
    </row>
    <row r="61" spans="1:71" s="286" customFormat="1" ht="16" outlineLevel="1">
      <c r="A61" s="83"/>
      <c r="B61" s="512" t="str">
        <f>CONCATENATE(B60,".1")</f>
        <v>Cust SUM.2.3.1</v>
      </c>
      <c r="C61" s="352" t="str">
        <f>CONCATENATE(C60," - O&amp;N UC")</f>
        <v>Customer Summary - Wider Cash Benefits - O&amp;N UC</v>
      </c>
      <c r="E61" s="288">
        <f t="shared" si="58"/>
        <v>2950824.125</v>
      </c>
      <c r="F61" s="288">
        <f t="shared" si="49"/>
        <v>697772</v>
      </c>
      <c r="G61" s="288">
        <f t="shared" si="50"/>
        <v>1099030.5</v>
      </c>
      <c r="H61" s="288">
        <f t="shared" si="51"/>
        <v>1154021.625</v>
      </c>
      <c r="I61" s="288">
        <f t="shared" si="52"/>
        <v>0</v>
      </c>
      <c r="J61" s="288">
        <f t="shared" si="53"/>
        <v>0</v>
      </c>
      <c r="L61" s="288">
        <f t="shared" ref="L61:BS61" si="64">L261</f>
        <v>0</v>
      </c>
      <c r="M61" s="288">
        <f t="shared" si="64"/>
        <v>0</v>
      </c>
      <c r="N61" s="288">
        <f t="shared" si="64"/>
        <v>0</v>
      </c>
      <c r="O61" s="288">
        <f t="shared" si="64"/>
        <v>0</v>
      </c>
      <c r="P61" s="288">
        <f t="shared" si="64"/>
        <v>87221.5</v>
      </c>
      <c r="Q61" s="288">
        <f t="shared" si="64"/>
        <v>87221.5</v>
      </c>
      <c r="R61" s="288">
        <f t="shared" si="64"/>
        <v>87221.5</v>
      </c>
      <c r="S61" s="288">
        <f t="shared" si="64"/>
        <v>87221.5</v>
      </c>
      <c r="T61" s="288">
        <f t="shared" si="64"/>
        <v>87221.5</v>
      </c>
      <c r="U61" s="288">
        <f t="shared" si="64"/>
        <v>87221.5</v>
      </c>
      <c r="V61" s="288">
        <f t="shared" si="64"/>
        <v>87221.5</v>
      </c>
      <c r="W61" s="288">
        <f t="shared" si="64"/>
        <v>87221.5</v>
      </c>
      <c r="X61" s="288">
        <f t="shared" si="64"/>
        <v>91585.875</v>
      </c>
      <c r="Y61" s="288">
        <f t="shared" si="64"/>
        <v>91585.875</v>
      </c>
      <c r="Z61" s="288">
        <f t="shared" si="64"/>
        <v>91585.875</v>
      </c>
      <c r="AA61" s="288">
        <f t="shared" si="64"/>
        <v>91585.875</v>
      </c>
      <c r="AB61" s="288">
        <f t="shared" si="64"/>
        <v>91585.875</v>
      </c>
      <c r="AC61" s="288">
        <f t="shared" si="64"/>
        <v>91585.875</v>
      </c>
      <c r="AD61" s="288">
        <f t="shared" si="64"/>
        <v>91585.875</v>
      </c>
      <c r="AE61" s="288">
        <f t="shared" si="64"/>
        <v>91585.875</v>
      </c>
      <c r="AF61" s="288">
        <f t="shared" si="64"/>
        <v>91585.875</v>
      </c>
      <c r="AG61" s="288">
        <f t="shared" si="64"/>
        <v>91585.875</v>
      </c>
      <c r="AH61" s="288">
        <f t="shared" si="64"/>
        <v>91585.875</v>
      </c>
      <c r="AI61" s="288">
        <f t="shared" si="64"/>
        <v>91585.875</v>
      </c>
      <c r="AJ61" s="288">
        <f t="shared" si="64"/>
        <v>96168.46875</v>
      </c>
      <c r="AK61" s="288">
        <f t="shared" si="64"/>
        <v>96168.46875</v>
      </c>
      <c r="AL61" s="288">
        <f t="shared" si="64"/>
        <v>96168.46875</v>
      </c>
      <c r="AM61" s="288">
        <f t="shared" si="64"/>
        <v>96168.46875</v>
      </c>
      <c r="AN61" s="288">
        <f t="shared" si="64"/>
        <v>96168.46875</v>
      </c>
      <c r="AO61" s="288">
        <f t="shared" si="64"/>
        <v>96168.46875</v>
      </c>
      <c r="AP61" s="288">
        <f t="shared" si="64"/>
        <v>96168.46875</v>
      </c>
      <c r="AQ61" s="288">
        <f t="shared" si="64"/>
        <v>96168.46875</v>
      </c>
      <c r="AR61" s="288">
        <f t="shared" si="64"/>
        <v>96168.46875</v>
      </c>
      <c r="AS61" s="288">
        <f t="shared" si="64"/>
        <v>96168.46875</v>
      </c>
      <c r="AT61" s="288">
        <f t="shared" si="64"/>
        <v>96168.46875</v>
      </c>
      <c r="AU61" s="288">
        <f t="shared" si="64"/>
        <v>96168.46875</v>
      </c>
      <c r="AV61" s="288">
        <f t="shared" si="64"/>
        <v>0</v>
      </c>
      <c r="AW61" s="288">
        <f t="shared" si="64"/>
        <v>0</v>
      </c>
      <c r="AX61" s="288">
        <f t="shared" si="64"/>
        <v>0</v>
      </c>
      <c r="AY61" s="288">
        <f t="shared" si="64"/>
        <v>0</v>
      </c>
      <c r="AZ61" s="288">
        <f t="shared" si="64"/>
        <v>0</v>
      </c>
      <c r="BA61" s="288">
        <f t="shared" si="64"/>
        <v>0</v>
      </c>
      <c r="BB61" s="288">
        <f t="shared" si="64"/>
        <v>0</v>
      </c>
      <c r="BC61" s="288">
        <f t="shared" si="64"/>
        <v>0</v>
      </c>
      <c r="BD61" s="288">
        <f t="shared" si="64"/>
        <v>0</v>
      </c>
      <c r="BE61" s="288">
        <f t="shared" si="64"/>
        <v>0</v>
      </c>
      <c r="BF61" s="288">
        <f t="shared" si="64"/>
        <v>0</v>
      </c>
      <c r="BG61" s="288">
        <f t="shared" si="64"/>
        <v>0</v>
      </c>
      <c r="BH61" s="288">
        <f t="shared" si="64"/>
        <v>0</v>
      </c>
      <c r="BI61" s="288">
        <f t="shared" si="64"/>
        <v>0</v>
      </c>
      <c r="BJ61" s="288">
        <f t="shared" si="64"/>
        <v>0</v>
      </c>
      <c r="BK61" s="288">
        <f t="shared" si="64"/>
        <v>0</v>
      </c>
      <c r="BL61" s="288">
        <f t="shared" si="64"/>
        <v>0</v>
      </c>
      <c r="BM61" s="288">
        <f t="shared" si="64"/>
        <v>0</v>
      </c>
      <c r="BN61" s="288">
        <f t="shared" si="64"/>
        <v>0</v>
      </c>
      <c r="BO61" s="288">
        <f t="shared" si="64"/>
        <v>0</v>
      </c>
      <c r="BP61" s="288">
        <f t="shared" si="64"/>
        <v>0</v>
      </c>
      <c r="BQ61" s="288">
        <f t="shared" si="64"/>
        <v>0</v>
      </c>
      <c r="BR61" s="288">
        <f t="shared" si="64"/>
        <v>0</v>
      </c>
      <c r="BS61" s="288">
        <f t="shared" si="64"/>
        <v>0</v>
      </c>
    </row>
    <row r="62" spans="1:71" s="79" customFormat="1" ht="16" outlineLevel="1">
      <c r="A62" s="83"/>
      <c r="B62" s="512" t="str">
        <f>CONCATENATE(B60,".2")</f>
        <v>Cust SUM.2.3.2</v>
      </c>
      <c r="C62" s="353" t="str">
        <f>CONCATENATE(C60," - TI UC")</f>
        <v>Customer Summary - Wider Cash Benefits - TI UC</v>
      </c>
      <c r="E62" s="282">
        <f t="shared" si="58"/>
        <v>0</v>
      </c>
      <c r="F62" s="282">
        <f t="shared" si="49"/>
        <v>0</v>
      </c>
      <c r="G62" s="282">
        <f t="shared" si="50"/>
        <v>0</v>
      </c>
      <c r="H62" s="282">
        <f t="shared" si="51"/>
        <v>0</v>
      </c>
      <c r="I62" s="282">
        <f t="shared" si="52"/>
        <v>0</v>
      </c>
      <c r="J62" s="282">
        <f t="shared" si="53"/>
        <v>0</v>
      </c>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s="282"/>
      <c r="BD62" s="282"/>
      <c r="BE62" s="282"/>
      <c r="BF62" s="282"/>
      <c r="BG62" s="282"/>
      <c r="BH62" s="282"/>
      <c r="BI62" s="282"/>
      <c r="BJ62" s="282"/>
      <c r="BK62" s="282"/>
      <c r="BL62" s="282"/>
      <c r="BM62" s="282"/>
      <c r="BN62" s="282"/>
      <c r="BO62" s="282"/>
      <c r="BP62" s="282"/>
      <c r="BQ62" s="282"/>
      <c r="BR62" s="282"/>
      <c r="BS62" s="282"/>
    </row>
    <row r="63" spans="1:71" s="79" customFormat="1" ht="16" outlineLevel="1">
      <c r="A63" s="83"/>
      <c r="B63" s="512" t="str">
        <f>CONCATENATE(B60,".3")</f>
        <v>Cust SUM.2.3.3</v>
      </c>
      <c r="C63" s="353" t="str">
        <f>CONCATENATE(C60," - WWD UC")</f>
        <v>Customer Summary - Wider Cash Benefits - WWD UC</v>
      </c>
      <c r="E63" s="282">
        <f t="shared" si="58"/>
        <v>0</v>
      </c>
      <c r="F63" s="282">
        <f t="shared" si="49"/>
        <v>0</v>
      </c>
      <c r="G63" s="282">
        <f t="shared" si="50"/>
        <v>0</v>
      </c>
      <c r="H63" s="282">
        <f t="shared" si="51"/>
        <v>0</v>
      </c>
      <c r="I63" s="282">
        <f t="shared" si="52"/>
        <v>0</v>
      </c>
      <c r="J63" s="282">
        <f t="shared" si="53"/>
        <v>0</v>
      </c>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s="282"/>
      <c r="BD63" s="282"/>
      <c r="BE63" s="282"/>
      <c r="BF63" s="282"/>
      <c r="BG63" s="282"/>
      <c r="BH63" s="282"/>
      <c r="BI63" s="282"/>
      <c r="BJ63" s="282"/>
      <c r="BK63" s="282"/>
      <c r="BL63" s="282"/>
      <c r="BM63" s="282"/>
      <c r="BN63" s="282"/>
      <c r="BO63" s="282"/>
      <c r="BP63" s="282"/>
      <c r="BQ63" s="282"/>
      <c r="BR63" s="282"/>
      <c r="BS63" s="282"/>
    </row>
    <row r="64" spans="1:71" s="79" customFormat="1" ht="16" outlineLevel="1">
      <c r="A64" s="83"/>
      <c r="B64" s="512" t="str">
        <f>CONCATENATE(B60,".4")</f>
        <v>Cust SUM.2.3.4</v>
      </c>
      <c r="C64" s="353" t="str">
        <f>CONCATENATE(C60," - LP UC")</f>
        <v>Customer Summary - Wider Cash Benefits - LP UC</v>
      </c>
      <c r="E64" s="282">
        <f t="shared" si="58"/>
        <v>0</v>
      </c>
      <c r="F64" s="282">
        <f t="shared" si="49"/>
        <v>0</v>
      </c>
      <c r="G64" s="282">
        <f t="shared" si="50"/>
        <v>0</v>
      </c>
      <c r="H64" s="282">
        <f t="shared" si="51"/>
        <v>0</v>
      </c>
      <c r="I64" s="282">
        <f t="shared" si="52"/>
        <v>0</v>
      </c>
      <c r="J64" s="282">
        <f t="shared" si="53"/>
        <v>0</v>
      </c>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s="282"/>
      <c r="BD64" s="282"/>
      <c r="BE64" s="282"/>
      <c r="BF64" s="282"/>
      <c r="BG64" s="282"/>
      <c r="BH64" s="282"/>
      <c r="BI64" s="282"/>
      <c r="BJ64" s="282"/>
      <c r="BK64" s="282"/>
      <c r="BL64" s="282"/>
      <c r="BM64" s="282"/>
      <c r="BN64" s="282"/>
      <c r="BO64" s="282"/>
      <c r="BP64" s="282"/>
      <c r="BQ64" s="282"/>
      <c r="BR64" s="282"/>
      <c r="BS64" s="282"/>
    </row>
    <row r="65" spans="1:71" s="79" customFormat="1" ht="16" outlineLevel="1">
      <c r="A65" s="83"/>
      <c r="B65" s="512" t="str">
        <f>CONCATENATE(B60,".5")</f>
        <v>Cust SUM.2.3.5</v>
      </c>
      <c r="C65" s="353" t="str">
        <f>CONCATENATE(C60," - NEW UC")</f>
        <v>Customer Summary - Wider Cash Benefits - NEW UC</v>
      </c>
      <c r="E65" s="282">
        <f t="shared" si="58"/>
        <v>0</v>
      </c>
      <c r="F65" s="282">
        <f t="shared" si="49"/>
        <v>0</v>
      </c>
      <c r="G65" s="282">
        <f t="shared" si="50"/>
        <v>0</v>
      </c>
      <c r="H65" s="282">
        <f t="shared" si="51"/>
        <v>0</v>
      </c>
      <c r="I65" s="282">
        <f t="shared" si="52"/>
        <v>0</v>
      </c>
      <c r="J65" s="282">
        <f t="shared" si="53"/>
        <v>0</v>
      </c>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s="282"/>
      <c r="BD65" s="282"/>
      <c r="BE65" s="282"/>
      <c r="BF65" s="282"/>
      <c r="BG65" s="282"/>
      <c r="BH65" s="282"/>
      <c r="BI65" s="282"/>
      <c r="BJ65" s="282"/>
      <c r="BK65" s="282"/>
      <c r="BL65" s="282"/>
      <c r="BM65" s="282"/>
      <c r="BN65" s="282"/>
      <c r="BO65" s="282"/>
      <c r="BP65" s="282"/>
      <c r="BQ65" s="282"/>
      <c r="BR65" s="282"/>
      <c r="BS65" s="282"/>
    </row>
    <row r="66" spans="1:71" s="83" customFormat="1" ht="16">
      <c r="B66" s="350" t="str">
        <f>CONCATENATE(B$3,".3")</f>
        <v>Cust SUM.3</v>
      </c>
      <c r="C66" s="354" t="str">
        <f>CONCATENATE(C$3," - Net Financial Cash")</f>
        <v>Customer Summary - Net Financial Cash</v>
      </c>
      <c r="D66" s="286"/>
      <c r="E66" s="146">
        <f t="shared" si="58"/>
        <v>3191034.4543467863</v>
      </c>
      <c r="F66" s="146">
        <f t="shared" si="49"/>
        <v>-295092.38698901102</v>
      </c>
      <c r="G66" s="146">
        <f t="shared" si="50"/>
        <v>1631971.6355597542</v>
      </c>
      <c r="H66" s="146">
        <f t="shared" si="51"/>
        <v>1854155.205776043</v>
      </c>
      <c r="I66" s="146">
        <f t="shared" si="52"/>
        <v>0</v>
      </c>
      <c r="J66" s="146">
        <f t="shared" si="53"/>
        <v>0</v>
      </c>
      <c r="K66" s="286"/>
      <c r="L66" s="137">
        <f>-L4+L43-L61</f>
        <v>-65769.23076923078</v>
      </c>
      <c r="M66" s="137">
        <f t="shared" ref="M66:BS66" si="65">-M4+M43-M61</f>
        <v>-82220.512820512813</v>
      </c>
      <c r="N66" s="137">
        <f t="shared" si="65"/>
        <v>-92605.128205128203</v>
      </c>
      <c r="O66" s="137">
        <f t="shared" si="65"/>
        <v>-47605.128205128196</v>
      </c>
      <c r="P66" s="137">
        <f t="shared" si="65"/>
        <v>-15621.095076923069</v>
      </c>
      <c r="Q66" s="137">
        <f t="shared" si="65"/>
        <v>-15621.095076923069</v>
      </c>
      <c r="R66" s="137">
        <f t="shared" si="65"/>
        <v>-15621.095076923069</v>
      </c>
      <c r="S66" s="137">
        <f t="shared" si="65"/>
        <v>-11548.677494505479</v>
      </c>
      <c r="T66" s="137">
        <f t="shared" si="65"/>
        <v>-11548.677494505479</v>
      </c>
      <c r="U66" s="137">
        <f t="shared" si="65"/>
        <v>12879.893934065913</v>
      </c>
      <c r="V66" s="137">
        <f t="shared" si="65"/>
        <v>12879.893934065913</v>
      </c>
      <c r="W66" s="137">
        <f t="shared" si="65"/>
        <v>37308.465362637377</v>
      </c>
      <c r="X66" s="137">
        <f t="shared" si="65"/>
        <v>41947.636296646175</v>
      </c>
      <c r="Y66" s="137">
        <f t="shared" si="65"/>
        <v>144547.63629664617</v>
      </c>
      <c r="Z66" s="137">
        <f t="shared" si="65"/>
        <v>144547.63629664617</v>
      </c>
      <c r="AA66" s="137">
        <f t="shared" si="65"/>
        <v>144547.63629664617</v>
      </c>
      <c r="AB66" s="137">
        <f t="shared" si="65"/>
        <v>144547.63629664617</v>
      </c>
      <c r="AC66" s="137">
        <f t="shared" si="65"/>
        <v>144547.63629664617</v>
      </c>
      <c r="AD66" s="137">
        <f t="shared" si="65"/>
        <v>144547.63629664617</v>
      </c>
      <c r="AE66" s="137">
        <f t="shared" si="65"/>
        <v>144547.63629664617</v>
      </c>
      <c r="AF66" s="137">
        <f t="shared" si="65"/>
        <v>144547.63629664617</v>
      </c>
      <c r="AG66" s="137">
        <f t="shared" si="65"/>
        <v>144547.63629664617</v>
      </c>
      <c r="AH66" s="137">
        <f t="shared" si="65"/>
        <v>144547.63629664617</v>
      </c>
      <c r="AI66" s="137">
        <f t="shared" si="65"/>
        <v>144547.63629664617</v>
      </c>
      <c r="AJ66" s="137">
        <f t="shared" si="65"/>
        <v>154512.93381467028</v>
      </c>
      <c r="AK66" s="137">
        <f t="shared" si="65"/>
        <v>154512.93381467028</v>
      </c>
      <c r="AL66" s="137">
        <f t="shared" si="65"/>
        <v>154512.93381467028</v>
      </c>
      <c r="AM66" s="137">
        <f t="shared" si="65"/>
        <v>154512.93381467028</v>
      </c>
      <c r="AN66" s="137">
        <f t="shared" si="65"/>
        <v>154512.93381467028</v>
      </c>
      <c r="AO66" s="137">
        <f t="shared" si="65"/>
        <v>154512.93381467028</v>
      </c>
      <c r="AP66" s="137">
        <f t="shared" si="65"/>
        <v>154512.93381467028</v>
      </c>
      <c r="AQ66" s="137">
        <f t="shared" si="65"/>
        <v>154512.93381467028</v>
      </c>
      <c r="AR66" s="137">
        <f t="shared" si="65"/>
        <v>154512.93381467028</v>
      </c>
      <c r="AS66" s="137">
        <f t="shared" si="65"/>
        <v>154512.93381467028</v>
      </c>
      <c r="AT66" s="137">
        <f t="shared" si="65"/>
        <v>154512.93381467028</v>
      </c>
      <c r="AU66" s="137">
        <f t="shared" si="65"/>
        <v>154512.93381467028</v>
      </c>
      <c r="AV66" s="137">
        <f t="shared" si="65"/>
        <v>0</v>
      </c>
      <c r="AW66" s="137">
        <f t="shared" si="65"/>
        <v>0</v>
      </c>
      <c r="AX66" s="137">
        <f t="shared" si="65"/>
        <v>0</v>
      </c>
      <c r="AY66" s="137">
        <f t="shared" si="65"/>
        <v>0</v>
      </c>
      <c r="AZ66" s="137">
        <f t="shared" si="65"/>
        <v>0</v>
      </c>
      <c r="BA66" s="137">
        <f t="shared" si="65"/>
        <v>0</v>
      </c>
      <c r="BB66" s="137">
        <f t="shared" si="65"/>
        <v>0</v>
      </c>
      <c r="BC66" s="137">
        <f t="shared" si="65"/>
        <v>0</v>
      </c>
      <c r="BD66" s="137">
        <f t="shared" si="65"/>
        <v>0</v>
      </c>
      <c r="BE66" s="137">
        <f t="shared" si="65"/>
        <v>0</v>
      </c>
      <c r="BF66" s="137">
        <f t="shared" si="65"/>
        <v>0</v>
      </c>
      <c r="BG66" s="137">
        <f t="shared" si="65"/>
        <v>0</v>
      </c>
      <c r="BH66" s="137">
        <f t="shared" si="65"/>
        <v>0</v>
      </c>
      <c r="BI66" s="137">
        <f t="shared" si="65"/>
        <v>0</v>
      </c>
      <c r="BJ66" s="137">
        <f t="shared" si="65"/>
        <v>0</v>
      </c>
      <c r="BK66" s="137">
        <f t="shared" si="65"/>
        <v>0</v>
      </c>
      <c r="BL66" s="137">
        <f t="shared" si="65"/>
        <v>0</v>
      </c>
      <c r="BM66" s="137">
        <f t="shared" si="65"/>
        <v>0</v>
      </c>
      <c r="BN66" s="137">
        <f t="shared" si="65"/>
        <v>0</v>
      </c>
      <c r="BO66" s="137">
        <f t="shared" si="65"/>
        <v>0</v>
      </c>
      <c r="BP66" s="137">
        <f t="shared" si="65"/>
        <v>0</v>
      </c>
      <c r="BQ66" s="137">
        <f t="shared" si="65"/>
        <v>0</v>
      </c>
      <c r="BR66" s="137">
        <f t="shared" si="65"/>
        <v>0</v>
      </c>
      <c r="BS66" s="137">
        <f t="shared" si="65"/>
        <v>0</v>
      </c>
    </row>
    <row r="67" spans="1:71" s="83" customFormat="1" ht="16">
      <c r="B67" s="350" t="str">
        <f>CONCATENATE(B$3,".4")</f>
        <v>Cust SUM.4</v>
      </c>
      <c r="C67" s="354" t="str">
        <f>CONCATENATE(C$3," - Net Societal Cash")</f>
        <v>Customer Summary - Net Societal Cash</v>
      </c>
      <c r="D67" s="286"/>
      <c r="E67" s="146">
        <f t="shared" si="58"/>
        <v>6141858.5793467872</v>
      </c>
      <c r="F67" s="146">
        <f t="shared" si="49"/>
        <v>402679.61301098898</v>
      </c>
      <c r="G67" s="146">
        <f t="shared" si="50"/>
        <v>2731002.135559754</v>
      </c>
      <c r="H67" s="146">
        <f t="shared" si="51"/>
        <v>3008176.8307760437</v>
      </c>
      <c r="I67" s="146">
        <f t="shared" si="52"/>
        <v>0</v>
      </c>
      <c r="J67" s="146">
        <f t="shared" si="53"/>
        <v>0</v>
      </c>
      <c r="K67" s="286"/>
      <c r="L67" s="137">
        <f>-L4+L43</f>
        <v>-65769.23076923078</v>
      </c>
      <c r="M67" s="137">
        <f t="shared" ref="M67:BS67" si="66">-M4+M43</f>
        <v>-82220.512820512813</v>
      </c>
      <c r="N67" s="137">
        <f t="shared" si="66"/>
        <v>-92605.128205128203</v>
      </c>
      <c r="O67" s="137">
        <f t="shared" si="66"/>
        <v>-47605.128205128196</v>
      </c>
      <c r="P67" s="137">
        <f t="shared" si="66"/>
        <v>71600.404923076931</v>
      </c>
      <c r="Q67" s="137">
        <f t="shared" si="66"/>
        <v>71600.404923076931</v>
      </c>
      <c r="R67" s="137">
        <f t="shared" si="66"/>
        <v>71600.404923076931</v>
      </c>
      <c r="S67" s="137">
        <f t="shared" si="66"/>
        <v>75672.822505494521</v>
      </c>
      <c r="T67" s="137">
        <f t="shared" si="66"/>
        <v>75672.822505494521</v>
      </c>
      <c r="U67" s="137">
        <f t="shared" si="66"/>
        <v>100101.39393406591</v>
      </c>
      <c r="V67" s="137">
        <f t="shared" si="66"/>
        <v>100101.39393406591</v>
      </c>
      <c r="W67" s="137">
        <f t="shared" si="66"/>
        <v>124529.96536263738</v>
      </c>
      <c r="X67" s="137">
        <f t="shared" si="66"/>
        <v>133533.51129664617</v>
      </c>
      <c r="Y67" s="137">
        <f t="shared" si="66"/>
        <v>236133.51129664617</v>
      </c>
      <c r="Z67" s="137">
        <f t="shared" si="66"/>
        <v>236133.51129664617</v>
      </c>
      <c r="AA67" s="137">
        <f t="shared" si="66"/>
        <v>236133.51129664617</v>
      </c>
      <c r="AB67" s="137">
        <f t="shared" si="66"/>
        <v>236133.51129664617</v>
      </c>
      <c r="AC67" s="137">
        <f t="shared" si="66"/>
        <v>236133.51129664617</v>
      </c>
      <c r="AD67" s="137">
        <f t="shared" si="66"/>
        <v>236133.51129664617</v>
      </c>
      <c r="AE67" s="137">
        <f t="shared" si="66"/>
        <v>236133.51129664617</v>
      </c>
      <c r="AF67" s="137">
        <f t="shared" si="66"/>
        <v>236133.51129664617</v>
      </c>
      <c r="AG67" s="137">
        <f t="shared" si="66"/>
        <v>236133.51129664617</v>
      </c>
      <c r="AH67" s="137">
        <f t="shared" si="66"/>
        <v>236133.51129664617</v>
      </c>
      <c r="AI67" s="137">
        <f t="shared" si="66"/>
        <v>236133.51129664617</v>
      </c>
      <c r="AJ67" s="137">
        <f t="shared" si="66"/>
        <v>250681.40256467028</v>
      </c>
      <c r="AK67" s="137">
        <f t="shared" si="66"/>
        <v>250681.40256467028</v>
      </c>
      <c r="AL67" s="137">
        <f t="shared" si="66"/>
        <v>250681.40256467028</v>
      </c>
      <c r="AM67" s="137">
        <f t="shared" si="66"/>
        <v>250681.40256467028</v>
      </c>
      <c r="AN67" s="137">
        <f t="shared" si="66"/>
        <v>250681.40256467028</v>
      </c>
      <c r="AO67" s="137">
        <f t="shared" si="66"/>
        <v>250681.40256467028</v>
      </c>
      <c r="AP67" s="137">
        <f t="shared" si="66"/>
        <v>250681.40256467028</v>
      </c>
      <c r="AQ67" s="137">
        <f t="shared" si="66"/>
        <v>250681.40256467028</v>
      </c>
      <c r="AR67" s="137">
        <f t="shared" si="66"/>
        <v>250681.40256467028</v>
      </c>
      <c r="AS67" s="137">
        <f t="shared" si="66"/>
        <v>250681.40256467028</v>
      </c>
      <c r="AT67" s="137">
        <f t="shared" si="66"/>
        <v>250681.40256467028</v>
      </c>
      <c r="AU67" s="137">
        <f t="shared" si="66"/>
        <v>250681.40256467028</v>
      </c>
      <c r="AV67" s="137">
        <f t="shared" si="66"/>
        <v>0</v>
      </c>
      <c r="AW67" s="137">
        <f t="shared" si="66"/>
        <v>0</v>
      </c>
      <c r="AX67" s="137">
        <f t="shared" si="66"/>
        <v>0</v>
      </c>
      <c r="AY67" s="137">
        <f t="shared" si="66"/>
        <v>0</v>
      </c>
      <c r="AZ67" s="137">
        <f t="shared" si="66"/>
        <v>0</v>
      </c>
      <c r="BA67" s="137">
        <f t="shared" si="66"/>
        <v>0</v>
      </c>
      <c r="BB67" s="137">
        <f t="shared" si="66"/>
        <v>0</v>
      </c>
      <c r="BC67" s="137">
        <f t="shared" si="66"/>
        <v>0</v>
      </c>
      <c r="BD67" s="137">
        <f t="shared" si="66"/>
        <v>0</v>
      </c>
      <c r="BE67" s="137">
        <f t="shared" si="66"/>
        <v>0</v>
      </c>
      <c r="BF67" s="137">
        <f t="shared" si="66"/>
        <v>0</v>
      </c>
      <c r="BG67" s="137">
        <f t="shared" si="66"/>
        <v>0</v>
      </c>
      <c r="BH67" s="137">
        <f t="shared" si="66"/>
        <v>0</v>
      </c>
      <c r="BI67" s="137">
        <f t="shared" si="66"/>
        <v>0</v>
      </c>
      <c r="BJ67" s="137">
        <f t="shared" si="66"/>
        <v>0</v>
      </c>
      <c r="BK67" s="137">
        <f t="shared" si="66"/>
        <v>0</v>
      </c>
      <c r="BL67" s="137">
        <f t="shared" si="66"/>
        <v>0</v>
      </c>
      <c r="BM67" s="137">
        <f t="shared" si="66"/>
        <v>0</v>
      </c>
      <c r="BN67" s="137">
        <f t="shared" si="66"/>
        <v>0</v>
      </c>
      <c r="BO67" s="137">
        <f t="shared" si="66"/>
        <v>0</v>
      </c>
      <c r="BP67" s="137">
        <f t="shared" si="66"/>
        <v>0</v>
      </c>
      <c r="BQ67" s="137">
        <f t="shared" si="66"/>
        <v>0</v>
      </c>
      <c r="BR67" s="137">
        <f t="shared" si="66"/>
        <v>0</v>
      </c>
      <c r="BS67" s="137">
        <f t="shared" si="66"/>
        <v>0</v>
      </c>
    </row>
    <row r="69" spans="1:71" s="124" customFormat="1" ht="21">
      <c r="A69" s="83"/>
      <c r="B69" s="349" t="str">
        <f>'13. NTT BC'!B69</f>
        <v>1.</v>
      </c>
      <c r="C69" s="349" t="str">
        <f>'13. NTT BC'!C69</f>
        <v>Schedule</v>
      </c>
      <c r="D69"/>
      <c r="E69" s="143" t="str">
        <f t="shared" ref="E69:J69" si="67">E$1</f>
        <v>SUM</v>
      </c>
      <c r="F69" s="143" t="str">
        <f t="shared" si="67"/>
        <v>Year 1</v>
      </c>
      <c r="G69" s="138" t="str">
        <f t="shared" si="67"/>
        <v>Year 2</v>
      </c>
      <c r="H69" s="138" t="str">
        <f t="shared" si="67"/>
        <v>Year 3</v>
      </c>
      <c r="I69" s="138" t="str">
        <f t="shared" si="67"/>
        <v>Year 4</v>
      </c>
      <c r="J69" s="138" t="str">
        <f t="shared" si="67"/>
        <v>Year 5</v>
      </c>
      <c r="K69"/>
      <c r="L69" s="138">
        <f t="shared" ref="L69:AQ69" si="68">L3</f>
        <v>43922</v>
      </c>
      <c r="M69" s="138">
        <f t="shared" si="68"/>
        <v>43952</v>
      </c>
      <c r="N69" s="138">
        <f t="shared" si="68"/>
        <v>43983</v>
      </c>
      <c r="O69" s="138">
        <f t="shared" si="68"/>
        <v>44013</v>
      </c>
      <c r="P69" s="138">
        <f t="shared" si="68"/>
        <v>44044</v>
      </c>
      <c r="Q69" s="138">
        <f t="shared" si="68"/>
        <v>44075</v>
      </c>
      <c r="R69" s="138">
        <f t="shared" si="68"/>
        <v>44105</v>
      </c>
      <c r="S69" s="138">
        <f t="shared" si="68"/>
        <v>44136</v>
      </c>
      <c r="T69" s="138">
        <f t="shared" si="68"/>
        <v>44166</v>
      </c>
      <c r="U69" s="138">
        <f t="shared" si="68"/>
        <v>44197</v>
      </c>
      <c r="V69" s="138">
        <f t="shared" si="68"/>
        <v>44228</v>
      </c>
      <c r="W69" s="138">
        <f t="shared" si="68"/>
        <v>44256</v>
      </c>
      <c r="X69" s="138">
        <f t="shared" si="68"/>
        <v>44287</v>
      </c>
      <c r="Y69" s="138">
        <f t="shared" si="68"/>
        <v>44317</v>
      </c>
      <c r="Z69" s="138">
        <f t="shared" si="68"/>
        <v>44348</v>
      </c>
      <c r="AA69" s="138">
        <f t="shared" si="68"/>
        <v>44378</v>
      </c>
      <c r="AB69" s="138">
        <f t="shared" si="68"/>
        <v>44409</v>
      </c>
      <c r="AC69" s="138">
        <f t="shared" si="68"/>
        <v>44440</v>
      </c>
      <c r="AD69" s="138">
        <f t="shared" si="68"/>
        <v>44470</v>
      </c>
      <c r="AE69" s="138">
        <f t="shared" si="68"/>
        <v>44501</v>
      </c>
      <c r="AF69" s="138">
        <f t="shared" si="68"/>
        <v>44531</v>
      </c>
      <c r="AG69" s="138">
        <f t="shared" si="68"/>
        <v>44562</v>
      </c>
      <c r="AH69" s="138">
        <f t="shared" si="68"/>
        <v>44593</v>
      </c>
      <c r="AI69" s="138">
        <f t="shared" si="68"/>
        <v>44621</v>
      </c>
      <c r="AJ69" s="138">
        <f t="shared" si="68"/>
        <v>44652</v>
      </c>
      <c r="AK69" s="138">
        <f t="shared" si="68"/>
        <v>44682</v>
      </c>
      <c r="AL69" s="138">
        <f t="shared" si="68"/>
        <v>44713</v>
      </c>
      <c r="AM69" s="138">
        <f t="shared" si="68"/>
        <v>44743</v>
      </c>
      <c r="AN69" s="138">
        <f t="shared" si="68"/>
        <v>44774</v>
      </c>
      <c r="AO69" s="138">
        <f t="shared" si="68"/>
        <v>44805</v>
      </c>
      <c r="AP69" s="138">
        <f t="shared" si="68"/>
        <v>44835</v>
      </c>
      <c r="AQ69" s="138">
        <f t="shared" si="68"/>
        <v>44866</v>
      </c>
      <c r="AR69" s="138">
        <f t="shared" ref="AR69:BS69" si="69">AR3</f>
        <v>44896</v>
      </c>
      <c r="AS69" s="138">
        <f t="shared" si="69"/>
        <v>44927</v>
      </c>
      <c r="AT69" s="138">
        <f t="shared" si="69"/>
        <v>44958</v>
      </c>
      <c r="AU69" s="138">
        <f t="shared" si="69"/>
        <v>44986</v>
      </c>
      <c r="AV69" s="138">
        <f t="shared" si="69"/>
        <v>45017</v>
      </c>
      <c r="AW69" s="138">
        <f t="shared" si="69"/>
        <v>45047</v>
      </c>
      <c r="AX69" s="138">
        <f t="shared" si="69"/>
        <v>45078</v>
      </c>
      <c r="AY69" s="138">
        <f t="shared" si="69"/>
        <v>45108</v>
      </c>
      <c r="AZ69" s="138">
        <f t="shared" si="69"/>
        <v>45139</v>
      </c>
      <c r="BA69" s="138">
        <f t="shared" si="69"/>
        <v>45170</v>
      </c>
      <c r="BB69" s="138">
        <f t="shared" si="69"/>
        <v>45200</v>
      </c>
      <c r="BC69" s="138">
        <f t="shared" si="69"/>
        <v>45231</v>
      </c>
      <c r="BD69" s="138">
        <f t="shared" si="69"/>
        <v>45261</v>
      </c>
      <c r="BE69" s="138">
        <f t="shared" si="69"/>
        <v>45292</v>
      </c>
      <c r="BF69" s="138">
        <f t="shared" si="69"/>
        <v>45323</v>
      </c>
      <c r="BG69" s="138">
        <f t="shared" si="69"/>
        <v>45352</v>
      </c>
      <c r="BH69" s="138">
        <f t="shared" si="69"/>
        <v>45383</v>
      </c>
      <c r="BI69" s="138">
        <f t="shared" si="69"/>
        <v>45413</v>
      </c>
      <c r="BJ69" s="138">
        <f t="shared" si="69"/>
        <v>45444</v>
      </c>
      <c r="BK69" s="138">
        <f t="shared" si="69"/>
        <v>45474</v>
      </c>
      <c r="BL69" s="138">
        <f t="shared" si="69"/>
        <v>45505</v>
      </c>
      <c r="BM69" s="138">
        <f t="shared" si="69"/>
        <v>45536</v>
      </c>
      <c r="BN69" s="138">
        <f t="shared" si="69"/>
        <v>45566</v>
      </c>
      <c r="BO69" s="138">
        <f t="shared" si="69"/>
        <v>45597</v>
      </c>
      <c r="BP69" s="138">
        <f t="shared" si="69"/>
        <v>45627</v>
      </c>
      <c r="BQ69" s="138">
        <f t="shared" si="69"/>
        <v>45658</v>
      </c>
      <c r="BR69" s="138">
        <f t="shared" si="69"/>
        <v>45689</v>
      </c>
      <c r="BS69" s="138">
        <f t="shared" si="69"/>
        <v>45717</v>
      </c>
    </row>
    <row r="70" spans="1:71" s="83" customFormat="1" ht="16">
      <c r="B70" s="355" t="str">
        <f>'13. NTT BC'!B70</f>
        <v>1.1</v>
      </c>
      <c r="C70" s="355" t="str">
        <f>'13. NTT BC'!C70</f>
        <v>Project Schedule</v>
      </c>
      <c r="D70"/>
      <c r="E70" s="150"/>
      <c r="F70" s="150"/>
      <c r="G70" s="150"/>
      <c r="H70" s="150"/>
      <c r="I70" s="150"/>
      <c r="J70" s="150"/>
      <c r="K70"/>
      <c r="L70" s="151"/>
      <c r="M70" s="151"/>
      <c r="N70" s="151"/>
      <c r="O70" s="151"/>
      <c r="P70" s="151"/>
      <c r="Q70" s="151"/>
      <c r="R70" s="151"/>
      <c r="S70" s="151"/>
      <c r="T70" s="151"/>
      <c r="U70" s="151"/>
      <c r="V70" s="151"/>
      <c r="W70" s="151"/>
      <c r="X70" s="151"/>
      <c r="Y70" s="151"/>
      <c r="Z70" s="151"/>
      <c r="AA70" s="151"/>
      <c r="AB70" s="151"/>
      <c r="AC70" s="151"/>
      <c r="AD70" s="151"/>
      <c r="AE70" s="151"/>
      <c r="AF70" s="151"/>
      <c r="AG70" s="151"/>
      <c r="AH70" s="151"/>
      <c r="AI70" s="151"/>
      <c r="AJ70" s="151"/>
      <c r="AK70" s="151"/>
      <c r="AL70" s="151"/>
      <c r="AM70" s="151"/>
      <c r="AN70" s="151"/>
      <c r="AO70" s="151"/>
      <c r="AP70" s="151"/>
      <c r="AQ70" s="151"/>
      <c r="AR70" s="151"/>
      <c r="AS70" s="151"/>
      <c r="AT70" s="151"/>
      <c r="AU70" s="151"/>
      <c r="AV70" s="151"/>
      <c r="AW70" s="151"/>
      <c r="AX70" s="151"/>
      <c r="AY70" s="151"/>
      <c r="AZ70" s="151"/>
      <c r="BA70" s="151"/>
      <c r="BB70" s="151"/>
      <c r="BC70" s="151"/>
      <c r="BD70" s="151"/>
      <c r="BE70" s="151"/>
      <c r="BF70" s="151"/>
      <c r="BG70" s="151"/>
      <c r="BH70" s="151"/>
      <c r="BI70" s="151"/>
      <c r="BJ70" s="151"/>
      <c r="BK70" s="151"/>
      <c r="BL70" s="151"/>
      <c r="BM70" s="151"/>
      <c r="BN70" s="151"/>
      <c r="BO70" s="151"/>
      <c r="BP70" s="151"/>
      <c r="BQ70" s="151"/>
      <c r="BR70" s="151"/>
      <c r="BS70" s="151"/>
    </row>
    <row r="71" spans="1:71" s="77" customFormat="1" ht="16" outlineLevel="1">
      <c r="A71" s="83"/>
      <c r="B71" s="356"/>
      <c r="C71" s="357" t="str">
        <f>'13. NTT BC'!C71</f>
        <v>Project Stage</v>
      </c>
      <c r="D71"/>
      <c r="E71" s="144">
        <f>'13. NTT BC'!E71</f>
        <v>0</v>
      </c>
      <c r="F71" s="144">
        <f>'13. NTT BC'!F71</f>
        <v>0</v>
      </c>
      <c r="G71" s="144">
        <f>'13. NTT BC'!G71</f>
        <v>0</v>
      </c>
      <c r="H71" s="144">
        <f>'13. NTT BC'!H71</f>
        <v>0</v>
      </c>
      <c r="I71" s="144">
        <f>'13. NTT BC'!I71</f>
        <v>0</v>
      </c>
      <c r="J71" s="144">
        <f>'13. NTT BC'!J71</f>
        <v>0</v>
      </c>
      <c r="K71"/>
      <c r="L71" s="144" t="str">
        <f>'13. NTT BC'!L71</f>
        <v>DEP</v>
      </c>
      <c r="M71" s="144" t="str">
        <f>'13. NTT BC'!M71</f>
        <v>DEP</v>
      </c>
      <c r="N71" s="144" t="str">
        <f>'13. NTT BC'!N71</f>
        <v>DEP</v>
      </c>
      <c r="O71" s="144" t="str">
        <f>'13. NTT BC'!O71</f>
        <v>PROD</v>
      </c>
      <c r="P71" s="144" t="str">
        <f>'13. NTT BC'!P71</f>
        <v>PROD</v>
      </c>
      <c r="Q71" s="144" t="str">
        <f>'13. NTT BC'!Q71</f>
        <v>PROD</v>
      </c>
      <c r="R71" s="144" t="str">
        <f>'13. NTT BC'!R71</f>
        <v>PROD</v>
      </c>
      <c r="S71" s="144" t="str">
        <f>'13. NTT BC'!S71</f>
        <v>PROD</v>
      </c>
      <c r="T71" s="144" t="str">
        <f>'13. NTT BC'!T71</f>
        <v>PROD</v>
      </c>
      <c r="U71" s="144" t="str">
        <f>'13. NTT BC'!U71</f>
        <v>PROD</v>
      </c>
      <c r="V71" s="144" t="str">
        <f>'13. NTT BC'!V71</f>
        <v>PROD</v>
      </c>
      <c r="W71" s="144" t="str">
        <f>'13. NTT BC'!W71</f>
        <v>PROD</v>
      </c>
      <c r="X71" s="144" t="str">
        <f>'13. NTT BC'!X71</f>
        <v>PROD</v>
      </c>
      <c r="Y71" s="144" t="str">
        <f>'13. NTT BC'!Y71</f>
        <v>PROD</v>
      </c>
      <c r="Z71" s="144" t="str">
        <f>'13. NTT BC'!Z71</f>
        <v>PROD</v>
      </c>
      <c r="AA71" s="144" t="str">
        <f>'13. NTT BC'!AA71</f>
        <v>PROD</v>
      </c>
      <c r="AB71" s="144" t="str">
        <f>'13. NTT BC'!AB71</f>
        <v>PROD</v>
      </c>
      <c r="AC71" s="144" t="str">
        <f>'13. NTT BC'!AC71</f>
        <v>PROD</v>
      </c>
      <c r="AD71" s="144" t="str">
        <f>'13. NTT BC'!AD71</f>
        <v>PROD</v>
      </c>
      <c r="AE71" s="144" t="str">
        <f>'13. NTT BC'!AE71</f>
        <v>PROD</v>
      </c>
      <c r="AF71" s="144" t="str">
        <f>'13. NTT BC'!AF71</f>
        <v>PROD</v>
      </c>
      <c r="AG71" s="144" t="str">
        <f>'13. NTT BC'!AG71</f>
        <v>PROD</v>
      </c>
      <c r="AH71" s="144" t="str">
        <f>'13. NTT BC'!AH71</f>
        <v>PROD</v>
      </c>
      <c r="AI71" s="144" t="str">
        <f>'13. NTT BC'!AI71</f>
        <v>PROD</v>
      </c>
      <c r="AJ71" s="144" t="str">
        <f>'13. NTT BC'!AJ71</f>
        <v>PROD</v>
      </c>
      <c r="AK71" s="144" t="str">
        <f>'13. NTT BC'!AK71</f>
        <v>PROD</v>
      </c>
      <c r="AL71" s="144" t="str">
        <f>'13. NTT BC'!AL71</f>
        <v>PROD</v>
      </c>
      <c r="AM71" s="144" t="str">
        <f>'13. NTT BC'!AM71</f>
        <v>PROD</v>
      </c>
      <c r="AN71" s="144" t="str">
        <f>'13. NTT BC'!AN71</f>
        <v>PROD</v>
      </c>
      <c r="AO71" s="144" t="str">
        <f>'13. NTT BC'!AO71</f>
        <v>PROD</v>
      </c>
      <c r="AP71" s="144" t="str">
        <f>'13. NTT BC'!AP71</f>
        <v>PROD</v>
      </c>
      <c r="AQ71" s="144" t="str">
        <f>'13. NTT BC'!AQ71</f>
        <v>PROD</v>
      </c>
      <c r="AR71" s="144" t="str">
        <f>'13. NTT BC'!AR71</f>
        <v>PROD</v>
      </c>
      <c r="AS71" s="144" t="str">
        <f>'13. NTT BC'!AS71</f>
        <v>PROD</v>
      </c>
      <c r="AT71" s="144" t="str">
        <f>'13. NTT BC'!AT71</f>
        <v>PROD</v>
      </c>
      <c r="AU71" s="144" t="str">
        <f>'13. NTT BC'!AU71</f>
        <v>PROD</v>
      </c>
      <c r="AV71" s="144" t="str">
        <f>'13. NTT BC'!AV71</f>
        <v>NA</v>
      </c>
      <c r="AW71" s="144" t="str">
        <f>'13. NTT BC'!AW71</f>
        <v>NA</v>
      </c>
      <c r="AX71" s="144" t="str">
        <f>'13. NTT BC'!AX71</f>
        <v>NA</v>
      </c>
      <c r="AY71" s="144" t="str">
        <f>'13. NTT BC'!AY71</f>
        <v>NA</v>
      </c>
      <c r="AZ71" s="144" t="str">
        <f>'13. NTT BC'!AZ71</f>
        <v>NA</v>
      </c>
      <c r="BA71" s="144" t="str">
        <f>'13. NTT BC'!BA71</f>
        <v>NA</v>
      </c>
      <c r="BB71" s="144" t="str">
        <f>'13. NTT BC'!BB71</f>
        <v>NA</v>
      </c>
      <c r="BC71" s="144" t="str">
        <f>'13. NTT BC'!BC71</f>
        <v>NA</v>
      </c>
      <c r="BD71" s="144" t="str">
        <f>'13. NTT BC'!BD71</f>
        <v>NA</v>
      </c>
      <c r="BE71" s="144" t="str">
        <f>'13. NTT BC'!BE71</f>
        <v>NA</v>
      </c>
      <c r="BF71" s="144" t="str">
        <f>'13. NTT BC'!BF71</f>
        <v>NA</v>
      </c>
      <c r="BG71" s="144" t="str">
        <f>'13. NTT BC'!BG71</f>
        <v>NA</v>
      </c>
      <c r="BH71" s="144" t="str">
        <f>'13. NTT BC'!BH71</f>
        <v>NA</v>
      </c>
      <c r="BI71" s="144" t="str">
        <f>'13. NTT BC'!BI71</f>
        <v>NA</v>
      </c>
      <c r="BJ71" s="144" t="str">
        <f>'13. NTT BC'!BJ71</f>
        <v>NA</v>
      </c>
      <c r="BK71" s="144" t="str">
        <f>'13. NTT BC'!BK71</f>
        <v>NA</v>
      </c>
      <c r="BL71" s="144" t="str">
        <f>'13. NTT BC'!BL71</f>
        <v>NA</v>
      </c>
      <c r="BM71" s="144" t="str">
        <f>'13. NTT BC'!BM71</f>
        <v>NA</v>
      </c>
      <c r="BN71" s="144" t="str">
        <f>'13. NTT BC'!BN71</f>
        <v>NA</v>
      </c>
      <c r="BO71" s="144" t="str">
        <f>'13. NTT BC'!BO71</f>
        <v>NA</v>
      </c>
      <c r="BP71" s="144" t="str">
        <f>'13. NTT BC'!BP71</f>
        <v>NA</v>
      </c>
      <c r="BQ71" s="144" t="str">
        <f>'13. NTT BC'!BQ71</f>
        <v>NA</v>
      </c>
      <c r="BR71" s="144" t="str">
        <f>'13. NTT BC'!BR71</f>
        <v>NA</v>
      </c>
      <c r="BS71" s="144" t="str">
        <f>'13. NTT BC'!BS71</f>
        <v>NA</v>
      </c>
    </row>
    <row r="72" spans="1:71" s="77" customFormat="1" ht="16" outlineLevel="1">
      <c r="A72" s="83"/>
      <c r="B72" s="356"/>
      <c r="C72" s="357" t="str">
        <f>'13. NTT BC'!C72</f>
        <v>Investment schedule</v>
      </c>
      <c r="D72"/>
      <c r="E72" s="144">
        <f>'13. NTT BC'!E72</f>
        <v>0</v>
      </c>
      <c r="F72" s="144">
        <f>'13. NTT BC'!F72</f>
        <v>0</v>
      </c>
      <c r="G72" s="144">
        <f>'13. NTT BC'!G72</f>
        <v>0</v>
      </c>
      <c r="H72" s="144">
        <f>'13. NTT BC'!H72</f>
        <v>0</v>
      </c>
      <c r="I72" s="144">
        <f>'13. NTT BC'!I72</f>
        <v>0</v>
      </c>
      <c r="J72" s="144">
        <f>'13. NTT BC'!J72</f>
        <v>0</v>
      </c>
      <c r="K72"/>
      <c r="L72" s="144">
        <f>'13. NTT BC'!L72</f>
        <v>0.33333333333333331</v>
      </c>
      <c r="M72" s="144">
        <f>'13. NTT BC'!M72</f>
        <v>0.33333333333333331</v>
      </c>
      <c r="N72" s="144">
        <f>'13. NTT BC'!N72</f>
        <v>0.33333333333333331</v>
      </c>
      <c r="O72" s="144">
        <f>'13. NTT BC'!O72</f>
        <v>0</v>
      </c>
      <c r="P72" s="144">
        <f>'13. NTT BC'!P72</f>
        <v>0</v>
      </c>
      <c r="Q72" s="144">
        <f>'13. NTT BC'!Q72</f>
        <v>0</v>
      </c>
      <c r="R72" s="144">
        <f>'13. NTT BC'!R72</f>
        <v>0</v>
      </c>
      <c r="S72" s="144">
        <f>'13. NTT BC'!S72</f>
        <v>0</v>
      </c>
      <c r="T72" s="144">
        <f>'13. NTT BC'!T72</f>
        <v>0</v>
      </c>
      <c r="U72" s="144">
        <f>'13. NTT BC'!U72</f>
        <v>0</v>
      </c>
      <c r="V72" s="144">
        <f>'13. NTT BC'!V72</f>
        <v>0</v>
      </c>
      <c r="W72" s="144">
        <f>'13. NTT BC'!W72</f>
        <v>0</v>
      </c>
      <c r="X72" s="144">
        <f>'13. NTT BC'!X72</f>
        <v>0</v>
      </c>
      <c r="Y72" s="144">
        <f>'13. NTT BC'!Y72</f>
        <v>0</v>
      </c>
      <c r="Z72" s="144">
        <f>'13. NTT BC'!Z72</f>
        <v>0</v>
      </c>
      <c r="AA72" s="144">
        <f>'13. NTT BC'!AA72</f>
        <v>0</v>
      </c>
      <c r="AB72" s="144">
        <f>'13. NTT BC'!AB72</f>
        <v>0</v>
      </c>
      <c r="AC72" s="144">
        <f>'13. NTT BC'!AC72</f>
        <v>0</v>
      </c>
      <c r="AD72" s="144">
        <f>'13. NTT BC'!AD72</f>
        <v>0</v>
      </c>
      <c r="AE72" s="144">
        <f>'13. NTT BC'!AE72</f>
        <v>0</v>
      </c>
      <c r="AF72" s="144">
        <f>'13. NTT BC'!AF72</f>
        <v>0</v>
      </c>
      <c r="AG72" s="144">
        <f>'13. NTT BC'!AG72</f>
        <v>0</v>
      </c>
      <c r="AH72" s="144">
        <f>'13. NTT BC'!AH72</f>
        <v>0</v>
      </c>
      <c r="AI72" s="144">
        <f>'13. NTT BC'!AI72</f>
        <v>0</v>
      </c>
      <c r="AJ72" s="144">
        <f>'13. NTT BC'!AJ72</f>
        <v>0</v>
      </c>
      <c r="AK72" s="144">
        <f>'13. NTT BC'!AK72</f>
        <v>0</v>
      </c>
      <c r="AL72" s="144">
        <f>'13. NTT BC'!AL72</f>
        <v>0</v>
      </c>
      <c r="AM72" s="144">
        <f>'13. NTT BC'!AM72</f>
        <v>0</v>
      </c>
      <c r="AN72" s="144">
        <f>'13. NTT BC'!AN72</f>
        <v>0</v>
      </c>
      <c r="AO72" s="144">
        <f>'13. NTT BC'!AO72</f>
        <v>0</v>
      </c>
      <c r="AP72" s="144">
        <f>'13. NTT BC'!AP72</f>
        <v>0</v>
      </c>
      <c r="AQ72" s="144">
        <f>'13. NTT BC'!AQ72</f>
        <v>0</v>
      </c>
      <c r="AR72" s="144">
        <f>'13. NTT BC'!AR72</f>
        <v>0</v>
      </c>
      <c r="AS72" s="144">
        <f>'13. NTT BC'!AS72</f>
        <v>0</v>
      </c>
      <c r="AT72" s="144">
        <f>'13. NTT BC'!AT72</f>
        <v>0</v>
      </c>
      <c r="AU72" s="144">
        <f>'13. NTT BC'!AU72</f>
        <v>0</v>
      </c>
      <c r="AV72" s="144">
        <f>'13. NTT BC'!AV72</f>
        <v>0</v>
      </c>
      <c r="AW72" s="144">
        <f>'13. NTT BC'!AW72</f>
        <v>0</v>
      </c>
      <c r="AX72" s="144">
        <f>'13. NTT BC'!AX72</f>
        <v>0</v>
      </c>
      <c r="AY72" s="144">
        <f>'13. NTT BC'!AY72</f>
        <v>0</v>
      </c>
      <c r="AZ72" s="144">
        <f>'13. NTT BC'!AZ72</f>
        <v>0</v>
      </c>
      <c r="BA72" s="144">
        <f>'13. NTT BC'!BA72</f>
        <v>0</v>
      </c>
      <c r="BB72" s="144">
        <f>'13. NTT BC'!BB72</f>
        <v>0</v>
      </c>
      <c r="BC72" s="144">
        <f>'13. NTT BC'!BC72</f>
        <v>0</v>
      </c>
      <c r="BD72" s="144">
        <f>'13. NTT BC'!BD72</f>
        <v>0</v>
      </c>
      <c r="BE72" s="144">
        <f>'13. NTT BC'!BE72</f>
        <v>0</v>
      </c>
      <c r="BF72" s="144">
        <f>'13. NTT BC'!BF72</f>
        <v>0</v>
      </c>
      <c r="BG72" s="144">
        <f>'13. NTT BC'!BG72</f>
        <v>0</v>
      </c>
      <c r="BH72" s="144">
        <f>'13. NTT BC'!BH72</f>
        <v>0</v>
      </c>
      <c r="BI72" s="144">
        <f>'13. NTT BC'!BI72</f>
        <v>0</v>
      </c>
      <c r="BJ72" s="144">
        <f>'13. NTT BC'!BJ72</f>
        <v>0</v>
      </c>
      <c r="BK72" s="144">
        <f>'13. NTT BC'!BK72</f>
        <v>0</v>
      </c>
      <c r="BL72" s="144">
        <f>'13. NTT BC'!BL72</f>
        <v>0</v>
      </c>
      <c r="BM72" s="144">
        <f>'13. NTT BC'!BM72</f>
        <v>0</v>
      </c>
      <c r="BN72" s="144">
        <f>'13. NTT BC'!BN72</f>
        <v>0</v>
      </c>
      <c r="BO72" s="144">
        <f>'13. NTT BC'!BO72</f>
        <v>0</v>
      </c>
      <c r="BP72" s="144">
        <f>'13. NTT BC'!BP72</f>
        <v>0</v>
      </c>
      <c r="BQ72" s="144">
        <f>'13. NTT BC'!BQ72</f>
        <v>0</v>
      </c>
      <c r="BR72" s="144">
        <f>'13. NTT BC'!BR72</f>
        <v>0</v>
      </c>
      <c r="BS72" s="144">
        <f>'13. NTT BC'!BS72</f>
        <v>0</v>
      </c>
    </row>
    <row r="73" spans="1:71" s="77" customFormat="1" ht="16" outlineLevel="1">
      <c r="A73" s="83"/>
      <c r="B73" s="358"/>
      <c r="C73" s="359" t="str">
        <f>'13. NTT BC'!C73</f>
        <v>Operations Ramp-Up %</v>
      </c>
      <c r="D73"/>
      <c r="E73" s="154">
        <f>'13. NTT BC'!E73</f>
        <v>0</v>
      </c>
      <c r="F73" s="154">
        <f>'13. NTT BC'!F73</f>
        <v>1</v>
      </c>
      <c r="G73" s="154">
        <f>'13. NTT BC'!G73</f>
        <v>1</v>
      </c>
      <c r="H73" s="154">
        <f>'13. NTT BC'!H73</f>
        <v>1</v>
      </c>
      <c r="I73" s="154">
        <f>'13. NTT BC'!I73</f>
        <v>0</v>
      </c>
      <c r="J73" s="154">
        <f>'13. NTT BC'!J73</f>
        <v>0</v>
      </c>
      <c r="K73"/>
      <c r="L73" s="154">
        <f>'13. NTT BC'!L73</f>
        <v>0.25</v>
      </c>
      <c r="M73" s="154">
        <f>'13. NTT BC'!M73</f>
        <v>0.5</v>
      </c>
      <c r="N73" s="154">
        <f>'13. NTT BC'!N73</f>
        <v>0.75</v>
      </c>
      <c r="O73" s="154">
        <f>'13. NTT BC'!O73</f>
        <v>1</v>
      </c>
      <c r="P73" s="154">
        <f>'13. NTT BC'!P73</f>
        <v>1</v>
      </c>
      <c r="Q73" s="154">
        <f>'13. NTT BC'!Q73</f>
        <v>1</v>
      </c>
      <c r="R73" s="154">
        <f>'13. NTT BC'!R73</f>
        <v>1</v>
      </c>
      <c r="S73" s="154">
        <f>'13. NTT BC'!S73</f>
        <v>1</v>
      </c>
      <c r="T73" s="154">
        <f>'13. NTT BC'!T73</f>
        <v>1</v>
      </c>
      <c r="U73" s="154">
        <f>'13. NTT BC'!U73</f>
        <v>1</v>
      </c>
      <c r="V73" s="154">
        <f>'13. NTT BC'!V73</f>
        <v>1</v>
      </c>
      <c r="W73" s="154">
        <f>'13. NTT BC'!W73</f>
        <v>1</v>
      </c>
      <c r="X73" s="154">
        <f>'13. NTT BC'!X73</f>
        <v>1</v>
      </c>
      <c r="Y73" s="154">
        <f>'13. NTT BC'!Y73</f>
        <v>1</v>
      </c>
      <c r="Z73" s="154">
        <f>'13. NTT BC'!Z73</f>
        <v>1</v>
      </c>
      <c r="AA73" s="154">
        <f>'13. NTT BC'!AA73</f>
        <v>1</v>
      </c>
      <c r="AB73" s="154">
        <f>'13. NTT BC'!AB73</f>
        <v>1</v>
      </c>
      <c r="AC73" s="154">
        <f>'13. NTT BC'!AC73</f>
        <v>1</v>
      </c>
      <c r="AD73" s="154">
        <f>'13. NTT BC'!AD73</f>
        <v>1</v>
      </c>
      <c r="AE73" s="154">
        <f>'13. NTT BC'!AE73</f>
        <v>1</v>
      </c>
      <c r="AF73" s="154">
        <f>'13. NTT BC'!AF73</f>
        <v>1</v>
      </c>
      <c r="AG73" s="154">
        <f>'13. NTT BC'!AG73</f>
        <v>1</v>
      </c>
      <c r="AH73" s="154">
        <f>'13. NTT BC'!AH73</f>
        <v>1</v>
      </c>
      <c r="AI73" s="154">
        <f>'13. NTT BC'!AI73</f>
        <v>1</v>
      </c>
      <c r="AJ73" s="154">
        <f>'13. NTT BC'!AJ73</f>
        <v>1</v>
      </c>
      <c r="AK73" s="154">
        <f>'13. NTT BC'!AK73</f>
        <v>1</v>
      </c>
      <c r="AL73" s="154">
        <f>'13. NTT BC'!AL73</f>
        <v>1</v>
      </c>
      <c r="AM73" s="154">
        <f>'13. NTT BC'!AM73</f>
        <v>1</v>
      </c>
      <c r="AN73" s="154">
        <f>'13. NTT BC'!AN73</f>
        <v>1</v>
      </c>
      <c r="AO73" s="154">
        <f>'13. NTT BC'!AO73</f>
        <v>1</v>
      </c>
      <c r="AP73" s="154">
        <f>'13. NTT BC'!AP73</f>
        <v>1</v>
      </c>
      <c r="AQ73" s="154">
        <f>'13. NTT BC'!AQ73</f>
        <v>1</v>
      </c>
      <c r="AR73" s="154">
        <f>'13. NTT BC'!AR73</f>
        <v>1</v>
      </c>
      <c r="AS73" s="154">
        <f>'13. NTT BC'!AS73</f>
        <v>1</v>
      </c>
      <c r="AT73" s="154">
        <f>'13. NTT BC'!AT73</f>
        <v>1</v>
      </c>
      <c r="AU73" s="154">
        <f>'13. NTT BC'!AU73</f>
        <v>1</v>
      </c>
      <c r="AV73" s="154">
        <f>'13. NTT BC'!AV73</f>
        <v>0</v>
      </c>
      <c r="AW73" s="154">
        <f>'13. NTT BC'!AW73</f>
        <v>0</v>
      </c>
      <c r="AX73" s="154">
        <f>'13. NTT BC'!AX73</f>
        <v>0</v>
      </c>
      <c r="AY73" s="154">
        <f>'13. NTT BC'!AY73</f>
        <v>0</v>
      </c>
      <c r="AZ73" s="154">
        <f>'13. NTT BC'!AZ73</f>
        <v>0</v>
      </c>
      <c r="BA73" s="154">
        <f>'13. NTT BC'!BA73</f>
        <v>0</v>
      </c>
      <c r="BB73" s="154">
        <f>'13. NTT BC'!BB73</f>
        <v>0</v>
      </c>
      <c r="BC73" s="154">
        <f>'13. NTT BC'!BC73</f>
        <v>0</v>
      </c>
      <c r="BD73" s="154">
        <f>'13. NTT BC'!BD73</f>
        <v>0</v>
      </c>
      <c r="BE73" s="154">
        <f>'13. NTT BC'!BE73</f>
        <v>0</v>
      </c>
      <c r="BF73" s="154">
        <f>'13. NTT BC'!BF73</f>
        <v>0</v>
      </c>
      <c r="BG73" s="154">
        <f>'13. NTT BC'!BG73</f>
        <v>0</v>
      </c>
      <c r="BH73" s="154">
        <f>'13. NTT BC'!BH73</f>
        <v>0</v>
      </c>
      <c r="BI73" s="154">
        <f>'13. NTT BC'!BI73</f>
        <v>0</v>
      </c>
      <c r="BJ73" s="154">
        <f>'13. NTT BC'!BJ73</f>
        <v>0</v>
      </c>
      <c r="BK73" s="154">
        <f>'13. NTT BC'!BK73</f>
        <v>0</v>
      </c>
      <c r="BL73" s="154">
        <f>'13. NTT BC'!BL73</f>
        <v>0</v>
      </c>
      <c r="BM73" s="154">
        <f>'13. NTT BC'!BM73</f>
        <v>0</v>
      </c>
      <c r="BN73" s="154">
        <f>'13. NTT BC'!BN73</f>
        <v>0</v>
      </c>
      <c r="BO73" s="154">
        <f>'13. NTT BC'!BO73</f>
        <v>0</v>
      </c>
      <c r="BP73" s="154">
        <f>'13. NTT BC'!BP73</f>
        <v>0</v>
      </c>
      <c r="BQ73" s="154">
        <f>'13. NTT BC'!BQ73</f>
        <v>0</v>
      </c>
      <c r="BR73" s="154">
        <f>'13. NTT BC'!BR73</f>
        <v>0</v>
      </c>
      <c r="BS73" s="154">
        <f>'13. NTT BC'!BS73</f>
        <v>0</v>
      </c>
    </row>
    <row r="74" spans="1:71" s="83" customFormat="1" ht="16">
      <c r="B74" s="355" t="str">
        <f>'13. NTT BC'!B74</f>
        <v>1.2 - O&amp;N UC - O&amp;N UC</v>
      </c>
      <c r="C74" s="355" t="str">
        <f>'13. NTT BC'!C74</f>
        <v>O&amp;N UC Schedule</v>
      </c>
      <c r="D74"/>
      <c r="E74" s="150"/>
      <c r="F74" s="150"/>
      <c r="G74" s="150"/>
      <c r="H74" s="150"/>
      <c r="I74" s="150"/>
      <c r="J74" s="150"/>
      <c r="K74"/>
      <c r="L74" s="151"/>
      <c r="M74" s="151"/>
      <c r="N74" s="151"/>
      <c r="O74" s="151"/>
      <c r="P74" s="151"/>
      <c r="Q74" s="151"/>
      <c r="R74" s="151"/>
      <c r="S74" s="151"/>
      <c r="T74" s="151"/>
      <c r="U74" s="151"/>
      <c r="V74" s="151"/>
      <c r="W74" s="151"/>
      <c r="X74" s="151"/>
      <c r="Y74" s="151"/>
      <c r="Z74" s="151"/>
      <c r="AA74" s="151"/>
      <c r="AB74" s="151"/>
      <c r="AC74" s="151"/>
      <c r="AD74" s="151"/>
      <c r="AE74" s="151"/>
      <c r="AF74" s="151"/>
      <c r="AG74" s="151"/>
      <c r="AH74" s="151"/>
      <c r="AI74" s="151"/>
      <c r="AJ74" s="151"/>
      <c r="AK74" s="151"/>
      <c r="AL74" s="151"/>
      <c r="AM74" s="151"/>
      <c r="AN74" s="151"/>
      <c r="AO74" s="151"/>
      <c r="AP74" s="151"/>
      <c r="AQ74" s="151"/>
      <c r="AR74" s="151"/>
      <c r="AS74" s="151"/>
      <c r="AT74" s="151"/>
      <c r="AU74" s="151"/>
      <c r="AV74" s="151"/>
      <c r="AW74" s="151"/>
      <c r="AX74" s="151"/>
      <c r="AY74" s="151"/>
      <c r="AZ74" s="151"/>
      <c r="BA74" s="151"/>
      <c r="BB74" s="151"/>
      <c r="BC74" s="151"/>
      <c r="BD74" s="151"/>
      <c r="BE74" s="151"/>
      <c r="BF74" s="151"/>
      <c r="BG74" s="151"/>
      <c r="BH74" s="151"/>
      <c r="BI74" s="151"/>
      <c r="BJ74" s="151"/>
      <c r="BK74" s="151"/>
      <c r="BL74" s="151"/>
      <c r="BM74" s="151"/>
      <c r="BN74" s="151"/>
      <c r="BO74" s="151"/>
      <c r="BP74" s="151"/>
      <c r="BQ74" s="151"/>
      <c r="BR74" s="151"/>
      <c r="BS74" s="151"/>
    </row>
    <row r="75" spans="1:71" s="79" customFormat="1" ht="16" outlineLevel="1">
      <c r="A75" s="83"/>
      <c r="B75" s="351" t="str">
        <f>'13. NTT BC'!B75</f>
        <v>1.2 - O&amp;N UC.1. - O&amp;N UC</v>
      </c>
      <c r="C75" s="351" t="str">
        <f>'13. NTT BC'!C75</f>
        <v>Project Stage</v>
      </c>
      <c r="D75"/>
      <c r="E75" s="155">
        <f>'13. NTT BC'!E75</f>
        <v>0</v>
      </c>
      <c r="F75" s="155">
        <f>'13. NTT BC'!F75</f>
        <v>0</v>
      </c>
      <c r="G75" s="155">
        <f>'13. NTT BC'!G75</f>
        <v>0</v>
      </c>
      <c r="H75" s="155">
        <f>'13. NTT BC'!H75</f>
        <v>0</v>
      </c>
      <c r="I75" s="155">
        <f>'13. NTT BC'!I75</f>
        <v>0</v>
      </c>
      <c r="J75" s="155">
        <f>'13. NTT BC'!J75</f>
        <v>0</v>
      </c>
      <c r="K75"/>
      <c r="L75" s="155" t="str">
        <f>'13. NTT BC'!L75</f>
        <v>NA</v>
      </c>
      <c r="M75" s="155" t="str">
        <f>'13. NTT BC'!M75</f>
        <v>DEP</v>
      </c>
      <c r="N75" s="155" t="str">
        <f>'13. NTT BC'!N75</f>
        <v>DEP</v>
      </c>
      <c r="O75" s="155" t="str">
        <f>'13. NTT BC'!O75</f>
        <v>DEP</v>
      </c>
      <c r="P75" s="155" t="str">
        <f>'13. NTT BC'!P75</f>
        <v>PROD</v>
      </c>
      <c r="Q75" s="155" t="str">
        <f>'13. NTT BC'!Q75</f>
        <v>PROD</v>
      </c>
      <c r="R75" s="155" t="str">
        <f>'13. NTT BC'!R75</f>
        <v>PROD</v>
      </c>
      <c r="S75" s="155" t="str">
        <f>'13. NTT BC'!S75</f>
        <v>PROD</v>
      </c>
      <c r="T75" s="155" t="str">
        <f>'13. NTT BC'!T75</f>
        <v>PROD</v>
      </c>
      <c r="U75" s="155" t="str">
        <f>'13. NTT BC'!U75</f>
        <v>PROD</v>
      </c>
      <c r="V75" s="155" t="str">
        <f>'13. NTT BC'!V75</f>
        <v>PROD</v>
      </c>
      <c r="W75" s="155" t="str">
        <f>'13. NTT BC'!W75</f>
        <v>PROD</v>
      </c>
      <c r="X75" s="155" t="str">
        <f>'13. NTT BC'!X75</f>
        <v>PROD</v>
      </c>
      <c r="Y75" s="155" t="str">
        <f>'13. NTT BC'!Y75</f>
        <v>PROD</v>
      </c>
      <c r="Z75" s="155" t="str">
        <f>'13. NTT BC'!Z75</f>
        <v>PROD</v>
      </c>
      <c r="AA75" s="155" t="str">
        <f>'13. NTT BC'!AA75</f>
        <v>PROD</v>
      </c>
      <c r="AB75" s="155" t="str">
        <f>'13. NTT BC'!AB75</f>
        <v>PROD</v>
      </c>
      <c r="AC75" s="155" t="str">
        <f>'13. NTT BC'!AC75</f>
        <v>PROD</v>
      </c>
      <c r="AD75" s="155" t="str">
        <f>'13. NTT BC'!AD75</f>
        <v>PROD</v>
      </c>
      <c r="AE75" s="155" t="str">
        <f>'13. NTT BC'!AE75</f>
        <v>PROD</v>
      </c>
      <c r="AF75" s="155" t="str">
        <f>'13. NTT BC'!AF75</f>
        <v>PROD</v>
      </c>
      <c r="AG75" s="155" t="str">
        <f>'13. NTT BC'!AG75</f>
        <v>PROD</v>
      </c>
      <c r="AH75" s="155" t="str">
        <f>'13. NTT BC'!AH75</f>
        <v>PROD</v>
      </c>
      <c r="AI75" s="155" t="str">
        <f>'13. NTT BC'!AI75</f>
        <v>PROD</v>
      </c>
      <c r="AJ75" s="155" t="str">
        <f>'13. NTT BC'!AJ75</f>
        <v>PROD</v>
      </c>
      <c r="AK75" s="155" t="str">
        <f>'13. NTT BC'!AK75</f>
        <v>PROD</v>
      </c>
      <c r="AL75" s="155" t="str">
        <f>'13. NTT BC'!AL75</f>
        <v>PROD</v>
      </c>
      <c r="AM75" s="155" t="str">
        <f>'13. NTT BC'!AM75</f>
        <v>PROD</v>
      </c>
      <c r="AN75" s="155" t="str">
        <f>'13. NTT BC'!AN75</f>
        <v>PROD</v>
      </c>
      <c r="AO75" s="155" t="str">
        <f>'13. NTT BC'!AO75</f>
        <v>PROD</v>
      </c>
      <c r="AP75" s="155" t="str">
        <f>'13. NTT BC'!AP75</f>
        <v>PROD</v>
      </c>
      <c r="AQ75" s="155" t="str">
        <f>'13. NTT BC'!AQ75</f>
        <v>PROD</v>
      </c>
      <c r="AR75" s="155" t="str">
        <f>'13. NTT BC'!AR75</f>
        <v>PROD</v>
      </c>
      <c r="AS75" s="155" t="str">
        <f>'13. NTT BC'!AS75</f>
        <v>PROD</v>
      </c>
      <c r="AT75" s="155" t="str">
        <f>'13. NTT BC'!AT75</f>
        <v>PROD</v>
      </c>
      <c r="AU75" s="155" t="str">
        <f>'13. NTT BC'!AU75</f>
        <v>PROD</v>
      </c>
      <c r="AV75" s="155" t="str">
        <f>'13. NTT BC'!AV75</f>
        <v>NA</v>
      </c>
      <c r="AW75" s="155" t="str">
        <f>'13. NTT BC'!AW75</f>
        <v>NA</v>
      </c>
      <c r="AX75" s="155" t="str">
        <f>'13. NTT BC'!AX75</f>
        <v>NA</v>
      </c>
      <c r="AY75" s="155" t="str">
        <f>'13. NTT BC'!AY75</f>
        <v>NA</v>
      </c>
      <c r="AZ75" s="155" t="str">
        <f>'13. NTT BC'!AZ75</f>
        <v>NA</v>
      </c>
      <c r="BA75" s="155" t="str">
        <f>'13. NTT BC'!BA75</f>
        <v>NA</v>
      </c>
      <c r="BB75" s="155" t="str">
        <f>'13. NTT BC'!BB75</f>
        <v>NA</v>
      </c>
      <c r="BC75" s="155" t="str">
        <f>'13. NTT BC'!BC75</f>
        <v>NA</v>
      </c>
      <c r="BD75" s="155" t="str">
        <f>'13. NTT BC'!BD75</f>
        <v>NA</v>
      </c>
      <c r="BE75" s="155" t="str">
        <f>'13. NTT BC'!BE75</f>
        <v>NA</v>
      </c>
      <c r="BF75" s="155" t="str">
        <f>'13. NTT BC'!BF75</f>
        <v>NA</v>
      </c>
      <c r="BG75" s="155" t="str">
        <f>'13. NTT BC'!BG75</f>
        <v>NA</v>
      </c>
      <c r="BH75" s="155" t="str">
        <f>'13. NTT BC'!BH75</f>
        <v>NA</v>
      </c>
      <c r="BI75" s="155" t="str">
        <f>'13. NTT BC'!BI75</f>
        <v>NA</v>
      </c>
      <c r="BJ75" s="155" t="str">
        <f>'13. NTT BC'!BJ75</f>
        <v>NA</v>
      </c>
      <c r="BK75" s="155" t="str">
        <f>'13. NTT BC'!BK75</f>
        <v>NA</v>
      </c>
      <c r="BL75" s="155" t="str">
        <f>'13. NTT BC'!BL75</f>
        <v>NA</v>
      </c>
      <c r="BM75" s="155" t="str">
        <f>'13. NTT BC'!BM75</f>
        <v>NA</v>
      </c>
      <c r="BN75" s="155" t="str">
        <f>'13. NTT BC'!BN75</f>
        <v>NA</v>
      </c>
      <c r="BO75" s="155" t="str">
        <f>'13. NTT BC'!BO75</f>
        <v>NA</v>
      </c>
      <c r="BP75" s="155" t="str">
        <f>'13. NTT BC'!BP75</f>
        <v>NA</v>
      </c>
      <c r="BQ75" s="155" t="str">
        <f>'13. NTT BC'!BQ75</f>
        <v>NA</v>
      </c>
      <c r="BR75" s="155" t="str">
        <f>'13. NTT BC'!BR75</f>
        <v>NA</v>
      </c>
      <c r="BS75" s="155" t="str">
        <f>'13. NTT BC'!BS75</f>
        <v>NA</v>
      </c>
    </row>
    <row r="76" spans="1:71" s="77" customFormat="1" outlineLevel="1">
      <c r="B76" s="356"/>
      <c r="C76" s="360" t="str">
        <f>'13. NTT BC'!C76</f>
        <v>Investment schedule</v>
      </c>
      <c r="D76"/>
      <c r="E76" s="144">
        <f>'13. NTT BC'!E76</f>
        <v>0</v>
      </c>
      <c r="F76" s="144">
        <f>'13. NTT BC'!F76</f>
        <v>0</v>
      </c>
      <c r="G76" s="144">
        <f>'13. NTT BC'!G76</f>
        <v>0</v>
      </c>
      <c r="H76" s="144">
        <f>'13. NTT BC'!H76</f>
        <v>0</v>
      </c>
      <c r="I76" s="144">
        <f>'13. NTT BC'!I76</f>
        <v>0</v>
      </c>
      <c r="J76" s="144">
        <f>'13. NTT BC'!J76</f>
        <v>0</v>
      </c>
      <c r="K76"/>
      <c r="L76" s="144">
        <f>'13. NTT BC'!L76</f>
        <v>0</v>
      </c>
      <c r="M76" s="144">
        <f>'13. NTT BC'!M76</f>
        <v>0.33333333333333331</v>
      </c>
      <c r="N76" s="144">
        <f>'13. NTT BC'!N76</f>
        <v>0.33333333333333331</v>
      </c>
      <c r="O76" s="144">
        <f>'13. NTT BC'!O76</f>
        <v>0.33333333333333331</v>
      </c>
      <c r="P76" s="144">
        <f>'13. NTT BC'!P76</f>
        <v>0</v>
      </c>
      <c r="Q76" s="144">
        <f>'13. NTT BC'!Q76</f>
        <v>0</v>
      </c>
      <c r="R76" s="144">
        <f>'13. NTT BC'!R76</f>
        <v>0</v>
      </c>
      <c r="S76" s="144">
        <f>'13. NTT BC'!S76</f>
        <v>0</v>
      </c>
      <c r="T76" s="144">
        <f>'13. NTT BC'!T76</f>
        <v>0</v>
      </c>
      <c r="U76" s="144">
        <f>'13. NTT BC'!U76</f>
        <v>0</v>
      </c>
      <c r="V76" s="144">
        <f>'13. NTT BC'!V76</f>
        <v>0</v>
      </c>
      <c r="W76" s="144">
        <f>'13. NTT BC'!W76</f>
        <v>0</v>
      </c>
      <c r="X76" s="144">
        <f>'13. NTT BC'!X76</f>
        <v>0</v>
      </c>
      <c r="Y76" s="144">
        <f>'13. NTT BC'!Y76</f>
        <v>0</v>
      </c>
      <c r="Z76" s="144">
        <f>'13. NTT BC'!Z76</f>
        <v>0</v>
      </c>
      <c r="AA76" s="144">
        <f>'13. NTT BC'!AA76</f>
        <v>0</v>
      </c>
      <c r="AB76" s="144">
        <f>'13. NTT BC'!AB76</f>
        <v>0</v>
      </c>
      <c r="AC76" s="144">
        <f>'13. NTT BC'!AC76</f>
        <v>0</v>
      </c>
      <c r="AD76" s="144">
        <f>'13. NTT BC'!AD76</f>
        <v>0</v>
      </c>
      <c r="AE76" s="144">
        <f>'13. NTT BC'!AE76</f>
        <v>0</v>
      </c>
      <c r="AF76" s="144">
        <f>'13. NTT BC'!AF76</f>
        <v>0</v>
      </c>
      <c r="AG76" s="144">
        <f>'13. NTT BC'!AG76</f>
        <v>0</v>
      </c>
      <c r="AH76" s="144">
        <f>'13. NTT BC'!AH76</f>
        <v>0</v>
      </c>
      <c r="AI76" s="144">
        <f>'13. NTT BC'!AI76</f>
        <v>0</v>
      </c>
      <c r="AJ76" s="144">
        <f>'13. NTT BC'!AJ76</f>
        <v>0</v>
      </c>
      <c r="AK76" s="144">
        <f>'13. NTT BC'!AK76</f>
        <v>0</v>
      </c>
      <c r="AL76" s="144">
        <f>'13. NTT BC'!AL76</f>
        <v>0</v>
      </c>
      <c r="AM76" s="144">
        <f>'13. NTT BC'!AM76</f>
        <v>0</v>
      </c>
      <c r="AN76" s="144">
        <f>'13. NTT BC'!AN76</f>
        <v>0</v>
      </c>
      <c r="AO76" s="144">
        <f>'13. NTT BC'!AO76</f>
        <v>0</v>
      </c>
      <c r="AP76" s="144">
        <f>'13. NTT BC'!AP76</f>
        <v>0</v>
      </c>
      <c r="AQ76" s="144">
        <f>'13. NTT BC'!AQ76</f>
        <v>0</v>
      </c>
      <c r="AR76" s="144">
        <f>'13. NTT BC'!AR76</f>
        <v>0</v>
      </c>
      <c r="AS76" s="144">
        <f>'13. NTT BC'!AS76</f>
        <v>0</v>
      </c>
      <c r="AT76" s="144">
        <f>'13. NTT BC'!AT76</f>
        <v>0</v>
      </c>
      <c r="AU76" s="144">
        <f>'13. NTT BC'!AU76</f>
        <v>0</v>
      </c>
      <c r="AV76" s="144">
        <f>'13. NTT BC'!AV76</f>
        <v>0</v>
      </c>
      <c r="AW76" s="144">
        <f>'13. NTT BC'!AW76</f>
        <v>0</v>
      </c>
      <c r="AX76" s="144">
        <f>'13. NTT BC'!AX76</f>
        <v>0</v>
      </c>
      <c r="AY76" s="144">
        <f>'13. NTT BC'!AY76</f>
        <v>0</v>
      </c>
      <c r="AZ76" s="144">
        <f>'13. NTT BC'!AZ76</f>
        <v>0</v>
      </c>
      <c r="BA76" s="144">
        <f>'13. NTT BC'!BA76</f>
        <v>0</v>
      </c>
      <c r="BB76" s="144">
        <f>'13. NTT BC'!BB76</f>
        <v>0</v>
      </c>
      <c r="BC76" s="144">
        <f>'13. NTT BC'!BC76</f>
        <v>0</v>
      </c>
      <c r="BD76" s="144">
        <f>'13. NTT BC'!BD76</f>
        <v>0</v>
      </c>
      <c r="BE76" s="144">
        <f>'13. NTT BC'!BE76</f>
        <v>0</v>
      </c>
      <c r="BF76" s="144">
        <f>'13. NTT BC'!BF76</f>
        <v>0</v>
      </c>
      <c r="BG76" s="144">
        <f>'13. NTT BC'!BG76</f>
        <v>0</v>
      </c>
      <c r="BH76" s="144">
        <f>'13. NTT BC'!BH76</f>
        <v>0</v>
      </c>
      <c r="BI76" s="144">
        <f>'13. NTT BC'!BI76</f>
        <v>0</v>
      </c>
      <c r="BJ76" s="144">
        <f>'13. NTT BC'!BJ76</f>
        <v>0</v>
      </c>
      <c r="BK76" s="144">
        <f>'13. NTT BC'!BK76</f>
        <v>0</v>
      </c>
      <c r="BL76" s="144">
        <f>'13. NTT BC'!BL76</f>
        <v>0</v>
      </c>
      <c r="BM76" s="144">
        <f>'13. NTT BC'!BM76</f>
        <v>0</v>
      </c>
      <c r="BN76" s="144">
        <f>'13. NTT BC'!BN76</f>
        <v>0</v>
      </c>
      <c r="BO76" s="144">
        <f>'13. NTT BC'!BO76</f>
        <v>0</v>
      </c>
      <c r="BP76" s="144">
        <f>'13. NTT BC'!BP76</f>
        <v>0</v>
      </c>
      <c r="BQ76" s="144">
        <f>'13. NTT BC'!BQ76</f>
        <v>0</v>
      </c>
      <c r="BR76" s="144">
        <f>'13. NTT BC'!BR76</f>
        <v>0</v>
      </c>
      <c r="BS76" s="144">
        <f>'13. NTT BC'!BS76</f>
        <v>0</v>
      </c>
    </row>
    <row r="77" spans="1:71" s="77" customFormat="1" outlineLevel="1">
      <c r="B77" s="356"/>
      <c r="C77" s="360" t="str">
        <f>'13. NTT BC'!C77</f>
        <v>Operations Ramp-Up % (end of period)</v>
      </c>
      <c r="D77"/>
      <c r="E77" s="144">
        <f>'13. NTT BC'!E77</f>
        <v>0</v>
      </c>
      <c r="F77" s="144">
        <f>'13. NTT BC'!F77</f>
        <v>1</v>
      </c>
      <c r="G77" s="144">
        <f>'13. NTT BC'!G77</f>
        <v>1</v>
      </c>
      <c r="H77" s="144">
        <f>'13. NTT BC'!H77</f>
        <v>1</v>
      </c>
      <c r="I77" s="144">
        <f>'13. NTT BC'!I77</f>
        <v>0</v>
      </c>
      <c r="J77" s="144">
        <f>'13. NTT BC'!J77</f>
        <v>0</v>
      </c>
      <c r="K77"/>
      <c r="L77" s="144">
        <f>'13. NTT BC'!L77</f>
        <v>0</v>
      </c>
      <c r="M77" s="144">
        <f>'13. NTT BC'!M77</f>
        <v>0.25</v>
      </c>
      <c r="N77" s="144">
        <f>'13. NTT BC'!N77</f>
        <v>0.25</v>
      </c>
      <c r="O77" s="144">
        <f>'13. NTT BC'!O77</f>
        <v>0.5</v>
      </c>
      <c r="P77" s="144">
        <f>'13. NTT BC'!P77</f>
        <v>1</v>
      </c>
      <c r="Q77" s="144">
        <f>'13. NTT BC'!Q77</f>
        <v>1</v>
      </c>
      <c r="R77" s="144">
        <f>'13. NTT BC'!R77</f>
        <v>1</v>
      </c>
      <c r="S77" s="144">
        <f>'13. NTT BC'!S77</f>
        <v>1</v>
      </c>
      <c r="T77" s="144">
        <f>'13. NTT BC'!T77</f>
        <v>1</v>
      </c>
      <c r="U77" s="144">
        <f>'13. NTT BC'!U77</f>
        <v>1</v>
      </c>
      <c r="V77" s="144">
        <f>'13. NTT BC'!V77</f>
        <v>1</v>
      </c>
      <c r="W77" s="144">
        <f>'13. NTT BC'!W77</f>
        <v>1</v>
      </c>
      <c r="X77" s="144">
        <f>'13. NTT BC'!X77</f>
        <v>1</v>
      </c>
      <c r="Y77" s="144">
        <f>'13. NTT BC'!Y77</f>
        <v>1</v>
      </c>
      <c r="Z77" s="144">
        <f>'13. NTT BC'!Z77</f>
        <v>1</v>
      </c>
      <c r="AA77" s="144">
        <f>'13. NTT BC'!AA77</f>
        <v>1</v>
      </c>
      <c r="AB77" s="144">
        <f>'13. NTT BC'!AB77</f>
        <v>1</v>
      </c>
      <c r="AC77" s="144">
        <f>'13. NTT BC'!AC77</f>
        <v>1</v>
      </c>
      <c r="AD77" s="144">
        <f>'13. NTT BC'!AD77</f>
        <v>1</v>
      </c>
      <c r="AE77" s="144">
        <f>'13. NTT BC'!AE77</f>
        <v>1</v>
      </c>
      <c r="AF77" s="144">
        <f>'13. NTT BC'!AF77</f>
        <v>1</v>
      </c>
      <c r="AG77" s="144">
        <f>'13. NTT BC'!AG77</f>
        <v>1</v>
      </c>
      <c r="AH77" s="144">
        <f>'13. NTT BC'!AH77</f>
        <v>1</v>
      </c>
      <c r="AI77" s="144">
        <f>'13. NTT BC'!AI77</f>
        <v>1</v>
      </c>
      <c r="AJ77" s="144">
        <f>'13. NTT BC'!AJ77</f>
        <v>1</v>
      </c>
      <c r="AK77" s="144">
        <f>'13. NTT BC'!AK77</f>
        <v>1</v>
      </c>
      <c r="AL77" s="144">
        <f>'13. NTT BC'!AL77</f>
        <v>1</v>
      </c>
      <c r="AM77" s="144">
        <f>'13. NTT BC'!AM77</f>
        <v>1</v>
      </c>
      <c r="AN77" s="144">
        <f>'13. NTT BC'!AN77</f>
        <v>1</v>
      </c>
      <c r="AO77" s="144">
        <f>'13. NTT BC'!AO77</f>
        <v>1</v>
      </c>
      <c r="AP77" s="144">
        <f>'13. NTT BC'!AP77</f>
        <v>1</v>
      </c>
      <c r="AQ77" s="144">
        <f>'13. NTT BC'!AQ77</f>
        <v>1</v>
      </c>
      <c r="AR77" s="144">
        <f>'13. NTT BC'!AR77</f>
        <v>1</v>
      </c>
      <c r="AS77" s="144">
        <f>'13. NTT BC'!AS77</f>
        <v>1</v>
      </c>
      <c r="AT77" s="144">
        <f>'13. NTT BC'!AT77</f>
        <v>1</v>
      </c>
      <c r="AU77" s="144">
        <f>'13. NTT BC'!AU77</f>
        <v>1</v>
      </c>
      <c r="AV77" s="144">
        <f>'13. NTT BC'!AV77</f>
        <v>0</v>
      </c>
      <c r="AW77" s="144">
        <f>'13. NTT BC'!AW77</f>
        <v>0</v>
      </c>
      <c r="AX77" s="144">
        <f>'13. NTT BC'!AX77</f>
        <v>0</v>
      </c>
      <c r="AY77" s="144">
        <f>'13. NTT BC'!AY77</f>
        <v>0</v>
      </c>
      <c r="AZ77" s="144">
        <f>'13. NTT BC'!AZ77</f>
        <v>0</v>
      </c>
      <c r="BA77" s="144">
        <f>'13. NTT BC'!BA77</f>
        <v>0</v>
      </c>
      <c r="BB77" s="144">
        <f>'13. NTT BC'!BB77</f>
        <v>0</v>
      </c>
      <c r="BC77" s="144">
        <f>'13. NTT BC'!BC77</f>
        <v>0</v>
      </c>
      <c r="BD77" s="144">
        <f>'13. NTT BC'!BD77</f>
        <v>0</v>
      </c>
      <c r="BE77" s="144">
        <f>'13. NTT BC'!BE77</f>
        <v>0</v>
      </c>
      <c r="BF77" s="144">
        <f>'13. NTT BC'!BF77</f>
        <v>0</v>
      </c>
      <c r="BG77" s="144">
        <f>'13. NTT BC'!BG77</f>
        <v>0</v>
      </c>
      <c r="BH77" s="144">
        <f>'13. NTT BC'!BH77</f>
        <v>0</v>
      </c>
      <c r="BI77" s="144">
        <f>'13. NTT BC'!BI77</f>
        <v>0</v>
      </c>
      <c r="BJ77" s="144">
        <f>'13. NTT BC'!BJ77</f>
        <v>0</v>
      </c>
      <c r="BK77" s="144">
        <f>'13. NTT BC'!BK77</f>
        <v>0</v>
      </c>
      <c r="BL77" s="144">
        <f>'13. NTT BC'!BL77</f>
        <v>0</v>
      </c>
      <c r="BM77" s="144">
        <f>'13. NTT BC'!BM77</f>
        <v>0</v>
      </c>
      <c r="BN77" s="144">
        <f>'13. NTT BC'!BN77</f>
        <v>0</v>
      </c>
      <c r="BO77" s="144">
        <f>'13. NTT BC'!BO77</f>
        <v>0</v>
      </c>
      <c r="BP77" s="144">
        <f>'13. NTT BC'!BP77</f>
        <v>0</v>
      </c>
      <c r="BQ77" s="144">
        <f>'13. NTT BC'!BQ77</f>
        <v>0</v>
      </c>
      <c r="BR77" s="144">
        <f>'13. NTT BC'!BR77</f>
        <v>0</v>
      </c>
      <c r="BS77" s="144">
        <f>'13. NTT BC'!BS77</f>
        <v>0</v>
      </c>
    </row>
    <row r="78" spans="1:71" s="79" customFormat="1" ht="16" outlineLevel="1">
      <c r="A78" s="83"/>
      <c r="B78" s="351" t="str">
        <f>'13. NTT BC'!B78</f>
        <v>1.2 - O&amp;N UC.2. - O&amp;N UC</v>
      </c>
      <c r="C78" s="351" t="str">
        <f>'13. NTT BC'!C78</f>
        <v>NTT Pricing stage</v>
      </c>
      <c r="D78"/>
      <c r="E78" s="155">
        <f>'13. NTT BC'!E78</f>
        <v>0</v>
      </c>
      <c r="F78" s="155" t="str">
        <f>'13. NTT BC'!F78</f>
        <v>RUN</v>
      </c>
      <c r="G78" s="155" t="str">
        <f>'13. NTT BC'!G78</f>
        <v>RUN</v>
      </c>
      <c r="H78" s="155" t="str">
        <f>'13. NTT BC'!H78</f>
        <v>RUN</v>
      </c>
      <c r="I78" s="155" t="str">
        <f>'13. NTT BC'!I78</f>
        <v>NA</v>
      </c>
      <c r="J78" s="155" t="str">
        <f>'13. NTT BC'!J78</f>
        <v>NA</v>
      </c>
      <c r="K78"/>
      <c r="L78" s="155" t="str">
        <f>'13. NTT BC'!L78</f>
        <v>NA</v>
      </c>
      <c r="M78" s="155" t="str">
        <f>'13. NTT BC'!M78</f>
        <v>NA</v>
      </c>
      <c r="N78" s="155" t="str">
        <f>'13. NTT BC'!N78</f>
        <v>NA</v>
      </c>
      <c r="O78" s="155" t="str">
        <f>'13. NTT BC'!O78</f>
        <v>NA</v>
      </c>
      <c r="P78" s="155" t="str">
        <f>'13. NTT BC'!P78</f>
        <v>POC</v>
      </c>
      <c r="Q78" s="155" t="str">
        <f>'13. NTT BC'!Q78</f>
        <v>POC</v>
      </c>
      <c r="R78" s="155" t="str">
        <f>'13. NTT BC'!R78</f>
        <v>POC</v>
      </c>
      <c r="S78" s="155" t="str">
        <f>'13. NTT BC'!S78</f>
        <v>RUN</v>
      </c>
      <c r="T78" s="155" t="str">
        <f>'13. NTT BC'!T78</f>
        <v>RUN</v>
      </c>
      <c r="U78" s="155" t="str">
        <f>'13. NTT BC'!U78</f>
        <v>RUN</v>
      </c>
      <c r="V78" s="155" t="str">
        <f>'13. NTT BC'!V78</f>
        <v>RUN</v>
      </c>
      <c r="W78" s="155" t="str">
        <f>'13. NTT BC'!W78</f>
        <v>RUN</v>
      </c>
      <c r="X78" s="155" t="str">
        <f>'13. NTT BC'!X78</f>
        <v>RUN</v>
      </c>
      <c r="Y78" s="155" t="str">
        <f>'13. NTT BC'!Y78</f>
        <v>RUN</v>
      </c>
      <c r="Z78" s="155" t="str">
        <f>'13. NTT BC'!Z78</f>
        <v>RUN</v>
      </c>
      <c r="AA78" s="155" t="str">
        <f>'13. NTT BC'!AA78</f>
        <v>RUN</v>
      </c>
      <c r="AB78" s="155" t="str">
        <f>'13. NTT BC'!AB78</f>
        <v>RUN</v>
      </c>
      <c r="AC78" s="155" t="str">
        <f>'13. NTT BC'!AC78</f>
        <v>RUN</v>
      </c>
      <c r="AD78" s="155" t="str">
        <f>'13. NTT BC'!AD78</f>
        <v>RUN</v>
      </c>
      <c r="AE78" s="155" t="str">
        <f>'13. NTT BC'!AE78</f>
        <v>RUN</v>
      </c>
      <c r="AF78" s="155" t="str">
        <f>'13. NTT BC'!AF78</f>
        <v>RUN</v>
      </c>
      <c r="AG78" s="155" t="str">
        <f>'13. NTT BC'!AG78</f>
        <v>RUN</v>
      </c>
      <c r="AH78" s="155" t="str">
        <f>'13. NTT BC'!AH78</f>
        <v>RUN</v>
      </c>
      <c r="AI78" s="155" t="str">
        <f>'13. NTT BC'!AI78</f>
        <v>RUN</v>
      </c>
      <c r="AJ78" s="155" t="str">
        <f>'13. NTT BC'!AJ78</f>
        <v>RUN</v>
      </c>
      <c r="AK78" s="155" t="str">
        <f>'13. NTT BC'!AK78</f>
        <v>RUN</v>
      </c>
      <c r="AL78" s="155" t="str">
        <f>'13. NTT BC'!AL78</f>
        <v>RUN</v>
      </c>
      <c r="AM78" s="155" t="str">
        <f>'13. NTT BC'!AM78</f>
        <v>RUN</v>
      </c>
      <c r="AN78" s="155" t="str">
        <f>'13. NTT BC'!AN78</f>
        <v>RUN</v>
      </c>
      <c r="AO78" s="155" t="str">
        <f>'13. NTT BC'!AO78</f>
        <v>RUN</v>
      </c>
      <c r="AP78" s="155" t="str">
        <f>'13. NTT BC'!AP78</f>
        <v>RUN</v>
      </c>
      <c r="AQ78" s="155" t="str">
        <f>'13. NTT BC'!AQ78</f>
        <v>RUN</v>
      </c>
      <c r="AR78" s="155" t="str">
        <f>'13. NTT BC'!AR78</f>
        <v>RUN</v>
      </c>
      <c r="AS78" s="155" t="str">
        <f>'13. NTT BC'!AS78</f>
        <v>RUN</v>
      </c>
      <c r="AT78" s="155" t="str">
        <f>'13. NTT BC'!AT78</f>
        <v>RUN</v>
      </c>
      <c r="AU78" s="155" t="str">
        <f>'13. NTT BC'!AU78</f>
        <v>RUN</v>
      </c>
      <c r="AV78" s="155" t="str">
        <f>'13. NTT BC'!AV78</f>
        <v>NA</v>
      </c>
      <c r="AW78" s="155" t="str">
        <f>'13. NTT BC'!AW78</f>
        <v>NA</v>
      </c>
      <c r="AX78" s="155" t="str">
        <f>'13. NTT BC'!AX78</f>
        <v>NA</v>
      </c>
      <c r="AY78" s="155" t="str">
        <f>'13. NTT BC'!AY78</f>
        <v>NA</v>
      </c>
      <c r="AZ78" s="155" t="str">
        <f>'13. NTT BC'!AZ78</f>
        <v>NA</v>
      </c>
      <c r="BA78" s="155" t="str">
        <f>'13. NTT BC'!BA78</f>
        <v>NA</v>
      </c>
      <c r="BB78" s="155" t="str">
        <f>'13. NTT BC'!BB78</f>
        <v>NA</v>
      </c>
      <c r="BC78" s="155" t="str">
        <f>'13. NTT BC'!BC78</f>
        <v>NA</v>
      </c>
      <c r="BD78" s="155" t="str">
        <f>'13. NTT BC'!BD78</f>
        <v>NA</v>
      </c>
      <c r="BE78" s="155" t="str">
        <f>'13. NTT BC'!BE78</f>
        <v>NA</v>
      </c>
      <c r="BF78" s="155" t="str">
        <f>'13. NTT BC'!BF78</f>
        <v>NA</v>
      </c>
      <c r="BG78" s="155" t="str">
        <f>'13. NTT BC'!BG78</f>
        <v>NA</v>
      </c>
      <c r="BH78" s="155" t="str">
        <f>'13. NTT BC'!BH78</f>
        <v>NA</v>
      </c>
      <c r="BI78" s="155" t="str">
        <f>'13. NTT BC'!BI78</f>
        <v>NA</v>
      </c>
      <c r="BJ78" s="155" t="str">
        <f>'13. NTT BC'!BJ78</f>
        <v>NA</v>
      </c>
      <c r="BK78" s="155" t="str">
        <f>'13. NTT BC'!BK78</f>
        <v>NA</v>
      </c>
      <c r="BL78" s="155" t="str">
        <f>'13. NTT BC'!BL78</f>
        <v>NA</v>
      </c>
      <c r="BM78" s="155" t="str">
        <f>'13. NTT BC'!BM78</f>
        <v>NA</v>
      </c>
      <c r="BN78" s="155" t="str">
        <f>'13. NTT BC'!BN78</f>
        <v>NA</v>
      </c>
      <c r="BO78" s="155" t="str">
        <f>'13. NTT BC'!BO78</f>
        <v>NA</v>
      </c>
      <c r="BP78" s="155" t="str">
        <f>'13. NTT BC'!BP78</f>
        <v>NA</v>
      </c>
      <c r="BQ78" s="155" t="str">
        <f>'13. NTT BC'!BQ78</f>
        <v>NA</v>
      </c>
      <c r="BR78" s="155" t="str">
        <f>'13. NTT BC'!BR78</f>
        <v>NA</v>
      </c>
      <c r="BS78" s="155" t="str">
        <f>'13. NTT BC'!BS78</f>
        <v>NA</v>
      </c>
    </row>
    <row r="79" spans="1:71" s="79" customFormat="1" ht="16" outlineLevel="1">
      <c r="A79" s="83"/>
      <c r="B79" s="351" t="str">
        <f>'13. NTT BC'!B79</f>
        <v>1.2 - O&amp;N UC.3. - O&amp;N UC</v>
      </c>
      <c r="C79" s="351" t="str">
        <f>'13. NTT BC'!C79</f>
        <v>UC Revenues Stage</v>
      </c>
      <c r="D79"/>
      <c r="E79" s="155">
        <f>'13. NTT BC'!E79</f>
        <v>0</v>
      </c>
      <c r="F79" s="155" t="str">
        <f>'13. NTT BC'!F79</f>
        <v>RAMPUP</v>
      </c>
      <c r="G79" s="155" t="str">
        <f>'13. NTT BC'!G79</f>
        <v>RUN</v>
      </c>
      <c r="H79" s="155" t="str">
        <f>'13. NTT BC'!H79</f>
        <v>RUN</v>
      </c>
      <c r="I79" s="155" t="str">
        <f>'13. NTT BC'!I79</f>
        <v>NA</v>
      </c>
      <c r="J79" s="155" t="str">
        <f>'13. NTT BC'!J79</f>
        <v>NA</v>
      </c>
      <c r="K79"/>
      <c r="L79" s="155" t="str">
        <f>'13. NTT BC'!L79</f>
        <v>NA</v>
      </c>
      <c r="M79" s="155" t="str">
        <f>'13. NTT BC'!M79</f>
        <v>NA</v>
      </c>
      <c r="N79" s="155" t="str">
        <f>'13. NTT BC'!N79</f>
        <v>NA</v>
      </c>
      <c r="O79" s="155" t="str">
        <f>'13. NTT BC'!O79</f>
        <v>NA</v>
      </c>
      <c r="P79" s="155" t="str">
        <f>'13. NTT BC'!P79</f>
        <v>NA</v>
      </c>
      <c r="Q79" s="155" t="str">
        <f>'13. NTT BC'!Q79</f>
        <v>NA</v>
      </c>
      <c r="R79" s="155" t="str">
        <f>'13. NTT BC'!R79</f>
        <v>NA</v>
      </c>
      <c r="S79" s="155" t="str">
        <f>'13. NTT BC'!S79</f>
        <v>RAMPUP</v>
      </c>
      <c r="T79" s="155" t="str">
        <f>'13. NTT BC'!T79</f>
        <v>RAMPUP</v>
      </c>
      <c r="U79" s="155" t="str">
        <f>'13. NTT BC'!U79</f>
        <v>RAMPUP</v>
      </c>
      <c r="V79" s="155" t="str">
        <f>'13. NTT BC'!V79</f>
        <v>RAMPUP</v>
      </c>
      <c r="W79" s="155" t="str">
        <f>'13. NTT BC'!W79</f>
        <v>RAMPUP</v>
      </c>
      <c r="X79" s="155" t="str">
        <f>'13. NTT BC'!X79</f>
        <v>RAMPUP</v>
      </c>
      <c r="Y79" s="155" t="str">
        <f>'13. NTT BC'!Y79</f>
        <v>RUN</v>
      </c>
      <c r="Z79" s="155" t="str">
        <f>'13. NTT BC'!Z79</f>
        <v>RUN</v>
      </c>
      <c r="AA79" s="155" t="str">
        <f>'13. NTT BC'!AA79</f>
        <v>RUN</v>
      </c>
      <c r="AB79" s="155" t="str">
        <f>'13. NTT BC'!AB79</f>
        <v>RUN</v>
      </c>
      <c r="AC79" s="155" t="str">
        <f>'13. NTT BC'!AC79</f>
        <v>RUN</v>
      </c>
      <c r="AD79" s="155" t="str">
        <f>'13. NTT BC'!AD79</f>
        <v>RUN</v>
      </c>
      <c r="AE79" s="155" t="str">
        <f>'13. NTT BC'!AE79</f>
        <v>RUN</v>
      </c>
      <c r="AF79" s="155" t="str">
        <f>'13. NTT BC'!AF79</f>
        <v>RUN</v>
      </c>
      <c r="AG79" s="155" t="str">
        <f>'13. NTT BC'!AG79</f>
        <v>RUN</v>
      </c>
      <c r="AH79" s="155" t="str">
        <f>'13. NTT BC'!AH79</f>
        <v>RUN</v>
      </c>
      <c r="AI79" s="155" t="str">
        <f>'13. NTT BC'!AI79</f>
        <v>RUN</v>
      </c>
      <c r="AJ79" s="155" t="str">
        <f>'13. NTT BC'!AJ79</f>
        <v>RUN</v>
      </c>
      <c r="AK79" s="155" t="str">
        <f>'13. NTT BC'!AK79</f>
        <v>RUN</v>
      </c>
      <c r="AL79" s="155" t="str">
        <f>'13. NTT BC'!AL79</f>
        <v>RUN</v>
      </c>
      <c r="AM79" s="155" t="str">
        <f>'13. NTT BC'!AM79</f>
        <v>RUN</v>
      </c>
      <c r="AN79" s="155" t="str">
        <f>'13. NTT BC'!AN79</f>
        <v>RUN</v>
      </c>
      <c r="AO79" s="155" t="str">
        <f>'13. NTT BC'!AO79</f>
        <v>RUN</v>
      </c>
      <c r="AP79" s="155" t="str">
        <f>'13. NTT BC'!AP79</f>
        <v>RUN</v>
      </c>
      <c r="AQ79" s="155" t="str">
        <f>'13. NTT BC'!AQ79</f>
        <v>RUN</v>
      </c>
      <c r="AR79" s="155" t="str">
        <f>'13. NTT BC'!AR79</f>
        <v>RUN</v>
      </c>
      <c r="AS79" s="155" t="str">
        <f>'13. NTT BC'!AS79</f>
        <v>RUN</v>
      </c>
      <c r="AT79" s="155" t="str">
        <f>'13. NTT BC'!AT79</f>
        <v>RUN</v>
      </c>
      <c r="AU79" s="155" t="str">
        <f>'13. NTT BC'!AU79</f>
        <v>RUN</v>
      </c>
      <c r="AV79" s="155" t="str">
        <f>'13. NTT BC'!AV79</f>
        <v>NA</v>
      </c>
      <c r="AW79" s="155" t="str">
        <f>'13. NTT BC'!AW79</f>
        <v>NA</v>
      </c>
      <c r="AX79" s="155" t="str">
        <f>'13. NTT BC'!AX79</f>
        <v>NA</v>
      </c>
      <c r="AY79" s="155" t="str">
        <f>'13. NTT BC'!AY79</f>
        <v>NA</v>
      </c>
      <c r="AZ79" s="155" t="str">
        <f>'13. NTT BC'!AZ79</f>
        <v>NA</v>
      </c>
      <c r="BA79" s="155" t="str">
        <f>'13. NTT BC'!BA79</f>
        <v>NA</v>
      </c>
      <c r="BB79" s="155" t="str">
        <f>'13. NTT BC'!BB79</f>
        <v>NA</v>
      </c>
      <c r="BC79" s="155" t="str">
        <f>'13. NTT BC'!BC79</f>
        <v>NA</v>
      </c>
      <c r="BD79" s="155" t="str">
        <f>'13. NTT BC'!BD79</f>
        <v>NA</v>
      </c>
      <c r="BE79" s="155" t="str">
        <f>'13. NTT BC'!BE79</f>
        <v>NA</v>
      </c>
      <c r="BF79" s="155" t="str">
        <f>'13. NTT BC'!BF79</f>
        <v>NA</v>
      </c>
      <c r="BG79" s="155" t="str">
        <f>'13. NTT BC'!BG79</f>
        <v>NA</v>
      </c>
      <c r="BH79" s="155" t="str">
        <f>'13. NTT BC'!BH79</f>
        <v>NA</v>
      </c>
      <c r="BI79" s="155" t="str">
        <f>'13. NTT BC'!BI79</f>
        <v>NA</v>
      </c>
      <c r="BJ79" s="155" t="str">
        <f>'13. NTT BC'!BJ79</f>
        <v>NA</v>
      </c>
      <c r="BK79" s="155" t="str">
        <f>'13. NTT BC'!BK79</f>
        <v>NA</v>
      </c>
      <c r="BL79" s="155" t="str">
        <f>'13. NTT BC'!BL79</f>
        <v>NA</v>
      </c>
      <c r="BM79" s="155" t="str">
        <f>'13. NTT BC'!BM79</f>
        <v>NA</v>
      </c>
      <c r="BN79" s="155" t="str">
        <f>'13. NTT BC'!BN79</f>
        <v>NA</v>
      </c>
      <c r="BO79" s="155" t="str">
        <f>'13. NTT BC'!BO79</f>
        <v>NA</v>
      </c>
      <c r="BP79" s="155" t="str">
        <f>'13. NTT BC'!BP79</f>
        <v>NA</v>
      </c>
      <c r="BQ79" s="155" t="str">
        <f>'13. NTT BC'!BQ79</f>
        <v>NA</v>
      </c>
      <c r="BR79" s="155" t="str">
        <f>'13. NTT BC'!BR79</f>
        <v>NA</v>
      </c>
      <c r="BS79" s="155" t="str">
        <f>'13. NTT BC'!BS79</f>
        <v>NA</v>
      </c>
    </row>
    <row r="80" spans="1:71" s="77" customFormat="1" outlineLevel="1">
      <c r="B80" s="356"/>
      <c r="C80" s="360" t="str">
        <f>'13. NTT BC'!C80</f>
        <v>Revenues Ramps-up (end of period)</v>
      </c>
      <c r="D80"/>
      <c r="E80" s="144">
        <f>'13. NTT BC'!E80</f>
        <v>0</v>
      </c>
      <c r="F80" s="144">
        <f>'13. NTT BC'!F80</f>
        <v>0.42857142857142855</v>
      </c>
      <c r="G80" s="144">
        <f>'13. NTT BC'!G80</f>
        <v>1</v>
      </c>
      <c r="H80" s="144">
        <f>'13. NTT BC'!H80</f>
        <v>1</v>
      </c>
      <c r="I80" s="144">
        <f>'13. NTT BC'!I80</f>
        <v>0</v>
      </c>
      <c r="J80" s="144">
        <f>'13. NTT BC'!J80</f>
        <v>0</v>
      </c>
      <c r="K80"/>
      <c r="L80" s="144">
        <f>'13. NTT BC'!L80</f>
        <v>0</v>
      </c>
      <c r="M80" s="144">
        <f>'13. NTT BC'!M80</f>
        <v>0</v>
      </c>
      <c r="N80" s="144">
        <f>'13. NTT BC'!N80</f>
        <v>0</v>
      </c>
      <c r="O80" s="144">
        <f>'13. NTT BC'!O80</f>
        <v>0</v>
      </c>
      <c r="P80" s="144">
        <f>'13. NTT BC'!P80</f>
        <v>0</v>
      </c>
      <c r="Q80" s="144">
        <f>'13. NTT BC'!Q80</f>
        <v>0</v>
      </c>
      <c r="R80" s="144">
        <f>'13. NTT BC'!R80</f>
        <v>0</v>
      </c>
      <c r="S80" s="144">
        <f>'13. NTT BC'!S80</f>
        <v>0.14285714285714285</v>
      </c>
      <c r="T80" s="144">
        <f>'13. NTT BC'!T80</f>
        <v>0.14285714285714285</v>
      </c>
      <c r="U80" s="144">
        <f>'13. NTT BC'!U80</f>
        <v>0.2857142857142857</v>
      </c>
      <c r="V80" s="144">
        <f>'13. NTT BC'!V80</f>
        <v>0.2857142857142857</v>
      </c>
      <c r="W80" s="144">
        <f>'13. NTT BC'!W80</f>
        <v>0.42857142857142855</v>
      </c>
      <c r="X80" s="144">
        <f>'13. NTT BC'!X80</f>
        <v>0.42857142857142855</v>
      </c>
      <c r="Y80" s="144">
        <f>'13. NTT BC'!Y80</f>
        <v>1</v>
      </c>
      <c r="Z80" s="144">
        <f>'13. NTT BC'!Z80</f>
        <v>1</v>
      </c>
      <c r="AA80" s="144">
        <f>'13. NTT BC'!AA80</f>
        <v>1</v>
      </c>
      <c r="AB80" s="144">
        <f>'13. NTT BC'!AB80</f>
        <v>1</v>
      </c>
      <c r="AC80" s="144">
        <f>'13. NTT BC'!AC80</f>
        <v>1</v>
      </c>
      <c r="AD80" s="144">
        <f>'13. NTT BC'!AD80</f>
        <v>1</v>
      </c>
      <c r="AE80" s="144">
        <f>'13. NTT BC'!AE80</f>
        <v>1</v>
      </c>
      <c r="AF80" s="144">
        <f>'13. NTT BC'!AF80</f>
        <v>1</v>
      </c>
      <c r="AG80" s="144">
        <f>'13. NTT BC'!AG80</f>
        <v>1</v>
      </c>
      <c r="AH80" s="144">
        <f>'13. NTT BC'!AH80</f>
        <v>1</v>
      </c>
      <c r="AI80" s="144">
        <f>'13. NTT BC'!AI80</f>
        <v>1</v>
      </c>
      <c r="AJ80" s="144">
        <f>'13. NTT BC'!AJ80</f>
        <v>1</v>
      </c>
      <c r="AK80" s="144">
        <f>'13. NTT BC'!AK80</f>
        <v>1</v>
      </c>
      <c r="AL80" s="144">
        <f>'13. NTT BC'!AL80</f>
        <v>1</v>
      </c>
      <c r="AM80" s="144">
        <f>'13. NTT BC'!AM80</f>
        <v>1</v>
      </c>
      <c r="AN80" s="144">
        <f>'13. NTT BC'!AN80</f>
        <v>1</v>
      </c>
      <c r="AO80" s="144">
        <f>'13. NTT BC'!AO80</f>
        <v>1</v>
      </c>
      <c r="AP80" s="144">
        <f>'13. NTT BC'!AP80</f>
        <v>1</v>
      </c>
      <c r="AQ80" s="144">
        <f>'13. NTT BC'!AQ80</f>
        <v>1</v>
      </c>
      <c r="AR80" s="144">
        <f>'13. NTT BC'!AR80</f>
        <v>1</v>
      </c>
      <c r="AS80" s="144">
        <f>'13. NTT BC'!AS80</f>
        <v>1</v>
      </c>
      <c r="AT80" s="144">
        <f>'13. NTT BC'!AT80</f>
        <v>1</v>
      </c>
      <c r="AU80" s="144">
        <f>'13. NTT BC'!AU80</f>
        <v>1</v>
      </c>
      <c r="AV80" s="144">
        <f>'13. NTT BC'!AV80</f>
        <v>0</v>
      </c>
      <c r="AW80" s="144">
        <f>'13. NTT BC'!AW80</f>
        <v>0</v>
      </c>
      <c r="AX80" s="144">
        <f>'13. NTT BC'!AX80</f>
        <v>0</v>
      </c>
      <c r="AY80" s="144">
        <f>'13. NTT BC'!AY80</f>
        <v>0</v>
      </c>
      <c r="AZ80" s="144">
        <f>'13. NTT BC'!AZ80</f>
        <v>0</v>
      </c>
      <c r="BA80" s="144">
        <f>'13. NTT BC'!BA80</f>
        <v>0</v>
      </c>
      <c r="BB80" s="144">
        <f>'13. NTT BC'!BB80</f>
        <v>0</v>
      </c>
      <c r="BC80" s="144">
        <f>'13. NTT BC'!BC80</f>
        <v>0</v>
      </c>
      <c r="BD80" s="144">
        <f>'13. NTT BC'!BD80</f>
        <v>0</v>
      </c>
      <c r="BE80" s="144">
        <f>'13. NTT BC'!BE80</f>
        <v>0</v>
      </c>
      <c r="BF80" s="144">
        <f>'13. NTT BC'!BF80</f>
        <v>0</v>
      </c>
      <c r="BG80" s="144">
        <f>'13. NTT BC'!BG80</f>
        <v>0</v>
      </c>
      <c r="BH80" s="144">
        <f>'13. NTT BC'!BH80</f>
        <v>0</v>
      </c>
      <c r="BI80" s="144">
        <f>'13. NTT BC'!BI80</f>
        <v>0</v>
      </c>
      <c r="BJ80" s="144">
        <f>'13. NTT BC'!BJ80</f>
        <v>0</v>
      </c>
      <c r="BK80" s="144">
        <f>'13. NTT BC'!BK80</f>
        <v>0</v>
      </c>
      <c r="BL80" s="144">
        <f>'13. NTT BC'!BL80</f>
        <v>0</v>
      </c>
      <c r="BM80" s="144">
        <f>'13. NTT BC'!BM80</f>
        <v>0</v>
      </c>
      <c r="BN80" s="144">
        <f>'13. NTT BC'!BN80</f>
        <v>0</v>
      </c>
      <c r="BO80" s="144">
        <f>'13. NTT BC'!BO80</f>
        <v>0</v>
      </c>
      <c r="BP80" s="144">
        <f>'13. NTT BC'!BP80</f>
        <v>0</v>
      </c>
      <c r="BQ80" s="144">
        <f>'13. NTT BC'!BQ80</f>
        <v>0</v>
      </c>
      <c r="BR80" s="144">
        <f>'13. NTT BC'!BR80</f>
        <v>0</v>
      </c>
      <c r="BS80" s="144">
        <f>'13. NTT BC'!BS80</f>
        <v>0</v>
      </c>
    </row>
    <row r="81" spans="1:71" s="281" customFormat="1" ht="16" outlineLevel="1">
      <c r="A81" s="280"/>
      <c r="B81" s="361" t="str">
        <f>'13. NTT BC'!B81</f>
        <v>1.2 - O&amp;N UC.4. - O&amp;N UC</v>
      </c>
      <c r="C81" s="361" t="str">
        <f>'13. NTT BC'!C81</f>
        <v>CRB &amp; WCB Stage</v>
      </c>
      <c r="D81"/>
      <c r="E81" s="283">
        <f>'13. NTT BC'!E81</f>
        <v>0</v>
      </c>
      <c r="F81" s="283">
        <f>'13. NTT BC'!F81</f>
        <v>1</v>
      </c>
      <c r="G81" s="283">
        <f>'13. NTT BC'!G81</f>
        <v>1</v>
      </c>
      <c r="H81" s="283">
        <f>'13. NTT BC'!H81</f>
        <v>1</v>
      </c>
      <c r="I81" s="283">
        <f>'13. NTT BC'!I81</f>
        <v>0</v>
      </c>
      <c r="J81" s="283">
        <f>'13. NTT BC'!J81</f>
        <v>0</v>
      </c>
      <c r="K81"/>
      <c r="L81" s="283">
        <f>'13. NTT BC'!L81</f>
        <v>0</v>
      </c>
      <c r="M81" s="283">
        <f>'13. NTT BC'!M81</f>
        <v>0</v>
      </c>
      <c r="N81" s="283">
        <f>'13. NTT BC'!N81</f>
        <v>0</v>
      </c>
      <c r="O81" s="283">
        <f>'13. NTT BC'!O81</f>
        <v>0</v>
      </c>
      <c r="P81" s="283">
        <f>'13. NTT BC'!P81</f>
        <v>1</v>
      </c>
      <c r="Q81" s="283">
        <f>'13. NTT BC'!Q81</f>
        <v>1</v>
      </c>
      <c r="R81" s="283">
        <f>'13. NTT BC'!R81</f>
        <v>1</v>
      </c>
      <c r="S81" s="283">
        <f>'13. NTT BC'!S81</f>
        <v>1</v>
      </c>
      <c r="T81" s="283">
        <f>'13. NTT BC'!T81</f>
        <v>1</v>
      </c>
      <c r="U81" s="283">
        <f>'13. NTT BC'!U81</f>
        <v>1</v>
      </c>
      <c r="V81" s="283">
        <f>'13. NTT BC'!V81</f>
        <v>1</v>
      </c>
      <c r="W81" s="283">
        <f>'13. NTT BC'!W81</f>
        <v>1</v>
      </c>
      <c r="X81" s="283">
        <f>'13. NTT BC'!X81</f>
        <v>1</v>
      </c>
      <c r="Y81" s="283">
        <f>'13. NTT BC'!Y81</f>
        <v>1</v>
      </c>
      <c r="Z81" s="283">
        <f>'13. NTT BC'!Z81</f>
        <v>1</v>
      </c>
      <c r="AA81" s="283">
        <f>'13. NTT BC'!AA81</f>
        <v>1</v>
      </c>
      <c r="AB81" s="283">
        <f>'13. NTT BC'!AB81</f>
        <v>1</v>
      </c>
      <c r="AC81" s="283">
        <f>'13. NTT BC'!AC81</f>
        <v>1</v>
      </c>
      <c r="AD81" s="283">
        <f>'13. NTT BC'!AD81</f>
        <v>1</v>
      </c>
      <c r="AE81" s="283">
        <f>'13. NTT BC'!AE81</f>
        <v>1</v>
      </c>
      <c r="AF81" s="283">
        <f>'13. NTT BC'!AF81</f>
        <v>1</v>
      </c>
      <c r="AG81" s="283">
        <f>'13. NTT BC'!AG81</f>
        <v>1</v>
      </c>
      <c r="AH81" s="283">
        <f>'13. NTT BC'!AH81</f>
        <v>1</v>
      </c>
      <c r="AI81" s="283">
        <f>'13. NTT BC'!AI81</f>
        <v>1</v>
      </c>
      <c r="AJ81" s="283">
        <f>'13. NTT BC'!AJ81</f>
        <v>1</v>
      </c>
      <c r="AK81" s="283">
        <f>'13. NTT BC'!AK81</f>
        <v>1</v>
      </c>
      <c r="AL81" s="283">
        <f>'13. NTT BC'!AL81</f>
        <v>1</v>
      </c>
      <c r="AM81" s="283">
        <f>'13. NTT BC'!AM81</f>
        <v>1</v>
      </c>
      <c r="AN81" s="283">
        <f>'13. NTT BC'!AN81</f>
        <v>1</v>
      </c>
      <c r="AO81" s="283">
        <f>'13. NTT BC'!AO81</f>
        <v>1</v>
      </c>
      <c r="AP81" s="283">
        <f>'13. NTT BC'!AP81</f>
        <v>1</v>
      </c>
      <c r="AQ81" s="283">
        <f>'13. NTT BC'!AQ81</f>
        <v>1</v>
      </c>
      <c r="AR81" s="283">
        <f>'13. NTT BC'!AR81</f>
        <v>1</v>
      </c>
      <c r="AS81" s="283">
        <f>'13. NTT BC'!AS81</f>
        <v>1</v>
      </c>
      <c r="AT81" s="283">
        <f>'13. NTT BC'!AT81</f>
        <v>1</v>
      </c>
      <c r="AU81" s="283">
        <f>'13. NTT BC'!AU81</f>
        <v>1</v>
      </c>
      <c r="AV81" s="283">
        <f>'13. NTT BC'!AV81</f>
        <v>0</v>
      </c>
      <c r="AW81" s="283">
        <f>'13. NTT BC'!AW81</f>
        <v>0</v>
      </c>
      <c r="AX81" s="283">
        <f>'13. NTT BC'!AX81</f>
        <v>0</v>
      </c>
      <c r="AY81" s="283">
        <f>'13. NTT BC'!AY81</f>
        <v>0</v>
      </c>
      <c r="AZ81" s="283">
        <f>'13. NTT BC'!AZ81</f>
        <v>0</v>
      </c>
      <c r="BA81" s="283">
        <f>'13. NTT BC'!BA81</f>
        <v>0</v>
      </c>
      <c r="BB81" s="283">
        <f>'13. NTT BC'!BB81</f>
        <v>0</v>
      </c>
      <c r="BC81" s="283">
        <f>'13. NTT BC'!BC81</f>
        <v>0</v>
      </c>
      <c r="BD81" s="283">
        <f>'13. NTT BC'!BD81</f>
        <v>0</v>
      </c>
      <c r="BE81" s="283">
        <f>'13. NTT BC'!BE81</f>
        <v>0</v>
      </c>
      <c r="BF81" s="283">
        <f>'13. NTT BC'!BF81</f>
        <v>0</v>
      </c>
      <c r="BG81" s="283">
        <f>'13. NTT BC'!BG81</f>
        <v>0</v>
      </c>
      <c r="BH81" s="283">
        <f>'13. NTT BC'!BH81</f>
        <v>0</v>
      </c>
      <c r="BI81" s="283">
        <f>'13. NTT BC'!BI81</f>
        <v>0</v>
      </c>
      <c r="BJ81" s="283">
        <f>'13. NTT BC'!BJ81</f>
        <v>0</v>
      </c>
      <c r="BK81" s="283">
        <f>'13. NTT BC'!BK81</f>
        <v>0</v>
      </c>
      <c r="BL81" s="283">
        <f>'13. NTT BC'!BL81</f>
        <v>0</v>
      </c>
      <c r="BM81" s="283">
        <f>'13. NTT BC'!BM81</f>
        <v>0</v>
      </c>
      <c r="BN81" s="283">
        <f>'13. NTT BC'!BN81</f>
        <v>0</v>
      </c>
      <c r="BO81" s="283">
        <f>'13. NTT BC'!BO81</f>
        <v>0</v>
      </c>
      <c r="BP81" s="283">
        <f>'13. NTT BC'!BP81</f>
        <v>0</v>
      </c>
      <c r="BQ81" s="283">
        <f>'13. NTT BC'!BQ81</f>
        <v>0</v>
      </c>
      <c r="BR81" s="283">
        <f>'13. NTT BC'!BR81</f>
        <v>0</v>
      </c>
      <c r="BS81" s="283">
        <f>'13. NTT BC'!BS81</f>
        <v>0</v>
      </c>
    </row>
    <row r="83" spans="1:71" s="5" customFormat="1" ht="21">
      <c r="A83" s="83"/>
      <c r="B83" s="362" t="str">
        <f>'6. INPUT PROJECT'!B296</f>
        <v>5.</v>
      </c>
      <c r="C83" s="363" t="str">
        <f>'6. INPUT PROJECT'!C296</f>
        <v>Project - Customer</v>
      </c>
      <c r="D83"/>
      <c r="E83" s="143" t="str">
        <f t="shared" ref="E83:J83" si="70">E$1</f>
        <v>SUM</v>
      </c>
      <c r="F83" s="143" t="str">
        <f t="shared" si="70"/>
        <v>Year 1</v>
      </c>
      <c r="G83" s="138" t="str">
        <f t="shared" si="70"/>
        <v>Year 2</v>
      </c>
      <c r="H83" s="138" t="str">
        <f t="shared" si="70"/>
        <v>Year 3</v>
      </c>
      <c r="I83" s="138" t="str">
        <f t="shared" si="70"/>
        <v>Year 4</v>
      </c>
      <c r="J83" s="138" t="str">
        <f t="shared" si="70"/>
        <v>Year 5</v>
      </c>
      <c r="K83"/>
      <c r="L83" s="138">
        <f t="shared" ref="L83:AQ83" si="71">L1</f>
        <v>43922</v>
      </c>
      <c r="M83" s="138">
        <f t="shared" si="71"/>
        <v>43952</v>
      </c>
      <c r="N83" s="138">
        <f t="shared" si="71"/>
        <v>43983</v>
      </c>
      <c r="O83" s="138">
        <f t="shared" si="71"/>
        <v>44013</v>
      </c>
      <c r="P83" s="138">
        <f t="shared" si="71"/>
        <v>44044</v>
      </c>
      <c r="Q83" s="138">
        <f t="shared" si="71"/>
        <v>44075</v>
      </c>
      <c r="R83" s="138">
        <f t="shared" si="71"/>
        <v>44105</v>
      </c>
      <c r="S83" s="138">
        <f t="shared" si="71"/>
        <v>44136</v>
      </c>
      <c r="T83" s="138">
        <f t="shared" si="71"/>
        <v>44166</v>
      </c>
      <c r="U83" s="138">
        <f t="shared" si="71"/>
        <v>44197</v>
      </c>
      <c r="V83" s="138">
        <f t="shared" si="71"/>
        <v>44228</v>
      </c>
      <c r="W83" s="138">
        <f t="shared" si="71"/>
        <v>44256</v>
      </c>
      <c r="X83" s="138">
        <f t="shared" si="71"/>
        <v>44287</v>
      </c>
      <c r="Y83" s="138">
        <f t="shared" si="71"/>
        <v>44317</v>
      </c>
      <c r="Z83" s="138">
        <f t="shared" si="71"/>
        <v>44348</v>
      </c>
      <c r="AA83" s="138">
        <f t="shared" si="71"/>
        <v>44378</v>
      </c>
      <c r="AB83" s="138">
        <f t="shared" si="71"/>
        <v>44409</v>
      </c>
      <c r="AC83" s="138">
        <f t="shared" si="71"/>
        <v>44440</v>
      </c>
      <c r="AD83" s="138">
        <f t="shared" si="71"/>
        <v>44470</v>
      </c>
      <c r="AE83" s="138">
        <f t="shared" si="71"/>
        <v>44501</v>
      </c>
      <c r="AF83" s="138">
        <f t="shared" si="71"/>
        <v>44531</v>
      </c>
      <c r="AG83" s="138">
        <f t="shared" si="71"/>
        <v>44562</v>
      </c>
      <c r="AH83" s="138">
        <f t="shared" si="71"/>
        <v>44593</v>
      </c>
      <c r="AI83" s="138">
        <f t="shared" si="71"/>
        <v>44621</v>
      </c>
      <c r="AJ83" s="138">
        <f t="shared" si="71"/>
        <v>44652</v>
      </c>
      <c r="AK83" s="138">
        <f t="shared" si="71"/>
        <v>44682</v>
      </c>
      <c r="AL83" s="138">
        <f t="shared" si="71"/>
        <v>44713</v>
      </c>
      <c r="AM83" s="138">
        <f t="shared" si="71"/>
        <v>44743</v>
      </c>
      <c r="AN83" s="138">
        <f t="shared" si="71"/>
        <v>44774</v>
      </c>
      <c r="AO83" s="138">
        <f t="shared" si="71"/>
        <v>44805</v>
      </c>
      <c r="AP83" s="138">
        <f t="shared" si="71"/>
        <v>44835</v>
      </c>
      <c r="AQ83" s="138">
        <f t="shared" si="71"/>
        <v>44866</v>
      </c>
      <c r="AR83" s="138">
        <f t="shared" ref="AR83:BS83" si="72">AR1</f>
        <v>44896</v>
      </c>
      <c r="AS83" s="138">
        <f t="shared" si="72"/>
        <v>44927</v>
      </c>
      <c r="AT83" s="138">
        <f t="shared" si="72"/>
        <v>44958</v>
      </c>
      <c r="AU83" s="138">
        <f t="shared" si="72"/>
        <v>44986</v>
      </c>
      <c r="AV83" s="138">
        <f t="shared" si="72"/>
        <v>45017</v>
      </c>
      <c r="AW83" s="138">
        <f t="shared" si="72"/>
        <v>45047</v>
      </c>
      <c r="AX83" s="138">
        <f t="shared" si="72"/>
        <v>45078</v>
      </c>
      <c r="AY83" s="138">
        <f t="shared" si="72"/>
        <v>45108</v>
      </c>
      <c r="AZ83" s="138">
        <f t="shared" si="72"/>
        <v>45139</v>
      </c>
      <c r="BA83" s="138">
        <f t="shared" si="72"/>
        <v>45170</v>
      </c>
      <c r="BB83" s="138">
        <f t="shared" si="72"/>
        <v>45200</v>
      </c>
      <c r="BC83" s="138">
        <f t="shared" si="72"/>
        <v>45231</v>
      </c>
      <c r="BD83" s="138">
        <f t="shared" si="72"/>
        <v>45261</v>
      </c>
      <c r="BE83" s="138">
        <f t="shared" si="72"/>
        <v>45292</v>
      </c>
      <c r="BF83" s="138">
        <f t="shared" si="72"/>
        <v>45323</v>
      </c>
      <c r="BG83" s="138">
        <f t="shared" si="72"/>
        <v>45352</v>
      </c>
      <c r="BH83" s="138">
        <f t="shared" si="72"/>
        <v>45383</v>
      </c>
      <c r="BI83" s="138">
        <f t="shared" si="72"/>
        <v>45413</v>
      </c>
      <c r="BJ83" s="138">
        <f t="shared" si="72"/>
        <v>45444</v>
      </c>
      <c r="BK83" s="138">
        <f t="shared" si="72"/>
        <v>45474</v>
      </c>
      <c r="BL83" s="138">
        <f t="shared" si="72"/>
        <v>45505</v>
      </c>
      <c r="BM83" s="138">
        <f t="shared" si="72"/>
        <v>45536</v>
      </c>
      <c r="BN83" s="138">
        <f t="shared" si="72"/>
        <v>45566</v>
      </c>
      <c r="BO83" s="138">
        <f t="shared" si="72"/>
        <v>45597</v>
      </c>
      <c r="BP83" s="138">
        <f t="shared" si="72"/>
        <v>45627</v>
      </c>
      <c r="BQ83" s="138">
        <f t="shared" si="72"/>
        <v>45658</v>
      </c>
      <c r="BR83" s="138">
        <f t="shared" si="72"/>
        <v>45689</v>
      </c>
      <c r="BS83" s="292">
        <f t="shared" si="72"/>
        <v>45717</v>
      </c>
    </row>
    <row r="84" spans="1:71" s="83" customFormat="1" ht="16">
      <c r="B84" s="354" t="str">
        <f>'6. INPUT PROJECT'!C298</f>
        <v>5.1</v>
      </c>
      <c r="C84" s="354" t="str">
        <f>'6. INPUT PROJECT'!D298</f>
        <v>Project - Customer - Capex</v>
      </c>
      <c r="D84"/>
      <c r="E84" s="293">
        <f t="shared" ref="E84:E115" si="73">F84+G84+H84+I84+J84</f>
        <v>0</v>
      </c>
      <c r="F84" s="293">
        <f>SUM(L84:W84)</f>
        <v>0</v>
      </c>
      <c r="G84" s="293">
        <f>SUM(X84:AI84)</f>
        <v>0</v>
      </c>
      <c r="H84" s="293">
        <f>SUM(AJ84:AU84)</f>
        <v>0</v>
      </c>
      <c r="I84" s="293">
        <f>SUM(AV84:BG84)</f>
        <v>0</v>
      </c>
      <c r="J84" s="293">
        <f>SUM(BH84:BS84)</f>
        <v>0</v>
      </c>
      <c r="K84"/>
      <c r="L84" s="294">
        <f t="shared" ref="L84:AQ84" si="74">L85+L86</f>
        <v>0</v>
      </c>
      <c r="M84" s="294">
        <f t="shared" si="74"/>
        <v>0</v>
      </c>
      <c r="N84" s="294">
        <f t="shared" si="74"/>
        <v>0</v>
      </c>
      <c r="O84" s="294">
        <f t="shared" si="74"/>
        <v>0</v>
      </c>
      <c r="P84" s="294">
        <f t="shared" si="74"/>
        <v>0</v>
      </c>
      <c r="Q84" s="294">
        <f t="shared" si="74"/>
        <v>0</v>
      </c>
      <c r="R84" s="294">
        <f t="shared" si="74"/>
        <v>0</v>
      </c>
      <c r="S84" s="294">
        <f t="shared" si="74"/>
        <v>0</v>
      </c>
      <c r="T84" s="294">
        <f t="shared" si="74"/>
        <v>0</v>
      </c>
      <c r="U84" s="294">
        <f t="shared" si="74"/>
        <v>0</v>
      </c>
      <c r="V84" s="294">
        <f t="shared" si="74"/>
        <v>0</v>
      </c>
      <c r="W84" s="294">
        <f t="shared" si="74"/>
        <v>0</v>
      </c>
      <c r="X84" s="294">
        <f t="shared" si="74"/>
        <v>0</v>
      </c>
      <c r="Y84" s="294">
        <f t="shared" si="74"/>
        <v>0</v>
      </c>
      <c r="Z84" s="294">
        <f t="shared" si="74"/>
        <v>0</v>
      </c>
      <c r="AA84" s="294">
        <f t="shared" si="74"/>
        <v>0</v>
      </c>
      <c r="AB84" s="294">
        <f t="shared" si="74"/>
        <v>0</v>
      </c>
      <c r="AC84" s="294">
        <f t="shared" si="74"/>
        <v>0</v>
      </c>
      <c r="AD84" s="294">
        <f t="shared" si="74"/>
        <v>0</v>
      </c>
      <c r="AE84" s="294">
        <f t="shared" si="74"/>
        <v>0</v>
      </c>
      <c r="AF84" s="294">
        <f t="shared" si="74"/>
        <v>0</v>
      </c>
      <c r="AG84" s="294">
        <f t="shared" si="74"/>
        <v>0</v>
      </c>
      <c r="AH84" s="294">
        <f t="shared" si="74"/>
        <v>0</v>
      </c>
      <c r="AI84" s="294">
        <f t="shared" si="74"/>
        <v>0</v>
      </c>
      <c r="AJ84" s="294">
        <f t="shared" si="74"/>
        <v>0</v>
      </c>
      <c r="AK84" s="294">
        <f t="shared" si="74"/>
        <v>0</v>
      </c>
      <c r="AL84" s="294">
        <f t="shared" si="74"/>
        <v>0</v>
      </c>
      <c r="AM84" s="294">
        <f t="shared" si="74"/>
        <v>0</v>
      </c>
      <c r="AN84" s="294">
        <f t="shared" si="74"/>
        <v>0</v>
      </c>
      <c r="AO84" s="294">
        <f t="shared" si="74"/>
        <v>0</v>
      </c>
      <c r="AP84" s="294">
        <f t="shared" si="74"/>
        <v>0</v>
      </c>
      <c r="AQ84" s="294">
        <f t="shared" si="74"/>
        <v>0</v>
      </c>
      <c r="AR84" s="294">
        <f t="shared" ref="AR84:BS84" si="75">AR85+AR86</f>
        <v>0</v>
      </c>
      <c r="AS84" s="294">
        <f t="shared" si="75"/>
        <v>0</v>
      </c>
      <c r="AT84" s="294">
        <f t="shared" si="75"/>
        <v>0</v>
      </c>
      <c r="AU84" s="294">
        <f t="shared" si="75"/>
        <v>0</v>
      </c>
      <c r="AV84" s="294">
        <f t="shared" si="75"/>
        <v>0</v>
      </c>
      <c r="AW84" s="294">
        <f t="shared" si="75"/>
        <v>0</v>
      </c>
      <c r="AX84" s="294">
        <f t="shared" si="75"/>
        <v>0</v>
      </c>
      <c r="AY84" s="294">
        <f t="shared" si="75"/>
        <v>0</v>
      </c>
      <c r="AZ84" s="294">
        <f t="shared" si="75"/>
        <v>0</v>
      </c>
      <c r="BA84" s="294">
        <f t="shared" si="75"/>
        <v>0</v>
      </c>
      <c r="BB84" s="294">
        <f t="shared" si="75"/>
        <v>0</v>
      </c>
      <c r="BC84" s="294">
        <f t="shared" si="75"/>
        <v>0</v>
      </c>
      <c r="BD84" s="294">
        <f t="shared" si="75"/>
        <v>0</v>
      </c>
      <c r="BE84" s="294">
        <f t="shared" si="75"/>
        <v>0</v>
      </c>
      <c r="BF84" s="294">
        <f t="shared" si="75"/>
        <v>0</v>
      </c>
      <c r="BG84" s="294">
        <f t="shared" si="75"/>
        <v>0</v>
      </c>
      <c r="BH84" s="294">
        <f t="shared" si="75"/>
        <v>0</v>
      </c>
      <c r="BI84" s="294">
        <f t="shared" si="75"/>
        <v>0</v>
      </c>
      <c r="BJ84" s="294">
        <f t="shared" si="75"/>
        <v>0</v>
      </c>
      <c r="BK84" s="294">
        <f t="shared" si="75"/>
        <v>0</v>
      </c>
      <c r="BL84" s="294">
        <f t="shared" si="75"/>
        <v>0</v>
      </c>
      <c r="BM84" s="294">
        <f t="shared" si="75"/>
        <v>0</v>
      </c>
      <c r="BN84" s="294">
        <f t="shared" si="75"/>
        <v>0</v>
      </c>
      <c r="BO84" s="294">
        <f t="shared" si="75"/>
        <v>0</v>
      </c>
      <c r="BP84" s="294">
        <f t="shared" si="75"/>
        <v>0</v>
      </c>
      <c r="BQ84" s="294">
        <f t="shared" si="75"/>
        <v>0</v>
      </c>
      <c r="BR84" s="294">
        <f t="shared" si="75"/>
        <v>0</v>
      </c>
      <c r="BS84" s="294">
        <f t="shared" si="75"/>
        <v>0</v>
      </c>
    </row>
    <row r="85" spans="1:71" s="79" customFormat="1" ht="16" outlineLevel="1">
      <c r="A85" s="83"/>
      <c r="B85" s="364" t="str">
        <f>'6. INPUT PROJECT'!D300</f>
        <v>5.1.1</v>
      </c>
      <c r="C85" s="365" t="str">
        <f>'6. INPUT PROJECT'!E300</f>
        <v>Project - Customer - Capex - Procured from NTT</v>
      </c>
      <c r="D85"/>
      <c r="E85" s="295">
        <f>F85+G85+H85+I85+J85</f>
        <v>0</v>
      </c>
      <c r="F85" s="295">
        <f>SUM(L85:W85)</f>
        <v>0</v>
      </c>
      <c r="G85" s="295">
        <f>SUM(X85:AI85)</f>
        <v>0</v>
      </c>
      <c r="H85" s="295">
        <f>SUM(AJ85:AU85)</f>
        <v>0</v>
      </c>
      <c r="I85" s="295">
        <f>SUM(AV85:BG85)</f>
        <v>0</v>
      </c>
      <c r="J85" s="295">
        <f>SUM(BH85:BS85)</f>
        <v>0</v>
      </c>
      <c r="K85"/>
      <c r="L85" s="296">
        <f>'13. NTT BC'!L85</f>
        <v>0</v>
      </c>
      <c r="M85" s="296">
        <f>'13. NTT BC'!M85</f>
        <v>0</v>
      </c>
      <c r="N85" s="296">
        <f>'13. NTT BC'!N85</f>
        <v>0</v>
      </c>
      <c r="O85" s="296">
        <f>'13. NTT BC'!O85</f>
        <v>0</v>
      </c>
      <c r="P85" s="296">
        <f>'13. NTT BC'!P85</f>
        <v>0</v>
      </c>
      <c r="Q85" s="296">
        <f>'13. NTT BC'!Q85</f>
        <v>0</v>
      </c>
      <c r="R85" s="296">
        <f>'13. NTT BC'!R85</f>
        <v>0</v>
      </c>
      <c r="S85" s="296">
        <f>'13. NTT BC'!S85</f>
        <v>0</v>
      </c>
      <c r="T85" s="296">
        <f>'13. NTT BC'!T85</f>
        <v>0</v>
      </c>
      <c r="U85" s="296">
        <f>'13. NTT BC'!U85</f>
        <v>0</v>
      </c>
      <c r="V85" s="296">
        <f>'13. NTT BC'!V85</f>
        <v>0</v>
      </c>
      <c r="W85" s="296">
        <f>'13. NTT BC'!W85</f>
        <v>0</v>
      </c>
      <c r="X85" s="296">
        <f>'13. NTT BC'!X85</f>
        <v>0</v>
      </c>
      <c r="Y85" s="296">
        <f>'13. NTT BC'!Y85</f>
        <v>0</v>
      </c>
      <c r="Z85" s="296">
        <f>'13. NTT BC'!Z85</f>
        <v>0</v>
      </c>
      <c r="AA85" s="296">
        <f>'13. NTT BC'!AA85</f>
        <v>0</v>
      </c>
      <c r="AB85" s="296">
        <f>'13. NTT BC'!AB85</f>
        <v>0</v>
      </c>
      <c r="AC85" s="296">
        <f>'13. NTT BC'!AC85</f>
        <v>0</v>
      </c>
      <c r="AD85" s="296">
        <f>'13. NTT BC'!AD85</f>
        <v>0</v>
      </c>
      <c r="AE85" s="296">
        <f>'13. NTT BC'!AE85</f>
        <v>0</v>
      </c>
      <c r="AF85" s="296">
        <f>'13. NTT BC'!AF85</f>
        <v>0</v>
      </c>
      <c r="AG85" s="296">
        <f>'13. NTT BC'!AG85</f>
        <v>0</v>
      </c>
      <c r="AH85" s="296">
        <f>'13. NTT BC'!AH85</f>
        <v>0</v>
      </c>
      <c r="AI85" s="296">
        <f>'13. NTT BC'!AI85</f>
        <v>0</v>
      </c>
      <c r="AJ85" s="296">
        <f>'13. NTT BC'!AJ85</f>
        <v>0</v>
      </c>
      <c r="AK85" s="296">
        <f>'13. NTT BC'!AK85</f>
        <v>0</v>
      </c>
      <c r="AL85" s="296">
        <f>'13. NTT BC'!AL85</f>
        <v>0</v>
      </c>
      <c r="AM85" s="296">
        <f>'13. NTT BC'!AM85</f>
        <v>0</v>
      </c>
      <c r="AN85" s="296">
        <f>'13. NTT BC'!AN85</f>
        <v>0</v>
      </c>
      <c r="AO85" s="296">
        <f>'13. NTT BC'!AO85</f>
        <v>0</v>
      </c>
      <c r="AP85" s="296">
        <f>'13. NTT BC'!AP85</f>
        <v>0</v>
      </c>
      <c r="AQ85" s="296">
        <f>'13. NTT BC'!AQ85</f>
        <v>0</v>
      </c>
      <c r="AR85" s="296">
        <f>'13. NTT BC'!AR85</f>
        <v>0</v>
      </c>
      <c r="AS85" s="296">
        <f>'13. NTT BC'!AS85</f>
        <v>0</v>
      </c>
      <c r="AT85" s="296">
        <f>'13. NTT BC'!AT85</f>
        <v>0</v>
      </c>
      <c r="AU85" s="296">
        <f>'13. NTT BC'!AU85</f>
        <v>0</v>
      </c>
      <c r="AV85" s="296">
        <f>'13. NTT BC'!AV85</f>
        <v>0</v>
      </c>
      <c r="AW85" s="296">
        <f>'13. NTT BC'!AW85</f>
        <v>0</v>
      </c>
      <c r="AX85" s="296">
        <f>'13. NTT BC'!AX85</f>
        <v>0</v>
      </c>
      <c r="AY85" s="296">
        <f>'13. NTT BC'!AY85</f>
        <v>0</v>
      </c>
      <c r="AZ85" s="296">
        <f>'13. NTT BC'!AZ85</f>
        <v>0</v>
      </c>
      <c r="BA85" s="296">
        <f>'13. NTT BC'!BA85</f>
        <v>0</v>
      </c>
      <c r="BB85" s="296">
        <f>'13. NTT BC'!BB85</f>
        <v>0</v>
      </c>
      <c r="BC85" s="296">
        <f>'13. NTT BC'!BC85</f>
        <v>0</v>
      </c>
      <c r="BD85" s="296">
        <f>'13. NTT BC'!BD85</f>
        <v>0</v>
      </c>
      <c r="BE85" s="296">
        <f>'13. NTT BC'!BE85</f>
        <v>0</v>
      </c>
      <c r="BF85" s="296">
        <f>'13. NTT BC'!BF85</f>
        <v>0</v>
      </c>
      <c r="BG85" s="296">
        <f>'13. NTT BC'!BG85</f>
        <v>0</v>
      </c>
      <c r="BH85" s="296">
        <f>'13. NTT BC'!BH85</f>
        <v>0</v>
      </c>
      <c r="BI85" s="296">
        <f>'13. NTT BC'!BI85</f>
        <v>0</v>
      </c>
      <c r="BJ85" s="296">
        <f>'13. NTT BC'!BJ85</f>
        <v>0</v>
      </c>
      <c r="BK85" s="296">
        <f>'13. NTT BC'!BK85</f>
        <v>0</v>
      </c>
      <c r="BL85" s="296">
        <f>'13. NTT BC'!BL85</f>
        <v>0</v>
      </c>
      <c r="BM85" s="296">
        <f>'13. NTT BC'!BM85</f>
        <v>0</v>
      </c>
      <c r="BN85" s="296">
        <f>'13. NTT BC'!BN85</f>
        <v>0</v>
      </c>
      <c r="BO85" s="296">
        <f>'13. NTT BC'!BO85</f>
        <v>0</v>
      </c>
      <c r="BP85" s="296">
        <f>'13. NTT BC'!BP85</f>
        <v>0</v>
      </c>
      <c r="BQ85" s="296">
        <f>'13. NTT BC'!BQ85</f>
        <v>0</v>
      </c>
      <c r="BR85" s="296">
        <f>'13. NTT BC'!BR85</f>
        <v>0</v>
      </c>
      <c r="BS85" s="296">
        <f>'13. NTT BC'!BS85</f>
        <v>0</v>
      </c>
    </row>
    <row r="86" spans="1:71" s="79" customFormat="1" ht="16" outlineLevel="1">
      <c r="A86" s="83"/>
      <c r="B86" s="352" t="str">
        <f>'6. INPUT PROJECT'!D302</f>
        <v>5.1.2</v>
      </c>
      <c r="C86" s="366" t="str">
        <f>'6. INPUT PROJECT'!E302</f>
        <v>Project - Customer - Capex - Procured from outside NTT</v>
      </c>
      <c r="D86"/>
      <c r="E86" s="296">
        <f t="shared" si="73"/>
        <v>0</v>
      </c>
      <c r="F86" s="296">
        <f t="shared" ref="F86:F97" si="76">SUM(L86:W86)</f>
        <v>0</v>
      </c>
      <c r="G86" s="296">
        <f t="shared" ref="G86:G97" si="77">SUM(X86:AI86)</f>
        <v>0</v>
      </c>
      <c r="H86" s="296">
        <f t="shared" ref="H86:H97" si="78">SUM(AJ86:AU86)</f>
        <v>0</v>
      </c>
      <c r="I86" s="296">
        <f t="shared" ref="I86:I97" si="79">SUM(AV86:BG86)</f>
        <v>0</v>
      </c>
      <c r="J86" s="296">
        <f t="shared" ref="J86:J97" si="80">SUM(BH86:BS86)</f>
        <v>0</v>
      </c>
      <c r="K86"/>
      <c r="L86" s="296">
        <f t="shared" ref="L86:AQ86" si="81">SUM(L87:L96)</f>
        <v>0</v>
      </c>
      <c r="M86" s="296">
        <f t="shared" si="81"/>
        <v>0</v>
      </c>
      <c r="N86" s="296">
        <f t="shared" si="81"/>
        <v>0</v>
      </c>
      <c r="O86" s="296">
        <f t="shared" si="81"/>
        <v>0</v>
      </c>
      <c r="P86" s="296">
        <f t="shared" si="81"/>
        <v>0</v>
      </c>
      <c r="Q86" s="296">
        <f t="shared" si="81"/>
        <v>0</v>
      </c>
      <c r="R86" s="296">
        <f t="shared" si="81"/>
        <v>0</v>
      </c>
      <c r="S86" s="296">
        <f t="shared" si="81"/>
        <v>0</v>
      </c>
      <c r="T86" s="296">
        <f t="shared" si="81"/>
        <v>0</v>
      </c>
      <c r="U86" s="296">
        <f t="shared" si="81"/>
        <v>0</v>
      </c>
      <c r="V86" s="296">
        <f t="shared" si="81"/>
        <v>0</v>
      </c>
      <c r="W86" s="296">
        <f t="shared" si="81"/>
        <v>0</v>
      </c>
      <c r="X86" s="296">
        <f t="shared" si="81"/>
        <v>0</v>
      </c>
      <c r="Y86" s="296">
        <f t="shared" si="81"/>
        <v>0</v>
      </c>
      <c r="Z86" s="296">
        <f t="shared" si="81"/>
        <v>0</v>
      </c>
      <c r="AA86" s="296">
        <f t="shared" si="81"/>
        <v>0</v>
      </c>
      <c r="AB86" s="296">
        <f t="shared" si="81"/>
        <v>0</v>
      </c>
      <c r="AC86" s="296">
        <f t="shared" si="81"/>
        <v>0</v>
      </c>
      <c r="AD86" s="296">
        <f t="shared" si="81"/>
        <v>0</v>
      </c>
      <c r="AE86" s="296">
        <f t="shared" si="81"/>
        <v>0</v>
      </c>
      <c r="AF86" s="296">
        <f t="shared" si="81"/>
        <v>0</v>
      </c>
      <c r="AG86" s="296">
        <f t="shared" si="81"/>
        <v>0</v>
      </c>
      <c r="AH86" s="296">
        <f t="shared" si="81"/>
        <v>0</v>
      </c>
      <c r="AI86" s="296">
        <f t="shared" si="81"/>
        <v>0</v>
      </c>
      <c r="AJ86" s="296">
        <f t="shared" si="81"/>
        <v>0</v>
      </c>
      <c r="AK86" s="296">
        <f t="shared" si="81"/>
        <v>0</v>
      </c>
      <c r="AL86" s="296">
        <f t="shared" si="81"/>
        <v>0</v>
      </c>
      <c r="AM86" s="296">
        <f t="shared" si="81"/>
        <v>0</v>
      </c>
      <c r="AN86" s="296">
        <f t="shared" si="81"/>
        <v>0</v>
      </c>
      <c r="AO86" s="296">
        <f t="shared" si="81"/>
        <v>0</v>
      </c>
      <c r="AP86" s="296">
        <f t="shared" si="81"/>
        <v>0</v>
      </c>
      <c r="AQ86" s="296">
        <f t="shared" si="81"/>
        <v>0</v>
      </c>
      <c r="AR86" s="296">
        <f t="shared" ref="AR86:BS86" si="82">SUM(AR87:AR96)</f>
        <v>0</v>
      </c>
      <c r="AS86" s="296">
        <f t="shared" si="82"/>
        <v>0</v>
      </c>
      <c r="AT86" s="296">
        <f t="shared" si="82"/>
        <v>0</v>
      </c>
      <c r="AU86" s="296">
        <f t="shared" si="82"/>
        <v>0</v>
      </c>
      <c r="AV86" s="296">
        <f t="shared" si="82"/>
        <v>0</v>
      </c>
      <c r="AW86" s="296">
        <f t="shared" si="82"/>
        <v>0</v>
      </c>
      <c r="AX86" s="296">
        <f t="shared" si="82"/>
        <v>0</v>
      </c>
      <c r="AY86" s="296">
        <f t="shared" si="82"/>
        <v>0</v>
      </c>
      <c r="AZ86" s="296">
        <f t="shared" si="82"/>
        <v>0</v>
      </c>
      <c r="BA86" s="296">
        <f t="shared" si="82"/>
        <v>0</v>
      </c>
      <c r="BB86" s="296">
        <f t="shared" si="82"/>
        <v>0</v>
      </c>
      <c r="BC86" s="296">
        <f t="shared" si="82"/>
        <v>0</v>
      </c>
      <c r="BD86" s="296">
        <f t="shared" si="82"/>
        <v>0</v>
      </c>
      <c r="BE86" s="296">
        <f t="shared" si="82"/>
        <v>0</v>
      </c>
      <c r="BF86" s="296">
        <f t="shared" si="82"/>
        <v>0</v>
      </c>
      <c r="BG86" s="296">
        <f t="shared" si="82"/>
        <v>0</v>
      </c>
      <c r="BH86" s="296">
        <f t="shared" si="82"/>
        <v>0</v>
      </c>
      <c r="BI86" s="296">
        <f t="shared" si="82"/>
        <v>0</v>
      </c>
      <c r="BJ86" s="296">
        <f t="shared" si="82"/>
        <v>0</v>
      </c>
      <c r="BK86" s="296">
        <f t="shared" si="82"/>
        <v>0</v>
      </c>
      <c r="BL86" s="296">
        <f t="shared" si="82"/>
        <v>0</v>
      </c>
      <c r="BM86" s="296">
        <f t="shared" si="82"/>
        <v>0</v>
      </c>
      <c r="BN86" s="296">
        <f t="shared" si="82"/>
        <v>0</v>
      </c>
      <c r="BO86" s="296">
        <f t="shared" si="82"/>
        <v>0</v>
      </c>
      <c r="BP86" s="296">
        <f t="shared" si="82"/>
        <v>0</v>
      </c>
      <c r="BQ86" s="296">
        <f t="shared" si="82"/>
        <v>0</v>
      </c>
      <c r="BR86" s="296">
        <f t="shared" si="82"/>
        <v>0</v>
      </c>
      <c r="BS86" s="296">
        <f t="shared" si="82"/>
        <v>0</v>
      </c>
    </row>
    <row r="87" spans="1:71" s="80" customFormat="1" ht="16" outlineLevel="2">
      <c r="A87" s="83"/>
      <c r="B87" s="367" t="str">
        <f>'6. INPUT PROJECT'!D306</f>
        <v>Project-5.1.2-Item #1</v>
      </c>
      <c r="C87" s="368" t="str">
        <f>'6. INPUT PROJECT'!E306</f>
        <v>Item #1</v>
      </c>
      <c r="D87"/>
      <c r="E87" s="297">
        <f t="shared" si="73"/>
        <v>0</v>
      </c>
      <c r="F87" s="297">
        <f t="shared" si="76"/>
        <v>0</v>
      </c>
      <c r="G87" s="297">
        <f t="shared" si="77"/>
        <v>0</v>
      </c>
      <c r="H87" s="297">
        <f t="shared" si="78"/>
        <v>0</v>
      </c>
      <c r="I87" s="297">
        <f t="shared" si="79"/>
        <v>0</v>
      </c>
      <c r="J87" s="297">
        <f t="shared" si="80"/>
        <v>0</v>
      </c>
      <c r="K87"/>
      <c r="L87" s="297">
        <f>'13. NTT BC'!L$72*'6. INPUT PROJECT'!$K306*'6. INPUT PROJECT'!$L306</f>
        <v>0</v>
      </c>
      <c r="M87" s="297">
        <f>'13. NTT BC'!M$72*'6. INPUT PROJECT'!$K306*'6. INPUT PROJECT'!$L306</f>
        <v>0</v>
      </c>
      <c r="N87" s="297">
        <f>'13. NTT BC'!N$72*'6. INPUT PROJECT'!$K306*'6. INPUT PROJECT'!$L306</f>
        <v>0</v>
      </c>
      <c r="O87" s="297">
        <f>'13. NTT BC'!O$72*'6. INPUT PROJECT'!$K306*'6. INPUT PROJECT'!$L306</f>
        <v>0</v>
      </c>
      <c r="P87" s="297">
        <f>'13. NTT BC'!P$72*'6. INPUT PROJECT'!$K306*'6. INPUT PROJECT'!$L306</f>
        <v>0</v>
      </c>
      <c r="Q87" s="297">
        <f>'13. NTT BC'!Q$72*'6. INPUT PROJECT'!$K306*'6. INPUT PROJECT'!$L306</f>
        <v>0</v>
      </c>
      <c r="R87" s="297">
        <f>'13. NTT BC'!R$72*'6. INPUT PROJECT'!$K306*'6. INPUT PROJECT'!$L306</f>
        <v>0</v>
      </c>
      <c r="S87" s="297">
        <f>'13. NTT BC'!S$72*'6. INPUT PROJECT'!$K306*'6. INPUT PROJECT'!$L306</f>
        <v>0</v>
      </c>
      <c r="T87" s="297">
        <f>'13. NTT BC'!T$72*'6. INPUT PROJECT'!$K306*'6. INPUT PROJECT'!$L306</f>
        <v>0</v>
      </c>
      <c r="U87" s="297">
        <f>'13. NTT BC'!U$72*'6. INPUT PROJECT'!$K306*'6. INPUT PROJECT'!$L306</f>
        <v>0</v>
      </c>
      <c r="V87" s="297">
        <f>'13. NTT BC'!V$72*'6. INPUT PROJECT'!$K306*'6. INPUT PROJECT'!$L306</f>
        <v>0</v>
      </c>
      <c r="W87" s="297">
        <f>'13. NTT BC'!W$72*'6. INPUT PROJECT'!$K306*'6. INPUT PROJECT'!$L306</f>
        <v>0</v>
      </c>
      <c r="X87" s="297">
        <f>'13. NTT BC'!X$72*'6. INPUT PROJECT'!$K306*'6. INPUT PROJECT'!$L306</f>
        <v>0</v>
      </c>
      <c r="Y87" s="297">
        <f>'13. NTT BC'!Y$72*'6. INPUT PROJECT'!$K306*'6. INPUT PROJECT'!$L306</f>
        <v>0</v>
      </c>
      <c r="Z87" s="297">
        <f>'13. NTT BC'!Z$72*'6. INPUT PROJECT'!$K306*'6. INPUT PROJECT'!$L306</f>
        <v>0</v>
      </c>
      <c r="AA87" s="297">
        <f>'13. NTT BC'!AA$72*'6. INPUT PROJECT'!$K306*'6. INPUT PROJECT'!$L306</f>
        <v>0</v>
      </c>
      <c r="AB87" s="297">
        <f>'13. NTT BC'!AB$72*'6. INPUT PROJECT'!$K306*'6. INPUT PROJECT'!$L306</f>
        <v>0</v>
      </c>
      <c r="AC87" s="297">
        <f>'13. NTT BC'!AC$72*'6. INPUT PROJECT'!$K306*'6. INPUT PROJECT'!$L306</f>
        <v>0</v>
      </c>
      <c r="AD87" s="297">
        <f>'13. NTT BC'!AD$72*'6. INPUT PROJECT'!$K306*'6. INPUT PROJECT'!$L306</f>
        <v>0</v>
      </c>
      <c r="AE87" s="297">
        <f>'13. NTT BC'!AE$72*'6. INPUT PROJECT'!$K306*'6. INPUT PROJECT'!$L306</f>
        <v>0</v>
      </c>
      <c r="AF87" s="297">
        <f>'13. NTT BC'!AF$72*'6. INPUT PROJECT'!$K306*'6. INPUT PROJECT'!$L306</f>
        <v>0</v>
      </c>
      <c r="AG87" s="297">
        <f>'13. NTT BC'!AG$72*'6. INPUT PROJECT'!$K306*'6. INPUT PROJECT'!$L306</f>
        <v>0</v>
      </c>
      <c r="AH87" s="297">
        <f>'13. NTT BC'!AH$72*'6. INPUT PROJECT'!$K306*'6. INPUT PROJECT'!$L306</f>
        <v>0</v>
      </c>
      <c r="AI87" s="297">
        <f>'13. NTT BC'!AI$72*'6. INPUT PROJECT'!$K306*'6. INPUT PROJECT'!$L306</f>
        <v>0</v>
      </c>
      <c r="AJ87" s="297">
        <f>'13. NTT BC'!AJ$72*'6. INPUT PROJECT'!$K306*'6. INPUT PROJECT'!$L306</f>
        <v>0</v>
      </c>
      <c r="AK87" s="297">
        <f>'13. NTT BC'!AK$72*'6. INPUT PROJECT'!$K306*'6. INPUT PROJECT'!$L306</f>
        <v>0</v>
      </c>
      <c r="AL87" s="297">
        <f>'13. NTT BC'!AL$72*'6. INPUT PROJECT'!$K306*'6. INPUT PROJECT'!$L306</f>
        <v>0</v>
      </c>
      <c r="AM87" s="297">
        <f>'13. NTT BC'!AM$72*'6. INPUT PROJECT'!$K306*'6. INPUT PROJECT'!$L306</f>
        <v>0</v>
      </c>
      <c r="AN87" s="297">
        <f>'13. NTT BC'!AN$72*'6. INPUT PROJECT'!$K306*'6. INPUT PROJECT'!$L306</f>
        <v>0</v>
      </c>
      <c r="AO87" s="297">
        <f>'13. NTT BC'!AO$72*'6. INPUT PROJECT'!$K306*'6. INPUT PROJECT'!$L306</f>
        <v>0</v>
      </c>
      <c r="AP87" s="297">
        <f>'13. NTT BC'!AP$72*'6. INPUT PROJECT'!$K306*'6. INPUT PROJECT'!$L306</f>
        <v>0</v>
      </c>
      <c r="AQ87" s="297">
        <f>'13. NTT BC'!AQ$72*'6. INPUT PROJECT'!$K306*'6. INPUT PROJECT'!$L306</f>
        <v>0</v>
      </c>
      <c r="AR87" s="297">
        <f>'13. NTT BC'!AR$72*'6. INPUT PROJECT'!$K306*'6. INPUT PROJECT'!$L306</f>
        <v>0</v>
      </c>
      <c r="AS87" s="297">
        <f>'13. NTT BC'!AS$72*'6. INPUT PROJECT'!$K306*'6. INPUT PROJECT'!$L306</f>
        <v>0</v>
      </c>
      <c r="AT87" s="297">
        <f>'13. NTT BC'!AT$72*'6. INPUT PROJECT'!$K306*'6. INPUT PROJECT'!$L306</f>
        <v>0</v>
      </c>
      <c r="AU87" s="297">
        <f>'13. NTT BC'!AU$72*'6. INPUT PROJECT'!$K306*'6. INPUT PROJECT'!$L306</f>
        <v>0</v>
      </c>
      <c r="AV87" s="297">
        <f>'13. NTT BC'!AV$72*'6. INPUT PROJECT'!$K306*'6. INPUT PROJECT'!$L306</f>
        <v>0</v>
      </c>
      <c r="AW87" s="297">
        <f>'13. NTT BC'!AW$72*'6. INPUT PROJECT'!$K306*'6. INPUT PROJECT'!$L306</f>
        <v>0</v>
      </c>
      <c r="AX87" s="297">
        <f>'13. NTT BC'!AX$72*'6. INPUT PROJECT'!$K306*'6. INPUT PROJECT'!$L306</f>
        <v>0</v>
      </c>
      <c r="AY87" s="297">
        <f>'13. NTT BC'!AY$72*'6. INPUT PROJECT'!$K306*'6. INPUT PROJECT'!$L306</f>
        <v>0</v>
      </c>
      <c r="AZ87" s="297">
        <f>'13. NTT BC'!AZ$72*'6. INPUT PROJECT'!$K306*'6. INPUT PROJECT'!$L306</f>
        <v>0</v>
      </c>
      <c r="BA87" s="297">
        <f>'13. NTT BC'!BA$72*'6. INPUT PROJECT'!$K306*'6. INPUT PROJECT'!$L306</f>
        <v>0</v>
      </c>
      <c r="BB87" s="297">
        <f>'13. NTT BC'!BB$72*'6. INPUT PROJECT'!$K306*'6. INPUT PROJECT'!$L306</f>
        <v>0</v>
      </c>
      <c r="BC87" s="297">
        <f>'13. NTT BC'!BC$72*'6. INPUT PROJECT'!$K306*'6. INPUT PROJECT'!$L306</f>
        <v>0</v>
      </c>
      <c r="BD87" s="297">
        <f>'13. NTT BC'!BD$72*'6. INPUT PROJECT'!$K306*'6. INPUT PROJECT'!$L306</f>
        <v>0</v>
      </c>
      <c r="BE87" s="297">
        <f>'13. NTT BC'!BE$72*'6. INPUT PROJECT'!$K306*'6. INPUT PROJECT'!$L306</f>
        <v>0</v>
      </c>
      <c r="BF87" s="297">
        <f>'13. NTT BC'!BF$72*'6. INPUT PROJECT'!$K306*'6. INPUT PROJECT'!$L306</f>
        <v>0</v>
      </c>
      <c r="BG87" s="297">
        <f>'13. NTT BC'!BG$72*'6. INPUT PROJECT'!$K306*'6. INPUT PROJECT'!$L306</f>
        <v>0</v>
      </c>
      <c r="BH87" s="297">
        <f>'13. NTT BC'!BH$72*'6. INPUT PROJECT'!$K306*'6. INPUT PROJECT'!$L306</f>
        <v>0</v>
      </c>
      <c r="BI87" s="297">
        <f>'13. NTT BC'!BI$72*'6. INPUT PROJECT'!$K306*'6. INPUT PROJECT'!$L306</f>
        <v>0</v>
      </c>
      <c r="BJ87" s="297">
        <f>'13. NTT BC'!BJ$72*'6. INPUT PROJECT'!$K306*'6. INPUT PROJECT'!$L306</f>
        <v>0</v>
      </c>
      <c r="BK87" s="297">
        <f>'13. NTT BC'!BK$72*'6. INPUT PROJECT'!$K306*'6. INPUT PROJECT'!$L306</f>
        <v>0</v>
      </c>
      <c r="BL87" s="297">
        <f>'13. NTT BC'!BL$72*'6. INPUT PROJECT'!$K306*'6. INPUT PROJECT'!$L306</f>
        <v>0</v>
      </c>
      <c r="BM87" s="297">
        <f>'13. NTT BC'!BM$72*'6. INPUT PROJECT'!$K306*'6. INPUT PROJECT'!$L306</f>
        <v>0</v>
      </c>
      <c r="BN87" s="297">
        <f>'13. NTT BC'!BN$72*'6. INPUT PROJECT'!$K306*'6. INPUT PROJECT'!$L306</f>
        <v>0</v>
      </c>
      <c r="BO87" s="297">
        <f>'13. NTT BC'!BO$72*'6. INPUT PROJECT'!$K306*'6. INPUT PROJECT'!$L306</f>
        <v>0</v>
      </c>
      <c r="BP87" s="297">
        <f>'13. NTT BC'!BP$72*'6. INPUT PROJECT'!$K306*'6. INPUT PROJECT'!$L306</f>
        <v>0</v>
      </c>
      <c r="BQ87" s="297">
        <f>'13. NTT BC'!BQ$72*'6. INPUT PROJECT'!$K306*'6. INPUT PROJECT'!$L306</f>
        <v>0</v>
      </c>
      <c r="BR87" s="297">
        <f>'13. NTT BC'!BR$72*'6. INPUT PROJECT'!$K306*'6. INPUT PROJECT'!$L306</f>
        <v>0</v>
      </c>
      <c r="BS87" s="297">
        <f>'13. NTT BC'!BS$72*'6. INPUT PROJECT'!$K306*'6. INPUT PROJECT'!$L306</f>
        <v>0</v>
      </c>
    </row>
    <row r="88" spans="1:71" s="80" customFormat="1" ht="16" outlineLevel="2">
      <c r="A88" s="83"/>
      <c r="B88" s="367" t="str">
        <f>'6. INPUT PROJECT'!D307</f>
        <v>Project-5.1.2-Item #2</v>
      </c>
      <c r="C88" s="368" t="str">
        <f>'6. INPUT PROJECT'!E307</f>
        <v>Item #2</v>
      </c>
      <c r="D88"/>
      <c r="E88" s="297">
        <f t="shared" si="73"/>
        <v>0</v>
      </c>
      <c r="F88" s="297">
        <f t="shared" si="76"/>
        <v>0</v>
      </c>
      <c r="G88" s="297">
        <f t="shared" si="77"/>
        <v>0</v>
      </c>
      <c r="H88" s="297">
        <f t="shared" si="78"/>
        <v>0</v>
      </c>
      <c r="I88" s="297">
        <f t="shared" si="79"/>
        <v>0</v>
      </c>
      <c r="J88" s="297">
        <f t="shared" si="80"/>
        <v>0</v>
      </c>
      <c r="K88"/>
      <c r="L88" s="297">
        <f>'13. NTT BC'!L$72*'6. INPUT PROJECT'!$K307*'6. INPUT PROJECT'!$L307</f>
        <v>0</v>
      </c>
      <c r="M88" s="297">
        <f>'13. NTT BC'!M$72*'6. INPUT PROJECT'!$K307*'6. INPUT PROJECT'!$L307</f>
        <v>0</v>
      </c>
      <c r="N88" s="297">
        <f>'13. NTT BC'!N$72*'6. INPUT PROJECT'!$K307*'6. INPUT PROJECT'!$L307</f>
        <v>0</v>
      </c>
      <c r="O88" s="297">
        <f>'13. NTT BC'!O$72*'6. INPUT PROJECT'!$K307*'6. INPUT PROJECT'!$L307</f>
        <v>0</v>
      </c>
      <c r="P88" s="297">
        <f>'13. NTT BC'!P$72*'6. INPUT PROJECT'!$K307*'6. INPUT PROJECT'!$L307</f>
        <v>0</v>
      </c>
      <c r="Q88" s="297">
        <f>'13. NTT BC'!Q$72*'6. INPUT PROJECT'!$K307*'6. INPUT PROJECT'!$L307</f>
        <v>0</v>
      </c>
      <c r="R88" s="297">
        <f>'13. NTT BC'!R$72*'6. INPUT PROJECT'!$K307*'6. INPUT PROJECT'!$L307</f>
        <v>0</v>
      </c>
      <c r="S88" s="297">
        <f>'13. NTT BC'!S$72*'6. INPUT PROJECT'!$K307*'6. INPUT PROJECT'!$L307</f>
        <v>0</v>
      </c>
      <c r="T88" s="297">
        <f>'13. NTT BC'!T$72*'6. INPUT PROJECT'!$K307*'6. INPUT PROJECT'!$L307</f>
        <v>0</v>
      </c>
      <c r="U88" s="297">
        <f>'13. NTT BC'!U$72*'6. INPUT PROJECT'!$K307*'6. INPUT PROJECT'!$L307</f>
        <v>0</v>
      </c>
      <c r="V88" s="297">
        <f>'13. NTT BC'!V$72*'6. INPUT PROJECT'!$K307*'6. INPUT PROJECT'!$L307</f>
        <v>0</v>
      </c>
      <c r="W88" s="297">
        <f>'13. NTT BC'!W$72*'6. INPUT PROJECT'!$K307*'6. INPUT PROJECT'!$L307</f>
        <v>0</v>
      </c>
      <c r="X88" s="297">
        <f>'13. NTT BC'!X$72*'6. INPUT PROJECT'!$K307*'6. INPUT PROJECT'!$L307</f>
        <v>0</v>
      </c>
      <c r="Y88" s="297">
        <f>'13. NTT BC'!Y$72*'6. INPUT PROJECT'!$K307*'6. INPUT PROJECT'!$L307</f>
        <v>0</v>
      </c>
      <c r="Z88" s="297">
        <f>'13. NTT BC'!Z$72*'6. INPUT PROJECT'!$K307*'6. INPUT PROJECT'!$L307</f>
        <v>0</v>
      </c>
      <c r="AA88" s="297">
        <f>'13. NTT BC'!AA$72*'6. INPUT PROJECT'!$K307*'6. INPUT PROJECT'!$L307</f>
        <v>0</v>
      </c>
      <c r="AB88" s="297">
        <f>'13. NTT BC'!AB$72*'6. INPUT PROJECT'!$K307*'6. INPUT PROJECT'!$L307</f>
        <v>0</v>
      </c>
      <c r="AC88" s="297">
        <f>'13. NTT BC'!AC$72*'6. INPUT PROJECT'!$K307*'6. INPUT PROJECT'!$L307</f>
        <v>0</v>
      </c>
      <c r="AD88" s="297">
        <f>'13. NTT BC'!AD$72*'6. INPUT PROJECT'!$K307*'6. INPUT PROJECT'!$L307</f>
        <v>0</v>
      </c>
      <c r="AE88" s="297">
        <f>'13. NTT BC'!AE$72*'6. INPUT PROJECT'!$K307*'6. INPUT PROJECT'!$L307</f>
        <v>0</v>
      </c>
      <c r="AF88" s="297">
        <f>'13. NTT BC'!AF$72*'6. INPUT PROJECT'!$K307*'6. INPUT PROJECT'!$L307</f>
        <v>0</v>
      </c>
      <c r="AG88" s="297">
        <f>'13. NTT BC'!AG$72*'6. INPUT PROJECT'!$K307*'6. INPUT PROJECT'!$L307</f>
        <v>0</v>
      </c>
      <c r="AH88" s="297">
        <f>'13. NTT BC'!AH$72*'6. INPUT PROJECT'!$K307*'6. INPUT PROJECT'!$L307</f>
        <v>0</v>
      </c>
      <c r="AI88" s="297">
        <f>'13. NTT BC'!AI$72*'6. INPUT PROJECT'!$K307*'6. INPUT PROJECT'!$L307</f>
        <v>0</v>
      </c>
      <c r="AJ88" s="297">
        <f>'13. NTT BC'!AJ$72*'6. INPUT PROJECT'!$K307*'6. INPUT PROJECT'!$L307</f>
        <v>0</v>
      </c>
      <c r="AK88" s="297">
        <f>'13. NTT BC'!AK$72*'6. INPUT PROJECT'!$K307*'6. INPUT PROJECT'!$L307</f>
        <v>0</v>
      </c>
      <c r="AL88" s="297">
        <f>'13. NTT BC'!AL$72*'6. INPUT PROJECT'!$K307*'6. INPUT PROJECT'!$L307</f>
        <v>0</v>
      </c>
      <c r="AM88" s="297">
        <f>'13. NTT BC'!AM$72*'6. INPUT PROJECT'!$K307*'6. INPUT PROJECT'!$L307</f>
        <v>0</v>
      </c>
      <c r="AN88" s="297">
        <f>'13. NTT BC'!AN$72*'6. INPUT PROJECT'!$K307*'6. INPUT PROJECT'!$L307</f>
        <v>0</v>
      </c>
      <c r="AO88" s="297">
        <f>'13. NTT BC'!AO$72*'6. INPUT PROJECT'!$K307*'6. INPUT PROJECT'!$L307</f>
        <v>0</v>
      </c>
      <c r="AP88" s="297">
        <f>'13. NTT BC'!AP$72*'6. INPUT PROJECT'!$K307*'6. INPUT PROJECT'!$L307</f>
        <v>0</v>
      </c>
      <c r="AQ88" s="297">
        <f>'13. NTT BC'!AQ$72*'6. INPUT PROJECT'!$K307*'6. INPUT PROJECT'!$L307</f>
        <v>0</v>
      </c>
      <c r="AR88" s="297">
        <f>'13. NTT BC'!AR$72*'6. INPUT PROJECT'!$K307*'6. INPUT PROJECT'!$L307</f>
        <v>0</v>
      </c>
      <c r="AS88" s="297">
        <f>'13. NTT BC'!AS$72*'6. INPUT PROJECT'!$K307*'6. INPUT PROJECT'!$L307</f>
        <v>0</v>
      </c>
      <c r="AT88" s="297">
        <f>'13. NTT BC'!AT$72*'6. INPUT PROJECT'!$K307*'6. INPUT PROJECT'!$L307</f>
        <v>0</v>
      </c>
      <c r="AU88" s="297">
        <f>'13. NTT BC'!AU$72*'6. INPUT PROJECT'!$K307*'6. INPUT PROJECT'!$L307</f>
        <v>0</v>
      </c>
      <c r="AV88" s="297">
        <f>'13. NTT BC'!AV$72*'6. INPUT PROJECT'!$K307*'6. INPUT PROJECT'!$L307</f>
        <v>0</v>
      </c>
      <c r="AW88" s="297">
        <f>'13. NTT BC'!AW$72*'6. INPUT PROJECT'!$K307*'6. INPUT PROJECT'!$L307</f>
        <v>0</v>
      </c>
      <c r="AX88" s="297">
        <f>'13. NTT BC'!AX$72*'6. INPUT PROJECT'!$K307*'6. INPUT PROJECT'!$L307</f>
        <v>0</v>
      </c>
      <c r="AY88" s="297">
        <f>'13. NTT BC'!AY$72*'6. INPUT PROJECT'!$K307*'6. INPUT PROJECT'!$L307</f>
        <v>0</v>
      </c>
      <c r="AZ88" s="297">
        <f>'13. NTT BC'!AZ$72*'6. INPUT PROJECT'!$K307*'6. INPUT PROJECT'!$L307</f>
        <v>0</v>
      </c>
      <c r="BA88" s="297">
        <f>'13. NTT BC'!BA$72*'6. INPUT PROJECT'!$K307*'6. INPUT PROJECT'!$L307</f>
        <v>0</v>
      </c>
      <c r="BB88" s="297">
        <f>'13. NTT BC'!BB$72*'6. INPUT PROJECT'!$K307*'6. INPUT PROJECT'!$L307</f>
        <v>0</v>
      </c>
      <c r="BC88" s="297">
        <f>'13. NTT BC'!BC$72*'6. INPUT PROJECT'!$K307*'6. INPUT PROJECT'!$L307</f>
        <v>0</v>
      </c>
      <c r="BD88" s="297">
        <f>'13. NTT BC'!BD$72*'6. INPUT PROJECT'!$K307*'6. INPUT PROJECT'!$L307</f>
        <v>0</v>
      </c>
      <c r="BE88" s="297">
        <f>'13. NTT BC'!BE$72*'6. INPUT PROJECT'!$K307*'6. INPUT PROJECT'!$L307</f>
        <v>0</v>
      </c>
      <c r="BF88" s="297">
        <f>'13. NTT BC'!BF$72*'6. INPUT PROJECT'!$K307*'6. INPUT PROJECT'!$L307</f>
        <v>0</v>
      </c>
      <c r="BG88" s="297">
        <f>'13. NTT BC'!BG$72*'6. INPUT PROJECT'!$K307*'6. INPUT PROJECT'!$L307</f>
        <v>0</v>
      </c>
      <c r="BH88" s="297">
        <f>'13. NTT BC'!BH$72*'6. INPUT PROJECT'!$K307*'6. INPUT PROJECT'!$L307</f>
        <v>0</v>
      </c>
      <c r="BI88" s="297">
        <f>'13. NTT BC'!BI$72*'6. INPUT PROJECT'!$K307*'6. INPUT PROJECT'!$L307</f>
        <v>0</v>
      </c>
      <c r="BJ88" s="297">
        <f>'13. NTT BC'!BJ$72*'6. INPUT PROJECT'!$K307*'6. INPUT PROJECT'!$L307</f>
        <v>0</v>
      </c>
      <c r="BK88" s="297">
        <f>'13. NTT BC'!BK$72*'6. INPUT PROJECT'!$K307*'6. INPUT PROJECT'!$L307</f>
        <v>0</v>
      </c>
      <c r="BL88" s="297">
        <f>'13. NTT BC'!BL$72*'6. INPUT PROJECT'!$K307*'6. INPUT PROJECT'!$L307</f>
        <v>0</v>
      </c>
      <c r="BM88" s="297">
        <f>'13. NTT BC'!BM$72*'6. INPUT PROJECT'!$K307*'6. INPUT PROJECT'!$L307</f>
        <v>0</v>
      </c>
      <c r="BN88" s="297">
        <f>'13. NTT BC'!BN$72*'6. INPUT PROJECT'!$K307*'6. INPUT PROJECT'!$L307</f>
        <v>0</v>
      </c>
      <c r="BO88" s="297">
        <f>'13. NTT BC'!BO$72*'6. INPUT PROJECT'!$K307*'6. INPUT PROJECT'!$L307</f>
        <v>0</v>
      </c>
      <c r="BP88" s="297">
        <f>'13. NTT BC'!BP$72*'6. INPUT PROJECT'!$K307*'6. INPUT PROJECT'!$L307</f>
        <v>0</v>
      </c>
      <c r="BQ88" s="297">
        <f>'13. NTT BC'!BQ$72*'6. INPUT PROJECT'!$K307*'6. INPUT PROJECT'!$L307</f>
        <v>0</v>
      </c>
      <c r="BR88" s="297">
        <f>'13. NTT BC'!BR$72*'6. INPUT PROJECT'!$K307*'6. INPUT PROJECT'!$L307</f>
        <v>0</v>
      </c>
      <c r="BS88" s="297">
        <f>'13. NTT BC'!BS$72*'6. INPUT PROJECT'!$K307*'6. INPUT PROJECT'!$L307</f>
        <v>0</v>
      </c>
    </row>
    <row r="89" spans="1:71" s="80" customFormat="1" ht="16" outlineLevel="2">
      <c r="A89" s="83"/>
      <c r="B89" s="367" t="str">
        <f>'6. INPUT PROJECT'!D308</f>
        <v>Project-5.1.2-Item #3</v>
      </c>
      <c r="C89" s="368" t="str">
        <f>'6. INPUT PROJECT'!E308</f>
        <v>Item #3</v>
      </c>
      <c r="D89"/>
      <c r="E89" s="297">
        <f t="shared" si="73"/>
        <v>0</v>
      </c>
      <c r="F89" s="297">
        <f t="shared" si="76"/>
        <v>0</v>
      </c>
      <c r="G89" s="297">
        <f t="shared" si="77"/>
        <v>0</v>
      </c>
      <c r="H89" s="297">
        <f t="shared" si="78"/>
        <v>0</v>
      </c>
      <c r="I89" s="297">
        <f t="shared" si="79"/>
        <v>0</v>
      </c>
      <c r="J89" s="297">
        <f t="shared" si="80"/>
        <v>0</v>
      </c>
      <c r="K89"/>
      <c r="L89" s="297">
        <f>'13. NTT BC'!L$72*'6. INPUT PROJECT'!$K308*'6. INPUT PROJECT'!$L308</f>
        <v>0</v>
      </c>
      <c r="M89" s="297">
        <f>'13. NTT BC'!M$72*'6. INPUT PROJECT'!$K308*'6. INPUT PROJECT'!$L308</f>
        <v>0</v>
      </c>
      <c r="N89" s="297">
        <f>'13. NTT BC'!N$72*'6. INPUT PROJECT'!$K308*'6. INPUT PROJECT'!$L308</f>
        <v>0</v>
      </c>
      <c r="O89" s="297">
        <f>'13. NTT BC'!O$72*'6. INPUT PROJECT'!$K308*'6. INPUT PROJECT'!$L308</f>
        <v>0</v>
      </c>
      <c r="P89" s="297">
        <f>'13. NTT BC'!P$72*'6. INPUT PROJECT'!$K308*'6. INPUT PROJECT'!$L308</f>
        <v>0</v>
      </c>
      <c r="Q89" s="297">
        <f>'13. NTT BC'!Q$72*'6. INPUT PROJECT'!$K308*'6. INPUT PROJECT'!$L308</f>
        <v>0</v>
      </c>
      <c r="R89" s="297">
        <f>'13. NTT BC'!R$72*'6. INPUT PROJECT'!$K308*'6. INPUT PROJECT'!$L308</f>
        <v>0</v>
      </c>
      <c r="S89" s="297">
        <f>'13. NTT BC'!S$72*'6. INPUT PROJECT'!$K308*'6. INPUT PROJECT'!$L308</f>
        <v>0</v>
      </c>
      <c r="T89" s="297">
        <f>'13. NTT BC'!T$72*'6. INPUT PROJECT'!$K308*'6. INPUT PROJECT'!$L308</f>
        <v>0</v>
      </c>
      <c r="U89" s="297">
        <f>'13. NTT BC'!U$72*'6. INPUT PROJECT'!$K308*'6. INPUT PROJECT'!$L308</f>
        <v>0</v>
      </c>
      <c r="V89" s="297">
        <f>'13. NTT BC'!V$72*'6. INPUT PROJECT'!$K308*'6. INPUT PROJECT'!$L308</f>
        <v>0</v>
      </c>
      <c r="W89" s="297">
        <f>'13. NTT BC'!W$72*'6. INPUT PROJECT'!$K308*'6. INPUT PROJECT'!$L308</f>
        <v>0</v>
      </c>
      <c r="X89" s="297">
        <f>'13. NTT BC'!X$72*'6. INPUT PROJECT'!$K308*'6. INPUT PROJECT'!$L308</f>
        <v>0</v>
      </c>
      <c r="Y89" s="297">
        <f>'13. NTT BC'!Y$72*'6. INPUT PROJECT'!$K308*'6. INPUT PROJECT'!$L308</f>
        <v>0</v>
      </c>
      <c r="Z89" s="297">
        <f>'13. NTT BC'!Z$72*'6. INPUT PROJECT'!$K308*'6. INPUT PROJECT'!$L308</f>
        <v>0</v>
      </c>
      <c r="AA89" s="297">
        <f>'13. NTT BC'!AA$72*'6. INPUT PROJECT'!$K308*'6. INPUT PROJECT'!$L308</f>
        <v>0</v>
      </c>
      <c r="AB89" s="297">
        <f>'13. NTT BC'!AB$72*'6. INPUT PROJECT'!$K308*'6. INPUT PROJECT'!$L308</f>
        <v>0</v>
      </c>
      <c r="AC89" s="297">
        <f>'13. NTT BC'!AC$72*'6. INPUT PROJECT'!$K308*'6. INPUT PROJECT'!$L308</f>
        <v>0</v>
      </c>
      <c r="AD89" s="297">
        <f>'13. NTT BC'!AD$72*'6. INPUT PROJECT'!$K308*'6. INPUT PROJECT'!$L308</f>
        <v>0</v>
      </c>
      <c r="AE89" s="297">
        <f>'13. NTT BC'!AE$72*'6. INPUT PROJECT'!$K308*'6. INPUT PROJECT'!$L308</f>
        <v>0</v>
      </c>
      <c r="AF89" s="297">
        <f>'13. NTT BC'!AF$72*'6. INPUT PROJECT'!$K308*'6. INPUT PROJECT'!$L308</f>
        <v>0</v>
      </c>
      <c r="AG89" s="297">
        <f>'13. NTT BC'!AG$72*'6. INPUT PROJECT'!$K308*'6. INPUT PROJECT'!$L308</f>
        <v>0</v>
      </c>
      <c r="AH89" s="297">
        <f>'13. NTT BC'!AH$72*'6. INPUT PROJECT'!$K308*'6. INPUT PROJECT'!$L308</f>
        <v>0</v>
      </c>
      <c r="AI89" s="297">
        <f>'13. NTT BC'!AI$72*'6. INPUT PROJECT'!$K308*'6. INPUT PROJECT'!$L308</f>
        <v>0</v>
      </c>
      <c r="AJ89" s="297">
        <f>'13. NTT BC'!AJ$72*'6. INPUT PROJECT'!$K308*'6. INPUT PROJECT'!$L308</f>
        <v>0</v>
      </c>
      <c r="AK89" s="297">
        <f>'13. NTT BC'!AK$72*'6. INPUT PROJECT'!$K308*'6. INPUT PROJECT'!$L308</f>
        <v>0</v>
      </c>
      <c r="AL89" s="297">
        <f>'13. NTT BC'!AL$72*'6. INPUT PROJECT'!$K308*'6. INPUT PROJECT'!$L308</f>
        <v>0</v>
      </c>
      <c r="AM89" s="297">
        <f>'13. NTT BC'!AM$72*'6. INPUT PROJECT'!$K308*'6. INPUT PROJECT'!$L308</f>
        <v>0</v>
      </c>
      <c r="AN89" s="297">
        <f>'13. NTT BC'!AN$72*'6. INPUT PROJECT'!$K308*'6. INPUT PROJECT'!$L308</f>
        <v>0</v>
      </c>
      <c r="AO89" s="297">
        <f>'13. NTT BC'!AO$72*'6. INPUT PROJECT'!$K308*'6. INPUT PROJECT'!$L308</f>
        <v>0</v>
      </c>
      <c r="AP89" s="297">
        <f>'13. NTT BC'!AP$72*'6. INPUT PROJECT'!$K308*'6. INPUT PROJECT'!$L308</f>
        <v>0</v>
      </c>
      <c r="AQ89" s="297">
        <f>'13. NTT BC'!AQ$72*'6. INPUT PROJECT'!$K308*'6. INPUT PROJECT'!$L308</f>
        <v>0</v>
      </c>
      <c r="AR89" s="297">
        <f>'13. NTT BC'!AR$72*'6. INPUT PROJECT'!$K308*'6. INPUT PROJECT'!$L308</f>
        <v>0</v>
      </c>
      <c r="AS89" s="297">
        <f>'13. NTT BC'!AS$72*'6. INPUT PROJECT'!$K308*'6. INPUT PROJECT'!$L308</f>
        <v>0</v>
      </c>
      <c r="AT89" s="297">
        <f>'13. NTT BC'!AT$72*'6. INPUT PROJECT'!$K308*'6. INPUT PROJECT'!$L308</f>
        <v>0</v>
      </c>
      <c r="AU89" s="297">
        <f>'13. NTT BC'!AU$72*'6. INPUT PROJECT'!$K308*'6. INPUT PROJECT'!$L308</f>
        <v>0</v>
      </c>
      <c r="AV89" s="297">
        <f>'13. NTT BC'!AV$72*'6. INPUT PROJECT'!$K308*'6. INPUT PROJECT'!$L308</f>
        <v>0</v>
      </c>
      <c r="AW89" s="297">
        <f>'13. NTT BC'!AW$72*'6. INPUT PROJECT'!$K308*'6. INPUT PROJECT'!$L308</f>
        <v>0</v>
      </c>
      <c r="AX89" s="297">
        <f>'13. NTT BC'!AX$72*'6. INPUT PROJECT'!$K308*'6. INPUT PROJECT'!$L308</f>
        <v>0</v>
      </c>
      <c r="AY89" s="297">
        <f>'13. NTT BC'!AY$72*'6. INPUT PROJECT'!$K308*'6. INPUT PROJECT'!$L308</f>
        <v>0</v>
      </c>
      <c r="AZ89" s="297">
        <f>'13. NTT BC'!AZ$72*'6. INPUT PROJECT'!$K308*'6. INPUT PROJECT'!$L308</f>
        <v>0</v>
      </c>
      <c r="BA89" s="297">
        <f>'13. NTT BC'!BA$72*'6. INPUT PROJECT'!$K308*'6. INPUT PROJECT'!$L308</f>
        <v>0</v>
      </c>
      <c r="BB89" s="297">
        <f>'13. NTT BC'!BB$72*'6. INPUT PROJECT'!$K308*'6. INPUT PROJECT'!$L308</f>
        <v>0</v>
      </c>
      <c r="BC89" s="297">
        <f>'13. NTT BC'!BC$72*'6. INPUT PROJECT'!$K308*'6. INPUT PROJECT'!$L308</f>
        <v>0</v>
      </c>
      <c r="BD89" s="297">
        <f>'13. NTT BC'!BD$72*'6. INPUT PROJECT'!$K308*'6. INPUT PROJECT'!$L308</f>
        <v>0</v>
      </c>
      <c r="BE89" s="297">
        <f>'13. NTT BC'!BE$72*'6. INPUT PROJECT'!$K308*'6. INPUT PROJECT'!$L308</f>
        <v>0</v>
      </c>
      <c r="BF89" s="297">
        <f>'13. NTT BC'!BF$72*'6. INPUT PROJECT'!$K308*'6. INPUT PROJECT'!$L308</f>
        <v>0</v>
      </c>
      <c r="BG89" s="297">
        <f>'13. NTT BC'!BG$72*'6. INPUT PROJECT'!$K308*'6. INPUT PROJECT'!$L308</f>
        <v>0</v>
      </c>
      <c r="BH89" s="297">
        <f>'13. NTT BC'!BH$72*'6. INPUT PROJECT'!$K308*'6. INPUT PROJECT'!$L308</f>
        <v>0</v>
      </c>
      <c r="BI89" s="297">
        <f>'13. NTT BC'!BI$72*'6. INPUT PROJECT'!$K308*'6. INPUT PROJECT'!$L308</f>
        <v>0</v>
      </c>
      <c r="BJ89" s="297">
        <f>'13. NTT BC'!BJ$72*'6. INPUT PROJECT'!$K308*'6. INPUT PROJECT'!$L308</f>
        <v>0</v>
      </c>
      <c r="BK89" s="297">
        <f>'13. NTT BC'!BK$72*'6. INPUT PROJECT'!$K308*'6. INPUT PROJECT'!$L308</f>
        <v>0</v>
      </c>
      <c r="BL89" s="297">
        <f>'13. NTT BC'!BL$72*'6. INPUT PROJECT'!$K308*'6. INPUT PROJECT'!$L308</f>
        <v>0</v>
      </c>
      <c r="BM89" s="297">
        <f>'13. NTT BC'!BM$72*'6. INPUT PROJECT'!$K308*'6. INPUT PROJECT'!$L308</f>
        <v>0</v>
      </c>
      <c r="BN89" s="297">
        <f>'13. NTT BC'!BN$72*'6. INPUT PROJECT'!$K308*'6. INPUT PROJECT'!$L308</f>
        <v>0</v>
      </c>
      <c r="BO89" s="297">
        <f>'13. NTT BC'!BO$72*'6. INPUT PROJECT'!$K308*'6. INPUT PROJECT'!$L308</f>
        <v>0</v>
      </c>
      <c r="BP89" s="297">
        <f>'13. NTT BC'!BP$72*'6. INPUT PROJECT'!$K308*'6. INPUT PROJECT'!$L308</f>
        <v>0</v>
      </c>
      <c r="BQ89" s="297">
        <f>'13. NTT BC'!BQ$72*'6. INPUT PROJECT'!$K308*'6. INPUT PROJECT'!$L308</f>
        <v>0</v>
      </c>
      <c r="BR89" s="297">
        <f>'13. NTT BC'!BR$72*'6. INPUT PROJECT'!$K308*'6. INPUT PROJECT'!$L308</f>
        <v>0</v>
      </c>
      <c r="BS89" s="297">
        <f>'13. NTT BC'!BS$72*'6. INPUT PROJECT'!$K308*'6. INPUT PROJECT'!$L308</f>
        <v>0</v>
      </c>
    </row>
    <row r="90" spans="1:71" s="80" customFormat="1" ht="16" outlineLevel="2">
      <c r="A90" s="83"/>
      <c r="B90" s="367" t="str">
        <f>'6. INPUT PROJECT'!D309</f>
        <v>Project-5.1.2-Item #4</v>
      </c>
      <c r="C90" s="368" t="str">
        <f>'6. INPUT PROJECT'!E309</f>
        <v>Item #4</v>
      </c>
      <c r="D90"/>
      <c r="E90" s="297">
        <f t="shared" si="73"/>
        <v>0</v>
      </c>
      <c r="F90" s="297">
        <f t="shared" si="76"/>
        <v>0</v>
      </c>
      <c r="G90" s="297">
        <f t="shared" si="77"/>
        <v>0</v>
      </c>
      <c r="H90" s="297">
        <f t="shared" si="78"/>
        <v>0</v>
      </c>
      <c r="I90" s="297">
        <f t="shared" si="79"/>
        <v>0</v>
      </c>
      <c r="J90" s="297">
        <f t="shared" si="80"/>
        <v>0</v>
      </c>
      <c r="K90"/>
      <c r="L90" s="297">
        <f>'13. NTT BC'!L$72*'6. INPUT PROJECT'!$K309*'6. INPUT PROJECT'!$L309</f>
        <v>0</v>
      </c>
      <c r="M90" s="297">
        <f>'13. NTT BC'!M$72*'6. INPUT PROJECT'!$K309*'6. INPUT PROJECT'!$L309</f>
        <v>0</v>
      </c>
      <c r="N90" s="297">
        <f>'13. NTT BC'!N$72*'6. INPUT PROJECT'!$K309*'6. INPUT PROJECT'!$L309</f>
        <v>0</v>
      </c>
      <c r="O90" s="297">
        <f>'13. NTT BC'!O$72*'6. INPUT PROJECT'!$K309*'6. INPUT PROJECT'!$L309</f>
        <v>0</v>
      </c>
      <c r="P90" s="297">
        <f>'13. NTT BC'!P$72*'6. INPUT PROJECT'!$K309*'6. INPUT PROJECT'!$L309</f>
        <v>0</v>
      </c>
      <c r="Q90" s="297">
        <f>'13. NTT BC'!Q$72*'6. INPUT PROJECT'!$K309*'6. INPUT PROJECT'!$L309</f>
        <v>0</v>
      </c>
      <c r="R90" s="297">
        <f>'13. NTT BC'!R$72*'6. INPUT PROJECT'!$K309*'6. INPUT PROJECT'!$L309</f>
        <v>0</v>
      </c>
      <c r="S90" s="297">
        <f>'13. NTT BC'!S$72*'6. INPUT PROJECT'!$K309*'6. INPUT PROJECT'!$L309</f>
        <v>0</v>
      </c>
      <c r="T90" s="297">
        <f>'13. NTT BC'!T$72*'6. INPUT PROJECT'!$K309*'6. INPUT PROJECT'!$L309</f>
        <v>0</v>
      </c>
      <c r="U90" s="297">
        <f>'13. NTT BC'!U$72*'6. INPUT PROJECT'!$K309*'6. INPUT PROJECT'!$L309</f>
        <v>0</v>
      </c>
      <c r="V90" s="297">
        <f>'13. NTT BC'!V$72*'6. INPUT PROJECT'!$K309*'6. INPUT PROJECT'!$L309</f>
        <v>0</v>
      </c>
      <c r="W90" s="297">
        <f>'13. NTT BC'!W$72*'6. INPUT PROJECT'!$K309*'6. INPUT PROJECT'!$L309</f>
        <v>0</v>
      </c>
      <c r="X90" s="297">
        <f>'13. NTT BC'!X$72*'6. INPUT PROJECT'!$K309*'6. INPUT PROJECT'!$L309</f>
        <v>0</v>
      </c>
      <c r="Y90" s="297">
        <f>'13. NTT BC'!Y$72*'6. INPUT PROJECT'!$K309*'6. INPUT PROJECT'!$L309</f>
        <v>0</v>
      </c>
      <c r="Z90" s="297">
        <f>'13. NTT BC'!Z$72*'6. INPUT PROJECT'!$K309*'6. INPUT PROJECT'!$L309</f>
        <v>0</v>
      </c>
      <c r="AA90" s="297">
        <f>'13. NTT BC'!AA$72*'6. INPUT PROJECT'!$K309*'6. INPUT PROJECT'!$L309</f>
        <v>0</v>
      </c>
      <c r="AB90" s="297">
        <f>'13. NTT BC'!AB$72*'6. INPUT PROJECT'!$K309*'6. INPUT PROJECT'!$L309</f>
        <v>0</v>
      </c>
      <c r="AC90" s="297">
        <f>'13. NTT BC'!AC$72*'6. INPUT PROJECT'!$K309*'6. INPUT PROJECT'!$L309</f>
        <v>0</v>
      </c>
      <c r="AD90" s="297">
        <f>'13. NTT BC'!AD$72*'6. INPUT PROJECT'!$K309*'6. INPUT PROJECT'!$L309</f>
        <v>0</v>
      </c>
      <c r="AE90" s="297">
        <f>'13. NTT BC'!AE$72*'6. INPUT PROJECT'!$K309*'6. INPUT PROJECT'!$L309</f>
        <v>0</v>
      </c>
      <c r="AF90" s="297">
        <f>'13. NTT BC'!AF$72*'6. INPUT PROJECT'!$K309*'6. INPUT PROJECT'!$L309</f>
        <v>0</v>
      </c>
      <c r="AG90" s="297">
        <f>'13. NTT BC'!AG$72*'6. INPUT PROJECT'!$K309*'6. INPUT PROJECT'!$L309</f>
        <v>0</v>
      </c>
      <c r="AH90" s="297">
        <f>'13. NTT BC'!AH$72*'6. INPUT PROJECT'!$K309*'6. INPUT PROJECT'!$L309</f>
        <v>0</v>
      </c>
      <c r="AI90" s="297">
        <f>'13. NTT BC'!AI$72*'6. INPUT PROJECT'!$K309*'6. INPUT PROJECT'!$L309</f>
        <v>0</v>
      </c>
      <c r="AJ90" s="297">
        <f>'13. NTT BC'!AJ$72*'6. INPUT PROJECT'!$K309*'6. INPUT PROJECT'!$L309</f>
        <v>0</v>
      </c>
      <c r="AK90" s="297">
        <f>'13. NTT BC'!AK$72*'6. INPUT PROJECT'!$K309*'6. INPUT PROJECT'!$L309</f>
        <v>0</v>
      </c>
      <c r="AL90" s="297">
        <f>'13. NTT BC'!AL$72*'6. INPUT PROJECT'!$K309*'6. INPUT PROJECT'!$L309</f>
        <v>0</v>
      </c>
      <c r="AM90" s="297">
        <f>'13. NTT BC'!AM$72*'6. INPUT PROJECT'!$K309*'6. INPUT PROJECT'!$L309</f>
        <v>0</v>
      </c>
      <c r="AN90" s="297">
        <f>'13. NTT BC'!AN$72*'6. INPUT PROJECT'!$K309*'6. INPUT PROJECT'!$L309</f>
        <v>0</v>
      </c>
      <c r="AO90" s="297">
        <f>'13. NTT BC'!AO$72*'6. INPUT PROJECT'!$K309*'6. INPUT PROJECT'!$L309</f>
        <v>0</v>
      </c>
      <c r="AP90" s="297">
        <f>'13. NTT BC'!AP$72*'6. INPUT PROJECT'!$K309*'6. INPUT PROJECT'!$L309</f>
        <v>0</v>
      </c>
      <c r="AQ90" s="297">
        <f>'13. NTT BC'!AQ$72*'6. INPUT PROJECT'!$K309*'6. INPUT PROJECT'!$L309</f>
        <v>0</v>
      </c>
      <c r="AR90" s="297">
        <f>'13. NTT BC'!AR$72*'6. INPUT PROJECT'!$K309*'6. INPUT PROJECT'!$L309</f>
        <v>0</v>
      </c>
      <c r="AS90" s="297">
        <f>'13. NTT BC'!AS$72*'6. INPUT PROJECT'!$K309*'6. INPUT PROJECT'!$L309</f>
        <v>0</v>
      </c>
      <c r="AT90" s="297">
        <f>'13. NTT BC'!AT$72*'6. INPUT PROJECT'!$K309*'6. INPUT PROJECT'!$L309</f>
        <v>0</v>
      </c>
      <c r="AU90" s="297">
        <f>'13. NTT BC'!AU$72*'6. INPUT PROJECT'!$K309*'6. INPUT PROJECT'!$L309</f>
        <v>0</v>
      </c>
      <c r="AV90" s="297">
        <f>'13. NTT BC'!AV$72*'6. INPUT PROJECT'!$K309*'6. INPUT PROJECT'!$L309</f>
        <v>0</v>
      </c>
      <c r="AW90" s="297">
        <f>'13. NTT BC'!AW$72*'6. INPUT PROJECT'!$K309*'6. INPUT PROJECT'!$L309</f>
        <v>0</v>
      </c>
      <c r="AX90" s="297">
        <f>'13. NTT BC'!AX$72*'6. INPUT PROJECT'!$K309*'6. INPUT PROJECT'!$L309</f>
        <v>0</v>
      </c>
      <c r="AY90" s="297">
        <f>'13. NTT BC'!AY$72*'6. INPUT PROJECT'!$K309*'6. INPUT PROJECT'!$L309</f>
        <v>0</v>
      </c>
      <c r="AZ90" s="297">
        <f>'13. NTT BC'!AZ$72*'6. INPUT PROJECT'!$K309*'6. INPUT PROJECT'!$L309</f>
        <v>0</v>
      </c>
      <c r="BA90" s="297">
        <f>'13. NTT BC'!BA$72*'6. INPUT PROJECT'!$K309*'6. INPUT PROJECT'!$L309</f>
        <v>0</v>
      </c>
      <c r="BB90" s="297">
        <f>'13. NTT BC'!BB$72*'6. INPUT PROJECT'!$K309*'6. INPUT PROJECT'!$L309</f>
        <v>0</v>
      </c>
      <c r="BC90" s="297">
        <f>'13. NTT BC'!BC$72*'6. INPUT PROJECT'!$K309*'6. INPUT PROJECT'!$L309</f>
        <v>0</v>
      </c>
      <c r="BD90" s="297">
        <f>'13. NTT BC'!BD$72*'6. INPUT PROJECT'!$K309*'6. INPUT PROJECT'!$L309</f>
        <v>0</v>
      </c>
      <c r="BE90" s="297">
        <f>'13. NTT BC'!BE$72*'6. INPUT PROJECT'!$K309*'6. INPUT PROJECT'!$L309</f>
        <v>0</v>
      </c>
      <c r="BF90" s="297">
        <f>'13. NTT BC'!BF$72*'6. INPUT PROJECT'!$K309*'6. INPUT PROJECT'!$L309</f>
        <v>0</v>
      </c>
      <c r="BG90" s="297">
        <f>'13. NTT BC'!BG$72*'6. INPUT PROJECT'!$K309*'6. INPUT PROJECT'!$L309</f>
        <v>0</v>
      </c>
      <c r="BH90" s="297">
        <f>'13. NTT BC'!BH$72*'6. INPUT PROJECT'!$K309*'6. INPUT PROJECT'!$L309</f>
        <v>0</v>
      </c>
      <c r="BI90" s="297">
        <f>'13. NTT BC'!BI$72*'6. INPUT PROJECT'!$K309*'6. INPUT PROJECT'!$L309</f>
        <v>0</v>
      </c>
      <c r="BJ90" s="297">
        <f>'13. NTT BC'!BJ$72*'6. INPUT PROJECT'!$K309*'6. INPUT PROJECT'!$L309</f>
        <v>0</v>
      </c>
      <c r="BK90" s="297">
        <f>'13. NTT BC'!BK$72*'6. INPUT PROJECT'!$K309*'6. INPUT PROJECT'!$L309</f>
        <v>0</v>
      </c>
      <c r="BL90" s="297">
        <f>'13. NTT BC'!BL$72*'6. INPUT PROJECT'!$K309*'6. INPUT PROJECT'!$L309</f>
        <v>0</v>
      </c>
      <c r="BM90" s="297">
        <f>'13. NTT BC'!BM$72*'6. INPUT PROJECT'!$K309*'6. INPUT PROJECT'!$L309</f>
        <v>0</v>
      </c>
      <c r="BN90" s="297">
        <f>'13. NTT BC'!BN$72*'6. INPUT PROJECT'!$K309*'6. INPUT PROJECT'!$L309</f>
        <v>0</v>
      </c>
      <c r="BO90" s="297">
        <f>'13. NTT BC'!BO$72*'6. INPUT PROJECT'!$K309*'6. INPUT PROJECT'!$L309</f>
        <v>0</v>
      </c>
      <c r="BP90" s="297">
        <f>'13. NTT BC'!BP$72*'6. INPUT PROJECT'!$K309*'6. INPUT PROJECT'!$L309</f>
        <v>0</v>
      </c>
      <c r="BQ90" s="297">
        <f>'13. NTT BC'!BQ$72*'6. INPUT PROJECT'!$K309*'6. INPUT PROJECT'!$L309</f>
        <v>0</v>
      </c>
      <c r="BR90" s="297">
        <f>'13. NTT BC'!BR$72*'6. INPUT PROJECT'!$K309*'6. INPUT PROJECT'!$L309</f>
        <v>0</v>
      </c>
      <c r="BS90" s="297">
        <f>'13. NTT BC'!BS$72*'6. INPUT PROJECT'!$K309*'6. INPUT PROJECT'!$L309</f>
        <v>0</v>
      </c>
    </row>
    <row r="91" spans="1:71" s="80" customFormat="1" ht="16" outlineLevel="2">
      <c r="A91" s="83"/>
      <c r="B91" s="367" t="str">
        <f>'6. INPUT PROJECT'!D310</f>
        <v>Project-5.1.2-Item #5</v>
      </c>
      <c r="C91" s="368" t="str">
        <f>'6. INPUT PROJECT'!E310</f>
        <v>Item #5</v>
      </c>
      <c r="D91"/>
      <c r="E91" s="297">
        <f t="shared" si="73"/>
        <v>0</v>
      </c>
      <c r="F91" s="297">
        <f t="shared" si="76"/>
        <v>0</v>
      </c>
      <c r="G91" s="297">
        <f t="shared" si="77"/>
        <v>0</v>
      </c>
      <c r="H91" s="297">
        <f t="shared" si="78"/>
        <v>0</v>
      </c>
      <c r="I91" s="297">
        <f t="shared" si="79"/>
        <v>0</v>
      </c>
      <c r="J91" s="297">
        <f t="shared" si="80"/>
        <v>0</v>
      </c>
      <c r="K91"/>
      <c r="L91" s="297">
        <f>'13. NTT BC'!L$72*'6. INPUT PROJECT'!$K310*'6. INPUT PROJECT'!$L310</f>
        <v>0</v>
      </c>
      <c r="M91" s="297">
        <f>'13. NTT BC'!M$72*'6. INPUT PROJECT'!$K310*'6. INPUT PROJECT'!$L310</f>
        <v>0</v>
      </c>
      <c r="N91" s="297">
        <f>'13. NTT BC'!N$72*'6. INPUT PROJECT'!$K310*'6. INPUT PROJECT'!$L310</f>
        <v>0</v>
      </c>
      <c r="O91" s="297">
        <f>'13. NTT BC'!O$72*'6. INPUT PROJECT'!$K310*'6. INPUT PROJECT'!$L310</f>
        <v>0</v>
      </c>
      <c r="P91" s="297">
        <f>'13. NTT BC'!P$72*'6. INPUT PROJECT'!$K310*'6. INPUT PROJECT'!$L310</f>
        <v>0</v>
      </c>
      <c r="Q91" s="297">
        <f>'13. NTT BC'!Q$72*'6. INPUT PROJECT'!$K310*'6. INPUT PROJECT'!$L310</f>
        <v>0</v>
      </c>
      <c r="R91" s="297">
        <f>'13. NTT BC'!R$72*'6. INPUT PROJECT'!$K310*'6. INPUT PROJECT'!$L310</f>
        <v>0</v>
      </c>
      <c r="S91" s="297">
        <f>'13. NTT BC'!S$72*'6. INPUT PROJECT'!$K310*'6. INPUT PROJECT'!$L310</f>
        <v>0</v>
      </c>
      <c r="T91" s="297">
        <f>'13. NTT BC'!T$72*'6. INPUT PROJECT'!$K310*'6. INPUT PROJECT'!$L310</f>
        <v>0</v>
      </c>
      <c r="U91" s="297">
        <f>'13. NTT BC'!U$72*'6. INPUT PROJECT'!$K310*'6. INPUT PROJECT'!$L310</f>
        <v>0</v>
      </c>
      <c r="V91" s="297">
        <f>'13. NTT BC'!V$72*'6. INPUT PROJECT'!$K310*'6. INPUT PROJECT'!$L310</f>
        <v>0</v>
      </c>
      <c r="W91" s="297">
        <f>'13. NTT BC'!W$72*'6. INPUT PROJECT'!$K310*'6. INPUT PROJECT'!$L310</f>
        <v>0</v>
      </c>
      <c r="X91" s="297">
        <f>'13. NTT BC'!X$72*'6. INPUT PROJECT'!$K310*'6. INPUT PROJECT'!$L310</f>
        <v>0</v>
      </c>
      <c r="Y91" s="297">
        <f>'13. NTT BC'!Y$72*'6. INPUT PROJECT'!$K310*'6. INPUT PROJECT'!$L310</f>
        <v>0</v>
      </c>
      <c r="Z91" s="297">
        <f>'13. NTT BC'!Z$72*'6. INPUT PROJECT'!$K310*'6. INPUT PROJECT'!$L310</f>
        <v>0</v>
      </c>
      <c r="AA91" s="297">
        <f>'13. NTT BC'!AA$72*'6. INPUT PROJECT'!$K310*'6. INPUT PROJECT'!$L310</f>
        <v>0</v>
      </c>
      <c r="AB91" s="297">
        <f>'13. NTT BC'!AB$72*'6. INPUT PROJECT'!$K310*'6. INPUT PROJECT'!$L310</f>
        <v>0</v>
      </c>
      <c r="AC91" s="297">
        <f>'13. NTT BC'!AC$72*'6. INPUT PROJECT'!$K310*'6. INPUT PROJECT'!$L310</f>
        <v>0</v>
      </c>
      <c r="AD91" s="297">
        <f>'13. NTT BC'!AD$72*'6. INPUT PROJECT'!$K310*'6. INPUT PROJECT'!$L310</f>
        <v>0</v>
      </c>
      <c r="AE91" s="297">
        <f>'13. NTT BC'!AE$72*'6. INPUT PROJECT'!$K310*'6. INPUT PROJECT'!$L310</f>
        <v>0</v>
      </c>
      <c r="AF91" s="297">
        <f>'13. NTT BC'!AF$72*'6. INPUT PROJECT'!$K310*'6. INPUT PROJECT'!$L310</f>
        <v>0</v>
      </c>
      <c r="AG91" s="297">
        <f>'13. NTT BC'!AG$72*'6. INPUT PROJECT'!$K310*'6. INPUT PROJECT'!$L310</f>
        <v>0</v>
      </c>
      <c r="AH91" s="297">
        <f>'13. NTT BC'!AH$72*'6. INPUT PROJECT'!$K310*'6. INPUT PROJECT'!$L310</f>
        <v>0</v>
      </c>
      <c r="AI91" s="297">
        <f>'13. NTT BC'!AI$72*'6. INPUT PROJECT'!$K310*'6. INPUT PROJECT'!$L310</f>
        <v>0</v>
      </c>
      <c r="AJ91" s="297">
        <f>'13. NTT BC'!AJ$72*'6. INPUT PROJECT'!$K310*'6. INPUT PROJECT'!$L310</f>
        <v>0</v>
      </c>
      <c r="AK91" s="297">
        <f>'13. NTT BC'!AK$72*'6. INPUT PROJECT'!$K310*'6. INPUT PROJECT'!$L310</f>
        <v>0</v>
      </c>
      <c r="AL91" s="297">
        <f>'13. NTT BC'!AL$72*'6. INPUT PROJECT'!$K310*'6. INPUT PROJECT'!$L310</f>
        <v>0</v>
      </c>
      <c r="AM91" s="297">
        <f>'13. NTT BC'!AM$72*'6. INPUT PROJECT'!$K310*'6. INPUT PROJECT'!$L310</f>
        <v>0</v>
      </c>
      <c r="AN91" s="297">
        <f>'13. NTT BC'!AN$72*'6. INPUT PROJECT'!$K310*'6. INPUT PROJECT'!$L310</f>
        <v>0</v>
      </c>
      <c r="AO91" s="297">
        <f>'13. NTT BC'!AO$72*'6. INPUT PROJECT'!$K310*'6. INPUT PROJECT'!$L310</f>
        <v>0</v>
      </c>
      <c r="AP91" s="297">
        <f>'13. NTT BC'!AP$72*'6. INPUT PROJECT'!$K310*'6. INPUT PROJECT'!$L310</f>
        <v>0</v>
      </c>
      <c r="AQ91" s="297">
        <f>'13. NTT BC'!AQ$72*'6. INPUT PROJECT'!$K310*'6. INPUT PROJECT'!$L310</f>
        <v>0</v>
      </c>
      <c r="AR91" s="297">
        <f>'13. NTT BC'!AR$72*'6. INPUT PROJECT'!$K310*'6. INPUT PROJECT'!$L310</f>
        <v>0</v>
      </c>
      <c r="AS91" s="297">
        <f>'13. NTT BC'!AS$72*'6. INPUT PROJECT'!$K310*'6. INPUT PROJECT'!$L310</f>
        <v>0</v>
      </c>
      <c r="AT91" s="297">
        <f>'13. NTT BC'!AT$72*'6. INPUT PROJECT'!$K310*'6. INPUT PROJECT'!$L310</f>
        <v>0</v>
      </c>
      <c r="AU91" s="297">
        <f>'13. NTT BC'!AU$72*'6. INPUT PROJECT'!$K310*'6. INPUT PROJECT'!$L310</f>
        <v>0</v>
      </c>
      <c r="AV91" s="297">
        <f>'13. NTT BC'!AV$72*'6. INPUT PROJECT'!$K310*'6. INPUT PROJECT'!$L310</f>
        <v>0</v>
      </c>
      <c r="AW91" s="297">
        <f>'13. NTT BC'!AW$72*'6. INPUT PROJECT'!$K310*'6. INPUT PROJECT'!$L310</f>
        <v>0</v>
      </c>
      <c r="AX91" s="297">
        <f>'13. NTT BC'!AX$72*'6. INPUT PROJECT'!$K310*'6. INPUT PROJECT'!$L310</f>
        <v>0</v>
      </c>
      <c r="AY91" s="297">
        <f>'13. NTT BC'!AY$72*'6. INPUT PROJECT'!$K310*'6. INPUT PROJECT'!$L310</f>
        <v>0</v>
      </c>
      <c r="AZ91" s="297">
        <f>'13. NTT BC'!AZ$72*'6. INPUT PROJECT'!$K310*'6. INPUT PROJECT'!$L310</f>
        <v>0</v>
      </c>
      <c r="BA91" s="297">
        <f>'13. NTT BC'!BA$72*'6. INPUT PROJECT'!$K310*'6. INPUT PROJECT'!$L310</f>
        <v>0</v>
      </c>
      <c r="BB91" s="297">
        <f>'13. NTT BC'!BB$72*'6. INPUT PROJECT'!$K310*'6. INPUT PROJECT'!$L310</f>
        <v>0</v>
      </c>
      <c r="BC91" s="297">
        <f>'13. NTT BC'!BC$72*'6. INPUT PROJECT'!$K310*'6. INPUT PROJECT'!$L310</f>
        <v>0</v>
      </c>
      <c r="BD91" s="297">
        <f>'13. NTT BC'!BD$72*'6. INPUT PROJECT'!$K310*'6. INPUT PROJECT'!$L310</f>
        <v>0</v>
      </c>
      <c r="BE91" s="297">
        <f>'13. NTT BC'!BE$72*'6. INPUT PROJECT'!$K310*'6. INPUT PROJECT'!$L310</f>
        <v>0</v>
      </c>
      <c r="BF91" s="297">
        <f>'13. NTT BC'!BF$72*'6. INPUT PROJECT'!$K310*'6. INPUT PROJECT'!$L310</f>
        <v>0</v>
      </c>
      <c r="BG91" s="297">
        <f>'13. NTT BC'!BG$72*'6. INPUT PROJECT'!$K310*'6. INPUT PROJECT'!$L310</f>
        <v>0</v>
      </c>
      <c r="BH91" s="297">
        <f>'13. NTT BC'!BH$72*'6. INPUT PROJECT'!$K310*'6. INPUT PROJECT'!$L310</f>
        <v>0</v>
      </c>
      <c r="BI91" s="297">
        <f>'13. NTT BC'!BI$72*'6. INPUT PROJECT'!$K310*'6. INPUT PROJECT'!$L310</f>
        <v>0</v>
      </c>
      <c r="BJ91" s="297">
        <f>'13. NTT BC'!BJ$72*'6. INPUT PROJECT'!$K310*'6. INPUT PROJECT'!$L310</f>
        <v>0</v>
      </c>
      <c r="BK91" s="297">
        <f>'13. NTT BC'!BK$72*'6. INPUT PROJECT'!$K310*'6. INPUT PROJECT'!$L310</f>
        <v>0</v>
      </c>
      <c r="BL91" s="297">
        <f>'13. NTT BC'!BL$72*'6. INPUT PROJECT'!$K310*'6. INPUT PROJECT'!$L310</f>
        <v>0</v>
      </c>
      <c r="BM91" s="297">
        <f>'13. NTT BC'!BM$72*'6. INPUT PROJECT'!$K310*'6. INPUT PROJECT'!$L310</f>
        <v>0</v>
      </c>
      <c r="BN91" s="297">
        <f>'13. NTT BC'!BN$72*'6. INPUT PROJECT'!$K310*'6. INPUT PROJECT'!$L310</f>
        <v>0</v>
      </c>
      <c r="BO91" s="297">
        <f>'13. NTT BC'!BO$72*'6. INPUT PROJECT'!$K310*'6. INPUT PROJECT'!$L310</f>
        <v>0</v>
      </c>
      <c r="BP91" s="297">
        <f>'13. NTT BC'!BP$72*'6. INPUT PROJECT'!$K310*'6. INPUT PROJECT'!$L310</f>
        <v>0</v>
      </c>
      <c r="BQ91" s="297">
        <f>'13. NTT BC'!BQ$72*'6. INPUT PROJECT'!$K310*'6. INPUT PROJECT'!$L310</f>
        <v>0</v>
      </c>
      <c r="BR91" s="297">
        <f>'13. NTT BC'!BR$72*'6. INPUT PROJECT'!$K310*'6. INPUT PROJECT'!$L310</f>
        <v>0</v>
      </c>
      <c r="BS91" s="297">
        <f>'13. NTT BC'!BS$72*'6. INPUT PROJECT'!$K310*'6. INPUT PROJECT'!$L310</f>
        <v>0</v>
      </c>
    </row>
    <row r="92" spans="1:71" s="80" customFormat="1" ht="16" outlineLevel="2">
      <c r="A92" s="83"/>
      <c r="B92" s="367" t="str">
        <f>'6. INPUT PROJECT'!D311</f>
        <v>Project-5.1.2-Item #6</v>
      </c>
      <c r="C92" s="368" t="str">
        <f>'6. INPUT PROJECT'!E311</f>
        <v>Item #6</v>
      </c>
      <c r="D92"/>
      <c r="E92" s="297">
        <f t="shared" si="73"/>
        <v>0</v>
      </c>
      <c r="F92" s="297">
        <f t="shared" si="76"/>
        <v>0</v>
      </c>
      <c r="G92" s="297">
        <f t="shared" si="77"/>
        <v>0</v>
      </c>
      <c r="H92" s="297">
        <f t="shared" si="78"/>
        <v>0</v>
      </c>
      <c r="I92" s="297">
        <f t="shared" si="79"/>
        <v>0</v>
      </c>
      <c r="J92" s="297">
        <f t="shared" si="80"/>
        <v>0</v>
      </c>
      <c r="K92"/>
      <c r="L92" s="297">
        <f>'13. NTT BC'!L$72*'6. INPUT PROJECT'!$K311*'6. INPUT PROJECT'!$L311</f>
        <v>0</v>
      </c>
      <c r="M92" s="297">
        <f>'13. NTT BC'!M$72*'6. INPUT PROJECT'!$K311*'6. INPUT PROJECT'!$L311</f>
        <v>0</v>
      </c>
      <c r="N92" s="297">
        <f>'13. NTT BC'!N$72*'6. INPUT PROJECT'!$K311*'6. INPUT PROJECT'!$L311</f>
        <v>0</v>
      </c>
      <c r="O92" s="297">
        <f>'13. NTT BC'!O$72*'6. INPUT PROJECT'!$K311*'6. INPUT PROJECT'!$L311</f>
        <v>0</v>
      </c>
      <c r="P92" s="297">
        <f>'13. NTT BC'!P$72*'6. INPUT PROJECT'!$K311*'6. INPUT PROJECT'!$L311</f>
        <v>0</v>
      </c>
      <c r="Q92" s="297">
        <f>'13. NTT BC'!Q$72*'6. INPUT PROJECT'!$K311*'6. INPUT PROJECT'!$L311</f>
        <v>0</v>
      </c>
      <c r="R92" s="297">
        <f>'13. NTT BC'!R$72*'6. INPUT PROJECT'!$K311*'6. INPUT PROJECT'!$L311</f>
        <v>0</v>
      </c>
      <c r="S92" s="297">
        <f>'13. NTT BC'!S$72*'6. INPUT PROJECT'!$K311*'6. INPUT PROJECT'!$L311</f>
        <v>0</v>
      </c>
      <c r="T92" s="297">
        <f>'13. NTT BC'!T$72*'6. INPUT PROJECT'!$K311*'6. INPUT PROJECT'!$L311</f>
        <v>0</v>
      </c>
      <c r="U92" s="297">
        <f>'13. NTT BC'!U$72*'6. INPUT PROJECT'!$K311*'6. INPUT PROJECT'!$L311</f>
        <v>0</v>
      </c>
      <c r="V92" s="297">
        <f>'13. NTT BC'!V$72*'6. INPUT PROJECT'!$K311*'6. INPUT PROJECT'!$L311</f>
        <v>0</v>
      </c>
      <c r="W92" s="297">
        <f>'13. NTT BC'!W$72*'6. INPUT PROJECT'!$K311*'6. INPUT PROJECT'!$L311</f>
        <v>0</v>
      </c>
      <c r="X92" s="297">
        <f>'13. NTT BC'!X$72*'6. INPUT PROJECT'!$K311*'6. INPUT PROJECT'!$L311</f>
        <v>0</v>
      </c>
      <c r="Y92" s="297">
        <f>'13. NTT BC'!Y$72*'6. INPUT PROJECT'!$K311*'6. INPUT PROJECT'!$L311</f>
        <v>0</v>
      </c>
      <c r="Z92" s="297">
        <f>'13. NTT BC'!Z$72*'6. INPUT PROJECT'!$K311*'6. INPUT PROJECT'!$L311</f>
        <v>0</v>
      </c>
      <c r="AA92" s="297">
        <f>'13. NTT BC'!AA$72*'6. INPUT PROJECT'!$K311*'6. INPUT PROJECT'!$L311</f>
        <v>0</v>
      </c>
      <c r="AB92" s="297">
        <f>'13. NTT BC'!AB$72*'6. INPUT PROJECT'!$K311*'6. INPUT PROJECT'!$L311</f>
        <v>0</v>
      </c>
      <c r="AC92" s="297">
        <f>'13. NTT BC'!AC$72*'6. INPUT PROJECT'!$K311*'6. INPUT PROJECT'!$L311</f>
        <v>0</v>
      </c>
      <c r="AD92" s="297">
        <f>'13. NTT BC'!AD$72*'6. INPUT PROJECT'!$K311*'6. INPUT PROJECT'!$L311</f>
        <v>0</v>
      </c>
      <c r="AE92" s="297">
        <f>'13. NTT BC'!AE$72*'6. INPUT PROJECT'!$K311*'6. INPUT PROJECT'!$L311</f>
        <v>0</v>
      </c>
      <c r="AF92" s="297">
        <f>'13. NTT BC'!AF$72*'6. INPUT PROJECT'!$K311*'6. INPUT PROJECT'!$L311</f>
        <v>0</v>
      </c>
      <c r="AG92" s="297">
        <f>'13. NTT BC'!AG$72*'6. INPUT PROJECT'!$K311*'6. INPUT PROJECT'!$L311</f>
        <v>0</v>
      </c>
      <c r="AH92" s="297">
        <f>'13. NTT BC'!AH$72*'6. INPUT PROJECT'!$K311*'6. INPUT PROJECT'!$L311</f>
        <v>0</v>
      </c>
      <c r="AI92" s="297">
        <f>'13. NTT BC'!AI$72*'6. INPUT PROJECT'!$K311*'6. INPUT PROJECT'!$L311</f>
        <v>0</v>
      </c>
      <c r="AJ92" s="297">
        <f>'13. NTT BC'!AJ$72*'6. INPUT PROJECT'!$K311*'6. INPUT PROJECT'!$L311</f>
        <v>0</v>
      </c>
      <c r="AK92" s="297">
        <f>'13. NTT BC'!AK$72*'6. INPUT PROJECT'!$K311*'6. INPUT PROJECT'!$L311</f>
        <v>0</v>
      </c>
      <c r="AL92" s="297">
        <f>'13. NTT BC'!AL$72*'6. INPUT PROJECT'!$K311*'6. INPUT PROJECT'!$L311</f>
        <v>0</v>
      </c>
      <c r="AM92" s="297">
        <f>'13. NTT BC'!AM$72*'6. INPUT PROJECT'!$K311*'6. INPUT PROJECT'!$L311</f>
        <v>0</v>
      </c>
      <c r="AN92" s="297">
        <f>'13. NTT BC'!AN$72*'6. INPUT PROJECT'!$K311*'6. INPUT PROJECT'!$L311</f>
        <v>0</v>
      </c>
      <c r="AO92" s="297">
        <f>'13. NTT BC'!AO$72*'6. INPUT PROJECT'!$K311*'6. INPUT PROJECT'!$L311</f>
        <v>0</v>
      </c>
      <c r="AP92" s="297">
        <f>'13. NTT BC'!AP$72*'6. INPUT PROJECT'!$K311*'6. INPUT PROJECT'!$L311</f>
        <v>0</v>
      </c>
      <c r="AQ92" s="297">
        <f>'13. NTT BC'!AQ$72*'6. INPUT PROJECT'!$K311*'6. INPUT PROJECT'!$L311</f>
        <v>0</v>
      </c>
      <c r="AR92" s="297">
        <f>'13. NTT BC'!AR$72*'6. INPUT PROJECT'!$K311*'6. INPUT PROJECT'!$L311</f>
        <v>0</v>
      </c>
      <c r="AS92" s="297">
        <f>'13. NTT BC'!AS$72*'6. INPUT PROJECT'!$K311*'6. INPUT PROJECT'!$L311</f>
        <v>0</v>
      </c>
      <c r="AT92" s="297">
        <f>'13. NTT BC'!AT$72*'6. INPUT PROJECT'!$K311*'6. INPUT PROJECT'!$L311</f>
        <v>0</v>
      </c>
      <c r="AU92" s="297">
        <f>'13. NTT BC'!AU$72*'6. INPUT PROJECT'!$K311*'6. INPUT PROJECT'!$L311</f>
        <v>0</v>
      </c>
      <c r="AV92" s="297">
        <f>'13. NTT BC'!AV$72*'6. INPUT PROJECT'!$K311*'6. INPUT PROJECT'!$L311</f>
        <v>0</v>
      </c>
      <c r="AW92" s="297">
        <f>'13. NTT BC'!AW$72*'6. INPUT PROJECT'!$K311*'6. INPUT PROJECT'!$L311</f>
        <v>0</v>
      </c>
      <c r="AX92" s="297">
        <f>'13. NTT BC'!AX$72*'6. INPUT PROJECT'!$K311*'6. INPUT PROJECT'!$L311</f>
        <v>0</v>
      </c>
      <c r="AY92" s="297">
        <f>'13. NTT BC'!AY$72*'6. INPUT PROJECT'!$K311*'6. INPUT PROJECT'!$L311</f>
        <v>0</v>
      </c>
      <c r="AZ92" s="297">
        <f>'13. NTT BC'!AZ$72*'6. INPUT PROJECT'!$K311*'6. INPUT PROJECT'!$L311</f>
        <v>0</v>
      </c>
      <c r="BA92" s="297">
        <f>'13. NTT BC'!BA$72*'6. INPUT PROJECT'!$K311*'6. INPUT PROJECT'!$L311</f>
        <v>0</v>
      </c>
      <c r="BB92" s="297">
        <f>'13. NTT BC'!BB$72*'6. INPUT PROJECT'!$K311*'6. INPUT PROJECT'!$L311</f>
        <v>0</v>
      </c>
      <c r="BC92" s="297">
        <f>'13. NTT BC'!BC$72*'6. INPUT PROJECT'!$K311*'6. INPUT PROJECT'!$L311</f>
        <v>0</v>
      </c>
      <c r="BD92" s="297">
        <f>'13. NTT BC'!BD$72*'6. INPUT PROJECT'!$K311*'6. INPUT PROJECT'!$L311</f>
        <v>0</v>
      </c>
      <c r="BE92" s="297">
        <f>'13. NTT BC'!BE$72*'6. INPUT PROJECT'!$K311*'6. INPUT PROJECT'!$L311</f>
        <v>0</v>
      </c>
      <c r="BF92" s="297">
        <f>'13. NTT BC'!BF$72*'6. INPUT PROJECT'!$K311*'6. INPUT PROJECT'!$L311</f>
        <v>0</v>
      </c>
      <c r="BG92" s="297">
        <f>'13. NTT BC'!BG$72*'6. INPUT PROJECT'!$K311*'6. INPUT PROJECT'!$L311</f>
        <v>0</v>
      </c>
      <c r="BH92" s="297">
        <f>'13. NTT BC'!BH$72*'6. INPUT PROJECT'!$K311*'6. INPUT PROJECT'!$L311</f>
        <v>0</v>
      </c>
      <c r="BI92" s="297">
        <f>'13. NTT BC'!BI$72*'6. INPUT PROJECT'!$K311*'6. INPUT PROJECT'!$L311</f>
        <v>0</v>
      </c>
      <c r="BJ92" s="297">
        <f>'13. NTT BC'!BJ$72*'6. INPUT PROJECT'!$K311*'6. INPUT PROJECT'!$L311</f>
        <v>0</v>
      </c>
      <c r="BK92" s="297">
        <f>'13. NTT BC'!BK$72*'6. INPUT PROJECT'!$K311*'6. INPUT PROJECT'!$L311</f>
        <v>0</v>
      </c>
      <c r="BL92" s="297">
        <f>'13. NTT BC'!BL$72*'6. INPUT PROJECT'!$K311*'6. INPUT PROJECT'!$L311</f>
        <v>0</v>
      </c>
      <c r="BM92" s="297">
        <f>'13. NTT BC'!BM$72*'6. INPUT PROJECT'!$K311*'6. INPUT PROJECT'!$L311</f>
        <v>0</v>
      </c>
      <c r="BN92" s="297">
        <f>'13. NTT BC'!BN$72*'6. INPUT PROJECT'!$K311*'6. INPUT PROJECT'!$L311</f>
        <v>0</v>
      </c>
      <c r="BO92" s="297">
        <f>'13. NTT BC'!BO$72*'6. INPUT PROJECT'!$K311*'6. INPUT PROJECT'!$L311</f>
        <v>0</v>
      </c>
      <c r="BP92" s="297">
        <f>'13. NTT BC'!BP$72*'6. INPUT PROJECT'!$K311*'6. INPUT PROJECT'!$L311</f>
        <v>0</v>
      </c>
      <c r="BQ92" s="297">
        <f>'13. NTT BC'!BQ$72*'6. INPUT PROJECT'!$K311*'6. INPUT PROJECT'!$L311</f>
        <v>0</v>
      </c>
      <c r="BR92" s="297">
        <f>'13. NTT BC'!BR$72*'6. INPUT PROJECT'!$K311*'6. INPUT PROJECT'!$L311</f>
        <v>0</v>
      </c>
      <c r="BS92" s="297">
        <f>'13. NTT BC'!BS$72*'6. INPUT PROJECT'!$K311*'6. INPUT PROJECT'!$L311</f>
        <v>0</v>
      </c>
    </row>
    <row r="93" spans="1:71" s="80" customFormat="1" ht="16" outlineLevel="2">
      <c r="A93" s="83"/>
      <c r="B93" s="367" t="str">
        <f>'6. INPUT PROJECT'!D312</f>
        <v>Project-5.1.2-Item #7</v>
      </c>
      <c r="C93" s="368" t="str">
        <f>'6. INPUT PROJECT'!E312</f>
        <v>Item #7</v>
      </c>
      <c r="D93"/>
      <c r="E93" s="297">
        <f t="shared" si="73"/>
        <v>0</v>
      </c>
      <c r="F93" s="297">
        <f t="shared" si="76"/>
        <v>0</v>
      </c>
      <c r="G93" s="297">
        <f t="shared" si="77"/>
        <v>0</v>
      </c>
      <c r="H93" s="297">
        <f t="shared" si="78"/>
        <v>0</v>
      </c>
      <c r="I93" s="297">
        <f t="shared" si="79"/>
        <v>0</v>
      </c>
      <c r="J93" s="297">
        <f t="shared" si="80"/>
        <v>0</v>
      </c>
      <c r="K93"/>
      <c r="L93" s="297">
        <f>'13. NTT BC'!L$72*'6. INPUT PROJECT'!$K312*'6. INPUT PROJECT'!$L312</f>
        <v>0</v>
      </c>
      <c r="M93" s="297">
        <f>'13. NTT BC'!M$72*'6. INPUT PROJECT'!$K312*'6. INPUT PROJECT'!$L312</f>
        <v>0</v>
      </c>
      <c r="N93" s="297">
        <f>'13. NTT BC'!N$72*'6. INPUT PROJECT'!$K312*'6. INPUT PROJECT'!$L312</f>
        <v>0</v>
      </c>
      <c r="O93" s="297">
        <f>'13. NTT BC'!O$72*'6. INPUT PROJECT'!$K312*'6. INPUT PROJECT'!$L312</f>
        <v>0</v>
      </c>
      <c r="P93" s="297">
        <f>'13. NTT BC'!P$72*'6. INPUT PROJECT'!$K312*'6. INPUT PROJECT'!$L312</f>
        <v>0</v>
      </c>
      <c r="Q93" s="297">
        <f>'13. NTT BC'!Q$72*'6. INPUT PROJECT'!$K312*'6. INPUT PROJECT'!$L312</f>
        <v>0</v>
      </c>
      <c r="R93" s="297">
        <f>'13. NTT BC'!R$72*'6. INPUT PROJECT'!$K312*'6. INPUT PROJECT'!$L312</f>
        <v>0</v>
      </c>
      <c r="S93" s="297">
        <f>'13. NTT BC'!S$72*'6. INPUT PROJECT'!$K312*'6. INPUT PROJECT'!$L312</f>
        <v>0</v>
      </c>
      <c r="T93" s="297">
        <f>'13. NTT BC'!T$72*'6. INPUT PROJECT'!$K312*'6. INPUT PROJECT'!$L312</f>
        <v>0</v>
      </c>
      <c r="U93" s="297">
        <f>'13. NTT BC'!U$72*'6. INPUT PROJECT'!$K312*'6. INPUT PROJECT'!$L312</f>
        <v>0</v>
      </c>
      <c r="V93" s="297">
        <f>'13. NTT BC'!V$72*'6. INPUT PROJECT'!$K312*'6. INPUT PROJECT'!$L312</f>
        <v>0</v>
      </c>
      <c r="W93" s="297">
        <f>'13. NTT BC'!W$72*'6. INPUT PROJECT'!$K312*'6. INPUT PROJECT'!$L312</f>
        <v>0</v>
      </c>
      <c r="X93" s="297">
        <f>'13. NTT BC'!X$72*'6. INPUT PROJECT'!$K312*'6. INPUT PROJECT'!$L312</f>
        <v>0</v>
      </c>
      <c r="Y93" s="297">
        <f>'13. NTT BC'!Y$72*'6. INPUT PROJECT'!$K312*'6. INPUT PROJECT'!$L312</f>
        <v>0</v>
      </c>
      <c r="Z93" s="297">
        <f>'13. NTT BC'!Z$72*'6. INPUT PROJECT'!$K312*'6. INPUT PROJECT'!$L312</f>
        <v>0</v>
      </c>
      <c r="AA93" s="297">
        <f>'13. NTT BC'!AA$72*'6. INPUT PROJECT'!$K312*'6. INPUT PROJECT'!$L312</f>
        <v>0</v>
      </c>
      <c r="AB93" s="297">
        <f>'13. NTT BC'!AB$72*'6. INPUT PROJECT'!$K312*'6. INPUT PROJECT'!$L312</f>
        <v>0</v>
      </c>
      <c r="AC93" s="297">
        <f>'13. NTT BC'!AC$72*'6. INPUT PROJECT'!$K312*'6. INPUT PROJECT'!$L312</f>
        <v>0</v>
      </c>
      <c r="AD93" s="297">
        <f>'13. NTT BC'!AD$72*'6. INPUT PROJECT'!$K312*'6. INPUT PROJECT'!$L312</f>
        <v>0</v>
      </c>
      <c r="AE93" s="297">
        <f>'13. NTT BC'!AE$72*'6. INPUT PROJECT'!$K312*'6. INPUT PROJECT'!$L312</f>
        <v>0</v>
      </c>
      <c r="AF93" s="297">
        <f>'13. NTT BC'!AF$72*'6. INPUT PROJECT'!$K312*'6. INPUT PROJECT'!$L312</f>
        <v>0</v>
      </c>
      <c r="AG93" s="297">
        <f>'13. NTT BC'!AG$72*'6. INPUT PROJECT'!$K312*'6. INPUT PROJECT'!$L312</f>
        <v>0</v>
      </c>
      <c r="AH93" s="297">
        <f>'13. NTT BC'!AH$72*'6. INPUT PROJECT'!$K312*'6. INPUT PROJECT'!$L312</f>
        <v>0</v>
      </c>
      <c r="AI93" s="297">
        <f>'13. NTT BC'!AI$72*'6. INPUT PROJECT'!$K312*'6. INPUT PROJECT'!$L312</f>
        <v>0</v>
      </c>
      <c r="AJ93" s="297">
        <f>'13. NTT BC'!AJ$72*'6. INPUT PROJECT'!$K312*'6. INPUT PROJECT'!$L312</f>
        <v>0</v>
      </c>
      <c r="AK93" s="297">
        <f>'13. NTT BC'!AK$72*'6. INPUT PROJECT'!$K312*'6. INPUT PROJECT'!$L312</f>
        <v>0</v>
      </c>
      <c r="AL93" s="297">
        <f>'13. NTT BC'!AL$72*'6. INPUT PROJECT'!$K312*'6. INPUT PROJECT'!$L312</f>
        <v>0</v>
      </c>
      <c r="AM93" s="297">
        <f>'13. NTT BC'!AM$72*'6. INPUT PROJECT'!$K312*'6. INPUT PROJECT'!$L312</f>
        <v>0</v>
      </c>
      <c r="AN93" s="297">
        <f>'13. NTT BC'!AN$72*'6. INPUT PROJECT'!$K312*'6. INPUT PROJECT'!$L312</f>
        <v>0</v>
      </c>
      <c r="AO93" s="297">
        <f>'13. NTT BC'!AO$72*'6. INPUT PROJECT'!$K312*'6. INPUT PROJECT'!$L312</f>
        <v>0</v>
      </c>
      <c r="AP93" s="297">
        <f>'13. NTT BC'!AP$72*'6. INPUT PROJECT'!$K312*'6. INPUT PROJECT'!$L312</f>
        <v>0</v>
      </c>
      <c r="AQ93" s="297">
        <f>'13. NTT BC'!AQ$72*'6. INPUT PROJECT'!$K312*'6. INPUT PROJECT'!$L312</f>
        <v>0</v>
      </c>
      <c r="AR93" s="297">
        <f>'13. NTT BC'!AR$72*'6. INPUT PROJECT'!$K312*'6. INPUT PROJECT'!$L312</f>
        <v>0</v>
      </c>
      <c r="AS93" s="297">
        <f>'13. NTT BC'!AS$72*'6. INPUT PROJECT'!$K312*'6. INPUT PROJECT'!$L312</f>
        <v>0</v>
      </c>
      <c r="AT93" s="297">
        <f>'13. NTT BC'!AT$72*'6. INPUT PROJECT'!$K312*'6. INPUT PROJECT'!$L312</f>
        <v>0</v>
      </c>
      <c r="AU93" s="297">
        <f>'13. NTT BC'!AU$72*'6. INPUT PROJECT'!$K312*'6. INPUT PROJECT'!$L312</f>
        <v>0</v>
      </c>
      <c r="AV93" s="297">
        <f>'13. NTT BC'!AV$72*'6. INPUT PROJECT'!$K312*'6. INPUT PROJECT'!$L312</f>
        <v>0</v>
      </c>
      <c r="AW93" s="297">
        <f>'13. NTT BC'!AW$72*'6. INPUT PROJECT'!$K312*'6. INPUT PROJECT'!$L312</f>
        <v>0</v>
      </c>
      <c r="AX93" s="297">
        <f>'13. NTT BC'!AX$72*'6. INPUT PROJECT'!$K312*'6. INPUT PROJECT'!$L312</f>
        <v>0</v>
      </c>
      <c r="AY93" s="297">
        <f>'13. NTT BC'!AY$72*'6. INPUT PROJECT'!$K312*'6. INPUT PROJECT'!$L312</f>
        <v>0</v>
      </c>
      <c r="AZ93" s="297">
        <f>'13. NTT BC'!AZ$72*'6. INPUT PROJECT'!$K312*'6. INPUT PROJECT'!$L312</f>
        <v>0</v>
      </c>
      <c r="BA93" s="297">
        <f>'13. NTT BC'!BA$72*'6. INPUT PROJECT'!$K312*'6. INPUT PROJECT'!$L312</f>
        <v>0</v>
      </c>
      <c r="BB93" s="297">
        <f>'13. NTT BC'!BB$72*'6. INPUT PROJECT'!$K312*'6. INPUT PROJECT'!$L312</f>
        <v>0</v>
      </c>
      <c r="BC93" s="297">
        <f>'13. NTT BC'!BC$72*'6. INPUT PROJECT'!$K312*'6. INPUT PROJECT'!$L312</f>
        <v>0</v>
      </c>
      <c r="BD93" s="297">
        <f>'13. NTT BC'!BD$72*'6. INPUT PROJECT'!$K312*'6. INPUT PROJECT'!$L312</f>
        <v>0</v>
      </c>
      <c r="BE93" s="297">
        <f>'13. NTT BC'!BE$72*'6. INPUT PROJECT'!$K312*'6. INPUT PROJECT'!$L312</f>
        <v>0</v>
      </c>
      <c r="BF93" s="297">
        <f>'13. NTT BC'!BF$72*'6. INPUT PROJECT'!$K312*'6. INPUT PROJECT'!$L312</f>
        <v>0</v>
      </c>
      <c r="BG93" s="297">
        <f>'13. NTT BC'!BG$72*'6. INPUT PROJECT'!$K312*'6. INPUT PROJECT'!$L312</f>
        <v>0</v>
      </c>
      <c r="BH93" s="297">
        <f>'13. NTT BC'!BH$72*'6. INPUT PROJECT'!$K312*'6. INPUT PROJECT'!$L312</f>
        <v>0</v>
      </c>
      <c r="BI93" s="297">
        <f>'13. NTT BC'!BI$72*'6. INPUT PROJECT'!$K312*'6. INPUT PROJECT'!$L312</f>
        <v>0</v>
      </c>
      <c r="BJ93" s="297">
        <f>'13. NTT BC'!BJ$72*'6. INPUT PROJECT'!$K312*'6. INPUT PROJECT'!$L312</f>
        <v>0</v>
      </c>
      <c r="BK93" s="297">
        <f>'13. NTT BC'!BK$72*'6. INPUT PROJECT'!$K312*'6. INPUT PROJECT'!$L312</f>
        <v>0</v>
      </c>
      <c r="BL93" s="297">
        <f>'13. NTT BC'!BL$72*'6. INPUT PROJECT'!$K312*'6. INPUT PROJECT'!$L312</f>
        <v>0</v>
      </c>
      <c r="BM93" s="297">
        <f>'13. NTT BC'!BM$72*'6. INPUT PROJECT'!$K312*'6. INPUT PROJECT'!$L312</f>
        <v>0</v>
      </c>
      <c r="BN93" s="297">
        <f>'13. NTT BC'!BN$72*'6. INPUT PROJECT'!$K312*'6. INPUT PROJECT'!$L312</f>
        <v>0</v>
      </c>
      <c r="BO93" s="297">
        <f>'13. NTT BC'!BO$72*'6. INPUT PROJECT'!$K312*'6. INPUT PROJECT'!$L312</f>
        <v>0</v>
      </c>
      <c r="BP93" s="297">
        <f>'13. NTT BC'!BP$72*'6. INPUT PROJECT'!$K312*'6. INPUT PROJECT'!$L312</f>
        <v>0</v>
      </c>
      <c r="BQ93" s="297">
        <f>'13. NTT BC'!BQ$72*'6. INPUT PROJECT'!$K312*'6. INPUT PROJECT'!$L312</f>
        <v>0</v>
      </c>
      <c r="BR93" s="297">
        <f>'13. NTT BC'!BR$72*'6. INPUT PROJECT'!$K312*'6. INPUT PROJECT'!$L312</f>
        <v>0</v>
      </c>
      <c r="BS93" s="297">
        <f>'13. NTT BC'!BS$72*'6. INPUT PROJECT'!$K312*'6. INPUT PROJECT'!$L312</f>
        <v>0</v>
      </c>
    </row>
    <row r="94" spans="1:71" s="80" customFormat="1" ht="16" outlineLevel="2">
      <c r="A94" s="83"/>
      <c r="B94" s="367" t="str">
        <f>'6. INPUT PROJECT'!D313</f>
        <v>Project-5.1.2-Item #8</v>
      </c>
      <c r="C94" s="368" t="str">
        <f>'6. INPUT PROJECT'!E313</f>
        <v>Item #8</v>
      </c>
      <c r="D94"/>
      <c r="E94" s="297">
        <f t="shared" si="73"/>
        <v>0</v>
      </c>
      <c r="F94" s="297">
        <f t="shared" si="76"/>
        <v>0</v>
      </c>
      <c r="G94" s="297">
        <f t="shared" si="77"/>
        <v>0</v>
      </c>
      <c r="H94" s="297">
        <f t="shared" si="78"/>
        <v>0</v>
      </c>
      <c r="I94" s="297">
        <f t="shared" si="79"/>
        <v>0</v>
      </c>
      <c r="J94" s="297">
        <f t="shared" si="80"/>
        <v>0</v>
      </c>
      <c r="K94"/>
      <c r="L94" s="297">
        <f>'13. NTT BC'!L$72*'6. INPUT PROJECT'!$K313*'6. INPUT PROJECT'!$L313</f>
        <v>0</v>
      </c>
      <c r="M94" s="297">
        <f>'13. NTT BC'!M$72*'6. INPUT PROJECT'!$K313*'6. INPUT PROJECT'!$L313</f>
        <v>0</v>
      </c>
      <c r="N94" s="297">
        <f>'13. NTT BC'!N$72*'6. INPUT PROJECT'!$K313*'6. INPUT PROJECT'!$L313</f>
        <v>0</v>
      </c>
      <c r="O94" s="297">
        <f>'13. NTT BC'!O$72*'6. INPUT PROJECT'!$K313*'6. INPUT PROJECT'!$L313</f>
        <v>0</v>
      </c>
      <c r="P94" s="297">
        <f>'13. NTT BC'!P$72*'6. INPUT PROJECT'!$K313*'6. INPUT PROJECT'!$L313</f>
        <v>0</v>
      </c>
      <c r="Q94" s="297">
        <f>'13. NTT BC'!Q$72*'6. INPUT PROJECT'!$K313*'6. INPUT PROJECT'!$L313</f>
        <v>0</v>
      </c>
      <c r="R94" s="297">
        <f>'13. NTT BC'!R$72*'6. INPUT PROJECT'!$K313*'6. INPUT PROJECT'!$L313</f>
        <v>0</v>
      </c>
      <c r="S94" s="297">
        <f>'13. NTT BC'!S$72*'6. INPUT PROJECT'!$K313*'6. INPUT PROJECT'!$L313</f>
        <v>0</v>
      </c>
      <c r="T94" s="297">
        <f>'13. NTT BC'!T$72*'6. INPUT PROJECT'!$K313*'6. INPUT PROJECT'!$L313</f>
        <v>0</v>
      </c>
      <c r="U94" s="297">
        <f>'13. NTT BC'!U$72*'6. INPUT PROJECT'!$K313*'6. INPUT PROJECT'!$L313</f>
        <v>0</v>
      </c>
      <c r="V94" s="297">
        <f>'13. NTT BC'!V$72*'6. INPUT PROJECT'!$K313*'6. INPUT PROJECT'!$L313</f>
        <v>0</v>
      </c>
      <c r="W94" s="297">
        <f>'13. NTT BC'!W$72*'6. INPUT PROJECT'!$K313*'6. INPUT PROJECT'!$L313</f>
        <v>0</v>
      </c>
      <c r="X94" s="297">
        <f>'13. NTT BC'!X$72*'6. INPUT PROJECT'!$K313*'6. INPUT PROJECT'!$L313</f>
        <v>0</v>
      </c>
      <c r="Y94" s="297">
        <f>'13. NTT BC'!Y$72*'6. INPUT PROJECT'!$K313*'6. INPUT PROJECT'!$L313</f>
        <v>0</v>
      </c>
      <c r="Z94" s="297">
        <f>'13. NTT BC'!Z$72*'6. INPUT PROJECT'!$K313*'6. INPUT PROJECT'!$L313</f>
        <v>0</v>
      </c>
      <c r="AA94" s="297">
        <f>'13. NTT BC'!AA$72*'6. INPUT PROJECT'!$K313*'6. INPUT PROJECT'!$L313</f>
        <v>0</v>
      </c>
      <c r="AB94" s="297">
        <f>'13. NTT BC'!AB$72*'6. INPUT PROJECT'!$K313*'6. INPUT PROJECT'!$L313</f>
        <v>0</v>
      </c>
      <c r="AC94" s="297">
        <f>'13. NTT BC'!AC$72*'6. INPUT PROJECT'!$K313*'6. INPUT PROJECT'!$L313</f>
        <v>0</v>
      </c>
      <c r="AD94" s="297">
        <f>'13. NTT BC'!AD$72*'6. INPUT PROJECT'!$K313*'6. INPUT PROJECT'!$L313</f>
        <v>0</v>
      </c>
      <c r="AE94" s="297">
        <f>'13. NTT BC'!AE$72*'6. INPUT PROJECT'!$K313*'6. INPUT PROJECT'!$L313</f>
        <v>0</v>
      </c>
      <c r="AF94" s="297">
        <f>'13. NTT BC'!AF$72*'6. INPUT PROJECT'!$K313*'6. INPUT PROJECT'!$L313</f>
        <v>0</v>
      </c>
      <c r="AG94" s="297">
        <f>'13. NTT BC'!AG$72*'6. INPUT PROJECT'!$K313*'6. INPUT PROJECT'!$L313</f>
        <v>0</v>
      </c>
      <c r="AH94" s="297">
        <f>'13. NTT BC'!AH$72*'6. INPUT PROJECT'!$K313*'6. INPUT PROJECT'!$L313</f>
        <v>0</v>
      </c>
      <c r="AI94" s="297">
        <f>'13. NTT BC'!AI$72*'6. INPUT PROJECT'!$K313*'6. INPUT PROJECT'!$L313</f>
        <v>0</v>
      </c>
      <c r="AJ94" s="297">
        <f>'13. NTT BC'!AJ$72*'6. INPUT PROJECT'!$K313*'6. INPUT PROJECT'!$L313</f>
        <v>0</v>
      </c>
      <c r="AK94" s="297">
        <f>'13. NTT BC'!AK$72*'6. INPUT PROJECT'!$K313*'6. INPUT PROJECT'!$L313</f>
        <v>0</v>
      </c>
      <c r="AL94" s="297">
        <f>'13. NTT BC'!AL$72*'6. INPUT PROJECT'!$K313*'6. INPUT PROJECT'!$L313</f>
        <v>0</v>
      </c>
      <c r="AM94" s="297">
        <f>'13. NTT BC'!AM$72*'6. INPUT PROJECT'!$K313*'6. INPUT PROJECT'!$L313</f>
        <v>0</v>
      </c>
      <c r="AN94" s="297">
        <f>'13. NTT BC'!AN$72*'6. INPUT PROJECT'!$K313*'6. INPUT PROJECT'!$L313</f>
        <v>0</v>
      </c>
      <c r="AO94" s="297">
        <f>'13. NTT BC'!AO$72*'6. INPUT PROJECT'!$K313*'6. INPUT PROJECT'!$L313</f>
        <v>0</v>
      </c>
      <c r="AP94" s="297">
        <f>'13. NTT BC'!AP$72*'6. INPUT PROJECT'!$K313*'6. INPUT PROJECT'!$L313</f>
        <v>0</v>
      </c>
      <c r="AQ94" s="297">
        <f>'13. NTT BC'!AQ$72*'6. INPUT PROJECT'!$K313*'6. INPUT PROJECT'!$L313</f>
        <v>0</v>
      </c>
      <c r="AR94" s="297">
        <f>'13. NTT BC'!AR$72*'6. INPUT PROJECT'!$K313*'6. INPUT PROJECT'!$L313</f>
        <v>0</v>
      </c>
      <c r="AS94" s="297">
        <f>'13. NTT BC'!AS$72*'6. INPUT PROJECT'!$K313*'6. INPUT PROJECT'!$L313</f>
        <v>0</v>
      </c>
      <c r="AT94" s="297">
        <f>'13. NTT BC'!AT$72*'6. INPUT PROJECT'!$K313*'6. INPUT PROJECT'!$L313</f>
        <v>0</v>
      </c>
      <c r="AU94" s="297">
        <f>'13. NTT BC'!AU$72*'6. INPUT PROJECT'!$K313*'6. INPUT PROJECT'!$L313</f>
        <v>0</v>
      </c>
      <c r="AV94" s="297">
        <f>'13. NTT BC'!AV$72*'6. INPUT PROJECT'!$K313*'6. INPUT PROJECT'!$L313</f>
        <v>0</v>
      </c>
      <c r="AW94" s="297">
        <f>'13. NTT BC'!AW$72*'6. INPUT PROJECT'!$K313*'6. INPUT PROJECT'!$L313</f>
        <v>0</v>
      </c>
      <c r="AX94" s="297">
        <f>'13. NTT BC'!AX$72*'6. INPUT PROJECT'!$K313*'6. INPUT PROJECT'!$L313</f>
        <v>0</v>
      </c>
      <c r="AY94" s="297">
        <f>'13. NTT BC'!AY$72*'6. INPUT PROJECT'!$K313*'6. INPUT PROJECT'!$L313</f>
        <v>0</v>
      </c>
      <c r="AZ94" s="297">
        <f>'13. NTT BC'!AZ$72*'6. INPUT PROJECT'!$K313*'6. INPUT PROJECT'!$L313</f>
        <v>0</v>
      </c>
      <c r="BA94" s="297">
        <f>'13. NTT BC'!BA$72*'6. INPUT PROJECT'!$K313*'6. INPUT PROJECT'!$L313</f>
        <v>0</v>
      </c>
      <c r="BB94" s="297">
        <f>'13. NTT BC'!BB$72*'6. INPUT PROJECT'!$K313*'6. INPUT PROJECT'!$L313</f>
        <v>0</v>
      </c>
      <c r="BC94" s="297">
        <f>'13. NTT BC'!BC$72*'6. INPUT PROJECT'!$K313*'6. INPUT PROJECT'!$L313</f>
        <v>0</v>
      </c>
      <c r="BD94" s="297">
        <f>'13. NTT BC'!BD$72*'6. INPUT PROJECT'!$K313*'6. INPUT PROJECT'!$L313</f>
        <v>0</v>
      </c>
      <c r="BE94" s="297">
        <f>'13. NTT BC'!BE$72*'6. INPUT PROJECT'!$K313*'6. INPUT PROJECT'!$L313</f>
        <v>0</v>
      </c>
      <c r="BF94" s="297">
        <f>'13. NTT BC'!BF$72*'6. INPUT PROJECT'!$K313*'6. INPUT PROJECT'!$L313</f>
        <v>0</v>
      </c>
      <c r="BG94" s="297">
        <f>'13. NTT BC'!BG$72*'6. INPUT PROJECT'!$K313*'6. INPUT PROJECT'!$L313</f>
        <v>0</v>
      </c>
      <c r="BH94" s="297">
        <f>'13. NTT BC'!BH$72*'6. INPUT PROJECT'!$K313*'6. INPUT PROJECT'!$L313</f>
        <v>0</v>
      </c>
      <c r="BI94" s="297">
        <f>'13. NTT BC'!BI$72*'6. INPUT PROJECT'!$K313*'6. INPUT PROJECT'!$L313</f>
        <v>0</v>
      </c>
      <c r="BJ94" s="297">
        <f>'13. NTT BC'!BJ$72*'6. INPUT PROJECT'!$K313*'6. INPUT PROJECT'!$L313</f>
        <v>0</v>
      </c>
      <c r="BK94" s="297">
        <f>'13. NTT BC'!BK$72*'6. INPUT PROJECT'!$K313*'6. INPUT PROJECT'!$L313</f>
        <v>0</v>
      </c>
      <c r="BL94" s="297">
        <f>'13. NTT BC'!BL$72*'6. INPUT PROJECT'!$K313*'6. INPUT PROJECT'!$L313</f>
        <v>0</v>
      </c>
      <c r="BM94" s="297">
        <f>'13. NTT BC'!BM$72*'6. INPUT PROJECT'!$K313*'6. INPUT PROJECT'!$L313</f>
        <v>0</v>
      </c>
      <c r="BN94" s="297">
        <f>'13. NTT BC'!BN$72*'6. INPUT PROJECT'!$K313*'6. INPUT PROJECT'!$L313</f>
        <v>0</v>
      </c>
      <c r="BO94" s="297">
        <f>'13. NTT BC'!BO$72*'6. INPUT PROJECT'!$K313*'6. INPUT PROJECT'!$L313</f>
        <v>0</v>
      </c>
      <c r="BP94" s="297">
        <f>'13. NTT BC'!BP$72*'6. INPUT PROJECT'!$K313*'6. INPUT PROJECT'!$L313</f>
        <v>0</v>
      </c>
      <c r="BQ94" s="297">
        <f>'13. NTT BC'!BQ$72*'6. INPUT PROJECT'!$K313*'6. INPUT PROJECT'!$L313</f>
        <v>0</v>
      </c>
      <c r="BR94" s="297">
        <f>'13. NTT BC'!BR$72*'6. INPUT PROJECT'!$K313*'6. INPUT PROJECT'!$L313</f>
        <v>0</v>
      </c>
      <c r="BS94" s="297">
        <f>'13. NTT BC'!BS$72*'6. INPUT PROJECT'!$K313*'6. INPUT PROJECT'!$L313</f>
        <v>0</v>
      </c>
    </row>
    <row r="95" spans="1:71" s="80" customFormat="1" ht="16" outlineLevel="2">
      <c r="A95" s="83"/>
      <c r="B95" s="367" t="str">
        <f>'6. INPUT PROJECT'!D314</f>
        <v>Project-5.1.2-Item #9</v>
      </c>
      <c r="C95" s="368" t="str">
        <f>'6. INPUT PROJECT'!E314</f>
        <v>Item #9</v>
      </c>
      <c r="D95"/>
      <c r="E95" s="297">
        <f t="shared" si="73"/>
        <v>0</v>
      </c>
      <c r="F95" s="297">
        <f t="shared" si="76"/>
        <v>0</v>
      </c>
      <c r="G95" s="297">
        <f t="shared" si="77"/>
        <v>0</v>
      </c>
      <c r="H95" s="297">
        <f t="shared" si="78"/>
        <v>0</v>
      </c>
      <c r="I95" s="297">
        <f t="shared" si="79"/>
        <v>0</v>
      </c>
      <c r="J95" s="297">
        <f t="shared" si="80"/>
        <v>0</v>
      </c>
      <c r="K95"/>
      <c r="L95" s="297">
        <f>'13. NTT BC'!L$72*'6. INPUT PROJECT'!$K314*'6. INPUT PROJECT'!$L314</f>
        <v>0</v>
      </c>
      <c r="M95" s="297">
        <f>'13. NTT BC'!M$72*'6. INPUT PROJECT'!$K314*'6. INPUT PROJECT'!$L314</f>
        <v>0</v>
      </c>
      <c r="N95" s="297">
        <f>'13. NTT BC'!N$72*'6. INPUT PROJECT'!$K314*'6. INPUT PROJECT'!$L314</f>
        <v>0</v>
      </c>
      <c r="O95" s="297">
        <f>'13. NTT BC'!O$72*'6. INPUT PROJECT'!$K314*'6. INPUT PROJECT'!$L314</f>
        <v>0</v>
      </c>
      <c r="P95" s="297">
        <f>'13. NTT BC'!P$72*'6. INPUT PROJECT'!$K314*'6. INPUT PROJECT'!$L314</f>
        <v>0</v>
      </c>
      <c r="Q95" s="297">
        <f>'13. NTT BC'!Q$72*'6. INPUT PROJECT'!$K314*'6. INPUT PROJECT'!$L314</f>
        <v>0</v>
      </c>
      <c r="R95" s="297">
        <f>'13. NTT BC'!R$72*'6. INPUT PROJECT'!$K314*'6. INPUT PROJECT'!$L314</f>
        <v>0</v>
      </c>
      <c r="S95" s="297">
        <f>'13. NTT BC'!S$72*'6. INPUT PROJECT'!$K314*'6. INPUT PROJECT'!$L314</f>
        <v>0</v>
      </c>
      <c r="T95" s="297">
        <f>'13. NTT BC'!T$72*'6. INPUT PROJECT'!$K314*'6. INPUT PROJECT'!$L314</f>
        <v>0</v>
      </c>
      <c r="U95" s="297">
        <f>'13. NTT BC'!U$72*'6. INPUT PROJECT'!$K314*'6. INPUT PROJECT'!$L314</f>
        <v>0</v>
      </c>
      <c r="V95" s="297">
        <f>'13. NTT BC'!V$72*'6. INPUT PROJECT'!$K314*'6. INPUT PROJECT'!$L314</f>
        <v>0</v>
      </c>
      <c r="W95" s="297">
        <f>'13. NTT BC'!W$72*'6. INPUT PROJECT'!$K314*'6. INPUT PROJECT'!$L314</f>
        <v>0</v>
      </c>
      <c r="X95" s="297">
        <f>'13. NTT BC'!X$72*'6. INPUT PROJECT'!$K314*'6. INPUT PROJECT'!$L314</f>
        <v>0</v>
      </c>
      <c r="Y95" s="297">
        <f>'13. NTT BC'!Y$72*'6. INPUT PROJECT'!$K314*'6. INPUT PROJECT'!$L314</f>
        <v>0</v>
      </c>
      <c r="Z95" s="297">
        <f>'13. NTT BC'!Z$72*'6. INPUT PROJECT'!$K314*'6. INPUT PROJECT'!$L314</f>
        <v>0</v>
      </c>
      <c r="AA95" s="297">
        <f>'13. NTT BC'!AA$72*'6. INPUT PROJECT'!$K314*'6. INPUT PROJECT'!$L314</f>
        <v>0</v>
      </c>
      <c r="AB95" s="297">
        <f>'13. NTT BC'!AB$72*'6. INPUT PROJECT'!$K314*'6. INPUT PROJECT'!$L314</f>
        <v>0</v>
      </c>
      <c r="AC95" s="297">
        <f>'13. NTT BC'!AC$72*'6. INPUT PROJECT'!$K314*'6. INPUT PROJECT'!$L314</f>
        <v>0</v>
      </c>
      <c r="AD95" s="297">
        <f>'13. NTT BC'!AD$72*'6. INPUT PROJECT'!$K314*'6. INPUT PROJECT'!$L314</f>
        <v>0</v>
      </c>
      <c r="AE95" s="297">
        <f>'13. NTT BC'!AE$72*'6. INPUT PROJECT'!$K314*'6. INPUT PROJECT'!$L314</f>
        <v>0</v>
      </c>
      <c r="AF95" s="297">
        <f>'13. NTT BC'!AF$72*'6. INPUT PROJECT'!$K314*'6. INPUT PROJECT'!$L314</f>
        <v>0</v>
      </c>
      <c r="AG95" s="297">
        <f>'13. NTT BC'!AG$72*'6. INPUT PROJECT'!$K314*'6. INPUT PROJECT'!$L314</f>
        <v>0</v>
      </c>
      <c r="AH95" s="297">
        <f>'13. NTT BC'!AH$72*'6. INPUT PROJECT'!$K314*'6. INPUT PROJECT'!$L314</f>
        <v>0</v>
      </c>
      <c r="AI95" s="297">
        <f>'13. NTT BC'!AI$72*'6. INPUT PROJECT'!$K314*'6. INPUT PROJECT'!$L314</f>
        <v>0</v>
      </c>
      <c r="AJ95" s="297">
        <f>'13. NTT BC'!AJ$72*'6. INPUT PROJECT'!$K314*'6. INPUT PROJECT'!$L314</f>
        <v>0</v>
      </c>
      <c r="AK95" s="297">
        <f>'13. NTT BC'!AK$72*'6. INPUT PROJECT'!$K314*'6. INPUT PROJECT'!$L314</f>
        <v>0</v>
      </c>
      <c r="AL95" s="297">
        <f>'13. NTT BC'!AL$72*'6. INPUT PROJECT'!$K314*'6. INPUT PROJECT'!$L314</f>
        <v>0</v>
      </c>
      <c r="AM95" s="297">
        <f>'13. NTT BC'!AM$72*'6. INPUT PROJECT'!$K314*'6. INPUT PROJECT'!$L314</f>
        <v>0</v>
      </c>
      <c r="AN95" s="297">
        <f>'13. NTT BC'!AN$72*'6. INPUT PROJECT'!$K314*'6. INPUT PROJECT'!$L314</f>
        <v>0</v>
      </c>
      <c r="AO95" s="297">
        <f>'13. NTT BC'!AO$72*'6. INPUT PROJECT'!$K314*'6. INPUT PROJECT'!$L314</f>
        <v>0</v>
      </c>
      <c r="AP95" s="297">
        <f>'13. NTT BC'!AP$72*'6. INPUT PROJECT'!$K314*'6. INPUT PROJECT'!$L314</f>
        <v>0</v>
      </c>
      <c r="AQ95" s="297">
        <f>'13. NTT BC'!AQ$72*'6. INPUT PROJECT'!$K314*'6. INPUT PROJECT'!$L314</f>
        <v>0</v>
      </c>
      <c r="AR95" s="297">
        <f>'13. NTT BC'!AR$72*'6. INPUT PROJECT'!$K314*'6. INPUT PROJECT'!$L314</f>
        <v>0</v>
      </c>
      <c r="AS95" s="297">
        <f>'13. NTT BC'!AS$72*'6. INPUT PROJECT'!$K314*'6. INPUT PROJECT'!$L314</f>
        <v>0</v>
      </c>
      <c r="AT95" s="297">
        <f>'13. NTT BC'!AT$72*'6. INPUT PROJECT'!$K314*'6. INPUT PROJECT'!$L314</f>
        <v>0</v>
      </c>
      <c r="AU95" s="297">
        <f>'13. NTT BC'!AU$72*'6. INPUT PROJECT'!$K314*'6. INPUT PROJECT'!$L314</f>
        <v>0</v>
      </c>
      <c r="AV95" s="297">
        <f>'13. NTT BC'!AV$72*'6. INPUT PROJECT'!$K314*'6. INPUT PROJECT'!$L314</f>
        <v>0</v>
      </c>
      <c r="AW95" s="297">
        <f>'13. NTT BC'!AW$72*'6. INPUT PROJECT'!$K314*'6. INPUT PROJECT'!$L314</f>
        <v>0</v>
      </c>
      <c r="AX95" s="297">
        <f>'13. NTT BC'!AX$72*'6. INPUT PROJECT'!$K314*'6. INPUT PROJECT'!$L314</f>
        <v>0</v>
      </c>
      <c r="AY95" s="297">
        <f>'13. NTT BC'!AY$72*'6. INPUT PROJECT'!$K314*'6. INPUT PROJECT'!$L314</f>
        <v>0</v>
      </c>
      <c r="AZ95" s="297">
        <f>'13. NTT BC'!AZ$72*'6. INPUT PROJECT'!$K314*'6. INPUT PROJECT'!$L314</f>
        <v>0</v>
      </c>
      <c r="BA95" s="297">
        <f>'13. NTT BC'!BA$72*'6. INPUT PROJECT'!$K314*'6. INPUT PROJECT'!$L314</f>
        <v>0</v>
      </c>
      <c r="BB95" s="297">
        <f>'13. NTT BC'!BB$72*'6. INPUT PROJECT'!$K314*'6. INPUT PROJECT'!$L314</f>
        <v>0</v>
      </c>
      <c r="BC95" s="297">
        <f>'13. NTT BC'!BC$72*'6. INPUT PROJECT'!$K314*'6. INPUT PROJECT'!$L314</f>
        <v>0</v>
      </c>
      <c r="BD95" s="297">
        <f>'13. NTT BC'!BD$72*'6. INPUT PROJECT'!$K314*'6. INPUT PROJECT'!$L314</f>
        <v>0</v>
      </c>
      <c r="BE95" s="297">
        <f>'13. NTT BC'!BE$72*'6. INPUT PROJECT'!$K314*'6. INPUT PROJECT'!$L314</f>
        <v>0</v>
      </c>
      <c r="BF95" s="297">
        <f>'13. NTT BC'!BF$72*'6. INPUT PROJECT'!$K314*'6. INPUT PROJECT'!$L314</f>
        <v>0</v>
      </c>
      <c r="BG95" s="297">
        <f>'13. NTT BC'!BG$72*'6. INPUT PROJECT'!$K314*'6. INPUT PROJECT'!$L314</f>
        <v>0</v>
      </c>
      <c r="BH95" s="297">
        <f>'13. NTT BC'!BH$72*'6. INPUT PROJECT'!$K314*'6. INPUT PROJECT'!$L314</f>
        <v>0</v>
      </c>
      <c r="BI95" s="297">
        <f>'13. NTT BC'!BI$72*'6. INPUT PROJECT'!$K314*'6. INPUT PROJECT'!$L314</f>
        <v>0</v>
      </c>
      <c r="BJ95" s="297">
        <f>'13. NTT BC'!BJ$72*'6. INPUT PROJECT'!$K314*'6. INPUT PROJECT'!$L314</f>
        <v>0</v>
      </c>
      <c r="BK95" s="297">
        <f>'13. NTT BC'!BK$72*'6. INPUT PROJECT'!$K314*'6. INPUT PROJECT'!$L314</f>
        <v>0</v>
      </c>
      <c r="BL95" s="297">
        <f>'13. NTT BC'!BL$72*'6. INPUT PROJECT'!$K314*'6. INPUT PROJECT'!$L314</f>
        <v>0</v>
      </c>
      <c r="BM95" s="297">
        <f>'13. NTT BC'!BM$72*'6. INPUT PROJECT'!$K314*'6. INPUT PROJECT'!$L314</f>
        <v>0</v>
      </c>
      <c r="BN95" s="297">
        <f>'13. NTT BC'!BN$72*'6. INPUT PROJECT'!$K314*'6. INPUT PROJECT'!$L314</f>
        <v>0</v>
      </c>
      <c r="BO95" s="297">
        <f>'13. NTT BC'!BO$72*'6. INPUT PROJECT'!$K314*'6. INPUT PROJECT'!$L314</f>
        <v>0</v>
      </c>
      <c r="BP95" s="297">
        <f>'13. NTT BC'!BP$72*'6. INPUT PROJECT'!$K314*'6. INPUT PROJECT'!$L314</f>
        <v>0</v>
      </c>
      <c r="BQ95" s="297">
        <f>'13. NTT BC'!BQ$72*'6. INPUT PROJECT'!$K314*'6. INPUT PROJECT'!$L314</f>
        <v>0</v>
      </c>
      <c r="BR95" s="297">
        <f>'13. NTT BC'!BR$72*'6. INPUT PROJECT'!$K314*'6. INPUT PROJECT'!$L314</f>
        <v>0</v>
      </c>
      <c r="BS95" s="297">
        <f>'13. NTT BC'!BS$72*'6. INPUT PROJECT'!$K314*'6. INPUT PROJECT'!$L314</f>
        <v>0</v>
      </c>
    </row>
    <row r="96" spans="1:71" s="80" customFormat="1" ht="16" outlineLevel="2">
      <c r="A96" s="83"/>
      <c r="B96" s="369" t="str">
        <f>'6. INPUT PROJECT'!D315</f>
        <v>Project-5.1.2-Item #10</v>
      </c>
      <c r="C96" s="370" t="str">
        <f>'6. INPUT PROJECT'!E315</f>
        <v>Item #10</v>
      </c>
      <c r="D96"/>
      <c r="E96" s="298">
        <f t="shared" si="73"/>
        <v>0</v>
      </c>
      <c r="F96" s="298">
        <f t="shared" si="76"/>
        <v>0</v>
      </c>
      <c r="G96" s="298">
        <f t="shared" si="77"/>
        <v>0</v>
      </c>
      <c r="H96" s="298">
        <f t="shared" si="78"/>
        <v>0</v>
      </c>
      <c r="I96" s="298">
        <f t="shared" si="79"/>
        <v>0</v>
      </c>
      <c r="J96" s="298">
        <f t="shared" si="80"/>
        <v>0</v>
      </c>
      <c r="K96"/>
      <c r="L96" s="298">
        <f>'13. NTT BC'!L$72*'6. INPUT PROJECT'!$K315*'6. INPUT PROJECT'!$L315</f>
        <v>0</v>
      </c>
      <c r="M96" s="298">
        <f>'13. NTT BC'!M$72*'6. INPUT PROJECT'!$K315*'6. INPUT PROJECT'!$L315</f>
        <v>0</v>
      </c>
      <c r="N96" s="298">
        <f>'13. NTT BC'!N$72*'6. INPUT PROJECT'!$K315*'6. INPUT PROJECT'!$L315</f>
        <v>0</v>
      </c>
      <c r="O96" s="298">
        <f>'13. NTT BC'!O$72*'6. INPUT PROJECT'!$K315*'6. INPUT PROJECT'!$L315</f>
        <v>0</v>
      </c>
      <c r="P96" s="298">
        <f>'13. NTT BC'!P$72*'6. INPUT PROJECT'!$K315*'6. INPUT PROJECT'!$L315</f>
        <v>0</v>
      </c>
      <c r="Q96" s="298">
        <f>'13. NTT BC'!Q$72*'6. INPUT PROJECT'!$K315*'6. INPUT PROJECT'!$L315</f>
        <v>0</v>
      </c>
      <c r="R96" s="298">
        <f>'13. NTT BC'!R$72*'6. INPUT PROJECT'!$K315*'6. INPUT PROJECT'!$L315</f>
        <v>0</v>
      </c>
      <c r="S96" s="298">
        <f>'13. NTT BC'!S$72*'6. INPUT PROJECT'!$K315*'6. INPUT PROJECT'!$L315</f>
        <v>0</v>
      </c>
      <c r="T96" s="298">
        <f>'13. NTT BC'!T$72*'6. INPUT PROJECT'!$K315*'6. INPUT PROJECT'!$L315</f>
        <v>0</v>
      </c>
      <c r="U96" s="298">
        <f>'13. NTT BC'!U$72*'6. INPUT PROJECT'!$K315*'6. INPUT PROJECT'!$L315</f>
        <v>0</v>
      </c>
      <c r="V96" s="298">
        <f>'13. NTT BC'!V$72*'6. INPUT PROJECT'!$K315*'6. INPUT PROJECT'!$L315</f>
        <v>0</v>
      </c>
      <c r="W96" s="298">
        <f>'13. NTT BC'!W$72*'6. INPUT PROJECT'!$K315*'6. INPUT PROJECT'!$L315</f>
        <v>0</v>
      </c>
      <c r="X96" s="298">
        <f>'13. NTT BC'!X$72*'6. INPUT PROJECT'!$K315*'6. INPUT PROJECT'!$L315</f>
        <v>0</v>
      </c>
      <c r="Y96" s="298">
        <f>'13. NTT BC'!Y$72*'6. INPUT PROJECT'!$K315*'6. INPUT PROJECT'!$L315</f>
        <v>0</v>
      </c>
      <c r="Z96" s="298">
        <f>'13. NTT BC'!Z$72*'6. INPUT PROJECT'!$K315*'6. INPUT PROJECT'!$L315</f>
        <v>0</v>
      </c>
      <c r="AA96" s="298">
        <f>'13. NTT BC'!AA$72*'6. INPUT PROJECT'!$K315*'6. INPUT PROJECT'!$L315</f>
        <v>0</v>
      </c>
      <c r="AB96" s="298">
        <f>'13. NTT BC'!AB$72*'6. INPUT PROJECT'!$K315*'6. INPUT PROJECT'!$L315</f>
        <v>0</v>
      </c>
      <c r="AC96" s="298">
        <f>'13. NTT BC'!AC$72*'6. INPUT PROJECT'!$K315*'6. INPUT PROJECT'!$L315</f>
        <v>0</v>
      </c>
      <c r="AD96" s="298">
        <f>'13. NTT BC'!AD$72*'6. INPUT PROJECT'!$K315*'6. INPUT PROJECT'!$L315</f>
        <v>0</v>
      </c>
      <c r="AE96" s="298">
        <f>'13. NTT BC'!AE$72*'6. INPUT PROJECT'!$K315*'6. INPUT PROJECT'!$L315</f>
        <v>0</v>
      </c>
      <c r="AF96" s="298">
        <f>'13. NTT BC'!AF$72*'6. INPUT PROJECT'!$K315*'6. INPUT PROJECT'!$L315</f>
        <v>0</v>
      </c>
      <c r="AG96" s="298">
        <f>'13. NTT BC'!AG$72*'6. INPUT PROJECT'!$K315*'6. INPUT PROJECT'!$L315</f>
        <v>0</v>
      </c>
      <c r="AH96" s="298">
        <f>'13. NTT BC'!AH$72*'6. INPUT PROJECT'!$K315*'6. INPUT PROJECT'!$L315</f>
        <v>0</v>
      </c>
      <c r="AI96" s="298">
        <f>'13. NTT BC'!AI$72*'6. INPUT PROJECT'!$K315*'6. INPUT PROJECT'!$L315</f>
        <v>0</v>
      </c>
      <c r="AJ96" s="298">
        <f>'13. NTT BC'!AJ$72*'6. INPUT PROJECT'!$K315*'6. INPUT PROJECT'!$L315</f>
        <v>0</v>
      </c>
      <c r="AK96" s="298">
        <f>'13. NTT BC'!AK$72*'6. INPUT PROJECT'!$K315*'6. INPUT PROJECT'!$L315</f>
        <v>0</v>
      </c>
      <c r="AL96" s="298">
        <f>'13. NTT BC'!AL$72*'6. INPUT PROJECT'!$K315*'6. INPUT PROJECT'!$L315</f>
        <v>0</v>
      </c>
      <c r="AM96" s="298">
        <f>'13. NTT BC'!AM$72*'6. INPUT PROJECT'!$K315*'6. INPUT PROJECT'!$L315</f>
        <v>0</v>
      </c>
      <c r="AN96" s="298">
        <f>'13. NTT BC'!AN$72*'6. INPUT PROJECT'!$K315*'6. INPUT PROJECT'!$L315</f>
        <v>0</v>
      </c>
      <c r="AO96" s="298">
        <f>'13. NTT BC'!AO$72*'6. INPUT PROJECT'!$K315*'6. INPUT PROJECT'!$L315</f>
        <v>0</v>
      </c>
      <c r="AP96" s="298">
        <f>'13. NTT BC'!AP$72*'6. INPUT PROJECT'!$K315*'6. INPUT PROJECT'!$L315</f>
        <v>0</v>
      </c>
      <c r="AQ96" s="298">
        <f>'13. NTT BC'!AQ$72*'6. INPUT PROJECT'!$K315*'6. INPUT PROJECT'!$L315</f>
        <v>0</v>
      </c>
      <c r="AR96" s="298">
        <f>'13. NTT BC'!AR$72*'6. INPUT PROJECT'!$K315*'6. INPUT PROJECT'!$L315</f>
        <v>0</v>
      </c>
      <c r="AS96" s="298">
        <f>'13. NTT BC'!AS$72*'6. INPUT PROJECT'!$K315*'6. INPUT PROJECT'!$L315</f>
        <v>0</v>
      </c>
      <c r="AT96" s="298">
        <f>'13. NTT BC'!AT$72*'6. INPUT PROJECT'!$K315*'6. INPUT PROJECT'!$L315</f>
        <v>0</v>
      </c>
      <c r="AU96" s="298">
        <f>'13. NTT BC'!AU$72*'6. INPUT PROJECT'!$K315*'6. INPUT PROJECT'!$L315</f>
        <v>0</v>
      </c>
      <c r="AV96" s="298">
        <f>'13. NTT BC'!AV$72*'6. INPUT PROJECT'!$K315*'6. INPUT PROJECT'!$L315</f>
        <v>0</v>
      </c>
      <c r="AW96" s="298">
        <f>'13. NTT BC'!AW$72*'6. INPUT PROJECT'!$K315*'6. INPUT PROJECT'!$L315</f>
        <v>0</v>
      </c>
      <c r="AX96" s="298">
        <f>'13. NTT BC'!AX$72*'6. INPUT PROJECT'!$K315*'6. INPUT PROJECT'!$L315</f>
        <v>0</v>
      </c>
      <c r="AY96" s="298">
        <f>'13. NTT BC'!AY$72*'6. INPUT PROJECT'!$K315*'6. INPUT PROJECT'!$L315</f>
        <v>0</v>
      </c>
      <c r="AZ96" s="298">
        <f>'13. NTT BC'!AZ$72*'6. INPUT PROJECT'!$K315*'6. INPUT PROJECT'!$L315</f>
        <v>0</v>
      </c>
      <c r="BA96" s="298">
        <f>'13. NTT BC'!BA$72*'6. INPUT PROJECT'!$K315*'6. INPUT PROJECT'!$L315</f>
        <v>0</v>
      </c>
      <c r="BB96" s="298">
        <f>'13. NTT BC'!BB$72*'6. INPUT PROJECT'!$K315*'6. INPUT PROJECT'!$L315</f>
        <v>0</v>
      </c>
      <c r="BC96" s="298">
        <f>'13. NTT BC'!BC$72*'6. INPUT PROJECT'!$K315*'6. INPUT PROJECT'!$L315</f>
        <v>0</v>
      </c>
      <c r="BD96" s="298">
        <f>'13. NTT BC'!BD$72*'6. INPUT PROJECT'!$K315*'6. INPUT PROJECT'!$L315</f>
        <v>0</v>
      </c>
      <c r="BE96" s="298">
        <f>'13. NTT BC'!BE$72*'6. INPUT PROJECT'!$K315*'6. INPUT PROJECT'!$L315</f>
        <v>0</v>
      </c>
      <c r="BF96" s="298">
        <f>'13. NTT BC'!BF$72*'6. INPUT PROJECT'!$K315*'6. INPUT PROJECT'!$L315</f>
        <v>0</v>
      </c>
      <c r="BG96" s="298">
        <f>'13. NTT BC'!BG$72*'6. INPUT PROJECT'!$K315*'6. INPUT PROJECT'!$L315</f>
        <v>0</v>
      </c>
      <c r="BH96" s="298">
        <f>'13. NTT BC'!BH$72*'6. INPUT PROJECT'!$K315*'6. INPUT PROJECT'!$L315</f>
        <v>0</v>
      </c>
      <c r="BI96" s="298">
        <f>'13. NTT BC'!BI$72*'6. INPUT PROJECT'!$K315*'6. INPUT PROJECT'!$L315</f>
        <v>0</v>
      </c>
      <c r="BJ96" s="298">
        <f>'13. NTT BC'!BJ$72*'6. INPUT PROJECT'!$K315*'6. INPUT PROJECT'!$L315</f>
        <v>0</v>
      </c>
      <c r="BK96" s="298">
        <f>'13. NTT BC'!BK$72*'6. INPUT PROJECT'!$K315*'6. INPUT PROJECT'!$L315</f>
        <v>0</v>
      </c>
      <c r="BL96" s="298">
        <f>'13. NTT BC'!BL$72*'6. INPUT PROJECT'!$K315*'6. INPUT PROJECT'!$L315</f>
        <v>0</v>
      </c>
      <c r="BM96" s="298">
        <f>'13. NTT BC'!BM$72*'6. INPUT PROJECT'!$K315*'6. INPUT PROJECT'!$L315</f>
        <v>0</v>
      </c>
      <c r="BN96" s="298">
        <f>'13. NTT BC'!BN$72*'6. INPUT PROJECT'!$K315*'6. INPUT PROJECT'!$L315</f>
        <v>0</v>
      </c>
      <c r="BO96" s="298">
        <f>'13. NTT BC'!BO$72*'6. INPUT PROJECT'!$K315*'6. INPUT PROJECT'!$L315</f>
        <v>0</v>
      </c>
      <c r="BP96" s="298">
        <f>'13. NTT BC'!BP$72*'6. INPUT PROJECT'!$K315*'6. INPUT PROJECT'!$L315</f>
        <v>0</v>
      </c>
      <c r="BQ96" s="298">
        <f>'13. NTT BC'!BQ$72*'6. INPUT PROJECT'!$K315*'6. INPUT PROJECT'!$L315</f>
        <v>0</v>
      </c>
      <c r="BR96" s="298">
        <f>'13. NTT BC'!BR$72*'6. INPUT PROJECT'!$K315*'6. INPUT PROJECT'!$L315</f>
        <v>0</v>
      </c>
      <c r="BS96" s="298">
        <f>'13. NTT BC'!BS$72*'6. INPUT PROJECT'!$K315*'6. INPUT PROJECT'!$L315</f>
        <v>0</v>
      </c>
    </row>
    <row r="97" spans="1:71" s="83" customFormat="1" ht="16">
      <c r="B97" s="354" t="str">
        <f>'6. INPUT PROJECT'!C317</f>
        <v>5.2</v>
      </c>
      <c r="C97" s="354" t="str">
        <f>'6. INPUT PROJECT'!D317</f>
        <v>Project - Customer - Deployment &amp; set-up</v>
      </c>
      <c r="D97"/>
      <c r="E97" s="293">
        <f t="shared" si="73"/>
        <v>138461.53846153847</v>
      </c>
      <c r="F97" s="293">
        <f t="shared" si="76"/>
        <v>138461.53846153847</v>
      </c>
      <c r="G97" s="293">
        <f t="shared" si="77"/>
        <v>0</v>
      </c>
      <c r="H97" s="293">
        <f t="shared" si="78"/>
        <v>0</v>
      </c>
      <c r="I97" s="293">
        <f t="shared" si="79"/>
        <v>0</v>
      </c>
      <c r="J97" s="293">
        <f t="shared" si="80"/>
        <v>0</v>
      </c>
      <c r="K97"/>
      <c r="L97" s="294">
        <f t="shared" ref="L97:AQ97" si="83">L110+L99+L98</f>
        <v>46153.846153846156</v>
      </c>
      <c r="M97" s="294">
        <f t="shared" si="83"/>
        <v>46153.846153846156</v>
      </c>
      <c r="N97" s="294">
        <f t="shared" si="83"/>
        <v>46153.846153846156</v>
      </c>
      <c r="O97" s="294">
        <f t="shared" si="83"/>
        <v>0</v>
      </c>
      <c r="P97" s="294">
        <f t="shared" si="83"/>
        <v>0</v>
      </c>
      <c r="Q97" s="294">
        <f t="shared" si="83"/>
        <v>0</v>
      </c>
      <c r="R97" s="294">
        <f t="shared" si="83"/>
        <v>0</v>
      </c>
      <c r="S97" s="294">
        <f t="shared" si="83"/>
        <v>0</v>
      </c>
      <c r="T97" s="294">
        <f t="shared" si="83"/>
        <v>0</v>
      </c>
      <c r="U97" s="294">
        <f t="shared" si="83"/>
        <v>0</v>
      </c>
      <c r="V97" s="294">
        <f t="shared" si="83"/>
        <v>0</v>
      </c>
      <c r="W97" s="294">
        <f t="shared" si="83"/>
        <v>0</v>
      </c>
      <c r="X97" s="294">
        <f t="shared" si="83"/>
        <v>0</v>
      </c>
      <c r="Y97" s="294">
        <f t="shared" si="83"/>
        <v>0</v>
      </c>
      <c r="Z97" s="294">
        <f t="shared" si="83"/>
        <v>0</v>
      </c>
      <c r="AA97" s="294">
        <f t="shared" si="83"/>
        <v>0</v>
      </c>
      <c r="AB97" s="294">
        <f t="shared" si="83"/>
        <v>0</v>
      </c>
      <c r="AC97" s="294">
        <f t="shared" si="83"/>
        <v>0</v>
      </c>
      <c r="AD97" s="294">
        <f t="shared" si="83"/>
        <v>0</v>
      </c>
      <c r="AE97" s="294">
        <f t="shared" si="83"/>
        <v>0</v>
      </c>
      <c r="AF97" s="294">
        <f t="shared" si="83"/>
        <v>0</v>
      </c>
      <c r="AG97" s="294">
        <f t="shared" si="83"/>
        <v>0</v>
      </c>
      <c r="AH97" s="294">
        <f t="shared" si="83"/>
        <v>0</v>
      </c>
      <c r="AI97" s="294">
        <f t="shared" si="83"/>
        <v>0</v>
      </c>
      <c r="AJ97" s="294">
        <f t="shared" si="83"/>
        <v>0</v>
      </c>
      <c r="AK97" s="294">
        <f t="shared" si="83"/>
        <v>0</v>
      </c>
      <c r="AL97" s="294">
        <f t="shared" si="83"/>
        <v>0</v>
      </c>
      <c r="AM97" s="294">
        <f t="shared" si="83"/>
        <v>0</v>
      </c>
      <c r="AN97" s="294">
        <f t="shared" si="83"/>
        <v>0</v>
      </c>
      <c r="AO97" s="294">
        <f t="shared" si="83"/>
        <v>0</v>
      </c>
      <c r="AP97" s="294">
        <f t="shared" si="83"/>
        <v>0</v>
      </c>
      <c r="AQ97" s="294">
        <f t="shared" si="83"/>
        <v>0</v>
      </c>
      <c r="AR97" s="294">
        <f t="shared" ref="AR97:BS97" si="84">AR110+AR99+AR98</f>
        <v>0</v>
      </c>
      <c r="AS97" s="294">
        <f t="shared" si="84"/>
        <v>0</v>
      </c>
      <c r="AT97" s="294">
        <f t="shared" si="84"/>
        <v>0</v>
      </c>
      <c r="AU97" s="294">
        <f t="shared" si="84"/>
        <v>0</v>
      </c>
      <c r="AV97" s="294">
        <f t="shared" si="84"/>
        <v>0</v>
      </c>
      <c r="AW97" s="294">
        <f t="shared" si="84"/>
        <v>0</v>
      </c>
      <c r="AX97" s="294">
        <f t="shared" si="84"/>
        <v>0</v>
      </c>
      <c r="AY97" s="294">
        <f t="shared" si="84"/>
        <v>0</v>
      </c>
      <c r="AZ97" s="294">
        <f t="shared" si="84"/>
        <v>0</v>
      </c>
      <c r="BA97" s="294">
        <f t="shared" si="84"/>
        <v>0</v>
      </c>
      <c r="BB97" s="294">
        <f t="shared" si="84"/>
        <v>0</v>
      </c>
      <c r="BC97" s="294">
        <f t="shared" si="84"/>
        <v>0</v>
      </c>
      <c r="BD97" s="294">
        <f t="shared" si="84"/>
        <v>0</v>
      </c>
      <c r="BE97" s="294">
        <f t="shared" si="84"/>
        <v>0</v>
      </c>
      <c r="BF97" s="294">
        <f t="shared" si="84"/>
        <v>0</v>
      </c>
      <c r="BG97" s="294">
        <f t="shared" si="84"/>
        <v>0</v>
      </c>
      <c r="BH97" s="294">
        <f t="shared" si="84"/>
        <v>0</v>
      </c>
      <c r="BI97" s="294">
        <f t="shared" si="84"/>
        <v>0</v>
      </c>
      <c r="BJ97" s="294">
        <f t="shared" si="84"/>
        <v>0</v>
      </c>
      <c r="BK97" s="294">
        <f t="shared" si="84"/>
        <v>0</v>
      </c>
      <c r="BL97" s="294">
        <f t="shared" si="84"/>
        <v>0</v>
      </c>
      <c r="BM97" s="294">
        <f t="shared" si="84"/>
        <v>0</v>
      </c>
      <c r="BN97" s="294">
        <f t="shared" si="84"/>
        <v>0</v>
      </c>
      <c r="BO97" s="294">
        <f t="shared" si="84"/>
        <v>0</v>
      </c>
      <c r="BP97" s="294">
        <f t="shared" si="84"/>
        <v>0</v>
      </c>
      <c r="BQ97" s="294">
        <f t="shared" si="84"/>
        <v>0</v>
      </c>
      <c r="BR97" s="294">
        <f t="shared" si="84"/>
        <v>0</v>
      </c>
      <c r="BS97" s="294">
        <f t="shared" si="84"/>
        <v>0</v>
      </c>
    </row>
    <row r="98" spans="1:71" s="79" customFormat="1" ht="16" outlineLevel="1">
      <c r="A98" s="83"/>
      <c r="B98" s="365" t="str">
        <f>'6. INPUT PROJECT'!D319</f>
        <v>5.2.1</v>
      </c>
      <c r="C98" s="365" t="str">
        <f>'6. INPUT PROJECT'!E319</f>
        <v>Project - Customer - Deployment &amp; set-up - Procured from NTT</v>
      </c>
      <c r="D98"/>
      <c r="E98" s="295">
        <f>F98+G98+H98+I98+J98</f>
        <v>138461.53846153847</v>
      </c>
      <c r="F98" s="295">
        <f>SUM(L98:W98)</f>
        <v>138461.53846153847</v>
      </c>
      <c r="G98" s="295">
        <f>SUM(X98:AI98)</f>
        <v>0</v>
      </c>
      <c r="H98" s="295">
        <f>SUM(AJ98:AU98)</f>
        <v>0</v>
      </c>
      <c r="I98" s="295">
        <f>SUM(AV98:BG98)</f>
        <v>0</v>
      </c>
      <c r="J98" s="295">
        <f>SUM(BH98:BS98)</f>
        <v>0</v>
      </c>
      <c r="K98"/>
      <c r="L98" s="296">
        <f>'13. NTT BC'!L96</f>
        <v>46153.846153846156</v>
      </c>
      <c r="M98" s="296">
        <f>'13. NTT BC'!M96</f>
        <v>46153.846153846156</v>
      </c>
      <c r="N98" s="296">
        <f>'13. NTT BC'!N96</f>
        <v>46153.846153846156</v>
      </c>
      <c r="O98" s="296">
        <f>'13. NTT BC'!O96</f>
        <v>0</v>
      </c>
      <c r="P98" s="296">
        <f>'13. NTT BC'!P96</f>
        <v>0</v>
      </c>
      <c r="Q98" s="296">
        <f>'13. NTT BC'!Q96</f>
        <v>0</v>
      </c>
      <c r="R98" s="296">
        <f>'13. NTT BC'!R96</f>
        <v>0</v>
      </c>
      <c r="S98" s="296">
        <f>'13. NTT BC'!S96</f>
        <v>0</v>
      </c>
      <c r="T98" s="296">
        <f>'13. NTT BC'!T96</f>
        <v>0</v>
      </c>
      <c r="U98" s="296">
        <f>'13. NTT BC'!U96</f>
        <v>0</v>
      </c>
      <c r="V98" s="296">
        <f>'13. NTT BC'!V96</f>
        <v>0</v>
      </c>
      <c r="W98" s="296">
        <f>'13. NTT BC'!W96</f>
        <v>0</v>
      </c>
      <c r="X98" s="296">
        <f>'13. NTT BC'!X96</f>
        <v>0</v>
      </c>
      <c r="Y98" s="296">
        <f>'13. NTT BC'!Y96</f>
        <v>0</v>
      </c>
      <c r="Z98" s="296">
        <f>'13. NTT BC'!Z96</f>
        <v>0</v>
      </c>
      <c r="AA98" s="296">
        <f>'13. NTT BC'!AA96</f>
        <v>0</v>
      </c>
      <c r="AB98" s="296">
        <f>'13. NTT BC'!AB96</f>
        <v>0</v>
      </c>
      <c r="AC98" s="296">
        <f>'13. NTT BC'!AC96</f>
        <v>0</v>
      </c>
      <c r="AD98" s="296">
        <f>'13. NTT BC'!AD96</f>
        <v>0</v>
      </c>
      <c r="AE98" s="296">
        <f>'13. NTT BC'!AE96</f>
        <v>0</v>
      </c>
      <c r="AF98" s="296">
        <f>'13. NTT BC'!AF96</f>
        <v>0</v>
      </c>
      <c r="AG98" s="296">
        <f>'13. NTT BC'!AG96</f>
        <v>0</v>
      </c>
      <c r="AH98" s="296">
        <f>'13. NTT BC'!AH96</f>
        <v>0</v>
      </c>
      <c r="AI98" s="296">
        <f>'13. NTT BC'!AI96</f>
        <v>0</v>
      </c>
      <c r="AJ98" s="296">
        <f>'13. NTT BC'!AJ96</f>
        <v>0</v>
      </c>
      <c r="AK98" s="296">
        <f>'13. NTT BC'!AK96</f>
        <v>0</v>
      </c>
      <c r="AL98" s="296">
        <f>'13. NTT BC'!AL96</f>
        <v>0</v>
      </c>
      <c r="AM98" s="296">
        <f>'13. NTT BC'!AM96</f>
        <v>0</v>
      </c>
      <c r="AN98" s="296">
        <f>'13. NTT BC'!AN96</f>
        <v>0</v>
      </c>
      <c r="AO98" s="296">
        <f>'13. NTT BC'!AO96</f>
        <v>0</v>
      </c>
      <c r="AP98" s="296">
        <f>'13. NTT BC'!AP96</f>
        <v>0</v>
      </c>
      <c r="AQ98" s="296">
        <f>'13. NTT BC'!AQ96</f>
        <v>0</v>
      </c>
      <c r="AR98" s="296">
        <f>'13. NTT BC'!AR96</f>
        <v>0</v>
      </c>
      <c r="AS98" s="296">
        <f>'13. NTT BC'!AS96</f>
        <v>0</v>
      </c>
      <c r="AT98" s="296">
        <f>'13. NTT BC'!AT96</f>
        <v>0</v>
      </c>
      <c r="AU98" s="296">
        <f>'13. NTT BC'!AU96</f>
        <v>0</v>
      </c>
      <c r="AV98" s="296">
        <f>'13. NTT BC'!AV96</f>
        <v>0</v>
      </c>
      <c r="AW98" s="296">
        <f>'13. NTT BC'!AW96</f>
        <v>0</v>
      </c>
      <c r="AX98" s="296">
        <f>'13. NTT BC'!AX96</f>
        <v>0</v>
      </c>
      <c r="AY98" s="296">
        <f>'13. NTT BC'!AY96</f>
        <v>0</v>
      </c>
      <c r="AZ98" s="296">
        <f>'13. NTT BC'!AZ96</f>
        <v>0</v>
      </c>
      <c r="BA98" s="296">
        <f>'13. NTT BC'!BA96</f>
        <v>0</v>
      </c>
      <c r="BB98" s="296">
        <f>'13. NTT BC'!BB96</f>
        <v>0</v>
      </c>
      <c r="BC98" s="296">
        <f>'13. NTT BC'!BC96</f>
        <v>0</v>
      </c>
      <c r="BD98" s="296">
        <f>'13. NTT BC'!BD96</f>
        <v>0</v>
      </c>
      <c r="BE98" s="296">
        <f>'13. NTT BC'!BE96</f>
        <v>0</v>
      </c>
      <c r="BF98" s="296">
        <f>'13. NTT BC'!BF96</f>
        <v>0</v>
      </c>
      <c r="BG98" s="296">
        <f>'13. NTT BC'!BG96</f>
        <v>0</v>
      </c>
      <c r="BH98" s="296">
        <f>'13. NTT BC'!BH96</f>
        <v>0</v>
      </c>
      <c r="BI98" s="296">
        <f>'13. NTT BC'!BI96</f>
        <v>0</v>
      </c>
      <c r="BJ98" s="296">
        <f>'13. NTT BC'!BJ96</f>
        <v>0</v>
      </c>
      <c r="BK98" s="296">
        <f>'13. NTT BC'!BK96</f>
        <v>0</v>
      </c>
      <c r="BL98" s="296">
        <f>'13. NTT BC'!BL96</f>
        <v>0</v>
      </c>
      <c r="BM98" s="296">
        <f>'13. NTT BC'!BM96</f>
        <v>0</v>
      </c>
      <c r="BN98" s="296">
        <f>'13. NTT BC'!BN96</f>
        <v>0</v>
      </c>
      <c r="BO98" s="296">
        <f>'13. NTT BC'!BO96</f>
        <v>0</v>
      </c>
      <c r="BP98" s="296">
        <f>'13. NTT BC'!BP96</f>
        <v>0</v>
      </c>
      <c r="BQ98" s="296">
        <f>'13. NTT BC'!BQ96</f>
        <v>0</v>
      </c>
      <c r="BR98" s="296">
        <f>'13. NTT BC'!BR96</f>
        <v>0</v>
      </c>
      <c r="BS98" s="296">
        <f>'13. NTT BC'!BS96</f>
        <v>0</v>
      </c>
    </row>
    <row r="99" spans="1:71" s="79" customFormat="1" ht="16" outlineLevel="1">
      <c r="A99" s="83"/>
      <c r="B99" s="366" t="str">
        <f>'6. INPUT PROJECT'!D321</f>
        <v>5.2.2</v>
      </c>
      <c r="C99" s="366" t="str">
        <f>'6. INPUT PROJECT'!E321</f>
        <v>Project - Customer - Deployment &amp; set-up - Procured from outside NTT</v>
      </c>
      <c r="D99"/>
      <c r="E99" s="296">
        <f t="shared" si="73"/>
        <v>0</v>
      </c>
      <c r="F99" s="296">
        <f t="shared" ref="F99:F144" si="85">SUM(L99:W99)</f>
        <v>0</v>
      </c>
      <c r="G99" s="296">
        <f t="shared" ref="G99:G144" si="86">SUM(X99:AI99)</f>
        <v>0</v>
      </c>
      <c r="H99" s="296">
        <f t="shared" ref="H99:H144" si="87">SUM(AJ99:AU99)</f>
        <v>0</v>
      </c>
      <c r="I99" s="296">
        <f t="shared" ref="I99:I144" si="88">SUM(AV99:BG99)</f>
        <v>0</v>
      </c>
      <c r="J99" s="296">
        <f t="shared" ref="J99:J144" si="89">SUM(BH99:BS99)</f>
        <v>0</v>
      </c>
      <c r="K99"/>
      <c r="L99" s="296">
        <f t="shared" ref="L99:AQ99" si="90">SUM(L100:L109)</f>
        <v>0</v>
      </c>
      <c r="M99" s="296">
        <f t="shared" si="90"/>
        <v>0</v>
      </c>
      <c r="N99" s="296">
        <f t="shared" si="90"/>
        <v>0</v>
      </c>
      <c r="O99" s="296">
        <f t="shared" si="90"/>
        <v>0</v>
      </c>
      <c r="P99" s="296">
        <f t="shared" si="90"/>
        <v>0</v>
      </c>
      <c r="Q99" s="296">
        <f t="shared" si="90"/>
        <v>0</v>
      </c>
      <c r="R99" s="296">
        <f t="shared" si="90"/>
        <v>0</v>
      </c>
      <c r="S99" s="296">
        <f t="shared" si="90"/>
        <v>0</v>
      </c>
      <c r="T99" s="296">
        <f t="shared" si="90"/>
        <v>0</v>
      </c>
      <c r="U99" s="296">
        <f t="shared" si="90"/>
        <v>0</v>
      </c>
      <c r="V99" s="296">
        <f t="shared" si="90"/>
        <v>0</v>
      </c>
      <c r="W99" s="296">
        <f t="shared" si="90"/>
        <v>0</v>
      </c>
      <c r="X99" s="296">
        <f t="shared" si="90"/>
        <v>0</v>
      </c>
      <c r="Y99" s="296">
        <f t="shared" si="90"/>
        <v>0</v>
      </c>
      <c r="Z99" s="296">
        <f t="shared" si="90"/>
        <v>0</v>
      </c>
      <c r="AA99" s="296">
        <f t="shared" si="90"/>
        <v>0</v>
      </c>
      <c r="AB99" s="296">
        <f t="shared" si="90"/>
        <v>0</v>
      </c>
      <c r="AC99" s="296">
        <f t="shared" si="90"/>
        <v>0</v>
      </c>
      <c r="AD99" s="296">
        <f t="shared" si="90"/>
        <v>0</v>
      </c>
      <c r="AE99" s="296">
        <f t="shared" si="90"/>
        <v>0</v>
      </c>
      <c r="AF99" s="296">
        <f t="shared" si="90"/>
        <v>0</v>
      </c>
      <c r="AG99" s="296">
        <f t="shared" si="90"/>
        <v>0</v>
      </c>
      <c r="AH99" s="296">
        <f t="shared" si="90"/>
        <v>0</v>
      </c>
      <c r="AI99" s="296">
        <f t="shared" si="90"/>
        <v>0</v>
      </c>
      <c r="AJ99" s="296">
        <f t="shared" si="90"/>
        <v>0</v>
      </c>
      <c r="AK99" s="296">
        <f t="shared" si="90"/>
        <v>0</v>
      </c>
      <c r="AL99" s="296">
        <f t="shared" si="90"/>
        <v>0</v>
      </c>
      <c r="AM99" s="296">
        <f t="shared" si="90"/>
        <v>0</v>
      </c>
      <c r="AN99" s="296">
        <f t="shared" si="90"/>
        <v>0</v>
      </c>
      <c r="AO99" s="296">
        <f t="shared" si="90"/>
        <v>0</v>
      </c>
      <c r="AP99" s="296">
        <f t="shared" si="90"/>
        <v>0</v>
      </c>
      <c r="AQ99" s="296">
        <f t="shared" si="90"/>
        <v>0</v>
      </c>
      <c r="AR99" s="296">
        <f t="shared" ref="AR99:BS99" si="91">SUM(AR100:AR109)</f>
        <v>0</v>
      </c>
      <c r="AS99" s="296">
        <f t="shared" si="91"/>
        <v>0</v>
      </c>
      <c r="AT99" s="296">
        <f t="shared" si="91"/>
        <v>0</v>
      </c>
      <c r="AU99" s="296">
        <f t="shared" si="91"/>
        <v>0</v>
      </c>
      <c r="AV99" s="296">
        <f t="shared" si="91"/>
        <v>0</v>
      </c>
      <c r="AW99" s="296">
        <f t="shared" si="91"/>
        <v>0</v>
      </c>
      <c r="AX99" s="296">
        <f t="shared" si="91"/>
        <v>0</v>
      </c>
      <c r="AY99" s="296">
        <f t="shared" si="91"/>
        <v>0</v>
      </c>
      <c r="AZ99" s="296">
        <f t="shared" si="91"/>
        <v>0</v>
      </c>
      <c r="BA99" s="296">
        <f t="shared" si="91"/>
        <v>0</v>
      </c>
      <c r="BB99" s="296">
        <f t="shared" si="91"/>
        <v>0</v>
      </c>
      <c r="BC99" s="296">
        <f t="shared" si="91"/>
        <v>0</v>
      </c>
      <c r="BD99" s="296">
        <f t="shared" si="91"/>
        <v>0</v>
      </c>
      <c r="BE99" s="296">
        <f t="shared" si="91"/>
        <v>0</v>
      </c>
      <c r="BF99" s="296">
        <f t="shared" si="91"/>
        <v>0</v>
      </c>
      <c r="BG99" s="296">
        <f t="shared" si="91"/>
        <v>0</v>
      </c>
      <c r="BH99" s="296">
        <f t="shared" si="91"/>
        <v>0</v>
      </c>
      <c r="BI99" s="296">
        <f t="shared" si="91"/>
        <v>0</v>
      </c>
      <c r="BJ99" s="296">
        <f t="shared" si="91"/>
        <v>0</v>
      </c>
      <c r="BK99" s="296">
        <f t="shared" si="91"/>
        <v>0</v>
      </c>
      <c r="BL99" s="296">
        <f t="shared" si="91"/>
        <v>0</v>
      </c>
      <c r="BM99" s="296">
        <f t="shared" si="91"/>
        <v>0</v>
      </c>
      <c r="BN99" s="296">
        <f t="shared" si="91"/>
        <v>0</v>
      </c>
      <c r="BO99" s="296">
        <f t="shared" si="91"/>
        <v>0</v>
      </c>
      <c r="BP99" s="296">
        <f t="shared" si="91"/>
        <v>0</v>
      </c>
      <c r="BQ99" s="296">
        <f t="shared" si="91"/>
        <v>0</v>
      </c>
      <c r="BR99" s="296">
        <f t="shared" si="91"/>
        <v>0</v>
      </c>
      <c r="BS99" s="296">
        <f t="shared" si="91"/>
        <v>0</v>
      </c>
    </row>
    <row r="100" spans="1:71" s="80" customFormat="1" ht="16" outlineLevel="2">
      <c r="A100" s="83"/>
      <c r="B100" s="368" t="str">
        <f>'6. INPUT PROJECT'!D325</f>
        <v>Project-5.2.2-Item #1</v>
      </c>
      <c r="C100" s="368" t="e">
        <f>'6. INPUT PROJECT'!#REF!</f>
        <v>#REF!</v>
      </c>
      <c r="D100"/>
      <c r="E100" s="297">
        <f t="shared" si="73"/>
        <v>0</v>
      </c>
      <c r="F100" s="297">
        <f t="shared" si="85"/>
        <v>0</v>
      </c>
      <c r="G100" s="297">
        <f t="shared" si="86"/>
        <v>0</v>
      </c>
      <c r="H100" s="297">
        <f t="shared" si="87"/>
        <v>0</v>
      </c>
      <c r="I100" s="297">
        <f t="shared" si="88"/>
        <v>0</v>
      </c>
      <c r="J100" s="297">
        <f t="shared" si="89"/>
        <v>0</v>
      </c>
      <c r="K100"/>
      <c r="L100" s="297">
        <f>'13. NTT BC'!L$72*'6. INPUT PROJECT'!$K325*'6. INPUT PROJECT'!$L325</f>
        <v>0</v>
      </c>
      <c r="M100" s="297">
        <f>'13. NTT BC'!M$72*'6. INPUT PROJECT'!$K325*'6. INPUT PROJECT'!$L325</f>
        <v>0</v>
      </c>
      <c r="N100" s="297">
        <f>'13. NTT BC'!N$72*'6. INPUT PROJECT'!$K325*'6. INPUT PROJECT'!$L325</f>
        <v>0</v>
      </c>
      <c r="O100" s="297">
        <f>'13. NTT BC'!O$72*'6. INPUT PROJECT'!$K325*'6. INPUT PROJECT'!$L325</f>
        <v>0</v>
      </c>
      <c r="P100" s="297">
        <f>'13. NTT BC'!P$72*'6. INPUT PROJECT'!$K325*'6. INPUT PROJECT'!$L325</f>
        <v>0</v>
      </c>
      <c r="Q100" s="297">
        <f>'13. NTT BC'!Q$72*'6. INPUT PROJECT'!$K325*'6. INPUT PROJECT'!$L325</f>
        <v>0</v>
      </c>
      <c r="R100" s="297">
        <f>'13. NTT BC'!R$72*'6. INPUT PROJECT'!$K325*'6. INPUT PROJECT'!$L325</f>
        <v>0</v>
      </c>
      <c r="S100" s="297">
        <f>'13. NTT BC'!S$72*'6. INPUT PROJECT'!$K325*'6. INPUT PROJECT'!$L325</f>
        <v>0</v>
      </c>
      <c r="T100" s="297">
        <f>'13. NTT BC'!T$72*'6. INPUT PROJECT'!$K325*'6. INPUT PROJECT'!$L325</f>
        <v>0</v>
      </c>
      <c r="U100" s="297">
        <f>'13. NTT BC'!U$72*'6. INPUT PROJECT'!$K325*'6. INPUT PROJECT'!$L325</f>
        <v>0</v>
      </c>
      <c r="V100" s="297">
        <f>'13. NTT BC'!V$72*'6. INPUT PROJECT'!$K325*'6. INPUT PROJECT'!$L325</f>
        <v>0</v>
      </c>
      <c r="W100" s="297">
        <f>'13. NTT BC'!W$72*'6. INPUT PROJECT'!$K325*'6. INPUT PROJECT'!$L325</f>
        <v>0</v>
      </c>
      <c r="X100" s="297">
        <f>'13. NTT BC'!X$72*'6. INPUT PROJECT'!$K325*'6. INPUT PROJECT'!$L325</f>
        <v>0</v>
      </c>
      <c r="Y100" s="297">
        <f>'13. NTT BC'!Y$72*'6. INPUT PROJECT'!$K325*'6. INPUT PROJECT'!$L325</f>
        <v>0</v>
      </c>
      <c r="Z100" s="297">
        <f>'13. NTT BC'!Z$72*'6. INPUT PROJECT'!$K325*'6. INPUT PROJECT'!$L325</f>
        <v>0</v>
      </c>
      <c r="AA100" s="297">
        <f>'13. NTT BC'!AA$72*'6. INPUT PROJECT'!$K325*'6. INPUT PROJECT'!$L325</f>
        <v>0</v>
      </c>
      <c r="AB100" s="297">
        <f>'13. NTT BC'!AB$72*'6. INPUT PROJECT'!$K325*'6. INPUT PROJECT'!$L325</f>
        <v>0</v>
      </c>
      <c r="AC100" s="297">
        <f>'13. NTT BC'!AC$72*'6. INPUT PROJECT'!$K325*'6. INPUT PROJECT'!$L325</f>
        <v>0</v>
      </c>
      <c r="AD100" s="297">
        <f>'13. NTT BC'!AD$72*'6. INPUT PROJECT'!$K325*'6. INPUT PROJECT'!$L325</f>
        <v>0</v>
      </c>
      <c r="AE100" s="297">
        <f>'13. NTT BC'!AE$72*'6. INPUT PROJECT'!$K325*'6. INPUT PROJECT'!$L325</f>
        <v>0</v>
      </c>
      <c r="AF100" s="297">
        <f>'13. NTT BC'!AF$72*'6. INPUT PROJECT'!$K325*'6. INPUT PROJECT'!$L325</f>
        <v>0</v>
      </c>
      <c r="AG100" s="297">
        <f>'13. NTT BC'!AG$72*'6. INPUT PROJECT'!$K325*'6. INPUT PROJECT'!$L325</f>
        <v>0</v>
      </c>
      <c r="AH100" s="297">
        <f>'13. NTT BC'!AH$72*'6. INPUT PROJECT'!$K325*'6. INPUT PROJECT'!$L325</f>
        <v>0</v>
      </c>
      <c r="AI100" s="297">
        <f>'13. NTT BC'!AI$72*'6. INPUT PROJECT'!$K325*'6. INPUT PROJECT'!$L325</f>
        <v>0</v>
      </c>
      <c r="AJ100" s="297">
        <f>'13. NTT BC'!AJ$72*'6. INPUT PROJECT'!$K325*'6. INPUT PROJECT'!$L325</f>
        <v>0</v>
      </c>
      <c r="AK100" s="297">
        <f>'13. NTT BC'!AK$72*'6. INPUT PROJECT'!$K325*'6. INPUT PROJECT'!$L325</f>
        <v>0</v>
      </c>
      <c r="AL100" s="297">
        <f>'13. NTT BC'!AL$72*'6. INPUT PROJECT'!$K325*'6. INPUT PROJECT'!$L325</f>
        <v>0</v>
      </c>
      <c r="AM100" s="297">
        <f>'13. NTT BC'!AM$72*'6. INPUT PROJECT'!$K325*'6. INPUT PROJECT'!$L325</f>
        <v>0</v>
      </c>
      <c r="AN100" s="297">
        <f>'13. NTT BC'!AN$72*'6. INPUT PROJECT'!$K325*'6. INPUT PROJECT'!$L325</f>
        <v>0</v>
      </c>
      <c r="AO100" s="297">
        <f>'13. NTT BC'!AO$72*'6. INPUT PROJECT'!$K325*'6. INPUT PROJECT'!$L325</f>
        <v>0</v>
      </c>
      <c r="AP100" s="297">
        <f>'13. NTT BC'!AP$72*'6. INPUT PROJECT'!$K325*'6. INPUT PROJECT'!$L325</f>
        <v>0</v>
      </c>
      <c r="AQ100" s="297">
        <f>'13. NTT BC'!AQ$72*'6. INPUT PROJECT'!$K325*'6. INPUT PROJECT'!$L325</f>
        <v>0</v>
      </c>
      <c r="AR100" s="297">
        <f>'13. NTT BC'!AR$72*'6. INPUT PROJECT'!$K325*'6. INPUT PROJECT'!$L325</f>
        <v>0</v>
      </c>
      <c r="AS100" s="297">
        <f>'13. NTT BC'!AS$72*'6. INPUT PROJECT'!$K325*'6. INPUT PROJECT'!$L325</f>
        <v>0</v>
      </c>
      <c r="AT100" s="297">
        <f>'13. NTT BC'!AT$72*'6. INPUT PROJECT'!$K325*'6. INPUT PROJECT'!$L325</f>
        <v>0</v>
      </c>
      <c r="AU100" s="297">
        <f>'13. NTT BC'!AU$72*'6. INPUT PROJECT'!$K325*'6. INPUT PROJECT'!$L325</f>
        <v>0</v>
      </c>
      <c r="AV100" s="297">
        <f>'13. NTT BC'!AV$72*'6. INPUT PROJECT'!$K325*'6. INPUT PROJECT'!$L325</f>
        <v>0</v>
      </c>
      <c r="AW100" s="297">
        <f>'13. NTT BC'!AW$72*'6. INPUT PROJECT'!$K325*'6. INPUT PROJECT'!$L325</f>
        <v>0</v>
      </c>
      <c r="AX100" s="297">
        <f>'13. NTT BC'!AX$72*'6. INPUT PROJECT'!$K325*'6. INPUT PROJECT'!$L325</f>
        <v>0</v>
      </c>
      <c r="AY100" s="297">
        <f>'13. NTT BC'!AY$72*'6. INPUT PROJECT'!$K325*'6. INPUT PROJECT'!$L325</f>
        <v>0</v>
      </c>
      <c r="AZ100" s="297">
        <f>'13. NTT BC'!AZ$72*'6. INPUT PROJECT'!$K325*'6. INPUT PROJECT'!$L325</f>
        <v>0</v>
      </c>
      <c r="BA100" s="297">
        <f>'13. NTT BC'!BA$72*'6. INPUT PROJECT'!$K325*'6. INPUT PROJECT'!$L325</f>
        <v>0</v>
      </c>
      <c r="BB100" s="297">
        <f>'13. NTT BC'!BB$72*'6. INPUT PROJECT'!$K325*'6. INPUT PROJECT'!$L325</f>
        <v>0</v>
      </c>
      <c r="BC100" s="297">
        <f>'13. NTT BC'!BC$72*'6. INPUT PROJECT'!$K325*'6. INPUT PROJECT'!$L325</f>
        <v>0</v>
      </c>
      <c r="BD100" s="297">
        <f>'13. NTT BC'!BD$72*'6. INPUT PROJECT'!$K325*'6. INPUT PROJECT'!$L325</f>
        <v>0</v>
      </c>
      <c r="BE100" s="297">
        <f>'13. NTT BC'!BE$72*'6. INPUT PROJECT'!$K325*'6. INPUT PROJECT'!$L325</f>
        <v>0</v>
      </c>
      <c r="BF100" s="297">
        <f>'13. NTT BC'!BF$72*'6. INPUT PROJECT'!$K325*'6. INPUT PROJECT'!$L325</f>
        <v>0</v>
      </c>
      <c r="BG100" s="297">
        <f>'13. NTT BC'!BG$72*'6. INPUT PROJECT'!$K325*'6. INPUT PROJECT'!$L325</f>
        <v>0</v>
      </c>
      <c r="BH100" s="297">
        <f>'13. NTT BC'!BH$72*'6. INPUT PROJECT'!$K325*'6. INPUT PROJECT'!$L325</f>
        <v>0</v>
      </c>
      <c r="BI100" s="297">
        <f>'13. NTT BC'!BI$72*'6. INPUT PROJECT'!$K325*'6. INPUT PROJECT'!$L325</f>
        <v>0</v>
      </c>
      <c r="BJ100" s="297">
        <f>'13. NTT BC'!BJ$72*'6. INPUT PROJECT'!$K325*'6. INPUT PROJECT'!$L325</f>
        <v>0</v>
      </c>
      <c r="BK100" s="297">
        <f>'13. NTT BC'!BK$72*'6. INPUT PROJECT'!$K325*'6. INPUT PROJECT'!$L325</f>
        <v>0</v>
      </c>
      <c r="BL100" s="297">
        <f>'13. NTT BC'!BL$72*'6. INPUT PROJECT'!$K325*'6. INPUT PROJECT'!$L325</f>
        <v>0</v>
      </c>
      <c r="BM100" s="297">
        <f>'13. NTT BC'!BM$72*'6. INPUT PROJECT'!$K325*'6. INPUT PROJECT'!$L325</f>
        <v>0</v>
      </c>
      <c r="BN100" s="297">
        <f>'13. NTT BC'!BN$72*'6. INPUT PROJECT'!$K325*'6. INPUT PROJECT'!$L325</f>
        <v>0</v>
      </c>
      <c r="BO100" s="297">
        <f>'13. NTT BC'!BO$72*'6. INPUT PROJECT'!$K325*'6. INPUT PROJECT'!$L325</f>
        <v>0</v>
      </c>
      <c r="BP100" s="297">
        <f>'13. NTT BC'!BP$72*'6. INPUT PROJECT'!$K325*'6. INPUT PROJECT'!$L325</f>
        <v>0</v>
      </c>
      <c r="BQ100" s="297">
        <f>'13. NTT BC'!BQ$72*'6. INPUT PROJECT'!$K325*'6. INPUT PROJECT'!$L325</f>
        <v>0</v>
      </c>
      <c r="BR100" s="297">
        <f>'13. NTT BC'!BR$72*'6. INPUT PROJECT'!$K325*'6. INPUT PROJECT'!$L325</f>
        <v>0</v>
      </c>
      <c r="BS100" s="297">
        <f>'13. NTT BC'!BS$72*'6. INPUT PROJECT'!$K325*'6. INPUT PROJECT'!$L325</f>
        <v>0</v>
      </c>
    </row>
    <row r="101" spans="1:71" s="80" customFormat="1" ht="16" outlineLevel="2">
      <c r="A101" s="83"/>
      <c r="B101" s="368" t="str">
        <f>'6. INPUT PROJECT'!D326</f>
        <v>Project-5.2.2-Item #2</v>
      </c>
      <c r="C101" s="368">
        <f>'6. INPUT PROJECT'!F326</f>
        <v>0</v>
      </c>
      <c r="D101"/>
      <c r="E101" s="297">
        <f t="shared" si="73"/>
        <v>0</v>
      </c>
      <c r="F101" s="297">
        <f t="shared" si="85"/>
        <v>0</v>
      </c>
      <c r="G101" s="297">
        <f t="shared" si="86"/>
        <v>0</v>
      </c>
      <c r="H101" s="297">
        <f t="shared" si="87"/>
        <v>0</v>
      </c>
      <c r="I101" s="297">
        <f t="shared" si="88"/>
        <v>0</v>
      </c>
      <c r="J101" s="297">
        <f t="shared" si="89"/>
        <v>0</v>
      </c>
      <c r="K101"/>
      <c r="L101" s="297">
        <f>'13. NTT BC'!L$72*'6. INPUT PROJECT'!$K326*'6. INPUT PROJECT'!$L326</f>
        <v>0</v>
      </c>
      <c r="M101" s="297">
        <f>'13. NTT BC'!M$72*'6. INPUT PROJECT'!$K326*'6. INPUT PROJECT'!$L326</f>
        <v>0</v>
      </c>
      <c r="N101" s="297">
        <f>'13. NTT BC'!N$72*'6. INPUT PROJECT'!$K326*'6. INPUT PROJECT'!$L326</f>
        <v>0</v>
      </c>
      <c r="O101" s="297">
        <f>'13. NTT BC'!O$72*'6. INPUT PROJECT'!$K326*'6. INPUT PROJECT'!$L326</f>
        <v>0</v>
      </c>
      <c r="P101" s="297">
        <f>'13. NTT BC'!P$72*'6. INPUT PROJECT'!$K326*'6. INPUT PROJECT'!$L326</f>
        <v>0</v>
      </c>
      <c r="Q101" s="297">
        <f>'13. NTT BC'!Q$72*'6. INPUT PROJECT'!$K326*'6. INPUT PROJECT'!$L326</f>
        <v>0</v>
      </c>
      <c r="R101" s="297">
        <f>'13. NTT BC'!R$72*'6. INPUT PROJECT'!$K326*'6. INPUT PROJECT'!$L326</f>
        <v>0</v>
      </c>
      <c r="S101" s="297">
        <f>'13. NTT BC'!S$72*'6. INPUT PROJECT'!$K326*'6. INPUT PROJECT'!$L326</f>
        <v>0</v>
      </c>
      <c r="T101" s="297">
        <f>'13. NTT BC'!T$72*'6. INPUT PROJECT'!$K326*'6. INPUT PROJECT'!$L326</f>
        <v>0</v>
      </c>
      <c r="U101" s="297">
        <f>'13. NTT BC'!U$72*'6. INPUT PROJECT'!$K326*'6. INPUT PROJECT'!$L326</f>
        <v>0</v>
      </c>
      <c r="V101" s="297">
        <f>'13. NTT BC'!V$72*'6. INPUT PROJECT'!$K326*'6. INPUT PROJECT'!$L326</f>
        <v>0</v>
      </c>
      <c r="W101" s="297">
        <f>'13. NTT BC'!W$72*'6. INPUT PROJECT'!$K326*'6. INPUT PROJECT'!$L326</f>
        <v>0</v>
      </c>
      <c r="X101" s="297">
        <f>'13. NTT BC'!X$72*'6. INPUT PROJECT'!$K326*'6. INPUT PROJECT'!$L326</f>
        <v>0</v>
      </c>
      <c r="Y101" s="297">
        <f>'13. NTT BC'!Y$72*'6. INPUT PROJECT'!$K326*'6. INPUT PROJECT'!$L326</f>
        <v>0</v>
      </c>
      <c r="Z101" s="297">
        <f>'13. NTT BC'!Z$72*'6. INPUT PROJECT'!$K326*'6. INPUT PROJECT'!$L326</f>
        <v>0</v>
      </c>
      <c r="AA101" s="297">
        <f>'13. NTT BC'!AA$72*'6. INPUT PROJECT'!$K326*'6. INPUT PROJECT'!$L326</f>
        <v>0</v>
      </c>
      <c r="AB101" s="297">
        <f>'13. NTT BC'!AB$72*'6. INPUT PROJECT'!$K326*'6. INPUT PROJECT'!$L326</f>
        <v>0</v>
      </c>
      <c r="AC101" s="297">
        <f>'13. NTT BC'!AC$72*'6. INPUT PROJECT'!$K326*'6. INPUT PROJECT'!$L326</f>
        <v>0</v>
      </c>
      <c r="AD101" s="297">
        <f>'13. NTT BC'!AD$72*'6. INPUT PROJECT'!$K326*'6. INPUT PROJECT'!$L326</f>
        <v>0</v>
      </c>
      <c r="AE101" s="297">
        <f>'13. NTT BC'!AE$72*'6. INPUT PROJECT'!$K326*'6. INPUT PROJECT'!$L326</f>
        <v>0</v>
      </c>
      <c r="AF101" s="297">
        <f>'13. NTT BC'!AF$72*'6. INPUT PROJECT'!$K326*'6. INPUT PROJECT'!$L326</f>
        <v>0</v>
      </c>
      <c r="AG101" s="297">
        <f>'13. NTT BC'!AG$72*'6. INPUT PROJECT'!$K326*'6. INPUT PROJECT'!$L326</f>
        <v>0</v>
      </c>
      <c r="AH101" s="297">
        <f>'13. NTT BC'!AH$72*'6. INPUT PROJECT'!$K326*'6. INPUT PROJECT'!$L326</f>
        <v>0</v>
      </c>
      <c r="AI101" s="297">
        <f>'13. NTT BC'!AI$72*'6. INPUT PROJECT'!$K326*'6. INPUT PROJECT'!$L326</f>
        <v>0</v>
      </c>
      <c r="AJ101" s="297">
        <f>'13. NTT BC'!AJ$72*'6. INPUT PROJECT'!$K326*'6. INPUT PROJECT'!$L326</f>
        <v>0</v>
      </c>
      <c r="AK101" s="297">
        <f>'13. NTT BC'!AK$72*'6. INPUT PROJECT'!$K326*'6. INPUT PROJECT'!$L326</f>
        <v>0</v>
      </c>
      <c r="AL101" s="297">
        <f>'13. NTT BC'!AL$72*'6. INPUT PROJECT'!$K326*'6. INPUT PROJECT'!$L326</f>
        <v>0</v>
      </c>
      <c r="AM101" s="297">
        <f>'13. NTT BC'!AM$72*'6. INPUT PROJECT'!$K326*'6. INPUT PROJECT'!$L326</f>
        <v>0</v>
      </c>
      <c r="AN101" s="297">
        <f>'13. NTT BC'!AN$72*'6. INPUT PROJECT'!$K326*'6. INPUT PROJECT'!$L326</f>
        <v>0</v>
      </c>
      <c r="AO101" s="297">
        <f>'13. NTT BC'!AO$72*'6. INPUT PROJECT'!$K326*'6. INPUT PROJECT'!$L326</f>
        <v>0</v>
      </c>
      <c r="AP101" s="297">
        <f>'13. NTT BC'!AP$72*'6. INPUT PROJECT'!$K326*'6. INPUT PROJECT'!$L326</f>
        <v>0</v>
      </c>
      <c r="AQ101" s="297">
        <f>'13. NTT BC'!AQ$72*'6. INPUT PROJECT'!$K326*'6. INPUT PROJECT'!$L326</f>
        <v>0</v>
      </c>
      <c r="AR101" s="297">
        <f>'13. NTT BC'!AR$72*'6. INPUT PROJECT'!$K326*'6. INPUT PROJECT'!$L326</f>
        <v>0</v>
      </c>
      <c r="AS101" s="297">
        <f>'13. NTT BC'!AS$72*'6. INPUT PROJECT'!$K326*'6. INPUT PROJECT'!$L326</f>
        <v>0</v>
      </c>
      <c r="AT101" s="297">
        <f>'13. NTT BC'!AT$72*'6. INPUT PROJECT'!$K326*'6. INPUT PROJECT'!$L326</f>
        <v>0</v>
      </c>
      <c r="AU101" s="297">
        <f>'13. NTT BC'!AU$72*'6. INPUT PROJECT'!$K326*'6. INPUT PROJECT'!$L326</f>
        <v>0</v>
      </c>
      <c r="AV101" s="297">
        <f>'13. NTT BC'!AV$72*'6. INPUT PROJECT'!$K326*'6. INPUT PROJECT'!$L326</f>
        <v>0</v>
      </c>
      <c r="AW101" s="297">
        <f>'13. NTT BC'!AW$72*'6. INPUT PROJECT'!$K326*'6. INPUT PROJECT'!$L326</f>
        <v>0</v>
      </c>
      <c r="AX101" s="297">
        <f>'13. NTT BC'!AX$72*'6. INPUT PROJECT'!$K326*'6. INPUT PROJECT'!$L326</f>
        <v>0</v>
      </c>
      <c r="AY101" s="297">
        <f>'13. NTT BC'!AY$72*'6. INPUT PROJECT'!$K326*'6. INPUT PROJECT'!$L326</f>
        <v>0</v>
      </c>
      <c r="AZ101" s="297">
        <f>'13. NTT BC'!AZ$72*'6. INPUT PROJECT'!$K326*'6. INPUT PROJECT'!$L326</f>
        <v>0</v>
      </c>
      <c r="BA101" s="297">
        <f>'13. NTT BC'!BA$72*'6. INPUT PROJECT'!$K326*'6. INPUT PROJECT'!$L326</f>
        <v>0</v>
      </c>
      <c r="BB101" s="297">
        <f>'13. NTT BC'!BB$72*'6. INPUT PROJECT'!$K326*'6. INPUT PROJECT'!$L326</f>
        <v>0</v>
      </c>
      <c r="BC101" s="297">
        <f>'13. NTT BC'!BC$72*'6. INPUT PROJECT'!$K326*'6. INPUT PROJECT'!$L326</f>
        <v>0</v>
      </c>
      <c r="BD101" s="297">
        <f>'13. NTT BC'!BD$72*'6. INPUT PROJECT'!$K326*'6. INPUT PROJECT'!$L326</f>
        <v>0</v>
      </c>
      <c r="BE101" s="297">
        <f>'13. NTT BC'!BE$72*'6. INPUT PROJECT'!$K326*'6. INPUT PROJECT'!$L326</f>
        <v>0</v>
      </c>
      <c r="BF101" s="297">
        <f>'13. NTT BC'!BF$72*'6. INPUT PROJECT'!$K326*'6. INPUT PROJECT'!$L326</f>
        <v>0</v>
      </c>
      <c r="BG101" s="297">
        <f>'13. NTT BC'!BG$72*'6. INPUT PROJECT'!$K326*'6. INPUT PROJECT'!$L326</f>
        <v>0</v>
      </c>
      <c r="BH101" s="297">
        <f>'13. NTT BC'!BH$72*'6. INPUT PROJECT'!$K326*'6. INPUT PROJECT'!$L326</f>
        <v>0</v>
      </c>
      <c r="BI101" s="297">
        <f>'13. NTT BC'!BI$72*'6. INPUT PROJECT'!$K326*'6. INPUT PROJECT'!$L326</f>
        <v>0</v>
      </c>
      <c r="BJ101" s="297">
        <f>'13. NTT BC'!BJ$72*'6. INPUT PROJECT'!$K326*'6. INPUT PROJECT'!$L326</f>
        <v>0</v>
      </c>
      <c r="BK101" s="297">
        <f>'13. NTT BC'!BK$72*'6. INPUT PROJECT'!$K326*'6. INPUT PROJECT'!$L326</f>
        <v>0</v>
      </c>
      <c r="BL101" s="297">
        <f>'13. NTT BC'!BL$72*'6. INPUT PROJECT'!$K326*'6. INPUT PROJECT'!$L326</f>
        <v>0</v>
      </c>
      <c r="BM101" s="297">
        <f>'13. NTT BC'!BM$72*'6. INPUT PROJECT'!$K326*'6. INPUT PROJECT'!$L326</f>
        <v>0</v>
      </c>
      <c r="BN101" s="297">
        <f>'13. NTT BC'!BN$72*'6. INPUT PROJECT'!$K326*'6. INPUT PROJECT'!$L326</f>
        <v>0</v>
      </c>
      <c r="BO101" s="297">
        <f>'13. NTT BC'!BO$72*'6. INPUT PROJECT'!$K326*'6. INPUT PROJECT'!$L326</f>
        <v>0</v>
      </c>
      <c r="BP101" s="297">
        <f>'13. NTT BC'!BP$72*'6. INPUT PROJECT'!$K326*'6. INPUT PROJECT'!$L326</f>
        <v>0</v>
      </c>
      <c r="BQ101" s="297">
        <f>'13. NTT BC'!BQ$72*'6. INPUT PROJECT'!$K326*'6. INPUT PROJECT'!$L326</f>
        <v>0</v>
      </c>
      <c r="BR101" s="297">
        <f>'13. NTT BC'!BR$72*'6. INPUT PROJECT'!$K326*'6. INPUT PROJECT'!$L326</f>
        <v>0</v>
      </c>
      <c r="BS101" s="297">
        <f>'13. NTT BC'!BS$72*'6. INPUT PROJECT'!$K326*'6. INPUT PROJECT'!$L326</f>
        <v>0</v>
      </c>
    </row>
    <row r="102" spans="1:71" s="80" customFormat="1" ht="16" outlineLevel="2">
      <c r="A102" s="83"/>
      <c r="B102" s="368" t="str">
        <f>'6. INPUT PROJECT'!D327</f>
        <v>Project-5.2.2-Item #3</v>
      </c>
      <c r="C102" s="368">
        <f>'6. INPUT PROJECT'!F327</f>
        <v>0</v>
      </c>
      <c r="D102"/>
      <c r="E102" s="297">
        <f t="shared" si="73"/>
        <v>0</v>
      </c>
      <c r="F102" s="297">
        <f t="shared" si="85"/>
        <v>0</v>
      </c>
      <c r="G102" s="297">
        <f t="shared" si="86"/>
        <v>0</v>
      </c>
      <c r="H102" s="297">
        <f t="shared" si="87"/>
        <v>0</v>
      </c>
      <c r="I102" s="297">
        <f t="shared" si="88"/>
        <v>0</v>
      </c>
      <c r="J102" s="297">
        <f t="shared" si="89"/>
        <v>0</v>
      </c>
      <c r="K102"/>
      <c r="L102" s="297">
        <f>'13. NTT BC'!L$72*'6. INPUT PROJECT'!$K327*'6. INPUT PROJECT'!$L327</f>
        <v>0</v>
      </c>
      <c r="M102" s="297">
        <f>'13. NTT BC'!M$72*'6. INPUT PROJECT'!$K327*'6. INPUT PROJECT'!$L327</f>
        <v>0</v>
      </c>
      <c r="N102" s="297">
        <f>'13. NTT BC'!N$72*'6. INPUT PROJECT'!$K327*'6. INPUT PROJECT'!$L327</f>
        <v>0</v>
      </c>
      <c r="O102" s="297">
        <f>'13. NTT BC'!O$72*'6. INPUT PROJECT'!$K327*'6. INPUT PROJECT'!$L327</f>
        <v>0</v>
      </c>
      <c r="P102" s="297">
        <f>'13. NTT BC'!P$72*'6. INPUT PROJECT'!$K327*'6. INPUT PROJECT'!$L327</f>
        <v>0</v>
      </c>
      <c r="Q102" s="297">
        <f>'13. NTT BC'!Q$72*'6. INPUT PROJECT'!$K327*'6. INPUT PROJECT'!$L327</f>
        <v>0</v>
      </c>
      <c r="R102" s="297">
        <f>'13. NTT BC'!R$72*'6. INPUT PROJECT'!$K327*'6. INPUT PROJECT'!$L327</f>
        <v>0</v>
      </c>
      <c r="S102" s="297">
        <f>'13. NTT BC'!S$72*'6. INPUT PROJECT'!$K327*'6. INPUT PROJECT'!$L327</f>
        <v>0</v>
      </c>
      <c r="T102" s="297">
        <f>'13. NTT BC'!T$72*'6. INPUT PROJECT'!$K327*'6. INPUT PROJECT'!$L327</f>
        <v>0</v>
      </c>
      <c r="U102" s="297">
        <f>'13. NTT BC'!U$72*'6. INPUT PROJECT'!$K327*'6. INPUT PROJECT'!$L327</f>
        <v>0</v>
      </c>
      <c r="V102" s="297">
        <f>'13. NTT BC'!V$72*'6. INPUT PROJECT'!$K327*'6. INPUT PROJECT'!$L327</f>
        <v>0</v>
      </c>
      <c r="W102" s="297">
        <f>'13. NTT BC'!W$72*'6. INPUT PROJECT'!$K327*'6. INPUT PROJECT'!$L327</f>
        <v>0</v>
      </c>
      <c r="X102" s="297">
        <f>'13. NTT BC'!X$72*'6. INPUT PROJECT'!$K327*'6. INPUT PROJECT'!$L327</f>
        <v>0</v>
      </c>
      <c r="Y102" s="297">
        <f>'13. NTT BC'!Y$72*'6. INPUT PROJECT'!$K327*'6. INPUT PROJECT'!$L327</f>
        <v>0</v>
      </c>
      <c r="Z102" s="297">
        <f>'13. NTT BC'!Z$72*'6. INPUT PROJECT'!$K327*'6. INPUT PROJECT'!$L327</f>
        <v>0</v>
      </c>
      <c r="AA102" s="297">
        <f>'13. NTT BC'!AA$72*'6. INPUT PROJECT'!$K327*'6. INPUT PROJECT'!$L327</f>
        <v>0</v>
      </c>
      <c r="AB102" s="297">
        <f>'13. NTT BC'!AB$72*'6. INPUT PROJECT'!$K327*'6. INPUT PROJECT'!$L327</f>
        <v>0</v>
      </c>
      <c r="AC102" s="297">
        <f>'13. NTT BC'!AC$72*'6. INPUT PROJECT'!$K327*'6. INPUT PROJECT'!$L327</f>
        <v>0</v>
      </c>
      <c r="AD102" s="297">
        <f>'13. NTT BC'!AD$72*'6. INPUT PROJECT'!$K327*'6. INPUT PROJECT'!$L327</f>
        <v>0</v>
      </c>
      <c r="AE102" s="297">
        <f>'13. NTT BC'!AE$72*'6. INPUT PROJECT'!$K327*'6. INPUT PROJECT'!$L327</f>
        <v>0</v>
      </c>
      <c r="AF102" s="297">
        <f>'13. NTT BC'!AF$72*'6. INPUT PROJECT'!$K327*'6. INPUT PROJECT'!$L327</f>
        <v>0</v>
      </c>
      <c r="AG102" s="297">
        <f>'13. NTT BC'!AG$72*'6. INPUT PROJECT'!$K327*'6. INPUT PROJECT'!$L327</f>
        <v>0</v>
      </c>
      <c r="AH102" s="297">
        <f>'13. NTT BC'!AH$72*'6. INPUT PROJECT'!$K327*'6. INPUT PROJECT'!$L327</f>
        <v>0</v>
      </c>
      <c r="AI102" s="297">
        <f>'13. NTT BC'!AI$72*'6. INPUT PROJECT'!$K327*'6. INPUT PROJECT'!$L327</f>
        <v>0</v>
      </c>
      <c r="AJ102" s="297">
        <f>'13. NTT BC'!AJ$72*'6. INPUT PROJECT'!$K327*'6. INPUT PROJECT'!$L327</f>
        <v>0</v>
      </c>
      <c r="AK102" s="297">
        <f>'13. NTT BC'!AK$72*'6. INPUT PROJECT'!$K327*'6. INPUT PROJECT'!$L327</f>
        <v>0</v>
      </c>
      <c r="AL102" s="297">
        <f>'13. NTT BC'!AL$72*'6. INPUT PROJECT'!$K327*'6. INPUT PROJECT'!$L327</f>
        <v>0</v>
      </c>
      <c r="AM102" s="297">
        <f>'13. NTT BC'!AM$72*'6. INPUT PROJECT'!$K327*'6. INPUT PROJECT'!$L327</f>
        <v>0</v>
      </c>
      <c r="AN102" s="297">
        <f>'13. NTT BC'!AN$72*'6. INPUT PROJECT'!$K327*'6. INPUT PROJECT'!$L327</f>
        <v>0</v>
      </c>
      <c r="AO102" s="297">
        <f>'13. NTT BC'!AO$72*'6. INPUT PROJECT'!$K327*'6. INPUT PROJECT'!$L327</f>
        <v>0</v>
      </c>
      <c r="AP102" s="297">
        <f>'13. NTT BC'!AP$72*'6. INPUT PROJECT'!$K327*'6. INPUT PROJECT'!$L327</f>
        <v>0</v>
      </c>
      <c r="AQ102" s="297">
        <f>'13. NTT BC'!AQ$72*'6. INPUT PROJECT'!$K327*'6. INPUT PROJECT'!$L327</f>
        <v>0</v>
      </c>
      <c r="AR102" s="297">
        <f>'13. NTT BC'!AR$72*'6. INPUT PROJECT'!$K327*'6. INPUT PROJECT'!$L327</f>
        <v>0</v>
      </c>
      <c r="AS102" s="297">
        <f>'13. NTT BC'!AS$72*'6. INPUT PROJECT'!$K327*'6. INPUT PROJECT'!$L327</f>
        <v>0</v>
      </c>
      <c r="AT102" s="297">
        <f>'13. NTT BC'!AT$72*'6. INPUT PROJECT'!$K327*'6. INPUT PROJECT'!$L327</f>
        <v>0</v>
      </c>
      <c r="AU102" s="297">
        <f>'13. NTT BC'!AU$72*'6. INPUT PROJECT'!$K327*'6. INPUT PROJECT'!$L327</f>
        <v>0</v>
      </c>
      <c r="AV102" s="297">
        <f>'13. NTT BC'!AV$72*'6. INPUT PROJECT'!$K327*'6. INPUT PROJECT'!$L327</f>
        <v>0</v>
      </c>
      <c r="AW102" s="297">
        <f>'13. NTT BC'!AW$72*'6. INPUT PROJECT'!$K327*'6. INPUT PROJECT'!$L327</f>
        <v>0</v>
      </c>
      <c r="AX102" s="297">
        <f>'13. NTT BC'!AX$72*'6. INPUT PROJECT'!$K327*'6. INPUT PROJECT'!$L327</f>
        <v>0</v>
      </c>
      <c r="AY102" s="297">
        <f>'13. NTT BC'!AY$72*'6. INPUT PROJECT'!$K327*'6. INPUT PROJECT'!$L327</f>
        <v>0</v>
      </c>
      <c r="AZ102" s="297">
        <f>'13. NTT BC'!AZ$72*'6. INPUT PROJECT'!$K327*'6. INPUT PROJECT'!$L327</f>
        <v>0</v>
      </c>
      <c r="BA102" s="297">
        <f>'13. NTT BC'!BA$72*'6. INPUT PROJECT'!$K327*'6. INPUT PROJECT'!$L327</f>
        <v>0</v>
      </c>
      <c r="BB102" s="297">
        <f>'13. NTT BC'!BB$72*'6. INPUT PROJECT'!$K327*'6. INPUT PROJECT'!$L327</f>
        <v>0</v>
      </c>
      <c r="BC102" s="297">
        <f>'13. NTT BC'!BC$72*'6. INPUT PROJECT'!$K327*'6. INPUT PROJECT'!$L327</f>
        <v>0</v>
      </c>
      <c r="BD102" s="297">
        <f>'13. NTT BC'!BD$72*'6. INPUT PROJECT'!$K327*'6. INPUT PROJECT'!$L327</f>
        <v>0</v>
      </c>
      <c r="BE102" s="297">
        <f>'13. NTT BC'!BE$72*'6. INPUT PROJECT'!$K327*'6. INPUT PROJECT'!$L327</f>
        <v>0</v>
      </c>
      <c r="BF102" s="297">
        <f>'13. NTT BC'!BF$72*'6. INPUT PROJECT'!$K327*'6. INPUT PROJECT'!$L327</f>
        <v>0</v>
      </c>
      <c r="BG102" s="297">
        <f>'13. NTT BC'!BG$72*'6. INPUT PROJECT'!$K327*'6. INPUT PROJECT'!$L327</f>
        <v>0</v>
      </c>
      <c r="BH102" s="297">
        <f>'13. NTT BC'!BH$72*'6. INPUT PROJECT'!$K327*'6. INPUT PROJECT'!$L327</f>
        <v>0</v>
      </c>
      <c r="BI102" s="297">
        <f>'13. NTT BC'!BI$72*'6. INPUT PROJECT'!$K327*'6. INPUT PROJECT'!$L327</f>
        <v>0</v>
      </c>
      <c r="BJ102" s="297">
        <f>'13. NTT BC'!BJ$72*'6. INPUT PROJECT'!$K327*'6. INPUT PROJECT'!$L327</f>
        <v>0</v>
      </c>
      <c r="BK102" s="297">
        <f>'13. NTT BC'!BK$72*'6. INPUT PROJECT'!$K327*'6. INPUT PROJECT'!$L327</f>
        <v>0</v>
      </c>
      <c r="BL102" s="297">
        <f>'13. NTT BC'!BL$72*'6. INPUT PROJECT'!$K327*'6. INPUT PROJECT'!$L327</f>
        <v>0</v>
      </c>
      <c r="BM102" s="297">
        <f>'13. NTT BC'!BM$72*'6. INPUT PROJECT'!$K327*'6. INPUT PROJECT'!$L327</f>
        <v>0</v>
      </c>
      <c r="BN102" s="297">
        <f>'13. NTT BC'!BN$72*'6. INPUT PROJECT'!$K327*'6. INPUT PROJECT'!$L327</f>
        <v>0</v>
      </c>
      <c r="BO102" s="297">
        <f>'13. NTT BC'!BO$72*'6. INPUT PROJECT'!$K327*'6. INPUT PROJECT'!$L327</f>
        <v>0</v>
      </c>
      <c r="BP102" s="297">
        <f>'13. NTT BC'!BP$72*'6. INPUT PROJECT'!$K327*'6. INPUT PROJECT'!$L327</f>
        <v>0</v>
      </c>
      <c r="BQ102" s="297">
        <f>'13. NTT BC'!BQ$72*'6. INPUT PROJECT'!$K327*'6. INPUT PROJECT'!$L327</f>
        <v>0</v>
      </c>
      <c r="BR102" s="297">
        <f>'13. NTT BC'!BR$72*'6. INPUT PROJECT'!$K327*'6. INPUT PROJECT'!$L327</f>
        <v>0</v>
      </c>
      <c r="BS102" s="297">
        <f>'13. NTT BC'!BS$72*'6. INPUT PROJECT'!$K327*'6. INPUT PROJECT'!$L327</f>
        <v>0</v>
      </c>
    </row>
    <row r="103" spans="1:71" s="80" customFormat="1" ht="16" outlineLevel="2">
      <c r="A103" s="83"/>
      <c r="B103" s="368" t="str">
        <f>'6. INPUT PROJECT'!D328</f>
        <v>Project-5.2.2-Item #4</v>
      </c>
      <c r="C103" s="368">
        <f>'6. INPUT PROJECT'!F328</f>
        <v>0</v>
      </c>
      <c r="D103"/>
      <c r="E103" s="297">
        <f t="shared" si="73"/>
        <v>0</v>
      </c>
      <c r="F103" s="297">
        <f t="shared" si="85"/>
        <v>0</v>
      </c>
      <c r="G103" s="297">
        <f t="shared" si="86"/>
        <v>0</v>
      </c>
      <c r="H103" s="297">
        <f t="shared" si="87"/>
        <v>0</v>
      </c>
      <c r="I103" s="297">
        <f t="shared" si="88"/>
        <v>0</v>
      </c>
      <c r="J103" s="297">
        <f t="shared" si="89"/>
        <v>0</v>
      </c>
      <c r="K103"/>
      <c r="L103" s="297">
        <f>'13. NTT BC'!L$72*'6. INPUT PROJECT'!$K328*'6. INPUT PROJECT'!$L328</f>
        <v>0</v>
      </c>
      <c r="M103" s="297">
        <f>'13. NTT BC'!M$72*'6. INPUT PROJECT'!$K328*'6. INPUT PROJECT'!$L328</f>
        <v>0</v>
      </c>
      <c r="N103" s="297">
        <f>'13. NTT BC'!N$72*'6. INPUT PROJECT'!$K328*'6. INPUT PROJECT'!$L328</f>
        <v>0</v>
      </c>
      <c r="O103" s="297">
        <f>'13. NTT BC'!O$72*'6. INPUT PROJECT'!$K328*'6. INPUT PROJECT'!$L328</f>
        <v>0</v>
      </c>
      <c r="P103" s="297">
        <f>'13. NTT BC'!P$72*'6. INPUT PROJECT'!$K328*'6. INPUT PROJECT'!$L328</f>
        <v>0</v>
      </c>
      <c r="Q103" s="297">
        <f>'13. NTT BC'!Q$72*'6. INPUT PROJECT'!$K328*'6. INPUT PROJECT'!$L328</f>
        <v>0</v>
      </c>
      <c r="R103" s="297">
        <f>'13. NTT BC'!R$72*'6. INPUT PROJECT'!$K328*'6. INPUT PROJECT'!$L328</f>
        <v>0</v>
      </c>
      <c r="S103" s="297">
        <f>'13. NTT BC'!S$72*'6. INPUT PROJECT'!$K328*'6. INPUT PROJECT'!$L328</f>
        <v>0</v>
      </c>
      <c r="T103" s="297">
        <f>'13. NTT BC'!T$72*'6. INPUT PROJECT'!$K328*'6. INPUT PROJECT'!$L328</f>
        <v>0</v>
      </c>
      <c r="U103" s="297">
        <f>'13. NTT BC'!U$72*'6. INPUT PROJECT'!$K328*'6. INPUT PROJECT'!$L328</f>
        <v>0</v>
      </c>
      <c r="V103" s="297">
        <f>'13. NTT BC'!V$72*'6. INPUT PROJECT'!$K328*'6. INPUT PROJECT'!$L328</f>
        <v>0</v>
      </c>
      <c r="W103" s="297">
        <f>'13. NTT BC'!W$72*'6. INPUT PROJECT'!$K328*'6. INPUT PROJECT'!$L328</f>
        <v>0</v>
      </c>
      <c r="X103" s="297">
        <f>'13. NTT BC'!X$72*'6. INPUT PROJECT'!$K328*'6. INPUT PROJECT'!$L328</f>
        <v>0</v>
      </c>
      <c r="Y103" s="297">
        <f>'13. NTT BC'!Y$72*'6. INPUT PROJECT'!$K328*'6. INPUT PROJECT'!$L328</f>
        <v>0</v>
      </c>
      <c r="Z103" s="297">
        <f>'13. NTT BC'!Z$72*'6. INPUT PROJECT'!$K328*'6. INPUT PROJECT'!$L328</f>
        <v>0</v>
      </c>
      <c r="AA103" s="297">
        <f>'13. NTT BC'!AA$72*'6. INPUT PROJECT'!$K328*'6. INPUT PROJECT'!$L328</f>
        <v>0</v>
      </c>
      <c r="AB103" s="297">
        <f>'13. NTT BC'!AB$72*'6. INPUT PROJECT'!$K328*'6. INPUT PROJECT'!$L328</f>
        <v>0</v>
      </c>
      <c r="AC103" s="297">
        <f>'13. NTT BC'!AC$72*'6. INPUT PROJECT'!$K328*'6. INPUT PROJECT'!$L328</f>
        <v>0</v>
      </c>
      <c r="AD103" s="297">
        <f>'13. NTT BC'!AD$72*'6. INPUT PROJECT'!$K328*'6. INPUT PROJECT'!$L328</f>
        <v>0</v>
      </c>
      <c r="AE103" s="297">
        <f>'13. NTT BC'!AE$72*'6. INPUT PROJECT'!$K328*'6. INPUT PROJECT'!$L328</f>
        <v>0</v>
      </c>
      <c r="AF103" s="297">
        <f>'13. NTT BC'!AF$72*'6. INPUT PROJECT'!$K328*'6. INPUT PROJECT'!$L328</f>
        <v>0</v>
      </c>
      <c r="AG103" s="297">
        <f>'13. NTT BC'!AG$72*'6. INPUT PROJECT'!$K328*'6. INPUT PROJECT'!$L328</f>
        <v>0</v>
      </c>
      <c r="AH103" s="297">
        <f>'13. NTT BC'!AH$72*'6. INPUT PROJECT'!$K328*'6. INPUT PROJECT'!$L328</f>
        <v>0</v>
      </c>
      <c r="AI103" s="297">
        <f>'13. NTT BC'!AI$72*'6. INPUT PROJECT'!$K328*'6. INPUT PROJECT'!$L328</f>
        <v>0</v>
      </c>
      <c r="AJ103" s="297">
        <f>'13. NTT BC'!AJ$72*'6. INPUT PROJECT'!$K328*'6. INPUT PROJECT'!$L328</f>
        <v>0</v>
      </c>
      <c r="AK103" s="297">
        <f>'13. NTT BC'!AK$72*'6. INPUT PROJECT'!$K328*'6. INPUT PROJECT'!$L328</f>
        <v>0</v>
      </c>
      <c r="AL103" s="297">
        <f>'13. NTT BC'!AL$72*'6. INPUT PROJECT'!$K328*'6. INPUT PROJECT'!$L328</f>
        <v>0</v>
      </c>
      <c r="AM103" s="297">
        <f>'13. NTT BC'!AM$72*'6. INPUT PROJECT'!$K328*'6. INPUT PROJECT'!$L328</f>
        <v>0</v>
      </c>
      <c r="AN103" s="297">
        <f>'13. NTT BC'!AN$72*'6. INPUT PROJECT'!$K328*'6. INPUT PROJECT'!$L328</f>
        <v>0</v>
      </c>
      <c r="AO103" s="297">
        <f>'13. NTT BC'!AO$72*'6. INPUT PROJECT'!$K328*'6. INPUT PROJECT'!$L328</f>
        <v>0</v>
      </c>
      <c r="AP103" s="297">
        <f>'13. NTT BC'!AP$72*'6. INPUT PROJECT'!$K328*'6. INPUT PROJECT'!$L328</f>
        <v>0</v>
      </c>
      <c r="AQ103" s="297">
        <f>'13. NTT BC'!AQ$72*'6. INPUT PROJECT'!$K328*'6. INPUT PROJECT'!$L328</f>
        <v>0</v>
      </c>
      <c r="AR103" s="297">
        <f>'13. NTT BC'!AR$72*'6. INPUT PROJECT'!$K328*'6. INPUT PROJECT'!$L328</f>
        <v>0</v>
      </c>
      <c r="AS103" s="297">
        <f>'13. NTT BC'!AS$72*'6. INPUT PROJECT'!$K328*'6. INPUT PROJECT'!$L328</f>
        <v>0</v>
      </c>
      <c r="AT103" s="297">
        <f>'13. NTT BC'!AT$72*'6. INPUT PROJECT'!$K328*'6. INPUT PROJECT'!$L328</f>
        <v>0</v>
      </c>
      <c r="AU103" s="297">
        <f>'13. NTT BC'!AU$72*'6. INPUT PROJECT'!$K328*'6. INPUT PROJECT'!$L328</f>
        <v>0</v>
      </c>
      <c r="AV103" s="297">
        <f>'13. NTT BC'!AV$72*'6. INPUT PROJECT'!$K328*'6. INPUT PROJECT'!$L328</f>
        <v>0</v>
      </c>
      <c r="AW103" s="297">
        <f>'13. NTT BC'!AW$72*'6. INPUT PROJECT'!$K328*'6. INPUT PROJECT'!$L328</f>
        <v>0</v>
      </c>
      <c r="AX103" s="297">
        <f>'13. NTT BC'!AX$72*'6. INPUT PROJECT'!$K328*'6. INPUT PROJECT'!$L328</f>
        <v>0</v>
      </c>
      <c r="AY103" s="297">
        <f>'13. NTT BC'!AY$72*'6. INPUT PROJECT'!$K328*'6. INPUT PROJECT'!$L328</f>
        <v>0</v>
      </c>
      <c r="AZ103" s="297">
        <f>'13. NTT BC'!AZ$72*'6. INPUT PROJECT'!$K328*'6. INPUT PROJECT'!$L328</f>
        <v>0</v>
      </c>
      <c r="BA103" s="297">
        <f>'13. NTT BC'!BA$72*'6. INPUT PROJECT'!$K328*'6. INPUT PROJECT'!$L328</f>
        <v>0</v>
      </c>
      <c r="BB103" s="297">
        <f>'13. NTT BC'!BB$72*'6. INPUT PROJECT'!$K328*'6. INPUT PROJECT'!$L328</f>
        <v>0</v>
      </c>
      <c r="BC103" s="297">
        <f>'13. NTT BC'!BC$72*'6. INPUT PROJECT'!$K328*'6. INPUT PROJECT'!$L328</f>
        <v>0</v>
      </c>
      <c r="BD103" s="297">
        <f>'13. NTT BC'!BD$72*'6. INPUT PROJECT'!$K328*'6. INPUT PROJECT'!$L328</f>
        <v>0</v>
      </c>
      <c r="BE103" s="297">
        <f>'13. NTT BC'!BE$72*'6. INPUT PROJECT'!$K328*'6. INPUT PROJECT'!$L328</f>
        <v>0</v>
      </c>
      <c r="BF103" s="297">
        <f>'13. NTT BC'!BF$72*'6. INPUT PROJECT'!$K328*'6. INPUT PROJECT'!$L328</f>
        <v>0</v>
      </c>
      <c r="BG103" s="297">
        <f>'13. NTT BC'!BG$72*'6. INPUT PROJECT'!$K328*'6. INPUT PROJECT'!$L328</f>
        <v>0</v>
      </c>
      <c r="BH103" s="297">
        <f>'13. NTT BC'!BH$72*'6. INPUT PROJECT'!$K328*'6. INPUT PROJECT'!$L328</f>
        <v>0</v>
      </c>
      <c r="BI103" s="297">
        <f>'13. NTT BC'!BI$72*'6. INPUT PROJECT'!$K328*'6. INPUT PROJECT'!$L328</f>
        <v>0</v>
      </c>
      <c r="BJ103" s="297">
        <f>'13. NTT BC'!BJ$72*'6. INPUT PROJECT'!$K328*'6. INPUT PROJECT'!$L328</f>
        <v>0</v>
      </c>
      <c r="BK103" s="297">
        <f>'13. NTT BC'!BK$72*'6. INPUT PROJECT'!$K328*'6. INPUT PROJECT'!$L328</f>
        <v>0</v>
      </c>
      <c r="BL103" s="297">
        <f>'13. NTT BC'!BL$72*'6. INPUT PROJECT'!$K328*'6. INPUT PROJECT'!$L328</f>
        <v>0</v>
      </c>
      <c r="BM103" s="297">
        <f>'13. NTT BC'!BM$72*'6. INPUT PROJECT'!$K328*'6. INPUT PROJECT'!$L328</f>
        <v>0</v>
      </c>
      <c r="BN103" s="297">
        <f>'13. NTT BC'!BN$72*'6. INPUT PROJECT'!$K328*'6. INPUT PROJECT'!$L328</f>
        <v>0</v>
      </c>
      <c r="BO103" s="297">
        <f>'13. NTT BC'!BO$72*'6. INPUT PROJECT'!$K328*'6. INPUT PROJECT'!$L328</f>
        <v>0</v>
      </c>
      <c r="BP103" s="297">
        <f>'13. NTT BC'!BP$72*'6. INPUT PROJECT'!$K328*'6. INPUT PROJECT'!$L328</f>
        <v>0</v>
      </c>
      <c r="BQ103" s="297">
        <f>'13. NTT BC'!BQ$72*'6. INPUT PROJECT'!$K328*'6. INPUT PROJECT'!$L328</f>
        <v>0</v>
      </c>
      <c r="BR103" s="297">
        <f>'13. NTT BC'!BR$72*'6. INPUT PROJECT'!$K328*'6. INPUT PROJECT'!$L328</f>
        <v>0</v>
      </c>
      <c r="BS103" s="297">
        <f>'13. NTT BC'!BS$72*'6. INPUT PROJECT'!$K328*'6. INPUT PROJECT'!$L328</f>
        <v>0</v>
      </c>
    </row>
    <row r="104" spans="1:71" s="80" customFormat="1" ht="16" outlineLevel="2">
      <c r="A104" s="83"/>
      <c r="B104" s="368" t="str">
        <f>'6. INPUT PROJECT'!D329</f>
        <v>Project-5.2.2-Item #5</v>
      </c>
      <c r="C104" s="368">
        <f>'6. INPUT PROJECT'!F329</f>
        <v>0</v>
      </c>
      <c r="D104"/>
      <c r="E104" s="297">
        <f t="shared" si="73"/>
        <v>0</v>
      </c>
      <c r="F104" s="297">
        <f t="shared" si="85"/>
        <v>0</v>
      </c>
      <c r="G104" s="297">
        <f t="shared" si="86"/>
        <v>0</v>
      </c>
      <c r="H104" s="297">
        <f t="shared" si="87"/>
        <v>0</v>
      </c>
      <c r="I104" s="297">
        <f t="shared" si="88"/>
        <v>0</v>
      </c>
      <c r="J104" s="297">
        <f t="shared" si="89"/>
        <v>0</v>
      </c>
      <c r="K104"/>
      <c r="L104" s="297">
        <f>'13. NTT BC'!L$72*'6. INPUT PROJECT'!$K329*'6. INPUT PROJECT'!$L329</f>
        <v>0</v>
      </c>
      <c r="M104" s="297">
        <f>'13. NTT BC'!M$72*'6. INPUT PROJECT'!$K329*'6. INPUT PROJECT'!$L329</f>
        <v>0</v>
      </c>
      <c r="N104" s="297">
        <f>'13. NTT BC'!N$72*'6. INPUT PROJECT'!$K329*'6. INPUT PROJECT'!$L329</f>
        <v>0</v>
      </c>
      <c r="O104" s="297">
        <f>'13. NTT BC'!O$72*'6. INPUT PROJECT'!$K329*'6. INPUT PROJECT'!$L329</f>
        <v>0</v>
      </c>
      <c r="P104" s="297">
        <f>'13. NTT BC'!P$72*'6. INPUT PROJECT'!$K329*'6. INPUT PROJECT'!$L329</f>
        <v>0</v>
      </c>
      <c r="Q104" s="297">
        <f>'13. NTT BC'!Q$72*'6. INPUT PROJECT'!$K329*'6. INPUT PROJECT'!$L329</f>
        <v>0</v>
      </c>
      <c r="R104" s="297">
        <f>'13. NTT BC'!R$72*'6. INPUT PROJECT'!$K329*'6. INPUT PROJECT'!$L329</f>
        <v>0</v>
      </c>
      <c r="S104" s="297">
        <f>'13. NTT BC'!S$72*'6. INPUT PROJECT'!$K329*'6. INPUT PROJECT'!$L329</f>
        <v>0</v>
      </c>
      <c r="T104" s="297">
        <f>'13. NTT BC'!T$72*'6. INPUT PROJECT'!$K329*'6. INPUT PROJECT'!$L329</f>
        <v>0</v>
      </c>
      <c r="U104" s="297">
        <f>'13. NTT BC'!U$72*'6. INPUT PROJECT'!$K329*'6. INPUT PROJECT'!$L329</f>
        <v>0</v>
      </c>
      <c r="V104" s="297">
        <f>'13. NTT BC'!V$72*'6. INPUT PROJECT'!$K329*'6. INPUT PROJECT'!$L329</f>
        <v>0</v>
      </c>
      <c r="W104" s="297">
        <f>'13. NTT BC'!W$72*'6. INPUT PROJECT'!$K329*'6. INPUT PROJECT'!$L329</f>
        <v>0</v>
      </c>
      <c r="X104" s="297">
        <f>'13. NTT BC'!X$72*'6. INPUT PROJECT'!$K329*'6. INPUT PROJECT'!$L329</f>
        <v>0</v>
      </c>
      <c r="Y104" s="297">
        <f>'13. NTT BC'!Y$72*'6. INPUT PROJECT'!$K329*'6. INPUT PROJECT'!$L329</f>
        <v>0</v>
      </c>
      <c r="Z104" s="297">
        <f>'13. NTT BC'!Z$72*'6. INPUT PROJECT'!$K329*'6. INPUT PROJECT'!$L329</f>
        <v>0</v>
      </c>
      <c r="AA104" s="297">
        <f>'13. NTT BC'!AA$72*'6. INPUT PROJECT'!$K329*'6. INPUT PROJECT'!$L329</f>
        <v>0</v>
      </c>
      <c r="AB104" s="297">
        <f>'13. NTT BC'!AB$72*'6. INPUT PROJECT'!$K329*'6. INPUT PROJECT'!$L329</f>
        <v>0</v>
      </c>
      <c r="AC104" s="297">
        <f>'13. NTT BC'!AC$72*'6. INPUT PROJECT'!$K329*'6. INPUT PROJECT'!$L329</f>
        <v>0</v>
      </c>
      <c r="AD104" s="297">
        <f>'13. NTT BC'!AD$72*'6. INPUT PROJECT'!$K329*'6. INPUT PROJECT'!$L329</f>
        <v>0</v>
      </c>
      <c r="AE104" s="297">
        <f>'13. NTT BC'!AE$72*'6. INPUT PROJECT'!$K329*'6. INPUT PROJECT'!$L329</f>
        <v>0</v>
      </c>
      <c r="AF104" s="297">
        <f>'13. NTT BC'!AF$72*'6. INPUT PROJECT'!$K329*'6. INPUT PROJECT'!$L329</f>
        <v>0</v>
      </c>
      <c r="AG104" s="297">
        <f>'13. NTT BC'!AG$72*'6. INPUT PROJECT'!$K329*'6. INPUT PROJECT'!$L329</f>
        <v>0</v>
      </c>
      <c r="AH104" s="297">
        <f>'13. NTT BC'!AH$72*'6. INPUT PROJECT'!$K329*'6. INPUT PROJECT'!$L329</f>
        <v>0</v>
      </c>
      <c r="AI104" s="297">
        <f>'13. NTT BC'!AI$72*'6. INPUT PROJECT'!$K329*'6. INPUT PROJECT'!$L329</f>
        <v>0</v>
      </c>
      <c r="AJ104" s="297">
        <f>'13. NTT BC'!AJ$72*'6. INPUT PROJECT'!$K329*'6. INPUT PROJECT'!$L329</f>
        <v>0</v>
      </c>
      <c r="AK104" s="297">
        <f>'13. NTT BC'!AK$72*'6. INPUT PROJECT'!$K329*'6. INPUT PROJECT'!$L329</f>
        <v>0</v>
      </c>
      <c r="AL104" s="297">
        <f>'13. NTT BC'!AL$72*'6. INPUT PROJECT'!$K329*'6. INPUT PROJECT'!$L329</f>
        <v>0</v>
      </c>
      <c r="AM104" s="297">
        <f>'13. NTT BC'!AM$72*'6. INPUT PROJECT'!$K329*'6. INPUT PROJECT'!$L329</f>
        <v>0</v>
      </c>
      <c r="AN104" s="297">
        <f>'13. NTT BC'!AN$72*'6. INPUT PROJECT'!$K329*'6. INPUT PROJECT'!$L329</f>
        <v>0</v>
      </c>
      <c r="AO104" s="297">
        <f>'13. NTT BC'!AO$72*'6. INPUT PROJECT'!$K329*'6. INPUT PROJECT'!$L329</f>
        <v>0</v>
      </c>
      <c r="AP104" s="297">
        <f>'13. NTT BC'!AP$72*'6. INPUT PROJECT'!$K329*'6. INPUT PROJECT'!$L329</f>
        <v>0</v>
      </c>
      <c r="AQ104" s="297">
        <f>'13. NTT BC'!AQ$72*'6. INPUT PROJECT'!$K329*'6. INPUT PROJECT'!$L329</f>
        <v>0</v>
      </c>
      <c r="AR104" s="297">
        <f>'13. NTT BC'!AR$72*'6. INPUT PROJECT'!$K329*'6. INPUT PROJECT'!$L329</f>
        <v>0</v>
      </c>
      <c r="AS104" s="297">
        <f>'13. NTT BC'!AS$72*'6. INPUT PROJECT'!$K329*'6. INPUT PROJECT'!$L329</f>
        <v>0</v>
      </c>
      <c r="AT104" s="297">
        <f>'13. NTT BC'!AT$72*'6. INPUT PROJECT'!$K329*'6. INPUT PROJECT'!$L329</f>
        <v>0</v>
      </c>
      <c r="AU104" s="297">
        <f>'13. NTT BC'!AU$72*'6. INPUT PROJECT'!$K329*'6. INPUT PROJECT'!$L329</f>
        <v>0</v>
      </c>
      <c r="AV104" s="297">
        <f>'13. NTT BC'!AV$72*'6. INPUT PROJECT'!$K329*'6. INPUT PROJECT'!$L329</f>
        <v>0</v>
      </c>
      <c r="AW104" s="297">
        <f>'13. NTT BC'!AW$72*'6. INPUT PROJECT'!$K329*'6. INPUT PROJECT'!$L329</f>
        <v>0</v>
      </c>
      <c r="AX104" s="297">
        <f>'13. NTT BC'!AX$72*'6. INPUT PROJECT'!$K329*'6. INPUT PROJECT'!$L329</f>
        <v>0</v>
      </c>
      <c r="AY104" s="297">
        <f>'13. NTT BC'!AY$72*'6. INPUT PROJECT'!$K329*'6. INPUT PROJECT'!$L329</f>
        <v>0</v>
      </c>
      <c r="AZ104" s="297">
        <f>'13. NTT BC'!AZ$72*'6. INPUT PROJECT'!$K329*'6. INPUT PROJECT'!$L329</f>
        <v>0</v>
      </c>
      <c r="BA104" s="297">
        <f>'13. NTT BC'!BA$72*'6. INPUT PROJECT'!$K329*'6. INPUT PROJECT'!$L329</f>
        <v>0</v>
      </c>
      <c r="BB104" s="297">
        <f>'13. NTT BC'!BB$72*'6. INPUT PROJECT'!$K329*'6. INPUT PROJECT'!$L329</f>
        <v>0</v>
      </c>
      <c r="BC104" s="297">
        <f>'13. NTT BC'!BC$72*'6. INPUT PROJECT'!$K329*'6. INPUT PROJECT'!$L329</f>
        <v>0</v>
      </c>
      <c r="BD104" s="297">
        <f>'13. NTT BC'!BD$72*'6. INPUT PROJECT'!$K329*'6. INPUT PROJECT'!$L329</f>
        <v>0</v>
      </c>
      <c r="BE104" s="297">
        <f>'13. NTT BC'!BE$72*'6. INPUT PROJECT'!$K329*'6. INPUT PROJECT'!$L329</f>
        <v>0</v>
      </c>
      <c r="BF104" s="297">
        <f>'13. NTT BC'!BF$72*'6. INPUT PROJECT'!$K329*'6. INPUT PROJECT'!$L329</f>
        <v>0</v>
      </c>
      <c r="BG104" s="297">
        <f>'13. NTT BC'!BG$72*'6. INPUT PROJECT'!$K329*'6. INPUT PROJECT'!$L329</f>
        <v>0</v>
      </c>
      <c r="BH104" s="297">
        <f>'13. NTT BC'!BH$72*'6. INPUT PROJECT'!$K329*'6. INPUT PROJECT'!$L329</f>
        <v>0</v>
      </c>
      <c r="BI104" s="297">
        <f>'13. NTT BC'!BI$72*'6. INPUT PROJECT'!$K329*'6. INPUT PROJECT'!$L329</f>
        <v>0</v>
      </c>
      <c r="BJ104" s="297">
        <f>'13. NTT BC'!BJ$72*'6. INPUT PROJECT'!$K329*'6. INPUT PROJECT'!$L329</f>
        <v>0</v>
      </c>
      <c r="BK104" s="297">
        <f>'13. NTT BC'!BK$72*'6. INPUT PROJECT'!$K329*'6. INPUT PROJECT'!$L329</f>
        <v>0</v>
      </c>
      <c r="BL104" s="297">
        <f>'13. NTT BC'!BL$72*'6. INPUT PROJECT'!$K329*'6. INPUT PROJECT'!$L329</f>
        <v>0</v>
      </c>
      <c r="BM104" s="297">
        <f>'13. NTT BC'!BM$72*'6. INPUT PROJECT'!$K329*'6. INPUT PROJECT'!$L329</f>
        <v>0</v>
      </c>
      <c r="BN104" s="297">
        <f>'13. NTT BC'!BN$72*'6. INPUT PROJECT'!$K329*'6. INPUT PROJECT'!$L329</f>
        <v>0</v>
      </c>
      <c r="BO104" s="297">
        <f>'13. NTT BC'!BO$72*'6. INPUT PROJECT'!$K329*'6. INPUT PROJECT'!$L329</f>
        <v>0</v>
      </c>
      <c r="BP104" s="297">
        <f>'13. NTT BC'!BP$72*'6. INPUT PROJECT'!$K329*'6. INPUT PROJECT'!$L329</f>
        <v>0</v>
      </c>
      <c r="BQ104" s="297">
        <f>'13. NTT BC'!BQ$72*'6. INPUT PROJECT'!$K329*'6. INPUT PROJECT'!$L329</f>
        <v>0</v>
      </c>
      <c r="BR104" s="297">
        <f>'13. NTT BC'!BR$72*'6. INPUT PROJECT'!$K329*'6. INPUT PROJECT'!$L329</f>
        <v>0</v>
      </c>
      <c r="BS104" s="297">
        <f>'13. NTT BC'!BS$72*'6. INPUT PROJECT'!$K329*'6. INPUT PROJECT'!$L329</f>
        <v>0</v>
      </c>
    </row>
    <row r="105" spans="1:71" s="80" customFormat="1" ht="16" outlineLevel="2">
      <c r="A105" s="83"/>
      <c r="B105" s="368" t="str">
        <f>'6. INPUT PROJECT'!D330</f>
        <v>Project-5.2.2-Item #6</v>
      </c>
      <c r="C105" s="368">
        <f>'6. INPUT PROJECT'!F330</f>
        <v>0</v>
      </c>
      <c r="D105"/>
      <c r="E105" s="297">
        <f t="shared" si="73"/>
        <v>0</v>
      </c>
      <c r="F105" s="297">
        <f t="shared" si="85"/>
        <v>0</v>
      </c>
      <c r="G105" s="297">
        <f t="shared" si="86"/>
        <v>0</v>
      </c>
      <c r="H105" s="297">
        <f t="shared" si="87"/>
        <v>0</v>
      </c>
      <c r="I105" s="297">
        <f t="shared" si="88"/>
        <v>0</v>
      </c>
      <c r="J105" s="297">
        <f t="shared" si="89"/>
        <v>0</v>
      </c>
      <c r="K105"/>
      <c r="L105" s="297">
        <f>'13. NTT BC'!L$72*'6. INPUT PROJECT'!$K330*'6. INPUT PROJECT'!$L330</f>
        <v>0</v>
      </c>
      <c r="M105" s="297">
        <f>'13. NTT BC'!M$72*'6. INPUT PROJECT'!$K330*'6. INPUT PROJECT'!$L330</f>
        <v>0</v>
      </c>
      <c r="N105" s="297">
        <f>'13. NTT BC'!N$72*'6. INPUT PROJECT'!$K330*'6. INPUT PROJECT'!$L330</f>
        <v>0</v>
      </c>
      <c r="O105" s="297">
        <f>'13. NTT BC'!O$72*'6. INPUT PROJECT'!$K330*'6. INPUT PROJECT'!$L330</f>
        <v>0</v>
      </c>
      <c r="P105" s="297">
        <f>'13. NTT BC'!P$72*'6. INPUT PROJECT'!$K330*'6. INPUT PROJECT'!$L330</f>
        <v>0</v>
      </c>
      <c r="Q105" s="297">
        <f>'13. NTT BC'!Q$72*'6. INPUT PROJECT'!$K330*'6. INPUT PROJECT'!$L330</f>
        <v>0</v>
      </c>
      <c r="R105" s="297">
        <f>'13. NTT BC'!R$72*'6. INPUT PROJECT'!$K330*'6. INPUT PROJECT'!$L330</f>
        <v>0</v>
      </c>
      <c r="S105" s="297">
        <f>'13. NTT BC'!S$72*'6. INPUT PROJECT'!$K330*'6. INPUT PROJECT'!$L330</f>
        <v>0</v>
      </c>
      <c r="T105" s="297">
        <f>'13. NTT BC'!T$72*'6. INPUT PROJECT'!$K330*'6. INPUT PROJECT'!$L330</f>
        <v>0</v>
      </c>
      <c r="U105" s="297">
        <f>'13. NTT BC'!U$72*'6. INPUT PROJECT'!$K330*'6. INPUT PROJECT'!$L330</f>
        <v>0</v>
      </c>
      <c r="V105" s="297">
        <f>'13. NTT BC'!V$72*'6. INPUT PROJECT'!$K330*'6. INPUT PROJECT'!$L330</f>
        <v>0</v>
      </c>
      <c r="W105" s="297">
        <f>'13. NTT BC'!W$72*'6. INPUT PROJECT'!$K330*'6. INPUT PROJECT'!$L330</f>
        <v>0</v>
      </c>
      <c r="X105" s="297">
        <f>'13. NTT BC'!X$72*'6. INPUT PROJECT'!$K330*'6. INPUT PROJECT'!$L330</f>
        <v>0</v>
      </c>
      <c r="Y105" s="297">
        <f>'13. NTT BC'!Y$72*'6. INPUT PROJECT'!$K330*'6. INPUT PROJECT'!$L330</f>
        <v>0</v>
      </c>
      <c r="Z105" s="297">
        <f>'13. NTT BC'!Z$72*'6. INPUT PROJECT'!$K330*'6. INPUT PROJECT'!$L330</f>
        <v>0</v>
      </c>
      <c r="AA105" s="297">
        <f>'13. NTT BC'!AA$72*'6. INPUT PROJECT'!$K330*'6. INPUT PROJECT'!$L330</f>
        <v>0</v>
      </c>
      <c r="AB105" s="297">
        <f>'13. NTT BC'!AB$72*'6. INPUT PROJECT'!$K330*'6. INPUT PROJECT'!$L330</f>
        <v>0</v>
      </c>
      <c r="AC105" s="297">
        <f>'13. NTT BC'!AC$72*'6. INPUT PROJECT'!$K330*'6. INPUT PROJECT'!$L330</f>
        <v>0</v>
      </c>
      <c r="AD105" s="297">
        <f>'13. NTT BC'!AD$72*'6. INPUT PROJECT'!$K330*'6. INPUT PROJECT'!$L330</f>
        <v>0</v>
      </c>
      <c r="AE105" s="297">
        <f>'13. NTT BC'!AE$72*'6. INPUT PROJECT'!$K330*'6. INPUT PROJECT'!$L330</f>
        <v>0</v>
      </c>
      <c r="AF105" s="297">
        <f>'13. NTT BC'!AF$72*'6. INPUT PROJECT'!$K330*'6. INPUT PROJECT'!$L330</f>
        <v>0</v>
      </c>
      <c r="AG105" s="297">
        <f>'13. NTT BC'!AG$72*'6. INPUT PROJECT'!$K330*'6. INPUT PROJECT'!$L330</f>
        <v>0</v>
      </c>
      <c r="AH105" s="297">
        <f>'13. NTT BC'!AH$72*'6. INPUT PROJECT'!$K330*'6. INPUT PROJECT'!$L330</f>
        <v>0</v>
      </c>
      <c r="AI105" s="297">
        <f>'13. NTT BC'!AI$72*'6. INPUT PROJECT'!$K330*'6. INPUT PROJECT'!$L330</f>
        <v>0</v>
      </c>
      <c r="AJ105" s="297">
        <f>'13. NTT BC'!AJ$72*'6. INPUT PROJECT'!$K330*'6. INPUT PROJECT'!$L330</f>
        <v>0</v>
      </c>
      <c r="AK105" s="297">
        <f>'13. NTT BC'!AK$72*'6. INPUT PROJECT'!$K330*'6. INPUT PROJECT'!$L330</f>
        <v>0</v>
      </c>
      <c r="AL105" s="297">
        <f>'13. NTT BC'!AL$72*'6. INPUT PROJECT'!$K330*'6. INPUT PROJECT'!$L330</f>
        <v>0</v>
      </c>
      <c r="AM105" s="297">
        <f>'13. NTT BC'!AM$72*'6. INPUT PROJECT'!$K330*'6. INPUT PROJECT'!$L330</f>
        <v>0</v>
      </c>
      <c r="AN105" s="297">
        <f>'13. NTT BC'!AN$72*'6. INPUT PROJECT'!$K330*'6. INPUT PROJECT'!$L330</f>
        <v>0</v>
      </c>
      <c r="AO105" s="297">
        <f>'13. NTT BC'!AO$72*'6. INPUT PROJECT'!$K330*'6. INPUT PROJECT'!$L330</f>
        <v>0</v>
      </c>
      <c r="AP105" s="297">
        <f>'13. NTT BC'!AP$72*'6. INPUT PROJECT'!$K330*'6. INPUT PROJECT'!$L330</f>
        <v>0</v>
      </c>
      <c r="AQ105" s="297">
        <f>'13. NTT BC'!AQ$72*'6. INPUT PROJECT'!$K330*'6. INPUT PROJECT'!$L330</f>
        <v>0</v>
      </c>
      <c r="AR105" s="297">
        <f>'13. NTT BC'!AR$72*'6. INPUT PROJECT'!$K330*'6. INPUT PROJECT'!$L330</f>
        <v>0</v>
      </c>
      <c r="AS105" s="297">
        <f>'13. NTT BC'!AS$72*'6. INPUT PROJECT'!$K330*'6. INPUT PROJECT'!$L330</f>
        <v>0</v>
      </c>
      <c r="AT105" s="297">
        <f>'13. NTT BC'!AT$72*'6. INPUT PROJECT'!$K330*'6. INPUT PROJECT'!$L330</f>
        <v>0</v>
      </c>
      <c r="AU105" s="297">
        <f>'13. NTT BC'!AU$72*'6. INPUT PROJECT'!$K330*'6. INPUT PROJECT'!$L330</f>
        <v>0</v>
      </c>
      <c r="AV105" s="297">
        <f>'13. NTT BC'!AV$72*'6. INPUT PROJECT'!$K330*'6. INPUT PROJECT'!$L330</f>
        <v>0</v>
      </c>
      <c r="AW105" s="297">
        <f>'13. NTT BC'!AW$72*'6. INPUT PROJECT'!$K330*'6. INPUT PROJECT'!$L330</f>
        <v>0</v>
      </c>
      <c r="AX105" s="297">
        <f>'13. NTT BC'!AX$72*'6. INPUT PROJECT'!$K330*'6. INPUT PROJECT'!$L330</f>
        <v>0</v>
      </c>
      <c r="AY105" s="297">
        <f>'13. NTT BC'!AY$72*'6. INPUT PROJECT'!$K330*'6. INPUT PROJECT'!$L330</f>
        <v>0</v>
      </c>
      <c r="AZ105" s="297">
        <f>'13. NTT BC'!AZ$72*'6. INPUT PROJECT'!$K330*'6. INPUT PROJECT'!$L330</f>
        <v>0</v>
      </c>
      <c r="BA105" s="297">
        <f>'13. NTT BC'!BA$72*'6. INPUT PROJECT'!$K330*'6. INPUT PROJECT'!$L330</f>
        <v>0</v>
      </c>
      <c r="BB105" s="297">
        <f>'13. NTT BC'!BB$72*'6. INPUT PROJECT'!$K330*'6. INPUT PROJECT'!$L330</f>
        <v>0</v>
      </c>
      <c r="BC105" s="297">
        <f>'13. NTT BC'!BC$72*'6. INPUT PROJECT'!$K330*'6. INPUT PROJECT'!$L330</f>
        <v>0</v>
      </c>
      <c r="BD105" s="297">
        <f>'13. NTT BC'!BD$72*'6. INPUT PROJECT'!$K330*'6. INPUT PROJECT'!$L330</f>
        <v>0</v>
      </c>
      <c r="BE105" s="297">
        <f>'13. NTT BC'!BE$72*'6. INPUT PROJECT'!$K330*'6. INPUT PROJECT'!$L330</f>
        <v>0</v>
      </c>
      <c r="BF105" s="297">
        <f>'13. NTT BC'!BF$72*'6. INPUT PROJECT'!$K330*'6. INPUT PROJECT'!$L330</f>
        <v>0</v>
      </c>
      <c r="BG105" s="297">
        <f>'13. NTT BC'!BG$72*'6. INPUT PROJECT'!$K330*'6. INPUT PROJECT'!$L330</f>
        <v>0</v>
      </c>
      <c r="BH105" s="297">
        <f>'13. NTT BC'!BH$72*'6. INPUT PROJECT'!$K330*'6. INPUT PROJECT'!$L330</f>
        <v>0</v>
      </c>
      <c r="BI105" s="297">
        <f>'13. NTT BC'!BI$72*'6. INPUT PROJECT'!$K330*'6. INPUT PROJECT'!$L330</f>
        <v>0</v>
      </c>
      <c r="BJ105" s="297">
        <f>'13. NTT BC'!BJ$72*'6. INPUT PROJECT'!$K330*'6. INPUT PROJECT'!$L330</f>
        <v>0</v>
      </c>
      <c r="BK105" s="297">
        <f>'13. NTT BC'!BK$72*'6. INPUT PROJECT'!$K330*'6. INPUT PROJECT'!$L330</f>
        <v>0</v>
      </c>
      <c r="BL105" s="297">
        <f>'13. NTT BC'!BL$72*'6. INPUT PROJECT'!$K330*'6. INPUT PROJECT'!$L330</f>
        <v>0</v>
      </c>
      <c r="BM105" s="297">
        <f>'13. NTT BC'!BM$72*'6. INPUT PROJECT'!$K330*'6. INPUT PROJECT'!$L330</f>
        <v>0</v>
      </c>
      <c r="BN105" s="297">
        <f>'13. NTT BC'!BN$72*'6. INPUT PROJECT'!$K330*'6. INPUT PROJECT'!$L330</f>
        <v>0</v>
      </c>
      <c r="BO105" s="297">
        <f>'13. NTT BC'!BO$72*'6. INPUT PROJECT'!$K330*'6. INPUT PROJECT'!$L330</f>
        <v>0</v>
      </c>
      <c r="BP105" s="297">
        <f>'13. NTT BC'!BP$72*'6. INPUT PROJECT'!$K330*'6. INPUT PROJECT'!$L330</f>
        <v>0</v>
      </c>
      <c r="BQ105" s="297">
        <f>'13. NTT BC'!BQ$72*'6. INPUT PROJECT'!$K330*'6. INPUT PROJECT'!$L330</f>
        <v>0</v>
      </c>
      <c r="BR105" s="297">
        <f>'13. NTT BC'!BR$72*'6. INPUT PROJECT'!$K330*'6. INPUT PROJECT'!$L330</f>
        <v>0</v>
      </c>
      <c r="BS105" s="297">
        <f>'13. NTT BC'!BS$72*'6. INPUT PROJECT'!$K330*'6. INPUT PROJECT'!$L330</f>
        <v>0</v>
      </c>
    </row>
    <row r="106" spans="1:71" s="80" customFormat="1" ht="16" outlineLevel="2">
      <c r="A106" s="83"/>
      <c r="B106" s="368" t="str">
        <f>'6. INPUT PROJECT'!D331</f>
        <v>Project-5.2.2-Item #7</v>
      </c>
      <c r="C106" s="368">
        <f>'6. INPUT PROJECT'!F331</f>
        <v>0</v>
      </c>
      <c r="D106"/>
      <c r="E106" s="297">
        <f t="shared" si="73"/>
        <v>0</v>
      </c>
      <c r="F106" s="297">
        <f t="shared" si="85"/>
        <v>0</v>
      </c>
      <c r="G106" s="297">
        <f t="shared" si="86"/>
        <v>0</v>
      </c>
      <c r="H106" s="297">
        <f t="shared" si="87"/>
        <v>0</v>
      </c>
      <c r="I106" s="297">
        <f t="shared" si="88"/>
        <v>0</v>
      </c>
      <c r="J106" s="297">
        <f t="shared" si="89"/>
        <v>0</v>
      </c>
      <c r="K106"/>
      <c r="L106" s="297">
        <f>'13. NTT BC'!L$72*'6. INPUT PROJECT'!$K331*'6. INPUT PROJECT'!$L331</f>
        <v>0</v>
      </c>
      <c r="M106" s="297">
        <f>'13. NTT BC'!M$72*'6. INPUT PROJECT'!$K331*'6. INPUT PROJECT'!$L331</f>
        <v>0</v>
      </c>
      <c r="N106" s="297">
        <f>'13. NTT BC'!N$72*'6. INPUT PROJECT'!$K331*'6. INPUT PROJECT'!$L331</f>
        <v>0</v>
      </c>
      <c r="O106" s="297">
        <f>'13. NTT BC'!O$72*'6. INPUT PROJECT'!$K331*'6. INPUT PROJECT'!$L331</f>
        <v>0</v>
      </c>
      <c r="P106" s="297">
        <f>'13. NTT BC'!P$72*'6. INPUT PROJECT'!$K331*'6. INPUT PROJECT'!$L331</f>
        <v>0</v>
      </c>
      <c r="Q106" s="297">
        <f>'13. NTT BC'!Q$72*'6. INPUT PROJECT'!$K331*'6. INPUT PROJECT'!$L331</f>
        <v>0</v>
      </c>
      <c r="R106" s="297">
        <f>'13. NTT BC'!R$72*'6. INPUT PROJECT'!$K331*'6. INPUT PROJECT'!$L331</f>
        <v>0</v>
      </c>
      <c r="S106" s="297">
        <f>'13. NTT BC'!S$72*'6. INPUT PROJECT'!$K331*'6. INPUT PROJECT'!$L331</f>
        <v>0</v>
      </c>
      <c r="T106" s="297">
        <f>'13. NTT BC'!T$72*'6. INPUT PROJECT'!$K331*'6. INPUT PROJECT'!$L331</f>
        <v>0</v>
      </c>
      <c r="U106" s="297">
        <f>'13. NTT BC'!U$72*'6. INPUT PROJECT'!$K331*'6. INPUT PROJECT'!$L331</f>
        <v>0</v>
      </c>
      <c r="V106" s="297">
        <f>'13. NTT BC'!V$72*'6. INPUT PROJECT'!$K331*'6. INPUT PROJECT'!$L331</f>
        <v>0</v>
      </c>
      <c r="W106" s="297">
        <f>'13. NTT BC'!W$72*'6. INPUT PROJECT'!$K331*'6. INPUT PROJECT'!$L331</f>
        <v>0</v>
      </c>
      <c r="X106" s="297">
        <f>'13. NTT BC'!X$72*'6. INPUT PROJECT'!$K331*'6. INPUT PROJECT'!$L331</f>
        <v>0</v>
      </c>
      <c r="Y106" s="297">
        <f>'13. NTT BC'!Y$72*'6. INPUT PROJECT'!$K331*'6. INPUT PROJECT'!$L331</f>
        <v>0</v>
      </c>
      <c r="Z106" s="297">
        <f>'13. NTT BC'!Z$72*'6. INPUT PROJECT'!$K331*'6. INPUT PROJECT'!$L331</f>
        <v>0</v>
      </c>
      <c r="AA106" s="297">
        <f>'13. NTT BC'!AA$72*'6. INPUT PROJECT'!$K331*'6. INPUT PROJECT'!$L331</f>
        <v>0</v>
      </c>
      <c r="AB106" s="297">
        <f>'13. NTT BC'!AB$72*'6. INPUT PROJECT'!$K331*'6. INPUT PROJECT'!$L331</f>
        <v>0</v>
      </c>
      <c r="AC106" s="297">
        <f>'13. NTT BC'!AC$72*'6. INPUT PROJECT'!$K331*'6. INPUT PROJECT'!$L331</f>
        <v>0</v>
      </c>
      <c r="AD106" s="297">
        <f>'13. NTT BC'!AD$72*'6. INPUT PROJECT'!$K331*'6. INPUT PROJECT'!$L331</f>
        <v>0</v>
      </c>
      <c r="AE106" s="297">
        <f>'13. NTT BC'!AE$72*'6. INPUT PROJECT'!$K331*'6. INPUT PROJECT'!$L331</f>
        <v>0</v>
      </c>
      <c r="AF106" s="297">
        <f>'13. NTT BC'!AF$72*'6. INPUT PROJECT'!$K331*'6. INPUT PROJECT'!$L331</f>
        <v>0</v>
      </c>
      <c r="AG106" s="297">
        <f>'13. NTT BC'!AG$72*'6. INPUT PROJECT'!$K331*'6. INPUT PROJECT'!$L331</f>
        <v>0</v>
      </c>
      <c r="AH106" s="297">
        <f>'13. NTT BC'!AH$72*'6. INPUT PROJECT'!$K331*'6. INPUT PROJECT'!$L331</f>
        <v>0</v>
      </c>
      <c r="AI106" s="297">
        <f>'13. NTT BC'!AI$72*'6. INPUT PROJECT'!$K331*'6. INPUT PROJECT'!$L331</f>
        <v>0</v>
      </c>
      <c r="AJ106" s="297">
        <f>'13. NTT BC'!AJ$72*'6. INPUT PROJECT'!$K331*'6. INPUT PROJECT'!$L331</f>
        <v>0</v>
      </c>
      <c r="AK106" s="297">
        <f>'13. NTT BC'!AK$72*'6. INPUT PROJECT'!$K331*'6. INPUT PROJECT'!$L331</f>
        <v>0</v>
      </c>
      <c r="AL106" s="297">
        <f>'13. NTT BC'!AL$72*'6. INPUT PROJECT'!$K331*'6. INPUT PROJECT'!$L331</f>
        <v>0</v>
      </c>
      <c r="AM106" s="297">
        <f>'13. NTT BC'!AM$72*'6. INPUT PROJECT'!$K331*'6. INPUT PROJECT'!$L331</f>
        <v>0</v>
      </c>
      <c r="AN106" s="297">
        <f>'13. NTT BC'!AN$72*'6. INPUT PROJECT'!$K331*'6. INPUT PROJECT'!$L331</f>
        <v>0</v>
      </c>
      <c r="AO106" s="297">
        <f>'13. NTT BC'!AO$72*'6. INPUT PROJECT'!$K331*'6. INPUT PROJECT'!$L331</f>
        <v>0</v>
      </c>
      <c r="AP106" s="297">
        <f>'13. NTT BC'!AP$72*'6. INPUT PROJECT'!$K331*'6. INPUT PROJECT'!$L331</f>
        <v>0</v>
      </c>
      <c r="AQ106" s="297">
        <f>'13. NTT BC'!AQ$72*'6. INPUT PROJECT'!$K331*'6. INPUT PROJECT'!$L331</f>
        <v>0</v>
      </c>
      <c r="AR106" s="297">
        <f>'13. NTT BC'!AR$72*'6. INPUT PROJECT'!$K331*'6. INPUT PROJECT'!$L331</f>
        <v>0</v>
      </c>
      <c r="AS106" s="297">
        <f>'13. NTT BC'!AS$72*'6. INPUT PROJECT'!$K331*'6. INPUT PROJECT'!$L331</f>
        <v>0</v>
      </c>
      <c r="AT106" s="297">
        <f>'13. NTT BC'!AT$72*'6. INPUT PROJECT'!$K331*'6. INPUT PROJECT'!$L331</f>
        <v>0</v>
      </c>
      <c r="AU106" s="297">
        <f>'13. NTT BC'!AU$72*'6. INPUT PROJECT'!$K331*'6. INPUT PROJECT'!$L331</f>
        <v>0</v>
      </c>
      <c r="AV106" s="297">
        <f>'13. NTT BC'!AV$72*'6. INPUT PROJECT'!$K331*'6. INPUT PROJECT'!$L331</f>
        <v>0</v>
      </c>
      <c r="AW106" s="297">
        <f>'13. NTT BC'!AW$72*'6. INPUT PROJECT'!$K331*'6. INPUT PROJECT'!$L331</f>
        <v>0</v>
      </c>
      <c r="AX106" s="297">
        <f>'13. NTT BC'!AX$72*'6. INPUT PROJECT'!$K331*'6. INPUT PROJECT'!$L331</f>
        <v>0</v>
      </c>
      <c r="AY106" s="297">
        <f>'13. NTT BC'!AY$72*'6. INPUT PROJECT'!$K331*'6. INPUT PROJECT'!$L331</f>
        <v>0</v>
      </c>
      <c r="AZ106" s="297">
        <f>'13. NTT BC'!AZ$72*'6. INPUT PROJECT'!$K331*'6. INPUT PROJECT'!$L331</f>
        <v>0</v>
      </c>
      <c r="BA106" s="297">
        <f>'13. NTT BC'!BA$72*'6. INPUT PROJECT'!$K331*'6. INPUT PROJECT'!$L331</f>
        <v>0</v>
      </c>
      <c r="BB106" s="297">
        <f>'13. NTT BC'!BB$72*'6. INPUT PROJECT'!$K331*'6. INPUT PROJECT'!$L331</f>
        <v>0</v>
      </c>
      <c r="BC106" s="297">
        <f>'13. NTT BC'!BC$72*'6. INPUT PROJECT'!$K331*'6. INPUT PROJECT'!$L331</f>
        <v>0</v>
      </c>
      <c r="BD106" s="297">
        <f>'13. NTT BC'!BD$72*'6. INPUT PROJECT'!$K331*'6. INPUT PROJECT'!$L331</f>
        <v>0</v>
      </c>
      <c r="BE106" s="297">
        <f>'13. NTT BC'!BE$72*'6. INPUT PROJECT'!$K331*'6. INPUT PROJECT'!$L331</f>
        <v>0</v>
      </c>
      <c r="BF106" s="297">
        <f>'13. NTT BC'!BF$72*'6. INPUT PROJECT'!$K331*'6. INPUT PROJECT'!$L331</f>
        <v>0</v>
      </c>
      <c r="BG106" s="297">
        <f>'13. NTT BC'!BG$72*'6. INPUT PROJECT'!$K331*'6. INPUT PROJECT'!$L331</f>
        <v>0</v>
      </c>
      <c r="BH106" s="297">
        <f>'13. NTT BC'!BH$72*'6. INPUT PROJECT'!$K331*'6. INPUT PROJECT'!$L331</f>
        <v>0</v>
      </c>
      <c r="BI106" s="297">
        <f>'13. NTT BC'!BI$72*'6. INPUT PROJECT'!$K331*'6. INPUT PROJECT'!$L331</f>
        <v>0</v>
      </c>
      <c r="BJ106" s="297">
        <f>'13. NTT BC'!BJ$72*'6. INPUT PROJECT'!$K331*'6. INPUT PROJECT'!$L331</f>
        <v>0</v>
      </c>
      <c r="BK106" s="297">
        <f>'13. NTT BC'!BK$72*'6. INPUT PROJECT'!$K331*'6. INPUT PROJECT'!$L331</f>
        <v>0</v>
      </c>
      <c r="BL106" s="297">
        <f>'13. NTT BC'!BL$72*'6. INPUT PROJECT'!$K331*'6. INPUT PROJECT'!$L331</f>
        <v>0</v>
      </c>
      <c r="BM106" s="297">
        <f>'13. NTT BC'!BM$72*'6. INPUT PROJECT'!$K331*'6. INPUT PROJECT'!$L331</f>
        <v>0</v>
      </c>
      <c r="BN106" s="297">
        <f>'13. NTT BC'!BN$72*'6. INPUT PROJECT'!$K331*'6. INPUT PROJECT'!$L331</f>
        <v>0</v>
      </c>
      <c r="BO106" s="297">
        <f>'13. NTT BC'!BO$72*'6. INPUT PROJECT'!$K331*'6. INPUT PROJECT'!$L331</f>
        <v>0</v>
      </c>
      <c r="BP106" s="297">
        <f>'13. NTT BC'!BP$72*'6. INPUT PROJECT'!$K331*'6. INPUT PROJECT'!$L331</f>
        <v>0</v>
      </c>
      <c r="BQ106" s="297">
        <f>'13. NTT BC'!BQ$72*'6. INPUT PROJECT'!$K331*'6. INPUT PROJECT'!$L331</f>
        <v>0</v>
      </c>
      <c r="BR106" s="297">
        <f>'13. NTT BC'!BR$72*'6. INPUT PROJECT'!$K331*'6. INPUT PROJECT'!$L331</f>
        <v>0</v>
      </c>
      <c r="BS106" s="297">
        <f>'13. NTT BC'!BS$72*'6. INPUT PROJECT'!$K331*'6. INPUT PROJECT'!$L331</f>
        <v>0</v>
      </c>
    </row>
    <row r="107" spans="1:71" s="80" customFormat="1" ht="16" outlineLevel="2">
      <c r="A107" s="83"/>
      <c r="B107" s="368" t="str">
        <f>'6. INPUT PROJECT'!D332</f>
        <v>Project-5.2.2-Item #8</v>
      </c>
      <c r="C107" s="368">
        <f>'6. INPUT PROJECT'!F332</f>
        <v>0</v>
      </c>
      <c r="D107"/>
      <c r="E107" s="297">
        <f t="shared" si="73"/>
        <v>0</v>
      </c>
      <c r="F107" s="297">
        <f t="shared" si="85"/>
        <v>0</v>
      </c>
      <c r="G107" s="297">
        <f t="shared" si="86"/>
        <v>0</v>
      </c>
      <c r="H107" s="297">
        <f t="shared" si="87"/>
        <v>0</v>
      </c>
      <c r="I107" s="297">
        <f t="shared" si="88"/>
        <v>0</v>
      </c>
      <c r="J107" s="297">
        <f t="shared" si="89"/>
        <v>0</v>
      </c>
      <c r="K107"/>
      <c r="L107" s="297">
        <f>'13. NTT BC'!L$72*'6. INPUT PROJECT'!$K332*'6. INPUT PROJECT'!$L332</f>
        <v>0</v>
      </c>
      <c r="M107" s="297">
        <f>'13. NTT BC'!M$72*'6. INPUT PROJECT'!$K332*'6. INPUT PROJECT'!$L332</f>
        <v>0</v>
      </c>
      <c r="N107" s="297">
        <f>'13. NTT BC'!N$72*'6. INPUT PROJECT'!$K332*'6. INPUT PROJECT'!$L332</f>
        <v>0</v>
      </c>
      <c r="O107" s="297">
        <f>'13. NTT BC'!O$72*'6. INPUT PROJECT'!$K332*'6. INPUT PROJECT'!$L332</f>
        <v>0</v>
      </c>
      <c r="P107" s="297">
        <f>'13. NTT BC'!P$72*'6. INPUT PROJECT'!$K332*'6. INPUT PROJECT'!$L332</f>
        <v>0</v>
      </c>
      <c r="Q107" s="297">
        <f>'13. NTT BC'!Q$72*'6. INPUT PROJECT'!$K332*'6. INPUT PROJECT'!$L332</f>
        <v>0</v>
      </c>
      <c r="R107" s="297">
        <f>'13. NTT BC'!R$72*'6. INPUT PROJECT'!$K332*'6. INPUT PROJECT'!$L332</f>
        <v>0</v>
      </c>
      <c r="S107" s="297">
        <f>'13. NTT BC'!S$72*'6. INPUT PROJECT'!$K332*'6. INPUT PROJECT'!$L332</f>
        <v>0</v>
      </c>
      <c r="T107" s="297">
        <f>'13. NTT BC'!T$72*'6. INPUT PROJECT'!$K332*'6. INPUT PROJECT'!$L332</f>
        <v>0</v>
      </c>
      <c r="U107" s="297">
        <f>'13. NTT BC'!U$72*'6. INPUT PROJECT'!$K332*'6. INPUT PROJECT'!$L332</f>
        <v>0</v>
      </c>
      <c r="V107" s="297">
        <f>'13. NTT BC'!V$72*'6. INPUT PROJECT'!$K332*'6. INPUT PROJECT'!$L332</f>
        <v>0</v>
      </c>
      <c r="W107" s="297">
        <f>'13. NTT BC'!W$72*'6. INPUT PROJECT'!$K332*'6. INPUT PROJECT'!$L332</f>
        <v>0</v>
      </c>
      <c r="X107" s="297">
        <f>'13. NTT BC'!X$72*'6. INPUT PROJECT'!$K332*'6. INPUT PROJECT'!$L332</f>
        <v>0</v>
      </c>
      <c r="Y107" s="297">
        <f>'13. NTT BC'!Y$72*'6. INPUT PROJECT'!$K332*'6. INPUT PROJECT'!$L332</f>
        <v>0</v>
      </c>
      <c r="Z107" s="297">
        <f>'13. NTT BC'!Z$72*'6. INPUT PROJECT'!$K332*'6. INPUT PROJECT'!$L332</f>
        <v>0</v>
      </c>
      <c r="AA107" s="297">
        <f>'13. NTT BC'!AA$72*'6. INPUT PROJECT'!$K332*'6. INPUT PROJECT'!$L332</f>
        <v>0</v>
      </c>
      <c r="AB107" s="297">
        <f>'13. NTT BC'!AB$72*'6. INPUT PROJECT'!$K332*'6. INPUT PROJECT'!$L332</f>
        <v>0</v>
      </c>
      <c r="AC107" s="297">
        <f>'13. NTT BC'!AC$72*'6. INPUT PROJECT'!$K332*'6. INPUT PROJECT'!$L332</f>
        <v>0</v>
      </c>
      <c r="AD107" s="297">
        <f>'13. NTT BC'!AD$72*'6. INPUT PROJECT'!$K332*'6. INPUT PROJECT'!$L332</f>
        <v>0</v>
      </c>
      <c r="AE107" s="297">
        <f>'13. NTT BC'!AE$72*'6. INPUT PROJECT'!$K332*'6. INPUT PROJECT'!$L332</f>
        <v>0</v>
      </c>
      <c r="AF107" s="297">
        <f>'13. NTT BC'!AF$72*'6. INPUT PROJECT'!$K332*'6. INPUT PROJECT'!$L332</f>
        <v>0</v>
      </c>
      <c r="AG107" s="297">
        <f>'13. NTT BC'!AG$72*'6. INPUT PROJECT'!$K332*'6. INPUT PROJECT'!$L332</f>
        <v>0</v>
      </c>
      <c r="AH107" s="297">
        <f>'13. NTT BC'!AH$72*'6. INPUT PROJECT'!$K332*'6. INPUT PROJECT'!$L332</f>
        <v>0</v>
      </c>
      <c r="AI107" s="297">
        <f>'13. NTT BC'!AI$72*'6. INPUT PROJECT'!$K332*'6. INPUT PROJECT'!$L332</f>
        <v>0</v>
      </c>
      <c r="AJ107" s="297">
        <f>'13. NTT BC'!AJ$72*'6. INPUT PROJECT'!$K332*'6. INPUT PROJECT'!$L332</f>
        <v>0</v>
      </c>
      <c r="AK107" s="297">
        <f>'13. NTT BC'!AK$72*'6. INPUT PROJECT'!$K332*'6. INPUT PROJECT'!$L332</f>
        <v>0</v>
      </c>
      <c r="AL107" s="297">
        <f>'13. NTT BC'!AL$72*'6. INPUT PROJECT'!$K332*'6. INPUT PROJECT'!$L332</f>
        <v>0</v>
      </c>
      <c r="AM107" s="297">
        <f>'13. NTT BC'!AM$72*'6. INPUT PROJECT'!$K332*'6. INPUT PROJECT'!$L332</f>
        <v>0</v>
      </c>
      <c r="AN107" s="297">
        <f>'13. NTT BC'!AN$72*'6. INPUT PROJECT'!$K332*'6. INPUT PROJECT'!$L332</f>
        <v>0</v>
      </c>
      <c r="AO107" s="297">
        <f>'13. NTT BC'!AO$72*'6. INPUT PROJECT'!$K332*'6. INPUT PROJECT'!$L332</f>
        <v>0</v>
      </c>
      <c r="AP107" s="297">
        <f>'13. NTT BC'!AP$72*'6. INPUT PROJECT'!$K332*'6. INPUT PROJECT'!$L332</f>
        <v>0</v>
      </c>
      <c r="AQ107" s="297">
        <f>'13. NTT BC'!AQ$72*'6. INPUT PROJECT'!$K332*'6. INPUT PROJECT'!$L332</f>
        <v>0</v>
      </c>
      <c r="AR107" s="297">
        <f>'13. NTT BC'!AR$72*'6. INPUT PROJECT'!$K332*'6. INPUT PROJECT'!$L332</f>
        <v>0</v>
      </c>
      <c r="AS107" s="297">
        <f>'13. NTT BC'!AS$72*'6. INPUT PROJECT'!$K332*'6. INPUT PROJECT'!$L332</f>
        <v>0</v>
      </c>
      <c r="AT107" s="297">
        <f>'13. NTT BC'!AT$72*'6. INPUT PROJECT'!$K332*'6. INPUT PROJECT'!$L332</f>
        <v>0</v>
      </c>
      <c r="AU107" s="297">
        <f>'13. NTT BC'!AU$72*'6. INPUT PROJECT'!$K332*'6. INPUT PROJECT'!$L332</f>
        <v>0</v>
      </c>
      <c r="AV107" s="297">
        <f>'13. NTT BC'!AV$72*'6. INPUT PROJECT'!$K332*'6. INPUT PROJECT'!$L332</f>
        <v>0</v>
      </c>
      <c r="AW107" s="297">
        <f>'13. NTT BC'!AW$72*'6. INPUT PROJECT'!$K332*'6. INPUT PROJECT'!$L332</f>
        <v>0</v>
      </c>
      <c r="AX107" s="297">
        <f>'13. NTT BC'!AX$72*'6. INPUT PROJECT'!$K332*'6. INPUT PROJECT'!$L332</f>
        <v>0</v>
      </c>
      <c r="AY107" s="297">
        <f>'13. NTT BC'!AY$72*'6. INPUT PROJECT'!$K332*'6. INPUT PROJECT'!$L332</f>
        <v>0</v>
      </c>
      <c r="AZ107" s="297">
        <f>'13. NTT BC'!AZ$72*'6. INPUT PROJECT'!$K332*'6. INPUT PROJECT'!$L332</f>
        <v>0</v>
      </c>
      <c r="BA107" s="297">
        <f>'13. NTT BC'!BA$72*'6. INPUT PROJECT'!$K332*'6. INPUT PROJECT'!$L332</f>
        <v>0</v>
      </c>
      <c r="BB107" s="297">
        <f>'13. NTT BC'!BB$72*'6. INPUT PROJECT'!$K332*'6. INPUT PROJECT'!$L332</f>
        <v>0</v>
      </c>
      <c r="BC107" s="297">
        <f>'13. NTT BC'!BC$72*'6. INPUT PROJECT'!$K332*'6. INPUT PROJECT'!$L332</f>
        <v>0</v>
      </c>
      <c r="BD107" s="297">
        <f>'13. NTT BC'!BD$72*'6. INPUT PROJECT'!$K332*'6. INPUT PROJECT'!$L332</f>
        <v>0</v>
      </c>
      <c r="BE107" s="297">
        <f>'13. NTT BC'!BE$72*'6. INPUT PROJECT'!$K332*'6. INPUT PROJECT'!$L332</f>
        <v>0</v>
      </c>
      <c r="BF107" s="297">
        <f>'13. NTT BC'!BF$72*'6. INPUT PROJECT'!$K332*'6. INPUT PROJECT'!$L332</f>
        <v>0</v>
      </c>
      <c r="BG107" s="297">
        <f>'13. NTT BC'!BG$72*'6. INPUT PROJECT'!$K332*'6. INPUT PROJECT'!$L332</f>
        <v>0</v>
      </c>
      <c r="BH107" s="297">
        <f>'13. NTT BC'!BH$72*'6. INPUT PROJECT'!$K332*'6. INPUT PROJECT'!$L332</f>
        <v>0</v>
      </c>
      <c r="BI107" s="297">
        <f>'13. NTT BC'!BI$72*'6. INPUT PROJECT'!$K332*'6. INPUT PROJECT'!$L332</f>
        <v>0</v>
      </c>
      <c r="BJ107" s="297">
        <f>'13. NTT BC'!BJ$72*'6. INPUT PROJECT'!$K332*'6. INPUT PROJECT'!$L332</f>
        <v>0</v>
      </c>
      <c r="BK107" s="297">
        <f>'13. NTT BC'!BK$72*'6. INPUT PROJECT'!$K332*'6. INPUT PROJECT'!$L332</f>
        <v>0</v>
      </c>
      <c r="BL107" s="297">
        <f>'13. NTT BC'!BL$72*'6. INPUT PROJECT'!$K332*'6. INPUT PROJECT'!$L332</f>
        <v>0</v>
      </c>
      <c r="BM107" s="297">
        <f>'13. NTT BC'!BM$72*'6. INPUT PROJECT'!$K332*'6. INPUT PROJECT'!$L332</f>
        <v>0</v>
      </c>
      <c r="BN107" s="297">
        <f>'13. NTT BC'!BN$72*'6. INPUT PROJECT'!$K332*'6. INPUT PROJECT'!$L332</f>
        <v>0</v>
      </c>
      <c r="BO107" s="297">
        <f>'13. NTT BC'!BO$72*'6. INPUT PROJECT'!$K332*'6. INPUT PROJECT'!$L332</f>
        <v>0</v>
      </c>
      <c r="BP107" s="297">
        <f>'13. NTT BC'!BP$72*'6. INPUT PROJECT'!$K332*'6. INPUT PROJECT'!$L332</f>
        <v>0</v>
      </c>
      <c r="BQ107" s="297">
        <f>'13. NTT BC'!BQ$72*'6. INPUT PROJECT'!$K332*'6. INPUT PROJECT'!$L332</f>
        <v>0</v>
      </c>
      <c r="BR107" s="297">
        <f>'13. NTT BC'!BR$72*'6. INPUT PROJECT'!$K332*'6. INPUT PROJECT'!$L332</f>
        <v>0</v>
      </c>
      <c r="BS107" s="297">
        <f>'13. NTT BC'!BS$72*'6. INPUT PROJECT'!$K332*'6. INPUT PROJECT'!$L332</f>
        <v>0</v>
      </c>
    </row>
    <row r="108" spans="1:71" s="80" customFormat="1" ht="16" outlineLevel="2">
      <c r="A108" s="83"/>
      <c r="B108" s="368" t="str">
        <f>'6. INPUT PROJECT'!D333</f>
        <v>Project-5.2.2-Item #9</v>
      </c>
      <c r="C108" s="368">
        <f>'6. INPUT PROJECT'!F333</f>
        <v>0</v>
      </c>
      <c r="D108"/>
      <c r="E108" s="297">
        <f t="shared" si="73"/>
        <v>0</v>
      </c>
      <c r="F108" s="297">
        <f t="shared" si="85"/>
        <v>0</v>
      </c>
      <c r="G108" s="297">
        <f t="shared" si="86"/>
        <v>0</v>
      </c>
      <c r="H108" s="297">
        <f t="shared" si="87"/>
        <v>0</v>
      </c>
      <c r="I108" s="297">
        <f t="shared" si="88"/>
        <v>0</v>
      </c>
      <c r="J108" s="297">
        <f t="shared" si="89"/>
        <v>0</v>
      </c>
      <c r="K108"/>
      <c r="L108" s="297">
        <f>'13. NTT BC'!L$72*'6. INPUT PROJECT'!$K333*'6. INPUT PROJECT'!$L333</f>
        <v>0</v>
      </c>
      <c r="M108" s="297">
        <f>'13. NTT BC'!M$72*'6. INPUT PROJECT'!$K333*'6. INPUT PROJECT'!$L333</f>
        <v>0</v>
      </c>
      <c r="N108" s="297">
        <f>'13. NTT BC'!N$72*'6. INPUT PROJECT'!$K333*'6. INPUT PROJECT'!$L333</f>
        <v>0</v>
      </c>
      <c r="O108" s="297">
        <f>'13. NTT BC'!O$72*'6. INPUT PROJECT'!$K333*'6. INPUT PROJECT'!$L333</f>
        <v>0</v>
      </c>
      <c r="P108" s="297">
        <f>'13. NTT BC'!P$72*'6. INPUT PROJECT'!$K333*'6. INPUT PROJECT'!$L333</f>
        <v>0</v>
      </c>
      <c r="Q108" s="297">
        <f>'13. NTT BC'!Q$72*'6. INPUT PROJECT'!$K333*'6. INPUT PROJECT'!$L333</f>
        <v>0</v>
      </c>
      <c r="R108" s="297">
        <f>'13. NTT BC'!R$72*'6. INPUT PROJECT'!$K333*'6. INPUT PROJECT'!$L333</f>
        <v>0</v>
      </c>
      <c r="S108" s="297">
        <f>'13. NTT BC'!S$72*'6. INPUT PROJECT'!$K333*'6. INPUT PROJECT'!$L333</f>
        <v>0</v>
      </c>
      <c r="T108" s="297">
        <f>'13. NTT BC'!T$72*'6. INPUT PROJECT'!$K333*'6. INPUT PROJECT'!$L333</f>
        <v>0</v>
      </c>
      <c r="U108" s="297">
        <f>'13. NTT BC'!U$72*'6. INPUT PROJECT'!$K333*'6. INPUT PROJECT'!$L333</f>
        <v>0</v>
      </c>
      <c r="V108" s="297">
        <f>'13. NTT BC'!V$72*'6. INPUT PROJECT'!$K333*'6. INPUT PROJECT'!$L333</f>
        <v>0</v>
      </c>
      <c r="W108" s="297">
        <f>'13. NTT BC'!W$72*'6. INPUT PROJECT'!$K333*'6. INPUT PROJECT'!$L333</f>
        <v>0</v>
      </c>
      <c r="X108" s="297">
        <f>'13. NTT BC'!X$72*'6. INPUT PROJECT'!$K333*'6. INPUT PROJECT'!$L333</f>
        <v>0</v>
      </c>
      <c r="Y108" s="297">
        <f>'13. NTT BC'!Y$72*'6. INPUT PROJECT'!$K333*'6. INPUT PROJECT'!$L333</f>
        <v>0</v>
      </c>
      <c r="Z108" s="297">
        <f>'13. NTT BC'!Z$72*'6. INPUT PROJECT'!$K333*'6. INPUT PROJECT'!$L333</f>
        <v>0</v>
      </c>
      <c r="AA108" s="297">
        <f>'13. NTT BC'!AA$72*'6. INPUT PROJECT'!$K333*'6. INPUT PROJECT'!$L333</f>
        <v>0</v>
      </c>
      <c r="AB108" s="297">
        <f>'13. NTT BC'!AB$72*'6. INPUT PROJECT'!$K333*'6. INPUT PROJECT'!$L333</f>
        <v>0</v>
      </c>
      <c r="AC108" s="297">
        <f>'13. NTT BC'!AC$72*'6. INPUT PROJECT'!$K333*'6. INPUT PROJECT'!$L333</f>
        <v>0</v>
      </c>
      <c r="AD108" s="297">
        <f>'13. NTT BC'!AD$72*'6. INPUT PROJECT'!$K333*'6. INPUT PROJECT'!$L333</f>
        <v>0</v>
      </c>
      <c r="AE108" s="297">
        <f>'13. NTT BC'!AE$72*'6. INPUT PROJECT'!$K333*'6. INPUT PROJECT'!$L333</f>
        <v>0</v>
      </c>
      <c r="AF108" s="297">
        <f>'13. NTT BC'!AF$72*'6. INPUT PROJECT'!$K333*'6. INPUT PROJECT'!$L333</f>
        <v>0</v>
      </c>
      <c r="AG108" s="297">
        <f>'13. NTT BC'!AG$72*'6. INPUT PROJECT'!$K333*'6. INPUT PROJECT'!$L333</f>
        <v>0</v>
      </c>
      <c r="AH108" s="297">
        <f>'13. NTT BC'!AH$72*'6. INPUT PROJECT'!$K333*'6. INPUT PROJECT'!$L333</f>
        <v>0</v>
      </c>
      <c r="AI108" s="297">
        <f>'13. NTT BC'!AI$72*'6. INPUT PROJECT'!$K333*'6. INPUT PROJECT'!$L333</f>
        <v>0</v>
      </c>
      <c r="AJ108" s="297">
        <f>'13. NTT BC'!AJ$72*'6. INPUT PROJECT'!$K333*'6. INPUT PROJECT'!$L333</f>
        <v>0</v>
      </c>
      <c r="AK108" s="297">
        <f>'13. NTT BC'!AK$72*'6. INPUT PROJECT'!$K333*'6. INPUT PROJECT'!$L333</f>
        <v>0</v>
      </c>
      <c r="AL108" s="297">
        <f>'13. NTT BC'!AL$72*'6. INPUT PROJECT'!$K333*'6. INPUT PROJECT'!$L333</f>
        <v>0</v>
      </c>
      <c r="AM108" s="297">
        <f>'13. NTT BC'!AM$72*'6. INPUT PROJECT'!$K333*'6. INPUT PROJECT'!$L333</f>
        <v>0</v>
      </c>
      <c r="AN108" s="297">
        <f>'13. NTT BC'!AN$72*'6. INPUT PROJECT'!$K333*'6. INPUT PROJECT'!$L333</f>
        <v>0</v>
      </c>
      <c r="AO108" s="297">
        <f>'13. NTT BC'!AO$72*'6. INPUT PROJECT'!$K333*'6. INPUT PROJECT'!$L333</f>
        <v>0</v>
      </c>
      <c r="AP108" s="297">
        <f>'13. NTT BC'!AP$72*'6. INPUT PROJECT'!$K333*'6. INPUT PROJECT'!$L333</f>
        <v>0</v>
      </c>
      <c r="AQ108" s="297">
        <f>'13. NTT BC'!AQ$72*'6. INPUT PROJECT'!$K333*'6. INPUT PROJECT'!$L333</f>
        <v>0</v>
      </c>
      <c r="AR108" s="297">
        <f>'13. NTT BC'!AR$72*'6. INPUT PROJECT'!$K333*'6. INPUT PROJECT'!$L333</f>
        <v>0</v>
      </c>
      <c r="AS108" s="297">
        <f>'13. NTT BC'!AS$72*'6. INPUT PROJECT'!$K333*'6. INPUT PROJECT'!$L333</f>
        <v>0</v>
      </c>
      <c r="AT108" s="297">
        <f>'13. NTT BC'!AT$72*'6. INPUT PROJECT'!$K333*'6. INPUT PROJECT'!$L333</f>
        <v>0</v>
      </c>
      <c r="AU108" s="297">
        <f>'13. NTT BC'!AU$72*'6. INPUT PROJECT'!$K333*'6. INPUT PROJECT'!$L333</f>
        <v>0</v>
      </c>
      <c r="AV108" s="297">
        <f>'13. NTT BC'!AV$72*'6. INPUT PROJECT'!$K333*'6. INPUT PROJECT'!$L333</f>
        <v>0</v>
      </c>
      <c r="AW108" s="297">
        <f>'13. NTT BC'!AW$72*'6. INPUT PROJECT'!$K333*'6. INPUT PROJECT'!$L333</f>
        <v>0</v>
      </c>
      <c r="AX108" s="297">
        <f>'13. NTT BC'!AX$72*'6. INPUT PROJECT'!$K333*'6. INPUT PROJECT'!$L333</f>
        <v>0</v>
      </c>
      <c r="AY108" s="297">
        <f>'13. NTT BC'!AY$72*'6. INPUT PROJECT'!$K333*'6. INPUT PROJECT'!$L333</f>
        <v>0</v>
      </c>
      <c r="AZ108" s="297">
        <f>'13. NTT BC'!AZ$72*'6. INPUT PROJECT'!$K333*'6. INPUT PROJECT'!$L333</f>
        <v>0</v>
      </c>
      <c r="BA108" s="297">
        <f>'13. NTT BC'!BA$72*'6. INPUT PROJECT'!$K333*'6. INPUT PROJECT'!$L333</f>
        <v>0</v>
      </c>
      <c r="BB108" s="297">
        <f>'13. NTT BC'!BB$72*'6. INPUT PROJECT'!$K333*'6. INPUT PROJECT'!$L333</f>
        <v>0</v>
      </c>
      <c r="BC108" s="297">
        <f>'13. NTT BC'!BC$72*'6. INPUT PROJECT'!$K333*'6. INPUT PROJECT'!$L333</f>
        <v>0</v>
      </c>
      <c r="BD108" s="297">
        <f>'13. NTT BC'!BD$72*'6. INPUT PROJECT'!$K333*'6. INPUT PROJECT'!$L333</f>
        <v>0</v>
      </c>
      <c r="BE108" s="297">
        <f>'13. NTT BC'!BE$72*'6. INPUT PROJECT'!$K333*'6. INPUT PROJECT'!$L333</f>
        <v>0</v>
      </c>
      <c r="BF108" s="297">
        <f>'13. NTT BC'!BF$72*'6. INPUT PROJECT'!$K333*'6. INPUT PROJECT'!$L333</f>
        <v>0</v>
      </c>
      <c r="BG108" s="297">
        <f>'13. NTT BC'!BG$72*'6. INPUT PROJECT'!$K333*'6. INPUT PROJECT'!$L333</f>
        <v>0</v>
      </c>
      <c r="BH108" s="297">
        <f>'13. NTT BC'!BH$72*'6. INPUT PROJECT'!$K333*'6. INPUT PROJECT'!$L333</f>
        <v>0</v>
      </c>
      <c r="BI108" s="297">
        <f>'13. NTT BC'!BI$72*'6. INPUT PROJECT'!$K333*'6. INPUT PROJECT'!$L333</f>
        <v>0</v>
      </c>
      <c r="BJ108" s="297">
        <f>'13. NTT BC'!BJ$72*'6. INPUT PROJECT'!$K333*'6. INPUT PROJECT'!$L333</f>
        <v>0</v>
      </c>
      <c r="BK108" s="297">
        <f>'13. NTT BC'!BK$72*'6. INPUT PROJECT'!$K333*'6. INPUT PROJECT'!$L333</f>
        <v>0</v>
      </c>
      <c r="BL108" s="297">
        <f>'13. NTT BC'!BL$72*'6. INPUT PROJECT'!$K333*'6. INPUT PROJECT'!$L333</f>
        <v>0</v>
      </c>
      <c r="BM108" s="297">
        <f>'13. NTT BC'!BM$72*'6. INPUT PROJECT'!$K333*'6. INPUT PROJECT'!$L333</f>
        <v>0</v>
      </c>
      <c r="BN108" s="297">
        <f>'13. NTT BC'!BN$72*'6. INPUT PROJECT'!$K333*'6. INPUT PROJECT'!$L333</f>
        <v>0</v>
      </c>
      <c r="BO108" s="297">
        <f>'13. NTT BC'!BO$72*'6. INPUT PROJECT'!$K333*'6. INPUT PROJECT'!$L333</f>
        <v>0</v>
      </c>
      <c r="BP108" s="297">
        <f>'13. NTT BC'!BP$72*'6. INPUT PROJECT'!$K333*'6. INPUT PROJECT'!$L333</f>
        <v>0</v>
      </c>
      <c r="BQ108" s="297">
        <f>'13. NTT BC'!BQ$72*'6. INPUT PROJECT'!$K333*'6. INPUT PROJECT'!$L333</f>
        <v>0</v>
      </c>
      <c r="BR108" s="297">
        <f>'13. NTT BC'!BR$72*'6. INPUT PROJECT'!$K333*'6. INPUT PROJECT'!$L333</f>
        <v>0</v>
      </c>
      <c r="BS108" s="297">
        <f>'13. NTT BC'!BS$72*'6. INPUT PROJECT'!$K333*'6. INPUT PROJECT'!$L333</f>
        <v>0</v>
      </c>
    </row>
    <row r="109" spans="1:71" s="80" customFormat="1" ht="16" outlineLevel="2">
      <c r="A109" s="83"/>
      <c r="B109" s="370" t="str">
        <f>'6. INPUT PROJECT'!D334</f>
        <v>Project-5.2.2-Item #10</v>
      </c>
      <c r="C109" s="370">
        <f>'6. INPUT PROJECT'!F334</f>
        <v>0</v>
      </c>
      <c r="D109"/>
      <c r="E109" s="298">
        <f t="shared" si="73"/>
        <v>0</v>
      </c>
      <c r="F109" s="298">
        <f t="shared" si="85"/>
        <v>0</v>
      </c>
      <c r="G109" s="298">
        <f t="shared" si="86"/>
        <v>0</v>
      </c>
      <c r="H109" s="298">
        <f t="shared" si="87"/>
        <v>0</v>
      </c>
      <c r="I109" s="298">
        <f t="shared" si="88"/>
        <v>0</v>
      </c>
      <c r="J109" s="298">
        <f t="shared" si="89"/>
        <v>0</v>
      </c>
      <c r="K109"/>
      <c r="L109" s="298">
        <f>'13. NTT BC'!L$72*'6. INPUT PROJECT'!$K334*'6. INPUT PROJECT'!$L334</f>
        <v>0</v>
      </c>
      <c r="M109" s="298">
        <f>'13. NTT BC'!M$72*'6. INPUT PROJECT'!$K334*'6. INPUT PROJECT'!$L334</f>
        <v>0</v>
      </c>
      <c r="N109" s="298">
        <f>'13. NTT BC'!N$72*'6. INPUT PROJECT'!$K334*'6. INPUT PROJECT'!$L334</f>
        <v>0</v>
      </c>
      <c r="O109" s="298">
        <f>'13. NTT BC'!O$72*'6. INPUT PROJECT'!$K334*'6. INPUT PROJECT'!$L334</f>
        <v>0</v>
      </c>
      <c r="P109" s="298">
        <f>'13. NTT BC'!P$72*'6. INPUT PROJECT'!$K334*'6. INPUT PROJECT'!$L334</f>
        <v>0</v>
      </c>
      <c r="Q109" s="298">
        <f>'13. NTT BC'!Q$72*'6. INPUT PROJECT'!$K334*'6. INPUT PROJECT'!$L334</f>
        <v>0</v>
      </c>
      <c r="R109" s="298">
        <f>'13. NTT BC'!R$72*'6. INPUT PROJECT'!$K334*'6. INPUT PROJECT'!$L334</f>
        <v>0</v>
      </c>
      <c r="S109" s="298">
        <f>'13. NTT BC'!S$72*'6. INPUT PROJECT'!$K334*'6. INPUT PROJECT'!$L334</f>
        <v>0</v>
      </c>
      <c r="T109" s="298">
        <f>'13. NTT BC'!T$72*'6. INPUT PROJECT'!$K334*'6. INPUT PROJECT'!$L334</f>
        <v>0</v>
      </c>
      <c r="U109" s="298">
        <f>'13. NTT BC'!U$72*'6. INPUT PROJECT'!$K334*'6. INPUT PROJECT'!$L334</f>
        <v>0</v>
      </c>
      <c r="V109" s="298">
        <f>'13. NTT BC'!V$72*'6. INPUT PROJECT'!$K334*'6. INPUT PROJECT'!$L334</f>
        <v>0</v>
      </c>
      <c r="W109" s="298">
        <f>'13. NTT BC'!W$72*'6. INPUT PROJECT'!$K334*'6. INPUT PROJECT'!$L334</f>
        <v>0</v>
      </c>
      <c r="X109" s="298">
        <f>'13. NTT BC'!X$72*'6. INPUT PROJECT'!$K334*'6. INPUT PROJECT'!$L334</f>
        <v>0</v>
      </c>
      <c r="Y109" s="298">
        <f>'13. NTT BC'!Y$72*'6. INPUT PROJECT'!$K334*'6. INPUT PROJECT'!$L334</f>
        <v>0</v>
      </c>
      <c r="Z109" s="298">
        <f>'13. NTT BC'!Z$72*'6. INPUT PROJECT'!$K334*'6. INPUT PROJECT'!$L334</f>
        <v>0</v>
      </c>
      <c r="AA109" s="298">
        <f>'13. NTT BC'!AA$72*'6. INPUT PROJECT'!$K334*'6. INPUT PROJECT'!$L334</f>
        <v>0</v>
      </c>
      <c r="AB109" s="298">
        <f>'13. NTT BC'!AB$72*'6. INPUT PROJECT'!$K334*'6. INPUT PROJECT'!$L334</f>
        <v>0</v>
      </c>
      <c r="AC109" s="298">
        <f>'13. NTT BC'!AC$72*'6. INPUT PROJECT'!$K334*'6. INPUT PROJECT'!$L334</f>
        <v>0</v>
      </c>
      <c r="AD109" s="298">
        <f>'13. NTT BC'!AD$72*'6. INPUT PROJECT'!$K334*'6. INPUT PROJECT'!$L334</f>
        <v>0</v>
      </c>
      <c r="AE109" s="298">
        <f>'13. NTT BC'!AE$72*'6. INPUT PROJECT'!$K334*'6. INPUT PROJECT'!$L334</f>
        <v>0</v>
      </c>
      <c r="AF109" s="298">
        <f>'13. NTT BC'!AF$72*'6. INPUT PROJECT'!$K334*'6. INPUT PROJECT'!$L334</f>
        <v>0</v>
      </c>
      <c r="AG109" s="298">
        <f>'13. NTT BC'!AG$72*'6. INPUT PROJECT'!$K334*'6. INPUT PROJECT'!$L334</f>
        <v>0</v>
      </c>
      <c r="AH109" s="298">
        <f>'13. NTT BC'!AH$72*'6. INPUT PROJECT'!$K334*'6. INPUT PROJECT'!$L334</f>
        <v>0</v>
      </c>
      <c r="AI109" s="298">
        <f>'13. NTT BC'!AI$72*'6. INPUT PROJECT'!$K334*'6. INPUT PROJECT'!$L334</f>
        <v>0</v>
      </c>
      <c r="AJ109" s="298">
        <f>'13. NTT BC'!AJ$72*'6. INPUT PROJECT'!$K334*'6. INPUT PROJECT'!$L334</f>
        <v>0</v>
      </c>
      <c r="AK109" s="298">
        <f>'13. NTT BC'!AK$72*'6. INPUT PROJECT'!$K334*'6. INPUT PROJECT'!$L334</f>
        <v>0</v>
      </c>
      <c r="AL109" s="298">
        <f>'13. NTT BC'!AL$72*'6. INPUT PROJECT'!$K334*'6. INPUT PROJECT'!$L334</f>
        <v>0</v>
      </c>
      <c r="AM109" s="298">
        <f>'13. NTT BC'!AM$72*'6. INPUT PROJECT'!$K334*'6. INPUT PROJECT'!$L334</f>
        <v>0</v>
      </c>
      <c r="AN109" s="298">
        <f>'13. NTT BC'!AN$72*'6. INPUT PROJECT'!$K334*'6. INPUT PROJECT'!$L334</f>
        <v>0</v>
      </c>
      <c r="AO109" s="298">
        <f>'13. NTT BC'!AO$72*'6. INPUT PROJECT'!$K334*'6. INPUT PROJECT'!$L334</f>
        <v>0</v>
      </c>
      <c r="AP109" s="298">
        <f>'13. NTT BC'!AP$72*'6. INPUT PROJECT'!$K334*'6. INPUT PROJECT'!$L334</f>
        <v>0</v>
      </c>
      <c r="AQ109" s="298">
        <f>'13. NTT BC'!AQ$72*'6. INPUT PROJECT'!$K334*'6. INPUT PROJECT'!$L334</f>
        <v>0</v>
      </c>
      <c r="AR109" s="298">
        <f>'13. NTT BC'!AR$72*'6. INPUT PROJECT'!$K334*'6. INPUT PROJECT'!$L334</f>
        <v>0</v>
      </c>
      <c r="AS109" s="298">
        <f>'13. NTT BC'!AS$72*'6. INPUT PROJECT'!$K334*'6. INPUT PROJECT'!$L334</f>
        <v>0</v>
      </c>
      <c r="AT109" s="298">
        <f>'13. NTT BC'!AT$72*'6. INPUT PROJECT'!$K334*'6. INPUT PROJECT'!$L334</f>
        <v>0</v>
      </c>
      <c r="AU109" s="298">
        <f>'13. NTT BC'!AU$72*'6. INPUT PROJECT'!$K334*'6. INPUT PROJECT'!$L334</f>
        <v>0</v>
      </c>
      <c r="AV109" s="298">
        <f>'13. NTT BC'!AV$72*'6. INPUT PROJECT'!$K334*'6. INPUT PROJECT'!$L334</f>
        <v>0</v>
      </c>
      <c r="AW109" s="298">
        <f>'13. NTT BC'!AW$72*'6. INPUT PROJECT'!$K334*'6. INPUT PROJECT'!$L334</f>
        <v>0</v>
      </c>
      <c r="AX109" s="298">
        <f>'13. NTT BC'!AX$72*'6. INPUT PROJECT'!$K334*'6. INPUT PROJECT'!$L334</f>
        <v>0</v>
      </c>
      <c r="AY109" s="298">
        <f>'13. NTT BC'!AY$72*'6. INPUT PROJECT'!$K334*'6. INPUT PROJECT'!$L334</f>
        <v>0</v>
      </c>
      <c r="AZ109" s="298">
        <f>'13. NTT BC'!AZ$72*'6. INPUT PROJECT'!$K334*'6. INPUT PROJECT'!$L334</f>
        <v>0</v>
      </c>
      <c r="BA109" s="298">
        <f>'13. NTT BC'!BA$72*'6. INPUT PROJECT'!$K334*'6. INPUT PROJECT'!$L334</f>
        <v>0</v>
      </c>
      <c r="BB109" s="298">
        <f>'13. NTT BC'!BB$72*'6. INPUT PROJECT'!$K334*'6. INPUT PROJECT'!$L334</f>
        <v>0</v>
      </c>
      <c r="BC109" s="298">
        <f>'13. NTT BC'!BC$72*'6. INPUT PROJECT'!$K334*'6. INPUT PROJECT'!$L334</f>
        <v>0</v>
      </c>
      <c r="BD109" s="298">
        <f>'13. NTT BC'!BD$72*'6. INPUT PROJECT'!$K334*'6. INPUT PROJECT'!$L334</f>
        <v>0</v>
      </c>
      <c r="BE109" s="298">
        <f>'13. NTT BC'!BE$72*'6. INPUT PROJECT'!$K334*'6. INPUT PROJECT'!$L334</f>
        <v>0</v>
      </c>
      <c r="BF109" s="298">
        <f>'13. NTT BC'!BF$72*'6. INPUT PROJECT'!$K334*'6. INPUT PROJECT'!$L334</f>
        <v>0</v>
      </c>
      <c r="BG109" s="298">
        <f>'13. NTT BC'!BG$72*'6. INPUT PROJECT'!$K334*'6. INPUT PROJECT'!$L334</f>
        <v>0</v>
      </c>
      <c r="BH109" s="298">
        <f>'13. NTT BC'!BH$72*'6. INPUT PROJECT'!$K334*'6. INPUT PROJECT'!$L334</f>
        <v>0</v>
      </c>
      <c r="BI109" s="298">
        <f>'13. NTT BC'!BI$72*'6. INPUT PROJECT'!$K334*'6. INPUT PROJECT'!$L334</f>
        <v>0</v>
      </c>
      <c r="BJ109" s="298">
        <f>'13. NTT BC'!BJ$72*'6. INPUT PROJECT'!$K334*'6. INPUT PROJECT'!$L334</f>
        <v>0</v>
      </c>
      <c r="BK109" s="298">
        <f>'13. NTT BC'!BK$72*'6. INPUT PROJECT'!$K334*'6. INPUT PROJECT'!$L334</f>
        <v>0</v>
      </c>
      <c r="BL109" s="298">
        <f>'13. NTT BC'!BL$72*'6. INPUT PROJECT'!$K334*'6. INPUT PROJECT'!$L334</f>
        <v>0</v>
      </c>
      <c r="BM109" s="298">
        <f>'13. NTT BC'!BM$72*'6. INPUT PROJECT'!$K334*'6. INPUT PROJECT'!$L334</f>
        <v>0</v>
      </c>
      <c r="BN109" s="298">
        <f>'13. NTT BC'!BN$72*'6. INPUT PROJECT'!$K334*'6. INPUT PROJECT'!$L334</f>
        <v>0</v>
      </c>
      <c r="BO109" s="298">
        <f>'13. NTT BC'!BO$72*'6. INPUT PROJECT'!$K334*'6. INPUT PROJECT'!$L334</f>
        <v>0</v>
      </c>
      <c r="BP109" s="298">
        <f>'13. NTT BC'!BP$72*'6. INPUT PROJECT'!$K334*'6. INPUT PROJECT'!$L334</f>
        <v>0</v>
      </c>
      <c r="BQ109" s="298">
        <f>'13. NTT BC'!BQ$72*'6. INPUT PROJECT'!$K334*'6. INPUT PROJECT'!$L334</f>
        <v>0</v>
      </c>
      <c r="BR109" s="298">
        <f>'13. NTT BC'!BR$72*'6. INPUT PROJECT'!$K334*'6. INPUT PROJECT'!$L334</f>
        <v>0</v>
      </c>
      <c r="BS109" s="298">
        <f>'13. NTT BC'!BS$72*'6. INPUT PROJECT'!$K334*'6. INPUT PROJECT'!$L334</f>
        <v>0</v>
      </c>
    </row>
    <row r="110" spans="1:71" s="79" customFormat="1" ht="16" outlineLevel="1">
      <c r="A110" s="83"/>
      <c r="B110" s="366" t="str">
        <f>'6. INPUT PROJECT'!D336</f>
        <v>5.2.3</v>
      </c>
      <c r="C110" s="366" t="str">
        <f>'6. INPUT PROJECT'!E336</f>
        <v>Project - Customer - Deployment &amp; set-up - Internal</v>
      </c>
      <c r="D110"/>
      <c r="E110" s="296">
        <f t="shared" si="73"/>
        <v>0</v>
      </c>
      <c r="F110" s="296">
        <f t="shared" si="85"/>
        <v>0</v>
      </c>
      <c r="G110" s="296">
        <f t="shared" si="86"/>
        <v>0</v>
      </c>
      <c r="H110" s="296">
        <f t="shared" si="87"/>
        <v>0</v>
      </c>
      <c r="I110" s="296">
        <f t="shared" si="88"/>
        <v>0</v>
      </c>
      <c r="J110" s="296">
        <f t="shared" si="89"/>
        <v>0</v>
      </c>
      <c r="K110"/>
      <c r="L110" s="296">
        <f t="shared" ref="L110:AQ110" si="92">SUM(L111:L120)</f>
        <v>0</v>
      </c>
      <c r="M110" s="296">
        <f t="shared" si="92"/>
        <v>0</v>
      </c>
      <c r="N110" s="296">
        <f t="shared" si="92"/>
        <v>0</v>
      </c>
      <c r="O110" s="296">
        <f t="shared" si="92"/>
        <v>0</v>
      </c>
      <c r="P110" s="296">
        <f t="shared" si="92"/>
        <v>0</v>
      </c>
      <c r="Q110" s="296">
        <f t="shared" si="92"/>
        <v>0</v>
      </c>
      <c r="R110" s="296">
        <f t="shared" si="92"/>
        <v>0</v>
      </c>
      <c r="S110" s="296">
        <f t="shared" si="92"/>
        <v>0</v>
      </c>
      <c r="T110" s="296">
        <f t="shared" si="92"/>
        <v>0</v>
      </c>
      <c r="U110" s="296">
        <f t="shared" si="92"/>
        <v>0</v>
      </c>
      <c r="V110" s="296">
        <f t="shared" si="92"/>
        <v>0</v>
      </c>
      <c r="W110" s="296">
        <f t="shared" si="92"/>
        <v>0</v>
      </c>
      <c r="X110" s="296">
        <f t="shared" si="92"/>
        <v>0</v>
      </c>
      <c r="Y110" s="296">
        <f t="shared" si="92"/>
        <v>0</v>
      </c>
      <c r="Z110" s="296">
        <f t="shared" si="92"/>
        <v>0</v>
      </c>
      <c r="AA110" s="296">
        <f t="shared" si="92"/>
        <v>0</v>
      </c>
      <c r="AB110" s="296">
        <f t="shared" si="92"/>
        <v>0</v>
      </c>
      <c r="AC110" s="296">
        <f t="shared" si="92"/>
        <v>0</v>
      </c>
      <c r="AD110" s="296">
        <f t="shared" si="92"/>
        <v>0</v>
      </c>
      <c r="AE110" s="296">
        <f t="shared" si="92"/>
        <v>0</v>
      </c>
      <c r="AF110" s="296">
        <f t="shared" si="92"/>
        <v>0</v>
      </c>
      <c r="AG110" s="296">
        <f t="shared" si="92"/>
        <v>0</v>
      </c>
      <c r="AH110" s="296">
        <f t="shared" si="92"/>
        <v>0</v>
      </c>
      <c r="AI110" s="296">
        <f t="shared" si="92"/>
        <v>0</v>
      </c>
      <c r="AJ110" s="296">
        <f t="shared" si="92"/>
        <v>0</v>
      </c>
      <c r="AK110" s="296">
        <f t="shared" si="92"/>
        <v>0</v>
      </c>
      <c r="AL110" s="296">
        <f t="shared" si="92"/>
        <v>0</v>
      </c>
      <c r="AM110" s="296">
        <f t="shared" si="92"/>
        <v>0</v>
      </c>
      <c r="AN110" s="296">
        <f t="shared" si="92"/>
        <v>0</v>
      </c>
      <c r="AO110" s="296">
        <f t="shared" si="92"/>
        <v>0</v>
      </c>
      <c r="AP110" s="296">
        <f t="shared" si="92"/>
        <v>0</v>
      </c>
      <c r="AQ110" s="296">
        <f t="shared" si="92"/>
        <v>0</v>
      </c>
      <c r="AR110" s="296">
        <f t="shared" ref="AR110:BS110" si="93">SUM(AR111:AR120)</f>
        <v>0</v>
      </c>
      <c r="AS110" s="296">
        <f t="shared" si="93"/>
        <v>0</v>
      </c>
      <c r="AT110" s="296">
        <f t="shared" si="93"/>
        <v>0</v>
      </c>
      <c r="AU110" s="296">
        <f t="shared" si="93"/>
        <v>0</v>
      </c>
      <c r="AV110" s="296">
        <f t="shared" si="93"/>
        <v>0</v>
      </c>
      <c r="AW110" s="296">
        <f t="shared" si="93"/>
        <v>0</v>
      </c>
      <c r="AX110" s="296">
        <f t="shared" si="93"/>
        <v>0</v>
      </c>
      <c r="AY110" s="296">
        <f t="shared" si="93"/>
        <v>0</v>
      </c>
      <c r="AZ110" s="296">
        <f t="shared" si="93"/>
        <v>0</v>
      </c>
      <c r="BA110" s="296">
        <f t="shared" si="93"/>
        <v>0</v>
      </c>
      <c r="BB110" s="296">
        <f t="shared" si="93"/>
        <v>0</v>
      </c>
      <c r="BC110" s="296">
        <f t="shared" si="93"/>
        <v>0</v>
      </c>
      <c r="BD110" s="296">
        <f t="shared" si="93"/>
        <v>0</v>
      </c>
      <c r="BE110" s="296">
        <f t="shared" si="93"/>
        <v>0</v>
      </c>
      <c r="BF110" s="296">
        <f t="shared" si="93"/>
        <v>0</v>
      </c>
      <c r="BG110" s="296">
        <f t="shared" si="93"/>
        <v>0</v>
      </c>
      <c r="BH110" s="296">
        <f t="shared" si="93"/>
        <v>0</v>
      </c>
      <c r="BI110" s="296">
        <f t="shared" si="93"/>
        <v>0</v>
      </c>
      <c r="BJ110" s="296">
        <f t="shared" si="93"/>
        <v>0</v>
      </c>
      <c r="BK110" s="296">
        <f t="shared" si="93"/>
        <v>0</v>
      </c>
      <c r="BL110" s="296">
        <f t="shared" si="93"/>
        <v>0</v>
      </c>
      <c r="BM110" s="296">
        <f t="shared" si="93"/>
        <v>0</v>
      </c>
      <c r="BN110" s="296">
        <f t="shared" si="93"/>
        <v>0</v>
      </c>
      <c r="BO110" s="296">
        <f t="shared" si="93"/>
        <v>0</v>
      </c>
      <c r="BP110" s="296">
        <f t="shared" si="93"/>
        <v>0</v>
      </c>
      <c r="BQ110" s="296">
        <f t="shared" si="93"/>
        <v>0</v>
      </c>
      <c r="BR110" s="296">
        <f t="shared" si="93"/>
        <v>0</v>
      </c>
      <c r="BS110" s="296">
        <f t="shared" si="93"/>
        <v>0</v>
      </c>
    </row>
    <row r="111" spans="1:71" s="80" customFormat="1" ht="16" outlineLevel="2">
      <c r="A111" s="83"/>
      <c r="B111" s="368" t="str">
        <f>'6. INPUT PROJECT'!D340</f>
        <v>Project-5.2.3-Item #1</v>
      </c>
      <c r="C111" s="368" t="str">
        <f>'6. INPUT PROJECT'!F340</f>
        <v>Subject Matter Expert (SME)</v>
      </c>
      <c r="D111"/>
      <c r="E111" s="297">
        <f t="shared" si="73"/>
        <v>0</v>
      </c>
      <c r="F111" s="297">
        <f t="shared" si="85"/>
        <v>0</v>
      </c>
      <c r="G111" s="297">
        <f t="shared" si="86"/>
        <v>0</v>
      </c>
      <c r="H111" s="297">
        <f t="shared" si="87"/>
        <v>0</v>
      </c>
      <c r="I111" s="297">
        <f t="shared" si="88"/>
        <v>0</v>
      </c>
      <c r="J111" s="297">
        <f t="shared" si="89"/>
        <v>0</v>
      </c>
      <c r="K111"/>
      <c r="L111" s="297">
        <f>'13. NTT BC'!L$72*'6. INPUT PROJECT'!$K340*'6. INPUT PROJECT'!$L340</f>
        <v>0</v>
      </c>
      <c r="M111" s="297">
        <f>'13. NTT BC'!M$72*'6. INPUT PROJECT'!$K340*'6. INPUT PROJECT'!$L340</f>
        <v>0</v>
      </c>
      <c r="N111" s="297">
        <f>'13. NTT BC'!N$72*'6. INPUT PROJECT'!$K340*'6. INPUT PROJECT'!$L340</f>
        <v>0</v>
      </c>
      <c r="O111" s="297">
        <f>'13. NTT BC'!O$72*'6. INPUT PROJECT'!$K340*'6. INPUT PROJECT'!$L340</f>
        <v>0</v>
      </c>
      <c r="P111" s="297">
        <f>'13. NTT BC'!P$72*'6. INPUT PROJECT'!$K340*'6. INPUT PROJECT'!$L340</f>
        <v>0</v>
      </c>
      <c r="Q111" s="297">
        <f>'13. NTT BC'!Q$72*'6. INPUT PROJECT'!$K340*'6. INPUT PROJECT'!$L340</f>
        <v>0</v>
      </c>
      <c r="R111" s="297">
        <f>'13. NTT BC'!R$72*'6. INPUT PROJECT'!$K340*'6. INPUT PROJECT'!$L340</f>
        <v>0</v>
      </c>
      <c r="S111" s="297">
        <f>'13. NTT BC'!S$72*'6. INPUT PROJECT'!$K340*'6. INPUT PROJECT'!$L340</f>
        <v>0</v>
      </c>
      <c r="T111" s="297">
        <f>'13. NTT BC'!T$72*'6. INPUT PROJECT'!$K340*'6. INPUT PROJECT'!$L340</f>
        <v>0</v>
      </c>
      <c r="U111" s="297">
        <f>'13. NTT BC'!U$72*'6. INPUT PROJECT'!$K340*'6. INPUT PROJECT'!$L340</f>
        <v>0</v>
      </c>
      <c r="V111" s="297">
        <f>'13. NTT BC'!V$72*'6. INPUT PROJECT'!$K340*'6. INPUT PROJECT'!$L340</f>
        <v>0</v>
      </c>
      <c r="W111" s="297">
        <f>'13. NTT BC'!W$72*'6. INPUT PROJECT'!$K340*'6. INPUT PROJECT'!$L340</f>
        <v>0</v>
      </c>
      <c r="X111" s="297">
        <f>'13. NTT BC'!X$72*'6. INPUT PROJECT'!$K340*'6. INPUT PROJECT'!$L340</f>
        <v>0</v>
      </c>
      <c r="Y111" s="297">
        <f>'13. NTT BC'!Y$72*'6. INPUT PROJECT'!$K340*'6. INPUT PROJECT'!$L340</f>
        <v>0</v>
      </c>
      <c r="Z111" s="297">
        <f>'13. NTT BC'!Z$72*'6. INPUT PROJECT'!$K340*'6. INPUT PROJECT'!$L340</f>
        <v>0</v>
      </c>
      <c r="AA111" s="297">
        <f>'13. NTT BC'!AA$72*'6. INPUT PROJECT'!$K340*'6. INPUT PROJECT'!$L340</f>
        <v>0</v>
      </c>
      <c r="AB111" s="297">
        <f>'13. NTT BC'!AB$72*'6. INPUT PROJECT'!$K340*'6. INPUT PROJECT'!$L340</f>
        <v>0</v>
      </c>
      <c r="AC111" s="297">
        <f>'13. NTT BC'!AC$72*'6. INPUT PROJECT'!$K340*'6. INPUT PROJECT'!$L340</f>
        <v>0</v>
      </c>
      <c r="AD111" s="297">
        <f>'13. NTT BC'!AD$72*'6. INPUT PROJECT'!$K340*'6. INPUT PROJECT'!$L340</f>
        <v>0</v>
      </c>
      <c r="AE111" s="297">
        <f>'13. NTT BC'!AE$72*'6. INPUT PROJECT'!$K340*'6. INPUT PROJECT'!$L340</f>
        <v>0</v>
      </c>
      <c r="AF111" s="297">
        <f>'13. NTT BC'!AF$72*'6. INPUT PROJECT'!$K340*'6. INPUT PROJECT'!$L340</f>
        <v>0</v>
      </c>
      <c r="AG111" s="297">
        <f>'13. NTT BC'!AG$72*'6. INPUT PROJECT'!$K340*'6. INPUT PROJECT'!$L340</f>
        <v>0</v>
      </c>
      <c r="AH111" s="297">
        <f>'13. NTT BC'!AH$72*'6. INPUT PROJECT'!$K340*'6. INPUT PROJECT'!$L340</f>
        <v>0</v>
      </c>
      <c r="AI111" s="297">
        <f>'13. NTT BC'!AI$72*'6. INPUT PROJECT'!$K340*'6. INPUT PROJECT'!$L340</f>
        <v>0</v>
      </c>
      <c r="AJ111" s="297">
        <f>'13. NTT BC'!AJ$72*'6. INPUT PROJECT'!$K340*'6. INPUT PROJECT'!$L340</f>
        <v>0</v>
      </c>
      <c r="AK111" s="297">
        <f>'13. NTT BC'!AK$72*'6. INPUT PROJECT'!$K340*'6. INPUT PROJECT'!$L340</f>
        <v>0</v>
      </c>
      <c r="AL111" s="297">
        <f>'13. NTT BC'!AL$72*'6. INPUT PROJECT'!$K340*'6. INPUT PROJECT'!$L340</f>
        <v>0</v>
      </c>
      <c r="AM111" s="297">
        <f>'13. NTT BC'!AM$72*'6. INPUT PROJECT'!$K340*'6. INPUT PROJECT'!$L340</f>
        <v>0</v>
      </c>
      <c r="AN111" s="297">
        <f>'13. NTT BC'!AN$72*'6. INPUT PROJECT'!$K340*'6. INPUT PROJECT'!$L340</f>
        <v>0</v>
      </c>
      <c r="AO111" s="297">
        <f>'13. NTT BC'!AO$72*'6. INPUT PROJECT'!$K340*'6. INPUT PROJECT'!$L340</f>
        <v>0</v>
      </c>
      <c r="AP111" s="297">
        <f>'13. NTT BC'!AP$72*'6. INPUT PROJECT'!$K340*'6. INPUT PROJECT'!$L340</f>
        <v>0</v>
      </c>
      <c r="AQ111" s="297">
        <f>'13. NTT BC'!AQ$72*'6. INPUT PROJECT'!$K340*'6. INPUT PROJECT'!$L340</f>
        <v>0</v>
      </c>
      <c r="AR111" s="297">
        <f>'13. NTT BC'!AR$72*'6. INPUT PROJECT'!$K340*'6. INPUT PROJECT'!$L340</f>
        <v>0</v>
      </c>
      <c r="AS111" s="297">
        <f>'13. NTT BC'!AS$72*'6. INPUT PROJECT'!$K340*'6. INPUT PROJECT'!$L340</f>
        <v>0</v>
      </c>
      <c r="AT111" s="297">
        <f>'13. NTT BC'!AT$72*'6. INPUT PROJECT'!$K340*'6. INPUT PROJECT'!$L340</f>
        <v>0</v>
      </c>
      <c r="AU111" s="297">
        <f>'13. NTT BC'!AU$72*'6. INPUT PROJECT'!$K340*'6. INPUT PROJECT'!$L340</f>
        <v>0</v>
      </c>
      <c r="AV111" s="297">
        <f>'13. NTT BC'!AV$72*'6. INPUT PROJECT'!$K340*'6. INPUT PROJECT'!$L340</f>
        <v>0</v>
      </c>
      <c r="AW111" s="297">
        <f>'13. NTT BC'!AW$72*'6. INPUT PROJECT'!$K340*'6. INPUT PROJECT'!$L340</f>
        <v>0</v>
      </c>
      <c r="AX111" s="297">
        <f>'13. NTT BC'!AX$72*'6. INPUT PROJECT'!$K340*'6. INPUT PROJECT'!$L340</f>
        <v>0</v>
      </c>
      <c r="AY111" s="297">
        <f>'13. NTT BC'!AY$72*'6. INPUT PROJECT'!$K340*'6. INPUT PROJECT'!$L340</f>
        <v>0</v>
      </c>
      <c r="AZ111" s="297">
        <f>'13. NTT BC'!AZ$72*'6. INPUT PROJECT'!$K340*'6. INPUT PROJECT'!$L340</f>
        <v>0</v>
      </c>
      <c r="BA111" s="297">
        <f>'13. NTT BC'!BA$72*'6. INPUT PROJECT'!$K340*'6. INPUT PROJECT'!$L340</f>
        <v>0</v>
      </c>
      <c r="BB111" s="297">
        <f>'13. NTT BC'!BB$72*'6. INPUT PROJECT'!$K340*'6. INPUT PROJECT'!$L340</f>
        <v>0</v>
      </c>
      <c r="BC111" s="297">
        <f>'13. NTT BC'!BC$72*'6. INPUT PROJECT'!$K340*'6. INPUT PROJECT'!$L340</f>
        <v>0</v>
      </c>
      <c r="BD111" s="297">
        <f>'13. NTT BC'!BD$72*'6. INPUT PROJECT'!$K340*'6. INPUT PROJECT'!$L340</f>
        <v>0</v>
      </c>
      <c r="BE111" s="297">
        <f>'13. NTT BC'!BE$72*'6. INPUT PROJECT'!$K340*'6. INPUT PROJECT'!$L340</f>
        <v>0</v>
      </c>
      <c r="BF111" s="297">
        <f>'13. NTT BC'!BF$72*'6. INPUT PROJECT'!$K340*'6. INPUT PROJECT'!$L340</f>
        <v>0</v>
      </c>
      <c r="BG111" s="297">
        <f>'13. NTT BC'!BG$72*'6. INPUT PROJECT'!$K340*'6. INPUT PROJECT'!$L340</f>
        <v>0</v>
      </c>
      <c r="BH111" s="297">
        <f>'13. NTT BC'!BH$72*'6. INPUT PROJECT'!$K340*'6. INPUT PROJECT'!$L340</f>
        <v>0</v>
      </c>
      <c r="BI111" s="297">
        <f>'13. NTT BC'!BI$72*'6. INPUT PROJECT'!$K340*'6. INPUT PROJECT'!$L340</f>
        <v>0</v>
      </c>
      <c r="BJ111" s="297">
        <f>'13. NTT BC'!BJ$72*'6. INPUT PROJECT'!$K340*'6. INPUT PROJECT'!$L340</f>
        <v>0</v>
      </c>
      <c r="BK111" s="297">
        <f>'13. NTT BC'!BK$72*'6. INPUT PROJECT'!$K340*'6. INPUT PROJECT'!$L340</f>
        <v>0</v>
      </c>
      <c r="BL111" s="297">
        <f>'13. NTT BC'!BL$72*'6. INPUT PROJECT'!$K340*'6. INPUT PROJECT'!$L340</f>
        <v>0</v>
      </c>
      <c r="BM111" s="297">
        <f>'13. NTT BC'!BM$72*'6. INPUT PROJECT'!$K340*'6. INPUT PROJECT'!$L340</f>
        <v>0</v>
      </c>
      <c r="BN111" s="297">
        <f>'13. NTT BC'!BN$72*'6. INPUT PROJECT'!$K340*'6. INPUT PROJECT'!$L340</f>
        <v>0</v>
      </c>
      <c r="BO111" s="297">
        <f>'13. NTT BC'!BO$72*'6. INPUT PROJECT'!$K340*'6. INPUT PROJECT'!$L340</f>
        <v>0</v>
      </c>
      <c r="BP111" s="297">
        <f>'13. NTT BC'!BP$72*'6. INPUT PROJECT'!$K340*'6. INPUT PROJECT'!$L340</f>
        <v>0</v>
      </c>
      <c r="BQ111" s="297">
        <f>'13. NTT BC'!BQ$72*'6. INPUT PROJECT'!$K340*'6. INPUT PROJECT'!$L340</f>
        <v>0</v>
      </c>
      <c r="BR111" s="297">
        <f>'13. NTT BC'!BR$72*'6. INPUT PROJECT'!$K340*'6. INPUT PROJECT'!$L340</f>
        <v>0</v>
      </c>
      <c r="BS111" s="297">
        <f>'13. NTT BC'!BS$72*'6. INPUT PROJECT'!$K340*'6. INPUT PROJECT'!$L340</f>
        <v>0</v>
      </c>
    </row>
    <row r="112" spans="1:71" s="80" customFormat="1" ht="16" outlineLevel="2">
      <c r="A112" s="83"/>
      <c r="B112" s="368" t="str">
        <f>'6. INPUT PROJECT'!D341</f>
        <v>Project-5.2.3-Item #2</v>
      </c>
      <c r="C112" s="368" t="str">
        <f>'6. INPUT PROJECT'!F341</f>
        <v>Project Manager</v>
      </c>
      <c r="D112"/>
      <c r="E112" s="297">
        <f t="shared" si="73"/>
        <v>0</v>
      </c>
      <c r="F112" s="297">
        <f t="shared" si="85"/>
        <v>0</v>
      </c>
      <c r="G112" s="297">
        <f t="shared" si="86"/>
        <v>0</v>
      </c>
      <c r="H112" s="297">
        <f t="shared" si="87"/>
        <v>0</v>
      </c>
      <c r="I112" s="297">
        <f t="shared" si="88"/>
        <v>0</v>
      </c>
      <c r="J112" s="297">
        <f t="shared" si="89"/>
        <v>0</v>
      </c>
      <c r="K112"/>
      <c r="L112" s="297">
        <f>'13. NTT BC'!L$72*'6. INPUT PROJECT'!$K341*'6. INPUT PROJECT'!$L341</f>
        <v>0</v>
      </c>
      <c r="M112" s="297">
        <f>'13. NTT BC'!M$72*'6. INPUT PROJECT'!$K341*'6. INPUT PROJECT'!$L341</f>
        <v>0</v>
      </c>
      <c r="N112" s="297">
        <f>'13. NTT BC'!N$72*'6. INPUT PROJECT'!$K341*'6. INPUT PROJECT'!$L341</f>
        <v>0</v>
      </c>
      <c r="O112" s="297">
        <f>'13. NTT BC'!O$72*'6. INPUT PROJECT'!$K341*'6. INPUT PROJECT'!$L341</f>
        <v>0</v>
      </c>
      <c r="P112" s="297">
        <f>'13. NTT BC'!P$72*'6. INPUT PROJECT'!$K341*'6. INPUT PROJECT'!$L341</f>
        <v>0</v>
      </c>
      <c r="Q112" s="297">
        <f>'13. NTT BC'!Q$72*'6. INPUT PROJECT'!$K341*'6. INPUT PROJECT'!$L341</f>
        <v>0</v>
      </c>
      <c r="R112" s="297">
        <f>'13. NTT BC'!R$72*'6. INPUT PROJECT'!$K341*'6. INPUT PROJECT'!$L341</f>
        <v>0</v>
      </c>
      <c r="S112" s="297">
        <f>'13. NTT BC'!S$72*'6. INPUT PROJECT'!$K341*'6. INPUT PROJECT'!$L341</f>
        <v>0</v>
      </c>
      <c r="T112" s="297">
        <f>'13. NTT BC'!T$72*'6. INPUT PROJECT'!$K341*'6. INPUT PROJECT'!$L341</f>
        <v>0</v>
      </c>
      <c r="U112" s="297">
        <f>'13. NTT BC'!U$72*'6. INPUT PROJECT'!$K341*'6. INPUT PROJECT'!$L341</f>
        <v>0</v>
      </c>
      <c r="V112" s="297">
        <f>'13. NTT BC'!V$72*'6. INPUT PROJECT'!$K341*'6. INPUT PROJECT'!$L341</f>
        <v>0</v>
      </c>
      <c r="W112" s="297">
        <f>'13. NTT BC'!W$72*'6. INPUT PROJECT'!$K341*'6. INPUT PROJECT'!$L341</f>
        <v>0</v>
      </c>
      <c r="X112" s="297">
        <f>'13. NTT BC'!X$72*'6. INPUT PROJECT'!$K341*'6. INPUT PROJECT'!$L341</f>
        <v>0</v>
      </c>
      <c r="Y112" s="297">
        <f>'13. NTT BC'!Y$72*'6. INPUT PROJECT'!$K341*'6. INPUT PROJECT'!$L341</f>
        <v>0</v>
      </c>
      <c r="Z112" s="297">
        <f>'13. NTT BC'!Z$72*'6. INPUT PROJECT'!$K341*'6. INPUT PROJECT'!$L341</f>
        <v>0</v>
      </c>
      <c r="AA112" s="297">
        <f>'13. NTT BC'!AA$72*'6. INPUT PROJECT'!$K341*'6. INPUT PROJECT'!$L341</f>
        <v>0</v>
      </c>
      <c r="AB112" s="297">
        <f>'13. NTT BC'!AB$72*'6. INPUT PROJECT'!$K341*'6. INPUT PROJECT'!$L341</f>
        <v>0</v>
      </c>
      <c r="AC112" s="297">
        <f>'13. NTT BC'!AC$72*'6. INPUT PROJECT'!$K341*'6. INPUT PROJECT'!$L341</f>
        <v>0</v>
      </c>
      <c r="AD112" s="297">
        <f>'13. NTT BC'!AD$72*'6. INPUT PROJECT'!$K341*'6. INPUT PROJECT'!$L341</f>
        <v>0</v>
      </c>
      <c r="AE112" s="297">
        <f>'13. NTT BC'!AE$72*'6. INPUT PROJECT'!$K341*'6. INPUT PROJECT'!$L341</f>
        <v>0</v>
      </c>
      <c r="AF112" s="297">
        <f>'13. NTT BC'!AF$72*'6. INPUT PROJECT'!$K341*'6. INPUT PROJECT'!$L341</f>
        <v>0</v>
      </c>
      <c r="AG112" s="297">
        <f>'13. NTT BC'!AG$72*'6. INPUT PROJECT'!$K341*'6. INPUT PROJECT'!$L341</f>
        <v>0</v>
      </c>
      <c r="AH112" s="297">
        <f>'13. NTT BC'!AH$72*'6. INPUT PROJECT'!$K341*'6. INPUT PROJECT'!$L341</f>
        <v>0</v>
      </c>
      <c r="AI112" s="297">
        <f>'13. NTT BC'!AI$72*'6. INPUT PROJECT'!$K341*'6. INPUT PROJECT'!$L341</f>
        <v>0</v>
      </c>
      <c r="AJ112" s="297">
        <f>'13. NTT BC'!AJ$72*'6. INPUT PROJECT'!$K341*'6. INPUT PROJECT'!$L341</f>
        <v>0</v>
      </c>
      <c r="AK112" s="297">
        <f>'13. NTT BC'!AK$72*'6. INPUT PROJECT'!$K341*'6. INPUT PROJECT'!$L341</f>
        <v>0</v>
      </c>
      <c r="AL112" s="297">
        <f>'13. NTT BC'!AL$72*'6. INPUT PROJECT'!$K341*'6. INPUT PROJECT'!$L341</f>
        <v>0</v>
      </c>
      <c r="AM112" s="297">
        <f>'13. NTT BC'!AM$72*'6. INPUT PROJECT'!$K341*'6. INPUT PROJECT'!$L341</f>
        <v>0</v>
      </c>
      <c r="AN112" s="297">
        <f>'13. NTT BC'!AN$72*'6. INPUT PROJECT'!$K341*'6. INPUT PROJECT'!$L341</f>
        <v>0</v>
      </c>
      <c r="AO112" s="297">
        <f>'13. NTT BC'!AO$72*'6. INPUT PROJECT'!$K341*'6. INPUT PROJECT'!$L341</f>
        <v>0</v>
      </c>
      <c r="AP112" s="297">
        <f>'13. NTT BC'!AP$72*'6. INPUT PROJECT'!$K341*'6. INPUT PROJECT'!$L341</f>
        <v>0</v>
      </c>
      <c r="AQ112" s="297">
        <f>'13. NTT BC'!AQ$72*'6. INPUT PROJECT'!$K341*'6. INPUT PROJECT'!$L341</f>
        <v>0</v>
      </c>
      <c r="AR112" s="297">
        <f>'13. NTT BC'!AR$72*'6. INPUT PROJECT'!$K341*'6. INPUT PROJECT'!$L341</f>
        <v>0</v>
      </c>
      <c r="AS112" s="297">
        <f>'13. NTT BC'!AS$72*'6. INPUT PROJECT'!$K341*'6. INPUT PROJECT'!$L341</f>
        <v>0</v>
      </c>
      <c r="AT112" s="297">
        <f>'13. NTT BC'!AT$72*'6. INPUT PROJECT'!$K341*'6. INPUT PROJECT'!$L341</f>
        <v>0</v>
      </c>
      <c r="AU112" s="297">
        <f>'13. NTT BC'!AU$72*'6. INPUT PROJECT'!$K341*'6. INPUT PROJECT'!$L341</f>
        <v>0</v>
      </c>
      <c r="AV112" s="297">
        <f>'13. NTT BC'!AV$72*'6. INPUT PROJECT'!$K341*'6. INPUT PROJECT'!$L341</f>
        <v>0</v>
      </c>
      <c r="AW112" s="297">
        <f>'13. NTT BC'!AW$72*'6. INPUT PROJECT'!$K341*'6. INPUT PROJECT'!$L341</f>
        <v>0</v>
      </c>
      <c r="AX112" s="297">
        <f>'13. NTT BC'!AX$72*'6. INPUT PROJECT'!$K341*'6. INPUT PROJECT'!$L341</f>
        <v>0</v>
      </c>
      <c r="AY112" s="297">
        <f>'13. NTT BC'!AY$72*'6. INPUT PROJECT'!$K341*'6. INPUT PROJECT'!$L341</f>
        <v>0</v>
      </c>
      <c r="AZ112" s="297">
        <f>'13. NTT BC'!AZ$72*'6. INPUT PROJECT'!$K341*'6. INPUT PROJECT'!$L341</f>
        <v>0</v>
      </c>
      <c r="BA112" s="297">
        <f>'13. NTT BC'!BA$72*'6. INPUT PROJECT'!$K341*'6. INPUT PROJECT'!$L341</f>
        <v>0</v>
      </c>
      <c r="BB112" s="297">
        <f>'13. NTT BC'!BB$72*'6. INPUT PROJECT'!$K341*'6. INPUT PROJECT'!$L341</f>
        <v>0</v>
      </c>
      <c r="BC112" s="297">
        <f>'13. NTT BC'!BC$72*'6. INPUT PROJECT'!$K341*'6. INPUT PROJECT'!$L341</f>
        <v>0</v>
      </c>
      <c r="BD112" s="297">
        <f>'13. NTT BC'!BD$72*'6. INPUT PROJECT'!$K341*'6. INPUT PROJECT'!$L341</f>
        <v>0</v>
      </c>
      <c r="BE112" s="297">
        <f>'13. NTT BC'!BE$72*'6. INPUT PROJECT'!$K341*'6. INPUT PROJECT'!$L341</f>
        <v>0</v>
      </c>
      <c r="BF112" s="297">
        <f>'13. NTT BC'!BF$72*'6. INPUT PROJECT'!$K341*'6. INPUT PROJECT'!$L341</f>
        <v>0</v>
      </c>
      <c r="BG112" s="297">
        <f>'13. NTT BC'!BG$72*'6. INPUT PROJECT'!$K341*'6. INPUT PROJECT'!$L341</f>
        <v>0</v>
      </c>
      <c r="BH112" s="297">
        <f>'13. NTT BC'!BH$72*'6. INPUT PROJECT'!$K341*'6. INPUT PROJECT'!$L341</f>
        <v>0</v>
      </c>
      <c r="BI112" s="297">
        <f>'13. NTT BC'!BI$72*'6. INPUT PROJECT'!$K341*'6. INPUT PROJECT'!$L341</f>
        <v>0</v>
      </c>
      <c r="BJ112" s="297">
        <f>'13. NTT BC'!BJ$72*'6. INPUT PROJECT'!$K341*'6. INPUT PROJECT'!$L341</f>
        <v>0</v>
      </c>
      <c r="BK112" s="297">
        <f>'13. NTT BC'!BK$72*'6. INPUT PROJECT'!$K341*'6. INPUT PROJECT'!$L341</f>
        <v>0</v>
      </c>
      <c r="BL112" s="297">
        <f>'13. NTT BC'!BL$72*'6. INPUT PROJECT'!$K341*'6. INPUT PROJECT'!$L341</f>
        <v>0</v>
      </c>
      <c r="BM112" s="297">
        <f>'13. NTT BC'!BM$72*'6. INPUT PROJECT'!$K341*'6. INPUT PROJECT'!$L341</f>
        <v>0</v>
      </c>
      <c r="BN112" s="297">
        <f>'13. NTT BC'!BN$72*'6. INPUT PROJECT'!$K341*'6. INPUT PROJECT'!$L341</f>
        <v>0</v>
      </c>
      <c r="BO112" s="297">
        <f>'13. NTT BC'!BO$72*'6. INPUT PROJECT'!$K341*'6. INPUT PROJECT'!$L341</f>
        <v>0</v>
      </c>
      <c r="BP112" s="297">
        <f>'13. NTT BC'!BP$72*'6. INPUT PROJECT'!$K341*'6. INPUT PROJECT'!$L341</f>
        <v>0</v>
      </c>
      <c r="BQ112" s="297">
        <f>'13. NTT BC'!BQ$72*'6. INPUT PROJECT'!$K341*'6. INPUT PROJECT'!$L341</f>
        <v>0</v>
      </c>
      <c r="BR112" s="297">
        <f>'13. NTT BC'!BR$72*'6. INPUT PROJECT'!$K341*'6. INPUT PROJECT'!$L341</f>
        <v>0</v>
      </c>
      <c r="BS112" s="297">
        <f>'13. NTT BC'!BS$72*'6. INPUT PROJECT'!$K341*'6. INPUT PROJECT'!$L341</f>
        <v>0</v>
      </c>
    </row>
    <row r="113" spans="1:71" s="80" customFormat="1" ht="16" outlineLevel="2">
      <c r="A113" s="83"/>
      <c r="B113" s="368" t="str">
        <f>'6. INPUT PROJECT'!D342</f>
        <v>Project-5.2.3-Item #3</v>
      </c>
      <c r="C113" s="368" t="str">
        <f>'6. INPUT PROJECT'!F342</f>
        <v>Internal System Integration cost?</v>
      </c>
      <c r="D113"/>
      <c r="E113" s="297">
        <f t="shared" si="73"/>
        <v>0</v>
      </c>
      <c r="F113" s="297">
        <f t="shared" si="85"/>
        <v>0</v>
      </c>
      <c r="G113" s="297">
        <f t="shared" si="86"/>
        <v>0</v>
      </c>
      <c r="H113" s="297">
        <f t="shared" si="87"/>
        <v>0</v>
      </c>
      <c r="I113" s="297">
        <f t="shared" si="88"/>
        <v>0</v>
      </c>
      <c r="J113" s="297">
        <f t="shared" si="89"/>
        <v>0</v>
      </c>
      <c r="K113"/>
      <c r="L113" s="297">
        <f>'13. NTT BC'!L$72*'6. INPUT PROJECT'!$K342*'6. INPUT PROJECT'!$L342</f>
        <v>0</v>
      </c>
      <c r="M113" s="297">
        <f>'13. NTT BC'!M$72*'6. INPUT PROJECT'!$K342*'6. INPUT PROJECT'!$L342</f>
        <v>0</v>
      </c>
      <c r="N113" s="297">
        <f>'13. NTT BC'!N$72*'6. INPUT PROJECT'!$K342*'6. INPUT PROJECT'!$L342</f>
        <v>0</v>
      </c>
      <c r="O113" s="297">
        <f>'13. NTT BC'!O$72*'6. INPUT PROJECT'!$K342*'6. INPUT PROJECT'!$L342</f>
        <v>0</v>
      </c>
      <c r="P113" s="297">
        <f>'13. NTT BC'!P$72*'6. INPUT PROJECT'!$K342*'6. INPUT PROJECT'!$L342</f>
        <v>0</v>
      </c>
      <c r="Q113" s="297">
        <f>'13. NTT BC'!Q$72*'6. INPUT PROJECT'!$K342*'6. INPUT PROJECT'!$L342</f>
        <v>0</v>
      </c>
      <c r="R113" s="297">
        <f>'13. NTT BC'!R$72*'6. INPUT PROJECT'!$K342*'6. INPUT PROJECT'!$L342</f>
        <v>0</v>
      </c>
      <c r="S113" s="297">
        <f>'13. NTT BC'!S$72*'6. INPUT PROJECT'!$K342*'6. INPUT PROJECT'!$L342</f>
        <v>0</v>
      </c>
      <c r="T113" s="297">
        <f>'13. NTT BC'!T$72*'6. INPUT PROJECT'!$K342*'6. INPUT PROJECT'!$L342</f>
        <v>0</v>
      </c>
      <c r="U113" s="297">
        <f>'13. NTT BC'!U$72*'6. INPUT PROJECT'!$K342*'6. INPUT PROJECT'!$L342</f>
        <v>0</v>
      </c>
      <c r="V113" s="297">
        <f>'13. NTT BC'!V$72*'6. INPUT PROJECT'!$K342*'6. INPUT PROJECT'!$L342</f>
        <v>0</v>
      </c>
      <c r="W113" s="297">
        <f>'13. NTT BC'!W$72*'6. INPUT PROJECT'!$K342*'6. INPUT PROJECT'!$L342</f>
        <v>0</v>
      </c>
      <c r="X113" s="297">
        <f>'13. NTT BC'!X$72*'6. INPUT PROJECT'!$K342*'6. INPUT PROJECT'!$L342</f>
        <v>0</v>
      </c>
      <c r="Y113" s="297">
        <f>'13. NTT BC'!Y$72*'6. INPUT PROJECT'!$K342*'6. INPUT PROJECT'!$L342</f>
        <v>0</v>
      </c>
      <c r="Z113" s="297">
        <f>'13. NTT BC'!Z$72*'6. INPUT PROJECT'!$K342*'6. INPUT PROJECT'!$L342</f>
        <v>0</v>
      </c>
      <c r="AA113" s="297">
        <f>'13. NTT BC'!AA$72*'6. INPUT PROJECT'!$K342*'6. INPUT PROJECT'!$L342</f>
        <v>0</v>
      </c>
      <c r="AB113" s="297">
        <f>'13. NTT BC'!AB$72*'6. INPUT PROJECT'!$K342*'6. INPUT PROJECT'!$L342</f>
        <v>0</v>
      </c>
      <c r="AC113" s="297">
        <f>'13. NTT BC'!AC$72*'6. INPUT PROJECT'!$K342*'6. INPUT PROJECT'!$L342</f>
        <v>0</v>
      </c>
      <c r="AD113" s="297">
        <f>'13. NTT BC'!AD$72*'6. INPUT PROJECT'!$K342*'6. INPUT PROJECT'!$L342</f>
        <v>0</v>
      </c>
      <c r="AE113" s="297">
        <f>'13. NTT BC'!AE$72*'6. INPUT PROJECT'!$K342*'6. INPUT PROJECT'!$L342</f>
        <v>0</v>
      </c>
      <c r="AF113" s="297">
        <f>'13. NTT BC'!AF$72*'6. INPUT PROJECT'!$K342*'6. INPUT PROJECT'!$L342</f>
        <v>0</v>
      </c>
      <c r="AG113" s="297">
        <f>'13. NTT BC'!AG$72*'6. INPUT PROJECT'!$K342*'6. INPUT PROJECT'!$L342</f>
        <v>0</v>
      </c>
      <c r="AH113" s="297">
        <f>'13. NTT BC'!AH$72*'6. INPUT PROJECT'!$K342*'6. INPUT PROJECT'!$L342</f>
        <v>0</v>
      </c>
      <c r="AI113" s="297">
        <f>'13. NTT BC'!AI$72*'6. INPUT PROJECT'!$K342*'6. INPUT PROJECT'!$L342</f>
        <v>0</v>
      </c>
      <c r="AJ113" s="297">
        <f>'13. NTT BC'!AJ$72*'6. INPUT PROJECT'!$K342*'6. INPUT PROJECT'!$L342</f>
        <v>0</v>
      </c>
      <c r="AK113" s="297">
        <f>'13. NTT BC'!AK$72*'6. INPUT PROJECT'!$K342*'6. INPUT PROJECT'!$L342</f>
        <v>0</v>
      </c>
      <c r="AL113" s="297">
        <f>'13. NTT BC'!AL$72*'6. INPUT PROJECT'!$K342*'6. INPUT PROJECT'!$L342</f>
        <v>0</v>
      </c>
      <c r="AM113" s="297">
        <f>'13. NTT BC'!AM$72*'6. INPUT PROJECT'!$K342*'6. INPUT PROJECT'!$L342</f>
        <v>0</v>
      </c>
      <c r="AN113" s="297">
        <f>'13. NTT BC'!AN$72*'6. INPUT PROJECT'!$K342*'6. INPUT PROJECT'!$L342</f>
        <v>0</v>
      </c>
      <c r="AO113" s="297">
        <f>'13. NTT BC'!AO$72*'6. INPUT PROJECT'!$K342*'6. INPUT PROJECT'!$L342</f>
        <v>0</v>
      </c>
      <c r="AP113" s="297">
        <f>'13. NTT BC'!AP$72*'6. INPUT PROJECT'!$K342*'6. INPUT PROJECT'!$L342</f>
        <v>0</v>
      </c>
      <c r="AQ113" s="297">
        <f>'13. NTT BC'!AQ$72*'6. INPUT PROJECT'!$K342*'6. INPUT PROJECT'!$L342</f>
        <v>0</v>
      </c>
      <c r="AR113" s="297">
        <f>'13. NTT BC'!AR$72*'6. INPUT PROJECT'!$K342*'6. INPUT PROJECT'!$L342</f>
        <v>0</v>
      </c>
      <c r="AS113" s="297">
        <f>'13. NTT BC'!AS$72*'6. INPUT PROJECT'!$K342*'6. INPUT PROJECT'!$L342</f>
        <v>0</v>
      </c>
      <c r="AT113" s="297">
        <f>'13. NTT BC'!AT$72*'6. INPUT PROJECT'!$K342*'6. INPUT PROJECT'!$L342</f>
        <v>0</v>
      </c>
      <c r="AU113" s="297">
        <f>'13. NTT BC'!AU$72*'6. INPUT PROJECT'!$K342*'6. INPUT PROJECT'!$L342</f>
        <v>0</v>
      </c>
      <c r="AV113" s="297">
        <f>'13. NTT BC'!AV$72*'6. INPUT PROJECT'!$K342*'6. INPUT PROJECT'!$L342</f>
        <v>0</v>
      </c>
      <c r="AW113" s="297">
        <f>'13. NTT BC'!AW$72*'6. INPUT PROJECT'!$K342*'6. INPUT PROJECT'!$L342</f>
        <v>0</v>
      </c>
      <c r="AX113" s="297">
        <f>'13. NTT BC'!AX$72*'6. INPUT PROJECT'!$K342*'6. INPUT PROJECT'!$L342</f>
        <v>0</v>
      </c>
      <c r="AY113" s="297">
        <f>'13. NTT BC'!AY$72*'6. INPUT PROJECT'!$K342*'6. INPUT PROJECT'!$L342</f>
        <v>0</v>
      </c>
      <c r="AZ113" s="297">
        <f>'13. NTT BC'!AZ$72*'6. INPUT PROJECT'!$K342*'6. INPUT PROJECT'!$L342</f>
        <v>0</v>
      </c>
      <c r="BA113" s="297">
        <f>'13. NTT BC'!BA$72*'6. INPUT PROJECT'!$K342*'6. INPUT PROJECT'!$L342</f>
        <v>0</v>
      </c>
      <c r="BB113" s="297">
        <f>'13. NTT BC'!BB$72*'6. INPUT PROJECT'!$K342*'6. INPUT PROJECT'!$L342</f>
        <v>0</v>
      </c>
      <c r="BC113" s="297">
        <f>'13. NTT BC'!BC$72*'6. INPUT PROJECT'!$K342*'6. INPUT PROJECT'!$L342</f>
        <v>0</v>
      </c>
      <c r="BD113" s="297">
        <f>'13. NTT BC'!BD$72*'6. INPUT PROJECT'!$K342*'6. INPUT PROJECT'!$L342</f>
        <v>0</v>
      </c>
      <c r="BE113" s="297">
        <f>'13. NTT BC'!BE$72*'6. INPUT PROJECT'!$K342*'6. INPUT PROJECT'!$L342</f>
        <v>0</v>
      </c>
      <c r="BF113" s="297">
        <f>'13. NTT BC'!BF$72*'6. INPUT PROJECT'!$K342*'6. INPUT PROJECT'!$L342</f>
        <v>0</v>
      </c>
      <c r="BG113" s="297">
        <f>'13. NTT BC'!BG$72*'6. INPUT PROJECT'!$K342*'6. INPUT PROJECT'!$L342</f>
        <v>0</v>
      </c>
      <c r="BH113" s="297">
        <f>'13. NTT BC'!BH$72*'6. INPUT PROJECT'!$K342*'6. INPUT PROJECT'!$L342</f>
        <v>0</v>
      </c>
      <c r="BI113" s="297">
        <f>'13. NTT BC'!BI$72*'6. INPUT PROJECT'!$K342*'6. INPUT PROJECT'!$L342</f>
        <v>0</v>
      </c>
      <c r="BJ113" s="297">
        <f>'13. NTT BC'!BJ$72*'6. INPUT PROJECT'!$K342*'6. INPUT PROJECT'!$L342</f>
        <v>0</v>
      </c>
      <c r="BK113" s="297">
        <f>'13. NTT BC'!BK$72*'6. INPUT PROJECT'!$K342*'6. INPUT PROJECT'!$L342</f>
        <v>0</v>
      </c>
      <c r="BL113" s="297">
        <f>'13. NTT BC'!BL$72*'6. INPUT PROJECT'!$K342*'6. INPUT PROJECT'!$L342</f>
        <v>0</v>
      </c>
      <c r="BM113" s="297">
        <f>'13. NTT BC'!BM$72*'6. INPUT PROJECT'!$K342*'6. INPUT PROJECT'!$L342</f>
        <v>0</v>
      </c>
      <c r="BN113" s="297">
        <f>'13. NTT BC'!BN$72*'6. INPUT PROJECT'!$K342*'6. INPUT PROJECT'!$L342</f>
        <v>0</v>
      </c>
      <c r="BO113" s="297">
        <f>'13. NTT BC'!BO$72*'6. INPUT PROJECT'!$K342*'6. INPUT PROJECT'!$L342</f>
        <v>0</v>
      </c>
      <c r="BP113" s="297">
        <f>'13. NTT BC'!BP$72*'6. INPUT PROJECT'!$K342*'6. INPUT PROJECT'!$L342</f>
        <v>0</v>
      </c>
      <c r="BQ113" s="297">
        <f>'13. NTT BC'!BQ$72*'6. INPUT PROJECT'!$K342*'6. INPUT PROJECT'!$L342</f>
        <v>0</v>
      </c>
      <c r="BR113" s="297">
        <f>'13. NTT BC'!BR$72*'6. INPUT PROJECT'!$K342*'6. INPUT PROJECT'!$L342</f>
        <v>0</v>
      </c>
      <c r="BS113" s="297">
        <f>'13. NTT BC'!BS$72*'6. INPUT PROJECT'!$K342*'6. INPUT PROJECT'!$L342</f>
        <v>0</v>
      </c>
    </row>
    <row r="114" spans="1:71" s="80" customFormat="1" ht="16" outlineLevel="2">
      <c r="A114" s="83"/>
      <c r="B114" s="368" t="str">
        <f>'6. INPUT PROJECT'!D343</f>
        <v>Project-5.2.3-Item #4</v>
      </c>
      <c r="C114" s="368">
        <f>'6. INPUT PROJECT'!F343</f>
        <v>0</v>
      </c>
      <c r="D114"/>
      <c r="E114" s="297">
        <f t="shared" si="73"/>
        <v>0</v>
      </c>
      <c r="F114" s="297">
        <f t="shared" si="85"/>
        <v>0</v>
      </c>
      <c r="G114" s="297">
        <f t="shared" si="86"/>
        <v>0</v>
      </c>
      <c r="H114" s="297">
        <f t="shared" si="87"/>
        <v>0</v>
      </c>
      <c r="I114" s="297">
        <f t="shared" si="88"/>
        <v>0</v>
      </c>
      <c r="J114" s="297">
        <f t="shared" si="89"/>
        <v>0</v>
      </c>
      <c r="K114"/>
      <c r="L114" s="297">
        <f>'13. NTT BC'!L$72*'6. INPUT PROJECT'!$K343*'6. INPUT PROJECT'!$L343</f>
        <v>0</v>
      </c>
      <c r="M114" s="297">
        <f>'13. NTT BC'!M$72*'6. INPUT PROJECT'!$K343*'6. INPUT PROJECT'!$L343</f>
        <v>0</v>
      </c>
      <c r="N114" s="297">
        <f>'13. NTT BC'!N$72*'6. INPUT PROJECT'!$K343*'6. INPUT PROJECT'!$L343</f>
        <v>0</v>
      </c>
      <c r="O114" s="297">
        <f>'13. NTT BC'!O$72*'6. INPUT PROJECT'!$K343*'6. INPUT PROJECT'!$L343</f>
        <v>0</v>
      </c>
      <c r="P114" s="297">
        <f>'13. NTT BC'!P$72*'6. INPUT PROJECT'!$K343*'6. INPUT PROJECT'!$L343</f>
        <v>0</v>
      </c>
      <c r="Q114" s="297">
        <f>'13. NTT BC'!Q$72*'6. INPUT PROJECT'!$K343*'6. INPUT PROJECT'!$L343</f>
        <v>0</v>
      </c>
      <c r="R114" s="297">
        <f>'13. NTT BC'!R$72*'6. INPUT PROJECT'!$K343*'6. INPUT PROJECT'!$L343</f>
        <v>0</v>
      </c>
      <c r="S114" s="297">
        <f>'13. NTT BC'!S$72*'6. INPUT PROJECT'!$K343*'6. INPUT PROJECT'!$L343</f>
        <v>0</v>
      </c>
      <c r="T114" s="297">
        <f>'13. NTT BC'!T$72*'6. INPUT PROJECT'!$K343*'6. INPUT PROJECT'!$L343</f>
        <v>0</v>
      </c>
      <c r="U114" s="297">
        <f>'13. NTT BC'!U$72*'6. INPUT PROJECT'!$K343*'6. INPUT PROJECT'!$L343</f>
        <v>0</v>
      </c>
      <c r="V114" s="297">
        <f>'13. NTT BC'!V$72*'6. INPUT PROJECT'!$K343*'6. INPUT PROJECT'!$L343</f>
        <v>0</v>
      </c>
      <c r="W114" s="297">
        <f>'13. NTT BC'!W$72*'6. INPUT PROJECT'!$K343*'6. INPUT PROJECT'!$L343</f>
        <v>0</v>
      </c>
      <c r="X114" s="297">
        <f>'13. NTT BC'!X$72*'6. INPUT PROJECT'!$K343*'6. INPUT PROJECT'!$L343</f>
        <v>0</v>
      </c>
      <c r="Y114" s="297">
        <f>'13. NTT BC'!Y$72*'6. INPUT PROJECT'!$K343*'6. INPUT PROJECT'!$L343</f>
        <v>0</v>
      </c>
      <c r="Z114" s="297">
        <f>'13. NTT BC'!Z$72*'6. INPUT PROJECT'!$K343*'6. INPUT PROJECT'!$L343</f>
        <v>0</v>
      </c>
      <c r="AA114" s="297">
        <f>'13. NTT BC'!AA$72*'6. INPUT PROJECT'!$K343*'6. INPUT PROJECT'!$L343</f>
        <v>0</v>
      </c>
      <c r="AB114" s="297">
        <f>'13. NTT BC'!AB$72*'6. INPUT PROJECT'!$K343*'6. INPUT PROJECT'!$L343</f>
        <v>0</v>
      </c>
      <c r="AC114" s="297">
        <f>'13. NTT BC'!AC$72*'6. INPUT PROJECT'!$K343*'6. INPUT PROJECT'!$L343</f>
        <v>0</v>
      </c>
      <c r="AD114" s="297">
        <f>'13. NTT BC'!AD$72*'6. INPUT PROJECT'!$K343*'6. INPUT PROJECT'!$L343</f>
        <v>0</v>
      </c>
      <c r="AE114" s="297">
        <f>'13. NTT BC'!AE$72*'6. INPUT PROJECT'!$K343*'6. INPUT PROJECT'!$L343</f>
        <v>0</v>
      </c>
      <c r="AF114" s="297">
        <f>'13. NTT BC'!AF$72*'6. INPUT PROJECT'!$K343*'6. INPUT PROJECT'!$L343</f>
        <v>0</v>
      </c>
      <c r="AG114" s="297">
        <f>'13. NTT BC'!AG$72*'6. INPUT PROJECT'!$K343*'6. INPUT PROJECT'!$L343</f>
        <v>0</v>
      </c>
      <c r="AH114" s="297">
        <f>'13. NTT BC'!AH$72*'6. INPUT PROJECT'!$K343*'6. INPUT PROJECT'!$L343</f>
        <v>0</v>
      </c>
      <c r="AI114" s="297">
        <f>'13. NTT BC'!AI$72*'6. INPUT PROJECT'!$K343*'6. INPUT PROJECT'!$L343</f>
        <v>0</v>
      </c>
      <c r="AJ114" s="297">
        <f>'13. NTT BC'!AJ$72*'6. INPUT PROJECT'!$K343*'6. INPUT PROJECT'!$L343</f>
        <v>0</v>
      </c>
      <c r="AK114" s="297">
        <f>'13. NTT BC'!AK$72*'6. INPUT PROJECT'!$K343*'6. INPUT PROJECT'!$L343</f>
        <v>0</v>
      </c>
      <c r="AL114" s="297">
        <f>'13. NTT BC'!AL$72*'6. INPUT PROJECT'!$K343*'6. INPUT PROJECT'!$L343</f>
        <v>0</v>
      </c>
      <c r="AM114" s="297">
        <f>'13. NTT BC'!AM$72*'6. INPUT PROJECT'!$K343*'6. INPUT PROJECT'!$L343</f>
        <v>0</v>
      </c>
      <c r="AN114" s="297">
        <f>'13. NTT BC'!AN$72*'6. INPUT PROJECT'!$K343*'6. INPUT PROJECT'!$L343</f>
        <v>0</v>
      </c>
      <c r="AO114" s="297">
        <f>'13. NTT BC'!AO$72*'6. INPUT PROJECT'!$K343*'6. INPUT PROJECT'!$L343</f>
        <v>0</v>
      </c>
      <c r="AP114" s="297">
        <f>'13. NTT BC'!AP$72*'6. INPUT PROJECT'!$K343*'6. INPUT PROJECT'!$L343</f>
        <v>0</v>
      </c>
      <c r="AQ114" s="297">
        <f>'13. NTT BC'!AQ$72*'6. INPUT PROJECT'!$K343*'6. INPUT PROJECT'!$L343</f>
        <v>0</v>
      </c>
      <c r="AR114" s="297">
        <f>'13. NTT BC'!AR$72*'6. INPUT PROJECT'!$K343*'6. INPUT PROJECT'!$L343</f>
        <v>0</v>
      </c>
      <c r="AS114" s="297">
        <f>'13. NTT BC'!AS$72*'6. INPUT PROJECT'!$K343*'6. INPUT PROJECT'!$L343</f>
        <v>0</v>
      </c>
      <c r="AT114" s="297">
        <f>'13. NTT BC'!AT$72*'6. INPUT PROJECT'!$K343*'6. INPUT PROJECT'!$L343</f>
        <v>0</v>
      </c>
      <c r="AU114" s="297">
        <f>'13. NTT BC'!AU$72*'6. INPUT PROJECT'!$K343*'6. INPUT PROJECT'!$L343</f>
        <v>0</v>
      </c>
      <c r="AV114" s="297">
        <f>'13. NTT BC'!AV$72*'6. INPUT PROJECT'!$K343*'6. INPUT PROJECT'!$L343</f>
        <v>0</v>
      </c>
      <c r="AW114" s="297">
        <f>'13. NTT BC'!AW$72*'6. INPUT PROJECT'!$K343*'6. INPUT PROJECT'!$L343</f>
        <v>0</v>
      </c>
      <c r="AX114" s="297">
        <f>'13. NTT BC'!AX$72*'6. INPUT PROJECT'!$K343*'6. INPUT PROJECT'!$L343</f>
        <v>0</v>
      </c>
      <c r="AY114" s="297">
        <f>'13. NTT BC'!AY$72*'6. INPUT PROJECT'!$K343*'6. INPUT PROJECT'!$L343</f>
        <v>0</v>
      </c>
      <c r="AZ114" s="297">
        <f>'13. NTT BC'!AZ$72*'6. INPUT PROJECT'!$K343*'6. INPUT PROJECT'!$L343</f>
        <v>0</v>
      </c>
      <c r="BA114" s="297">
        <f>'13. NTT BC'!BA$72*'6. INPUT PROJECT'!$K343*'6. INPUT PROJECT'!$L343</f>
        <v>0</v>
      </c>
      <c r="BB114" s="297">
        <f>'13. NTT BC'!BB$72*'6. INPUT PROJECT'!$K343*'6. INPUT PROJECT'!$L343</f>
        <v>0</v>
      </c>
      <c r="BC114" s="297">
        <f>'13. NTT BC'!BC$72*'6. INPUT PROJECT'!$K343*'6. INPUT PROJECT'!$L343</f>
        <v>0</v>
      </c>
      <c r="BD114" s="297">
        <f>'13. NTT BC'!BD$72*'6. INPUT PROJECT'!$K343*'6. INPUT PROJECT'!$L343</f>
        <v>0</v>
      </c>
      <c r="BE114" s="297">
        <f>'13. NTT BC'!BE$72*'6. INPUT PROJECT'!$K343*'6. INPUT PROJECT'!$L343</f>
        <v>0</v>
      </c>
      <c r="BF114" s="297">
        <f>'13. NTT BC'!BF$72*'6. INPUT PROJECT'!$K343*'6. INPUT PROJECT'!$L343</f>
        <v>0</v>
      </c>
      <c r="BG114" s="297">
        <f>'13. NTT BC'!BG$72*'6. INPUT PROJECT'!$K343*'6. INPUT PROJECT'!$L343</f>
        <v>0</v>
      </c>
      <c r="BH114" s="297">
        <f>'13. NTT BC'!BH$72*'6. INPUT PROJECT'!$K343*'6. INPUT PROJECT'!$L343</f>
        <v>0</v>
      </c>
      <c r="BI114" s="297">
        <f>'13. NTT BC'!BI$72*'6. INPUT PROJECT'!$K343*'6. INPUT PROJECT'!$L343</f>
        <v>0</v>
      </c>
      <c r="BJ114" s="297">
        <f>'13. NTT BC'!BJ$72*'6. INPUT PROJECT'!$K343*'6. INPUT PROJECT'!$L343</f>
        <v>0</v>
      </c>
      <c r="BK114" s="297">
        <f>'13. NTT BC'!BK$72*'6. INPUT PROJECT'!$K343*'6. INPUT PROJECT'!$L343</f>
        <v>0</v>
      </c>
      <c r="BL114" s="297">
        <f>'13. NTT BC'!BL$72*'6. INPUT PROJECT'!$K343*'6. INPUT PROJECT'!$L343</f>
        <v>0</v>
      </c>
      <c r="BM114" s="297">
        <f>'13. NTT BC'!BM$72*'6. INPUT PROJECT'!$K343*'6. INPUT PROJECT'!$L343</f>
        <v>0</v>
      </c>
      <c r="BN114" s="297">
        <f>'13. NTT BC'!BN$72*'6. INPUT PROJECT'!$K343*'6. INPUT PROJECT'!$L343</f>
        <v>0</v>
      </c>
      <c r="BO114" s="297">
        <f>'13. NTT BC'!BO$72*'6. INPUT PROJECT'!$K343*'6. INPUT PROJECT'!$L343</f>
        <v>0</v>
      </c>
      <c r="BP114" s="297">
        <f>'13. NTT BC'!BP$72*'6. INPUT PROJECT'!$K343*'6. INPUT PROJECT'!$L343</f>
        <v>0</v>
      </c>
      <c r="BQ114" s="297">
        <f>'13. NTT BC'!BQ$72*'6. INPUT PROJECT'!$K343*'6. INPUT PROJECT'!$L343</f>
        <v>0</v>
      </c>
      <c r="BR114" s="297">
        <f>'13. NTT BC'!BR$72*'6. INPUT PROJECT'!$K343*'6. INPUT PROJECT'!$L343</f>
        <v>0</v>
      </c>
      <c r="BS114" s="297">
        <f>'13. NTT BC'!BS$72*'6. INPUT PROJECT'!$K343*'6. INPUT PROJECT'!$L343</f>
        <v>0</v>
      </c>
    </row>
    <row r="115" spans="1:71" s="80" customFormat="1" ht="16" outlineLevel="2">
      <c r="A115" s="83"/>
      <c r="B115" s="368" t="str">
        <f>'6. INPUT PROJECT'!D344</f>
        <v>Project-5.2.3-Item #5</v>
      </c>
      <c r="C115" s="368">
        <f>'6. INPUT PROJECT'!F344</f>
        <v>0</v>
      </c>
      <c r="D115"/>
      <c r="E115" s="297">
        <f t="shared" si="73"/>
        <v>0</v>
      </c>
      <c r="F115" s="297">
        <f t="shared" si="85"/>
        <v>0</v>
      </c>
      <c r="G115" s="297">
        <f t="shared" si="86"/>
        <v>0</v>
      </c>
      <c r="H115" s="297">
        <f t="shared" si="87"/>
        <v>0</v>
      </c>
      <c r="I115" s="297">
        <f t="shared" si="88"/>
        <v>0</v>
      </c>
      <c r="J115" s="297">
        <f t="shared" si="89"/>
        <v>0</v>
      </c>
      <c r="K115"/>
      <c r="L115" s="297">
        <f>'13. NTT BC'!L$72*'6. INPUT PROJECT'!$K344*'6. INPUT PROJECT'!$L344</f>
        <v>0</v>
      </c>
      <c r="M115" s="297">
        <f>'13. NTT BC'!M$72*'6. INPUT PROJECT'!$K344*'6. INPUT PROJECT'!$L344</f>
        <v>0</v>
      </c>
      <c r="N115" s="297">
        <f>'13. NTT BC'!N$72*'6. INPUT PROJECT'!$K344*'6. INPUT PROJECT'!$L344</f>
        <v>0</v>
      </c>
      <c r="O115" s="297">
        <f>'13. NTT BC'!O$72*'6. INPUT PROJECT'!$K344*'6. INPUT PROJECT'!$L344</f>
        <v>0</v>
      </c>
      <c r="P115" s="297">
        <f>'13. NTT BC'!P$72*'6. INPUT PROJECT'!$K344*'6. INPUT PROJECT'!$L344</f>
        <v>0</v>
      </c>
      <c r="Q115" s="297">
        <f>'13. NTT BC'!Q$72*'6. INPUT PROJECT'!$K344*'6. INPUT PROJECT'!$L344</f>
        <v>0</v>
      </c>
      <c r="R115" s="297">
        <f>'13. NTT BC'!R$72*'6. INPUT PROJECT'!$K344*'6. INPUT PROJECT'!$L344</f>
        <v>0</v>
      </c>
      <c r="S115" s="297">
        <f>'13. NTT BC'!S$72*'6. INPUT PROJECT'!$K344*'6. INPUT PROJECT'!$L344</f>
        <v>0</v>
      </c>
      <c r="T115" s="297">
        <f>'13. NTT BC'!T$72*'6. INPUT PROJECT'!$K344*'6. INPUT PROJECT'!$L344</f>
        <v>0</v>
      </c>
      <c r="U115" s="297">
        <f>'13. NTT BC'!U$72*'6. INPUT PROJECT'!$K344*'6. INPUT PROJECT'!$L344</f>
        <v>0</v>
      </c>
      <c r="V115" s="297">
        <f>'13. NTT BC'!V$72*'6. INPUT PROJECT'!$K344*'6. INPUT PROJECT'!$L344</f>
        <v>0</v>
      </c>
      <c r="W115" s="297">
        <f>'13. NTT BC'!W$72*'6. INPUT PROJECT'!$K344*'6. INPUT PROJECT'!$L344</f>
        <v>0</v>
      </c>
      <c r="X115" s="297">
        <f>'13. NTT BC'!X$72*'6. INPUT PROJECT'!$K344*'6. INPUT PROJECT'!$L344</f>
        <v>0</v>
      </c>
      <c r="Y115" s="297">
        <f>'13. NTT BC'!Y$72*'6. INPUT PROJECT'!$K344*'6. INPUT PROJECT'!$L344</f>
        <v>0</v>
      </c>
      <c r="Z115" s="297">
        <f>'13. NTT BC'!Z$72*'6. INPUT PROJECT'!$K344*'6. INPUT PROJECT'!$L344</f>
        <v>0</v>
      </c>
      <c r="AA115" s="297">
        <f>'13. NTT BC'!AA$72*'6. INPUT PROJECT'!$K344*'6. INPUT PROJECT'!$L344</f>
        <v>0</v>
      </c>
      <c r="AB115" s="297">
        <f>'13. NTT BC'!AB$72*'6. INPUT PROJECT'!$K344*'6. INPUT PROJECT'!$L344</f>
        <v>0</v>
      </c>
      <c r="AC115" s="297">
        <f>'13. NTT BC'!AC$72*'6. INPUT PROJECT'!$K344*'6. INPUT PROJECT'!$L344</f>
        <v>0</v>
      </c>
      <c r="AD115" s="297">
        <f>'13. NTT BC'!AD$72*'6. INPUT PROJECT'!$K344*'6. INPUT PROJECT'!$L344</f>
        <v>0</v>
      </c>
      <c r="AE115" s="297">
        <f>'13. NTT BC'!AE$72*'6. INPUT PROJECT'!$K344*'6. INPUT PROJECT'!$L344</f>
        <v>0</v>
      </c>
      <c r="AF115" s="297">
        <f>'13. NTT BC'!AF$72*'6. INPUT PROJECT'!$K344*'6. INPUT PROJECT'!$L344</f>
        <v>0</v>
      </c>
      <c r="AG115" s="297">
        <f>'13. NTT BC'!AG$72*'6. INPUT PROJECT'!$K344*'6. INPUT PROJECT'!$L344</f>
        <v>0</v>
      </c>
      <c r="AH115" s="297">
        <f>'13. NTT BC'!AH$72*'6. INPUT PROJECT'!$K344*'6. INPUT PROJECT'!$L344</f>
        <v>0</v>
      </c>
      <c r="AI115" s="297">
        <f>'13. NTT BC'!AI$72*'6. INPUT PROJECT'!$K344*'6. INPUT PROJECT'!$L344</f>
        <v>0</v>
      </c>
      <c r="AJ115" s="297">
        <f>'13. NTT BC'!AJ$72*'6. INPUT PROJECT'!$K344*'6. INPUT PROJECT'!$L344</f>
        <v>0</v>
      </c>
      <c r="AK115" s="297">
        <f>'13. NTT BC'!AK$72*'6. INPUT PROJECT'!$K344*'6. INPUT PROJECT'!$L344</f>
        <v>0</v>
      </c>
      <c r="AL115" s="297">
        <f>'13. NTT BC'!AL$72*'6. INPUT PROJECT'!$K344*'6. INPUT PROJECT'!$L344</f>
        <v>0</v>
      </c>
      <c r="AM115" s="297">
        <f>'13. NTT BC'!AM$72*'6. INPUT PROJECT'!$K344*'6. INPUT PROJECT'!$L344</f>
        <v>0</v>
      </c>
      <c r="AN115" s="297">
        <f>'13. NTT BC'!AN$72*'6. INPUT PROJECT'!$K344*'6. INPUT PROJECT'!$L344</f>
        <v>0</v>
      </c>
      <c r="AO115" s="297">
        <f>'13. NTT BC'!AO$72*'6. INPUT PROJECT'!$K344*'6. INPUT PROJECT'!$L344</f>
        <v>0</v>
      </c>
      <c r="AP115" s="297">
        <f>'13. NTT BC'!AP$72*'6. INPUT PROJECT'!$K344*'6. INPUT PROJECT'!$L344</f>
        <v>0</v>
      </c>
      <c r="AQ115" s="297">
        <f>'13. NTT BC'!AQ$72*'6. INPUT PROJECT'!$K344*'6. INPUT PROJECT'!$L344</f>
        <v>0</v>
      </c>
      <c r="AR115" s="297">
        <f>'13. NTT BC'!AR$72*'6. INPUT PROJECT'!$K344*'6. INPUT PROJECT'!$L344</f>
        <v>0</v>
      </c>
      <c r="AS115" s="297">
        <f>'13. NTT BC'!AS$72*'6. INPUT PROJECT'!$K344*'6. INPUT PROJECT'!$L344</f>
        <v>0</v>
      </c>
      <c r="AT115" s="297">
        <f>'13. NTT BC'!AT$72*'6. INPUT PROJECT'!$K344*'6. INPUT PROJECT'!$L344</f>
        <v>0</v>
      </c>
      <c r="AU115" s="297">
        <f>'13. NTT BC'!AU$72*'6. INPUT PROJECT'!$K344*'6. INPUT PROJECT'!$L344</f>
        <v>0</v>
      </c>
      <c r="AV115" s="297">
        <f>'13. NTT BC'!AV$72*'6. INPUT PROJECT'!$K344*'6. INPUT PROJECT'!$L344</f>
        <v>0</v>
      </c>
      <c r="AW115" s="297">
        <f>'13. NTT BC'!AW$72*'6. INPUT PROJECT'!$K344*'6. INPUT PROJECT'!$L344</f>
        <v>0</v>
      </c>
      <c r="AX115" s="297">
        <f>'13. NTT BC'!AX$72*'6. INPUT PROJECT'!$K344*'6. INPUT PROJECT'!$L344</f>
        <v>0</v>
      </c>
      <c r="AY115" s="297">
        <f>'13. NTT BC'!AY$72*'6. INPUT PROJECT'!$K344*'6. INPUT PROJECT'!$L344</f>
        <v>0</v>
      </c>
      <c r="AZ115" s="297">
        <f>'13. NTT BC'!AZ$72*'6. INPUT PROJECT'!$K344*'6. INPUT PROJECT'!$L344</f>
        <v>0</v>
      </c>
      <c r="BA115" s="297">
        <f>'13. NTT BC'!BA$72*'6. INPUT PROJECT'!$K344*'6. INPUT PROJECT'!$L344</f>
        <v>0</v>
      </c>
      <c r="BB115" s="297">
        <f>'13. NTT BC'!BB$72*'6. INPUT PROJECT'!$K344*'6. INPUT PROJECT'!$L344</f>
        <v>0</v>
      </c>
      <c r="BC115" s="297">
        <f>'13. NTT BC'!BC$72*'6. INPUT PROJECT'!$K344*'6. INPUT PROJECT'!$L344</f>
        <v>0</v>
      </c>
      <c r="BD115" s="297">
        <f>'13. NTT BC'!BD$72*'6. INPUT PROJECT'!$K344*'6. INPUT PROJECT'!$L344</f>
        <v>0</v>
      </c>
      <c r="BE115" s="297">
        <f>'13. NTT BC'!BE$72*'6. INPUT PROJECT'!$K344*'6. INPUT PROJECT'!$L344</f>
        <v>0</v>
      </c>
      <c r="BF115" s="297">
        <f>'13. NTT BC'!BF$72*'6. INPUT PROJECT'!$K344*'6. INPUT PROJECT'!$L344</f>
        <v>0</v>
      </c>
      <c r="BG115" s="297">
        <f>'13. NTT BC'!BG$72*'6. INPUT PROJECT'!$K344*'6. INPUT PROJECT'!$L344</f>
        <v>0</v>
      </c>
      <c r="BH115" s="297">
        <f>'13. NTT BC'!BH$72*'6. INPUT PROJECT'!$K344*'6. INPUT PROJECT'!$L344</f>
        <v>0</v>
      </c>
      <c r="BI115" s="297">
        <f>'13. NTT BC'!BI$72*'6. INPUT PROJECT'!$K344*'6. INPUT PROJECT'!$L344</f>
        <v>0</v>
      </c>
      <c r="BJ115" s="297">
        <f>'13. NTT BC'!BJ$72*'6. INPUT PROJECT'!$K344*'6. INPUT PROJECT'!$L344</f>
        <v>0</v>
      </c>
      <c r="BK115" s="297">
        <f>'13. NTT BC'!BK$72*'6. INPUT PROJECT'!$K344*'6. INPUT PROJECT'!$L344</f>
        <v>0</v>
      </c>
      <c r="BL115" s="297">
        <f>'13. NTT BC'!BL$72*'6. INPUT PROJECT'!$K344*'6. INPUT PROJECT'!$L344</f>
        <v>0</v>
      </c>
      <c r="BM115" s="297">
        <f>'13. NTT BC'!BM$72*'6. INPUT PROJECT'!$K344*'6. INPUT PROJECT'!$L344</f>
        <v>0</v>
      </c>
      <c r="BN115" s="297">
        <f>'13. NTT BC'!BN$72*'6. INPUT PROJECT'!$K344*'6. INPUT PROJECT'!$L344</f>
        <v>0</v>
      </c>
      <c r="BO115" s="297">
        <f>'13. NTT BC'!BO$72*'6. INPUT PROJECT'!$K344*'6. INPUT PROJECT'!$L344</f>
        <v>0</v>
      </c>
      <c r="BP115" s="297">
        <f>'13. NTT BC'!BP$72*'6. INPUT PROJECT'!$K344*'6. INPUT PROJECT'!$L344</f>
        <v>0</v>
      </c>
      <c r="BQ115" s="297">
        <f>'13. NTT BC'!BQ$72*'6. INPUT PROJECT'!$K344*'6. INPUT PROJECT'!$L344</f>
        <v>0</v>
      </c>
      <c r="BR115" s="297">
        <f>'13. NTT BC'!BR$72*'6. INPUT PROJECT'!$K344*'6. INPUT PROJECT'!$L344</f>
        <v>0</v>
      </c>
      <c r="BS115" s="297">
        <f>'13. NTT BC'!BS$72*'6. INPUT PROJECT'!$K344*'6. INPUT PROJECT'!$L344</f>
        <v>0</v>
      </c>
    </row>
    <row r="116" spans="1:71" s="80" customFormat="1" ht="16" outlineLevel="2">
      <c r="A116" s="83"/>
      <c r="B116" s="368" t="str">
        <f>'6. INPUT PROJECT'!D345</f>
        <v>Project-5.2.3-Item #6</v>
      </c>
      <c r="C116" s="368">
        <f>'6. INPUT PROJECT'!F345</f>
        <v>0</v>
      </c>
      <c r="D116"/>
      <c r="E116" s="297">
        <f t="shared" ref="E116:E144" si="94">F116+G116+H116+I116+J116</f>
        <v>0</v>
      </c>
      <c r="F116" s="297">
        <f t="shared" si="85"/>
        <v>0</v>
      </c>
      <c r="G116" s="297">
        <f t="shared" si="86"/>
        <v>0</v>
      </c>
      <c r="H116" s="297">
        <f t="shared" si="87"/>
        <v>0</v>
      </c>
      <c r="I116" s="297">
        <f t="shared" si="88"/>
        <v>0</v>
      </c>
      <c r="J116" s="297">
        <f t="shared" si="89"/>
        <v>0</v>
      </c>
      <c r="K116"/>
      <c r="L116" s="297">
        <f>'13. NTT BC'!L$72*'6. INPUT PROJECT'!$K345*'6. INPUT PROJECT'!$L345</f>
        <v>0</v>
      </c>
      <c r="M116" s="297">
        <f>'13. NTT BC'!M$72*'6. INPUT PROJECT'!$K345*'6. INPUT PROJECT'!$L345</f>
        <v>0</v>
      </c>
      <c r="N116" s="297">
        <f>'13. NTT BC'!N$72*'6. INPUT PROJECT'!$K345*'6. INPUT PROJECT'!$L345</f>
        <v>0</v>
      </c>
      <c r="O116" s="297">
        <f>'13. NTT BC'!O$72*'6. INPUT PROJECT'!$K345*'6. INPUT PROJECT'!$L345</f>
        <v>0</v>
      </c>
      <c r="P116" s="297">
        <f>'13. NTT BC'!P$72*'6. INPUT PROJECT'!$K345*'6. INPUT PROJECT'!$L345</f>
        <v>0</v>
      </c>
      <c r="Q116" s="297">
        <f>'13. NTT BC'!Q$72*'6. INPUT PROJECT'!$K345*'6. INPUT PROJECT'!$L345</f>
        <v>0</v>
      </c>
      <c r="R116" s="297">
        <f>'13. NTT BC'!R$72*'6. INPUT PROJECT'!$K345*'6. INPUT PROJECT'!$L345</f>
        <v>0</v>
      </c>
      <c r="S116" s="297">
        <f>'13. NTT BC'!S$72*'6. INPUT PROJECT'!$K345*'6. INPUT PROJECT'!$L345</f>
        <v>0</v>
      </c>
      <c r="T116" s="297">
        <f>'13. NTT BC'!T$72*'6. INPUT PROJECT'!$K345*'6. INPUT PROJECT'!$L345</f>
        <v>0</v>
      </c>
      <c r="U116" s="297">
        <f>'13. NTT BC'!U$72*'6. INPUT PROJECT'!$K345*'6. INPUT PROJECT'!$L345</f>
        <v>0</v>
      </c>
      <c r="V116" s="297">
        <f>'13. NTT BC'!V$72*'6. INPUT PROJECT'!$K345*'6. INPUT PROJECT'!$L345</f>
        <v>0</v>
      </c>
      <c r="W116" s="297">
        <f>'13. NTT BC'!W$72*'6. INPUT PROJECT'!$K345*'6. INPUT PROJECT'!$L345</f>
        <v>0</v>
      </c>
      <c r="X116" s="297">
        <f>'13. NTT BC'!X$72*'6. INPUT PROJECT'!$K345*'6. INPUT PROJECT'!$L345</f>
        <v>0</v>
      </c>
      <c r="Y116" s="297">
        <f>'13. NTT BC'!Y$72*'6. INPUT PROJECT'!$K345*'6. INPUT PROJECT'!$L345</f>
        <v>0</v>
      </c>
      <c r="Z116" s="297">
        <f>'13. NTT BC'!Z$72*'6. INPUT PROJECT'!$K345*'6. INPUT PROJECT'!$L345</f>
        <v>0</v>
      </c>
      <c r="AA116" s="297">
        <f>'13. NTT BC'!AA$72*'6. INPUT PROJECT'!$K345*'6. INPUT PROJECT'!$L345</f>
        <v>0</v>
      </c>
      <c r="AB116" s="297">
        <f>'13. NTT BC'!AB$72*'6. INPUT PROJECT'!$K345*'6. INPUT PROJECT'!$L345</f>
        <v>0</v>
      </c>
      <c r="AC116" s="297">
        <f>'13. NTT BC'!AC$72*'6. INPUT PROJECT'!$K345*'6. INPUT PROJECT'!$L345</f>
        <v>0</v>
      </c>
      <c r="AD116" s="297">
        <f>'13. NTT BC'!AD$72*'6. INPUT PROJECT'!$K345*'6. INPUT PROJECT'!$L345</f>
        <v>0</v>
      </c>
      <c r="AE116" s="297">
        <f>'13. NTT BC'!AE$72*'6. INPUT PROJECT'!$K345*'6. INPUT PROJECT'!$L345</f>
        <v>0</v>
      </c>
      <c r="AF116" s="297">
        <f>'13. NTT BC'!AF$72*'6. INPUT PROJECT'!$K345*'6. INPUT PROJECT'!$L345</f>
        <v>0</v>
      </c>
      <c r="AG116" s="297">
        <f>'13. NTT BC'!AG$72*'6. INPUT PROJECT'!$K345*'6. INPUT PROJECT'!$L345</f>
        <v>0</v>
      </c>
      <c r="AH116" s="297">
        <f>'13. NTT BC'!AH$72*'6. INPUT PROJECT'!$K345*'6. INPUT PROJECT'!$L345</f>
        <v>0</v>
      </c>
      <c r="AI116" s="297">
        <f>'13. NTT BC'!AI$72*'6. INPUT PROJECT'!$K345*'6. INPUT PROJECT'!$L345</f>
        <v>0</v>
      </c>
      <c r="AJ116" s="297">
        <f>'13. NTT BC'!AJ$72*'6. INPUT PROJECT'!$K345*'6. INPUT PROJECT'!$L345</f>
        <v>0</v>
      </c>
      <c r="AK116" s="297">
        <f>'13. NTT BC'!AK$72*'6. INPUT PROJECT'!$K345*'6. INPUT PROJECT'!$L345</f>
        <v>0</v>
      </c>
      <c r="AL116" s="297">
        <f>'13. NTT BC'!AL$72*'6. INPUT PROJECT'!$K345*'6. INPUT PROJECT'!$L345</f>
        <v>0</v>
      </c>
      <c r="AM116" s="297">
        <f>'13. NTT BC'!AM$72*'6. INPUT PROJECT'!$K345*'6. INPUT PROJECT'!$L345</f>
        <v>0</v>
      </c>
      <c r="AN116" s="297">
        <f>'13. NTT BC'!AN$72*'6. INPUT PROJECT'!$K345*'6. INPUT PROJECT'!$L345</f>
        <v>0</v>
      </c>
      <c r="AO116" s="297">
        <f>'13. NTT BC'!AO$72*'6. INPUT PROJECT'!$K345*'6. INPUT PROJECT'!$L345</f>
        <v>0</v>
      </c>
      <c r="AP116" s="297">
        <f>'13. NTT BC'!AP$72*'6. INPUT PROJECT'!$K345*'6. INPUT PROJECT'!$L345</f>
        <v>0</v>
      </c>
      <c r="AQ116" s="297">
        <f>'13. NTT BC'!AQ$72*'6. INPUT PROJECT'!$K345*'6. INPUT PROJECT'!$L345</f>
        <v>0</v>
      </c>
      <c r="AR116" s="297">
        <f>'13. NTT BC'!AR$72*'6. INPUT PROJECT'!$K345*'6. INPUT PROJECT'!$L345</f>
        <v>0</v>
      </c>
      <c r="AS116" s="297">
        <f>'13. NTT BC'!AS$72*'6. INPUT PROJECT'!$K345*'6. INPUT PROJECT'!$L345</f>
        <v>0</v>
      </c>
      <c r="AT116" s="297">
        <f>'13. NTT BC'!AT$72*'6. INPUT PROJECT'!$K345*'6. INPUT PROJECT'!$L345</f>
        <v>0</v>
      </c>
      <c r="AU116" s="297">
        <f>'13. NTT BC'!AU$72*'6. INPUT PROJECT'!$K345*'6. INPUT PROJECT'!$L345</f>
        <v>0</v>
      </c>
      <c r="AV116" s="297">
        <f>'13. NTT BC'!AV$72*'6. INPUT PROJECT'!$K345*'6. INPUT PROJECT'!$L345</f>
        <v>0</v>
      </c>
      <c r="AW116" s="297">
        <f>'13. NTT BC'!AW$72*'6. INPUT PROJECT'!$K345*'6. INPUT PROJECT'!$L345</f>
        <v>0</v>
      </c>
      <c r="AX116" s="297">
        <f>'13. NTT BC'!AX$72*'6. INPUT PROJECT'!$K345*'6. INPUT PROJECT'!$L345</f>
        <v>0</v>
      </c>
      <c r="AY116" s="297">
        <f>'13. NTT BC'!AY$72*'6. INPUT PROJECT'!$K345*'6. INPUT PROJECT'!$L345</f>
        <v>0</v>
      </c>
      <c r="AZ116" s="297">
        <f>'13. NTT BC'!AZ$72*'6. INPUT PROJECT'!$K345*'6. INPUT PROJECT'!$L345</f>
        <v>0</v>
      </c>
      <c r="BA116" s="297">
        <f>'13. NTT BC'!BA$72*'6. INPUT PROJECT'!$K345*'6. INPUT PROJECT'!$L345</f>
        <v>0</v>
      </c>
      <c r="BB116" s="297">
        <f>'13. NTT BC'!BB$72*'6. INPUT PROJECT'!$K345*'6. INPUT PROJECT'!$L345</f>
        <v>0</v>
      </c>
      <c r="BC116" s="297">
        <f>'13. NTT BC'!BC$72*'6. INPUT PROJECT'!$K345*'6. INPUT PROJECT'!$L345</f>
        <v>0</v>
      </c>
      <c r="BD116" s="297">
        <f>'13. NTT BC'!BD$72*'6. INPUT PROJECT'!$K345*'6. INPUT PROJECT'!$L345</f>
        <v>0</v>
      </c>
      <c r="BE116" s="297">
        <f>'13. NTT BC'!BE$72*'6. INPUT PROJECT'!$K345*'6. INPUT PROJECT'!$L345</f>
        <v>0</v>
      </c>
      <c r="BF116" s="297">
        <f>'13. NTT BC'!BF$72*'6. INPUT PROJECT'!$K345*'6. INPUT PROJECT'!$L345</f>
        <v>0</v>
      </c>
      <c r="BG116" s="297">
        <f>'13. NTT BC'!BG$72*'6. INPUT PROJECT'!$K345*'6. INPUT PROJECT'!$L345</f>
        <v>0</v>
      </c>
      <c r="BH116" s="297">
        <f>'13. NTT BC'!BH$72*'6. INPUT PROJECT'!$K345*'6. INPUT PROJECT'!$L345</f>
        <v>0</v>
      </c>
      <c r="BI116" s="297">
        <f>'13. NTT BC'!BI$72*'6. INPUT PROJECT'!$K345*'6. INPUT PROJECT'!$L345</f>
        <v>0</v>
      </c>
      <c r="BJ116" s="297">
        <f>'13. NTT BC'!BJ$72*'6. INPUT PROJECT'!$K345*'6. INPUT PROJECT'!$L345</f>
        <v>0</v>
      </c>
      <c r="BK116" s="297">
        <f>'13. NTT BC'!BK$72*'6. INPUT PROJECT'!$K345*'6. INPUT PROJECT'!$L345</f>
        <v>0</v>
      </c>
      <c r="BL116" s="297">
        <f>'13. NTT BC'!BL$72*'6. INPUT PROJECT'!$K345*'6. INPUT PROJECT'!$L345</f>
        <v>0</v>
      </c>
      <c r="BM116" s="297">
        <f>'13. NTT BC'!BM$72*'6. INPUT PROJECT'!$K345*'6. INPUT PROJECT'!$L345</f>
        <v>0</v>
      </c>
      <c r="BN116" s="297">
        <f>'13. NTT BC'!BN$72*'6. INPUT PROJECT'!$K345*'6. INPUT PROJECT'!$L345</f>
        <v>0</v>
      </c>
      <c r="BO116" s="297">
        <f>'13. NTT BC'!BO$72*'6. INPUT PROJECT'!$K345*'6. INPUT PROJECT'!$L345</f>
        <v>0</v>
      </c>
      <c r="BP116" s="297">
        <f>'13. NTT BC'!BP$72*'6. INPUT PROJECT'!$K345*'6. INPUT PROJECT'!$L345</f>
        <v>0</v>
      </c>
      <c r="BQ116" s="297">
        <f>'13. NTT BC'!BQ$72*'6. INPUT PROJECT'!$K345*'6. INPUT PROJECT'!$L345</f>
        <v>0</v>
      </c>
      <c r="BR116" s="297">
        <f>'13. NTT BC'!BR$72*'6. INPUT PROJECT'!$K345*'6. INPUT PROJECT'!$L345</f>
        <v>0</v>
      </c>
      <c r="BS116" s="297">
        <f>'13. NTT BC'!BS$72*'6. INPUT PROJECT'!$K345*'6. INPUT PROJECT'!$L345</f>
        <v>0</v>
      </c>
    </row>
    <row r="117" spans="1:71" s="80" customFormat="1" ht="16" outlineLevel="2">
      <c r="A117" s="83"/>
      <c r="B117" s="368" t="str">
        <f>'6. INPUT PROJECT'!D346</f>
        <v>Project-5.2.3-Item #7</v>
      </c>
      <c r="C117" s="368">
        <f>'6. INPUT PROJECT'!F346</f>
        <v>0</v>
      </c>
      <c r="D117"/>
      <c r="E117" s="297">
        <f t="shared" si="94"/>
        <v>0</v>
      </c>
      <c r="F117" s="297">
        <f t="shared" si="85"/>
        <v>0</v>
      </c>
      <c r="G117" s="297">
        <f t="shared" si="86"/>
        <v>0</v>
      </c>
      <c r="H117" s="297">
        <f t="shared" si="87"/>
        <v>0</v>
      </c>
      <c r="I117" s="297">
        <f t="shared" si="88"/>
        <v>0</v>
      </c>
      <c r="J117" s="297">
        <f t="shared" si="89"/>
        <v>0</v>
      </c>
      <c r="K117"/>
      <c r="L117" s="297">
        <f>'13. NTT BC'!L$72*'6. INPUT PROJECT'!$K346*'6. INPUT PROJECT'!$L346</f>
        <v>0</v>
      </c>
      <c r="M117" s="297">
        <f>'13. NTT BC'!M$72*'6. INPUT PROJECT'!$K346*'6. INPUT PROJECT'!$L346</f>
        <v>0</v>
      </c>
      <c r="N117" s="297">
        <f>'13. NTT BC'!N$72*'6. INPUT PROJECT'!$K346*'6. INPUT PROJECT'!$L346</f>
        <v>0</v>
      </c>
      <c r="O117" s="297">
        <f>'13. NTT BC'!O$72*'6. INPUT PROJECT'!$K346*'6. INPUT PROJECT'!$L346</f>
        <v>0</v>
      </c>
      <c r="P117" s="297">
        <f>'13. NTT BC'!P$72*'6. INPUT PROJECT'!$K346*'6. INPUT PROJECT'!$L346</f>
        <v>0</v>
      </c>
      <c r="Q117" s="297">
        <f>'13. NTT BC'!Q$72*'6. INPUT PROJECT'!$K346*'6. INPUT PROJECT'!$L346</f>
        <v>0</v>
      </c>
      <c r="R117" s="297">
        <f>'13. NTT BC'!R$72*'6. INPUT PROJECT'!$K346*'6. INPUT PROJECT'!$L346</f>
        <v>0</v>
      </c>
      <c r="S117" s="297">
        <f>'13. NTT BC'!S$72*'6. INPUT PROJECT'!$K346*'6. INPUT PROJECT'!$L346</f>
        <v>0</v>
      </c>
      <c r="T117" s="297">
        <f>'13. NTT BC'!T$72*'6. INPUT PROJECT'!$K346*'6. INPUT PROJECT'!$L346</f>
        <v>0</v>
      </c>
      <c r="U117" s="297">
        <f>'13. NTT BC'!U$72*'6. INPUT PROJECT'!$K346*'6. INPUT PROJECT'!$L346</f>
        <v>0</v>
      </c>
      <c r="V117" s="297">
        <f>'13. NTT BC'!V$72*'6. INPUT PROJECT'!$K346*'6. INPUT PROJECT'!$L346</f>
        <v>0</v>
      </c>
      <c r="W117" s="297">
        <f>'13. NTT BC'!W$72*'6. INPUT PROJECT'!$K346*'6. INPUT PROJECT'!$L346</f>
        <v>0</v>
      </c>
      <c r="X117" s="297">
        <f>'13. NTT BC'!X$72*'6. INPUT PROJECT'!$K346*'6. INPUT PROJECT'!$L346</f>
        <v>0</v>
      </c>
      <c r="Y117" s="297">
        <f>'13. NTT BC'!Y$72*'6. INPUT PROJECT'!$K346*'6. INPUT PROJECT'!$L346</f>
        <v>0</v>
      </c>
      <c r="Z117" s="297">
        <f>'13. NTT BC'!Z$72*'6. INPUT PROJECT'!$K346*'6. INPUT PROJECT'!$L346</f>
        <v>0</v>
      </c>
      <c r="AA117" s="297">
        <f>'13. NTT BC'!AA$72*'6. INPUT PROJECT'!$K346*'6. INPUT PROJECT'!$L346</f>
        <v>0</v>
      </c>
      <c r="AB117" s="297">
        <f>'13. NTT BC'!AB$72*'6. INPUT PROJECT'!$K346*'6. INPUT PROJECT'!$L346</f>
        <v>0</v>
      </c>
      <c r="AC117" s="297">
        <f>'13. NTT BC'!AC$72*'6. INPUT PROJECT'!$K346*'6. INPUT PROJECT'!$L346</f>
        <v>0</v>
      </c>
      <c r="AD117" s="297">
        <f>'13. NTT BC'!AD$72*'6. INPUT PROJECT'!$K346*'6. INPUT PROJECT'!$L346</f>
        <v>0</v>
      </c>
      <c r="AE117" s="297">
        <f>'13. NTT BC'!AE$72*'6. INPUT PROJECT'!$K346*'6. INPUT PROJECT'!$L346</f>
        <v>0</v>
      </c>
      <c r="AF117" s="297">
        <f>'13. NTT BC'!AF$72*'6. INPUT PROJECT'!$K346*'6. INPUT PROJECT'!$L346</f>
        <v>0</v>
      </c>
      <c r="AG117" s="297">
        <f>'13. NTT BC'!AG$72*'6. INPUT PROJECT'!$K346*'6. INPUT PROJECT'!$L346</f>
        <v>0</v>
      </c>
      <c r="AH117" s="297">
        <f>'13. NTT BC'!AH$72*'6. INPUT PROJECT'!$K346*'6. INPUT PROJECT'!$L346</f>
        <v>0</v>
      </c>
      <c r="AI117" s="297">
        <f>'13. NTT BC'!AI$72*'6. INPUT PROJECT'!$K346*'6. INPUT PROJECT'!$L346</f>
        <v>0</v>
      </c>
      <c r="AJ117" s="297">
        <f>'13. NTT BC'!AJ$72*'6. INPUT PROJECT'!$K346*'6. INPUT PROJECT'!$L346</f>
        <v>0</v>
      </c>
      <c r="AK117" s="297">
        <f>'13. NTT BC'!AK$72*'6. INPUT PROJECT'!$K346*'6. INPUT PROJECT'!$L346</f>
        <v>0</v>
      </c>
      <c r="AL117" s="297">
        <f>'13. NTT BC'!AL$72*'6. INPUT PROJECT'!$K346*'6. INPUT PROJECT'!$L346</f>
        <v>0</v>
      </c>
      <c r="AM117" s="297">
        <f>'13. NTT BC'!AM$72*'6. INPUT PROJECT'!$K346*'6. INPUT PROJECT'!$L346</f>
        <v>0</v>
      </c>
      <c r="AN117" s="297">
        <f>'13. NTT BC'!AN$72*'6. INPUT PROJECT'!$K346*'6. INPUT PROJECT'!$L346</f>
        <v>0</v>
      </c>
      <c r="AO117" s="297">
        <f>'13. NTT BC'!AO$72*'6. INPUT PROJECT'!$K346*'6. INPUT PROJECT'!$L346</f>
        <v>0</v>
      </c>
      <c r="AP117" s="297">
        <f>'13. NTT BC'!AP$72*'6. INPUT PROJECT'!$K346*'6. INPUT PROJECT'!$L346</f>
        <v>0</v>
      </c>
      <c r="AQ117" s="297">
        <f>'13. NTT BC'!AQ$72*'6. INPUT PROJECT'!$K346*'6. INPUT PROJECT'!$L346</f>
        <v>0</v>
      </c>
      <c r="AR117" s="297">
        <f>'13. NTT BC'!AR$72*'6. INPUT PROJECT'!$K346*'6. INPUT PROJECT'!$L346</f>
        <v>0</v>
      </c>
      <c r="AS117" s="297">
        <f>'13. NTT BC'!AS$72*'6. INPUT PROJECT'!$K346*'6. INPUT PROJECT'!$L346</f>
        <v>0</v>
      </c>
      <c r="AT117" s="297">
        <f>'13. NTT BC'!AT$72*'6. INPUT PROJECT'!$K346*'6. INPUT PROJECT'!$L346</f>
        <v>0</v>
      </c>
      <c r="AU117" s="297">
        <f>'13. NTT BC'!AU$72*'6. INPUT PROJECT'!$K346*'6. INPUT PROJECT'!$L346</f>
        <v>0</v>
      </c>
      <c r="AV117" s="297">
        <f>'13. NTT BC'!AV$72*'6. INPUT PROJECT'!$K346*'6. INPUT PROJECT'!$L346</f>
        <v>0</v>
      </c>
      <c r="AW117" s="297">
        <f>'13. NTT BC'!AW$72*'6. INPUT PROJECT'!$K346*'6. INPUT PROJECT'!$L346</f>
        <v>0</v>
      </c>
      <c r="AX117" s="297">
        <f>'13. NTT BC'!AX$72*'6. INPUT PROJECT'!$K346*'6. INPUT PROJECT'!$L346</f>
        <v>0</v>
      </c>
      <c r="AY117" s="297">
        <f>'13. NTT BC'!AY$72*'6. INPUT PROJECT'!$K346*'6. INPUT PROJECT'!$L346</f>
        <v>0</v>
      </c>
      <c r="AZ117" s="297">
        <f>'13. NTT BC'!AZ$72*'6. INPUT PROJECT'!$K346*'6. INPUT PROJECT'!$L346</f>
        <v>0</v>
      </c>
      <c r="BA117" s="297">
        <f>'13. NTT BC'!BA$72*'6. INPUT PROJECT'!$K346*'6. INPUT PROJECT'!$L346</f>
        <v>0</v>
      </c>
      <c r="BB117" s="297">
        <f>'13. NTT BC'!BB$72*'6. INPUT PROJECT'!$K346*'6. INPUT PROJECT'!$L346</f>
        <v>0</v>
      </c>
      <c r="BC117" s="297">
        <f>'13. NTT BC'!BC$72*'6. INPUT PROJECT'!$K346*'6. INPUT PROJECT'!$L346</f>
        <v>0</v>
      </c>
      <c r="BD117" s="297">
        <f>'13. NTT BC'!BD$72*'6. INPUT PROJECT'!$K346*'6. INPUT PROJECT'!$L346</f>
        <v>0</v>
      </c>
      <c r="BE117" s="297">
        <f>'13. NTT BC'!BE$72*'6. INPUT PROJECT'!$K346*'6. INPUT PROJECT'!$L346</f>
        <v>0</v>
      </c>
      <c r="BF117" s="297">
        <f>'13. NTT BC'!BF$72*'6. INPUT PROJECT'!$K346*'6. INPUT PROJECT'!$L346</f>
        <v>0</v>
      </c>
      <c r="BG117" s="297">
        <f>'13. NTT BC'!BG$72*'6. INPUT PROJECT'!$K346*'6. INPUT PROJECT'!$L346</f>
        <v>0</v>
      </c>
      <c r="BH117" s="297">
        <f>'13. NTT BC'!BH$72*'6. INPUT PROJECT'!$K346*'6. INPUT PROJECT'!$L346</f>
        <v>0</v>
      </c>
      <c r="BI117" s="297">
        <f>'13. NTT BC'!BI$72*'6. INPUT PROJECT'!$K346*'6. INPUT PROJECT'!$L346</f>
        <v>0</v>
      </c>
      <c r="BJ117" s="297">
        <f>'13. NTT BC'!BJ$72*'6. INPUT PROJECT'!$K346*'6. INPUT PROJECT'!$L346</f>
        <v>0</v>
      </c>
      <c r="BK117" s="297">
        <f>'13. NTT BC'!BK$72*'6. INPUT PROJECT'!$K346*'6. INPUT PROJECT'!$L346</f>
        <v>0</v>
      </c>
      <c r="BL117" s="297">
        <f>'13. NTT BC'!BL$72*'6. INPUT PROJECT'!$K346*'6. INPUT PROJECT'!$L346</f>
        <v>0</v>
      </c>
      <c r="BM117" s="297">
        <f>'13. NTT BC'!BM$72*'6. INPUT PROJECT'!$K346*'6. INPUT PROJECT'!$L346</f>
        <v>0</v>
      </c>
      <c r="BN117" s="297">
        <f>'13. NTT BC'!BN$72*'6. INPUT PROJECT'!$K346*'6. INPUT PROJECT'!$L346</f>
        <v>0</v>
      </c>
      <c r="BO117" s="297">
        <f>'13. NTT BC'!BO$72*'6. INPUT PROJECT'!$K346*'6. INPUT PROJECT'!$L346</f>
        <v>0</v>
      </c>
      <c r="BP117" s="297">
        <f>'13. NTT BC'!BP$72*'6. INPUT PROJECT'!$K346*'6. INPUT PROJECT'!$L346</f>
        <v>0</v>
      </c>
      <c r="BQ117" s="297">
        <f>'13. NTT BC'!BQ$72*'6. INPUT PROJECT'!$K346*'6. INPUT PROJECT'!$L346</f>
        <v>0</v>
      </c>
      <c r="BR117" s="297">
        <f>'13. NTT BC'!BR$72*'6. INPUT PROJECT'!$K346*'6. INPUT PROJECT'!$L346</f>
        <v>0</v>
      </c>
      <c r="BS117" s="297">
        <f>'13. NTT BC'!BS$72*'6. INPUT PROJECT'!$K346*'6. INPUT PROJECT'!$L346</f>
        <v>0</v>
      </c>
    </row>
    <row r="118" spans="1:71" s="80" customFormat="1" ht="16" outlineLevel="2">
      <c r="A118" s="83"/>
      <c r="B118" s="368" t="str">
        <f>'6. INPUT PROJECT'!D347</f>
        <v>Project-5.2.3-Item #8</v>
      </c>
      <c r="C118" s="368">
        <f>'6. INPUT PROJECT'!F347</f>
        <v>0</v>
      </c>
      <c r="D118"/>
      <c r="E118" s="297">
        <f t="shared" si="94"/>
        <v>0</v>
      </c>
      <c r="F118" s="297">
        <f t="shared" si="85"/>
        <v>0</v>
      </c>
      <c r="G118" s="297">
        <f t="shared" si="86"/>
        <v>0</v>
      </c>
      <c r="H118" s="297">
        <f t="shared" si="87"/>
        <v>0</v>
      </c>
      <c r="I118" s="297">
        <f t="shared" si="88"/>
        <v>0</v>
      </c>
      <c r="J118" s="297">
        <f t="shared" si="89"/>
        <v>0</v>
      </c>
      <c r="K118"/>
      <c r="L118" s="297">
        <f>'13. NTT BC'!L$72*'6. INPUT PROJECT'!$K347*'6. INPUT PROJECT'!$L347</f>
        <v>0</v>
      </c>
      <c r="M118" s="297">
        <f>'13. NTT BC'!M$72*'6. INPUT PROJECT'!$K347*'6. INPUT PROJECT'!$L347</f>
        <v>0</v>
      </c>
      <c r="N118" s="297">
        <f>'13. NTT BC'!N$72*'6. INPUT PROJECT'!$K347*'6. INPUT PROJECT'!$L347</f>
        <v>0</v>
      </c>
      <c r="O118" s="297">
        <f>'13. NTT BC'!O$72*'6. INPUT PROJECT'!$K347*'6. INPUT PROJECT'!$L347</f>
        <v>0</v>
      </c>
      <c r="P118" s="297">
        <f>'13. NTT BC'!P$72*'6. INPUT PROJECT'!$K347*'6. INPUT PROJECT'!$L347</f>
        <v>0</v>
      </c>
      <c r="Q118" s="297">
        <f>'13. NTT BC'!Q$72*'6. INPUT PROJECT'!$K347*'6. INPUT PROJECT'!$L347</f>
        <v>0</v>
      </c>
      <c r="R118" s="297">
        <f>'13. NTT BC'!R$72*'6. INPUT PROJECT'!$K347*'6. INPUT PROJECT'!$L347</f>
        <v>0</v>
      </c>
      <c r="S118" s="297">
        <f>'13. NTT BC'!S$72*'6. INPUT PROJECT'!$K347*'6. INPUT PROJECT'!$L347</f>
        <v>0</v>
      </c>
      <c r="T118" s="297">
        <f>'13. NTT BC'!T$72*'6. INPUT PROJECT'!$K347*'6. INPUT PROJECT'!$L347</f>
        <v>0</v>
      </c>
      <c r="U118" s="297">
        <f>'13. NTT BC'!U$72*'6. INPUT PROJECT'!$K347*'6. INPUT PROJECT'!$L347</f>
        <v>0</v>
      </c>
      <c r="V118" s="297">
        <f>'13. NTT BC'!V$72*'6. INPUT PROJECT'!$K347*'6. INPUT PROJECT'!$L347</f>
        <v>0</v>
      </c>
      <c r="W118" s="297">
        <f>'13. NTT BC'!W$72*'6. INPUT PROJECT'!$K347*'6. INPUT PROJECT'!$L347</f>
        <v>0</v>
      </c>
      <c r="X118" s="297">
        <f>'13. NTT BC'!X$72*'6. INPUT PROJECT'!$K347*'6. INPUT PROJECT'!$L347</f>
        <v>0</v>
      </c>
      <c r="Y118" s="297">
        <f>'13. NTT BC'!Y$72*'6. INPUT PROJECT'!$K347*'6. INPUT PROJECT'!$L347</f>
        <v>0</v>
      </c>
      <c r="Z118" s="297">
        <f>'13. NTT BC'!Z$72*'6. INPUT PROJECT'!$K347*'6. INPUT PROJECT'!$L347</f>
        <v>0</v>
      </c>
      <c r="AA118" s="297">
        <f>'13. NTT BC'!AA$72*'6. INPUT PROJECT'!$K347*'6. INPUT PROJECT'!$L347</f>
        <v>0</v>
      </c>
      <c r="AB118" s="297">
        <f>'13. NTT BC'!AB$72*'6. INPUT PROJECT'!$K347*'6. INPUT PROJECT'!$L347</f>
        <v>0</v>
      </c>
      <c r="AC118" s="297">
        <f>'13. NTT BC'!AC$72*'6. INPUT PROJECT'!$K347*'6. INPUT PROJECT'!$L347</f>
        <v>0</v>
      </c>
      <c r="AD118" s="297">
        <f>'13. NTT BC'!AD$72*'6. INPUT PROJECT'!$K347*'6. INPUT PROJECT'!$L347</f>
        <v>0</v>
      </c>
      <c r="AE118" s="297">
        <f>'13. NTT BC'!AE$72*'6. INPUT PROJECT'!$K347*'6. INPUT PROJECT'!$L347</f>
        <v>0</v>
      </c>
      <c r="AF118" s="297">
        <f>'13. NTT BC'!AF$72*'6. INPUT PROJECT'!$K347*'6. INPUT PROJECT'!$L347</f>
        <v>0</v>
      </c>
      <c r="AG118" s="297">
        <f>'13. NTT BC'!AG$72*'6. INPUT PROJECT'!$K347*'6. INPUT PROJECT'!$L347</f>
        <v>0</v>
      </c>
      <c r="AH118" s="297">
        <f>'13. NTT BC'!AH$72*'6. INPUT PROJECT'!$K347*'6. INPUT PROJECT'!$L347</f>
        <v>0</v>
      </c>
      <c r="AI118" s="297">
        <f>'13. NTT BC'!AI$72*'6. INPUT PROJECT'!$K347*'6. INPUT PROJECT'!$L347</f>
        <v>0</v>
      </c>
      <c r="AJ118" s="297">
        <f>'13. NTT BC'!AJ$72*'6. INPUT PROJECT'!$K347*'6. INPUT PROJECT'!$L347</f>
        <v>0</v>
      </c>
      <c r="AK118" s="297">
        <f>'13. NTT BC'!AK$72*'6. INPUT PROJECT'!$K347*'6. INPUT PROJECT'!$L347</f>
        <v>0</v>
      </c>
      <c r="AL118" s="297">
        <f>'13. NTT BC'!AL$72*'6. INPUT PROJECT'!$K347*'6. INPUT PROJECT'!$L347</f>
        <v>0</v>
      </c>
      <c r="AM118" s="297">
        <f>'13. NTT BC'!AM$72*'6. INPUT PROJECT'!$K347*'6. INPUT PROJECT'!$L347</f>
        <v>0</v>
      </c>
      <c r="AN118" s="297">
        <f>'13. NTT BC'!AN$72*'6. INPUT PROJECT'!$K347*'6. INPUT PROJECT'!$L347</f>
        <v>0</v>
      </c>
      <c r="AO118" s="297">
        <f>'13. NTT BC'!AO$72*'6. INPUT PROJECT'!$K347*'6. INPUT PROJECT'!$L347</f>
        <v>0</v>
      </c>
      <c r="AP118" s="297">
        <f>'13. NTT BC'!AP$72*'6. INPUT PROJECT'!$K347*'6. INPUT PROJECT'!$L347</f>
        <v>0</v>
      </c>
      <c r="AQ118" s="297">
        <f>'13. NTT BC'!AQ$72*'6. INPUT PROJECT'!$K347*'6. INPUT PROJECT'!$L347</f>
        <v>0</v>
      </c>
      <c r="AR118" s="297">
        <f>'13. NTT BC'!AR$72*'6. INPUT PROJECT'!$K347*'6. INPUT PROJECT'!$L347</f>
        <v>0</v>
      </c>
      <c r="AS118" s="297">
        <f>'13. NTT BC'!AS$72*'6. INPUT PROJECT'!$K347*'6. INPUT PROJECT'!$L347</f>
        <v>0</v>
      </c>
      <c r="AT118" s="297">
        <f>'13. NTT BC'!AT$72*'6. INPUT PROJECT'!$K347*'6. INPUT PROJECT'!$L347</f>
        <v>0</v>
      </c>
      <c r="AU118" s="297">
        <f>'13. NTT BC'!AU$72*'6. INPUT PROJECT'!$K347*'6. INPUT PROJECT'!$L347</f>
        <v>0</v>
      </c>
      <c r="AV118" s="297">
        <f>'13. NTT BC'!AV$72*'6. INPUT PROJECT'!$K347*'6. INPUT PROJECT'!$L347</f>
        <v>0</v>
      </c>
      <c r="AW118" s="297">
        <f>'13. NTT BC'!AW$72*'6. INPUT PROJECT'!$K347*'6. INPUT PROJECT'!$L347</f>
        <v>0</v>
      </c>
      <c r="AX118" s="297">
        <f>'13. NTT BC'!AX$72*'6. INPUT PROJECT'!$K347*'6. INPUT PROJECT'!$L347</f>
        <v>0</v>
      </c>
      <c r="AY118" s="297">
        <f>'13. NTT BC'!AY$72*'6. INPUT PROJECT'!$K347*'6. INPUT PROJECT'!$L347</f>
        <v>0</v>
      </c>
      <c r="AZ118" s="297">
        <f>'13. NTT BC'!AZ$72*'6. INPUT PROJECT'!$K347*'6. INPUT PROJECT'!$L347</f>
        <v>0</v>
      </c>
      <c r="BA118" s="297">
        <f>'13. NTT BC'!BA$72*'6. INPUT PROJECT'!$K347*'6. INPUT PROJECT'!$L347</f>
        <v>0</v>
      </c>
      <c r="BB118" s="297">
        <f>'13. NTT BC'!BB$72*'6. INPUT PROJECT'!$K347*'6. INPUT PROJECT'!$L347</f>
        <v>0</v>
      </c>
      <c r="BC118" s="297">
        <f>'13. NTT BC'!BC$72*'6. INPUT PROJECT'!$K347*'6. INPUT PROJECT'!$L347</f>
        <v>0</v>
      </c>
      <c r="BD118" s="297">
        <f>'13. NTT BC'!BD$72*'6. INPUT PROJECT'!$K347*'6. INPUT PROJECT'!$L347</f>
        <v>0</v>
      </c>
      <c r="BE118" s="297">
        <f>'13. NTT BC'!BE$72*'6. INPUT PROJECT'!$K347*'6. INPUT PROJECT'!$L347</f>
        <v>0</v>
      </c>
      <c r="BF118" s="297">
        <f>'13. NTT BC'!BF$72*'6. INPUT PROJECT'!$K347*'6. INPUT PROJECT'!$L347</f>
        <v>0</v>
      </c>
      <c r="BG118" s="297">
        <f>'13. NTT BC'!BG$72*'6. INPUT PROJECT'!$K347*'6. INPUT PROJECT'!$L347</f>
        <v>0</v>
      </c>
      <c r="BH118" s="297">
        <f>'13. NTT BC'!BH$72*'6. INPUT PROJECT'!$K347*'6. INPUT PROJECT'!$L347</f>
        <v>0</v>
      </c>
      <c r="BI118" s="297">
        <f>'13. NTT BC'!BI$72*'6. INPUT PROJECT'!$K347*'6. INPUT PROJECT'!$L347</f>
        <v>0</v>
      </c>
      <c r="BJ118" s="297">
        <f>'13. NTT BC'!BJ$72*'6. INPUT PROJECT'!$K347*'6. INPUT PROJECT'!$L347</f>
        <v>0</v>
      </c>
      <c r="BK118" s="297">
        <f>'13. NTT BC'!BK$72*'6. INPUT PROJECT'!$K347*'6. INPUT PROJECT'!$L347</f>
        <v>0</v>
      </c>
      <c r="BL118" s="297">
        <f>'13. NTT BC'!BL$72*'6. INPUT PROJECT'!$K347*'6. INPUT PROJECT'!$L347</f>
        <v>0</v>
      </c>
      <c r="BM118" s="297">
        <f>'13. NTT BC'!BM$72*'6. INPUT PROJECT'!$K347*'6. INPUT PROJECT'!$L347</f>
        <v>0</v>
      </c>
      <c r="BN118" s="297">
        <f>'13. NTT BC'!BN$72*'6. INPUT PROJECT'!$K347*'6. INPUT PROJECT'!$L347</f>
        <v>0</v>
      </c>
      <c r="BO118" s="297">
        <f>'13. NTT BC'!BO$72*'6. INPUT PROJECT'!$K347*'6. INPUT PROJECT'!$L347</f>
        <v>0</v>
      </c>
      <c r="BP118" s="297">
        <f>'13. NTT BC'!BP$72*'6. INPUT PROJECT'!$K347*'6. INPUT PROJECT'!$L347</f>
        <v>0</v>
      </c>
      <c r="BQ118" s="297">
        <f>'13. NTT BC'!BQ$72*'6. INPUT PROJECT'!$K347*'6. INPUT PROJECT'!$L347</f>
        <v>0</v>
      </c>
      <c r="BR118" s="297">
        <f>'13. NTT BC'!BR$72*'6. INPUT PROJECT'!$K347*'6. INPUT PROJECT'!$L347</f>
        <v>0</v>
      </c>
      <c r="BS118" s="297">
        <f>'13. NTT BC'!BS$72*'6. INPUT PROJECT'!$K347*'6. INPUT PROJECT'!$L347</f>
        <v>0</v>
      </c>
    </row>
    <row r="119" spans="1:71" s="80" customFormat="1" ht="16" outlineLevel="2">
      <c r="A119" s="83"/>
      <c r="B119" s="368" t="str">
        <f>'6. INPUT PROJECT'!D348</f>
        <v>Project-5.2.3-Item #9</v>
      </c>
      <c r="C119" s="368">
        <f>'6. INPUT PROJECT'!F348</f>
        <v>0</v>
      </c>
      <c r="D119"/>
      <c r="E119" s="297">
        <f t="shared" si="94"/>
        <v>0</v>
      </c>
      <c r="F119" s="297">
        <f t="shared" si="85"/>
        <v>0</v>
      </c>
      <c r="G119" s="297">
        <f t="shared" si="86"/>
        <v>0</v>
      </c>
      <c r="H119" s="297">
        <f t="shared" si="87"/>
        <v>0</v>
      </c>
      <c r="I119" s="297">
        <f t="shared" si="88"/>
        <v>0</v>
      </c>
      <c r="J119" s="297">
        <f t="shared" si="89"/>
        <v>0</v>
      </c>
      <c r="K119"/>
      <c r="L119" s="297">
        <f>'13. NTT BC'!L$72*'6. INPUT PROJECT'!$K348*'6. INPUT PROJECT'!$L348</f>
        <v>0</v>
      </c>
      <c r="M119" s="297">
        <f>'13. NTT BC'!M$72*'6. INPUT PROJECT'!$K348*'6. INPUT PROJECT'!$L348</f>
        <v>0</v>
      </c>
      <c r="N119" s="297">
        <f>'13. NTT BC'!N$72*'6. INPUT PROJECT'!$K348*'6. INPUT PROJECT'!$L348</f>
        <v>0</v>
      </c>
      <c r="O119" s="297">
        <f>'13. NTT BC'!O$72*'6. INPUT PROJECT'!$K348*'6. INPUT PROJECT'!$L348</f>
        <v>0</v>
      </c>
      <c r="P119" s="297">
        <f>'13. NTT BC'!P$72*'6. INPUT PROJECT'!$K348*'6. INPUT PROJECT'!$L348</f>
        <v>0</v>
      </c>
      <c r="Q119" s="297">
        <f>'13. NTT BC'!Q$72*'6. INPUT PROJECT'!$K348*'6. INPUT PROJECT'!$L348</f>
        <v>0</v>
      </c>
      <c r="R119" s="297">
        <f>'13. NTT BC'!R$72*'6. INPUT PROJECT'!$K348*'6. INPUT PROJECT'!$L348</f>
        <v>0</v>
      </c>
      <c r="S119" s="297">
        <f>'13. NTT BC'!S$72*'6. INPUT PROJECT'!$K348*'6. INPUT PROJECT'!$L348</f>
        <v>0</v>
      </c>
      <c r="T119" s="297">
        <f>'13. NTT BC'!T$72*'6. INPUT PROJECT'!$K348*'6. INPUT PROJECT'!$L348</f>
        <v>0</v>
      </c>
      <c r="U119" s="297">
        <f>'13. NTT BC'!U$72*'6. INPUT PROJECT'!$K348*'6. INPUT PROJECT'!$L348</f>
        <v>0</v>
      </c>
      <c r="V119" s="297">
        <f>'13. NTT BC'!V$72*'6. INPUT PROJECT'!$K348*'6. INPUT PROJECT'!$L348</f>
        <v>0</v>
      </c>
      <c r="W119" s="297">
        <f>'13. NTT BC'!W$72*'6. INPUT PROJECT'!$K348*'6. INPUT PROJECT'!$L348</f>
        <v>0</v>
      </c>
      <c r="X119" s="297">
        <f>'13. NTT BC'!X$72*'6. INPUT PROJECT'!$K348*'6. INPUT PROJECT'!$L348</f>
        <v>0</v>
      </c>
      <c r="Y119" s="297">
        <f>'13. NTT BC'!Y$72*'6. INPUT PROJECT'!$K348*'6. INPUT PROJECT'!$L348</f>
        <v>0</v>
      </c>
      <c r="Z119" s="297">
        <f>'13. NTT BC'!Z$72*'6. INPUT PROJECT'!$K348*'6. INPUT PROJECT'!$L348</f>
        <v>0</v>
      </c>
      <c r="AA119" s="297">
        <f>'13. NTT BC'!AA$72*'6. INPUT PROJECT'!$K348*'6. INPUT PROJECT'!$L348</f>
        <v>0</v>
      </c>
      <c r="AB119" s="297">
        <f>'13. NTT BC'!AB$72*'6. INPUT PROJECT'!$K348*'6. INPUT PROJECT'!$L348</f>
        <v>0</v>
      </c>
      <c r="AC119" s="297">
        <f>'13. NTT BC'!AC$72*'6. INPUT PROJECT'!$K348*'6. INPUT PROJECT'!$L348</f>
        <v>0</v>
      </c>
      <c r="AD119" s="297">
        <f>'13. NTT BC'!AD$72*'6. INPUT PROJECT'!$K348*'6. INPUT PROJECT'!$L348</f>
        <v>0</v>
      </c>
      <c r="AE119" s="297">
        <f>'13. NTT BC'!AE$72*'6. INPUT PROJECT'!$K348*'6. INPUT PROJECT'!$L348</f>
        <v>0</v>
      </c>
      <c r="AF119" s="297">
        <f>'13. NTT BC'!AF$72*'6. INPUT PROJECT'!$K348*'6. INPUT PROJECT'!$L348</f>
        <v>0</v>
      </c>
      <c r="AG119" s="297">
        <f>'13. NTT BC'!AG$72*'6. INPUT PROJECT'!$K348*'6. INPUT PROJECT'!$L348</f>
        <v>0</v>
      </c>
      <c r="AH119" s="297">
        <f>'13. NTT BC'!AH$72*'6. INPUT PROJECT'!$K348*'6. INPUT PROJECT'!$L348</f>
        <v>0</v>
      </c>
      <c r="AI119" s="297">
        <f>'13. NTT BC'!AI$72*'6. INPUT PROJECT'!$K348*'6. INPUT PROJECT'!$L348</f>
        <v>0</v>
      </c>
      <c r="AJ119" s="297">
        <f>'13. NTT BC'!AJ$72*'6. INPUT PROJECT'!$K348*'6. INPUT PROJECT'!$L348</f>
        <v>0</v>
      </c>
      <c r="AK119" s="297">
        <f>'13. NTT BC'!AK$72*'6. INPUT PROJECT'!$K348*'6. INPUT PROJECT'!$L348</f>
        <v>0</v>
      </c>
      <c r="AL119" s="297">
        <f>'13. NTT BC'!AL$72*'6. INPUT PROJECT'!$K348*'6. INPUT PROJECT'!$L348</f>
        <v>0</v>
      </c>
      <c r="AM119" s="297">
        <f>'13. NTT BC'!AM$72*'6. INPUT PROJECT'!$K348*'6. INPUT PROJECT'!$L348</f>
        <v>0</v>
      </c>
      <c r="AN119" s="297">
        <f>'13. NTT BC'!AN$72*'6. INPUT PROJECT'!$K348*'6. INPUT PROJECT'!$L348</f>
        <v>0</v>
      </c>
      <c r="AO119" s="297">
        <f>'13. NTT BC'!AO$72*'6. INPUT PROJECT'!$K348*'6. INPUT PROJECT'!$L348</f>
        <v>0</v>
      </c>
      <c r="AP119" s="297">
        <f>'13. NTT BC'!AP$72*'6. INPUT PROJECT'!$K348*'6. INPUT PROJECT'!$L348</f>
        <v>0</v>
      </c>
      <c r="AQ119" s="297">
        <f>'13. NTT BC'!AQ$72*'6. INPUT PROJECT'!$K348*'6. INPUT PROJECT'!$L348</f>
        <v>0</v>
      </c>
      <c r="AR119" s="297">
        <f>'13. NTT BC'!AR$72*'6. INPUT PROJECT'!$K348*'6. INPUT PROJECT'!$L348</f>
        <v>0</v>
      </c>
      <c r="AS119" s="297">
        <f>'13. NTT BC'!AS$72*'6. INPUT PROJECT'!$K348*'6. INPUT PROJECT'!$L348</f>
        <v>0</v>
      </c>
      <c r="AT119" s="297">
        <f>'13. NTT BC'!AT$72*'6. INPUT PROJECT'!$K348*'6. INPUT PROJECT'!$L348</f>
        <v>0</v>
      </c>
      <c r="AU119" s="297">
        <f>'13. NTT BC'!AU$72*'6. INPUT PROJECT'!$K348*'6. INPUT PROJECT'!$L348</f>
        <v>0</v>
      </c>
      <c r="AV119" s="297">
        <f>'13. NTT BC'!AV$72*'6. INPUT PROJECT'!$K348*'6. INPUT PROJECT'!$L348</f>
        <v>0</v>
      </c>
      <c r="AW119" s="297">
        <f>'13. NTT BC'!AW$72*'6. INPUT PROJECT'!$K348*'6. INPUT PROJECT'!$L348</f>
        <v>0</v>
      </c>
      <c r="AX119" s="297">
        <f>'13. NTT BC'!AX$72*'6. INPUT PROJECT'!$K348*'6. INPUT PROJECT'!$L348</f>
        <v>0</v>
      </c>
      <c r="AY119" s="297">
        <f>'13. NTT BC'!AY$72*'6. INPUT PROJECT'!$K348*'6. INPUT PROJECT'!$L348</f>
        <v>0</v>
      </c>
      <c r="AZ119" s="297">
        <f>'13. NTT BC'!AZ$72*'6. INPUT PROJECT'!$K348*'6. INPUT PROJECT'!$L348</f>
        <v>0</v>
      </c>
      <c r="BA119" s="297">
        <f>'13. NTT BC'!BA$72*'6. INPUT PROJECT'!$K348*'6. INPUT PROJECT'!$L348</f>
        <v>0</v>
      </c>
      <c r="BB119" s="297">
        <f>'13. NTT BC'!BB$72*'6. INPUT PROJECT'!$K348*'6. INPUT PROJECT'!$L348</f>
        <v>0</v>
      </c>
      <c r="BC119" s="297">
        <f>'13. NTT BC'!BC$72*'6. INPUT PROJECT'!$K348*'6. INPUT PROJECT'!$L348</f>
        <v>0</v>
      </c>
      <c r="BD119" s="297">
        <f>'13. NTT BC'!BD$72*'6. INPUT PROJECT'!$K348*'6. INPUT PROJECT'!$L348</f>
        <v>0</v>
      </c>
      <c r="BE119" s="297">
        <f>'13. NTT BC'!BE$72*'6. INPUT PROJECT'!$K348*'6. INPUT PROJECT'!$L348</f>
        <v>0</v>
      </c>
      <c r="BF119" s="297">
        <f>'13. NTT BC'!BF$72*'6. INPUT PROJECT'!$K348*'6. INPUT PROJECT'!$L348</f>
        <v>0</v>
      </c>
      <c r="BG119" s="297">
        <f>'13. NTT BC'!BG$72*'6. INPUT PROJECT'!$K348*'6. INPUT PROJECT'!$L348</f>
        <v>0</v>
      </c>
      <c r="BH119" s="297">
        <f>'13. NTT BC'!BH$72*'6. INPUT PROJECT'!$K348*'6. INPUT PROJECT'!$L348</f>
        <v>0</v>
      </c>
      <c r="BI119" s="297">
        <f>'13. NTT BC'!BI$72*'6. INPUT PROJECT'!$K348*'6. INPUT PROJECT'!$L348</f>
        <v>0</v>
      </c>
      <c r="BJ119" s="297">
        <f>'13. NTT BC'!BJ$72*'6. INPUT PROJECT'!$K348*'6. INPUT PROJECT'!$L348</f>
        <v>0</v>
      </c>
      <c r="BK119" s="297">
        <f>'13. NTT BC'!BK$72*'6. INPUT PROJECT'!$K348*'6. INPUT PROJECT'!$L348</f>
        <v>0</v>
      </c>
      <c r="BL119" s="297">
        <f>'13. NTT BC'!BL$72*'6. INPUT PROJECT'!$K348*'6. INPUT PROJECT'!$L348</f>
        <v>0</v>
      </c>
      <c r="BM119" s="297">
        <f>'13. NTT BC'!BM$72*'6. INPUT PROJECT'!$K348*'6. INPUT PROJECT'!$L348</f>
        <v>0</v>
      </c>
      <c r="BN119" s="297">
        <f>'13. NTT BC'!BN$72*'6. INPUT PROJECT'!$K348*'6. INPUT PROJECT'!$L348</f>
        <v>0</v>
      </c>
      <c r="BO119" s="297">
        <f>'13. NTT BC'!BO$72*'6. INPUT PROJECT'!$K348*'6. INPUT PROJECT'!$L348</f>
        <v>0</v>
      </c>
      <c r="BP119" s="297">
        <f>'13. NTT BC'!BP$72*'6. INPUT PROJECT'!$K348*'6. INPUT PROJECT'!$L348</f>
        <v>0</v>
      </c>
      <c r="BQ119" s="297">
        <f>'13. NTT BC'!BQ$72*'6. INPUT PROJECT'!$K348*'6. INPUT PROJECT'!$L348</f>
        <v>0</v>
      </c>
      <c r="BR119" s="297">
        <f>'13. NTT BC'!BR$72*'6. INPUT PROJECT'!$K348*'6. INPUT PROJECT'!$L348</f>
        <v>0</v>
      </c>
      <c r="BS119" s="297">
        <f>'13. NTT BC'!BS$72*'6. INPUT PROJECT'!$K348*'6. INPUT PROJECT'!$L348</f>
        <v>0</v>
      </c>
    </row>
    <row r="120" spans="1:71" s="80" customFormat="1" ht="16" outlineLevel="2">
      <c r="A120" s="83"/>
      <c r="B120" s="370" t="str">
        <f>'6. INPUT PROJECT'!D349</f>
        <v>Project-5.2.3-Item #10</v>
      </c>
      <c r="C120" s="370">
        <f>'6. INPUT PROJECT'!F349</f>
        <v>0</v>
      </c>
      <c r="D120"/>
      <c r="E120" s="298">
        <f t="shared" si="94"/>
        <v>0</v>
      </c>
      <c r="F120" s="298">
        <f t="shared" si="85"/>
        <v>0</v>
      </c>
      <c r="G120" s="298">
        <f t="shared" si="86"/>
        <v>0</v>
      </c>
      <c r="H120" s="298">
        <f t="shared" si="87"/>
        <v>0</v>
      </c>
      <c r="I120" s="298">
        <f t="shared" si="88"/>
        <v>0</v>
      </c>
      <c r="J120" s="298">
        <f t="shared" si="89"/>
        <v>0</v>
      </c>
      <c r="K120"/>
      <c r="L120" s="298">
        <f>'13. NTT BC'!L$72*'6. INPUT PROJECT'!$K349*'6. INPUT PROJECT'!$L349</f>
        <v>0</v>
      </c>
      <c r="M120" s="298">
        <f>'13. NTT BC'!M$72*'6. INPUT PROJECT'!$K349*'6. INPUT PROJECT'!$L349</f>
        <v>0</v>
      </c>
      <c r="N120" s="298">
        <f>'13. NTT BC'!N$72*'6. INPUT PROJECT'!$K349*'6. INPUT PROJECT'!$L349</f>
        <v>0</v>
      </c>
      <c r="O120" s="298">
        <f>'13. NTT BC'!O$72*'6. INPUT PROJECT'!$K349*'6. INPUT PROJECT'!$L349</f>
        <v>0</v>
      </c>
      <c r="P120" s="298">
        <f>'13. NTT BC'!P$72*'6. INPUT PROJECT'!$K349*'6. INPUT PROJECT'!$L349</f>
        <v>0</v>
      </c>
      <c r="Q120" s="298">
        <f>'13. NTT BC'!Q$72*'6. INPUT PROJECT'!$K349*'6. INPUT PROJECT'!$L349</f>
        <v>0</v>
      </c>
      <c r="R120" s="298">
        <f>'13. NTT BC'!R$72*'6. INPUT PROJECT'!$K349*'6. INPUT PROJECT'!$L349</f>
        <v>0</v>
      </c>
      <c r="S120" s="298">
        <f>'13. NTT BC'!S$72*'6. INPUT PROJECT'!$K349*'6. INPUT PROJECT'!$L349</f>
        <v>0</v>
      </c>
      <c r="T120" s="298">
        <f>'13. NTT BC'!T$72*'6. INPUT PROJECT'!$K349*'6. INPUT PROJECT'!$L349</f>
        <v>0</v>
      </c>
      <c r="U120" s="298">
        <f>'13. NTT BC'!U$72*'6. INPUT PROJECT'!$K349*'6. INPUT PROJECT'!$L349</f>
        <v>0</v>
      </c>
      <c r="V120" s="298">
        <f>'13. NTT BC'!V$72*'6. INPUT PROJECT'!$K349*'6. INPUT PROJECT'!$L349</f>
        <v>0</v>
      </c>
      <c r="W120" s="298">
        <f>'13. NTT BC'!W$72*'6. INPUT PROJECT'!$K349*'6. INPUT PROJECT'!$L349</f>
        <v>0</v>
      </c>
      <c r="X120" s="298">
        <f>'13. NTT BC'!X$72*'6. INPUT PROJECT'!$K349*'6. INPUT PROJECT'!$L349</f>
        <v>0</v>
      </c>
      <c r="Y120" s="298">
        <f>'13. NTT BC'!Y$72*'6. INPUT PROJECT'!$K349*'6. INPUT PROJECT'!$L349</f>
        <v>0</v>
      </c>
      <c r="Z120" s="298">
        <f>'13. NTT BC'!Z$72*'6. INPUT PROJECT'!$K349*'6. INPUT PROJECT'!$L349</f>
        <v>0</v>
      </c>
      <c r="AA120" s="298">
        <f>'13. NTT BC'!AA$72*'6. INPUT PROJECT'!$K349*'6. INPUT PROJECT'!$L349</f>
        <v>0</v>
      </c>
      <c r="AB120" s="298">
        <f>'13. NTT BC'!AB$72*'6. INPUT PROJECT'!$K349*'6. INPUT PROJECT'!$L349</f>
        <v>0</v>
      </c>
      <c r="AC120" s="298">
        <f>'13. NTT BC'!AC$72*'6. INPUT PROJECT'!$K349*'6. INPUT PROJECT'!$L349</f>
        <v>0</v>
      </c>
      <c r="AD120" s="298">
        <f>'13. NTT BC'!AD$72*'6. INPUT PROJECT'!$K349*'6. INPUT PROJECT'!$L349</f>
        <v>0</v>
      </c>
      <c r="AE120" s="298">
        <f>'13. NTT BC'!AE$72*'6. INPUT PROJECT'!$K349*'6. INPUT PROJECT'!$L349</f>
        <v>0</v>
      </c>
      <c r="AF120" s="298">
        <f>'13. NTT BC'!AF$72*'6. INPUT PROJECT'!$K349*'6. INPUT PROJECT'!$L349</f>
        <v>0</v>
      </c>
      <c r="AG120" s="298">
        <f>'13. NTT BC'!AG$72*'6. INPUT PROJECT'!$K349*'6. INPUT PROJECT'!$L349</f>
        <v>0</v>
      </c>
      <c r="AH120" s="298">
        <f>'13. NTT BC'!AH$72*'6. INPUT PROJECT'!$K349*'6. INPUT PROJECT'!$L349</f>
        <v>0</v>
      </c>
      <c r="AI120" s="298">
        <f>'13. NTT BC'!AI$72*'6. INPUT PROJECT'!$K349*'6. INPUT PROJECT'!$L349</f>
        <v>0</v>
      </c>
      <c r="AJ120" s="298">
        <f>'13. NTT BC'!AJ$72*'6. INPUT PROJECT'!$K349*'6. INPUT PROJECT'!$L349</f>
        <v>0</v>
      </c>
      <c r="AK120" s="298">
        <f>'13. NTT BC'!AK$72*'6. INPUT PROJECT'!$K349*'6. INPUT PROJECT'!$L349</f>
        <v>0</v>
      </c>
      <c r="AL120" s="298">
        <f>'13. NTT BC'!AL$72*'6. INPUT PROJECT'!$K349*'6. INPUT PROJECT'!$L349</f>
        <v>0</v>
      </c>
      <c r="AM120" s="298">
        <f>'13. NTT BC'!AM$72*'6. INPUT PROJECT'!$K349*'6. INPUT PROJECT'!$L349</f>
        <v>0</v>
      </c>
      <c r="AN120" s="298">
        <f>'13. NTT BC'!AN$72*'6. INPUT PROJECT'!$K349*'6. INPUT PROJECT'!$L349</f>
        <v>0</v>
      </c>
      <c r="AO120" s="298">
        <f>'13. NTT BC'!AO$72*'6. INPUT PROJECT'!$K349*'6. INPUT PROJECT'!$L349</f>
        <v>0</v>
      </c>
      <c r="AP120" s="298">
        <f>'13. NTT BC'!AP$72*'6. INPUT PROJECT'!$K349*'6. INPUT PROJECT'!$L349</f>
        <v>0</v>
      </c>
      <c r="AQ120" s="298">
        <f>'13. NTT BC'!AQ$72*'6. INPUT PROJECT'!$K349*'6. INPUT PROJECT'!$L349</f>
        <v>0</v>
      </c>
      <c r="AR120" s="298">
        <f>'13. NTT BC'!AR$72*'6. INPUT PROJECT'!$K349*'6. INPUT PROJECT'!$L349</f>
        <v>0</v>
      </c>
      <c r="AS120" s="298">
        <f>'13. NTT BC'!AS$72*'6. INPUT PROJECT'!$K349*'6. INPUT PROJECT'!$L349</f>
        <v>0</v>
      </c>
      <c r="AT120" s="298">
        <f>'13. NTT BC'!AT$72*'6. INPUT PROJECT'!$K349*'6. INPUT PROJECT'!$L349</f>
        <v>0</v>
      </c>
      <c r="AU120" s="298">
        <f>'13. NTT BC'!AU$72*'6. INPUT PROJECT'!$K349*'6. INPUT PROJECT'!$L349</f>
        <v>0</v>
      </c>
      <c r="AV120" s="298">
        <f>'13. NTT BC'!AV$72*'6. INPUT PROJECT'!$K349*'6. INPUT PROJECT'!$L349</f>
        <v>0</v>
      </c>
      <c r="AW120" s="298">
        <f>'13. NTT BC'!AW$72*'6. INPUT PROJECT'!$K349*'6. INPUT PROJECT'!$L349</f>
        <v>0</v>
      </c>
      <c r="AX120" s="298">
        <f>'13. NTT BC'!AX$72*'6. INPUT PROJECT'!$K349*'6. INPUT PROJECT'!$L349</f>
        <v>0</v>
      </c>
      <c r="AY120" s="298">
        <f>'13. NTT BC'!AY$72*'6. INPUT PROJECT'!$K349*'6. INPUT PROJECT'!$L349</f>
        <v>0</v>
      </c>
      <c r="AZ120" s="298">
        <f>'13. NTT BC'!AZ$72*'6. INPUT PROJECT'!$K349*'6. INPUT PROJECT'!$L349</f>
        <v>0</v>
      </c>
      <c r="BA120" s="298">
        <f>'13. NTT BC'!BA$72*'6. INPUT PROJECT'!$K349*'6. INPUT PROJECT'!$L349</f>
        <v>0</v>
      </c>
      <c r="BB120" s="298">
        <f>'13. NTT BC'!BB$72*'6. INPUT PROJECT'!$K349*'6. INPUT PROJECT'!$L349</f>
        <v>0</v>
      </c>
      <c r="BC120" s="298">
        <f>'13. NTT BC'!BC$72*'6. INPUT PROJECT'!$K349*'6. INPUT PROJECT'!$L349</f>
        <v>0</v>
      </c>
      <c r="BD120" s="298">
        <f>'13. NTT BC'!BD$72*'6. INPUT PROJECT'!$K349*'6. INPUT PROJECT'!$L349</f>
        <v>0</v>
      </c>
      <c r="BE120" s="298">
        <f>'13. NTT BC'!BE$72*'6. INPUT PROJECT'!$K349*'6. INPUT PROJECT'!$L349</f>
        <v>0</v>
      </c>
      <c r="BF120" s="298">
        <f>'13. NTT BC'!BF$72*'6. INPUT PROJECT'!$K349*'6. INPUT PROJECT'!$L349</f>
        <v>0</v>
      </c>
      <c r="BG120" s="298">
        <f>'13. NTT BC'!BG$72*'6. INPUT PROJECT'!$K349*'6. INPUT PROJECT'!$L349</f>
        <v>0</v>
      </c>
      <c r="BH120" s="298">
        <f>'13. NTT BC'!BH$72*'6. INPUT PROJECT'!$K349*'6. INPUT PROJECT'!$L349</f>
        <v>0</v>
      </c>
      <c r="BI120" s="298">
        <f>'13. NTT BC'!BI$72*'6. INPUT PROJECT'!$K349*'6. INPUT PROJECT'!$L349</f>
        <v>0</v>
      </c>
      <c r="BJ120" s="298">
        <f>'13. NTT BC'!BJ$72*'6. INPUT PROJECT'!$K349*'6. INPUT PROJECT'!$L349</f>
        <v>0</v>
      </c>
      <c r="BK120" s="298">
        <f>'13. NTT BC'!BK$72*'6. INPUT PROJECT'!$K349*'6. INPUT PROJECT'!$L349</f>
        <v>0</v>
      </c>
      <c r="BL120" s="298">
        <f>'13. NTT BC'!BL$72*'6. INPUT PROJECT'!$K349*'6. INPUT PROJECT'!$L349</f>
        <v>0</v>
      </c>
      <c r="BM120" s="298">
        <f>'13. NTT BC'!BM$72*'6. INPUT PROJECT'!$K349*'6. INPUT PROJECT'!$L349</f>
        <v>0</v>
      </c>
      <c r="BN120" s="298">
        <f>'13. NTT BC'!BN$72*'6. INPUT PROJECT'!$K349*'6. INPUT PROJECT'!$L349</f>
        <v>0</v>
      </c>
      <c r="BO120" s="298">
        <f>'13. NTT BC'!BO$72*'6. INPUT PROJECT'!$K349*'6. INPUT PROJECT'!$L349</f>
        <v>0</v>
      </c>
      <c r="BP120" s="298">
        <f>'13. NTT BC'!BP$72*'6. INPUT PROJECT'!$K349*'6. INPUT PROJECT'!$L349</f>
        <v>0</v>
      </c>
      <c r="BQ120" s="298">
        <f>'13. NTT BC'!BQ$72*'6. INPUT PROJECT'!$K349*'6. INPUT PROJECT'!$L349</f>
        <v>0</v>
      </c>
      <c r="BR120" s="298">
        <f>'13. NTT BC'!BR$72*'6. INPUT PROJECT'!$K349*'6. INPUT PROJECT'!$L349</f>
        <v>0</v>
      </c>
      <c r="BS120" s="298">
        <f>'13. NTT BC'!BS$72*'6. INPUT PROJECT'!$K349*'6. INPUT PROJECT'!$L349</f>
        <v>0</v>
      </c>
    </row>
    <row r="121" spans="1:71" s="83" customFormat="1" ht="16">
      <c r="B121" s="354" t="str">
        <f>'6. INPUT PROJECT'!C351</f>
        <v>5.3</v>
      </c>
      <c r="C121" s="354" t="str">
        <f>'6. INPUT PROJECT'!D351</f>
        <v>Project - Customer - Opex</v>
      </c>
      <c r="D121"/>
      <c r="E121" s="293">
        <f t="shared" si="94"/>
        <v>1433076.9230769225</v>
      </c>
      <c r="F121" s="293">
        <f t="shared" si="85"/>
        <v>436153.84615384601</v>
      </c>
      <c r="G121" s="293">
        <f t="shared" si="86"/>
        <v>498461.53846153826</v>
      </c>
      <c r="H121" s="293">
        <f t="shared" si="87"/>
        <v>498461.53846153826</v>
      </c>
      <c r="I121" s="293">
        <f t="shared" si="88"/>
        <v>0</v>
      </c>
      <c r="J121" s="293">
        <f t="shared" si="89"/>
        <v>0</v>
      </c>
      <c r="K121"/>
      <c r="L121" s="294">
        <f t="shared" ref="L121:AQ121" si="95">L122+L123+L134</f>
        <v>10384.615384615383</v>
      </c>
      <c r="M121" s="294">
        <f t="shared" si="95"/>
        <v>20769.230769230766</v>
      </c>
      <c r="N121" s="294">
        <f t="shared" si="95"/>
        <v>31153.846153846149</v>
      </c>
      <c r="O121" s="294">
        <f t="shared" si="95"/>
        <v>41538.461538461532</v>
      </c>
      <c r="P121" s="294">
        <f t="shared" si="95"/>
        <v>41538.461538461532</v>
      </c>
      <c r="Q121" s="294">
        <f t="shared" si="95"/>
        <v>41538.461538461532</v>
      </c>
      <c r="R121" s="294">
        <f t="shared" si="95"/>
        <v>41538.461538461532</v>
      </c>
      <c r="S121" s="294">
        <f t="shared" si="95"/>
        <v>41538.461538461532</v>
      </c>
      <c r="T121" s="294">
        <f t="shared" si="95"/>
        <v>41538.461538461532</v>
      </c>
      <c r="U121" s="294">
        <f t="shared" si="95"/>
        <v>41538.461538461532</v>
      </c>
      <c r="V121" s="294">
        <f t="shared" si="95"/>
        <v>41538.461538461532</v>
      </c>
      <c r="W121" s="294">
        <f t="shared" si="95"/>
        <v>41538.461538461532</v>
      </c>
      <c r="X121" s="294">
        <f t="shared" si="95"/>
        <v>41538.461538461532</v>
      </c>
      <c r="Y121" s="294">
        <f t="shared" si="95"/>
        <v>41538.461538461532</v>
      </c>
      <c r="Z121" s="294">
        <f t="shared" si="95"/>
        <v>41538.461538461532</v>
      </c>
      <c r="AA121" s="294">
        <f t="shared" si="95"/>
        <v>41538.461538461532</v>
      </c>
      <c r="AB121" s="294">
        <f t="shared" si="95"/>
        <v>41538.461538461532</v>
      </c>
      <c r="AC121" s="294">
        <f t="shared" si="95"/>
        <v>41538.461538461532</v>
      </c>
      <c r="AD121" s="294">
        <f t="shared" si="95"/>
        <v>41538.461538461532</v>
      </c>
      <c r="AE121" s="294">
        <f t="shared" si="95"/>
        <v>41538.461538461532</v>
      </c>
      <c r="AF121" s="294">
        <f t="shared" si="95"/>
        <v>41538.461538461532</v>
      </c>
      <c r="AG121" s="294">
        <f t="shared" si="95"/>
        <v>41538.461538461532</v>
      </c>
      <c r="AH121" s="294">
        <f t="shared" si="95"/>
        <v>41538.461538461532</v>
      </c>
      <c r="AI121" s="294">
        <f t="shared" si="95"/>
        <v>41538.461538461532</v>
      </c>
      <c r="AJ121" s="294">
        <f t="shared" si="95"/>
        <v>41538.461538461532</v>
      </c>
      <c r="AK121" s="294">
        <f t="shared" si="95"/>
        <v>41538.461538461532</v>
      </c>
      <c r="AL121" s="294">
        <f t="shared" si="95"/>
        <v>41538.461538461532</v>
      </c>
      <c r="AM121" s="294">
        <f t="shared" si="95"/>
        <v>41538.461538461532</v>
      </c>
      <c r="AN121" s="294">
        <f t="shared" si="95"/>
        <v>41538.461538461532</v>
      </c>
      <c r="AO121" s="294">
        <f t="shared" si="95"/>
        <v>41538.461538461532</v>
      </c>
      <c r="AP121" s="294">
        <f t="shared" si="95"/>
        <v>41538.461538461532</v>
      </c>
      <c r="AQ121" s="294">
        <f t="shared" si="95"/>
        <v>41538.461538461532</v>
      </c>
      <c r="AR121" s="294">
        <f t="shared" ref="AR121:BS121" si="96">AR122+AR123+AR134</f>
        <v>41538.461538461532</v>
      </c>
      <c r="AS121" s="294">
        <f t="shared" si="96"/>
        <v>41538.461538461532</v>
      </c>
      <c r="AT121" s="294">
        <f t="shared" si="96"/>
        <v>41538.461538461532</v>
      </c>
      <c r="AU121" s="294">
        <f t="shared" si="96"/>
        <v>41538.461538461532</v>
      </c>
      <c r="AV121" s="294">
        <f t="shared" si="96"/>
        <v>0</v>
      </c>
      <c r="AW121" s="294">
        <f t="shared" si="96"/>
        <v>0</v>
      </c>
      <c r="AX121" s="294">
        <f t="shared" si="96"/>
        <v>0</v>
      </c>
      <c r="AY121" s="294">
        <f t="shared" si="96"/>
        <v>0</v>
      </c>
      <c r="AZ121" s="294">
        <f t="shared" si="96"/>
        <v>0</v>
      </c>
      <c r="BA121" s="294">
        <f t="shared" si="96"/>
        <v>0</v>
      </c>
      <c r="BB121" s="294">
        <f t="shared" si="96"/>
        <v>0</v>
      </c>
      <c r="BC121" s="294">
        <f t="shared" si="96"/>
        <v>0</v>
      </c>
      <c r="BD121" s="294">
        <f t="shared" si="96"/>
        <v>0</v>
      </c>
      <c r="BE121" s="294">
        <f t="shared" si="96"/>
        <v>0</v>
      </c>
      <c r="BF121" s="294">
        <f t="shared" si="96"/>
        <v>0</v>
      </c>
      <c r="BG121" s="294">
        <f t="shared" si="96"/>
        <v>0</v>
      </c>
      <c r="BH121" s="294">
        <f t="shared" si="96"/>
        <v>0</v>
      </c>
      <c r="BI121" s="294">
        <f t="shared" si="96"/>
        <v>0</v>
      </c>
      <c r="BJ121" s="294">
        <f t="shared" si="96"/>
        <v>0</v>
      </c>
      <c r="BK121" s="294">
        <f t="shared" si="96"/>
        <v>0</v>
      </c>
      <c r="BL121" s="294">
        <f t="shared" si="96"/>
        <v>0</v>
      </c>
      <c r="BM121" s="294">
        <f t="shared" si="96"/>
        <v>0</v>
      </c>
      <c r="BN121" s="294">
        <f t="shared" si="96"/>
        <v>0</v>
      </c>
      <c r="BO121" s="294">
        <f t="shared" si="96"/>
        <v>0</v>
      </c>
      <c r="BP121" s="294">
        <f t="shared" si="96"/>
        <v>0</v>
      </c>
      <c r="BQ121" s="294">
        <f t="shared" si="96"/>
        <v>0</v>
      </c>
      <c r="BR121" s="294">
        <f t="shared" si="96"/>
        <v>0</v>
      </c>
      <c r="BS121" s="294">
        <f t="shared" si="96"/>
        <v>0</v>
      </c>
    </row>
    <row r="122" spans="1:71" s="79" customFormat="1" ht="16" outlineLevel="1">
      <c r="A122" s="83"/>
      <c r="B122" s="364" t="str">
        <f>'6. INPUT PROJECT'!D353</f>
        <v>5.3.1</v>
      </c>
      <c r="C122" s="364" t="str">
        <f>'6. INPUT PROJECT'!E353</f>
        <v>Project - Customer - Opex - Procured from NTT</v>
      </c>
      <c r="D122"/>
      <c r="E122" s="295">
        <f t="shared" si="94"/>
        <v>1433076.9230769225</v>
      </c>
      <c r="F122" s="295">
        <f t="shared" si="85"/>
        <v>436153.84615384601</v>
      </c>
      <c r="G122" s="295">
        <f t="shared" si="86"/>
        <v>498461.53846153826</v>
      </c>
      <c r="H122" s="295">
        <f t="shared" si="87"/>
        <v>498461.53846153826</v>
      </c>
      <c r="I122" s="295">
        <f t="shared" si="88"/>
        <v>0</v>
      </c>
      <c r="J122" s="295">
        <f t="shared" si="89"/>
        <v>0</v>
      </c>
      <c r="K122"/>
      <c r="L122" s="295">
        <f>'13. NTT BC'!L107</f>
        <v>10384.615384615383</v>
      </c>
      <c r="M122" s="295">
        <f>'13. NTT BC'!M107</f>
        <v>20769.230769230766</v>
      </c>
      <c r="N122" s="295">
        <f>'13. NTT BC'!N107</f>
        <v>31153.846153846149</v>
      </c>
      <c r="O122" s="295">
        <f>'13. NTT BC'!O107</f>
        <v>41538.461538461532</v>
      </c>
      <c r="P122" s="295">
        <f>'13. NTT BC'!P107</f>
        <v>41538.461538461532</v>
      </c>
      <c r="Q122" s="295">
        <f>'13. NTT BC'!Q107</f>
        <v>41538.461538461532</v>
      </c>
      <c r="R122" s="295">
        <f>'13. NTT BC'!R107</f>
        <v>41538.461538461532</v>
      </c>
      <c r="S122" s="295">
        <f>'13. NTT BC'!S107</f>
        <v>41538.461538461532</v>
      </c>
      <c r="T122" s="295">
        <f>'13. NTT BC'!T107</f>
        <v>41538.461538461532</v>
      </c>
      <c r="U122" s="295">
        <f>'13. NTT BC'!U107</f>
        <v>41538.461538461532</v>
      </c>
      <c r="V122" s="295">
        <f>'13. NTT BC'!V107</f>
        <v>41538.461538461532</v>
      </c>
      <c r="W122" s="295">
        <f>'13. NTT BC'!W107</f>
        <v>41538.461538461532</v>
      </c>
      <c r="X122" s="295">
        <f>'13. NTT BC'!X107</f>
        <v>41538.461538461532</v>
      </c>
      <c r="Y122" s="295">
        <f>'13. NTT BC'!Y107</f>
        <v>41538.461538461532</v>
      </c>
      <c r="Z122" s="295">
        <f>'13. NTT BC'!Z107</f>
        <v>41538.461538461532</v>
      </c>
      <c r="AA122" s="295">
        <f>'13. NTT BC'!AA107</f>
        <v>41538.461538461532</v>
      </c>
      <c r="AB122" s="295">
        <f>'13. NTT BC'!AB107</f>
        <v>41538.461538461532</v>
      </c>
      <c r="AC122" s="295">
        <f>'13. NTT BC'!AC107</f>
        <v>41538.461538461532</v>
      </c>
      <c r="AD122" s="295">
        <f>'13. NTT BC'!AD107</f>
        <v>41538.461538461532</v>
      </c>
      <c r="AE122" s="295">
        <f>'13. NTT BC'!AE107</f>
        <v>41538.461538461532</v>
      </c>
      <c r="AF122" s="295">
        <f>'13. NTT BC'!AF107</f>
        <v>41538.461538461532</v>
      </c>
      <c r="AG122" s="295">
        <f>'13. NTT BC'!AG107</f>
        <v>41538.461538461532</v>
      </c>
      <c r="AH122" s="295">
        <f>'13. NTT BC'!AH107</f>
        <v>41538.461538461532</v>
      </c>
      <c r="AI122" s="295">
        <f>'13. NTT BC'!AI107</f>
        <v>41538.461538461532</v>
      </c>
      <c r="AJ122" s="295">
        <f>'13. NTT BC'!AJ107</f>
        <v>41538.461538461532</v>
      </c>
      <c r="AK122" s="295">
        <f>'13. NTT BC'!AK107</f>
        <v>41538.461538461532</v>
      </c>
      <c r="AL122" s="295">
        <f>'13. NTT BC'!AL107</f>
        <v>41538.461538461532</v>
      </c>
      <c r="AM122" s="295">
        <f>'13. NTT BC'!AM107</f>
        <v>41538.461538461532</v>
      </c>
      <c r="AN122" s="295">
        <f>'13. NTT BC'!AN107</f>
        <v>41538.461538461532</v>
      </c>
      <c r="AO122" s="295">
        <f>'13. NTT BC'!AO107</f>
        <v>41538.461538461532</v>
      </c>
      <c r="AP122" s="295">
        <f>'13. NTT BC'!AP107</f>
        <v>41538.461538461532</v>
      </c>
      <c r="AQ122" s="295">
        <f>'13. NTT BC'!AQ107</f>
        <v>41538.461538461532</v>
      </c>
      <c r="AR122" s="295">
        <f>'13. NTT BC'!AR107</f>
        <v>41538.461538461532</v>
      </c>
      <c r="AS122" s="295">
        <f>'13. NTT BC'!AS107</f>
        <v>41538.461538461532</v>
      </c>
      <c r="AT122" s="295">
        <f>'13. NTT BC'!AT107</f>
        <v>41538.461538461532</v>
      </c>
      <c r="AU122" s="295">
        <f>'13. NTT BC'!AU107</f>
        <v>41538.461538461532</v>
      </c>
      <c r="AV122" s="295">
        <f>'13. NTT BC'!AV107</f>
        <v>0</v>
      </c>
      <c r="AW122" s="295">
        <f>'13. NTT BC'!AW107</f>
        <v>0</v>
      </c>
      <c r="AX122" s="295">
        <f>'13. NTT BC'!AX107</f>
        <v>0</v>
      </c>
      <c r="AY122" s="295">
        <f>'13. NTT BC'!AY107</f>
        <v>0</v>
      </c>
      <c r="AZ122" s="295">
        <f>'13. NTT BC'!AZ107</f>
        <v>0</v>
      </c>
      <c r="BA122" s="295">
        <f>'13. NTT BC'!BA107</f>
        <v>0</v>
      </c>
      <c r="BB122" s="295">
        <f>'13. NTT BC'!BB107</f>
        <v>0</v>
      </c>
      <c r="BC122" s="295">
        <f>'13. NTT BC'!BC107</f>
        <v>0</v>
      </c>
      <c r="BD122" s="295">
        <f>'13. NTT BC'!BD107</f>
        <v>0</v>
      </c>
      <c r="BE122" s="295">
        <f>'13. NTT BC'!BE107</f>
        <v>0</v>
      </c>
      <c r="BF122" s="295">
        <f>'13. NTT BC'!BF107</f>
        <v>0</v>
      </c>
      <c r="BG122" s="295">
        <f>'13. NTT BC'!BG107</f>
        <v>0</v>
      </c>
      <c r="BH122" s="295">
        <f>'13. NTT BC'!BH107</f>
        <v>0</v>
      </c>
      <c r="BI122" s="295">
        <f>'13. NTT BC'!BI107</f>
        <v>0</v>
      </c>
      <c r="BJ122" s="295">
        <f>'13. NTT BC'!BJ107</f>
        <v>0</v>
      </c>
      <c r="BK122" s="295">
        <f>'13. NTT BC'!BK107</f>
        <v>0</v>
      </c>
      <c r="BL122" s="295">
        <f>'13. NTT BC'!BL107</f>
        <v>0</v>
      </c>
      <c r="BM122" s="295">
        <f>'13. NTT BC'!BM107</f>
        <v>0</v>
      </c>
      <c r="BN122" s="295">
        <f>'13. NTT BC'!BN107</f>
        <v>0</v>
      </c>
      <c r="BO122" s="295">
        <f>'13. NTT BC'!BO107</f>
        <v>0</v>
      </c>
      <c r="BP122" s="295">
        <f>'13. NTT BC'!BP107</f>
        <v>0</v>
      </c>
      <c r="BQ122" s="295">
        <f>'13. NTT BC'!BQ107</f>
        <v>0</v>
      </c>
      <c r="BR122" s="295">
        <f>'13. NTT BC'!BR107</f>
        <v>0</v>
      </c>
      <c r="BS122" s="295">
        <f>'13. NTT BC'!BS107</f>
        <v>0</v>
      </c>
    </row>
    <row r="123" spans="1:71" s="79" customFormat="1" ht="16" outlineLevel="1">
      <c r="A123" s="83"/>
      <c r="B123" s="352" t="str">
        <f>'6. INPUT PROJECT'!D355</f>
        <v>5.3.2</v>
      </c>
      <c r="C123" s="352" t="str">
        <f>'6. INPUT PROJECT'!E355</f>
        <v>Project - Customer - Opex - Procured from outside NTT</v>
      </c>
      <c r="D123"/>
      <c r="E123" s="296">
        <f t="shared" si="94"/>
        <v>0</v>
      </c>
      <c r="F123" s="296">
        <f t="shared" si="85"/>
        <v>0</v>
      </c>
      <c r="G123" s="296">
        <f t="shared" si="86"/>
        <v>0</v>
      </c>
      <c r="H123" s="296">
        <f t="shared" si="87"/>
        <v>0</v>
      </c>
      <c r="I123" s="296">
        <f t="shared" si="88"/>
        <v>0</v>
      </c>
      <c r="J123" s="296">
        <f t="shared" si="89"/>
        <v>0</v>
      </c>
      <c r="K123"/>
      <c r="L123" s="296">
        <f t="shared" ref="L123:AQ123" si="97">SUM(L124:L133)</f>
        <v>0</v>
      </c>
      <c r="M123" s="296">
        <f t="shared" si="97"/>
        <v>0</v>
      </c>
      <c r="N123" s="296">
        <f t="shared" si="97"/>
        <v>0</v>
      </c>
      <c r="O123" s="296">
        <f t="shared" si="97"/>
        <v>0</v>
      </c>
      <c r="P123" s="296">
        <f t="shared" si="97"/>
        <v>0</v>
      </c>
      <c r="Q123" s="296">
        <f t="shared" si="97"/>
        <v>0</v>
      </c>
      <c r="R123" s="296">
        <f t="shared" si="97"/>
        <v>0</v>
      </c>
      <c r="S123" s="296">
        <f t="shared" si="97"/>
        <v>0</v>
      </c>
      <c r="T123" s="296">
        <f t="shared" si="97"/>
        <v>0</v>
      </c>
      <c r="U123" s="296">
        <f t="shared" si="97"/>
        <v>0</v>
      </c>
      <c r="V123" s="296">
        <f t="shared" si="97"/>
        <v>0</v>
      </c>
      <c r="W123" s="296">
        <f t="shared" si="97"/>
        <v>0</v>
      </c>
      <c r="X123" s="296">
        <f t="shared" si="97"/>
        <v>0</v>
      </c>
      <c r="Y123" s="296">
        <f t="shared" si="97"/>
        <v>0</v>
      </c>
      <c r="Z123" s="296">
        <f t="shared" si="97"/>
        <v>0</v>
      </c>
      <c r="AA123" s="296">
        <f t="shared" si="97"/>
        <v>0</v>
      </c>
      <c r="AB123" s="296">
        <f t="shared" si="97"/>
        <v>0</v>
      </c>
      <c r="AC123" s="296">
        <f t="shared" si="97"/>
        <v>0</v>
      </c>
      <c r="AD123" s="296">
        <f t="shared" si="97"/>
        <v>0</v>
      </c>
      <c r="AE123" s="296">
        <f t="shared" si="97"/>
        <v>0</v>
      </c>
      <c r="AF123" s="296">
        <f t="shared" si="97"/>
        <v>0</v>
      </c>
      <c r="AG123" s="296">
        <f t="shared" si="97"/>
        <v>0</v>
      </c>
      <c r="AH123" s="296">
        <f t="shared" si="97"/>
        <v>0</v>
      </c>
      <c r="AI123" s="296">
        <f t="shared" si="97"/>
        <v>0</v>
      </c>
      <c r="AJ123" s="296">
        <f t="shared" si="97"/>
        <v>0</v>
      </c>
      <c r="AK123" s="296">
        <f t="shared" si="97"/>
        <v>0</v>
      </c>
      <c r="AL123" s="296">
        <f t="shared" si="97"/>
        <v>0</v>
      </c>
      <c r="AM123" s="296">
        <f t="shared" si="97"/>
        <v>0</v>
      </c>
      <c r="AN123" s="296">
        <f t="shared" si="97"/>
        <v>0</v>
      </c>
      <c r="AO123" s="296">
        <f t="shared" si="97"/>
        <v>0</v>
      </c>
      <c r="AP123" s="296">
        <f t="shared" si="97"/>
        <v>0</v>
      </c>
      <c r="AQ123" s="296">
        <f t="shared" si="97"/>
        <v>0</v>
      </c>
      <c r="AR123" s="296">
        <f t="shared" ref="AR123:BS123" si="98">SUM(AR124:AR133)</f>
        <v>0</v>
      </c>
      <c r="AS123" s="296">
        <f t="shared" si="98"/>
        <v>0</v>
      </c>
      <c r="AT123" s="296">
        <f t="shared" si="98"/>
        <v>0</v>
      </c>
      <c r="AU123" s="296">
        <f t="shared" si="98"/>
        <v>0</v>
      </c>
      <c r="AV123" s="296">
        <f t="shared" si="98"/>
        <v>0</v>
      </c>
      <c r="AW123" s="296">
        <f t="shared" si="98"/>
        <v>0</v>
      </c>
      <c r="AX123" s="296">
        <f t="shared" si="98"/>
        <v>0</v>
      </c>
      <c r="AY123" s="296">
        <f t="shared" si="98"/>
        <v>0</v>
      </c>
      <c r="AZ123" s="296">
        <f t="shared" si="98"/>
        <v>0</v>
      </c>
      <c r="BA123" s="296">
        <f t="shared" si="98"/>
        <v>0</v>
      </c>
      <c r="BB123" s="296">
        <f t="shared" si="98"/>
        <v>0</v>
      </c>
      <c r="BC123" s="296">
        <f t="shared" si="98"/>
        <v>0</v>
      </c>
      <c r="BD123" s="296">
        <f t="shared" si="98"/>
        <v>0</v>
      </c>
      <c r="BE123" s="296">
        <f t="shared" si="98"/>
        <v>0</v>
      </c>
      <c r="BF123" s="296">
        <f t="shared" si="98"/>
        <v>0</v>
      </c>
      <c r="BG123" s="296">
        <f t="shared" si="98"/>
        <v>0</v>
      </c>
      <c r="BH123" s="296">
        <f t="shared" si="98"/>
        <v>0</v>
      </c>
      <c r="BI123" s="296">
        <f t="shared" si="98"/>
        <v>0</v>
      </c>
      <c r="BJ123" s="296">
        <f t="shared" si="98"/>
        <v>0</v>
      </c>
      <c r="BK123" s="296">
        <f t="shared" si="98"/>
        <v>0</v>
      </c>
      <c r="BL123" s="296">
        <f t="shared" si="98"/>
        <v>0</v>
      </c>
      <c r="BM123" s="296">
        <f t="shared" si="98"/>
        <v>0</v>
      </c>
      <c r="BN123" s="296">
        <f t="shared" si="98"/>
        <v>0</v>
      </c>
      <c r="BO123" s="296">
        <f t="shared" si="98"/>
        <v>0</v>
      </c>
      <c r="BP123" s="296">
        <f t="shared" si="98"/>
        <v>0</v>
      </c>
      <c r="BQ123" s="296">
        <f t="shared" si="98"/>
        <v>0</v>
      </c>
      <c r="BR123" s="296">
        <f t="shared" si="98"/>
        <v>0</v>
      </c>
      <c r="BS123" s="296">
        <f t="shared" si="98"/>
        <v>0</v>
      </c>
    </row>
    <row r="124" spans="1:71" s="80" customFormat="1" ht="16" outlineLevel="2">
      <c r="A124" s="83"/>
      <c r="B124" s="368" t="str">
        <f>'6. INPUT PROJECT'!D359</f>
        <v>Project-5.3.2-Item #1</v>
      </c>
      <c r="C124" s="368" t="e">
        <f>'6. INPUT PROJECT'!#REF!</f>
        <v>#REF!</v>
      </c>
      <c r="D124"/>
      <c r="E124" s="297">
        <f t="shared" si="94"/>
        <v>0</v>
      </c>
      <c r="F124" s="297">
        <f t="shared" si="85"/>
        <v>0</v>
      </c>
      <c r="G124" s="297">
        <f t="shared" si="86"/>
        <v>0</v>
      </c>
      <c r="H124" s="297">
        <f t="shared" si="87"/>
        <v>0</v>
      </c>
      <c r="I124" s="297">
        <f t="shared" si="88"/>
        <v>0</v>
      </c>
      <c r="J124" s="297">
        <f t="shared" si="89"/>
        <v>0</v>
      </c>
      <c r="K124"/>
      <c r="L124" s="297">
        <f>'13. NTT BC'!L$73*'6. INPUT PROJECT'!$K359*'6. INPUT PROJECT'!$L359</f>
        <v>0</v>
      </c>
      <c r="M124" s="297">
        <f>'13. NTT BC'!M$73*'6. INPUT PROJECT'!$K359*'6. INPUT PROJECT'!$L359</f>
        <v>0</v>
      </c>
      <c r="N124" s="297">
        <f>'13. NTT BC'!N$73*'6. INPUT PROJECT'!$K359*'6. INPUT PROJECT'!$L359</f>
        <v>0</v>
      </c>
      <c r="O124" s="297">
        <f>'13. NTT BC'!O$73*'6. INPUT PROJECT'!$K359*'6. INPUT PROJECT'!$L359</f>
        <v>0</v>
      </c>
      <c r="P124" s="297">
        <f>'13. NTT BC'!P$73*'6. INPUT PROJECT'!$K359*'6. INPUT PROJECT'!$L359</f>
        <v>0</v>
      </c>
      <c r="Q124" s="297">
        <f>'13. NTT BC'!Q$73*'6. INPUT PROJECT'!$K359*'6. INPUT PROJECT'!$L359</f>
        <v>0</v>
      </c>
      <c r="R124" s="297">
        <f>'13. NTT BC'!R$73*'6. INPUT PROJECT'!$K359*'6. INPUT PROJECT'!$L359</f>
        <v>0</v>
      </c>
      <c r="S124" s="297">
        <f>'13. NTT BC'!S$73*'6. INPUT PROJECT'!$K359*'6. INPUT PROJECT'!$L359</f>
        <v>0</v>
      </c>
      <c r="T124" s="297">
        <f>'13. NTT BC'!T$73*'6. INPUT PROJECT'!$K359*'6. INPUT PROJECT'!$L359</f>
        <v>0</v>
      </c>
      <c r="U124" s="297">
        <f>'13. NTT BC'!U$73*'6. INPUT PROJECT'!$K359*'6. INPUT PROJECT'!$L359</f>
        <v>0</v>
      </c>
      <c r="V124" s="297">
        <f>'13. NTT BC'!V$73*'6. INPUT PROJECT'!$K359*'6. INPUT PROJECT'!$L359</f>
        <v>0</v>
      </c>
      <c r="W124" s="297">
        <f>'13. NTT BC'!W$73*'6. INPUT PROJECT'!$K359*'6. INPUT PROJECT'!$L359</f>
        <v>0</v>
      </c>
      <c r="X124" s="297">
        <f>'13. NTT BC'!X$73*'6. INPUT PROJECT'!$K359*'6. INPUT PROJECT'!$L359*(1+'6. INPUT PROJECT'!$M359)</f>
        <v>0</v>
      </c>
      <c r="Y124" s="297">
        <f>'13. NTT BC'!Y$73*'6. INPUT PROJECT'!$K359*'6. INPUT PROJECT'!$L359*(1+'6. INPUT PROJECT'!$M359)</f>
        <v>0</v>
      </c>
      <c r="Z124" s="297">
        <f>'13. NTT BC'!Z$73*'6. INPUT PROJECT'!$K359*'6. INPUT PROJECT'!$L359*(1+'6. INPUT PROJECT'!$M359)</f>
        <v>0</v>
      </c>
      <c r="AA124" s="297">
        <f>'13. NTT BC'!AA$73*'6. INPUT PROJECT'!$K359*'6. INPUT PROJECT'!$L359*(1+'6. INPUT PROJECT'!$M359)</f>
        <v>0</v>
      </c>
      <c r="AB124" s="297">
        <f>'13. NTT BC'!AB$73*'6. INPUT PROJECT'!$K359*'6. INPUT PROJECT'!$L359*(1+'6. INPUT PROJECT'!$M359)</f>
        <v>0</v>
      </c>
      <c r="AC124" s="297">
        <f>'13. NTT BC'!AC$73*'6. INPUT PROJECT'!$K359*'6. INPUT PROJECT'!$L359*(1+'6. INPUT PROJECT'!$M359)</f>
        <v>0</v>
      </c>
      <c r="AD124" s="297">
        <f>'13. NTT BC'!AD$73*'6. INPUT PROJECT'!$K359*'6. INPUT PROJECT'!$L359*(1+'6. INPUT PROJECT'!$M359)</f>
        <v>0</v>
      </c>
      <c r="AE124" s="297">
        <f>'13. NTT BC'!AE$73*'6. INPUT PROJECT'!$K359*'6. INPUT PROJECT'!$L359*(1+'6. INPUT PROJECT'!$M359)</f>
        <v>0</v>
      </c>
      <c r="AF124" s="297">
        <f>'13. NTT BC'!AF$73*'6. INPUT PROJECT'!$K359*'6. INPUT PROJECT'!$L359*(1+'6. INPUT PROJECT'!$M359)</f>
        <v>0</v>
      </c>
      <c r="AG124" s="297">
        <f>'13. NTT BC'!AG$73*'6. INPUT PROJECT'!$K359*'6. INPUT PROJECT'!$L359*(1+'6. INPUT PROJECT'!$M359)</f>
        <v>0</v>
      </c>
      <c r="AH124" s="297">
        <f>'13. NTT BC'!AH$73*'6. INPUT PROJECT'!$K359*'6. INPUT PROJECT'!$L359*(1+'6. INPUT PROJECT'!$M359)</f>
        <v>0</v>
      </c>
      <c r="AI124" s="297">
        <f>'13. NTT BC'!AI$73*'6. INPUT PROJECT'!$K359*'6. INPUT PROJECT'!$L359*(1+'6. INPUT PROJECT'!$M359)</f>
        <v>0</v>
      </c>
      <c r="AJ124" s="297">
        <f>'13. NTT BC'!AJ$73*'6. INPUT PROJECT'!$K359*'6. INPUT PROJECT'!$L359*(1+'6. INPUT PROJECT'!$M359)^2</f>
        <v>0</v>
      </c>
      <c r="AK124" s="297">
        <f>'13. NTT BC'!AK$73*'6. INPUT PROJECT'!$K359*'6. INPUT PROJECT'!$L359*(1+'6. INPUT PROJECT'!$M359)^2</f>
        <v>0</v>
      </c>
      <c r="AL124" s="297">
        <f>'13. NTT BC'!AL$73*'6. INPUT PROJECT'!$K359*'6. INPUT PROJECT'!$L359*(1+'6. INPUT PROJECT'!$M359)^2</f>
        <v>0</v>
      </c>
      <c r="AM124" s="297">
        <f>'13. NTT BC'!AM$73*'6. INPUT PROJECT'!$K359*'6. INPUT PROJECT'!$L359*(1+'6. INPUT PROJECT'!$M359)^2</f>
        <v>0</v>
      </c>
      <c r="AN124" s="297">
        <f>'13. NTT BC'!AN$73*'6. INPUT PROJECT'!$K359*'6. INPUT PROJECT'!$L359*(1+'6. INPUT PROJECT'!$M359)^2</f>
        <v>0</v>
      </c>
      <c r="AO124" s="297">
        <f>'13. NTT BC'!AO$73*'6. INPUT PROJECT'!$K359*'6. INPUT PROJECT'!$L359*(1+'6. INPUT PROJECT'!$M359)^2</f>
        <v>0</v>
      </c>
      <c r="AP124" s="297">
        <f>'13. NTT BC'!AP$73*'6. INPUT PROJECT'!$K359*'6. INPUT PROJECT'!$L359*(1+'6. INPUT PROJECT'!$M359)^2</f>
        <v>0</v>
      </c>
      <c r="AQ124" s="297">
        <f>'13. NTT BC'!AQ$73*'6. INPUT PROJECT'!$K359*'6. INPUT PROJECT'!$L359*(1+'6. INPUT PROJECT'!$M359)^2</f>
        <v>0</v>
      </c>
      <c r="AR124" s="297">
        <f>'13. NTT BC'!AR$73*'6. INPUT PROJECT'!$K359*'6. INPUT PROJECT'!$L359*(1+'6. INPUT PROJECT'!$M359)^2</f>
        <v>0</v>
      </c>
      <c r="AS124" s="297">
        <f>'13. NTT BC'!AS$73*'6. INPUT PROJECT'!$K359*'6. INPUT PROJECT'!$L359*(1+'6. INPUT PROJECT'!$M359)^2</f>
        <v>0</v>
      </c>
      <c r="AT124" s="297">
        <f>'13. NTT BC'!AT$73*'6. INPUT PROJECT'!$K359*'6. INPUT PROJECT'!$L359*(1+'6. INPUT PROJECT'!$M359)^2</f>
        <v>0</v>
      </c>
      <c r="AU124" s="297">
        <f>'13. NTT BC'!AU$73*'6. INPUT PROJECT'!$K359*'6. INPUT PROJECT'!$L359*(1+'6. INPUT PROJECT'!$M359)^2</f>
        <v>0</v>
      </c>
      <c r="AV124" s="297">
        <f>'13. NTT BC'!AV$73*'6. INPUT PROJECT'!$K359*'6. INPUT PROJECT'!$L359*(1+'6. INPUT PROJECT'!$M359)^3</f>
        <v>0</v>
      </c>
      <c r="AW124" s="297">
        <f>'13. NTT BC'!AW$73*'6. INPUT PROJECT'!$K359*'6. INPUT PROJECT'!$L359*(1+'6. INPUT PROJECT'!$M359)^3</f>
        <v>0</v>
      </c>
      <c r="AX124" s="297">
        <f>'13. NTT BC'!AX$73*'6. INPUT PROJECT'!$K359*'6. INPUT PROJECT'!$L359*(1+'6. INPUT PROJECT'!$M359)^3</f>
        <v>0</v>
      </c>
      <c r="AY124" s="297">
        <f>'13. NTT BC'!AY$73*'6. INPUT PROJECT'!$K359*'6. INPUT PROJECT'!$L359*(1+'6. INPUT PROJECT'!$M359)^3</f>
        <v>0</v>
      </c>
      <c r="AZ124" s="297">
        <f>'13. NTT BC'!AZ$73*'6. INPUT PROJECT'!$K359*'6. INPUT PROJECT'!$L359*(1+'6. INPUT PROJECT'!$M359)^3</f>
        <v>0</v>
      </c>
      <c r="BA124" s="297">
        <f>'13. NTT BC'!BA$73*'6. INPUT PROJECT'!$K359*'6. INPUT PROJECT'!$L359*(1+'6. INPUT PROJECT'!$M359)^3</f>
        <v>0</v>
      </c>
      <c r="BB124" s="297">
        <f>'13. NTT BC'!BB$73*'6. INPUT PROJECT'!$K359*'6. INPUT PROJECT'!$L359*(1+'6. INPUT PROJECT'!$M359)^3</f>
        <v>0</v>
      </c>
      <c r="BC124" s="297">
        <f>'13. NTT BC'!BC$73*'6. INPUT PROJECT'!$K359*'6. INPUT PROJECT'!$L359*(1+'6. INPUT PROJECT'!$M359)^3</f>
        <v>0</v>
      </c>
      <c r="BD124" s="297">
        <f>'13. NTT BC'!BD$73*'6. INPUT PROJECT'!$K359*'6. INPUT PROJECT'!$L359*(1+'6. INPUT PROJECT'!$M359)^3</f>
        <v>0</v>
      </c>
      <c r="BE124" s="297">
        <f>'13. NTT BC'!BE$73*'6. INPUT PROJECT'!$K359*'6. INPUT PROJECT'!$L359*(1+'6. INPUT PROJECT'!$M359)^3</f>
        <v>0</v>
      </c>
      <c r="BF124" s="297">
        <f>'13. NTT BC'!BF$73*'6. INPUT PROJECT'!$K359*'6. INPUT PROJECT'!$L359*(1+'6. INPUT PROJECT'!$M359)^3</f>
        <v>0</v>
      </c>
      <c r="BG124" s="297">
        <f>'13. NTT BC'!BG$73*'6. INPUT PROJECT'!$K359*'6. INPUT PROJECT'!$L359*(1+'6. INPUT PROJECT'!$M359)^3</f>
        <v>0</v>
      </c>
      <c r="BH124" s="297">
        <f>'13. NTT BC'!BH$73*'6. INPUT PROJECT'!$K359*'6. INPUT PROJECT'!$L359*(1+'6. INPUT PROJECT'!$M359)^4</f>
        <v>0</v>
      </c>
      <c r="BI124" s="297">
        <f>'13. NTT BC'!BI$73*'6. INPUT PROJECT'!$K359*'6. INPUT PROJECT'!$L359*(1+'6. INPUT PROJECT'!$M359)^4</f>
        <v>0</v>
      </c>
      <c r="BJ124" s="297">
        <f>'13. NTT BC'!BJ$73*'6. INPUT PROJECT'!$K359*'6. INPUT PROJECT'!$L359*(1+'6. INPUT PROJECT'!$M359)^4</f>
        <v>0</v>
      </c>
      <c r="BK124" s="297">
        <f>'13. NTT BC'!BK$73*'6. INPUT PROJECT'!$K359*'6. INPUT PROJECT'!$L359*(1+'6. INPUT PROJECT'!$M359)^4</f>
        <v>0</v>
      </c>
      <c r="BL124" s="297">
        <f>'13. NTT BC'!BL$73*'6. INPUT PROJECT'!$K359*'6. INPUT PROJECT'!$L359*(1+'6. INPUT PROJECT'!$M359)^4</f>
        <v>0</v>
      </c>
      <c r="BM124" s="297">
        <f>'13. NTT BC'!BM$73*'6. INPUT PROJECT'!$K359*'6. INPUT PROJECT'!$L359*(1+'6. INPUT PROJECT'!$M359)^4</f>
        <v>0</v>
      </c>
      <c r="BN124" s="297">
        <f>'13. NTT BC'!BN$73*'6. INPUT PROJECT'!$K359*'6. INPUT PROJECT'!$L359*(1+'6. INPUT PROJECT'!$M359)^4</f>
        <v>0</v>
      </c>
      <c r="BO124" s="297">
        <f>'13. NTT BC'!BO$73*'6. INPUT PROJECT'!$K359*'6. INPUT PROJECT'!$L359*(1+'6. INPUT PROJECT'!$M359)^4</f>
        <v>0</v>
      </c>
      <c r="BP124" s="297">
        <f>'13. NTT BC'!BP$73*'6. INPUT PROJECT'!$K359*'6. INPUT PROJECT'!$L359*(1+'6. INPUT PROJECT'!$M359)^4</f>
        <v>0</v>
      </c>
      <c r="BQ124" s="297">
        <f>'13. NTT BC'!BQ$73*'6. INPUT PROJECT'!$K359*'6. INPUT PROJECT'!$L359*(1+'6. INPUT PROJECT'!$M359)^4</f>
        <v>0</v>
      </c>
      <c r="BR124" s="297">
        <f>'13. NTT BC'!BR$73*'6. INPUT PROJECT'!$K359*'6. INPUT PROJECT'!$L359*(1+'6. INPUT PROJECT'!$M359)^4</f>
        <v>0</v>
      </c>
      <c r="BS124" s="297">
        <f>'13. NTT BC'!BS$73*'6. INPUT PROJECT'!$K359*'6. INPUT PROJECT'!$L359*(1+'6. INPUT PROJECT'!$M359)^4</f>
        <v>0</v>
      </c>
    </row>
    <row r="125" spans="1:71" s="80" customFormat="1" ht="16" outlineLevel="2">
      <c r="A125" s="83"/>
      <c r="B125" s="368" t="str">
        <f>'6. INPUT PROJECT'!D360</f>
        <v>Project-5.3.2-Item #2</v>
      </c>
      <c r="C125" s="368" t="str">
        <f>'6. INPUT PROJECT'!F360</f>
        <v>IT Support for Infra/Network</v>
      </c>
      <c r="D125"/>
      <c r="E125" s="297">
        <f t="shared" si="94"/>
        <v>0</v>
      </c>
      <c r="F125" s="297">
        <f t="shared" si="85"/>
        <v>0</v>
      </c>
      <c r="G125" s="297">
        <f t="shared" si="86"/>
        <v>0</v>
      </c>
      <c r="H125" s="297">
        <f t="shared" si="87"/>
        <v>0</v>
      </c>
      <c r="I125" s="297">
        <f t="shared" si="88"/>
        <v>0</v>
      </c>
      <c r="J125" s="297">
        <f t="shared" si="89"/>
        <v>0</v>
      </c>
      <c r="K125"/>
      <c r="L125" s="297">
        <f>'13. NTT BC'!L$73*'6. INPUT PROJECT'!$K360*'6. INPUT PROJECT'!$L360</f>
        <v>0</v>
      </c>
      <c r="M125" s="297">
        <f>'13. NTT BC'!M$73*'6. INPUT PROJECT'!$K360*'6. INPUT PROJECT'!$L360</f>
        <v>0</v>
      </c>
      <c r="N125" s="297">
        <f>'13. NTT BC'!N$73*'6. INPUT PROJECT'!$K360*'6. INPUT PROJECT'!$L360</f>
        <v>0</v>
      </c>
      <c r="O125" s="297">
        <f>'13. NTT BC'!O$73*'6. INPUT PROJECT'!$K360*'6. INPUT PROJECT'!$L360</f>
        <v>0</v>
      </c>
      <c r="P125" s="297">
        <f>'13. NTT BC'!P$73*'6. INPUT PROJECT'!$K360*'6. INPUT PROJECT'!$L360</f>
        <v>0</v>
      </c>
      <c r="Q125" s="297">
        <f>'13. NTT BC'!Q$73*'6. INPUT PROJECT'!$K360*'6. INPUT PROJECT'!$L360</f>
        <v>0</v>
      </c>
      <c r="R125" s="297">
        <f>'13. NTT BC'!R$73*'6. INPUT PROJECT'!$K360*'6. INPUT PROJECT'!$L360</f>
        <v>0</v>
      </c>
      <c r="S125" s="297">
        <f>'13. NTT BC'!S$73*'6. INPUT PROJECT'!$K360*'6. INPUT PROJECT'!$L360</f>
        <v>0</v>
      </c>
      <c r="T125" s="297">
        <f>'13. NTT BC'!T$73*'6. INPUT PROJECT'!$K360*'6. INPUT PROJECT'!$L360</f>
        <v>0</v>
      </c>
      <c r="U125" s="297">
        <f>'13. NTT BC'!U$73*'6. INPUT PROJECT'!$K360*'6. INPUT PROJECT'!$L360</f>
        <v>0</v>
      </c>
      <c r="V125" s="297">
        <f>'13. NTT BC'!V$73*'6. INPUT PROJECT'!$K360*'6. INPUT PROJECT'!$L360</f>
        <v>0</v>
      </c>
      <c r="W125" s="297">
        <f>'13. NTT BC'!W$73*'6. INPUT PROJECT'!$K360*'6. INPUT PROJECT'!$L360</f>
        <v>0</v>
      </c>
      <c r="X125" s="297">
        <f>'13. NTT BC'!X$73*'6. INPUT PROJECT'!$K360*'6. INPUT PROJECT'!$L360*(1+'6. INPUT PROJECT'!$M360)</f>
        <v>0</v>
      </c>
      <c r="Y125" s="297">
        <f>'13. NTT BC'!Y$73*'6. INPUT PROJECT'!$K360*'6. INPUT PROJECT'!$L360*(1+'6. INPUT PROJECT'!$M360)</f>
        <v>0</v>
      </c>
      <c r="Z125" s="297">
        <f>'13. NTT BC'!Z$73*'6. INPUT PROJECT'!$K360*'6. INPUT PROJECT'!$L360*(1+'6. INPUT PROJECT'!$M360)</f>
        <v>0</v>
      </c>
      <c r="AA125" s="297">
        <f>'13. NTT BC'!AA$73*'6. INPUT PROJECT'!$K360*'6. INPUT PROJECT'!$L360*(1+'6. INPUT PROJECT'!$M360)</f>
        <v>0</v>
      </c>
      <c r="AB125" s="297">
        <f>'13. NTT BC'!AB$73*'6. INPUT PROJECT'!$K360*'6. INPUT PROJECT'!$L360*(1+'6. INPUT PROJECT'!$M360)</f>
        <v>0</v>
      </c>
      <c r="AC125" s="297">
        <f>'13. NTT BC'!AC$73*'6. INPUT PROJECT'!$K360*'6. INPUT PROJECT'!$L360*(1+'6. INPUT PROJECT'!$M360)</f>
        <v>0</v>
      </c>
      <c r="AD125" s="297">
        <f>'13. NTT BC'!AD$73*'6. INPUT PROJECT'!$K360*'6. INPUT PROJECT'!$L360*(1+'6. INPUT PROJECT'!$M360)</f>
        <v>0</v>
      </c>
      <c r="AE125" s="297">
        <f>'13. NTT BC'!AE$73*'6. INPUT PROJECT'!$K360*'6. INPUT PROJECT'!$L360*(1+'6. INPUT PROJECT'!$M360)</f>
        <v>0</v>
      </c>
      <c r="AF125" s="297">
        <f>'13. NTT BC'!AF$73*'6. INPUT PROJECT'!$K360*'6. INPUT PROJECT'!$L360*(1+'6. INPUT PROJECT'!$M360)</f>
        <v>0</v>
      </c>
      <c r="AG125" s="297">
        <f>'13. NTT BC'!AG$73*'6. INPUT PROJECT'!$K360*'6. INPUT PROJECT'!$L360*(1+'6. INPUT PROJECT'!$M360)</f>
        <v>0</v>
      </c>
      <c r="AH125" s="297">
        <f>'13. NTT BC'!AH$73*'6. INPUT PROJECT'!$K360*'6. INPUT PROJECT'!$L360*(1+'6. INPUT PROJECT'!$M360)</f>
        <v>0</v>
      </c>
      <c r="AI125" s="297">
        <f>'13. NTT BC'!AI$73*'6. INPUT PROJECT'!$K360*'6. INPUT PROJECT'!$L360*(1+'6. INPUT PROJECT'!$M360)</f>
        <v>0</v>
      </c>
      <c r="AJ125" s="297">
        <f>'13. NTT BC'!AJ$73*'6. INPUT PROJECT'!$K360*'6. INPUT PROJECT'!$L360*(1+'6. INPUT PROJECT'!$M360)^2</f>
        <v>0</v>
      </c>
      <c r="AK125" s="297">
        <f>'13. NTT BC'!AK$73*'6. INPUT PROJECT'!$K360*'6. INPUT PROJECT'!$L360*(1+'6. INPUT PROJECT'!$M360)^2</f>
        <v>0</v>
      </c>
      <c r="AL125" s="297">
        <f>'13. NTT BC'!AL$73*'6. INPUT PROJECT'!$K360*'6. INPUT PROJECT'!$L360*(1+'6. INPUT PROJECT'!$M360)^2</f>
        <v>0</v>
      </c>
      <c r="AM125" s="297">
        <f>'13. NTT BC'!AM$73*'6. INPUT PROJECT'!$K360*'6. INPUT PROJECT'!$L360*(1+'6. INPUT PROJECT'!$M360)^2</f>
        <v>0</v>
      </c>
      <c r="AN125" s="297">
        <f>'13. NTT BC'!AN$73*'6. INPUT PROJECT'!$K360*'6. INPUT PROJECT'!$L360*(1+'6. INPUT PROJECT'!$M360)^2</f>
        <v>0</v>
      </c>
      <c r="AO125" s="297">
        <f>'13. NTT BC'!AO$73*'6. INPUT PROJECT'!$K360*'6. INPUT PROJECT'!$L360*(1+'6. INPUT PROJECT'!$M360)^2</f>
        <v>0</v>
      </c>
      <c r="AP125" s="297">
        <f>'13. NTT BC'!AP$73*'6. INPUT PROJECT'!$K360*'6. INPUT PROJECT'!$L360*(1+'6. INPUT PROJECT'!$M360)^2</f>
        <v>0</v>
      </c>
      <c r="AQ125" s="297">
        <f>'13. NTT BC'!AQ$73*'6. INPUT PROJECT'!$K360*'6. INPUT PROJECT'!$L360*(1+'6. INPUT PROJECT'!$M360)^2</f>
        <v>0</v>
      </c>
      <c r="AR125" s="297">
        <f>'13. NTT BC'!AR$73*'6. INPUT PROJECT'!$K360*'6. INPUT PROJECT'!$L360*(1+'6. INPUT PROJECT'!$M360)^2</f>
        <v>0</v>
      </c>
      <c r="AS125" s="297">
        <f>'13. NTT BC'!AS$73*'6. INPUT PROJECT'!$K360*'6. INPUT PROJECT'!$L360*(1+'6. INPUT PROJECT'!$M360)^2</f>
        <v>0</v>
      </c>
      <c r="AT125" s="297">
        <f>'13. NTT BC'!AT$73*'6. INPUT PROJECT'!$K360*'6. INPUT PROJECT'!$L360*(1+'6. INPUT PROJECT'!$M360)^2</f>
        <v>0</v>
      </c>
      <c r="AU125" s="297">
        <f>'13. NTT BC'!AU$73*'6. INPUT PROJECT'!$K360*'6. INPUT PROJECT'!$L360*(1+'6. INPUT PROJECT'!$M360)^2</f>
        <v>0</v>
      </c>
      <c r="AV125" s="297">
        <f>'13. NTT BC'!AV$73*'6. INPUT PROJECT'!$K360*'6. INPUT PROJECT'!$L360*(1+'6. INPUT PROJECT'!$M360)^3</f>
        <v>0</v>
      </c>
      <c r="AW125" s="297">
        <f>'13. NTT BC'!AW$73*'6. INPUT PROJECT'!$K360*'6. INPUT PROJECT'!$L360*(1+'6. INPUT PROJECT'!$M360)^3</f>
        <v>0</v>
      </c>
      <c r="AX125" s="297">
        <f>'13. NTT BC'!AX$73*'6. INPUT PROJECT'!$K360*'6. INPUT PROJECT'!$L360*(1+'6. INPUT PROJECT'!$M360)^3</f>
        <v>0</v>
      </c>
      <c r="AY125" s="297">
        <f>'13. NTT BC'!AY$73*'6. INPUT PROJECT'!$K360*'6. INPUT PROJECT'!$L360*(1+'6. INPUT PROJECT'!$M360)^3</f>
        <v>0</v>
      </c>
      <c r="AZ125" s="297">
        <f>'13. NTT BC'!AZ$73*'6. INPUT PROJECT'!$K360*'6. INPUT PROJECT'!$L360*(1+'6. INPUT PROJECT'!$M360)^3</f>
        <v>0</v>
      </c>
      <c r="BA125" s="297">
        <f>'13. NTT BC'!BA$73*'6. INPUT PROJECT'!$K360*'6. INPUT PROJECT'!$L360*(1+'6. INPUT PROJECT'!$M360)^3</f>
        <v>0</v>
      </c>
      <c r="BB125" s="297">
        <f>'13. NTT BC'!BB$73*'6. INPUT PROJECT'!$K360*'6. INPUT PROJECT'!$L360*(1+'6. INPUT PROJECT'!$M360)^3</f>
        <v>0</v>
      </c>
      <c r="BC125" s="297">
        <f>'13. NTT BC'!BC$73*'6. INPUT PROJECT'!$K360*'6. INPUT PROJECT'!$L360*(1+'6. INPUT PROJECT'!$M360)^3</f>
        <v>0</v>
      </c>
      <c r="BD125" s="297">
        <f>'13. NTT BC'!BD$73*'6. INPUT PROJECT'!$K360*'6. INPUT PROJECT'!$L360*(1+'6. INPUT PROJECT'!$M360)^3</f>
        <v>0</v>
      </c>
      <c r="BE125" s="297">
        <f>'13. NTT BC'!BE$73*'6. INPUT PROJECT'!$K360*'6. INPUT PROJECT'!$L360*(1+'6. INPUT PROJECT'!$M360)^3</f>
        <v>0</v>
      </c>
      <c r="BF125" s="297">
        <f>'13. NTT BC'!BF$73*'6. INPUT PROJECT'!$K360*'6. INPUT PROJECT'!$L360*(1+'6. INPUT PROJECT'!$M360)^3</f>
        <v>0</v>
      </c>
      <c r="BG125" s="297">
        <f>'13. NTT BC'!BG$73*'6. INPUT PROJECT'!$K360*'6. INPUT PROJECT'!$L360*(1+'6. INPUT PROJECT'!$M360)^3</f>
        <v>0</v>
      </c>
      <c r="BH125" s="297">
        <f>'13. NTT BC'!BH$73*'6. INPUT PROJECT'!$K360*'6. INPUT PROJECT'!$L360*(1+'6. INPUT PROJECT'!$M360)^4</f>
        <v>0</v>
      </c>
      <c r="BI125" s="297">
        <f>'13. NTT BC'!BI$73*'6. INPUT PROJECT'!$K360*'6. INPUT PROJECT'!$L360*(1+'6. INPUT PROJECT'!$M360)^4</f>
        <v>0</v>
      </c>
      <c r="BJ125" s="297">
        <f>'13. NTT BC'!BJ$73*'6. INPUT PROJECT'!$K360*'6. INPUT PROJECT'!$L360*(1+'6. INPUT PROJECT'!$M360)^4</f>
        <v>0</v>
      </c>
      <c r="BK125" s="297">
        <f>'13. NTT BC'!BK$73*'6. INPUT PROJECT'!$K360*'6. INPUT PROJECT'!$L360*(1+'6. INPUT PROJECT'!$M360)^4</f>
        <v>0</v>
      </c>
      <c r="BL125" s="297">
        <f>'13. NTT BC'!BL$73*'6. INPUT PROJECT'!$K360*'6. INPUT PROJECT'!$L360*(1+'6. INPUT PROJECT'!$M360)^4</f>
        <v>0</v>
      </c>
      <c r="BM125" s="297">
        <f>'13. NTT BC'!BM$73*'6. INPUT PROJECT'!$K360*'6. INPUT PROJECT'!$L360*(1+'6. INPUT PROJECT'!$M360)^4</f>
        <v>0</v>
      </c>
      <c r="BN125" s="297">
        <f>'13. NTT BC'!BN$73*'6. INPUT PROJECT'!$K360*'6. INPUT PROJECT'!$L360*(1+'6. INPUT PROJECT'!$M360)^4</f>
        <v>0</v>
      </c>
      <c r="BO125" s="297">
        <f>'13. NTT BC'!BO$73*'6. INPUT PROJECT'!$K360*'6. INPUT PROJECT'!$L360*(1+'6. INPUT PROJECT'!$M360)^4</f>
        <v>0</v>
      </c>
      <c r="BP125" s="297">
        <f>'13. NTT BC'!BP$73*'6. INPUT PROJECT'!$K360*'6. INPUT PROJECT'!$L360*(1+'6. INPUT PROJECT'!$M360)^4</f>
        <v>0</v>
      </c>
      <c r="BQ125" s="297">
        <f>'13. NTT BC'!BQ$73*'6. INPUT PROJECT'!$K360*'6. INPUT PROJECT'!$L360*(1+'6. INPUT PROJECT'!$M360)^4</f>
        <v>0</v>
      </c>
      <c r="BR125" s="297">
        <f>'13. NTT BC'!BR$73*'6. INPUT PROJECT'!$K360*'6. INPUT PROJECT'!$L360*(1+'6. INPUT PROJECT'!$M360)^4</f>
        <v>0</v>
      </c>
      <c r="BS125" s="297">
        <f>'13. NTT BC'!BS$73*'6. INPUT PROJECT'!$K360*'6. INPUT PROJECT'!$L360*(1+'6. INPUT PROJECT'!$M360)^4</f>
        <v>0</v>
      </c>
    </row>
    <row r="126" spans="1:71" s="80" customFormat="1" ht="16" outlineLevel="2">
      <c r="A126" s="83"/>
      <c r="B126" s="368" t="str">
        <f>'6. INPUT PROJECT'!D361</f>
        <v>Project-5.3.2-Item #3</v>
      </c>
      <c r="C126" s="368" t="str">
        <f>'6. INPUT PROJECT'!F361</f>
        <v>HelpDesk (L1/L2)</v>
      </c>
      <c r="D126"/>
      <c r="E126" s="297">
        <f t="shared" si="94"/>
        <v>0</v>
      </c>
      <c r="F126" s="297">
        <f t="shared" si="85"/>
        <v>0</v>
      </c>
      <c r="G126" s="297">
        <f t="shared" si="86"/>
        <v>0</v>
      </c>
      <c r="H126" s="297">
        <f t="shared" si="87"/>
        <v>0</v>
      </c>
      <c r="I126" s="297">
        <f t="shared" si="88"/>
        <v>0</v>
      </c>
      <c r="J126" s="297">
        <f t="shared" si="89"/>
        <v>0</v>
      </c>
      <c r="K126"/>
      <c r="L126" s="297">
        <f>'13. NTT BC'!L$73*'6. INPUT PROJECT'!$K361*'6. INPUT PROJECT'!$L361</f>
        <v>0</v>
      </c>
      <c r="M126" s="297">
        <f>'13. NTT BC'!M$73*'6. INPUT PROJECT'!$K361*'6. INPUT PROJECT'!$L361</f>
        <v>0</v>
      </c>
      <c r="N126" s="297">
        <f>'13. NTT BC'!N$73*'6. INPUT PROJECT'!$K361*'6. INPUT PROJECT'!$L361</f>
        <v>0</v>
      </c>
      <c r="O126" s="297">
        <f>'13. NTT BC'!O$73*'6. INPUT PROJECT'!$K361*'6. INPUT PROJECT'!$L361</f>
        <v>0</v>
      </c>
      <c r="P126" s="297">
        <f>'13. NTT BC'!P$73*'6. INPUT PROJECT'!$K361*'6. INPUT PROJECT'!$L361</f>
        <v>0</v>
      </c>
      <c r="Q126" s="297">
        <f>'13. NTT BC'!Q$73*'6. INPUT PROJECT'!$K361*'6. INPUT PROJECT'!$L361</f>
        <v>0</v>
      </c>
      <c r="R126" s="297">
        <f>'13. NTT BC'!R$73*'6. INPUT PROJECT'!$K361*'6. INPUT PROJECT'!$L361</f>
        <v>0</v>
      </c>
      <c r="S126" s="297">
        <f>'13. NTT BC'!S$73*'6. INPUT PROJECT'!$K361*'6. INPUT PROJECT'!$L361</f>
        <v>0</v>
      </c>
      <c r="T126" s="297">
        <f>'13. NTT BC'!T$73*'6. INPUT PROJECT'!$K361*'6. INPUT PROJECT'!$L361</f>
        <v>0</v>
      </c>
      <c r="U126" s="297">
        <f>'13. NTT BC'!U$73*'6. INPUT PROJECT'!$K361*'6. INPUT PROJECT'!$L361</f>
        <v>0</v>
      </c>
      <c r="V126" s="297">
        <f>'13. NTT BC'!V$73*'6. INPUT PROJECT'!$K361*'6. INPUT PROJECT'!$L361</f>
        <v>0</v>
      </c>
      <c r="W126" s="297">
        <f>'13. NTT BC'!W$73*'6. INPUT PROJECT'!$K361*'6. INPUT PROJECT'!$L361</f>
        <v>0</v>
      </c>
      <c r="X126" s="297">
        <f>'13. NTT BC'!X$73*'6. INPUT PROJECT'!$K361*'6. INPUT PROJECT'!$L361*(1+'6. INPUT PROJECT'!$M361)</f>
        <v>0</v>
      </c>
      <c r="Y126" s="297">
        <f>'13. NTT BC'!Y$73*'6. INPUT PROJECT'!$K361*'6. INPUT PROJECT'!$L361*(1+'6. INPUT PROJECT'!$M361)</f>
        <v>0</v>
      </c>
      <c r="Z126" s="297">
        <f>'13. NTT BC'!Z$73*'6. INPUT PROJECT'!$K361*'6. INPUT PROJECT'!$L361*(1+'6. INPUT PROJECT'!$M361)</f>
        <v>0</v>
      </c>
      <c r="AA126" s="297">
        <f>'13. NTT BC'!AA$73*'6. INPUT PROJECT'!$K361*'6. INPUT PROJECT'!$L361*(1+'6. INPUT PROJECT'!$M361)</f>
        <v>0</v>
      </c>
      <c r="AB126" s="297">
        <f>'13. NTT BC'!AB$73*'6. INPUT PROJECT'!$K361*'6. INPUT PROJECT'!$L361*(1+'6. INPUT PROJECT'!$M361)</f>
        <v>0</v>
      </c>
      <c r="AC126" s="297">
        <f>'13. NTT BC'!AC$73*'6. INPUT PROJECT'!$K361*'6. INPUT PROJECT'!$L361*(1+'6. INPUT PROJECT'!$M361)</f>
        <v>0</v>
      </c>
      <c r="AD126" s="297">
        <f>'13. NTT BC'!AD$73*'6. INPUT PROJECT'!$K361*'6. INPUT PROJECT'!$L361*(1+'6. INPUT PROJECT'!$M361)</f>
        <v>0</v>
      </c>
      <c r="AE126" s="297">
        <f>'13. NTT BC'!AE$73*'6. INPUT PROJECT'!$K361*'6. INPUT PROJECT'!$L361*(1+'6. INPUT PROJECT'!$M361)</f>
        <v>0</v>
      </c>
      <c r="AF126" s="297">
        <f>'13. NTT BC'!AF$73*'6. INPUT PROJECT'!$K361*'6. INPUT PROJECT'!$L361*(1+'6. INPUT PROJECT'!$M361)</f>
        <v>0</v>
      </c>
      <c r="AG126" s="297">
        <f>'13. NTT BC'!AG$73*'6. INPUT PROJECT'!$K361*'6. INPUT PROJECT'!$L361*(1+'6. INPUT PROJECT'!$M361)</f>
        <v>0</v>
      </c>
      <c r="AH126" s="297">
        <f>'13. NTT BC'!AH$73*'6. INPUT PROJECT'!$K361*'6. INPUT PROJECT'!$L361*(1+'6. INPUT PROJECT'!$M361)</f>
        <v>0</v>
      </c>
      <c r="AI126" s="297">
        <f>'13. NTT BC'!AI$73*'6. INPUT PROJECT'!$K361*'6. INPUT PROJECT'!$L361*(1+'6. INPUT PROJECT'!$M361)</f>
        <v>0</v>
      </c>
      <c r="AJ126" s="297">
        <f>'13. NTT BC'!AJ$73*'6. INPUT PROJECT'!$K361*'6. INPUT PROJECT'!$L361*(1+'6. INPUT PROJECT'!$M361)^2</f>
        <v>0</v>
      </c>
      <c r="AK126" s="297">
        <f>'13. NTT BC'!AK$73*'6. INPUT PROJECT'!$K361*'6. INPUT PROJECT'!$L361*(1+'6. INPUT PROJECT'!$M361)^2</f>
        <v>0</v>
      </c>
      <c r="AL126" s="297">
        <f>'13. NTT BC'!AL$73*'6. INPUT PROJECT'!$K361*'6. INPUT PROJECT'!$L361*(1+'6. INPUT PROJECT'!$M361)^2</f>
        <v>0</v>
      </c>
      <c r="AM126" s="297">
        <f>'13. NTT BC'!AM$73*'6. INPUT PROJECT'!$K361*'6. INPUT PROJECT'!$L361*(1+'6. INPUT PROJECT'!$M361)^2</f>
        <v>0</v>
      </c>
      <c r="AN126" s="297">
        <f>'13. NTT BC'!AN$73*'6. INPUT PROJECT'!$K361*'6. INPUT PROJECT'!$L361*(1+'6. INPUT PROJECT'!$M361)^2</f>
        <v>0</v>
      </c>
      <c r="AO126" s="297">
        <f>'13. NTT BC'!AO$73*'6. INPUT PROJECT'!$K361*'6. INPUT PROJECT'!$L361*(1+'6. INPUT PROJECT'!$M361)^2</f>
        <v>0</v>
      </c>
      <c r="AP126" s="297">
        <f>'13. NTT BC'!AP$73*'6. INPUT PROJECT'!$K361*'6. INPUT PROJECT'!$L361*(1+'6. INPUT PROJECT'!$M361)^2</f>
        <v>0</v>
      </c>
      <c r="AQ126" s="297">
        <f>'13. NTT BC'!AQ$73*'6. INPUT PROJECT'!$K361*'6. INPUT PROJECT'!$L361*(1+'6. INPUT PROJECT'!$M361)^2</f>
        <v>0</v>
      </c>
      <c r="AR126" s="297">
        <f>'13. NTT BC'!AR$73*'6. INPUT PROJECT'!$K361*'6. INPUT PROJECT'!$L361*(1+'6. INPUT PROJECT'!$M361)^2</f>
        <v>0</v>
      </c>
      <c r="AS126" s="297">
        <f>'13. NTT BC'!AS$73*'6. INPUT PROJECT'!$K361*'6. INPUT PROJECT'!$L361*(1+'6. INPUT PROJECT'!$M361)^2</f>
        <v>0</v>
      </c>
      <c r="AT126" s="297">
        <f>'13. NTT BC'!AT$73*'6. INPUT PROJECT'!$K361*'6. INPUT PROJECT'!$L361*(1+'6. INPUT PROJECT'!$M361)^2</f>
        <v>0</v>
      </c>
      <c r="AU126" s="297">
        <f>'13. NTT BC'!AU$73*'6. INPUT PROJECT'!$K361*'6. INPUT PROJECT'!$L361*(1+'6. INPUT PROJECT'!$M361)^2</f>
        <v>0</v>
      </c>
      <c r="AV126" s="297">
        <f>'13. NTT BC'!AV$73*'6. INPUT PROJECT'!$K361*'6. INPUT PROJECT'!$L361*(1+'6. INPUT PROJECT'!$M361)^3</f>
        <v>0</v>
      </c>
      <c r="AW126" s="297">
        <f>'13. NTT BC'!AW$73*'6. INPUT PROJECT'!$K361*'6. INPUT PROJECT'!$L361*(1+'6. INPUT PROJECT'!$M361)^3</f>
        <v>0</v>
      </c>
      <c r="AX126" s="297">
        <f>'13. NTT BC'!AX$73*'6. INPUT PROJECT'!$K361*'6. INPUT PROJECT'!$L361*(1+'6. INPUT PROJECT'!$M361)^3</f>
        <v>0</v>
      </c>
      <c r="AY126" s="297">
        <f>'13. NTT BC'!AY$73*'6. INPUT PROJECT'!$K361*'6. INPUT PROJECT'!$L361*(1+'6. INPUT PROJECT'!$M361)^3</f>
        <v>0</v>
      </c>
      <c r="AZ126" s="297">
        <f>'13. NTT BC'!AZ$73*'6. INPUT PROJECT'!$K361*'6. INPUT PROJECT'!$L361*(1+'6. INPUT PROJECT'!$M361)^3</f>
        <v>0</v>
      </c>
      <c r="BA126" s="297">
        <f>'13. NTT BC'!BA$73*'6. INPUT PROJECT'!$K361*'6. INPUT PROJECT'!$L361*(1+'6. INPUT PROJECT'!$M361)^3</f>
        <v>0</v>
      </c>
      <c r="BB126" s="297">
        <f>'13. NTT BC'!BB$73*'6. INPUT PROJECT'!$K361*'6. INPUT PROJECT'!$L361*(1+'6. INPUT PROJECT'!$M361)^3</f>
        <v>0</v>
      </c>
      <c r="BC126" s="297">
        <f>'13. NTT BC'!BC$73*'6. INPUT PROJECT'!$K361*'6. INPUT PROJECT'!$L361*(1+'6. INPUT PROJECT'!$M361)^3</f>
        <v>0</v>
      </c>
      <c r="BD126" s="297">
        <f>'13. NTT BC'!BD$73*'6. INPUT PROJECT'!$K361*'6. INPUT PROJECT'!$L361*(1+'6. INPUT PROJECT'!$M361)^3</f>
        <v>0</v>
      </c>
      <c r="BE126" s="297">
        <f>'13. NTT BC'!BE$73*'6. INPUT PROJECT'!$K361*'6. INPUT PROJECT'!$L361*(1+'6. INPUT PROJECT'!$M361)^3</f>
        <v>0</v>
      </c>
      <c r="BF126" s="297">
        <f>'13. NTT BC'!BF$73*'6. INPUT PROJECT'!$K361*'6. INPUT PROJECT'!$L361*(1+'6. INPUT PROJECT'!$M361)^3</f>
        <v>0</v>
      </c>
      <c r="BG126" s="297">
        <f>'13. NTT BC'!BG$73*'6. INPUT PROJECT'!$K361*'6. INPUT PROJECT'!$L361*(1+'6. INPUT PROJECT'!$M361)^3</f>
        <v>0</v>
      </c>
      <c r="BH126" s="297">
        <f>'13. NTT BC'!BH$73*'6. INPUT PROJECT'!$K361*'6. INPUT PROJECT'!$L361*(1+'6. INPUT PROJECT'!$M361)^4</f>
        <v>0</v>
      </c>
      <c r="BI126" s="297">
        <f>'13. NTT BC'!BI$73*'6. INPUT PROJECT'!$K361*'6. INPUT PROJECT'!$L361*(1+'6. INPUT PROJECT'!$M361)^4</f>
        <v>0</v>
      </c>
      <c r="BJ126" s="297">
        <f>'13. NTT BC'!BJ$73*'6. INPUT PROJECT'!$K361*'6. INPUT PROJECT'!$L361*(1+'6. INPUT PROJECT'!$M361)^4</f>
        <v>0</v>
      </c>
      <c r="BK126" s="297">
        <f>'13. NTT BC'!BK$73*'6. INPUT PROJECT'!$K361*'6. INPUT PROJECT'!$L361*(1+'6. INPUT PROJECT'!$M361)^4</f>
        <v>0</v>
      </c>
      <c r="BL126" s="297">
        <f>'13. NTT BC'!BL$73*'6. INPUT PROJECT'!$K361*'6. INPUT PROJECT'!$L361*(1+'6. INPUT PROJECT'!$M361)^4</f>
        <v>0</v>
      </c>
      <c r="BM126" s="297">
        <f>'13. NTT BC'!BM$73*'6. INPUT PROJECT'!$K361*'6. INPUT PROJECT'!$L361*(1+'6. INPUT PROJECT'!$M361)^4</f>
        <v>0</v>
      </c>
      <c r="BN126" s="297">
        <f>'13. NTT BC'!BN$73*'6. INPUT PROJECT'!$K361*'6. INPUT PROJECT'!$L361*(1+'6. INPUT PROJECT'!$M361)^4</f>
        <v>0</v>
      </c>
      <c r="BO126" s="297">
        <f>'13. NTT BC'!BO$73*'6. INPUT PROJECT'!$K361*'6. INPUT PROJECT'!$L361*(1+'6. INPUT PROJECT'!$M361)^4</f>
        <v>0</v>
      </c>
      <c r="BP126" s="297">
        <f>'13. NTT BC'!BP$73*'6. INPUT PROJECT'!$K361*'6. INPUT PROJECT'!$L361*(1+'6. INPUT PROJECT'!$M361)^4</f>
        <v>0</v>
      </c>
      <c r="BQ126" s="297">
        <f>'13. NTT BC'!BQ$73*'6. INPUT PROJECT'!$K361*'6. INPUT PROJECT'!$L361*(1+'6. INPUT PROJECT'!$M361)^4</f>
        <v>0</v>
      </c>
      <c r="BR126" s="297">
        <f>'13. NTT BC'!BR$73*'6. INPUT PROJECT'!$K361*'6. INPUT PROJECT'!$L361*(1+'6. INPUT PROJECT'!$M361)^4</f>
        <v>0</v>
      </c>
      <c r="BS126" s="297">
        <f>'13. NTT BC'!BS$73*'6. INPUT PROJECT'!$K361*'6. INPUT PROJECT'!$L361*(1+'6. INPUT PROJECT'!$M361)^4</f>
        <v>0</v>
      </c>
    </row>
    <row r="127" spans="1:71" s="80" customFormat="1" ht="16" outlineLevel="2">
      <c r="A127" s="83"/>
      <c r="B127" s="368" t="str">
        <f>'6. INPUT PROJECT'!D362</f>
        <v>Project-5.3.2-Item #4</v>
      </c>
      <c r="C127" s="368">
        <f>'6. INPUT PROJECT'!F362</f>
        <v>0</v>
      </c>
      <c r="D127"/>
      <c r="E127" s="297">
        <f t="shared" si="94"/>
        <v>0</v>
      </c>
      <c r="F127" s="297">
        <f t="shared" si="85"/>
        <v>0</v>
      </c>
      <c r="G127" s="297">
        <f t="shared" si="86"/>
        <v>0</v>
      </c>
      <c r="H127" s="297">
        <f t="shared" si="87"/>
        <v>0</v>
      </c>
      <c r="I127" s="297">
        <f t="shared" si="88"/>
        <v>0</v>
      </c>
      <c r="J127" s="297">
        <f t="shared" si="89"/>
        <v>0</v>
      </c>
      <c r="K127"/>
      <c r="L127" s="297">
        <f>'13. NTT BC'!L$73*'6. INPUT PROJECT'!$K362*'6. INPUT PROJECT'!$L362</f>
        <v>0</v>
      </c>
      <c r="M127" s="297">
        <f>'13. NTT BC'!M$73*'6. INPUT PROJECT'!$K362*'6. INPUT PROJECT'!$L362</f>
        <v>0</v>
      </c>
      <c r="N127" s="297">
        <f>'13. NTT BC'!N$73*'6. INPUT PROJECT'!$K362*'6. INPUT PROJECT'!$L362</f>
        <v>0</v>
      </c>
      <c r="O127" s="297">
        <f>'13. NTT BC'!O$73*'6. INPUT PROJECT'!$K362*'6. INPUT PROJECT'!$L362</f>
        <v>0</v>
      </c>
      <c r="P127" s="297">
        <f>'13. NTT BC'!P$73*'6. INPUT PROJECT'!$K362*'6. INPUT PROJECT'!$L362</f>
        <v>0</v>
      </c>
      <c r="Q127" s="297">
        <f>'13. NTT BC'!Q$73*'6. INPUT PROJECT'!$K362*'6. INPUT PROJECT'!$L362</f>
        <v>0</v>
      </c>
      <c r="R127" s="297">
        <f>'13. NTT BC'!R$73*'6. INPUT PROJECT'!$K362*'6. INPUT PROJECT'!$L362</f>
        <v>0</v>
      </c>
      <c r="S127" s="297">
        <f>'13. NTT BC'!S$73*'6. INPUT PROJECT'!$K362*'6. INPUT PROJECT'!$L362</f>
        <v>0</v>
      </c>
      <c r="T127" s="297">
        <f>'13. NTT BC'!T$73*'6. INPUT PROJECT'!$K362*'6. INPUT PROJECT'!$L362</f>
        <v>0</v>
      </c>
      <c r="U127" s="297">
        <f>'13. NTT BC'!U$73*'6. INPUT PROJECT'!$K362*'6. INPUT PROJECT'!$L362</f>
        <v>0</v>
      </c>
      <c r="V127" s="297">
        <f>'13. NTT BC'!V$73*'6. INPUT PROJECT'!$K362*'6. INPUT PROJECT'!$L362</f>
        <v>0</v>
      </c>
      <c r="W127" s="297">
        <f>'13. NTT BC'!W$73*'6. INPUT PROJECT'!$K362*'6. INPUT PROJECT'!$L362</f>
        <v>0</v>
      </c>
      <c r="X127" s="297">
        <f>'13. NTT BC'!X$73*'6. INPUT PROJECT'!$K362*'6. INPUT PROJECT'!$L362*(1+'6. INPUT PROJECT'!$M362)</f>
        <v>0</v>
      </c>
      <c r="Y127" s="297">
        <f>'13. NTT BC'!Y$73*'6. INPUT PROJECT'!$K362*'6. INPUT PROJECT'!$L362*(1+'6. INPUT PROJECT'!$M362)</f>
        <v>0</v>
      </c>
      <c r="Z127" s="297">
        <f>'13. NTT BC'!Z$73*'6. INPUT PROJECT'!$K362*'6. INPUT PROJECT'!$L362*(1+'6. INPUT PROJECT'!$M362)</f>
        <v>0</v>
      </c>
      <c r="AA127" s="297">
        <f>'13. NTT BC'!AA$73*'6. INPUT PROJECT'!$K362*'6. INPUT PROJECT'!$L362*(1+'6. INPUT PROJECT'!$M362)</f>
        <v>0</v>
      </c>
      <c r="AB127" s="297">
        <f>'13. NTT BC'!AB$73*'6. INPUT PROJECT'!$K362*'6. INPUT PROJECT'!$L362*(1+'6. INPUT PROJECT'!$M362)</f>
        <v>0</v>
      </c>
      <c r="AC127" s="297">
        <f>'13. NTT BC'!AC$73*'6. INPUT PROJECT'!$K362*'6. INPUT PROJECT'!$L362*(1+'6. INPUT PROJECT'!$M362)</f>
        <v>0</v>
      </c>
      <c r="AD127" s="297">
        <f>'13. NTT BC'!AD$73*'6. INPUT PROJECT'!$K362*'6. INPUT PROJECT'!$L362*(1+'6. INPUT PROJECT'!$M362)</f>
        <v>0</v>
      </c>
      <c r="AE127" s="297">
        <f>'13. NTT BC'!AE$73*'6. INPUT PROJECT'!$K362*'6. INPUT PROJECT'!$L362*(1+'6. INPUT PROJECT'!$M362)</f>
        <v>0</v>
      </c>
      <c r="AF127" s="297">
        <f>'13. NTT BC'!AF$73*'6. INPUT PROJECT'!$K362*'6. INPUT PROJECT'!$L362*(1+'6. INPUT PROJECT'!$M362)</f>
        <v>0</v>
      </c>
      <c r="AG127" s="297">
        <f>'13. NTT BC'!AG$73*'6. INPUT PROJECT'!$K362*'6. INPUT PROJECT'!$L362*(1+'6. INPUT PROJECT'!$M362)</f>
        <v>0</v>
      </c>
      <c r="AH127" s="297">
        <f>'13. NTT BC'!AH$73*'6. INPUT PROJECT'!$K362*'6. INPUT PROJECT'!$L362*(1+'6. INPUT PROJECT'!$M362)</f>
        <v>0</v>
      </c>
      <c r="AI127" s="297">
        <f>'13. NTT BC'!AI$73*'6. INPUT PROJECT'!$K362*'6. INPUT PROJECT'!$L362*(1+'6. INPUT PROJECT'!$M362)</f>
        <v>0</v>
      </c>
      <c r="AJ127" s="297">
        <f>'13. NTT BC'!AJ$73*'6. INPUT PROJECT'!$K362*'6. INPUT PROJECT'!$L362*(1+'6. INPUT PROJECT'!$M362)^2</f>
        <v>0</v>
      </c>
      <c r="AK127" s="297">
        <f>'13. NTT BC'!AK$73*'6. INPUT PROJECT'!$K362*'6. INPUT PROJECT'!$L362*(1+'6. INPUT PROJECT'!$M362)^2</f>
        <v>0</v>
      </c>
      <c r="AL127" s="297">
        <f>'13. NTT BC'!AL$73*'6. INPUT PROJECT'!$K362*'6. INPUT PROJECT'!$L362*(1+'6. INPUT PROJECT'!$M362)^2</f>
        <v>0</v>
      </c>
      <c r="AM127" s="297">
        <f>'13. NTT BC'!AM$73*'6. INPUT PROJECT'!$K362*'6. INPUT PROJECT'!$L362*(1+'6. INPUT PROJECT'!$M362)^2</f>
        <v>0</v>
      </c>
      <c r="AN127" s="297">
        <f>'13. NTT BC'!AN$73*'6. INPUT PROJECT'!$K362*'6. INPUT PROJECT'!$L362*(1+'6. INPUT PROJECT'!$M362)^2</f>
        <v>0</v>
      </c>
      <c r="AO127" s="297">
        <f>'13. NTT BC'!AO$73*'6. INPUT PROJECT'!$K362*'6. INPUT PROJECT'!$L362*(1+'6. INPUT PROJECT'!$M362)^2</f>
        <v>0</v>
      </c>
      <c r="AP127" s="297">
        <f>'13. NTT BC'!AP$73*'6. INPUT PROJECT'!$K362*'6. INPUT PROJECT'!$L362*(1+'6. INPUT PROJECT'!$M362)^2</f>
        <v>0</v>
      </c>
      <c r="AQ127" s="297">
        <f>'13. NTT BC'!AQ$73*'6. INPUT PROJECT'!$K362*'6. INPUT PROJECT'!$L362*(1+'6. INPUT PROJECT'!$M362)^2</f>
        <v>0</v>
      </c>
      <c r="AR127" s="297">
        <f>'13. NTT BC'!AR$73*'6. INPUT PROJECT'!$K362*'6. INPUT PROJECT'!$L362*(1+'6. INPUT PROJECT'!$M362)^2</f>
        <v>0</v>
      </c>
      <c r="AS127" s="297">
        <f>'13. NTT BC'!AS$73*'6. INPUT PROJECT'!$K362*'6. INPUT PROJECT'!$L362*(1+'6. INPUT PROJECT'!$M362)^2</f>
        <v>0</v>
      </c>
      <c r="AT127" s="297">
        <f>'13. NTT BC'!AT$73*'6. INPUT PROJECT'!$K362*'6. INPUT PROJECT'!$L362*(1+'6. INPUT PROJECT'!$M362)^2</f>
        <v>0</v>
      </c>
      <c r="AU127" s="297">
        <f>'13. NTT BC'!AU$73*'6. INPUT PROJECT'!$K362*'6. INPUT PROJECT'!$L362*(1+'6. INPUT PROJECT'!$M362)^2</f>
        <v>0</v>
      </c>
      <c r="AV127" s="297">
        <f>'13. NTT BC'!AV$73*'6. INPUT PROJECT'!$K362*'6. INPUT PROJECT'!$L362*(1+'6. INPUT PROJECT'!$M362)^3</f>
        <v>0</v>
      </c>
      <c r="AW127" s="297">
        <f>'13. NTT BC'!AW$73*'6. INPUT PROJECT'!$K362*'6. INPUT PROJECT'!$L362*(1+'6. INPUT PROJECT'!$M362)^3</f>
        <v>0</v>
      </c>
      <c r="AX127" s="297">
        <f>'13. NTT BC'!AX$73*'6. INPUT PROJECT'!$K362*'6. INPUT PROJECT'!$L362*(1+'6. INPUT PROJECT'!$M362)^3</f>
        <v>0</v>
      </c>
      <c r="AY127" s="297">
        <f>'13. NTT BC'!AY$73*'6. INPUT PROJECT'!$K362*'6. INPUT PROJECT'!$L362*(1+'6. INPUT PROJECT'!$M362)^3</f>
        <v>0</v>
      </c>
      <c r="AZ127" s="297">
        <f>'13. NTT BC'!AZ$73*'6. INPUT PROJECT'!$K362*'6. INPUT PROJECT'!$L362*(1+'6. INPUT PROJECT'!$M362)^3</f>
        <v>0</v>
      </c>
      <c r="BA127" s="297">
        <f>'13. NTT BC'!BA$73*'6. INPUT PROJECT'!$K362*'6. INPUT PROJECT'!$L362*(1+'6. INPUT PROJECT'!$M362)^3</f>
        <v>0</v>
      </c>
      <c r="BB127" s="297">
        <f>'13. NTT BC'!BB$73*'6. INPUT PROJECT'!$K362*'6. INPUT PROJECT'!$L362*(1+'6. INPUT PROJECT'!$M362)^3</f>
        <v>0</v>
      </c>
      <c r="BC127" s="297">
        <f>'13. NTT BC'!BC$73*'6. INPUT PROJECT'!$K362*'6. INPUT PROJECT'!$L362*(1+'6. INPUT PROJECT'!$M362)^3</f>
        <v>0</v>
      </c>
      <c r="BD127" s="297">
        <f>'13. NTT BC'!BD$73*'6. INPUT PROJECT'!$K362*'6. INPUT PROJECT'!$L362*(1+'6. INPUT PROJECT'!$M362)^3</f>
        <v>0</v>
      </c>
      <c r="BE127" s="297">
        <f>'13. NTT BC'!BE$73*'6. INPUT PROJECT'!$K362*'6. INPUT PROJECT'!$L362*(1+'6. INPUT PROJECT'!$M362)^3</f>
        <v>0</v>
      </c>
      <c r="BF127" s="297">
        <f>'13. NTT BC'!BF$73*'6. INPUT PROJECT'!$K362*'6. INPUT PROJECT'!$L362*(1+'6. INPUT PROJECT'!$M362)^3</f>
        <v>0</v>
      </c>
      <c r="BG127" s="297">
        <f>'13. NTT BC'!BG$73*'6. INPUT PROJECT'!$K362*'6. INPUT PROJECT'!$L362*(1+'6. INPUT PROJECT'!$M362)^3</f>
        <v>0</v>
      </c>
      <c r="BH127" s="297">
        <f>'13. NTT BC'!BH$73*'6. INPUT PROJECT'!$K362*'6. INPUT PROJECT'!$L362*(1+'6. INPUT PROJECT'!$M362)^4</f>
        <v>0</v>
      </c>
      <c r="BI127" s="297">
        <f>'13. NTT BC'!BI$73*'6. INPUT PROJECT'!$K362*'6. INPUT PROJECT'!$L362*(1+'6. INPUT PROJECT'!$M362)^4</f>
        <v>0</v>
      </c>
      <c r="BJ127" s="297">
        <f>'13. NTT BC'!BJ$73*'6. INPUT PROJECT'!$K362*'6. INPUT PROJECT'!$L362*(1+'6. INPUT PROJECT'!$M362)^4</f>
        <v>0</v>
      </c>
      <c r="BK127" s="297">
        <f>'13. NTT BC'!BK$73*'6. INPUT PROJECT'!$K362*'6. INPUT PROJECT'!$L362*(1+'6. INPUT PROJECT'!$M362)^4</f>
        <v>0</v>
      </c>
      <c r="BL127" s="297">
        <f>'13. NTT BC'!BL$73*'6. INPUT PROJECT'!$K362*'6. INPUT PROJECT'!$L362*(1+'6. INPUT PROJECT'!$M362)^4</f>
        <v>0</v>
      </c>
      <c r="BM127" s="297">
        <f>'13. NTT BC'!BM$73*'6. INPUT PROJECT'!$K362*'6. INPUT PROJECT'!$L362*(1+'6. INPUT PROJECT'!$M362)^4</f>
        <v>0</v>
      </c>
      <c r="BN127" s="297">
        <f>'13. NTT BC'!BN$73*'6. INPUT PROJECT'!$K362*'6. INPUT PROJECT'!$L362*(1+'6. INPUT PROJECT'!$M362)^4</f>
        <v>0</v>
      </c>
      <c r="BO127" s="297">
        <f>'13. NTT BC'!BO$73*'6. INPUT PROJECT'!$K362*'6. INPUT PROJECT'!$L362*(1+'6. INPUT PROJECT'!$M362)^4</f>
        <v>0</v>
      </c>
      <c r="BP127" s="297">
        <f>'13. NTT BC'!BP$73*'6. INPUT PROJECT'!$K362*'6. INPUT PROJECT'!$L362*(1+'6. INPUT PROJECT'!$M362)^4</f>
        <v>0</v>
      </c>
      <c r="BQ127" s="297">
        <f>'13. NTT BC'!BQ$73*'6. INPUT PROJECT'!$K362*'6. INPUT PROJECT'!$L362*(1+'6. INPUT PROJECT'!$M362)^4</f>
        <v>0</v>
      </c>
      <c r="BR127" s="297">
        <f>'13. NTT BC'!BR$73*'6. INPUT PROJECT'!$K362*'6. INPUT PROJECT'!$L362*(1+'6. INPUT PROJECT'!$M362)^4</f>
        <v>0</v>
      </c>
      <c r="BS127" s="297">
        <f>'13. NTT BC'!BS$73*'6. INPUT PROJECT'!$K362*'6. INPUT PROJECT'!$L362*(1+'6. INPUT PROJECT'!$M362)^4</f>
        <v>0</v>
      </c>
    </row>
    <row r="128" spans="1:71" s="80" customFormat="1" ht="16" outlineLevel="2">
      <c r="A128" s="83"/>
      <c r="B128" s="368" t="str">
        <f>'6. INPUT PROJECT'!D363</f>
        <v>Project-5.3.2-Item #5</v>
      </c>
      <c r="C128" s="368">
        <f>'6. INPUT PROJECT'!F363</f>
        <v>0</v>
      </c>
      <c r="D128"/>
      <c r="E128" s="297">
        <f t="shared" si="94"/>
        <v>0</v>
      </c>
      <c r="F128" s="297">
        <f t="shared" si="85"/>
        <v>0</v>
      </c>
      <c r="G128" s="297">
        <f t="shared" si="86"/>
        <v>0</v>
      </c>
      <c r="H128" s="297">
        <f t="shared" si="87"/>
        <v>0</v>
      </c>
      <c r="I128" s="297">
        <f t="shared" si="88"/>
        <v>0</v>
      </c>
      <c r="J128" s="297">
        <f t="shared" si="89"/>
        <v>0</v>
      </c>
      <c r="K128"/>
      <c r="L128" s="297">
        <f>'13. NTT BC'!L$73*'6. INPUT PROJECT'!$K363*'6. INPUT PROJECT'!$L363</f>
        <v>0</v>
      </c>
      <c r="M128" s="297">
        <f>'13. NTT BC'!M$73*'6. INPUT PROJECT'!$K363*'6. INPUT PROJECT'!$L363</f>
        <v>0</v>
      </c>
      <c r="N128" s="297">
        <f>'13. NTT BC'!N$73*'6. INPUT PROJECT'!$K363*'6. INPUT PROJECT'!$L363</f>
        <v>0</v>
      </c>
      <c r="O128" s="297">
        <f>'13. NTT BC'!O$73*'6. INPUT PROJECT'!$K363*'6. INPUT PROJECT'!$L363</f>
        <v>0</v>
      </c>
      <c r="P128" s="297">
        <f>'13. NTT BC'!P$73*'6. INPUT PROJECT'!$K363*'6. INPUT PROJECT'!$L363</f>
        <v>0</v>
      </c>
      <c r="Q128" s="297">
        <f>'13. NTT BC'!Q$73*'6. INPUT PROJECT'!$K363*'6. INPUT PROJECT'!$L363</f>
        <v>0</v>
      </c>
      <c r="R128" s="297">
        <f>'13. NTT BC'!R$73*'6. INPUT PROJECT'!$K363*'6. INPUT PROJECT'!$L363</f>
        <v>0</v>
      </c>
      <c r="S128" s="297">
        <f>'13. NTT BC'!S$73*'6. INPUT PROJECT'!$K363*'6. INPUT PROJECT'!$L363</f>
        <v>0</v>
      </c>
      <c r="T128" s="297">
        <f>'13. NTT BC'!T$73*'6. INPUT PROJECT'!$K363*'6. INPUT PROJECT'!$L363</f>
        <v>0</v>
      </c>
      <c r="U128" s="297">
        <f>'13. NTT BC'!U$73*'6. INPUT PROJECT'!$K363*'6. INPUT PROJECT'!$L363</f>
        <v>0</v>
      </c>
      <c r="V128" s="297">
        <f>'13. NTT BC'!V$73*'6. INPUT PROJECT'!$K363*'6. INPUT PROJECT'!$L363</f>
        <v>0</v>
      </c>
      <c r="W128" s="297">
        <f>'13. NTT BC'!W$73*'6. INPUT PROJECT'!$K363*'6. INPUT PROJECT'!$L363</f>
        <v>0</v>
      </c>
      <c r="X128" s="297">
        <f>'13. NTT BC'!X$73*'6. INPUT PROJECT'!$K363*'6. INPUT PROJECT'!$L363*(1+'6. INPUT PROJECT'!$M363)</f>
        <v>0</v>
      </c>
      <c r="Y128" s="297">
        <f>'13. NTT BC'!Y$73*'6. INPUT PROJECT'!$K363*'6. INPUT PROJECT'!$L363*(1+'6. INPUT PROJECT'!$M363)</f>
        <v>0</v>
      </c>
      <c r="Z128" s="297">
        <f>'13. NTT BC'!Z$73*'6. INPUT PROJECT'!$K363*'6. INPUT PROJECT'!$L363*(1+'6. INPUT PROJECT'!$M363)</f>
        <v>0</v>
      </c>
      <c r="AA128" s="297">
        <f>'13. NTT BC'!AA$73*'6. INPUT PROJECT'!$K363*'6. INPUT PROJECT'!$L363*(1+'6. INPUT PROJECT'!$M363)</f>
        <v>0</v>
      </c>
      <c r="AB128" s="297">
        <f>'13. NTT BC'!AB$73*'6. INPUT PROJECT'!$K363*'6. INPUT PROJECT'!$L363*(1+'6. INPUT PROJECT'!$M363)</f>
        <v>0</v>
      </c>
      <c r="AC128" s="297">
        <f>'13. NTT BC'!AC$73*'6. INPUT PROJECT'!$K363*'6. INPUT PROJECT'!$L363*(1+'6. INPUT PROJECT'!$M363)</f>
        <v>0</v>
      </c>
      <c r="AD128" s="297">
        <f>'13. NTT BC'!AD$73*'6. INPUT PROJECT'!$K363*'6. INPUT PROJECT'!$L363*(1+'6. INPUT PROJECT'!$M363)</f>
        <v>0</v>
      </c>
      <c r="AE128" s="297">
        <f>'13. NTT BC'!AE$73*'6. INPUT PROJECT'!$K363*'6. INPUT PROJECT'!$L363*(1+'6. INPUT PROJECT'!$M363)</f>
        <v>0</v>
      </c>
      <c r="AF128" s="297">
        <f>'13. NTT BC'!AF$73*'6. INPUT PROJECT'!$K363*'6. INPUT PROJECT'!$L363*(1+'6. INPUT PROJECT'!$M363)</f>
        <v>0</v>
      </c>
      <c r="AG128" s="297">
        <f>'13. NTT BC'!AG$73*'6. INPUT PROJECT'!$K363*'6. INPUT PROJECT'!$L363*(1+'6. INPUT PROJECT'!$M363)</f>
        <v>0</v>
      </c>
      <c r="AH128" s="297">
        <f>'13. NTT BC'!AH$73*'6. INPUT PROJECT'!$K363*'6. INPUT PROJECT'!$L363*(1+'6. INPUT PROJECT'!$M363)</f>
        <v>0</v>
      </c>
      <c r="AI128" s="297">
        <f>'13. NTT BC'!AI$73*'6. INPUT PROJECT'!$K363*'6. INPUT PROJECT'!$L363*(1+'6. INPUT PROJECT'!$M363)</f>
        <v>0</v>
      </c>
      <c r="AJ128" s="297">
        <f>'13. NTT BC'!AJ$73*'6. INPUT PROJECT'!$K363*'6. INPUT PROJECT'!$L363*(1+'6. INPUT PROJECT'!$M363)^2</f>
        <v>0</v>
      </c>
      <c r="AK128" s="297">
        <f>'13. NTT BC'!AK$73*'6. INPUT PROJECT'!$K363*'6. INPUT PROJECT'!$L363*(1+'6. INPUT PROJECT'!$M363)^2</f>
        <v>0</v>
      </c>
      <c r="AL128" s="297">
        <f>'13. NTT BC'!AL$73*'6. INPUT PROJECT'!$K363*'6. INPUT PROJECT'!$L363*(1+'6. INPUT PROJECT'!$M363)^2</f>
        <v>0</v>
      </c>
      <c r="AM128" s="297">
        <f>'13. NTT BC'!AM$73*'6. INPUT PROJECT'!$K363*'6. INPUT PROJECT'!$L363*(1+'6. INPUT PROJECT'!$M363)^2</f>
        <v>0</v>
      </c>
      <c r="AN128" s="297">
        <f>'13. NTT BC'!AN$73*'6. INPUT PROJECT'!$K363*'6. INPUT PROJECT'!$L363*(1+'6. INPUT PROJECT'!$M363)^2</f>
        <v>0</v>
      </c>
      <c r="AO128" s="297">
        <f>'13. NTT BC'!AO$73*'6. INPUT PROJECT'!$K363*'6. INPUT PROJECT'!$L363*(1+'6. INPUT PROJECT'!$M363)^2</f>
        <v>0</v>
      </c>
      <c r="AP128" s="297">
        <f>'13. NTT BC'!AP$73*'6. INPUT PROJECT'!$K363*'6. INPUT PROJECT'!$L363*(1+'6. INPUT PROJECT'!$M363)^2</f>
        <v>0</v>
      </c>
      <c r="AQ128" s="297">
        <f>'13. NTT BC'!AQ$73*'6. INPUT PROJECT'!$K363*'6. INPUT PROJECT'!$L363*(1+'6. INPUT PROJECT'!$M363)^2</f>
        <v>0</v>
      </c>
      <c r="AR128" s="297">
        <f>'13. NTT BC'!AR$73*'6. INPUT PROJECT'!$K363*'6. INPUT PROJECT'!$L363*(1+'6. INPUT PROJECT'!$M363)^2</f>
        <v>0</v>
      </c>
      <c r="AS128" s="297">
        <f>'13. NTT BC'!AS$73*'6. INPUT PROJECT'!$K363*'6. INPUT PROJECT'!$L363*(1+'6. INPUT PROJECT'!$M363)^2</f>
        <v>0</v>
      </c>
      <c r="AT128" s="297">
        <f>'13. NTT BC'!AT$73*'6. INPUT PROJECT'!$K363*'6. INPUT PROJECT'!$L363*(1+'6. INPUT PROJECT'!$M363)^2</f>
        <v>0</v>
      </c>
      <c r="AU128" s="297">
        <f>'13. NTT BC'!AU$73*'6. INPUT PROJECT'!$K363*'6. INPUT PROJECT'!$L363*(1+'6. INPUT PROJECT'!$M363)^2</f>
        <v>0</v>
      </c>
      <c r="AV128" s="297">
        <f>'13. NTT BC'!AV$73*'6. INPUT PROJECT'!$K363*'6. INPUT PROJECT'!$L363*(1+'6. INPUT PROJECT'!$M363)^3</f>
        <v>0</v>
      </c>
      <c r="AW128" s="297">
        <f>'13. NTT BC'!AW$73*'6. INPUT PROJECT'!$K363*'6. INPUT PROJECT'!$L363*(1+'6. INPUT PROJECT'!$M363)^3</f>
        <v>0</v>
      </c>
      <c r="AX128" s="297">
        <f>'13. NTT BC'!AX$73*'6. INPUT PROJECT'!$K363*'6. INPUT PROJECT'!$L363*(1+'6. INPUT PROJECT'!$M363)^3</f>
        <v>0</v>
      </c>
      <c r="AY128" s="297">
        <f>'13. NTT BC'!AY$73*'6. INPUT PROJECT'!$K363*'6. INPUT PROJECT'!$L363*(1+'6. INPUT PROJECT'!$M363)^3</f>
        <v>0</v>
      </c>
      <c r="AZ128" s="297">
        <f>'13. NTT BC'!AZ$73*'6. INPUT PROJECT'!$K363*'6. INPUT PROJECT'!$L363*(1+'6. INPUT PROJECT'!$M363)^3</f>
        <v>0</v>
      </c>
      <c r="BA128" s="297">
        <f>'13. NTT BC'!BA$73*'6. INPUT PROJECT'!$K363*'6. INPUT PROJECT'!$L363*(1+'6. INPUT PROJECT'!$M363)^3</f>
        <v>0</v>
      </c>
      <c r="BB128" s="297">
        <f>'13. NTT BC'!BB$73*'6. INPUT PROJECT'!$K363*'6. INPUT PROJECT'!$L363*(1+'6. INPUT PROJECT'!$M363)^3</f>
        <v>0</v>
      </c>
      <c r="BC128" s="297">
        <f>'13. NTT BC'!BC$73*'6. INPUT PROJECT'!$K363*'6. INPUT PROJECT'!$L363*(1+'6. INPUT PROJECT'!$M363)^3</f>
        <v>0</v>
      </c>
      <c r="BD128" s="297">
        <f>'13. NTT BC'!BD$73*'6. INPUT PROJECT'!$K363*'6. INPUT PROJECT'!$L363*(1+'6. INPUT PROJECT'!$M363)^3</f>
        <v>0</v>
      </c>
      <c r="BE128" s="297">
        <f>'13. NTT BC'!BE$73*'6. INPUT PROJECT'!$K363*'6. INPUT PROJECT'!$L363*(1+'6. INPUT PROJECT'!$M363)^3</f>
        <v>0</v>
      </c>
      <c r="BF128" s="297">
        <f>'13. NTT BC'!BF$73*'6. INPUT PROJECT'!$K363*'6. INPUT PROJECT'!$L363*(1+'6. INPUT PROJECT'!$M363)^3</f>
        <v>0</v>
      </c>
      <c r="BG128" s="297">
        <f>'13. NTT BC'!BG$73*'6. INPUT PROJECT'!$K363*'6. INPUT PROJECT'!$L363*(1+'6. INPUT PROJECT'!$M363)^3</f>
        <v>0</v>
      </c>
      <c r="BH128" s="297">
        <f>'13. NTT BC'!BH$73*'6. INPUT PROJECT'!$K363*'6. INPUT PROJECT'!$L363*(1+'6. INPUT PROJECT'!$M363)^4</f>
        <v>0</v>
      </c>
      <c r="BI128" s="297">
        <f>'13. NTT BC'!BI$73*'6. INPUT PROJECT'!$K363*'6. INPUT PROJECT'!$L363*(1+'6. INPUT PROJECT'!$M363)^4</f>
        <v>0</v>
      </c>
      <c r="BJ128" s="297">
        <f>'13. NTT BC'!BJ$73*'6. INPUT PROJECT'!$K363*'6. INPUT PROJECT'!$L363*(1+'6. INPUT PROJECT'!$M363)^4</f>
        <v>0</v>
      </c>
      <c r="BK128" s="297">
        <f>'13. NTT BC'!BK$73*'6. INPUT PROJECT'!$K363*'6. INPUT PROJECT'!$L363*(1+'6. INPUT PROJECT'!$M363)^4</f>
        <v>0</v>
      </c>
      <c r="BL128" s="297">
        <f>'13. NTT BC'!BL$73*'6. INPUT PROJECT'!$K363*'6. INPUT PROJECT'!$L363*(1+'6. INPUT PROJECT'!$M363)^4</f>
        <v>0</v>
      </c>
      <c r="BM128" s="297">
        <f>'13. NTT BC'!BM$73*'6. INPUT PROJECT'!$K363*'6. INPUT PROJECT'!$L363*(1+'6. INPUT PROJECT'!$M363)^4</f>
        <v>0</v>
      </c>
      <c r="BN128" s="297">
        <f>'13. NTT BC'!BN$73*'6. INPUT PROJECT'!$K363*'6. INPUT PROJECT'!$L363*(1+'6. INPUT PROJECT'!$M363)^4</f>
        <v>0</v>
      </c>
      <c r="BO128" s="297">
        <f>'13. NTT BC'!BO$73*'6. INPUT PROJECT'!$K363*'6. INPUT PROJECT'!$L363*(1+'6. INPUT PROJECT'!$M363)^4</f>
        <v>0</v>
      </c>
      <c r="BP128" s="297">
        <f>'13. NTT BC'!BP$73*'6. INPUT PROJECT'!$K363*'6. INPUT PROJECT'!$L363*(1+'6. INPUT PROJECT'!$M363)^4</f>
        <v>0</v>
      </c>
      <c r="BQ128" s="297">
        <f>'13. NTT BC'!BQ$73*'6. INPUT PROJECT'!$K363*'6. INPUT PROJECT'!$L363*(1+'6. INPUT PROJECT'!$M363)^4</f>
        <v>0</v>
      </c>
      <c r="BR128" s="297">
        <f>'13. NTT BC'!BR$73*'6. INPUT PROJECT'!$K363*'6. INPUT PROJECT'!$L363*(1+'6. INPUT PROJECT'!$M363)^4</f>
        <v>0</v>
      </c>
      <c r="BS128" s="297">
        <f>'13. NTT BC'!BS$73*'6. INPUT PROJECT'!$K363*'6. INPUT PROJECT'!$L363*(1+'6. INPUT PROJECT'!$M363)^4</f>
        <v>0</v>
      </c>
    </row>
    <row r="129" spans="1:71" s="80" customFormat="1" ht="16" outlineLevel="2">
      <c r="A129" s="83"/>
      <c r="B129" s="368" t="str">
        <f>'6. INPUT PROJECT'!D364</f>
        <v>Project-5.3.2-Item #6</v>
      </c>
      <c r="C129" s="368">
        <f>'6. INPUT PROJECT'!F364</f>
        <v>0</v>
      </c>
      <c r="D129"/>
      <c r="E129" s="297">
        <f t="shared" si="94"/>
        <v>0</v>
      </c>
      <c r="F129" s="297">
        <f t="shared" si="85"/>
        <v>0</v>
      </c>
      <c r="G129" s="297">
        <f t="shared" si="86"/>
        <v>0</v>
      </c>
      <c r="H129" s="297">
        <f t="shared" si="87"/>
        <v>0</v>
      </c>
      <c r="I129" s="297">
        <f t="shared" si="88"/>
        <v>0</v>
      </c>
      <c r="J129" s="297">
        <f t="shared" si="89"/>
        <v>0</v>
      </c>
      <c r="K129"/>
      <c r="L129" s="297">
        <f>'13. NTT BC'!L$73*'6. INPUT PROJECT'!$K364*'6. INPUT PROJECT'!$L364</f>
        <v>0</v>
      </c>
      <c r="M129" s="297">
        <f>'13. NTT BC'!M$73*'6. INPUT PROJECT'!$K364*'6. INPUT PROJECT'!$L364</f>
        <v>0</v>
      </c>
      <c r="N129" s="297">
        <f>'13. NTT BC'!N$73*'6. INPUT PROJECT'!$K364*'6. INPUT PROJECT'!$L364</f>
        <v>0</v>
      </c>
      <c r="O129" s="297">
        <f>'13. NTT BC'!O$73*'6. INPUT PROJECT'!$K364*'6. INPUT PROJECT'!$L364</f>
        <v>0</v>
      </c>
      <c r="P129" s="297">
        <f>'13. NTT BC'!P$73*'6. INPUT PROJECT'!$K364*'6. INPUT PROJECT'!$L364</f>
        <v>0</v>
      </c>
      <c r="Q129" s="297">
        <f>'13. NTT BC'!Q$73*'6. INPUT PROJECT'!$K364*'6. INPUT PROJECT'!$L364</f>
        <v>0</v>
      </c>
      <c r="R129" s="297">
        <f>'13. NTT BC'!R$73*'6. INPUT PROJECT'!$K364*'6. INPUT PROJECT'!$L364</f>
        <v>0</v>
      </c>
      <c r="S129" s="297">
        <f>'13. NTT BC'!S$73*'6. INPUT PROJECT'!$K364*'6. INPUT PROJECT'!$L364</f>
        <v>0</v>
      </c>
      <c r="T129" s="297">
        <f>'13. NTT BC'!T$73*'6. INPUT PROJECT'!$K364*'6. INPUT PROJECT'!$L364</f>
        <v>0</v>
      </c>
      <c r="U129" s="297">
        <f>'13. NTT BC'!U$73*'6. INPUT PROJECT'!$K364*'6. INPUT PROJECT'!$L364</f>
        <v>0</v>
      </c>
      <c r="V129" s="297">
        <f>'13. NTT BC'!V$73*'6. INPUT PROJECT'!$K364*'6. INPUT PROJECT'!$L364</f>
        <v>0</v>
      </c>
      <c r="W129" s="297">
        <f>'13. NTT BC'!W$73*'6. INPUT PROJECT'!$K364*'6. INPUT PROJECT'!$L364</f>
        <v>0</v>
      </c>
      <c r="X129" s="297">
        <f>'13. NTT BC'!X$73*'6. INPUT PROJECT'!$K364*'6. INPUT PROJECT'!$L364*(1+'6. INPUT PROJECT'!$M364)</f>
        <v>0</v>
      </c>
      <c r="Y129" s="297">
        <f>'13. NTT BC'!Y$73*'6. INPUT PROJECT'!$K364*'6. INPUT PROJECT'!$L364*(1+'6. INPUT PROJECT'!$M364)</f>
        <v>0</v>
      </c>
      <c r="Z129" s="297">
        <f>'13. NTT BC'!Z$73*'6. INPUT PROJECT'!$K364*'6. INPUT PROJECT'!$L364*(1+'6. INPUT PROJECT'!$M364)</f>
        <v>0</v>
      </c>
      <c r="AA129" s="297">
        <f>'13. NTT BC'!AA$73*'6. INPUT PROJECT'!$K364*'6. INPUT PROJECT'!$L364*(1+'6. INPUT PROJECT'!$M364)</f>
        <v>0</v>
      </c>
      <c r="AB129" s="297">
        <f>'13. NTT BC'!AB$73*'6. INPUT PROJECT'!$K364*'6. INPUT PROJECT'!$L364*(1+'6. INPUT PROJECT'!$M364)</f>
        <v>0</v>
      </c>
      <c r="AC129" s="297">
        <f>'13. NTT BC'!AC$73*'6. INPUT PROJECT'!$K364*'6. INPUT PROJECT'!$L364*(1+'6. INPUT PROJECT'!$M364)</f>
        <v>0</v>
      </c>
      <c r="AD129" s="297">
        <f>'13. NTT BC'!AD$73*'6. INPUT PROJECT'!$K364*'6. INPUT PROJECT'!$L364*(1+'6. INPUT PROJECT'!$M364)</f>
        <v>0</v>
      </c>
      <c r="AE129" s="297">
        <f>'13. NTT BC'!AE$73*'6. INPUT PROJECT'!$K364*'6. INPUT PROJECT'!$L364*(1+'6. INPUT PROJECT'!$M364)</f>
        <v>0</v>
      </c>
      <c r="AF129" s="297">
        <f>'13. NTT BC'!AF$73*'6. INPUT PROJECT'!$K364*'6. INPUT PROJECT'!$L364*(1+'6. INPUT PROJECT'!$M364)</f>
        <v>0</v>
      </c>
      <c r="AG129" s="297">
        <f>'13. NTT BC'!AG$73*'6. INPUT PROJECT'!$K364*'6. INPUT PROJECT'!$L364*(1+'6. INPUT PROJECT'!$M364)</f>
        <v>0</v>
      </c>
      <c r="AH129" s="297">
        <f>'13. NTT BC'!AH$73*'6. INPUT PROJECT'!$K364*'6. INPUT PROJECT'!$L364*(1+'6. INPUT PROJECT'!$M364)</f>
        <v>0</v>
      </c>
      <c r="AI129" s="297">
        <f>'13. NTT BC'!AI$73*'6. INPUT PROJECT'!$K364*'6. INPUT PROJECT'!$L364*(1+'6. INPUT PROJECT'!$M364)</f>
        <v>0</v>
      </c>
      <c r="AJ129" s="297">
        <f>'13. NTT BC'!AJ$73*'6. INPUT PROJECT'!$K364*'6. INPUT PROJECT'!$L364*(1+'6. INPUT PROJECT'!$M364)^2</f>
        <v>0</v>
      </c>
      <c r="AK129" s="297">
        <f>'13. NTT BC'!AK$73*'6. INPUT PROJECT'!$K364*'6. INPUT PROJECT'!$L364*(1+'6. INPUT PROJECT'!$M364)^2</f>
        <v>0</v>
      </c>
      <c r="AL129" s="297">
        <f>'13. NTT BC'!AL$73*'6. INPUT PROJECT'!$K364*'6. INPUT PROJECT'!$L364*(1+'6. INPUT PROJECT'!$M364)^2</f>
        <v>0</v>
      </c>
      <c r="AM129" s="297">
        <f>'13. NTT BC'!AM$73*'6. INPUT PROJECT'!$K364*'6. INPUT PROJECT'!$L364*(1+'6. INPUT PROJECT'!$M364)^2</f>
        <v>0</v>
      </c>
      <c r="AN129" s="297">
        <f>'13. NTT BC'!AN$73*'6. INPUT PROJECT'!$K364*'6. INPUT PROJECT'!$L364*(1+'6. INPUT PROJECT'!$M364)^2</f>
        <v>0</v>
      </c>
      <c r="AO129" s="297">
        <f>'13. NTT BC'!AO$73*'6. INPUT PROJECT'!$K364*'6. INPUT PROJECT'!$L364*(1+'6. INPUT PROJECT'!$M364)^2</f>
        <v>0</v>
      </c>
      <c r="AP129" s="297">
        <f>'13. NTT BC'!AP$73*'6. INPUT PROJECT'!$K364*'6. INPUT PROJECT'!$L364*(1+'6. INPUT PROJECT'!$M364)^2</f>
        <v>0</v>
      </c>
      <c r="AQ129" s="297">
        <f>'13. NTT BC'!AQ$73*'6. INPUT PROJECT'!$K364*'6. INPUT PROJECT'!$L364*(1+'6. INPUT PROJECT'!$M364)^2</f>
        <v>0</v>
      </c>
      <c r="AR129" s="297">
        <f>'13. NTT BC'!AR$73*'6. INPUT PROJECT'!$K364*'6. INPUT PROJECT'!$L364*(1+'6. INPUT PROJECT'!$M364)^2</f>
        <v>0</v>
      </c>
      <c r="AS129" s="297">
        <f>'13. NTT BC'!AS$73*'6. INPUT PROJECT'!$K364*'6. INPUT PROJECT'!$L364*(1+'6. INPUT PROJECT'!$M364)^2</f>
        <v>0</v>
      </c>
      <c r="AT129" s="297">
        <f>'13. NTT BC'!AT$73*'6. INPUT PROJECT'!$K364*'6. INPUT PROJECT'!$L364*(1+'6. INPUT PROJECT'!$M364)^2</f>
        <v>0</v>
      </c>
      <c r="AU129" s="297">
        <f>'13. NTT BC'!AU$73*'6. INPUT PROJECT'!$K364*'6. INPUT PROJECT'!$L364*(1+'6. INPUT PROJECT'!$M364)^2</f>
        <v>0</v>
      </c>
      <c r="AV129" s="297">
        <f>'13. NTT BC'!AV$73*'6. INPUT PROJECT'!$K364*'6. INPUT PROJECT'!$L364*(1+'6. INPUT PROJECT'!$M364)^3</f>
        <v>0</v>
      </c>
      <c r="AW129" s="297">
        <f>'13. NTT BC'!AW$73*'6. INPUT PROJECT'!$K364*'6. INPUT PROJECT'!$L364*(1+'6. INPUT PROJECT'!$M364)^3</f>
        <v>0</v>
      </c>
      <c r="AX129" s="297">
        <f>'13. NTT BC'!AX$73*'6. INPUT PROJECT'!$K364*'6. INPUT PROJECT'!$L364*(1+'6. INPUT PROJECT'!$M364)^3</f>
        <v>0</v>
      </c>
      <c r="AY129" s="297">
        <f>'13. NTT BC'!AY$73*'6. INPUT PROJECT'!$K364*'6. INPUT PROJECT'!$L364*(1+'6. INPUT PROJECT'!$M364)^3</f>
        <v>0</v>
      </c>
      <c r="AZ129" s="297">
        <f>'13. NTT BC'!AZ$73*'6. INPUT PROJECT'!$K364*'6. INPUT PROJECT'!$L364*(1+'6. INPUT PROJECT'!$M364)^3</f>
        <v>0</v>
      </c>
      <c r="BA129" s="297">
        <f>'13. NTT BC'!BA$73*'6. INPUT PROJECT'!$K364*'6. INPUT PROJECT'!$L364*(1+'6. INPUT PROJECT'!$M364)^3</f>
        <v>0</v>
      </c>
      <c r="BB129" s="297">
        <f>'13. NTT BC'!BB$73*'6. INPUT PROJECT'!$K364*'6. INPUT PROJECT'!$L364*(1+'6. INPUT PROJECT'!$M364)^3</f>
        <v>0</v>
      </c>
      <c r="BC129" s="297">
        <f>'13. NTT BC'!BC$73*'6. INPUT PROJECT'!$K364*'6. INPUT PROJECT'!$L364*(1+'6. INPUT PROJECT'!$M364)^3</f>
        <v>0</v>
      </c>
      <c r="BD129" s="297">
        <f>'13. NTT BC'!BD$73*'6. INPUT PROJECT'!$K364*'6. INPUT PROJECT'!$L364*(1+'6. INPUT PROJECT'!$M364)^3</f>
        <v>0</v>
      </c>
      <c r="BE129" s="297">
        <f>'13. NTT BC'!BE$73*'6. INPUT PROJECT'!$K364*'6. INPUT PROJECT'!$L364*(1+'6. INPUT PROJECT'!$M364)^3</f>
        <v>0</v>
      </c>
      <c r="BF129" s="297">
        <f>'13. NTT BC'!BF$73*'6. INPUT PROJECT'!$K364*'6. INPUT PROJECT'!$L364*(1+'6. INPUT PROJECT'!$M364)^3</f>
        <v>0</v>
      </c>
      <c r="BG129" s="297">
        <f>'13. NTT BC'!BG$73*'6. INPUT PROJECT'!$K364*'6. INPUT PROJECT'!$L364*(1+'6. INPUT PROJECT'!$M364)^3</f>
        <v>0</v>
      </c>
      <c r="BH129" s="297">
        <f>'13. NTT BC'!BH$73*'6. INPUT PROJECT'!$K364*'6. INPUT PROJECT'!$L364*(1+'6. INPUT PROJECT'!$M364)^4</f>
        <v>0</v>
      </c>
      <c r="BI129" s="297">
        <f>'13. NTT BC'!BI$73*'6. INPUT PROJECT'!$K364*'6. INPUT PROJECT'!$L364*(1+'6. INPUT PROJECT'!$M364)^4</f>
        <v>0</v>
      </c>
      <c r="BJ129" s="297">
        <f>'13. NTT BC'!BJ$73*'6. INPUT PROJECT'!$K364*'6. INPUT PROJECT'!$L364*(1+'6. INPUT PROJECT'!$M364)^4</f>
        <v>0</v>
      </c>
      <c r="BK129" s="297">
        <f>'13. NTT BC'!BK$73*'6. INPUT PROJECT'!$K364*'6. INPUT PROJECT'!$L364*(1+'6. INPUT PROJECT'!$M364)^4</f>
        <v>0</v>
      </c>
      <c r="BL129" s="297">
        <f>'13. NTT BC'!BL$73*'6. INPUT PROJECT'!$K364*'6. INPUT PROJECT'!$L364*(1+'6. INPUT PROJECT'!$M364)^4</f>
        <v>0</v>
      </c>
      <c r="BM129" s="297">
        <f>'13. NTT BC'!BM$73*'6. INPUT PROJECT'!$K364*'6. INPUT PROJECT'!$L364*(1+'6. INPUT PROJECT'!$M364)^4</f>
        <v>0</v>
      </c>
      <c r="BN129" s="297">
        <f>'13. NTT BC'!BN$73*'6. INPUT PROJECT'!$K364*'6. INPUT PROJECT'!$L364*(1+'6. INPUT PROJECT'!$M364)^4</f>
        <v>0</v>
      </c>
      <c r="BO129" s="297">
        <f>'13. NTT BC'!BO$73*'6. INPUT PROJECT'!$K364*'6. INPUT PROJECT'!$L364*(1+'6. INPUT PROJECT'!$M364)^4</f>
        <v>0</v>
      </c>
      <c r="BP129" s="297">
        <f>'13. NTT BC'!BP$73*'6. INPUT PROJECT'!$K364*'6. INPUT PROJECT'!$L364*(1+'6. INPUT PROJECT'!$M364)^4</f>
        <v>0</v>
      </c>
      <c r="BQ129" s="297">
        <f>'13. NTT BC'!BQ$73*'6. INPUT PROJECT'!$K364*'6. INPUT PROJECT'!$L364*(1+'6. INPUT PROJECT'!$M364)^4</f>
        <v>0</v>
      </c>
      <c r="BR129" s="297">
        <f>'13. NTT BC'!BR$73*'6. INPUT PROJECT'!$K364*'6. INPUT PROJECT'!$L364*(1+'6. INPUT PROJECT'!$M364)^4</f>
        <v>0</v>
      </c>
      <c r="BS129" s="297">
        <f>'13. NTT BC'!BS$73*'6. INPUT PROJECT'!$K364*'6. INPUT PROJECT'!$L364*(1+'6. INPUT PROJECT'!$M364)^4</f>
        <v>0</v>
      </c>
    </row>
    <row r="130" spans="1:71" s="80" customFormat="1" ht="16" outlineLevel="2">
      <c r="A130" s="83"/>
      <c r="B130" s="368" t="str">
        <f>'6. INPUT PROJECT'!D365</f>
        <v>Project-5.3.2-Item #7</v>
      </c>
      <c r="C130" s="368">
        <f>'6. INPUT PROJECT'!F365</f>
        <v>0</v>
      </c>
      <c r="D130"/>
      <c r="E130" s="297">
        <f t="shared" si="94"/>
        <v>0</v>
      </c>
      <c r="F130" s="297">
        <f t="shared" si="85"/>
        <v>0</v>
      </c>
      <c r="G130" s="297">
        <f t="shared" si="86"/>
        <v>0</v>
      </c>
      <c r="H130" s="297">
        <f t="shared" si="87"/>
        <v>0</v>
      </c>
      <c r="I130" s="297">
        <f t="shared" si="88"/>
        <v>0</v>
      </c>
      <c r="J130" s="297">
        <f t="shared" si="89"/>
        <v>0</v>
      </c>
      <c r="K130"/>
      <c r="L130" s="297">
        <f>'13. NTT BC'!L$73*'6. INPUT PROJECT'!$K365*'6. INPUT PROJECT'!$L365</f>
        <v>0</v>
      </c>
      <c r="M130" s="297">
        <f>'13. NTT BC'!M$73*'6. INPUT PROJECT'!$K365*'6. INPUT PROJECT'!$L365</f>
        <v>0</v>
      </c>
      <c r="N130" s="297">
        <f>'13. NTT BC'!N$73*'6. INPUT PROJECT'!$K365*'6. INPUT PROJECT'!$L365</f>
        <v>0</v>
      </c>
      <c r="O130" s="297">
        <f>'13. NTT BC'!O$73*'6. INPUT PROJECT'!$K365*'6. INPUT PROJECT'!$L365</f>
        <v>0</v>
      </c>
      <c r="P130" s="297">
        <f>'13. NTT BC'!P$73*'6. INPUT PROJECT'!$K365*'6. INPUT PROJECT'!$L365</f>
        <v>0</v>
      </c>
      <c r="Q130" s="297">
        <f>'13. NTT BC'!Q$73*'6. INPUT PROJECT'!$K365*'6. INPUT PROJECT'!$L365</f>
        <v>0</v>
      </c>
      <c r="R130" s="297">
        <f>'13. NTT BC'!R$73*'6. INPUT PROJECT'!$K365*'6. INPUT PROJECT'!$L365</f>
        <v>0</v>
      </c>
      <c r="S130" s="297">
        <f>'13. NTT BC'!S$73*'6. INPUT PROJECT'!$K365*'6. INPUT PROJECT'!$L365</f>
        <v>0</v>
      </c>
      <c r="T130" s="297">
        <f>'13. NTT BC'!T$73*'6. INPUT PROJECT'!$K365*'6. INPUT PROJECT'!$L365</f>
        <v>0</v>
      </c>
      <c r="U130" s="297">
        <f>'13. NTT BC'!U$73*'6. INPUT PROJECT'!$K365*'6. INPUT PROJECT'!$L365</f>
        <v>0</v>
      </c>
      <c r="V130" s="297">
        <f>'13. NTT BC'!V$73*'6. INPUT PROJECT'!$K365*'6. INPUT PROJECT'!$L365</f>
        <v>0</v>
      </c>
      <c r="W130" s="297">
        <f>'13. NTT BC'!W$73*'6. INPUT PROJECT'!$K365*'6. INPUT PROJECT'!$L365</f>
        <v>0</v>
      </c>
      <c r="X130" s="297">
        <f>'13. NTT BC'!X$73*'6. INPUT PROJECT'!$K365*'6. INPUT PROJECT'!$L365*(1+'6. INPUT PROJECT'!$M365)</f>
        <v>0</v>
      </c>
      <c r="Y130" s="297">
        <f>'13. NTT BC'!Y$73*'6. INPUT PROJECT'!$K365*'6. INPUT PROJECT'!$L365*(1+'6. INPUT PROJECT'!$M365)</f>
        <v>0</v>
      </c>
      <c r="Z130" s="297">
        <f>'13. NTT BC'!Z$73*'6. INPUT PROJECT'!$K365*'6. INPUT PROJECT'!$L365*(1+'6. INPUT PROJECT'!$M365)</f>
        <v>0</v>
      </c>
      <c r="AA130" s="297">
        <f>'13. NTT BC'!AA$73*'6. INPUT PROJECT'!$K365*'6. INPUT PROJECT'!$L365*(1+'6. INPUT PROJECT'!$M365)</f>
        <v>0</v>
      </c>
      <c r="AB130" s="297">
        <f>'13. NTT BC'!AB$73*'6. INPUT PROJECT'!$K365*'6. INPUT PROJECT'!$L365*(1+'6. INPUT PROJECT'!$M365)</f>
        <v>0</v>
      </c>
      <c r="AC130" s="297">
        <f>'13. NTT BC'!AC$73*'6. INPUT PROJECT'!$K365*'6. INPUT PROJECT'!$L365*(1+'6. INPUT PROJECT'!$M365)</f>
        <v>0</v>
      </c>
      <c r="AD130" s="297">
        <f>'13. NTT BC'!AD$73*'6. INPUT PROJECT'!$K365*'6. INPUT PROJECT'!$L365*(1+'6. INPUT PROJECT'!$M365)</f>
        <v>0</v>
      </c>
      <c r="AE130" s="297">
        <f>'13. NTT BC'!AE$73*'6. INPUT PROJECT'!$K365*'6. INPUT PROJECT'!$L365*(1+'6. INPUT PROJECT'!$M365)</f>
        <v>0</v>
      </c>
      <c r="AF130" s="297">
        <f>'13. NTT BC'!AF$73*'6. INPUT PROJECT'!$K365*'6. INPUT PROJECT'!$L365*(1+'6. INPUT PROJECT'!$M365)</f>
        <v>0</v>
      </c>
      <c r="AG130" s="297">
        <f>'13. NTT BC'!AG$73*'6. INPUT PROJECT'!$K365*'6. INPUT PROJECT'!$L365*(1+'6. INPUT PROJECT'!$M365)</f>
        <v>0</v>
      </c>
      <c r="AH130" s="297">
        <f>'13. NTT BC'!AH$73*'6. INPUT PROJECT'!$K365*'6. INPUT PROJECT'!$L365*(1+'6. INPUT PROJECT'!$M365)</f>
        <v>0</v>
      </c>
      <c r="AI130" s="297">
        <f>'13. NTT BC'!AI$73*'6. INPUT PROJECT'!$K365*'6. INPUT PROJECT'!$L365*(1+'6. INPUT PROJECT'!$M365)</f>
        <v>0</v>
      </c>
      <c r="AJ130" s="297">
        <f>'13. NTT BC'!AJ$73*'6. INPUT PROJECT'!$K365*'6. INPUT PROJECT'!$L365*(1+'6. INPUT PROJECT'!$M365)^2</f>
        <v>0</v>
      </c>
      <c r="AK130" s="297">
        <f>'13. NTT BC'!AK$73*'6. INPUT PROJECT'!$K365*'6. INPUT PROJECT'!$L365*(1+'6. INPUT PROJECT'!$M365)^2</f>
        <v>0</v>
      </c>
      <c r="AL130" s="297">
        <f>'13. NTT BC'!AL$73*'6. INPUT PROJECT'!$K365*'6. INPUT PROJECT'!$L365*(1+'6. INPUT PROJECT'!$M365)^2</f>
        <v>0</v>
      </c>
      <c r="AM130" s="297">
        <f>'13. NTT BC'!AM$73*'6. INPUT PROJECT'!$K365*'6. INPUT PROJECT'!$L365*(1+'6. INPUT PROJECT'!$M365)^2</f>
        <v>0</v>
      </c>
      <c r="AN130" s="297">
        <f>'13. NTT BC'!AN$73*'6. INPUT PROJECT'!$K365*'6. INPUT PROJECT'!$L365*(1+'6. INPUT PROJECT'!$M365)^2</f>
        <v>0</v>
      </c>
      <c r="AO130" s="297">
        <f>'13. NTT BC'!AO$73*'6. INPUT PROJECT'!$K365*'6. INPUT PROJECT'!$L365*(1+'6. INPUT PROJECT'!$M365)^2</f>
        <v>0</v>
      </c>
      <c r="AP130" s="297">
        <f>'13. NTT BC'!AP$73*'6. INPUT PROJECT'!$K365*'6. INPUT PROJECT'!$L365*(1+'6. INPUT PROJECT'!$M365)^2</f>
        <v>0</v>
      </c>
      <c r="AQ130" s="297">
        <f>'13. NTT BC'!AQ$73*'6. INPUT PROJECT'!$K365*'6. INPUT PROJECT'!$L365*(1+'6. INPUT PROJECT'!$M365)^2</f>
        <v>0</v>
      </c>
      <c r="AR130" s="297">
        <f>'13. NTT BC'!AR$73*'6. INPUT PROJECT'!$K365*'6. INPUT PROJECT'!$L365*(1+'6. INPUT PROJECT'!$M365)^2</f>
        <v>0</v>
      </c>
      <c r="AS130" s="297">
        <f>'13. NTT BC'!AS$73*'6. INPUT PROJECT'!$K365*'6. INPUT PROJECT'!$L365*(1+'6. INPUT PROJECT'!$M365)^2</f>
        <v>0</v>
      </c>
      <c r="AT130" s="297">
        <f>'13. NTT BC'!AT$73*'6. INPUT PROJECT'!$K365*'6. INPUT PROJECT'!$L365*(1+'6. INPUT PROJECT'!$M365)^2</f>
        <v>0</v>
      </c>
      <c r="AU130" s="297">
        <f>'13. NTT BC'!AU$73*'6. INPUT PROJECT'!$K365*'6. INPUT PROJECT'!$L365*(1+'6. INPUT PROJECT'!$M365)^2</f>
        <v>0</v>
      </c>
      <c r="AV130" s="297">
        <f>'13. NTT BC'!AV$73*'6. INPUT PROJECT'!$K365*'6. INPUT PROJECT'!$L365*(1+'6. INPUT PROJECT'!$M365)^3</f>
        <v>0</v>
      </c>
      <c r="AW130" s="297">
        <f>'13. NTT BC'!AW$73*'6. INPUT PROJECT'!$K365*'6. INPUT PROJECT'!$L365*(1+'6. INPUT PROJECT'!$M365)^3</f>
        <v>0</v>
      </c>
      <c r="AX130" s="297">
        <f>'13. NTT BC'!AX$73*'6. INPUT PROJECT'!$K365*'6. INPUT PROJECT'!$L365*(1+'6. INPUT PROJECT'!$M365)^3</f>
        <v>0</v>
      </c>
      <c r="AY130" s="297">
        <f>'13. NTT BC'!AY$73*'6. INPUT PROJECT'!$K365*'6. INPUT PROJECT'!$L365*(1+'6. INPUT PROJECT'!$M365)^3</f>
        <v>0</v>
      </c>
      <c r="AZ130" s="297">
        <f>'13. NTT BC'!AZ$73*'6. INPUT PROJECT'!$K365*'6. INPUT PROJECT'!$L365*(1+'6. INPUT PROJECT'!$M365)^3</f>
        <v>0</v>
      </c>
      <c r="BA130" s="297">
        <f>'13. NTT BC'!BA$73*'6. INPUT PROJECT'!$K365*'6. INPUT PROJECT'!$L365*(1+'6. INPUT PROJECT'!$M365)^3</f>
        <v>0</v>
      </c>
      <c r="BB130" s="297">
        <f>'13. NTT BC'!BB$73*'6. INPUT PROJECT'!$K365*'6. INPUT PROJECT'!$L365*(1+'6. INPUT PROJECT'!$M365)^3</f>
        <v>0</v>
      </c>
      <c r="BC130" s="297">
        <f>'13. NTT BC'!BC$73*'6. INPUT PROJECT'!$K365*'6. INPUT PROJECT'!$L365*(1+'6. INPUT PROJECT'!$M365)^3</f>
        <v>0</v>
      </c>
      <c r="BD130" s="297">
        <f>'13. NTT BC'!BD$73*'6. INPUT PROJECT'!$K365*'6. INPUT PROJECT'!$L365*(1+'6. INPUT PROJECT'!$M365)^3</f>
        <v>0</v>
      </c>
      <c r="BE130" s="297">
        <f>'13. NTT BC'!BE$73*'6. INPUT PROJECT'!$K365*'6. INPUT PROJECT'!$L365*(1+'6. INPUT PROJECT'!$M365)^3</f>
        <v>0</v>
      </c>
      <c r="BF130" s="297">
        <f>'13. NTT BC'!BF$73*'6. INPUT PROJECT'!$K365*'6. INPUT PROJECT'!$L365*(1+'6. INPUT PROJECT'!$M365)^3</f>
        <v>0</v>
      </c>
      <c r="BG130" s="297">
        <f>'13. NTT BC'!BG$73*'6. INPUT PROJECT'!$K365*'6. INPUT PROJECT'!$L365*(1+'6. INPUT PROJECT'!$M365)^3</f>
        <v>0</v>
      </c>
      <c r="BH130" s="297">
        <f>'13. NTT BC'!BH$73*'6. INPUT PROJECT'!$K365*'6. INPUT PROJECT'!$L365*(1+'6. INPUT PROJECT'!$M365)^4</f>
        <v>0</v>
      </c>
      <c r="BI130" s="297">
        <f>'13. NTT BC'!BI$73*'6. INPUT PROJECT'!$K365*'6. INPUT PROJECT'!$L365*(1+'6. INPUT PROJECT'!$M365)^4</f>
        <v>0</v>
      </c>
      <c r="BJ130" s="297">
        <f>'13. NTT BC'!BJ$73*'6. INPUT PROJECT'!$K365*'6. INPUT PROJECT'!$L365*(1+'6. INPUT PROJECT'!$M365)^4</f>
        <v>0</v>
      </c>
      <c r="BK130" s="297">
        <f>'13. NTT BC'!BK$73*'6. INPUT PROJECT'!$K365*'6. INPUT PROJECT'!$L365*(1+'6. INPUT PROJECT'!$M365)^4</f>
        <v>0</v>
      </c>
      <c r="BL130" s="297">
        <f>'13. NTT BC'!BL$73*'6. INPUT PROJECT'!$K365*'6. INPUT PROJECT'!$L365*(1+'6. INPUT PROJECT'!$M365)^4</f>
        <v>0</v>
      </c>
      <c r="BM130" s="297">
        <f>'13. NTT BC'!BM$73*'6. INPUT PROJECT'!$K365*'6. INPUT PROJECT'!$L365*(1+'6. INPUT PROJECT'!$M365)^4</f>
        <v>0</v>
      </c>
      <c r="BN130" s="297">
        <f>'13. NTT BC'!BN$73*'6. INPUT PROJECT'!$K365*'6. INPUT PROJECT'!$L365*(1+'6. INPUT PROJECT'!$M365)^4</f>
        <v>0</v>
      </c>
      <c r="BO130" s="297">
        <f>'13. NTT BC'!BO$73*'6. INPUT PROJECT'!$K365*'6. INPUT PROJECT'!$L365*(1+'6. INPUT PROJECT'!$M365)^4</f>
        <v>0</v>
      </c>
      <c r="BP130" s="297">
        <f>'13. NTT BC'!BP$73*'6. INPUT PROJECT'!$K365*'6. INPUT PROJECT'!$L365*(1+'6. INPUT PROJECT'!$M365)^4</f>
        <v>0</v>
      </c>
      <c r="BQ130" s="297">
        <f>'13. NTT BC'!BQ$73*'6. INPUT PROJECT'!$K365*'6. INPUT PROJECT'!$L365*(1+'6. INPUT PROJECT'!$M365)^4</f>
        <v>0</v>
      </c>
      <c r="BR130" s="297">
        <f>'13. NTT BC'!BR$73*'6. INPUT PROJECT'!$K365*'6. INPUT PROJECT'!$L365*(1+'6. INPUT PROJECT'!$M365)^4</f>
        <v>0</v>
      </c>
      <c r="BS130" s="297">
        <f>'13. NTT BC'!BS$73*'6. INPUT PROJECT'!$K365*'6. INPUT PROJECT'!$L365*(1+'6. INPUT PROJECT'!$M365)^4</f>
        <v>0</v>
      </c>
    </row>
    <row r="131" spans="1:71" s="80" customFormat="1" ht="16" outlineLevel="2">
      <c r="A131" s="83"/>
      <c r="B131" s="368" t="str">
        <f>'6. INPUT PROJECT'!D366</f>
        <v>Project-5.3.2-Item #8</v>
      </c>
      <c r="C131" s="368">
        <f>'6. INPUT PROJECT'!F366</f>
        <v>0</v>
      </c>
      <c r="D131"/>
      <c r="E131" s="297">
        <f t="shared" si="94"/>
        <v>0</v>
      </c>
      <c r="F131" s="297">
        <f t="shared" si="85"/>
        <v>0</v>
      </c>
      <c r="G131" s="297">
        <f t="shared" si="86"/>
        <v>0</v>
      </c>
      <c r="H131" s="297">
        <f t="shared" si="87"/>
        <v>0</v>
      </c>
      <c r="I131" s="297">
        <f t="shared" si="88"/>
        <v>0</v>
      </c>
      <c r="J131" s="297">
        <f t="shared" si="89"/>
        <v>0</v>
      </c>
      <c r="K131"/>
      <c r="L131" s="297">
        <f>'13. NTT BC'!L$73*'6. INPUT PROJECT'!$K366*'6. INPUT PROJECT'!$L366</f>
        <v>0</v>
      </c>
      <c r="M131" s="297">
        <f>'13. NTT BC'!M$73*'6. INPUT PROJECT'!$K366*'6. INPUT PROJECT'!$L366</f>
        <v>0</v>
      </c>
      <c r="N131" s="297">
        <f>'13. NTT BC'!N$73*'6. INPUT PROJECT'!$K366*'6. INPUT PROJECT'!$L366</f>
        <v>0</v>
      </c>
      <c r="O131" s="297">
        <f>'13. NTT BC'!O$73*'6. INPUT PROJECT'!$K366*'6. INPUT PROJECT'!$L366</f>
        <v>0</v>
      </c>
      <c r="P131" s="297">
        <f>'13. NTT BC'!P$73*'6. INPUT PROJECT'!$K366*'6. INPUT PROJECT'!$L366</f>
        <v>0</v>
      </c>
      <c r="Q131" s="297">
        <f>'13. NTT BC'!Q$73*'6. INPUT PROJECT'!$K366*'6. INPUT PROJECT'!$L366</f>
        <v>0</v>
      </c>
      <c r="R131" s="297">
        <f>'13. NTT BC'!R$73*'6. INPUT PROJECT'!$K366*'6. INPUT PROJECT'!$L366</f>
        <v>0</v>
      </c>
      <c r="S131" s="297">
        <f>'13. NTT BC'!S$73*'6. INPUT PROJECT'!$K366*'6. INPUT PROJECT'!$L366</f>
        <v>0</v>
      </c>
      <c r="T131" s="297">
        <f>'13. NTT BC'!T$73*'6. INPUT PROJECT'!$K366*'6. INPUT PROJECT'!$L366</f>
        <v>0</v>
      </c>
      <c r="U131" s="297">
        <f>'13. NTT BC'!U$73*'6. INPUT PROJECT'!$K366*'6. INPUT PROJECT'!$L366</f>
        <v>0</v>
      </c>
      <c r="V131" s="297">
        <f>'13. NTT BC'!V$73*'6. INPUT PROJECT'!$K366*'6. INPUT PROJECT'!$L366</f>
        <v>0</v>
      </c>
      <c r="W131" s="297">
        <f>'13. NTT BC'!W$73*'6. INPUT PROJECT'!$K366*'6. INPUT PROJECT'!$L366</f>
        <v>0</v>
      </c>
      <c r="X131" s="297">
        <f>'13. NTT BC'!X$73*'6. INPUT PROJECT'!$K366*'6. INPUT PROJECT'!$L366*(1+'6. INPUT PROJECT'!$M366)</f>
        <v>0</v>
      </c>
      <c r="Y131" s="297">
        <f>'13. NTT BC'!Y$73*'6. INPUT PROJECT'!$K366*'6. INPUT PROJECT'!$L366*(1+'6. INPUT PROJECT'!$M366)</f>
        <v>0</v>
      </c>
      <c r="Z131" s="297">
        <f>'13. NTT BC'!Z$73*'6. INPUT PROJECT'!$K366*'6. INPUT PROJECT'!$L366*(1+'6. INPUT PROJECT'!$M366)</f>
        <v>0</v>
      </c>
      <c r="AA131" s="297">
        <f>'13. NTT BC'!AA$73*'6. INPUT PROJECT'!$K366*'6. INPUT PROJECT'!$L366*(1+'6. INPUT PROJECT'!$M366)</f>
        <v>0</v>
      </c>
      <c r="AB131" s="297">
        <f>'13. NTT BC'!AB$73*'6. INPUT PROJECT'!$K366*'6. INPUT PROJECT'!$L366*(1+'6. INPUT PROJECT'!$M366)</f>
        <v>0</v>
      </c>
      <c r="AC131" s="297">
        <f>'13. NTT BC'!AC$73*'6. INPUT PROJECT'!$K366*'6. INPUT PROJECT'!$L366*(1+'6. INPUT PROJECT'!$M366)</f>
        <v>0</v>
      </c>
      <c r="AD131" s="297">
        <f>'13. NTT BC'!AD$73*'6. INPUT PROJECT'!$K366*'6. INPUT PROJECT'!$L366*(1+'6. INPUT PROJECT'!$M366)</f>
        <v>0</v>
      </c>
      <c r="AE131" s="297">
        <f>'13. NTT BC'!AE$73*'6. INPUT PROJECT'!$K366*'6. INPUT PROJECT'!$L366*(1+'6. INPUT PROJECT'!$M366)</f>
        <v>0</v>
      </c>
      <c r="AF131" s="297">
        <f>'13. NTT BC'!AF$73*'6. INPUT PROJECT'!$K366*'6. INPUT PROJECT'!$L366*(1+'6. INPUT PROJECT'!$M366)</f>
        <v>0</v>
      </c>
      <c r="AG131" s="297">
        <f>'13. NTT BC'!AG$73*'6. INPUT PROJECT'!$K366*'6. INPUT PROJECT'!$L366*(1+'6. INPUT PROJECT'!$M366)</f>
        <v>0</v>
      </c>
      <c r="AH131" s="297">
        <f>'13. NTT BC'!AH$73*'6. INPUT PROJECT'!$K366*'6. INPUT PROJECT'!$L366*(1+'6. INPUT PROJECT'!$M366)</f>
        <v>0</v>
      </c>
      <c r="AI131" s="297">
        <f>'13. NTT BC'!AI$73*'6. INPUT PROJECT'!$K366*'6. INPUT PROJECT'!$L366*(1+'6. INPUT PROJECT'!$M366)</f>
        <v>0</v>
      </c>
      <c r="AJ131" s="297">
        <f>'13. NTT BC'!AJ$73*'6. INPUT PROJECT'!$K366*'6. INPUT PROJECT'!$L366*(1+'6. INPUT PROJECT'!$M366)^2</f>
        <v>0</v>
      </c>
      <c r="AK131" s="297">
        <f>'13. NTT BC'!AK$73*'6. INPUT PROJECT'!$K366*'6. INPUT PROJECT'!$L366*(1+'6. INPUT PROJECT'!$M366)^2</f>
        <v>0</v>
      </c>
      <c r="AL131" s="297">
        <f>'13. NTT BC'!AL$73*'6. INPUT PROJECT'!$K366*'6. INPUT PROJECT'!$L366*(1+'6. INPUT PROJECT'!$M366)^2</f>
        <v>0</v>
      </c>
      <c r="AM131" s="297">
        <f>'13. NTT BC'!AM$73*'6. INPUT PROJECT'!$K366*'6. INPUT PROJECT'!$L366*(1+'6. INPUT PROJECT'!$M366)^2</f>
        <v>0</v>
      </c>
      <c r="AN131" s="297">
        <f>'13. NTT BC'!AN$73*'6. INPUT PROJECT'!$K366*'6. INPUT PROJECT'!$L366*(1+'6. INPUT PROJECT'!$M366)^2</f>
        <v>0</v>
      </c>
      <c r="AO131" s="297">
        <f>'13. NTT BC'!AO$73*'6. INPUT PROJECT'!$K366*'6. INPUT PROJECT'!$L366*(1+'6. INPUT PROJECT'!$M366)^2</f>
        <v>0</v>
      </c>
      <c r="AP131" s="297">
        <f>'13. NTT BC'!AP$73*'6. INPUT PROJECT'!$K366*'6. INPUT PROJECT'!$L366*(1+'6. INPUT PROJECT'!$M366)^2</f>
        <v>0</v>
      </c>
      <c r="AQ131" s="297">
        <f>'13. NTT BC'!AQ$73*'6. INPUT PROJECT'!$K366*'6. INPUT PROJECT'!$L366*(1+'6. INPUT PROJECT'!$M366)^2</f>
        <v>0</v>
      </c>
      <c r="AR131" s="297">
        <f>'13. NTT BC'!AR$73*'6. INPUT PROJECT'!$K366*'6. INPUT PROJECT'!$L366*(1+'6. INPUT PROJECT'!$M366)^2</f>
        <v>0</v>
      </c>
      <c r="AS131" s="297">
        <f>'13. NTT BC'!AS$73*'6. INPUT PROJECT'!$K366*'6. INPUT PROJECT'!$L366*(1+'6. INPUT PROJECT'!$M366)^2</f>
        <v>0</v>
      </c>
      <c r="AT131" s="297">
        <f>'13. NTT BC'!AT$73*'6. INPUT PROJECT'!$K366*'6. INPUT PROJECT'!$L366*(1+'6. INPUT PROJECT'!$M366)^2</f>
        <v>0</v>
      </c>
      <c r="AU131" s="297">
        <f>'13. NTT BC'!AU$73*'6. INPUT PROJECT'!$K366*'6. INPUT PROJECT'!$L366*(1+'6. INPUT PROJECT'!$M366)^2</f>
        <v>0</v>
      </c>
      <c r="AV131" s="297">
        <f>'13. NTT BC'!AV$73*'6. INPUT PROJECT'!$K366*'6. INPUT PROJECT'!$L366*(1+'6. INPUT PROJECT'!$M366)^3</f>
        <v>0</v>
      </c>
      <c r="AW131" s="297">
        <f>'13. NTT BC'!AW$73*'6. INPUT PROJECT'!$K366*'6. INPUT PROJECT'!$L366*(1+'6. INPUT PROJECT'!$M366)^3</f>
        <v>0</v>
      </c>
      <c r="AX131" s="297">
        <f>'13. NTT BC'!AX$73*'6. INPUT PROJECT'!$K366*'6. INPUT PROJECT'!$L366*(1+'6. INPUT PROJECT'!$M366)^3</f>
        <v>0</v>
      </c>
      <c r="AY131" s="297">
        <f>'13. NTT BC'!AY$73*'6. INPUT PROJECT'!$K366*'6. INPUT PROJECT'!$L366*(1+'6. INPUT PROJECT'!$M366)^3</f>
        <v>0</v>
      </c>
      <c r="AZ131" s="297">
        <f>'13. NTT BC'!AZ$73*'6. INPUT PROJECT'!$K366*'6. INPUT PROJECT'!$L366*(1+'6. INPUT PROJECT'!$M366)^3</f>
        <v>0</v>
      </c>
      <c r="BA131" s="297">
        <f>'13. NTT BC'!BA$73*'6. INPUT PROJECT'!$K366*'6. INPUT PROJECT'!$L366*(1+'6. INPUT PROJECT'!$M366)^3</f>
        <v>0</v>
      </c>
      <c r="BB131" s="297">
        <f>'13. NTT BC'!BB$73*'6. INPUT PROJECT'!$K366*'6. INPUT PROJECT'!$L366*(1+'6. INPUT PROJECT'!$M366)^3</f>
        <v>0</v>
      </c>
      <c r="BC131" s="297">
        <f>'13. NTT BC'!BC$73*'6. INPUT PROJECT'!$K366*'6. INPUT PROJECT'!$L366*(1+'6. INPUT PROJECT'!$M366)^3</f>
        <v>0</v>
      </c>
      <c r="BD131" s="297">
        <f>'13. NTT BC'!BD$73*'6. INPUT PROJECT'!$K366*'6. INPUT PROJECT'!$L366*(1+'6. INPUT PROJECT'!$M366)^3</f>
        <v>0</v>
      </c>
      <c r="BE131" s="297">
        <f>'13. NTT BC'!BE$73*'6. INPUT PROJECT'!$K366*'6. INPUT PROJECT'!$L366*(1+'6. INPUT PROJECT'!$M366)^3</f>
        <v>0</v>
      </c>
      <c r="BF131" s="297">
        <f>'13. NTT BC'!BF$73*'6. INPUT PROJECT'!$K366*'6. INPUT PROJECT'!$L366*(1+'6. INPUT PROJECT'!$M366)^3</f>
        <v>0</v>
      </c>
      <c r="BG131" s="297">
        <f>'13. NTT BC'!BG$73*'6. INPUT PROJECT'!$K366*'6. INPUT PROJECT'!$L366*(1+'6. INPUT PROJECT'!$M366)^3</f>
        <v>0</v>
      </c>
      <c r="BH131" s="297">
        <f>'13. NTT BC'!BH$73*'6. INPUT PROJECT'!$K366*'6. INPUT PROJECT'!$L366*(1+'6. INPUT PROJECT'!$M366)^4</f>
        <v>0</v>
      </c>
      <c r="BI131" s="297">
        <f>'13. NTT BC'!BI$73*'6. INPUT PROJECT'!$K366*'6. INPUT PROJECT'!$L366*(1+'6. INPUT PROJECT'!$M366)^4</f>
        <v>0</v>
      </c>
      <c r="BJ131" s="297">
        <f>'13. NTT BC'!BJ$73*'6. INPUT PROJECT'!$K366*'6. INPUT PROJECT'!$L366*(1+'6. INPUT PROJECT'!$M366)^4</f>
        <v>0</v>
      </c>
      <c r="BK131" s="297">
        <f>'13. NTT BC'!BK$73*'6. INPUT PROJECT'!$K366*'6. INPUT PROJECT'!$L366*(1+'6. INPUT PROJECT'!$M366)^4</f>
        <v>0</v>
      </c>
      <c r="BL131" s="297">
        <f>'13. NTT BC'!BL$73*'6. INPUT PROJECT'!$K366*'6. INPUT PROJECT'!$L366*(1+'6. INPUT PROJECT'!$M366)^4</f>
        <v>0</v>
      </c>
      <c r="BM131" s="297">
        <f>'13. NTT BC'!BM$73*'6. INPUT PROJECT'!$K366*'6. INPUT PROJECT'!$L366*(1+'6. INPUT PROJECT'!$M366)^4</f>
        <v>0</v>
      </c>
      <c r="BN131" s="297">
        <f>'13. NTT BC'!BN$73*'6. INPUT PROJECT'!$K366*'6. INPUT PROJECT'!$L366*(1+'6. INPUT PROJECT'!$M366)^4</f>
        <v>0</v>
      </c>
      <c r="BO131" s="297">
        <f>'13. NTT BC'!BO$73*'6. INPUT PROJECT'!$K366*'6. INPUT PROJECT'!$L366*(1+'6. INPUT PROJECT'!$M366)^4</f>
        <v>0</v>
      </c>
      <c r="BP131" s="297">
        <f>'13. NTT BC'!BP$73*'6. INPUT PROJECT'!$K366*'6. INPUT PROJECT'!$L366*(1+'6. INPUT PROJECT'!$M366)^4</f>
        <v>0</v>
      </c>
      <c r="BQ131" s="297">
        <f>'13. NTT BC'!BQ$73*'6. INPUT PROJECT'!$K366*'6. INPUT PROJECT'!$L366*(1+'6. INPUT PROJECT'!$M366)^4</f>
        <v>0</v>
      </c>
      <c r="BR131" s="297">
        <f>'13. NTT BC'!BR$73*'6. INPUT PROJECT'!$K366*'6. INPUT PROJECT'!$L366*(1+'6. INPUT PROJECT'!$M366)^4</f>
        <v>0</v>
      </c>
      <c r="BS131" s="297">
        <f>'13. NTT BC'!BS$73*'6. INPUT PROJECT'!$K366*'6. INPUT PROJECT'!$L366*(1+'6. INPUT PROJECT'!$M366)^4</f>
        <v>0</v>
      </c>
    </row>
    <row r="132" spans="1:71" s="80" customFormat="1" ht="16" outlineLevel="2">
      <c r="A132" s="83"/>
      <c r="B132" s="368" t="str">
        <f>'6. INPUT PROJECT'!D367</f>
        <v>Project-5.3.2-Item #9</v>
      </c>
      <c r="C132" s="368">
        <f>'6. INPUT PROJECT'!F367</f>
        <v>0</v>
      </c>
      <c r="D132"/>
      <c r="E132" s="297">
        <f t="shared" si="94"/>
        <v>0</v>
      </c>
      <c r="F132" s="297">
        <f t="shared" si="85"/>
        <v>0</v>
      </c>
      <c r="G132" s="297">
        <f t="shared" si="86"/>
        <v>0</v>
      </c>
      <c r="H132" s="297">
        <f t="shared" si="87"/>
        <v>0</v>
      </c>
      <c r="I132" s="297">
        <f t="shared" si="88"/>
        <v>0</v>
      </c>
      <c r="J132" s="297">
        <f t="shared" si="89"/>
        <v>0</v>
      </c>
      <c r="K132"/>
      <c r="L132" s="297">
        <f>'13. NTT BC'!L$73*'6. INPUT PROJECT'!$K367*'6. INPUT PROJECT'!$L367</f>
        <v>0</v>
      </c>
      <c r="M132" s="297">
        <f>'13. NTT BC'!M$73*'6. INPUT PROJECT'!$K367*'6. INPUT PROJECT'!$L367</f>
        <v>0</v>
      </c>
      <c r="N132" s="297">
        <f>'13. NTT BC'!N$73*'6. INPUT PROJECT'!$K367*'6. INPUT PROJECT'!$L367</f>
        <v>0</v>
      </c>
      <c r="O132" s="297">
        <f>'13. NTT BC'!O$73*'6. INPUT PROJECT'!$K367*'6. INPUT PROJECT'!$L367</f>
        <v>0</v>
      </c>
      <c r="P132" s="297">
        <f>'13. NTT BC'!P$73*'6. INPUT PROJECT'!$K367*'6. INPUT PROJECT'!$L367</f>
        <v>0</v>
      </c>
      <c r="Q132" s="297">
        <f>'13. NTT BC'!Q$73*'6. INPUT PROJECT'!$K367*'6. INPUT PROJECT'!$L367</f>
        <v>0</v>
      </c>
      <c r="R132" s="297">
        <f>'13. NTT BC'!R$73*'6. INPUT PROJECT'!$K367*'6. INPUT PROJECT'!$L367</f>
        <v>0</v>
      </c>
      <c r="S132" s="297">
        <f>'13. NTT BC'!S$73*'6. INPUT PROJECT'!$K367*'6. INPUT PROJECT'!$L367</f>
        <v>0</v>
      </c>
      <c r="T132" s="297">
        <f>'13. NTT BC'!T$73*'6. INPUT PROJECT'!$K367*'6. INPUT PROJECT'!$L367</f>
        <v>0</v>
      </c>
      <c r="U132" s="297">
        <f>'13. NTT BC'!U$73*'6. INPUT PROJECT'!$K367*'6. INPUT PROJECT'!$L367</f>
        <v>0</v>
      </c>
      <c r="V132" s="297">
        <f>'13. NTT BC'!V$73*'6. INPUT PROJECT'!$K367*'6. INPUT PROJECT'!$L367</f>
        <v>0</v>
      </c>
      <c r="W132" s="297">
        <f>'13. NTT BC'!W$73*'6. INPUT PROJECT'!$K367*'6. INPUT PROJECT'!$L367</f>
        <v>0</v>
      </c>
      <c r="X132" s="297">
        <f>'13. NTT BC'!X$73*'6. INPUT PROJECT'!$K367*'6. INPUT PROJECT'!$L367*(1+'6. INPUT PROJECT'!$M367)</f>
        <v>0</v>
      </c>
      <c r="Y132" s="297">
        <f>'13. NTT BC'!Y$73*'6. INPUT PROJECT'!$K367*'6. INPUT PROJECT'!$L367*(1+'6. INPUT PROJECT'!$M367)</f>
        <v>0</v>
      </c>
      <c r="Z132" s="297">
        <f>'13. NTT BC'!Z$73*'6. INPUT PROJECT'!$K367*'6. INPUT PROJECT'!$L367*(1+'6. INPUT PROJECT'!$M367)</f>
        <v>0</v>
      </c>
      <c r="AA132" s="297">
        <f>'13. NTT BC'!AA$73*'6. INPUT PROJECT'!$K367*'6. INPUT PROJECT'!$L367*(1+'6. INPUT PROJECT'!$M367)</f>
        <v>0</v>
      </c>
      <c r="AB132" s="297">
        <f>'13. NTT BC'!AB$73*'6. INPUT PROJECT'!$K367*'6. INPUT PROJECT'!$L367*(1+'6. INPUT PROJECT'!$M367)</f>
        <v>0</v>
      </c>
      <c r="AC132" s="297">
        <f>'13. NTT BC'!AC$73*'6. INPUT PROJECT'!$K367*'6. INPUT PROJECT'!$L367*(1+'6. INPUT PROJECT'!$M367)</f>
        <v>0</v>
      </c>
      <c r="AD132" s="297">
        <f>'13. NTT BC'!AD$73*'6. INPUT PROJECT'!$K367*'6. INPUT PROJECT'!$L367*(1+'6. INPUT PROJECT'!$M367)</f>
        <v>0</v>
      </c>
      <c r="AE132" s="297">
        <f>'13. NTT BC'!AE$73*'6. INPUT PROJECT'!$K367*'6. INPUT PROJECT'!$L367*(1+'6. INPUT PROJECT'!$M367)</f>
        <v>0</v>
      </c>
      <c r="AF132" s="297">
        <f>'13. NTT BC'!AF$73*'6. INPUT PROJECT'!$K367*'6. INPUT PROJECT'!$L367*(1+'6. INPUT PROJECT'!$M367)</f>
        <v>0</v>
      </c>
      <c r="AG132" s="297">
        <f>'13. NTT BC'!AG$73*'6. INPUT PROJECT'!$K367*'6. INPUT PROJECT'!$L367*(1+'6. INPUT PROJECT'!$M367)</f>
        <v>0</v>
      </c>
      <c r="AH132" s="297">
        <f>'13. NTT BC'!AH$73*'6. INPUT PROJECT'!$K367*'6. INPUT PROJECT'!$L367*(1+'6. INPUT PROJECT'!$M367)</f>
        <v>0</v>
      </c>
      <c r="AI132" s="297">
        <f>'13. NTT BC'!AI$73*'6. INPUT PROJECT'!$K367*'6. INPUT PROJECT'!$L367*(1+'6. INPUT PROJECT'!$M367)</f>
        <v>0</v>
      </c>
      <c r="AJ132" s="297">
        <f>'13. NTT BC'!AJ$73*'6. INPUT PROJECT'!$K367*'6. INPUT PROJECT'!$L367*(1+'6. INPUT PROJECT'!$M367)^2</f>
        <v>0</v>
      </c>
      <c r="AK132" s="297">
        <f>'13. NTT BC'!AK$73*'6. INPUT PROJECT'!$K367*'6. INPUT PROJECT'!$L367*(1+'6. INPUT PROJECT'!$M367)^2</f>
        <v>0</v>
      </c>
      <c r="AL132" s="297">
        <f>'13. NTT BC'!AL$73*'6. INPUT PROJECT'!$K367*'6. INPUT PROJECT'!$L367*(1+'6. INPUT PROJECT'!$M367)^2</f>
        <v>0</v>
      </c>
      <c r="AM132" s="297">
        <f>'13. NTT BC'!AM$73*'6. INPUT PROJECT'!$K367*'6. INPUT PROJECT'!$L367*(1+'6. INPUT PROJECT'!$M367)^2</f>
        <v>0</v>
      </c>
      <c r="AN132" s="297">
        <f>'13. NTT BC'!AN$73*'6. INPUT PROJECT'!$K367*'6. INPUT PROJECT'!$L367*(1+'6. INPUT PROJECT'!$M367)^2</f>
        <v>0</v>
      </c>
      <c r="AO132" s="297">
        <f>'13. NTT BC'!AO$73*'6. INPUT PROJECT'!$K367*'6. INPUT PROJECT'!$L367*(1+'6. INPUT PROJECT'!$M367)^2</f>
        <v>0</v>
      </c>
      <c r="AP132" s="297">
        <f>'13. NTT BC'!AP$73*'6. INPUT PROJECT'!$K367*'6. INPUT PROJECT'!$L367*(1+'6. INPUT PROJECT'!$M367)^2</f>
        <v>0</v>
      </c>
      <c r="AQ132" s="297">
        <f>'13. NTT BC'!AQ$73*'6. INPUT PROJECT'!$K367*'6. INPUT PROJECT'!$L367*(1+'6. INPUT PROJECT'!$M367)^2</f>
        <v>0</v>
      </c>
      <c r="AR132" s="297">
        <f>'13. NTT BC'!AR$73*'6. INPUT PROJECT'!$K367*'6. INPUT PROJECT'!$L367*(1+'6. INPUT PROJECT'!$M367)^2</f>
        <v>0</v>
      </c>
      <c r="AS132" s="297">
        <f>'13. NTT BC'!AS$73*'6. INPUT PROJECT'!$K367*'6. INPUT PROJECT'!$L367*(1+'6. INPUT PROJECT'!$M367)^2</f>
        <v>0</v>
      </c>
      <c r="AT132" s="297">
        <f>'13. NTT BC'!AT$73*'6. INPUT PROJECT'!$K367*'6. INPUT PROJECT'!$L367*(1+'6. INPUT PROJECT'!$M367)^2</f>
        <v>0</v>
      </c>
      <c r="AU132" s="297">
        <f>'13. NTT BC'!AU$73*'6. INPUT PROJECT'!$K367*'6. INPUT PROJECT'!$L367*(1+'6. INPUT PROJECT'!$M367)^2</f>
        <v>0</v>
      </c>
      <c r="AV132" s="297">
        <f>'13. NTT BC'!AV$73*'6. INPUT PROJECT'!$K367*'6. INPUT PROJECT'!$L367*(1+'6. INPUT PROJECT'!$M367)^3</f>
        <v>0</v>
      </c>
      <c r="AW132" s="297">
        <f>'13. NTT BC'!AW$73*'6. INPUT PROJECT'!$K367*'6. INPUT PROJECT'!$L367*(1+'6. INPUT PROJECT'!$M367)^3</f>
        <v>0</v>
      </c>
      <c r="AX132" s="297">
        <f>'13. NTT BC'!AX$73*'6. INPUT PROJECT'!$K367*'6. INPUT PROJECT'!$L367*(1+'6. INPUT PROJECT'!$M367)^3</f>
        <v>0</v>
      </c>
      <c r="AY132" s="297">
        <f>'13. NTT BC'!AY$73*'6. INPUT PROJECT'!$K367*'6. INPUT PROJECT'!$L367*(1+'6. INPUT PROJECT'!$M367)^3</f>
        <v>0</v>
      </c>
      <c r="AZ132" s="297">
        <f>'13. NTT BC'!AZ$73*'6. INPUT PROJECT'!$K367*'6. INPUT PROJECT'!$L367*(1+'6. INPUT PROJECT'!$M367)^3</f>
        <v>0</v>
      </c>
      <c r="BA132" s="297">
        <f>'13. NTT BC'!BA$73*'6. INPUT PROJECT'!$K367*'6. INPUT PROJECT'!$L367*(1+'6. INPUT PROJECT'!$M367)^3</f>
        <v>0</v>
      </c>
      <c r="BB132" s="297">
        <f>'13. NTT BC'!BB$73*'6. INPUT PROJECT'!$K367*'6. INPUT PROJECT'!$L367*(1+'6. INPUT PROJECT'!$M367)^3</f>
        <v>0</v>
      </c>
      <c r="BC132" s="297">
        <f>'13. NTT BC'!BC$73*'6. INPUT PROJECT'!$K367*'6. INPUT PROJECT'!$L367*(1+'6. INPUT PROJECT'!$M367)^3</f>
        <v>0</v>
      </c>
      <c r="BD132" s="297">
        <f>'13. NTT BC'!BD$73*'6. INPUT PROJECT'!$K367*'6. INPUT PROJECT'!$L367*(1+'6. INPUT PROJECT'!$M367)^3</f>
        <v>0</v>
      </c>
      <c r="BE132" s="297">
        <f>'13. NTT BC'!BE$73*'6. INPUT PROJECT'!$K367*'6. INPUT PROJECT'!$L367*(1+'6. INPUT PROJECT'!$M367)^3</f>
        <v>0</v>
      </c>
      <c r="BF132" s="297">
        <f>'13. NTT BC'!BF$73*'6. INPUT PROJECT'!$K367*'6. INPUT PROJECT'!$L367*(1+'6. INPUT PROJECT'!$M367)^3</f>
        <v>0</v>
      </c>
      <c r="BG132" s="297">
        <f>'13. NTT BC'!BG$73*'6. INPUT PROJECT'!$K367*'6. INPUT PROJECT'!$L367*(1+'6. INPUT PROJECT'!$M367)^3</f>
        <v>0</v>
      </c>
      <c r="BH132" s="297">
        <f>'13. NTT BC'!BH$73*'6. INPUT PROJECT'!$K367*'6. INPUT PROJECT'!$L367*(1+'6. INPUT PROJECT'!$M367)^4</f>
        <v>0</v>
      </c>
      <c r="BI132" s="297">
        <f>'13. NTT BC'!BI$73*'6. INPUT PROJECT'!$K367*'6. INPUT PROJECT'!$L367*(1+'6. INPUT PROJECT'!$M367)^4</f>
        <v>0</v>
      </c>
      <c r="BJ132" s="297">
        <f>'13. NTT BC'!BJ$73*'6. INPUT PROJECT'!$K367*'6. INPUT PROJECT'!$L367*(1+'6. INPUT PROJECT'!$M367)^4</f>
        <v>0</v>
      </c>
      <c r="BK132" s="297">
        <f>'13. NTT BC'!BK$73*'6. INPUT PROJECT'!$K367*'6. INPUT PROJECT'!$L367*(1+'6. INPUT PROJECT'!$M367)^4</f>
        <v>0</v>
      </c>
      <c r="BL132" s="297">
        <f>'13. NTT BC'!BL$73*'6. INPUT PROJECT'!$K367*'6. INPUT PROJECT'!$L367*(1+'6. INPUT PROJECT'!$M367)^4</f>
        <v>0</v>
      </c>
      <c r="BM132" s="297">
        <f>'13. NTT BC'!BM$73*'6. INPUT PROJECT'!$K367*'6. INPUT PROJECT'!$L367*(1+'6. INPUT PROJECT'!$M367)^4</f>
        <v>0</v>
      </c>
      <c r="BN132" s="297">
        <f>'13. NTT BC'!BN$73*'6. INPUT PROJECT'!$K367*'6. INPUT PROJECT'!$L367*(1+'6. INPUT PROJECT'!$M367)^4</f>
        <v>0</v>
      </c>
      <c r="BO132" s="297">
        <f>'13. NTT BC'!BO$73*'6. INPUT PROJECT'!$K367*'6. INPUT PROJECT'!$L367*(1+'6. INPUT PROJECT'!$M367)^4</f>
        <v>0</v>
      </c>
      <c r="BP132" s="297">
        <f>'13. NTT BC'!BP$73*'6. INPUT PROJECT'!$K367*'6. INPUT PROJECT'!$L367*(1+'6. INPUT PROJECT'!$M367)^4</f>
        <v>0</v>
      </c>
      <c r="BQ132" s="297">
        <f>'13. NTT BC'!BQ$73*'6. INPUT PROJECT'!$K367*'6. INPUT PROJECT'!$L367*(1+'6. INPUT PROJECT'!$M367)^4</f>
        <v>0</v>
      </c>
      <c r="BR132" s="297">
        <f>'13. NTT BC'!BR$73*'6. INPUT PROJECT'!$K367*'6. INPUT PROJECT'!$L367*(1+'6. INPUT PROJECT'!$M367)^4</f>
        <v>0</v>
      </c>
      <c r="BS132" s="297">
        <f>'13. NTT BC'!BS$73*'6. INPUT PROJECT'!$K367*'6. INPUT PROJECT'!$L367*(1+'6. INPUT PROJECT'!$M367)^4</f>
        <v>0</v>
      </c>
    </row>
    <row r="133" spans="1:71" s="80" customFormat="1" ht="16" outlineLevel="2">
      <c r="A133" s="83"/>
      <c r="B133" s="370" t="str">
        <f>'6. INPUT PROJECT'!D368</f>
        <v>Project-5.3.2-Item #10</v>
      </c>
      <c r="C133" s="370">
        <f>'6. INPUT PROJECT'!F368</f>
        <v>0</v>
      </c>
      <c r="D133"/>
      <c r="E133" s="298">
        <f t="shared" si="94"/>
        <v>0</v>
      </c>
      <c r="F133" s="298">
        <f t="shared" si="85"/>
        <v>0</v>
      </c>
      <c r="G133" s="298">
        <f t="shared" si="86"/>
        <v>0</v>
      </c>
      <c r="H133" s="298">
        <f t="shared" si="87"/>
        <v>0</v>
      </c>
      <c r="I133" s="298">
        <f t="shared" si="88"/>
        <v>0</v>
      </c>
      <c r="J133" s="298">
        <f t="shared" si="89"/>
        <v>0</v>
      </c>
      <c r="K133"/>
      <c r="L133" s="298">
        <f>'13. NTT BC'!L$73*'6. INPUT PROJECT'!$K368*'6. INPUT PROJECT'!$L368</f>
        <v>0</v>
      </c>
      <c r="M133" s="298">
        <f>'13. NTT BC'!M$73*'6. INPUT PROJECT'!$K368*'6. INPUT PROJECT'!$L368</f>
        <v>0</v>
      </c>
      <c r="N133" s="298">
        <f>'13. NTT BC'!N$73*'6. INPUT PROJECT'!$K368*'6. INPUT PROJECT'!$L368</f>
        <v>0</v>
      </c>
      <c r="O133" s="298">
        <f>'13. NTT BC'!O$73*'6. INPUT PROJECT'!$K368*'6. INPUT PROJECT'!$L368</f>
        <v>0</v>
      </c>
      <c r="P133" s="298">
        <f>'13. NTT BC'!P$73*'6. INPUT PROJECT'!$K368*'6. INPUT PROJECT'!$L368</f>
        <v>0</v>
      </c>
      <c r="Q133" s="298">
        <f>'13. NTT BC'!Q$73*'6. INPUT PROJECT'!$K368*'6. INPUT PROJECT'!$L368</f>
        <v>0</v>
      </c>
      <c r="R133" s="298">
        <f>'13. NTT BC'!R$73*'6. INPUT PROJECT'!$K368*'6. INPUT PROJECT'!$L368</f>
        <v>0</v>
      </c>
      <c r="S133" s="298">
        <f>'13. NTT BC'!S$73*'6. INPUT PROJECT'!$K368*'6. INPUT PROJECT'!$L368</f>
        <v>0</v>
      </c>
      <c r="T133" s="298">
        <f>'13. NTT BC'!T$73*'6. INPUT PROJECT'!$K368*'6. INPUT PROJECT'!$L368</f>
        <v>0</v>
      </c>
      <c r="U133" s="298">
        <f>'13. NTT BC'!U$73*'6. INPUT PROJECT'!$K368*'6. INPUT PROJECT'!$L368</f>
        <v>0</v>
      </c>
      <c r="V133" s="298">
        <f>'13. NTT BC'!V$73*'6. INPUT PROJECT'!$K368*'6. INPUT PROJECT'!$L368</f>
        <v>0</v>
      </c>
      <c r="W133" s="298">
        <f>'13. NTT BC'!W$73*'6. INPUT PROJECT'!$K368*'6. INPUT PROJECT'!$L368</f>
        <v>0</v>
      </c>
      <c r="X133" s="298">
        <f>'13. NTT BC'!X$73*'6. INPUT PROJECT'!$K368*'6. INPUT PROJECT'!$L368*(1+'6. INPUT PROJECT'!$M368)</f>
        <v>0</v>
      </c>
      <c r="Y133" s="298">
        <f>'13. NTT BC'!Y$73*'6. INPUT PROJECT'!$K368*'6. INPUT PROJECT'!$L368*(1+'6. INPUT PROJECT'!$M368)</f>
        <v>0</v>
      </c>
      <c r="Z133" s="298">
        <f>'13. NTT BC'!Z$73*'6. INPUT PROJECT'!$K368*'6. INPUT PROJECT'!$L368*(1+'6. INPUT PROJECT'!$M368)</f>
        <v>0</v>
      </c>
      <c r="AA133" s="298">
        <f>'13. NTT BC'!AA$73*'6. INPUT PROJECT'!$K368*'6. INPUT PROJECT'!$L368*(1+'6. INPUT PROJECT'!$M368)</f>
        <v>0</v>
      </c>
      <c r="AB133" s="298">
        <f>'13. NTT BC'!AB$73*'6. INPUT PROJECT'!$K368*'6. INPUT PROJECT'!$L368*(1+'6. INPUT PROJECT'!$M368)</f>
        <v>0</v>
      </c>
      <c r="AC133" s="298">
        <f>'13. NTT BC'!AC$73*'6. INPUT PROJECT'!$K368*'6. INPUT PROJECT'!$L368*(1+'6. INPUT PROJECT'!$M368)</f>
        <v>0</v>
      </c>
      <c r="AD133" s="298">
        <f>'13. NTT BC'!AD$73*'6. INPUT PROJECT'!$K368*'6. INPUT PROJECT'!$L368*(1+'6. INPUT PROJECT'!$M368)</f>
        <v>0</v>
      </c>
      <c r="AE133" s="298">
        <f>'13. NTT BC'!AE$73*'6. INPUT PROJECT'!$K368*'6. INPUT PROJECT'!$L368*(1+'6. INPUT PROJECT'!$M368)</f>
        <v>0</v>
      </c>
      <c r="AF133" s="298">
        <f>'13. NTT BC'!AF$73*'6. INPUT PROJECT'!$K368*'6. INPUT PROJECT'!$L368*(1+'6. INPUT PROJECT'!$M368)</f>
        <v>0</v>
      </c>
      <c r="AG133" s="298">
        <f>'13. NTT BC'!AG$73*'6. INPUT PROJECT'!$K368*'6. INPUT PROJECT'!$L368*(1+'6. INPUT PROJECT'!$M368)</f>
        <v>0</v>
      </c>
      <c r="AH133" s="298">
        <f>'13. NTT BC'!AH$73*'6. INPUT PROJECT'!$K368*'6. INPUT PROJECT'!$L368*(1+'6. INPUT PROJECT'!$M368)</f>
        <v>0</v>
      </c>
      <c r="AI133" s="298">
        <f>'13. NTT BC'!AI$73*'6. INPUT PROJECT'!$K368*'6. INPUT PROJECT'!$L368*(1+'6. INPUT PROJECT'!$M368)</f>
        <v>0</v>
      </c>
      <c r="AJ133" s="298">
        <f>'13. NTT BC'!AJ$73*'6. INPUT PROJECT'!$K368*'6. INPUT PROJECT'!$L368*(1+'6. INPUT PROJECT'!$M368)^2</f>
        <v>0</v>
      </c>
      <c r="AK133" s="298">
        <f>'13. NTT BC'!AK$73*'6. INPUT PROJECT'!$K368*'6. INPUT PROJECT'!$L368*(1+'6. INPUT PROJECT'!$M368)^2</f>
        <v>0</v>
      </c>
      <c r="AL133" s="298">
        <f>'13. NTT BC'!AL$73*'6. INPUT PROJECT'!$K368*'6. INPUT PROJECT'!$L368*(1+'6. INPUT PROJECT'!$M368)^2</f>
        <v>0</v>
      </c>
      <c r="AM133" s="298">
        <f>'13. NTT BC'!AM$73*'6. INPUT PROJECT'!$K368*'6. INPUT PROJECT'!$L368*(1+'6. INPUT PROJECT'!$M368)^2</f>
        <v>0</v>
      </c>
      <c r="AN133" s="298">
        <f>'13. NTT BC'!AN$73*'6. INPUT PROJECT'!$K368*'6. INPUT PROJECT'!$L368*(1+'6. INPUT PROJECT'!$M368)^2</f>
        <v>0</v>
      </c>
      <c r="AO133" s="298">
        <f>'13. NTT BC'!AO$73*'6. INPUT PROJECT'!$K368*'6. INPUT PROJECT'!$L368*(1+'6. INPUT PROJECT'!$M368)^2</f>
        <v>0</v>
      </c>
      <c r="AP133" s="298">
        <f>'13. NTT BC'!AP$73*'6. INPUT PROJECT'!$K368*'6. INPUT PROJECT'!$L368*(1+'6. INPUT PROJECT'!$M368)^2</f>
        <v>0</v>
      </c>
      <c r="AQ133" s="298">
        <f>'13. NTT BC'!AQ$73*'6. INPUT PROJECT'!$K368*'6. INPUT PROJECT'!$L368*(1+'6. INPUT PROJECT'!$M368)^2</f>
        <v>0</v>
      </c>
      <c r="AR133" s="298">
        <f>'13. NTT BC'!AR$73*'6. INPUT PROJECT'!$K368*'6. INPUT PROJECT'!$L368*(1+'6. INPUT PROJECT'!$M368)^2</f>
        <v>0</v>
      </c>
      <c r="AS133" s="298">
        <f>'13. NTT BC'!AS$73*'6. INPUT PROJECT'!$K368*'6. INPUT PROJECT'!$L368*(1+'6. INPUT PROJECT'!$M368)^2</f>
        <v>0</v>
      </c>
      <c r="AT133" s="298">
        <f>'13. NTT BC'!AT$73*'6. INPUT PROJECT'!$K368*'6. INPUT PROJECT'!$L368*(1+'6. INPUT PROJECT'!$M368)^2</f>
        <v>0</v>
      </c>
      <c r="AU133" s="298">
        <f>'13. NTT BC'!AU$73*'6. INPUT PROJECT'!$K368*'6. INPUT PROJECT'!$L368*(1+'6. INPUT PROJECT'!$M368)^2</f>
        <v>0</v>
      </c>
      <c r="AV133" s="298">
        <f>'13. NTT BC'!AV$73*'6. INPUT PROJECT'!$K368*'6. INPUT PROJECT'!$L368*(1+'6. INPUT PROJECT'!$M368)^3</f>
        <v>0</v>
      </c>
      <c r="AW133" s="298">
        <f>'13. NTT BC'!AW$73*'6. INPUT PROJECT'!$K368*'6. INPUT PROJECT'!$L368*(1+'6. INPUT PROJECT'!$M368)^3</f>
        <v>0</v>
      </c>
      <c r="AX133" s="298">
        <f>'13. NTT BC'!AX$73*'6. INPUT PROJECT'!$K368*'6. INPUT PROJECT'!$L368*(1+'6. INPUT PROJECT'!$M368)^3</f>
        <v>0</v>
      </c>
      <c r="AY133" s="298">
        <f>'13. NTT BC'!AY$73*'6. INPUT PROJECT'!$K368*'6. INPUT PROJECT'!$L368*(1+'6. INPUT PROJECT'!$M368)^3</f>
        <v>0</v>
      </c>
      <c r="AZ133" s="298">
        <f>'13. NTT BC'!AZ$73*'6. INPUT PROJECT'!$K368*'6. INPUT PROJECT'!$L368*(1+'6. INPUT PROJECT'!$M368)^3</f>
        <v>0</v>
      </c>
      <c r="BA133" s="298">
        <f>'13. NTT BC'!BA$73*'6. INPUT PROJECT'!$K368*'6. INPUT PROJECT'!$L368*(1+'6. INPUT PROJECT'!$M368)^3</f>
        <v>0</v>
      </c>
      <c r="BB133" s="298">
        <f>'13. NTT BC'!BB$73*'6. INPUT PROJECT'!$K368*'6. INPUT PROJECT'!$L368*(1+'6. INPUT PROJECT'!$M368)^3</f>
        <v>0</v>
      </c>
      <c r="BC133" s="298">
        <f>'13. NTT BC'!BC$73*'6. INPUT PROJECT'!$K368*'6. INPUT PROJECT'!$L368*(1+'6. INPUT PROJECT'!$M368)^3</f>
        <v>0</v>
      </c>
      <c r="BD133" s="298">
        <f>'13. NTT BC'!BD$73*'6. INPUT PROJECT'!$K368*'6. INPUT PROJECT'!$L368*(1+'6. INPUT PROJECT'!$M368)^3</f>
        <v>0</v>
      </c>
      <c r="BE133" s="298">
        <f>'13. NTT BC'!BE$73*'6. INPUT PROJECT'!$K368*'6. INPUT PROJECT'!$L368*(1+'6. INPUT PROJECT'!$M368)^3</f>
        <v>0</v>
      </c>
      <c r="BF133" s="298">
        <f>'13. NTT BC'!BF$73*'6. INPUT PROJECT'!$K368*'6. INPUT PROJECT'!$L368*(1+'6. INPUT PROJECT'!$M368)^3</f>
        <v>0</v>
      </c>
      <c r="BG133" s="298">
        <f>'13. NTT BC'!BG$73*'6. INPUT PROJECT'!$K368*'6. INPUT PROJECT'!$L368*(1+'6. INPUT PROJECT'!$M368)^3</f>
        <v>0</v>
      </c>
      <c r="BH133" s="298">
        <f>'13. NTT BC'!BH$73*'6. INPUT PROJECT'!$K368*'6. INPUT PROJECT'!$L368*(1+'6. INPUT PROJECT'!$M368)^4</f>
        <v>0</v>
      </c>
      <c r="BI133" s="298">
        <f>'13. NTT BC'!BI$73*'6. INPUT PROJECT'!$K368*'6. INPUT PROJECT'!$L368*(1+'6. INPUT PROJECT'!$M368)^4</f>
        <v>0</v>
      </c>
      <c r="BJ133" s="298">
        <f>'13. NTT BC'!BJ$73*'6. INPUT PROJECT'!$K368*'6. INPUT PROJECT'!$L368*(1+'6. INPUT PROJECT'!$M368)^4</f>
        <v>0</v>
      </c>
      <c r="BK133" s="298">
        <f>'13. NTT BC'!BK$73*'6. INPUT PROJECT'!$K368*'6. INPUT PROJECT'!$L368*(1+'6. INPUT PROJECT'!$M368)^4</f>
        <v>0</v>
      </c>
      <c r="BL133" s="298">
        <f>'13. NTT BC'!BL$73*'6. INPUT PROJECT'!$K368*'6. INPUT PROJECT'!$L368*(1+'6. INPUT PROJECT'!$M368)^4</f>
        <v>0</v>
      </c>
      <c r="BM133" s="298">
        <f>'13. NTT BC'!BM$73*'6. INPUT PROJECT'!$K368*'6. INPUT PROJECT'!$L368*(1+'6. INPUT PROJECT'!$M368)^4</f>
        <v>0</v>
      </c>
      <c r="BN133" s="298">
        <f>'13. NTT BC'!BN$73*'6. INPUT PROJECT'!$K368*'6. INPUT PROJECT'!$L368*(1+'6. INPUT PROJECT'!$M368)^4</f>
        <v>0</v>
      </c>
      <c r="BO133" s="298">
        <f>'13. NTT BC'!BO$73*'6. INPUT PROJECT'!$K368*'6. INPUT PROJECT'!$L368*(1+'6. INPUT PROJECT'!$M368)^4</f>
        <v>0</v>
      </c>
      <c r="BP133" s="298">
        <f>'13. NTT BC'!BP$73*'6. INPUT PROJECT'!$K368*'6. INPUT PROJECT'!$L368*(1+'6. INPUT PROJECT'!$M368)^4</f>
        <v>0</v>
      </c>
      <c r="BQ133" s="298">
        <f>'13. NTT BC'!BQ$73*'6. INPUT PROJECT'!$K368*'6. INPUT PROJECT'!$L368*(1+'6. INPUT PROJECT'!$M368)^4</f>
        <v>0</v>
      </c>
      <c r="BR133" s="298">
        <f>'13. NTT BC'!BR$73*'6. INPUT PROJECT'!$K368*'6. INPUT PROJECT'!$L368*(1+'6. INPUT PROJECT'!$M368)^4</f>
        <v>0</v>
      </c>
      <c r="BS133" s="298">
        <f>'13. NTT BC'!BS$73*'6. INPUT PROJECT'!$K368*'6. INPUT PROJECT'!$L368*(1+'6. INPUT PROJECT'!$M368)^4</f>
        <v>0</v>
      </c>
    </row>
    <row r="134" spans="1:71" s="79" customFormat="1" ht="16" outlineLevel="1">
      <c r="A134" s="83"/>
      <c r="B134" s="352" t="str">
        <f>'6. INPUT PROJECT'!D371</f>
        <v>5.3.3</v>
      </c>
      <c r="C134" s="352" t="str">
        <f>'6. INPUT PROJECT'!E371</f>
        <v>Project - Customer - Opex - Internal</v>
      </c>
      <c r="D134"/>
      <c r="E134" s="296">
        <f t="shared" si="94"/>
        <v>0</v>
      </c>
      <c r="F134" s="296">
        <f t="shared" si="85"/>
        <v>0</v>
      </c>
      <c r="G134" s="296">
        <f t="shared" si="86"/>
        <v>0</v>
      </c>
      <c r="H134" s="296">
        <f t="shared" si="87"/>
        <v>0</v>
      </c>
      <c r="I134" s="296">
        <f t="shared" si="88"/>
        <v>0</v>
      </c>
      <c r="J134" s="296">
        <f t="shared" si="89"/>
        <v>0</v>
      </c>
      <c r="K134"/>
      <c r="L134" s="296">
        <f t="shared" ref="L134:AQ134" si="99">SUM(L135:L144)</f>
        <v>0</v>
      </c>
      <c r="M134" s="296">
        <f t="shared" si="99"/>
        <v>0</v>
      </c>
      <c r="N134" s="296">
        <f t="shared" si="99"/>
        <v>0</v>
      </c>
      <c r="O134" s="296">
        <f t="shared" si="99"/>
        <v>0</v>
      </c>
      <c r="P134" s="296">
        <f t="shared" si="99"/>
        <v>0</v>
      </c>
      <c r="Q134" s="296">
        <f t="shared" si="99"/>
        <v>0</v>
      </c>
      <c r="R134" s="296">
        <f t="shared" si="99"/>
        <v>0</v>
      </c>
      <c r="S134" s="296">
        <f t="shared" si="99"/>
        <v>0</v>
      </c>
      <c r="T134" s="296">
        <f t="shared" si="99"/>
        <v>0</v>
      </c>
      <c r="U134" s="296">
        <f t="shared" si="99"/>
        <v>0</v>
      </c>
      <c r="V134" s="296">
        <f t="shared" si="99"/>
        <v>0</v>
      </c>
      <c r="W134" s="296">
        <f t="shared" si="99"/>
        <v>0</v>
      </c>
      <c r="X134" s="296">
        <f t="shared" si="99"/>
        <v>0</v>
      </c>
      <c r="Y134" s="296">
        <f t="shared" si="99"/>
        <v>0</v>
      </c>
      <c r="Z134" s="296">
        <f t="shared" si="99"/>
        <v>0</v>
      </c>
      <c r="AA134" s="296">
        <f t="shared" si="99"/>
        <v>0</v>
      </c>
      <c r="AB134" s="296">
        <f t="shared" si="99"/>
        <v>0</v>
      </c>
      <c r="AC134" s="296">
        <f t="shared" si="99"/>
        <v>0</v>
      </c>
      <c r="AD134" s="296">
        <f t="shared" si="99"/>
        <v>0</v>
      </c>
      <c r="AE134" s="296">
        <f t="shared" si="99"/>
        <v>0</v>
      </c>
      <c r="AF134" s="296">
        <f t="shared" si="99"/>
        <v>0</v>
      </c>
      <c r="AG134" s="296">
        <f t="shared" si="99"/>
        <v>0</v>
      </c>
      <c r="AH134" s="296">
        <f t="shared" si="99"/>
        <v>0</v>
      </c>
      <c r="AI134" s="296">
        <f t="shared" si="99"/>
        <v>0</v>
      </c>
      <c r="AJ134" s="296">
        <f t="shared" si="99"/>
        <v>0</v>
      </c>
      <c r="AK134" s="296">
        <f t="shared" si="99"/>
        <v>0</v>
      </c>
      <c r="AL134" s="296">
        <f t="shared" si="99"/>
        <v>0</v>
      </c>
      <c r="AM134" s="296">
        <f t="shared" si="99"/>
        <v>0</v>
      </c>
      <c r="AN134" s="296">
        <f t="shared" si="99"/>
        <v>0</v>
      </c>
      <c r="AO134" s="296">
        <f t="shared" si="99"/>
        <v>0</v>
      </c>
      <c r="AP134" s="296">
        <f t="shared" si="99"/>
        <v>0</v>
      </c>
      <c r="AQ134" s="296">
        <f t="shared" si="99"/>
        <v>0</v>
      </c>
      <c r="AR134" s="296">
        <f t="shared" ref="AR134:BS134" si="100">SUM(AR135:AR144)</f>
        <v>0</v>
      </c>
      <c r="AS134" s="296">
        <f t="shared" si="100"/>
        <v>0</v>
      </c>
      <c r="AT134" s="296">
        <f t="shared" si="100"/>
        <v>0</v>
      </c>
      <c r="AU134" s="296">
        <f t="shared" si="100"/>
        <v>0</v>
      </c>
      <c r="AV134" s="296">
        <f t="shared" si="100"/>
        <v>0</v>
      </c>
      <c r="AW134" s="296">
        <f t="shared" si="100"/>
        <v>0</v>
      </c>
      <c r="AX134" s="296">
        <f t="shared" si="100"/>
        <v>0</v>
      </c>
      <c r="AY134" s="296">
        <f t="shared" si="100"/>
        <v>0</v>
      </c>
      <c r="AZ134" s="296">
        <f t="shared" si="100"/>
        <v>0</v>
      </c>
      <c r="BA134" s="296">
        <f t="shared" si="100"/>
        <v>0</v>
      </c>
      <c r="BB134" s="296">
        <f t="shared" si="100"/>
        <v>0</v>
      </c>
      <c r="BC134" s="296">
        <f t="shared" si="100"/>
        <v>0</v>
      </c>
      <c r="BD134" s="296">
        <f t="shared" si="100"/>
        <v>0</v>
      </c>
      <c r="BE134" s="296">
        <f t="shared" si="100"/>
        <v>0</v>
      </c>
      <c r="BF134" s="296">
        <f t="shared" si="100"/>
        <v>0</v>
      </c>
      <c r="BG134" s="296">
        <f t="shared" si="100"/>
        <v>0</v>
      </c>
      <c r="BH134" s="296">
        <f t="shared" si="100"/>
        <v>0</v>
      </c>
      <c r="BI134" s="296">
        <f t="shared" si="100"/>
        <v>0</v>
      </c>
      <c r="BJ134" s="296">
        <f t="shared" si="100"/>
        <v>0</v>
      </c>
      <c r="BK134" s="296">
        <f t="shared" si="100"/>
        <v>0</v>
      </c>
      <c r="BL134" s="296">
        <f t="shared" si="100"/>
        <v>0</v>
      </c>
      <c r="BM134" s="296">
        <f t="shared" si="100"/>
        <v>0</v>
      </c>
      <c r="BN134" s="296">
        <f t="shared" si="100"/>
        <v>0</v>
      </c>
      <c r="BO134" s="296">
        <f t="shared" si="100"/>
        <v>0</v>
      </c>
      <c r="BP134" s="296">
        <f t="shared" si="100"/>
        <v>0</v>
      </c>
      <c r="BQ134" s="296">
        <f t="shared" si="100"/>
        <v>0</v>
      </c>
      <c r="BR134" s="296">
        <f t="shared" si="100"/>
        <v>0</v>
      </c>
      <c r="BS134" s="296">
        <f t="shared" si="100"/>
        <v>0</v>
      </c>
    </row>
    <row r="135" spans="1:71" s="80" customFormat="1" ht="16" outlineLevel="2">
      <c r="A135" s="83"/>
      <c r="B135" s="368" t="str">
        <f>'6. INPUT PROJECT'!D375</f>
        <v>Project-5.3.3-Item #1</v>
      </c>
      <c r="C135" s="368" t="e">
        <f>'6. INPUT PROJECT'!#REF!</f>
        <v>#REF!</v>
      </c>
      <c r="D135"/>
      <c r="E135" s="297">
        <f t="shared" si="94"/>
        <v>0</v>
      </c>
      <c r="F135" s="297">
        <f t="shared" si="85"/>
        <v>0</v>
      </c>
      <c r="G135" s="297">
        <f t="shared" si="86"/>
        <v>0</v>
      </c>
      <c r="H135" s="297">
        <f t="shared" si="87"/>
        <v>0</v>
      </c>
      <c r="I135" s="297">
        <f t="shared" si="88"/>
        <v>0</v>
      </c>
      <c r="J135" s="297">
        <f t="shared" si="89"/>
        <v>0</v>
      </c>
      <c r="K135"/>
      <c r="L135" s="297">
        <f>'13. NTT BC'!L$73*'6. INPUT PROJECT'!$K375*'6. INPUT PROJECT'!$L375</f>
        <v>0</v>
      </c>
      <c r="M135" s="297">
        <f>'13. NTT BC'!M$73*'6. INPUT PROJECT'!$K375*'6. INPUT PROJECT'!$L375</f>
        <v>0</v>
      </c>
      <c r="N135" s="297">
        <f>'13. NTT BC'!N$73*'6. INPUT PROJECT'!$K375*'6. INPUT PROJECT'!$L375</f>
        <v>0</v>
      </c>
      <c r="O135" s="297">
        <f>'13. NTT BC'!O$73*'6. INPUT PROJECT'!$K375*'6. INPUT PROJECT'!$L375</f>
        <v>0</v>
      </c>
      <c r="P135" s="297">
        <f>'13. NTT BC'!P$73*'6. INPUT PROJECT'!$K375*'6. INPUT PROJECT'!$L375</f>
        <v>0</v>
      </c>
      <c r="Q135" s="297">
        <f>'13. NTT BC'!Q$73*'6. INPUT PROJECT'!$K375*'6. INPUT PROJECT'!$L375</f>
        <v>0</v>
      </c>
      <c r="R135" s="297">
        <f>'13. NTT BC'!R$73*'6. INPUT PROJECT'!$K375*'6. INPUT PROJECT'!$L375</f>
        <v>0</v>
      </c>
      <c r="S135" s="297">
        <f>'13. NTT BC'!S$73*'6. INPUT PROJECT'!$K375*'6. INPUT PROJECT'!$L375</f>
        <v>0</v>
      </c>
      <c r="T135" s="297">
        <f>'13. NTT BC'!T$73*'6. INPUT PROJECT'!$K375*'6. INPUT PROJECT'!$L375</f>
        <v>0</v>
      </c>
      <c r="U135" s="297">
        <f>'13. NTT BC'!U$73*'6. INPUT PROJECT'!$K375*'6. INPUT PROJECT'!$L375</f>
        <v>0</v>
      </c>
      <c r="V135" s="297">
        <f>'13. NTT BC'!V$73*'6. INPUT PROJECT'!$K375*'6. INPUT PROJECT'!$L375</f>
        <v>0</v>
      </c>
      <c r="W135" s="297">
        <f>'13. NTT BC'!W$73*'6. INPUT PROJECT'!$K375*'6. INPUT PROJECT'!$L375</f>
        <v>0</v>
      </c>
      <c r="X135" s="297">
        <f>'13. NTT BC'!X$73*'6. INPUT PROJECT'!$K375*'6. INPUT PROJECT'!$L375*(1+'6. INPUT PROJECT'!$M375)</f>
        <v>0</v>
      </c>
      <c r="Y135" s="297">
        <f>'13. NTT BC'!Y$73*'6. INPUT PROJECT'!$K375*'6. INPUT PROJECT'!$L375*(1+'6. INPUT PROJECT'!$M375)</f>
        <v>0</v>
      </c>
      <c r="Z135" s="297">
        <f>'13. NTT BC'!Z$73*'6. INPUT PROJECT'!$K375*'6. INPUT PROJECT'!$L375*(1+'6. INPUT PROJECT'!$M375)</f>
        <v>0</v>
      </c>
      <c r="AA135" s="297">
        <f>'13. NTT BC'!AA$73*'6. INPUT PROJECT'!$K375*'6. INPUT PROJECT'!$L375*(1+'6. INPUT PROJECT'!$M375)</f>
        <v>0</v>
      </c>
      <c r="AB135" s="297">
        <f>'13. NTT BC'!AB$73*'6. INPUT PROJECT'!$K375*'6. INPUT PROJECT'!$L375*(1+'6. INPUT PROJECT'!$M375)</f>
        <v>0</v>
      </c>
      <c r="AC135" s="297">
        <f>'13. NTT BC'!AC$73*'6. INPUT PROJECT'!$K375*'6. INPUT PROJECT'!$L375*(1+'6. INPUT PROJECT'!$M375)</f>
        <v>0</v>
      </c>
      <c r="AD135" s="297">
        <f>'13. NTT BC'!AD$73*'6. INPUT PROJECT'!$K375*'6. INPUT PROJECT'!$L375*(1+'6. INPUT PROJECT'!$M375)</f>
        <v>0</v>
      </c>
      <c r="AE135" s="297">
        <f>'13. NTT BC'!AE$73*'6. INPUT PROJECT'!$K375*'6. INPUT PROJECT'!$L375*(1+'6. INPUT PROJECT'!$M375)</f>
        <v>0</v>
      </c>
      <c r="AF135" s="297">
        <f>'13. NTT BC'!AF$73*'6. INPUT PROJECT'!$K375*'6. INPUT PROJECT'!$L375*(1+'6. INPUT PROJECT'!$M375)</f>
        <v>0</v>
      </c>
      <c r="AG135" s="297">
        <f>'13. NTT BC'!AG$73*'6. INPUT PROJECT'!$K375*'6. INPUT PROJECT'!$L375*(1+'6. INPUT PROJECT'!$M375)</f>
        <v>0</v>
      </c>
      <c r="AH135" s="297">
        <f>'13. NTT BC'!AH$73*'6. INPUT PROJECT'!$K375*'6. INPUT PROJECT'!$L375*(1+'6. INPUT PROJECT'!$M375)</f>
        <v>0</v>
      </c>
      <c r="AI135" s="297">
        <f>'13. NTT BC'!AI$73*'6. INPUT PROJECT'!$K375*'6. INPUT PROJECT'!$L375*(1+'6. INPUT PROJECT'!$M375)</f>
        <v>0</v>
      </c>
      <c r="AJ135" s="297">
        <f>'13. NTT BC'!AJ$73*'6. INPUT PROJECT'!$K375*'6. INPUT PROJECT'!$L375*(1+'6. INPUT PROJECT'!$M375)^2</f>
        <v>0</v>
      </c>
      <c r="AK135" s="297">
        <f>'13. NTT BC'!AK$73*'6. INPUT PROJECT'!$K375*'6. INPUT PROJECT'!$L375*(1+'6. INPUT PROJECT'!$M375)^2</f>
        <v>0</v>
      </c>
      <c r="AL135" s="297">
        <f>'13. NTT BC'!AL$73*'6. INPUT PROJECT'!$K375*'6. INPUT PROJECT'!$L375*(1+'6. INPUT PROJECT'!$M375)^2</f>
        <v>0</v>
      </c>
      <c r="AM135" s="297">
        <f>'13. NTT BC'!AM$73*'6. INPUT PROJECT'!$K375*'6. INPUT PROJECT'!$L375*(1+'6. INPUT PROJECT'!$M375)^2</f>
        <v>0</v>
      </c>
      <c r="AN135" s="297">
        <f>'13. NTT BC'!AN$73*'6. INPUT PROJECT'!$K375*'6. INPUT PROJECT'!$L375*(1+'6. INPUT PROJECT'!$M375)^2</f>
        <v>0</v>
      </c>
      <c r="AO135" s="297">
        <f>'13. NTT BC'!AO$73*'6. INPUT PROJECT'!$K375*'6. INPUT PROJECT'!$L375*(1+'6. INPUT PROJECT'!$M375)^2</f>
        <v>0</v>
      </c>
      <c r="AP135" s="297">
        <f>'13. NTT BC'!AP$73*'6. INPUT PROJECT'!$K375*'6. INPUT PROJECT'!$L375*(1+'6. INPUT PROJECT'!$M375)^2</f>
        <v>0</v>
      </c>
      <c r="AQ135" s="297">
        <f>'13. NTT BC'!AQ$73*'6. INPUT PROJECT'!$K375*'6. INPUT PROJECT'!$L375*(1+'6. INPUT PROJECT'!$M375)^2</f>
        <v>0</v>
      </c>
      <c r="AR135" s="297">
        <f>'13. NTT BC'!AR$73*'6. INPUT PROJECT'!$K375*'6. INPUT PROJECT'!$L375*(1+'6. INPUT PROJECT'!$M375)^2</f>
        <v>0</v>
      </c>
      <c r="AS135" s="297">
        <f>'13. NTT BC'!AS$73*'6. INPUT PROJECT'!$K375*'6. INPUT PROJECT'!$L375*(1+'6. INPUT PROJECT'!$M375)^2</f>
        <v>0</v>
      </c>
      <c r="AT135" s="297">
        <f>'13. NTT BC'!AT$73*'6. INPUT PROJECT'!$K375*'6. INPUT PROJECT'!$L375*(1+'6. INPUT PROJECT'!$M375)^2</f>
        <v>0</v>
      </c>
      <c r="AU135" s="297">
        <f>'13. NTT BC'!AU$73*'6. INPUT PROJECT'!$K375*'6. INPUT PROJECT'!$L375*(1+'6. INPUT PROJECT'!$M375)^2</f>
        <v>0</v>
      </c>
      <c r="AV135" s="297">
        <f>'13. NTT BC'!AV$73*'6. INPUT PROJECT'!$K375*'6. INPUT PROJECT'!$L375*(1+'6. INPUT PROJECT'!$M375)^3</f>
        <v>0</v>
      </c>
      <c r="AW135" s="297">
        <f>'13. NTT BC'!AW$73*'6. INPUT PROJECT'!$K375*'6. INPUT PROJECT'!$L375*(1+'6. INPUT PROJECT'!$M375)^3</f>
        <v>0</v>
      </c>
      <c r="AX135" s="297">
        <f>'13. NTT BC'!AX$73*'6. INPUT PROJECT'!$K375*'6. INPUT PROJECT'!$L375*(1+'6. INPUT PROJECT'!$M375)^3</f>
        <v>0</v>
      </c>
      <c r="AY135" s="297">
        <f>'13. NTT BC'!AY$73*'6. INPUT PROJECT'!$K375*'6. INPUT PROJECT'!$L375*(1+'6. INPUT PROJECT'!$M375)^3</f>
        <v>0</v>
      </c>
      <c r="AZ135" s="297">
        <f>'13. NTT BC'!AZ$73*'6. INPUT PROJECT'!$K375*'6. INPUT PROJECT'!$L375*(1+'6. INPUT PROJECT'!$M375)^3</f>
        <v>0</v>
      </c>
      <c r="BA135" s="297">
        <f>'13. NTT BC'!BA$73*'6. INPUT PROJECT'!$K375*'6. INPUT PROJECT'!$L375*(1+'6. INPUT PROJECT'!$M375)^3</f>
        <v>0</v>
      </c>
      <c r="BB135" s="297">
        <f>'13. NTT BC'!BB$73*'6. INPUT PROJECT'!$K375*'6. INPUT PROJECT'!$L375*(1+'6. INPUT PROJECT'!$M375)^3</f>
        <v>0</v>
      </c>
      <c r="BC135" s="297">
        <f>'13. NTT BC'!BC$73*'6. INPUT PROJECT'!$K375*'6. INPUT PROJECT'!$L375*(1+'6. INPUT PROJECT'!$M375)^3</f>
        <v>0</v>
      </c>
      <c r="BD135" s="297">
        <f>'13. NTT BC'!BD$73*'6. INPUT PROJECT'!$K375*'6. INPUT PROJECT'!$L375*(1+'6. INPUT PROJECT'!$M375)^3</f>
        <v>0</v>
      </c>
      <c r="BE135" s="297">
        <f>'13. NTT BC'!BE$73*'6. INPUT PROJECT'!$K375*'6. INPUT PROJECT'!$L375*(1+'6. INPUT PROJECT'!$M375)^3</f>
        <v>0</v>
      </c>
      <c r="BF135" s="297">
        <f>'13. NTT BC'!BF$73*'6. INPUT PROJECT'!$K375*'6. INPUT PROJECT'!$L375*(1+'6. INPUT PROJECT'!$M375)^3</f>
        <v>0</v>
      </c>
      <c r="BG135" s="297">
        <f>'13. NTT BC'!BG$73*'6. INPUT PROJECT'!$K375*'6. INPUT PROJECT'!$L375*(1+'6. INPUT PROJECT'!$M375)^3</f>
        <v>0</v>
      </c>
      <c r="BH135" s="297">
        <f>'13. NTT BC'!BH$73*'6. INPUT PROJECT'!$K375*'6. INPUT PROJECT'!$L375*(1+'6. INPUT PROJECT'!$M375)^4</f>
        <v>0</v>
      </c>
      <c r="BI135" s="297">
        <f>'13. NTT BC'!BI$73*'6. INPUT PROJECT'!$K375*'6. INPUT PROJECT'!$L375*(1+'6. INPUT PROJECT'!$M375)^4</f>
        <v>0</v>
      </c>
      <c r="BJ135" s="297">
        <f>'13. NTT BC'!BJ$73*'6. INPUT PROJECT'!$K375*'6. INPUT PROJECT'!$L375*(1+'6. INPUT PROJECT'!$M375)^4</f>
        <v>0</v>
      </c>
      <c r="BK135" s="297">
        <f>'13. NTT BC'!BK$73*'6. INPUT PROJECT'!$K375*'6. INPUT PROJECT'!$L375*(1+'6. INPUT PROJECT'!$M375)^4</f>
        <v>0</v>
      </c>
      <c r="BL135" s="297">
        <f>'13. NTT BC'!BL$73*'6. INPUT PROJECT'!$K375*'6. INPUT PROJECT'!$L375*(1+'6. INPUT PROJECT'!$M375)^4</f>
        <v>0</v>
      </c>
      <c r="BM135" s="297">
        <f>'13. NTT BC'!BM$73*'6. INPUT PROJECT'!$K375*'6. INPUT PROJECT'!$L375*(1+'6. INPUT PROJECT'!$M375)^4</f>
        <v>0</v>
      </c>
      <c r="BN135" s="297">
        <f>'13. NTT BC'!BN$73*'6. INPUT PROJECT'!$K375*'6. INPUT PROJECT'!$L375*(1+'6. INPUT PROJECT'!$M375)^4</f>
        <v>0</v>
      </c>
      <c r="BO135" s="297">
        <f>'13. NTT BC'!BO$73*'6. INPUT PROJECT'!$K375*'6. INPUT PROJECT'!$L375*(1+'6. INPUT PROJECT'!$M375)^4</f>
        <v>0</v>
      </c>
      <c r="BP135" s="297">
        <f>'13. NTT BC'!BP$73*'6. INPUT PROJECT'!$K375*'6. INPUT PROJECT'!$L375*(1+'6. INPUT PROJECT'!$M375)^4</f>
        <v>0</v>
      </c>
      <c r="BQ135" s="297">
        <f>'13. NTT BC'!BQ$73*'6. INPUT PROJECT'!$K375*'6. INPUT PROJECT'!$L375*(1+'6. INPUT PROJECT'!$M375)^4</f>
        <v>0</v>
      </c>
      <c r="BR135" s="297">
        <f>'13. NTT BC'!BR$73*'6. INPUT PROJECT'!$K375*'6. INPUT PROJECT'!$L375*(1+'6. INPUT PROJECT'!$M375)^4</f>
        <v>0</v>
      </c>
      <c r="BS135" s="297">
        <f>'13. NTT BC'!BS$73*'6. INPUT PROJECT'!$K375*'6. INPUT PROJECT'!$L375*(1+'6. INPUT PROJECT'!$M375)^4</f>
        <v>0</v>
      </c>
    </row>
    <row r="136" spans="1:71" s="80" customFormat="1" ht="16" outlineLevel="2">
      <c r="A136" s="83"/>
      <c r="B136" s="368" t="str">
        <f>'6. INPUT PROJECT'!D376</f>
        <v>Project-5.3.3-Item #2</v>
      </c>
      <c r="C136" s="368" t="str">
        <f>'6. INPUT PROJECT'!F376</f>
        <v>Project Manager</v>
      </c>
      <c r="D136"/>
      <c r="E136" s="297">
        <f t="shared" si="94"/>
        <v>0</v>
      </c>
      <c r="F136" s="297">
        <f t="shared" si="85"/>
        <v>0</v>
      </c>
      <c r="G136" s="297">
        <f t="shared" si="86"/>
        <v>0</v>
      </c>
      <c r="H136" s="297">
        <f t="shared" si="87"/>
        <v>0</v>
      </c>
      <c r="I136" s="297">
        <f t="shared" si="88"/>
        <v>0</v>
      </c>
      <c r="J136" s="297">
        <f t="shared" si="89"/>
        <v>0</v>
      </c>
      <c r="K136"/>
      <c r="L136" s="297">
        <f>'13. NTT BC'!L$73*'6. INPUT PROJECT'!$K376*'6. INPUT PROJECT'!$L376</f>
        <v>0</v>
      </c>
      <c r="M136" s="297">
        <f>'13. NTT BC'!M$73*'6. INPUT PROJECT'!$K376*'6. INPUT PROJECT'!$L376</f>
        <v>0</v>
      </c>
      <c r="N136" s="297">
        <f>'13. NTT BC'!N$73*'6. INPUT PROJECT'!$K376*'6. INPUT PROJECT'!$L376</f>
        <v>0</v>
      </c>
      <c r="O136" s="297">
        <f>'13. NTT BC'!O$73*'6. INPUT PROJECT'!$K376*'6. INPUT PROJECT'!$L376</f>
        <v>0</v>
      </c>
      <c r="P136" s="297">
        <f>'13. NTT BC'!P$73*'6. INPUT PROJECT'!$K376*'6. INPUT PROJECT'!$L376</f>
        <v>0</v>
      </c>
      <c r="Q136" s="297">
        <f>'13. NTT BC'!Q$73*'6. INPUT PROJECT'!$K376*'6. INPUT PROJECT'!$L376</f>
        <v>0</v>
      </c>
      <c r="R136" s="297">
        <f>'13. NTT BC'!R$73*'6. INPUT PROJECT'!$K376*'6. INPUT PROJECT'!$L376</f>
        <v>0</v>
      </c>
      <c r="S136" s="297">
        <f>'13. NTT BC'!S$73*'6. INPUT PROJECT'!$K376*'6. INPUT PROJECT'!$L376</f>
        <v>0</v>
      </c>
      <c r="T136" s="297">
        <f>'13. NTT BC'!T$73*'6. INPUT PROJECT'!$K376*'6. INPUT PROJECT'!$L376</f>
        <v>0</v>
      </c>
      <c r="U136" s="297">
        <f>'13. NTT BC'!U$73*'6. INPUT PROJECT'!$K376*'6. INPUT PROJECT'!$L376</f>
        <v>0</v>
      </c>
      <c r="V136" s="297">
        <f>'13. NTT BC'!V$73*'6. INPUT PROJECT'!$K376*'6. INPUT PROJECT'!$L376</f>
        <v>0</v>
      </c>
      <c r="W136" s="297">
        <f>'13. NTT BC'!W$73*'6. INPUT PROJECT'!$K376*'6. INPUT PROJECT'!$L376</f>
        <v>0</v>
      </c>
      <c r="X136" s="297">
        <f>'13. NTT BC'!X$73*'6. INPUT PROJECT'!$K376*'6. INPUT PROJECT'!$L376*(1+'6. INPUT PROJECT'!$M376)</f>
        <v>0</v>
      </c>
      <c r="Y136" s="297">
        <f>'13. NTT BC'!Y$73*'6. INPUT PROJECT'!$K376*'6. INPUT PROJECT'!$L376*(1+'6. INPUT PROJECT'!$M376)</f>
        <v>0</v>
      </c>
      <c r="Z136" s="297">
        <f>'13. NTT BC'!Z$73*'6. INPUT PROJECT'!$K376*'6. INPUT PROJECT'!$L376*(1+'6. INPUT PROJECT'!$M376)</f>
        <v>0</v>
      </c>
      <c r="AA136" s="297">
        <f>'13. NTT BC'!AA$73*'6. INPUT PROJECT'!$K376*'6. INPUT PROJECT'!$L376*(1+'6. INPUT PROJECT'!$M376)</f>
        <v>0</v>
      </c>
      <c r="AB136" s="297">
        <f>'13. NTT BC'!AB$73*'6. INPUT PROJECT'!$K376*'6. INPUT PROJECT'!$L376*(1+'6. INPUT PROJECT'!$M376)</f>
        <v>0</v>
      </c>
      <c r="AC136" s="297">
        <f>'13. NTT BC'!AC$73*'6. INPUT PROJECT'!$K376*'6. INPUT PROJECT'!$L376*(1+'6. INPUT PROJECT'!$M376)</f>
        <v>0</v>
      </c>
      <c r="AD136" s="297">
        <f>'13. NTT BC'!AD$73*'6. INPUT PROJECT'!$K376*'6. INPUT PROJECT'!$L376*(1+'6. INPUT PROJECT'!$M376)</f>
        <v>0</v>
      </c>
      <c r="AE136" s="297">
        <f>'13. NTT BC'!AE$73*'6. INPUT PROJECT'!$K376*'6. INPUT PROJECT'!$L376*(1+'6. INPUT PROJECT'!$M376)</f>
        <v>0</v>
      </c>
      <c r="AF136" s="297">
        <f>'13. NTT BC'!AF$73*'6. INPUT PROJECT'!$K376*'6. INPUT PROJECT'!$L376*(1+'6. INPUT PROJECT'!$M376)</f>
        <v>0</v>
      </c>
      <c r="AG136" s="297">
        <f>'13. NTT BC'!AG$73*'6. INPUT PROJECT'!$K376*'6. INPUT PROJECT'!$L376*(1+'6. INPUT PROJECT'!$M376)</f>
        <v>0</v>
      </c>
      <c r="AH136" s="297">
        <f>'13. NTT BC'!AH$73*'6. INPUT PROJECT'!$K376*'6. INPUT PROJECT'!$L376*(1+'6. INPUT PROJECT'!$M376)</f>
        <v>0</v>
      </c>
      <c r="AI136" s="297">
        <f>'13. NTT BC'!AI$73*'6. INPUT PROJECT'!$K376*'6. INPUT PROJECT'!$L376*(1+'6. INPUT PROJECT'!$M376)</f>
        <v>0</v>
      </c>
      <c r="AJ136" s="297">
        <f>'13. NTT BC'!AJ$73*'6. INPUT PROJECT'!$K376*'6. INPUT PROJECT'!$L376*(1+'6. INPUT PROJECT'!$M376)^2</f>
        <v>0</v>
      </c>
      <c r="AK136" s="297">
        <f>'13. NTT BC'!AK$73*'6. INPUT PROJECT'!$K376*'6. INPUT PROJECT'!$L376*(1+'6. INPUT PROJECT'!$M376)^2</f>
        <v>0</v>
      </c>
      <c r="AL136" s="297">
        <f>'13. NTT BC'!AL$73*'6. INPUT PROJECT'!$K376*'6. INPUT PROJECT'!$L376*(1+'6. INPUT PROJECT'!$M376)^2</f>
        <v>0</v>
      </c>
      <c r="AM136" s="297">
        <f>'13. NTT BC'!AM$73*'6. INPUT PROJECT'!$K376*'6. INPUT PROJECT'!$L376*(1+'6. INPUT PROJECT'!$M376)^2</f>
        <v>0</v>
      </c>
      <c r="AN136" s="297">
        <f>'13. NTT BC'!AN$73*'6. INPUT PROJECT'!$K376*'6. INPUT PROJECT'!$L376*(1+'6. INPUT PROJECT'!$M376)^2</f>
        <v>0</v>
      </c>
      <c r="AO136" s="297">
        <f>'13. NTT BC'!AO$73*'6. INPUT PROJECT'!$K376*'6. INPUT PROJECT'!$L376*(1+'6. INPUT PROJECT'!$M376)^2</f>
        <v>0</v>
      </c>
      <c r="AP136" s="297">
        <f>'13. NTT BC'!AP$73*'6. INPUT PROJECT'!$K376*'6. INPUT PROJECT'!$L376*(1+'6. INPUT PROJECT'!$M376)^2</f>
        <v>0</v>
      </c>
      <c r="AQ136" s="297">
        <f>'13. NTT BC'!AQ$73*'6. INPUT PROJECT'!$K376*'6. INPUT PROJECT'!$L376*(1+'6. INPUT PROJECT'!$M376)^2</f>
        <v>0</v>
      </c>
      <c r="AR136" s="297">
        <f>'13. NTT BC'!AR$73*'6. INPUT PROJECT'!$K376*'6. INPUT PROJECT'!$L376*(1+'6. INPUT PROJECT'!$M376)^2</f>
        <v>0</v>
      </c>
      <c r="AS136" s="297">
        <f>'13. NTT BC'!AS$73*'6. INPUT PROJECT'!$K376*'6. INPUT PROJECT'!$L376*(1+'6. INPUT PROJECT'!$M376)^2</f>
        <v>0</v>
      </c>
      <c r="AT136" s="297">
        <f>'13. NTT BC'!AT$73*'6. INPUT PROJECT'!$K376*'6. INPUT PROJECT'!$L376*(1+'6. INPUT PROJECT'!$M376)^2</f>
        <v>0</v>
      </c>
      <c r="AU136" s="297">
        <f>'13. NTT BC'!AU$73*'6. INPUT PROJECT'!$K376*'6. INPUT PROJECT'!$L376*(1+'6. INPUT PROJECT'!$M376)^2</f>
        <v>0</v>
      </c>
      <c r="AV136" s="297">
        <f>'13. NTT BC'!AV$73*'6. INPUT PROJECT'!$K376*'6. INPUT PROJECT'!$L376*(1+'6. INPUT PROJECT'!$M376)^3</f>
        <v>0</v>
      </c>
      <c r="AW136" s="297">
        <f>'13. NTT BC'!AW$73*'6. INPUT PROJECT'!$K376*'6. INPUT PROJECT'!$L376*(1+'6. INPUT PROJECT'!$M376)^3</f>
        <v>0</v>
      </c>
      <c r="AX136" s="297">
        <f>'13. NTT BC'!AX$73*'6. INPUT PROJECT'!$K376*'6. INPUT PROJECT'!$L376*(1+'6. INPUT PROJECT'!$M376)^3</f>
        <v>0</v>
      </c>
      <c r="AY136" s="297">
        <f>'13. NTT BC'!AY$73*'6. INPUT PROJECT'!$K376*'6. INPUT PROJECT'!$L376*(1+'6. INPUT PROJECT'!$M376)^3</f>
        <v>0</v>
      </c>
      <c r="AZ136" s="297">
        <f>'13. NTT BC'!AZ$73*'6. INPUT PROJECT'!$K376*'6. INPUT PROJECT'!$L376*(1+'6. INPUT PROJECT'!$M376)^3</f>
        <v>0</v>
      </c>
      <c r="BA136" s="297">
        <f>'13. NTT BC'!BA$73*'6. INPUT PROJECT'!$K376*'6. INPUT PROJECT'!$L376*(1+'6. INPUT PROJECT'!$M376)^3</f>
        <v>0</v>
      </c>
      <c r="BB136" s="297">
        <f>'13. NTT BC'!BB$73*'6. INPUT PROJECT'!$K376*'6. INPUT PROJECT'!$L376*(1+'6. INPUT PROJECT'!$M376)^3</f>
        <v>0</v>
      </c>
      <c r="BC136" s="297">
        <f>'13. NTT BC'!BC$73*'6. INPUT PROJECT'!$K376*'6. INPUT PROJECT'!$L376*(1+'6. INPUT PROJECT'!$M376)^3</f>
        <v>0</v>
      </c>
      <c r="BD136" s="297">
        <f>'13. NTT BC'!BD$73*'6. INPUT PROJECT'!$K376*'6. INPUT PROJECT'!$L376*(1+'6. INPUT PROJECT'!$M376)^3</f>
        <v>0</v>
      </c>
      <c r="BE136" s="297">
        <f>'13. NTT BC'!BE$73*'6. INPUT PROJECT'!$K376*'6. INPUT PROJECT'!$L376*(1+'6. INPUT PROJECT'!$M376)^3</f>
        <v>0</v>
      </c>
      <c r="BF136" s="297">
        <f>'13. NTT BC'!BF$73*'6. INPUT PROJECT'!$K376*'6. INPUT PROJECT'!$L376*(1+'6. INPUT PROJECT'!$M376)^3</f>
        <v>0</v>
      </c>
      <c r="BG136" s="297">
        <f>'13. NTT BC'!BG$73*'6. INPUT PROJECT'!$K376*'6. INPUT PROJECT'!$L376*(1+'6. INPUT PROJECT'!$M376)^3</f>
        <v>0</v>
      </c>
      <c r="BH136" s="297">
        <f>'13. NTT BC'!BH$73*'6. INPUT PROJECT'!$K376*'6. INPUT PROJECT'!$L376*(1+'6. INPUT PROJECT'!$M376)^4</f>
        <v>0</v>
      </c>
      <c r="BI136" s="297">
        <f>'13. NTT BC'!BI$73*'6. INPUT PROJECT'!$K376*'6. INPUT PROJECT'!$L376*(1+'6. INPUT PROJECT'!$M376)^4</f>
        <v>0</v>
      </c>
      <c r="BJ136" s="297">
        <f>'13. NTT BC'!BJ$73*'6. INPUT PROJECT'!$K376*'6. INPUT PROJECT'!$L376*(1+'6. INPUT PROJECT'!$M376)^4</f>
        <v>0</v>
      </c>
      <c r="BK136" s="297">
        <f>'13. NTT BC'!BK$73*'6. INPUT PROJECT'!$K376*'6. INPUT PROJECT'!$L376*(1+'6. INPUT PROJECT'!$M376)^4</f>
        <v>0</v>
      </c>
      <c r="BL136" s="297">
        <f>'13. NTT BC'!BL$73*'6. INPUT PROJECT'!$K376*'6. INPUT PROJECT'!$L376*(1+'6. INPUT PROJECT'!$M376)^4</f>
        <v>0</v>
      </c>
      <c r="BM136" s="297">
        <f>'13. NTT BC'!BM$73*'6. INPUT PROJECT'!$K376*'6. INPUT PROJECT'!$L376*(1+'6. INPUT PROJECT'!$M376)^4</f>
        <v>0</v>
      </c>
      <c r="BN136" s="297">
        <f>'13. NTT BC'!BN$73*'6. INPUT PROJECT'!$K376*'6. INPUT PROJECT'!$L376*(1+'6. INPUT PROJECT'!$M376)^4</f>
        <v>0</v>
      </c>
      <c r="BO136" s="297">
        <f>'13. NTT BC'!BO$73*'6. INPUT PROJECT'!$K376*'6. INPUT PROJECT'!$L376*(1+'6. INPUT PROJECT'!$M376)^4</f>
        <v>0</v>
      </c>
      <c r="BP136" s="297">
        <f>'13. NTT BC'!BP$73*'6. INPUT PROJECT'!$K376*'6. INPUT PROJECT'!$L376*(1+'6. INPUT PROJECT'!$M376)^4</f>
        <v>0</v>
      </c>
      <c r="BQ136" s="297">
        <f>'13. NTT BC'!BQ$73*'6. INPUT PROJECT'!$K376*'6. INPUT PROJECT'!$L376*(1+'6. INPUT PROJECT'!$M376)^4</f>
        <v>0</v>
      </c>
      <c r="BR136" s="297">
        <f>'13. NTT BC'!BR$73*'6. INPUT PROJECT'!$K376*'6. INPUT PROJECT'!$L376*(1+'6. INPUT PROJECT'!$M376)^4</f>
        <v>0</v>
      </c>
      <c r="BS136" s="297">
        <f>'13. NTT BC'!BS$73*'6. INPUT PROJECT'!$K376*'6. INPUT PROJECT'!$L376*(1+'6. INPUT PROJECT'!$M376)^4</f>
        <v>0</v>
      </c>
    </row>
    <row r="137" spans="1:71" s="80" customFormat="1" ht="16" outlineLevel="2">
      <c r="A137" s="83"/>
      <c r="B137" s="368" t="str">
        <f>'6. INPUT PROJECT'!D377</f>
        <v>Project-5.3.3-Item #3</v>
      </c>
      <c r="C137" s="368" t="str">
        <f>'6. INPUT PROJECT'!F377</f>
        <v>IT Support for Infra/Network</v>
      </c>
      <c r="D137"/>
      <c r="E137" s="297">
        <f t="shared" si="94"/>
        <v>0</v>
      </c>
      <c r="F137" s="297">
        <f t="shared" si="85"/>
        <v>0</v>
      </c>
      <c r="G137" s="297">
        <f t="shared" si="86"/>
        <v>0</v>
      </c>
      <c r="H137" s="297">
        <f t="shared" si="87"/>
        <v>0</v>
      </c>
      <c r="I137" s="297">
        <f t="shared" si="88"/>
        <v>0</v>
      </c>
      <c r="J137" s="297">
        <f t="shared" si="89"/>
        <v>0</v>
      </c>
      <c r="K137"/>
      <c r="L137" s="297">
        <f>'13. NTT BC'!L$73*'6. INPUT PROJECT'!$K377*'6. INPUT PROJECT'!$L377</f>
        <v>0</v>
      </c>
      <c r="M137" s="297">
        <f>'13. NTT BC'!M$73*'6. INPUT PROJECT'!$K377*'6. INPUT PROJECT'!$L377</f>
        <v>0</v>
      </c>
      <c r="N137" s="297">
        <f>'13. NTT BC'!N$73*'6. INPUT PROJECT'!$K377*'6. INPUT PROJECT'!$L377</f>
        <v>0</v>
      </c>
      <c r="O137" s="297">
        <f>'13. NTT BC'!O$73*'6. INPUT PROJECT'!$K377*'6. INPUT PROJECT'!$L377</f>
        <v>0</v>
      </c>
      <c r="P137" s="297">
        <f>'13. NTT BC'!P$73*'6. INPUT PROJECT'!$K377*'6. INPUT PROJECT'!$L377</f>
        <v>0</v>
      </c>
      <c r="Q137" s="297">
        <f>'13. NTT BC'!Q$73*'6. INPUT PROJECT'!$K377*'6. INPUT PROJECT'!$L377</f>
        <v>0</v>
      </c>
      <c r="R137" s="297">
        <f>'13. NTT BC'!R$73*'6. INPUT PROJECT'!$K377*'6. INPUT PROJECT'!$L377</f>
        <v>0</v>
      </c>
      <c r="S137" s="297">
        <f>'13. NTT BC'!S$73*'6. INPUT PROJECT'!$K377*'6. INPUT PROJECT'!$L377</f>
        <v>0</v>
      </c>
      <c r="T137" s="297">
        <f>'13. NTT BC'!T$73*'6. INPUT PROJECT'!$K377*'6. INPUT PROJECT'!$L377</f>
        <v>0</v>
      </c>
      <c r="U137" s="297">
        <f>'13. NTT BC'!U$73*'6. INPUT PROJECT'!$K377*'6. INPUT PROJECT'!$L377</f>
        <v>0</v>
      </c>
      <c r="V137" s="297">
        <f>'13. NTT BC'!V$73*'6. INPUT PROJECT'!$K377*'6. INPUT PROJECT'!$L377</f>
        <v>0</v>
      </c>
      <c r="W137" s="297">
        <f>'13. NTT BC'!W$73*'6. INPUT PROJECT'!$K377*'6. INPUT PROJECT'!$L377</f>
        <v>0</v>
      </c>
      <c r="X137" s="297">
        <f>'13. NTT BC'!X$73*'6. INPUT PROJECT'!$K377*'6. INPUT PROJECT'!$L377*(1+'6. INPUT PROJECT'!$M377)</f>
        <v>0</v>
      </c>
      <c r="Y137" s="297">
        <f>'13. NTT BC'!Y$73*'6. INPUT PROJECT'!$K377*'6. INPUT PROJECT'!$L377*(1+'6. INPUT PROJECT'!$M377)</f>
        <v>0</v>
      </c>
      <c r="Z137" s="297">
        <f>'13. NTT BC'!Z$73*'6. INPUT PROJECT'!$K377*'6. INPUT PROJECT'!$L377*(1+'6. INPUT PROJECT'!$M377)</f>
        <v>0</v>
      </c>
      <c r="AA137" s="297">
        <f>'13. NTT BC'!AA$73*'6. INPUT PROJECT'!$K377*'6. INPUT PROJECT'!$L377*(1+'6. INPUT PROJECT'!$M377)</f>
        <v>0</v>
      </c>
      <c r="AB137" s="297">
        <f>'13. NTT BC'!AB$73*'6. INPUT PROJECT'!$K377*'6. INPUT PROJECT'!$L377*(1+'6. INPUT PROJECT'!$M377)</f>
        <v>0</v>
      </c>
      <c r="AC137" s="297">
        <f>'13. NTT BC'!AC$73*'6. INPUT PROJECT'!$K377*'6. INPUT PROJECT'!$L377*(1+'6. INPUT PROJECT'!$M377)</f>
        <v>0</v>
      </c>
      <c r="AD137" s="297">
        <f>'13. NTT BC'!AD$73*'6. INPUT PROJECT'!$K377*'6. INPUT PROJECT'!$L377*(1+'6. INPUT PROJECT'!$M377)</f>
        <v>0</v>
      </c>
      <c r="AE137" s="297">
        <f>'13. NTT BC'!AE$73*'6. INPUT PROJECT'!$K377*'6. INPUT PROJECT'!$L377*(1+'6. INPUT PROJECT'!$M377)</f>
        <v>0</v>
      </c>
      <c r="AF137" s="297">
        <f>'13. NTT BC'!AF$73*'6. INPUT PROJECT'!$K377*'6. INPUT PROJECT'!$L377*(1+'6. INPUT PROJECT'!$M377)</f>
        <v>0</v>
      </c>
      <c r="AG137" s="297">
        <f>'13. NTT BC'!AG$73*'6. INPUT PROJECT'!$K377*'6. INPUT PROJECT'!$L377*(1+'6. INPUT PROJECT'!$M377)</f>
        <v>0</v>
      </c>
      <c r="AH137" s="297">
        <f>'13. NTT BC'!AH$73*'6. INPUT PROJECT'!$K377*'6. INPUT PROJECT'!$L377*(1+'6. INPUT PROJECT'!$M377)</f>
        <v>0</v>
      </c>
      <c r="AI137" s="297">
        <f>'13. NTT BC'!AI$73*'6. INPUT PROJECT'!$K377*'6. INPUT PROJECT'!$L377*(1+'6. INPUT PROJECT'!$M377)</f>
        <v>0</v>
      </c>
      <c r="AJ137" s="297">
        <f>'13. NTT BC'!AJ$73*'6. INPUT PROJECT'!$K377*'6. INPUT PROJECT'!$L377*(1+'6. INPUT PROJECT'!$M377)^2</f>
        <v>0</v>
      </c>
      <c r="AK137" s="297">
        <f>'13. NTT BC'!AK$73*'6. INPUT PROJECT'!$K377*'6. INPUT PROJECT'!$L377*(1+'6. INPUT PROJECT'!$M377)^2</f>
        <v>0</v>
      </c>
      <c r="AL137" s="297">
        <f>'13. NTT BC'!AL$73*'6. INPUT PROJECT'!$K377*'6. INPUT PROJECT'!$L377*(1+'6. INPUT PROJECT'!$M377)^2</f>
        <v>0</v>
      </c>
      <c r="AM137" s="297">
        <f>'13. NTT BC'!AM$73*'6. INPUT PROJECT'!$K377*'6. INPUT PROJECT'!$L377*(1+'6. INPUT PROJECT'!$M377)^2</f>
        <v>0</v>
      </c>
      <c r="AN137" s="297">
        <f>'13. NTT BC'!AN$73*'6. INPUT PROJECT'!$K377*'6. INPUT PROJECT'!$L377*(1+'6. INPUT PROJECT'!$M377)^2</f>
        <v>0</v>
      </c>
      <c r="AO137" s="297">
        <f>'13. NTT BC'!AO$73*'6. INPUT PROJECT'!$K377*'6. INPUT PROJECT'!$L377*(1+'6. INPUT PROJECT'!$M377)^2</f>
        <v>0</v>
      </c>
      <c r="AP137" s="297">
        <f>'13. NTT BC'!AP$73*'6. INPUT PROJECT'!$K377*'6. INPUT PROJECT'!$L377*(1+'6. INPUT PROJECT'!$M377)^2</f>
        <v>0</v>
      </c>
      <c r="AQ137" s="297">
        <f>'13. NTT BC'!AQ$73*'6. INPUT PROJECT'!$K377*'6. INPUT PROJECT'!$L377*(1+'6. INPUT PROJECT'!$M377)^2</f>
        <v>0</v>
      </c>
      <c r="AR137" s="297">
        <f>'13. NTT BC'!AR$73*'6. INPUT PROJECT'!$K377*'6. INPUT PROJECT'!$L377*(1+'6. INPUT PROJECT'!$M377)^2</f>
        <v>0</v>
      </c>
      <c r="AS137" s="297">
        <f>'13. NTT BC'!AS$73*'6. INPUT PROJECT'!$K377*'6. INPUT PROJECT'!$L377*(1+'6. INPUT PROJECT'!$M377)^2</f>
        <v>0</v>
      </c>
      <c r="AT137" s="297">
        <f>'13. NTT BC'!AT$73*'6. INPUT PROJECT'!$K377*'6. INPUT PROJECT'!$L377*(1+'6. INPUT PROJECT'!$M377)^2</f>
        <v>0</v>
      </c>
      <c r="AU137" s="297">
        <f>'13. NTT BC'!AU$73*'6. INPUT PROJECT'!$K377*'6. INPUT PROJECT'!$L377*(1+'6. INPUT PROJECT'!$M377)^2</f>
        <v>0</v>
      </c>
      <c r="AV137" s="297">
        <f>'13. NTT BC'!AV$73*'6. INPUT PROJECT'!$K377*'6. INPUT PROJECT'!$L377*(1+'6. INPUT PROJECT'!$M377)^3</f>
        <v>0</v>
      </c>
      <c r="AW137" s="297">
        <f>'13. NTT BC'!AW$73*'6. INPUT PROJECT'!$K377*'6. INPUT PROJECT'!$L377*(1+'6. INPUT PROJECT'!$M377)^3</f>
        <v>0</v>
      </c>
      <c r="AX137" s="297">
        <f>'13. NTT BC'!AX$73*'6. INPUT PROJECT'!$K377*'6. INPUT PROJECT'!$L377*(1+'6. INPUT PROJECT'!$M377)^3</f>
        <v>0</v>
      </c>
      <c r="AY137" s="297">
        <f>'13. NTT BC'!AY$73*'6. INPUT PROJECT'!$K377*'6. INPUT PROJECT'!$L377*(1+'6. INPUT PROJECT'!$M377)^3</f>
        <v>0</v>
      </c>
      <c r="AZ137" s="297">
        <f>'13. NTT BC'!AZ$73*'6. INPUT PROJECT'!$K377*'6. INPUT PROJECT'!$L377*(1+'6. INPUT PROJECT'!$M377)^3</f>
        <v>0</v>
      </c>
      <c r="BA137" s="297">
        <f>'13. NTT BC'!BA$73*'6. INPUT PROJECT'!$K377*'6. INPUT PROJECT'!$L377*(1+'6. INPUT PROJECT'!$M377)^3</f>
        <v>0</v>
      </c>
      <c r="BB137" s="297">
        <f>'13. NTT BC'!BB$73*'6. INPUT PROJECT'!$K377*'6. INPUT PROJECT'!$L377*(1+'6. INPUT PROJECT'!$M377)^3</f>
        <v>0</v>
      </c>
      <c r="BC137" s="297">
        <f>'13. NTT BC'!BC$73*'6. INPUT PROJECT'!$K377*'6. INPUT PROJECT'!$L377*(1+'6. INPUT PROJECT'!$M377)^3</f>
        <v>0</v>
      </c>
      <c r="BD137" s="297">
        <f>'13. NTT BC'!BD$73*'6. INPUT PROJECT'!$K377*'6. INPUT PROJECT'!$L377*(1+'6. INPUT PROJECT'!$M377)^3</f>
        <v>0</v>
      </c>
      <c r="BE137" s="297">
        <f>'13. NTT BC'!BE$73*'6. INPUT PROJECT'!$K377*'6. INPUT PROJECT'!$L377*(1+'6. INPUT PROJECT'!$M377)^3</f>
        <v>0</v>
      </c>
      <c r="BF137" s="297">
        <f>'13. NTT BC'!BF$73*'6. INPUT PROJECT'!$K377*'6. INPUT PROJECT'!$L377*(1+'6. INPUT PROJECT'!$M377)^3</f>
        <v>0</v>
      </c>
      <c r="BG137" s="297">
        <f>'13. NTT BC'!BG$73*'6. INPUT PROJECT'!$K377*'6. INPUT PROJECT'!$L377*(1+'6. INPUT PROJECT'!$M377)^3</f>
        <v>0</v>
      </c>
      <c r="BH137" s="297">
        <f>'13. NTT BC'!BH$73*'6. INPUT PROJECT'!$K377*'6. INPUT PROJECT'!$L377*(1+'6. INPUT PROJECT'!$M377)^4</f>
        <v>0</v>
      </c>
      <c r="BI137" s="297">
        <f>'13. NTT BC'!BI$73*'6. INPUT PROJECT'!$K377*'6. INPUT PROJECT'!$L377*(1+'6. INPUT PROJECT'!$M377)^4</f>
        <v>0</v>
      </c>
      <c r="BJ137" s="297">
        <f>'13. NTT BC'!BJ$73*'6. INPUT PROJECT'!$K377*'6. INPUT PROJECT'!$L377*(1+'6. INPUT PROJECT'!$M377)^4</f>
        <v>0</v>
      </c>
      <c r="BK137" s="297">
        <f>'13. NTT BC'!BK$73*'6. INPUT PROJECT'!$K377*'6. INPUT PROJECT'!$L377*(1+'6. INPUT PROJECT'!$M377)^4</f>
        <v>0</v>
      </c>
      <c r="BL137" s="297">
        <f>'13. NTT BC'!BL$73*'6. INPUT PROJECT'!$K377*'6. INPUT PROJECT'!$L377*(1+'6. INPUT PROJECT'!$M377)^4</f>
        <v>0</v>
      </c>
      <c r="BM137" s="297">
        <f>'13. NTT BC'!BM$73*'6. INPUT PROJECT'!$K377*'6. INPUT PROJECT'!$L377*(1+'6. INPUT PROJECT'!$M377)^4</f>
        <v>0</v>
      </c>
      <c r="BN137" s="297">
        <f>'13. NTT BC'!BN$73*'6. INPUT PROJECT'!$K377*'6. INPUT PROJECT'!$L377*(1+'6. INPUT PROJECT'!$M377)^4</f>
        <v>0</v>
      </c>
      <c r="BO137" s="297">
        <f>'13. NTT BC'!BO$73*'6. INPUT PROJECT'!$K377*'6. INPUT PROJECT'!$L377*(1+'6. INPUT PROJECT'!$M377)^4</f>
        <v>0</v>
      </c>
      <c r="BP137" s="297">
        <f>'13. NTT BC'!BP$73*'6. INPUT PROJECT'!$K377*'6. INPUT PROJECT'!$L377*(1+'6. INPUT PROJECT'!$M377)^4</f>
        <v>0</v>
      </c>
      <c r="BQ137" s="297">
        <f>'13. NTT BC'!BQ$73*'6. INPUT PROJECT'!$K377*'6. INPUT PROJECT'!$L377*(1+'6. INPUT PROJECT'!$M377)^4</f>
        <v>0</v>
      </c>
      <c r="BR137" s="297">
        <f>'13. NTT BC'!BR$73*'6. INPUT PROJECT'!$K377*'6. INPUT PROJECT'!$L377*(1+'6. INPUT PROJECT'!$M377)^4</f>
        <v>0</v>
      </c>
      <c r="BS137" s="297">
        <f>'13. NTT BC'!BS$73*'6. INPUT PROJECT'!$K377*'6. INPUT PROJECT'!$L377*(1+'6. INPUT PROJECT'!$M377)^4</f>
        <v>0</v>
      </c>
    </row>
    <row r="138" spans="1:71" s="80" customFormat="1" ht="16" outlineLevel="2">
      <c r="A138" s="83"/>
      <c r="B138" s="368" t="str">
        <f>'6. INPUT PROJECT'!D378</f>
        <v>Project-5.3.3-Item #4</v>
      </c>
      <c r="C138" s="368" t="str">
        <f>'6. INPUT PROJECT'!F378</f>
        <v>HelpDesk (L1/L2)</v>
      </c>
      <c r="D138"/>
      <c r="E138" s="297">
        <f t="shared" si="94"/>
        <v>0</v>
      </c>
      <c r="F138" s="297">
        <f t="shared" si="85"/>
        <v>0</v>
      </c>
      <c r="G138" s="297">
        <f t="shared" si="86"/>
        <v>0</v>
      </c>
      <c r="H138" s="297">
        <f t="shared" si="87"/>
        <v>0</v>
      </c>
      <c r="I138" s="297">
        <f t="shared" si="88"/>
        <v>0</v>
      </c>
      <c r="J138" s="297">
        <f t="shared" si="89"/>
        <v>0</v>
      </c>
      <c r="K138"/>
      <c r="L138" s="297">
        <f>'13. NTT BC'!L$73*'6. INPUT PROJECT'!$K378*'6. INPUT PROJECT'!$L378</f>
        <v>0</v>
      </c>
      <c r="M138" s="297">
        <f>'13. NTT BC'!M$73*'6. INPUT PROJECT'!$K378*'6. INPUT PROJECT'!$L378</f>
        <v>0</v>
      </c>
      <c r="N138" s="297">
        <f>'13. NTT BC'!N$73*'6. INPUT PROJECT'!$K378*'6. INPUT PROJECT'!$L378</f>
        <v>0</v>
      </c>
      <c r="O138" s="297">
        <f>'13. NTT BC'!O$73*'6. INPUT PROJECT'!$K378*'6. INPUT PROJECT'!$L378</f>
        <v>0</v>
      </c>
      <c r="P138" s="297">
        <f>'13. NTT BC'!P$73*'6. INPUT PROJECT'!$K378*'6. INPUT PROJECT'!$L378</f>
        <v>0</v>
      </c>
      <c r="Q138" s="297">
        <f>'13. NTT BC'!Q$73*'6. INPUT PROJECT'!$K378*'6. INPUT PROJECT'!$L378</f>
        <v>0</v>
      </c>
      <c r="R138" s="297">
        <f>'13. NTT BC'!R$73*'6. INPUT PROJECT'!$K378*'6. INPUT PROJECT'!$L378</f>
        <v>0</v>
      </c>
      <c r="S138" s="297">
        <f>'13. NTT BC'!S$73*'6. INPUT PROJECT'!$K378*'6. INPUT PROJECT'!$L378</f>
        <v>0</v>
      </c>
      <c r="T138" s="297">
        <f>'13. NTT BC'!T$73*'6. INPUT PROJECT'!$K378*'6. INPUT PROJECT'!$L378</f>
        <v>0</v>
      </c>
      <c r="U138" s="297">
        <f>'13. NTT BC'!U$73*'6. INPUT PROJECT'!$K378*'6. INPUT PROJECT'!$L378</f>
        <v>0</v>
      </c>
      <c r="V138" s="297">
        <f>'13. NTT BC'!V$73*'6. INPUT PROJECT'!$K378*'6. INPUT PROJECT'!$L378</f>
        <v>0</v>
      </c>
      <c r="W138" s="297">
        <f>'13. NTT BC'!W$73*'6. INPUT PROJECT'!$K378*'6. INPUT PROJECT'!$L378</f>
        <v>0</v>
      </c>
      <c r="X138" s="297">
        <f>'13. NTT BC'!X$73*'6. INPUT PROJECT'!$K378*'6. INPUT PROJECT'!$L378*(1+'6. INPUT PROJECT'!$M378)</f>
        <v>0</v>
      </c>
      <c r="Y138" s="297">
        <f>'13. NTT BC'!Y$73*'6. INPUT PROJECT'!$K378*'6. INPUT PROJECT'!$L378*(1+'6. INPUT PROJECT'!$M378)</f>
        <v>0</v>
      </c>
      <c r="Z138" s="297">
        <f>'13. NTT BC'!Z$73*'6. INPUT PROJECT'!$K378*'6. INPUT PROJECT'!$L378*(1+'6. INPUT PROJECT'!$M378)</f>
        <v>0</v>
      </c>
      <c r="AA138" s="297">
        <f>'13. NTT BC'!AA$73*'6. INPUT PROJECT'!$K378*'6. INPUT PROJECT'!$L378*(1+'6. INPUT PROJECT'!$M378)</f>
        <v>0</v>
      </c>
      <c r="AB138" s="297">
        <f>'13. NTT BC'!AB$73*'6. INPUT PROJECT'!$K378*'6. INPUT PROJECT'!$L378*(1+'6. INPUT PROJECT'!$M378)</f>
        <v>0</v>
      </c>
      <c r="AC138" s="297">
        <f>'13. NTT BC'!AC$73*'6. INPUT PROJECT'!$K378*'6. INPUT PROJECT'!$L378*(1+'6. INPUT PROJECT'!$M378)</f>
        <v>0</v>
      </c>
      <c r="AD138" s="297">
        <f>'13. NTT BC'!AD$73*'6. INPUT PROJECT'!$K378*'6. INPUT PROJECT'!$L378*(1+'6. INPUT PROJECT'!$M378)</f>
        <v>0</v>
      </c>
      <c r="AE138" s="297">
        <f>'13. NTT BC'!AE$73*'6. INPUT PROJECT'!$K378*'6. INPUT PROJECT'!$L378*(1+'6. INPUT PROJECT'!$M378)</f>
        <v>0</v>
      </c>
      <c r="AF138" s="297">
        <f>'13. NTT BC'!AF$73*'6. INPUT PROJECT'!$K378*'6. INPUT PROJECT'!$L378*(1+'6. INPUT PROJECT'!$M378)</f>
        <v>0</v>
      </c>
      <c r="AG138" s="297">
        <f>'13. NTT BC'!AG$73*'6. INPUT PROJECT'!$K378*'6. INPUT PROJECT'!$L378*(1+'6. INPUT PROJECT'!$M378)</f>
        <v>0</v>
      </c>
      <c r="AH138" s="297">
        <f>'13. NTT BC'!AH$73*'6. INPUT PROJECT'!$K378*'6. INPUT PROJECT'!$L378*(1+'6. INPUT PROJECT'!$M378)</f>
        <v>0</v>
      </c>
      <c r="AI138" s="297">
        <f>'13. NTT BC'!AI$73*'6. INPUT PROJECT'!$K378*'6. INPUT PROJECT'!$L378*(1+'6. INPUT PROJECT'!$M378)</f>
        <v>0</v>
      </c>
      <c r="AJ138" s="297">
        <f>'13. NTT BC'!AJ$73*'6. INPUT PROJECT'!$K378*'6. INPUT PROJECT'!$L378*(1+'6. INPUT PROJECT'!$M378)^2</f>
        <v>0</v>
      </c>
      <c r="AK138" s="297">
        <f>'13. NTT BC'!AK$73*'6. INPUT PROJECT'!$K378*'6. INPUT PROJECT'!$L378*(1+'6. INPUT PROJECT'!$M378)^2</f>
        <v>0</v>
      </c>
      <c r="AL138" s="297">
        <f>'13. NTT BC'!AL$73*'6. INPUT PROJECT'!$K378*'6. INPUT PROJECT'!$L378*(1+'6. INPUT PROJECT'!$M378)^2</f>
        <v>0</v>
      </c>
      <c r="AM138" s="297">
        <f>'13. NTT BC'!AM$73*'6. INPUT PROJECT'!$K378*'6. INPUT PROJECT'!$L378*(1+'6. INPUT PROJECT'!$M378)^2</f>
        <v>0</v>
      </c>
      <c r="AN138" s="297">
        <f>'13. NTT BC'!AN$73*'6. INPUT PROJECT'!$K378*'6. INPUT PROJECT'!$L378*(1+'6. INPUT PROJECT'!$M378)^2</f>
        <v>0</v>
      </c>
      <c r="AO138" s="297">
        <f>'13. NTT BC'!AO$73*'6. INPUT PROJECT'!$K378*'6. INPUT PROJECT'!$L378*(1+'6. INPUT PROJECT'!$M378)^2</f>
        <v>0</v>
      </c>
      <c r="AP138" s="297">
        <f>'13. NTT BC'!AP$73*'6. INPUT PROJECT'!$K378*'6. INPUT PROJECT'!$L378*(1+'6. INPUT PROJECT'!$M378)^2</f>
        <v>0</v>
      </c>
      <c r="AQ138" s="297">
        <f>'13. NTT BC'!AQ$73*'6. INPUT PROJECT'!$K378*'6. INPUT PROJECT'!$L378*(1+'6. INPUT PROJECT'!$M378)^2</f>
        <v>0</v>
      </c>
      <c r="AR138" s="297">
        <f>'13. NTT BC'!AR$73*'6. INPUT PROJECT'!$K378*'6. INPUT PROJECT'!$L378*(1+'6. INPUT PROJECT'!$M378)^2</f>
        <v>0</v>
      </c>
      <c r="AS138" s="297">
        <f>'13. NTT BC'!AS$73*'6. INPUT PROJECT'!$K378*'6. INPUT PROJECT'!$L378*(1+'6. INPUT PROJECT'!$M378)^2</f>
        <v>0</v>
      </c>
      <c r="AT138" s="297">
        <f>'13. NTT BC'!AT$73*'6. INPUT PROJECT'!$K378*'6. INPUT PROJECT'!$L378*(1+'6. INPUT PROJECT'!$M378)^2</f>
        <v>0</v>
      </c>
      <c r="AU138" s="297">
        <f>'13. NTT BC'!AU$73*'6. INPUT PROJECT'!$K378*'6. INPUT PROJECT'!$L378*(1+'6. INPUT PROJECT'!$M378)^2</f>
        <v>0</v>
      </c>
      <c r="AV138" s="297">
        <f>'13. NTT BC'!AV$73*'6. INPUT PROJECT'!$K378*'6. INPUT PROJECT'!$L378*(1+'6. INPUT PROJECT'!$M378)^3</f>
        <v>0</v>
      </c>
      <c r="AW138" s="297">
        <f>'13. NTT BC'!AW$73*'6. INPUT PROJECT'!$K378*'6. INPUT PROJECT'!$L378*(1+'6. INPUT PROJECT'!$M378)^3</f>
        <v>0</v>
      </c>
      <c r="AX138" s="297">
        <f>'13. NTT BC'!AX$73*'6. INPUT PROJECT'!$K378*'6. INPUT PROJECT'!$L378*(1+'6. INPUT PROJECT'!$M378)^3</f>
        <v>0</v>
      </c>
      <c r="AY138" s="297">
        <f>'13. NTT BC'!AY$73*'6. INPUT PROJECT'!$K378*'6. INPUT PROJECT'!$L378*(1+'6. INPUT PROJECT'!$M378)^3</f>
        <v>0</v>
      </c>
      <c r="AZ138" s="297">
        <f>'13. NTT BC'!AZ$73*'6. INPUT PROJECT'!$K378*'6. INPUT PROJECT'!$L378*(1+'6. INPUT PROJECT'!$M378)^3</f>
        <v>0</v>
      </c>
      <c r="BA138" s="297">
        <f>'13. NTT BC'!BA$73*'6. INPUT PROJECT'!$K378*'6. INPUT PROJECT'!$L378*(1+'6. INPUT PROJECT'!$M378)^3</f>
        <v>0</v>
      </c>
      <c r="BB138" s="297">
        <f>'13. NTT BC'!BB$73*'6. INPUT PROJECT'!$K378*'6. INPUT PROJECT'!$L378*(1+'6. INPUT PROJECT'!$M378)^3</f>
        <v>0</v>
      </c>
      <c r="BC138" s="297">
        <f>'13. NTT BC'!BC$73*'6. INPUT PROJECT'!$K378*'6. INPUT PROJECT'!$L378*(1+'6. INPUT PROJECT'!$M378)^3</f>
        <v>0</v>
      </c>
      <c r="BD138" s="297">
        <f>'13. NTT BC'!BD$73*'6. INPUT PROJECT'!$K378*'6. INPUT PROJECT'!$L378*(1+'6. INPUT PROJECT'!$M378)^3</f>
        <v>0</v>
      </c>
      <c r="BE138" s="297">
        <f>'13. NTT BC'!BE$73*'6. INPUT PROJECT'!$K378*'6. INPUT PROJECT'!$L378*(1+'6. INPUT PROJECT'!$M378)^3</f>
        <v>0</v>
      </c>
      <c r="BF138" s="297">
        <f>'13. NTT BC'!BF$73*'6. INPUT PROJECT'!$K378*'6. INPUT PROJECT'!$L378*(1+'6. INPUT PROJECT'!$M378)^3</f>
        <v>0</v>
      </c>
      <c r="BG138" s="297">
        <f>'13. NTT BC'!BG$73*'6. INPUT PROJECT'!$K378*'6. INPUT PROJECT'!$L378*(1+'6. INPUT PROJECT'!$M378)^3</f>
        <v>0</v>
      </c>
      <c r="BH138" s="297">
        <f>'13. NTT BC'!BH$73*'6. INPUT PROJECT'!$K378*'6. INPUT PROJECT'!$L378*(1+'6. INPUT PROJECT'!$M378)^4</f>
        <v>0</v>
      </c>
      <c r="BI138" s="297">
        <f>'13. NTT BC'!BI$73*'6. INPUT PROJECT'!$K378*'6. INPUT PROJECT'!$L378*(1+'6. INPUT PROJECT'!$M378)^4</f>
        <v>0</v>
      </c>
      <c r="BJ138" s="297">
        <f>'13. NTT BC'!BJ$73*'6. INPUT PROJECT'!$K378*'6. INPUT PROJECT'!$L378*(1+'6. INPUT PROJECT'!$M378)^4</f>
        <v>0</v>
      </c>
      <c r="BK138" s="297">
        <f>'13. NTT BC'!BK$73*'6. INPUT PROJECT'!$K378*'6. INPUT PROJECT'!$L378*(1+'6. INPUT PROJECT'!$M378)^4</f>
        <v>0</v>
      </c>
      <c r="BL138" s="297">
        <f>'13. NTT BC'!BL$73*'6. INPUT PROJECT'!$K378*'6. INPUT PROJECT'!$L378*(1+'6. INPUT PROJECT'!$M378)^4</f>
        <v>0</v>
      </c>
      <c r="BM138" s="297">
        <f>'13. NTT BC'!BM$73*'6. INPUT PROJECT'!$K378*'6. INPUT PROJECT'!$L378*(1+'6. INPUT PROJECT'!$M378)^4</f>
        <v>0</v>
      </c>
      <c r="BN138" s="297">
        <f>'13. NTT BC'!BN$73*'6. INPUT PROJECT'!$K378*'6. INPUT PROJECT'!$L378*(1+'6. INPUT PROJECT'!$M378)^4</f>
        <v>0</v>
      </c>
      <c r="BO138" s="297">
        <f>'13. NTT BC'!BO$73*'6. INPUT PROJECT'!$K378*'6. INPUT PROJECT'!$L378*(1+'6. INPUT PROJECT'!$M378)^4</f>
        <v>0</v>
      </c>
      <c r="BP138" s="297">
        <f>'13. NTT BC'!BP$73*'6. INPUT PROJECT'!$K378*'6. INPUT PROJECT'!$L378*(1+'6. INPUT PROJECT'!$M378)^4</f>
        <v>0</v>
      </c>
      <c r="BQ138" s="297">
        <f>'13. NTT BC'!BQ$73*'6. INPUT PROJECT'!$K378*'6. INPUT PROJECT'!$L378*(1+'6. INPUT PROJECT'!$M378)^4</f>
        <v>0</v>
      </c>
      <c r="BR138" s="297">
        <f>'13. NTT BC'!BR$73*'6. INPUT PROJECT'!$K378*'6. INPUT PROJECT'!$L378*(1+'6. INPUT PROJECT'!$M378)^4</f>
        <v>0</v>
      </c>
      <c r="BS138" s="297">
        <f>'13. NTT BC'!BS$73*'6. INPUT PROJECT'!$K378*'6. INPUT PROJECT'!$L378*(1+'6. INPUT PROJECT'!$M378)^4</f>
        <v>0</v>
      </c>
    </row>
    <row r="139" spans="1:71" s="80" customFormat="1" ht="16" outlineLevel="2">
      <c r="A139" s="83"/>
      <c r="B139" s="368" t="str">
        <f>'6. INPUT PROJECT'!D379</f>
        <v>Project-5.3.3-Item #5</v>
      </c>
      <c r="C139" s="368" t="str">
        <f>'6. INPUT PROJECT'!F379</f>
        <v>Maintenance of Edge equipment</v>
      </c>
      <c r="D139"/>
      <c r="E139" s="297">
        <f t="shared" si="94"/>
        <v>0</v>
      </c>
      <c r="F139" s="297">
        <f t="shared" si="85"/>
        <v>0</v>
      </c>
      <c r="G139" s="297">
        <f t="shared" si="86"/>
        <v>0</v>
      </c>
      <c r="H139" s="297">
        <f t="shared" si="87"/>
        <v>0</v>
      </c>
      <c r="I139" s="297">
        <f t="shared" si="88"/>
        <v>0</v>
      </c>
      <c r="J139" s="297">
        <f t="shared" si="89"/>
        <v>0</v>
      </c>
      <c r="K139"/>
      <c r="L139" s="297">
        <f>'13. NTT BC'!L$73*'6. INPUT PROJECT'!$K379*'6. INPUT PROJECT'!$L379</f>
        <v>0</v>
      </c>
      <c r="M139" s="297">
        <f>'13. NTT BC'!M$73*'6. INPUT PROJECT'!$K379*'6. INPUT PROJECT'!$L379</f>
        <v>0</v>
      </c>
      <c r="N139" s="297">
        <f>'13. NTT BC'!N$73*'6. INPUT PROJECT'!$K379*'6. INPUT PROJECT'!$L379</f>
        <v>0</v>
      </c>
      <c r="O139" s="297">
        <f>'13. NTT BC'!O$73*'6. INPUT PROJECT'!$K379*'6. INPUT PROJECT'!$L379</f>
        <v>0</v>
      </c>
      <c r="P139" s="297">
        <f>'13. NTT BC'!P$73*'6. INPUT PROJECT'!$K379*'6. INPUT PROJECT'!$L379</f>
        <v>0</v>
      </c>
      <c r="Q139" s="297">
        <f>'13. NTT BC'!Q$73*'6. INPUT PROJECT'!$K379*'6. INPUT PROJECT'!$L379</f>
        <v>0</v>
      </c>
      <c r="R139" s="297">
        <f>'13. NTT BC'!R$73*'6. INPUT PROJECT'!$K379*'6. INPUT PROJECT'!$L379</f>
        <v>0</v>
      </c>
      <c r="S139" s="297">
        <f>'13. NTT BC'!S$73*'6. INPUT PROJECT'!$K379*'6. INPUT PROJECT'!$L379</f>
        <v>0</v>
      </c>
      <c r="T139" s="297">
        <f>'13. NTT BC'!T$73*'6. INPUT PROJECT'!$K379*'6. INPUT PROJECT'!$L379</f>
        <v>0</v>
      </c>
      <c r="U139" s="297">
        <f>'13. NTT BC'!U$73*'6. INPUT PROJECT'!$K379*'6. INPUT PROJECT'!$L379</f>
        <v>0</v>
      </c>
      <c r="V139" s="297">
        <f>'13. NTT BC'!V$73*'6. INPUT PROJECT'!$K379*'6. INPUT PROJECT'!$L379</f>
        <v>0</v>
      </c>
      <c r="W139" s="297">
        <f>'13. NTT BC'!W$73*'6. INPUT PROJECT'!$K379*'6. INPUT PROJECT'!$L379</f>
        <v>0</v>
      </c>
      <c r="X139" s="297">
        <f>'13. NTT BC'!X$73*'6. INPUT PROJECT'!$K379*'6. INPUT PROJECT'!$L379*(1+'6. INPUT PROJECT'!$M379)</f>
        <v>0</v>
      </c>
      <c r="Y139" s="297">
        <f>'13. NTT BC'!Y$73*'6. INPUT PROJECT'!$K379*'6. INPUT PROJECT'!$L379*(1+'6. INPUT PROJECT'!$M379)</f>
        <v>0</v>
      </c>
      <c r="Z139" s="297">
        <f>'13. NTT BC'!Z$73*'6. INPUT PROJECT'!$K379*'6. INPUT PROJECT'!$L379*(1+'6. INPUT PROJECT'!$M379)</f>
        <v>0</v>
      </c>
      <c r="AA139" s="297">
        <f>'13. NTT BC'!AA$73*'6. INPUT PROJECT'!$K379*'6. INPUT PROJECT'!$L379*(1+'6. INPUT PROJECT'!$M379)</f>
        <v>0</v>
      </c>
      <c r="AB139" s="297">
        <f>'13. NTT BC'!AB$73*'6. INPUT PROJECT'!$K379*'6. INPUT PROJECT'!$L379*(1+'6. INPUT PROJECT'!$M379)</f>
        <v>0</v>
      </c>
      <c r="AC139" s="297">
        <f>'13. NTT BC'!AC$73*'6. INPUT PROJECT'!$K379*'6. INPUT PROJECT'!$L379*(1+'6. INPUT PROJECT'!$M379)</f>
        <v>0</v>
      </c>
      <c r="AD139" s="297">
        <f>'13. NTT BC'!AD$73*'6. INPUT PROJECT'!$K379*'6. INPUT PROJECT'!$L379*(1+'6. INPUT PROJECT'!$M379)</f>
        <v>0</v>
      </c>
      <c r="AE139" s="297">
        <f>'13. NTT BC'!AE$73*'6. INPUT PROJECT'!$K379*'6. INPUT PROJECT'!$L379*(1+'6. INPUT PROJECT'!$M379)</f>
        <v>0</v>
      </c>
      <c r="AF139" s="297">
        <f>'13. NTT BC'!AF$73*'6. INPUT PROJECT'!$K379*'6. INPUT PROJECT'!$L379*(1+'6. INPUT PROJECT'!$M379)</f>
        <v>0</v>
      </c>
      <c r="AG139" s="297">
        <f>'13. NTT BC'!AG$73*'6. INPUT PROJECT'!$K379*'6. INPUT PROJECT'!$L379*(1+'6. INPUT PROJECT'!$M379)</f>
        <v>0</v>
      </c>
      <c r="AH139" s="297">
        <f>'13. NTT BC'!AH$73*'6. INPUT PROJECT'!$K379*'6. INPUT PROJECT'!$L379*(1+'6. INPUT PROJECT'!$M379)</f>
        <v>0</v>
      </c>
      <c r="AI139" s="297">
        <f>'13. NTT BC'!AI$73*'6. INPUT PROJECT'!$K379*'6. INPUT PROJECT'!$L379*(1+'6. INPUT PROJECT'!$M379)</f>
        <v>0</v>
      </c>
      <c r="AJ139" s="297">
        <f>'13. NTT BC'!AJ$73*'6. INPUT PROJECT'!$K379*'6. INPUT PROJECT'!$L379*(1+'6. INPUT PROJECT'!$M379)^2</f>
        <v>0</v>
      </c>
      <c r="AK139" s="297">
        <f>'13. NTT BC'!AK$73*'6. INPUT PROJECT'!$K379*'6. INPUT PROJECT'!$L379*(1+'6. INPUT PROJECT'!$M379)^2</f>
        <v>0</v>
      </c>
      <c r="AL139" s="297">
        <f>'13. NTT BC'!AL$73*'6. INPUT PROJECT'!$K379*'6. INPUT PROJECT'!$L379*(1+'6. INPUT PROJECT'!$M379)^2</f>
        <v>0</v>
      </c>
      <c r="AM139" s="297">
        <f>'13. NTT BC'!AM$73*'6. INPUT PROJECT'!$K379*'6. INPUT PROJECT'!$L379*(1+'6. INPUT PROJECT'!$M379)^2</f>
        <v>0</v>
      </c>
      <c r="AN139" s="297">
        <f>'13. NTT BC'!AN$73*'6. INPUT PROJECT'!$K379*'6. INPUT PROJECT'!$L379*(1+'6. INPUT PROJECT'!$M379)^2</f>
        <v>0</v>
      </c>
      <c r="AO139" s="297">
        <f>'13. NTT BC'!AO$73*'6. INPUT PROJECT'!$K379*'6. INPUT PROJECT'!$L379*(1+'6. INPUT PROJECT'!$M379)^2</f>
        <v>0</v>
      </c>
      <c r="AP139" s="297">
        <f>'13. NTT BC'!AP$73*'6. INPUT PROJECT'!$K379*'6. INPUT PROJECT'!$L379*(1+'6. INPUT PROJECT'!$M379)^2</f>
        <v>0</v>
      </c>
      <c r="AQ139" s="297">
        <f>'13. NTT BC'!AQ$73*'6. INPUT PROJECT'!$K379*'6. INPUT PROJECT'!$L379*(1+'6. INPUT PROJECT'!$M379)^2</f>
        <v>0</v>
      </c>
      <c r="AR139" s="297">
        <f>'13. NTT BC'!AR$73*'6. INPUT PROJECT'!$K379*'6. INPUT PROJECT'!$L379*(1+'6. INPUT PROJECT'!$M379)^2</f>
        <v>0</v>
      </c>
      <c r="AS139" s="297">
        <f>'13. NTT BC'!AS$73*'6. INPUT PROJECT'!$K379*'6. INPUT PROJECT'!$L379*(1+'6. INPUT PROJECT'!$M379)^2</f>
        <v>0</v>
      </c>
      <c r="AT139" s="297">
        <f>'13. NTT BC'!AT$73*'6. INPUT PROJECT'!$K379*'6. INPUT PROJECT'!$L379*(1+'6. INPUT PROJECT'!$M379)^2</f>
        <v>0</v>
      </c>
      <c r="AU139" s="297">
        <f>'13. NTT BC'!AU$73*'6. INPUT PROJECT'!$K379*'6. INPUT PROJECT'!$L379*(1+'6. INPUT PROJECT'!$M379)^2</f>
        <v>0</v>
      </c>
      <c r="AV139" s="297">
        <f>'13. NTT BC'!AV$73*'6. INPUT PROJECT'!$K379*'6. INPUT PROJECT'!$L379*(1+'6. INPUT PROJECT'!$M379)^3</f>
        <v>0</v>
      </c>
      <c r="AW139" s="297">
        <f>'13. NTT BC'!AW$73*'6. INPUT PROJECT'!$K379*'6. INPUT PROJECT'!$L379*(1+'6. INPUT PROJECT'!$M379)^3</f>
        <v>0</v>
      </c>
      <c r="AX139" s="297">
        <f>'13. NTT BC'!AX$73*'6. INPUT PROJECT'!$K379*'6. INPUT PROJECT'!$L379*(1+'6. INPUT PROJECT'!$M379)^3</f>
        <v>0</v>
      </c>
      <c r="AY139" s="297">
        <f>'13. NTT BC'!AY$73*'6. INPUT PROJECT'!$K379*'6. INPUT PROJECT'!$L379*(1+'6. INPUT PROJECT'!$M379)^3</f>
        <v>0</v>
      </c>
      <c r="AZ139" s="297">
        <f>'13. NTT BC'!AZ$73*'6. INPUT PROJECT'!$K379*'6. INPUT PROJECT'!$L379*(1+'6. INPUT PROJECT'!$M379)^3</f>
        <v>0</v>
      </c>
      <c r="BA139" s="297">
        <f>'13. NTT BC'!BA$73*'6. INPUT PROJECT'!$K379*'6. INPUT PROJECT'!$L379*(1+'6. INPUT PROJECT'!$M379)^3</f>
        <v>0</v>
      </c>
      <c r="BB139" s="297">
        <f>'13. NTT BC'!BB$73*'6. INPUT PROJECT'!$K379*'6. INPUT PROJECT'!$L379*(1+'6. INPUT PROJECT'!$M379)^3</f>
        <v>0</v>
      </c>
      <c r="BC139" s="297">
        <f>'13. NTT BC'!BC$73*'6. INPUT PROJECT'!$K379*'6. INPUT PROJECT'!$L379*(1+'6. INPUT PROJECT'!$M379)^3</f>
        <v>0</v>
      </c>
      <c r="BD139" s="297">
        <f>'13. NTT BC'!BD$73*'6. INPUT PROJECT'!$K379*'6. INPUT PROJECT'!$L379*(1+'6. INPUT PROJECT'!$M379)^3</f>
        <v>0</v>
      </c>
      <c r="BE139" s="297">
        <f>'13. NTT BC'!BE$73*'6. INPUT PROJECT'!$K379*'6. INPUT PROJECT'!$L379*(1+'6. INPUT PROJECT'!$M379)^3</f>
        <v>0</v>
      </c>
      <c r="BF139" s="297">
        <f>'13. NTT BC'!BF$73*'6. INPUT PROJECT'!$K379*'6. INPUT PROJECT'!$L379*(1+'6. INPUT PROJECT'!$M379)^3</f>
        <v>0</v>
      </c>
      <c r="BG139" s="297">
        <f>'13. NTT BC'!BG$73*'6. INPUT PROJECT'!$K379*'6. INPUT PROJECT'!$L379*(1+'6. INPUT PROJECT'!$M379)^3</f>
        <v>0</v>
      </c>
      <c r="BH139" s="297">
        <f>'13. NTT BC'!BH$73*'6. INPUT PROJECT'!$K379*'6. INPUT PROJECT'!$L379*(1+'6. INPUT PROJECT'!$M379)^4</f>
        <v>0</v>
      </c>
      <c r="BI139" s="297">
        <f>'13. NTT BC'!BI$73*'6. INPUT PROJECT'!$K379*'6. INPUT PROJECT'!$L379*(1+'6. INPUT PROJECT'!$M379)^4</f>
        <v>0</v>
      </c>
      <c r="BJ139" s="297">
        <f>'13. NTT BC'!BJ$73*'6. INPUT PROJECT'!$K379*'6. INPUT PROJECT'!$L379*(1+'6. INPUT PROJECT'!$M379)^4</f>
        <v>0</v>
      </c>
      <c r="BK139" s="297">
        <f>'13. NTT BC'!BK$73*'6. INPUT PROJECT'!$K379*'6. INPUT PROJECT'!$L379*(1+'6. INPUT PROJECT'!$M379)^4</f>
        <v>0</v>
      </c>
      <c r="BL139" s="297">
        <f>'13. NTT BC'!BL$73*'6. INPUT PROJECT'!$K379*'6. INPUT PROJECT'!$L379*(1+'6. INPUT PROJECT'!$M379)^4</f>
        <v>0</v>
      </c>
      <c r="BM139" s="297">
        <f>'13. NTT BC'!BM$73*'6. INPUT PROJECT'!$K379*'6. INPUT PROJECT'!$L379*(1+'6. INPUT PROJECT'!$M379)^4</f>
        <v>0</v>
      </c>
      <c r="BN139" s="297">
        <f>'13. NTT BC'!BN$73*'6. INPUT PROJECT'!$K379*'6. INPUT PROJECT'!$L379*(1+'6. INPUT PROJECT'!$M379)^4</f>
        <v>0</v>
      </c>
      <c r="BO139" s="297">
        <f>'13. NTT BC'!BO$73*'6. INPUT PROJECT'!$K379*'6. INPUT PROJECT'!$L379*(1+'6. INPUT PROJECT'!$M379)^4</f>
        <v>0</v>
      </c>
      <c r="BP139" s="297">
        <f>'13. NTT BC'!BP$73*'6. INPUT PROJECT'!$K379*'6. INPUT PROJECT'!$L379*(1+'6. INPUT PROJECT'!$M379)^4</f>
        <v>0</v>
      </c>
      <c r="BQ139" s="297">
        <f>'13. NTT BC'!BQ$73*'6. INPUT PROJECT'!$K379*'6. INPUT PROJECT'!$L379*(1+'6. INPUT PROJECT'!$M379)^4</f>
        <v>0</v>
      </c>
      <c r="BR139" s="297">
        <f>'13. NTT BC'!BR$73*'6. INPUT PROJECT'!$K379*'6. INPUT PROJECT'!$L379*(1+'6. INPUT PROJECT'!$M379)^4</f>
        <v>0</v>
      </c>
      <c r="BS139" s="297">
        <f>'13. NTT BC'!BS$73*'6. INPUT PROJECT'!$K379*'6. INPUT PROJECT'!$L379*(1+'6. INPUT PROJECT'!$M379)^4</f>
        <v>0</v>
      </c>
    </row>
    <row r="140" spans="1:71" s="80" customFormat="1" ht="16" outlineLevel="2">
      <c r="A140" s="83"/>
      <c r="B140" s="368" t="str">
        <f>'6. INPUT PROJECT'!D380</f>
        <v>Project-5.3.3-Item #6</v>
      </c>
      <c r="C140" s="368">
        <f>'6. INPUT PROJECT'!F380</f>
        <v>0</v>
      </c>
      <c r="D140"/>
      <c r="E140" s="297">
        <f t="shared" si="94"/>
        <v>0</v>
      </c>
      <c r="F140" s="297">
        <f t="shared" si="85"/>
        <v>0</v>
      </c>
      <c r="G140" s="297">
        <f t="shared" si="86"/>
        <v>0</v>
      </c>
      <c r="H140" s="297">
        <f t="shared" si="87"/>
        <v>0</v>
      </c>
      <c r="I140" s="297">
        <f t="shared" si="88"/>
        <v>0</v>
      </c>
      <c r="J140" s="297">
        <f t="shared" si="89"/>
        <v>0</v>
      </c>
      <c r="K140"/>
      <c r="L140" s="297">
        <f>'13. NTT BC'!L$73*'6. INPUT PROJECT'!$K380*'6. INPUT PROJECT'!$L380</f>
        <v>0</v>
      </c>
      <c r="M140" s="297">
        <f>'13. NTT BC'!M$73*'6. INPUT PROJECT'!$K380*'6. INPUT PROJECT'!$L380</f>
        <v>0</v>
      </c>
      <c r="N140" s="297">
        <f>'13. NTT BC'!N$73*'6. INPUT PROJECT'!$K380*'6. INPUT PROJECT'!$L380</f>
        <v>0</v>
      </c>
      <c r="O140" s="297">
        <f>'13. NTT BC'!O$73*'6. INPUT PROJECT'!$K380*'6. INPUT PROJECT'!$L380</f>
        <v>0</v>
      </c>
      <c r="P140" s="297">
        <f>'13. NTT BC'!P$73*'6. INPUT PROJECT'!$K380*'6. INPUT PROJECT'!$L380</f>
        <v>0</v>
      </c>
      <c r="Q140" s="297">
        <f>'13. NTT BC'!Q$73*'6. INPUT PROJECT'!$K380*'6. INPUT PROJECT'!$L380</f>
        <v>0</v>
      </c>
      <c r="R140" s="297">
        <f>'13. NTT BC'!R$73*'6. INPUT PROJECT'!$K380*'6. INPUT PROJECT'!$L380</f>
        <v>0</v>
      </c>
      <c r="S140" s="297">
        <f>'13. NTT BC'!S$73*'6. INPUT PROJECT'!$K380*'6. INPUT PROJECT'!$L380</f>
        <v>0</v>
      </c>
      <c r="T140" s="297">
        <f>'13. NTT BC'!T$73*'6. INPUT PROJECT'!$K380*'6. INPUT PROJECT'!$L380</f>
        <v>0</v>
      </c>
      <c r="U140" s="297">
        <f>'13. NTT BC'!U$73*'6. INPUT PROJECT'!$K380*'6. INPUT PROJECT'!$L380</f>
        <v>0</v>
      </c>
      <c r="V140" s="297">
        <f>'13. NTT BC'!V$73*'6. INPUT PROJECT'!$K380*'6. INPUT PROJECT'!$L380</f>
        <v>0</v>
      </c>
      <c r="W140" s="297">
        <f>'13. NTT BC'!W$73*'6. INPUT PROJECT'!$K380*'6. INPUT PROJECT'!$L380</f>
        <v>0</v>
      </c>
      <c r="X140" s="297">
        <f>'13. NTT BC'!X$73*'6. INPUT PROJECT'!$K380*'6. INPUT PROJECT'!$L380*(1+'6. INPUT PROJECT'!$M380)</f>
        <v>0</v>
      </c>
      <c r="Y140" s="297">
        <f>'13. NTT BC'!Y$73*'6. INPUT PROJECT'!$K380*'6. INPUT PROJECT'!$L380*(1+'6. INPUT PROJECT'!$M380)</f>
        <v>0</v>
      </c>
      <c r="Z140" s="297">
        <f>'13. NTT BC'!Z$73*'6. INPUT PROJECT'!$K380*'6. INPUT PROJECT'!$L380*(1+'6. INPUT PROJECT'!$M380)</f>
        <v>0</v>
      </c>
      <c r="AA140" s="297">
        <f>'13. NTT BC'!AA$73*'6. INPUT PROJECT'!$K380*'6. INPUT PROJECT'!$L380*(1+'6. INPUT PROJECT'!$M380)</f>
        <v>0</v>
      </c>
      <c r="AB140" s="297">
        <f>'13. NTT BC'!AB$73*'6. INPUT PROJECT'!$K380*'6. INPUT PROJECT'!$L380*(1+'6. INPUT PROJECT'!$M380)</f>
        <v>0</v>
      </c>
      <c r="AC140" s="297">
        <f>'13. NTT BC'!AC$73*'6. INPUT PROJECT'!$K380*'6. INPUT PROJECT'!$L380*(1+'6. INPUT PROJECT'!$M380)</f>
        <v>0</v>
      </c>
      <c r="AD140" s="297">
        <f>'13. NTT BC'!AD$73*'6. INPUT PROJECT'!$K380*'6. INPUT PROJECT'!$L380*(1+'6. INPUT PROJECT'!$M380)</f>
        <v>0</v>
      </c>
      <c r="AE140" s="297">
        <f>'13. NTT BC'!AE$73*'6. INPUT PROJECT'!$K380*'6. INPUT PROJECT'!$L380*(1+'6. INPUT PROJECT'!$M380)</f>
        <v>0</v>
      </c>
      <c r="AF140" s="297">
        <f>'13. NTT BC'!AF$73*'6. INPUT PROJECT'!$K380*'6. INPUT PROJECT'!$L380*(1+'6. INPUT PROJECT'!$M380)</f>
        <v>0</v>
      </c>
      <c r="AG140" s="297">
        <f>'13. NTT BC'!AG$73*'6. INPUT PROJECT'!$K380*'6. INPUT PROJECT'!$L380*(1+'6. INPUT PROJECT'!$M380)</f>
        <v>0</v>
      </c>
      <c r="AH140" s="297">
        <f>'13. NTT BC'!AH$73*'6. INPUT PROJECT'!$K380*'6. INPUT PROJECT'!$L380*(1+'6. INPUT PROJECT'!$M380)</f>
        <v>0</v>
      </c>
      <c r="AI140" s="297">
        <f>'13. NTT BC'!AI$73*'6. INPUT PROJECT'!$K380*'6. INPUT PROJECT'!$L380*(1+'6. INPUT PROJECT'!$M380)</f>
        <v>0</v>
      </c>
      <c r="AJ140" s="297">
        <f>'13. NTT BC'!AJ$73*'6. INPUT PROJECT'!$K380*'6. INPUT PROJECT'!$L380*(1+'6. INPUT PROJECT'!$M380)^2</f>
        <v>0</v>
      </c>
      <c r="AK140" s="297">
        <f>'13. NTT BC'!AK$73*'6. INPUT PROJECT'!$K380*'6. INPUT PROJECT'!$L380*(1+'6. INPUT PROJECT'!$M380)^2</f>
        <v>0</v>
      </c>
      <c r="AL140" s="297">
        <f>'13. NTT BC'!AL$73*'6. INPUT PROJECT'!$K380*'6. INPUT PROJECT'!$L380*(1+'6. INPUT PROJECT'!$M380)^2</f>
        <v>0</v>
      </c>
      <c r="AM140" s="297">
        <f>'13. NTT BC'!AM$73*'6. INPUT PROJECT'!$K380*'6. INPUT PROJECT'!$L380*(1+'6. INPUT PROJECT'!$M380)^2</f>
        <v>0</v>
      </c>
      <c r="AN140" s="297">
        <f>'13. NTT BC'!AN$73*'6. INPUT PROJECT'!$K380*'6. INPUT PROJECT'!$L380*(1+'6. INPUT PROJECT'!$M380)^2</f>
        <v>0</v>
      </c>
      <c r="AO140" s="297">
        <f>'13. NTT BC'!AO$73*'6. INPUT PROJECT'!$K380*'6. INPUT PROJECT'!$L380*(1+'6. INPUT PROJECT'!$M380)^2</f>
        <v>0</v>
      </c>
      <c r="AP140" s="297">
        <f>'13. NTT BC'!AP$73*'6. INPUT PROJECT'!$K380*'6. INPUT PROJECT'!$L380*(1+'6. INPUT PROJECT'!$M380)^2</f>
        <v>0</v>
      </c>
      <c r="AQ140" s="297">
        <f>'13. NTT BC'!AQ$73*'6. INPUT PROJECT'!$K380*'6. INPUT PROJECT'!$L380*(1+'6. INPUT PROJECT'!$M380)^2</f>
        <v>0</v>
      </c>
      <c r="AR140" s="297">
        <f>'13. NTT BC'!AR$73*'6. INPUT PROJECT'!$K380*'6. INPUT PROJECT'!$L380*(1+'6. INPUT PROJECT'!$M380)^2</f>
        <v>0</v>
      </c>
      <c r="AS140" s="297">
        <f>'13. NTT BC'!AS$73*'6. INPUT PROJECT'!$K380*'6. INPUT PROJECT'!$L380*(1+'6. INPUT PROJECT'!$M380)^2</f>
        <v>0</v>
      </c>
      <c r="AT140" s="297">
        <f>'13. NTT BC'!AT$73*'6. INPUT PROJECT'!$K380*'6. INPUT PROJECT'!$L380*(1+'6. INPUT PROJECT'!$M380)^2</f>
        <v>0</v>
      </c>
      <c r="AU140" s="297">
        <f>'13. NTT BC'!AU$73*'6. INPUT PROJECT'!$K380*'6. INPUT PROJECT'!$L380*(1+'6. INPUT PROJECT'!$M380)^2</f>
        <v>0</v>
      </c>
      <c r="AV140" s="297">
        <f>'13. NTT BC'!AV$73*'6. INPUT PROJECT'!$K380*'6. INPUT PROJECT'!$L380*(1+'6. INPUT PROJECT'!$M380)^3</f>
        <v>0</v>
      </c>
      <c r="AW140" s="297">
        <f>'13. NTT BC'!AW$73*'6. INPUT PROJECT'!$K380*'6. INPUT PROJECT'!$L380*(1+'6. INPUT PROJECT'!$M380)^3</f>
        <v>0</v>
      </c>
      <c r="AX140" s="297">
        <f>'13. NTT BC'!AX$73*'6. INPUT PROJECT'!$K380*'6. INPUT PROJECT'!$L380*(1+'6. INPUT PROJECT'!$M380)^3</f>
        <v>0</v>
      </c>
      <c r="AY140" s="297">
        <f>'13. NTT BC'!AY$73*'6. INPUT PROJECT'!$K380*'6. INPUT PROJECT'!$L380*(1+'6. INPUT PROJECT'!$M380)^3</f>
        <v>0</v>
      </c>
      <c r="AZ140" s="297">
        <f>'13. NTT BC'!AZ$73*'6. INPUT PROJECT'!$K380*'6. INPUT PROJECT'!$L380*(1+'6. INPUT PROJECT'!$M380)^3</f>
        <v>0</v>
      </c>
      <c r="BA140" s="297">
        <f>'13. NTT BC'!BA$73*'6. INPUT PROJECT'!$K380*'6. INPUT PROJECT'!$L380*(1+'6. INPUT PROJECT'!$M380)^3</f>
        <v>0</v>
      </c>
      <c r="BB140" s="297">
        <f>'13. NTT BC'!BB$73*'6. INPUT PROJECT'!$K380*'6. INPUT PROJECT'!$L380*(1+'6. INPUT PROJECT'!$M380)^3</f>
        <v>0</v>
      </c>
      <c r="BC140" s="297">
        <f>'13. NTT BC'!BC$73*'6. INPUT PROJECT'!$K380*'6. INPUT PROJECT'!$L380*(1+'6. INPUT PROJECT'!$M380)^3</f>
        <v>0</v>
      </c>
      <c r="BD140" s="297">
        <f>'13. NTT BC'!BD$73*'6. INPUT PROJECT'!$K380*'6. INPUT PROJECT'!$L380*(1+'6. INPUT PROJECT'!$M380)^3</f>
        <v>0</v>
      </c>
      <c r="BE140" s="297">
        <f>'13. NTT BC'!BE$73*'6. INPUT PROJECT'!$K380*'6. INPUT PROJECT'!$L380*(1+'6. INPUT PROJECT'!$M380)^3</f>
        <v>0</v>
      </c>
      <c r="BF140" s="297">
        <f>'13. NTT BC'!BF$73*'6. INPUT PROJECT'!$K380*'6. INPUT PROJECT'!$L380*(1+'6. INPUT PROJECT'!$M380)^3</f>
        <v>0</v>
      </c>
      <c r="BG140" s="297">
        <f>'13. NTT BC'!BG$73*'6. INPUT PROJECT'!$K380*'6. INPUT PROJECT'!$L380*(1+'6. INPUT PROJECT'!$M380)^3</f>
        <v>0</v>
      </c>
      <c r="BH140" s="297">
        <f>'13. NTT BC'!BH$73*'6. INPUT PROJECT'!$K380*'6. INPUT PROJECT'!$L380*(1+'6. INPUT PROJECT'!$M380)^4</f>
        <v>0</v>
      </c>
      <c r="BI140" s="297">
        <f>'13. NTT BC'!BI$73*'6. INPUT PROJECT'!$K380*'6. INPUT PROJECT'!$L380*(1+'6. INPUT PROJECT'!$M380)^4</f>
        <v>0</v>
      </c>
      <c r="BJ140" s="297">
        <f>'13. NTT BC'!BJ$73*'6. INPUT PROJECT'!$K380*'6. INPUT PROJECT'!$L380*(1+'6. INPUT PROJECT'!$M380)^4</f>
        <v>0</v>
      </c>
      <c r="BK140" s="297">
        <f>'13. NTT BC'!BK$73*'6. INPUT PROJECT'!$K380*'6. INPUT PROJECT'!$L380*(1+'6. INPUT PROJECT'!$M380)^4</f>
        <v>0</v>
      </c>
      <c r="BL140" s="297">
        <f>'13. NTT BC'!BL$73*'6. INPUT PROJECT'!$K380*'6. INPUT PROJECT'!$L380*(1+'6. INPUT PROJECT'!$M380)^4</f>
        <v>0</v>
      </c>
      <c r="BM140" s="297">
        <f>'13. NTT BC'!BM$73*'6. INPUT PROJECT'!$K380*'6. INPUT PROJECT'!$L380*(1+'6. INPUT PROJECT'!$M380)^4</f>
        <v>0</v>
      </c>
      <c r="BN140" s="297">
        <f>'13. NTT BC'!BN$73*'6. INPUT PROJECT'!$K380*'6. INPUT PROJECT'!$L380*(1+'6. INPUT PROJECT'!$M380)^4</f>
        <v>0</v>
      </c>
      <c r="BO140" s="297">
        <f>'13. NTT BC'!BO$73*'6. INPUT PROJECT'!$K380*'6. INPUT PROJECT'!$L380*(1+'6. INPUT PROJECT'!$M380)^4</f>
        <v>0</v>
      </c>
      <c r="BP140" s="297">
        <f>'13. NTT BC'!BP$73*'6. INPUT PROJECT'!$K380*'6. INPUT PROJECT'!$L380*(1+'6. INPUT PROJECT'!$M380)^4</f>
        <v>0</v>
      </c>
      <c r="BQ140" s="297">
        <f>'13. NTT BC'!BQ$73*'6. INPUT PROJECT'!$K380*'6. INPUT PROJECT'!$L380*(1+'6. INPUT PROJECT'!$M380)^4</f>
        <v>0</v>
      </c>
      <c r="BR140" s="297">
        <f>'13. NTT BC'!BR$73*'6. INPUT PROJECT'!$K380*'6. INPUT PROJECT'!$L380*(1+'6. INPUT PROJECT'!$M380)^4</f>
        <v>0</v>
      </c>
      <c r="BS140" s="297">
        <f>'13. NTT BC'!BS$73*'6. INPUT PROJECT'!$K380*'6. INPUT PROJECT'!$L380*(1+'6. INPUT PROJECT'!$M380)^4</f>
        <v>0</v>
      </c>
    </row>
    <row r="141" spans="1:71" s="80" customFormat="1" ht="16" outlineLevel="2">
      <c r="A141" s="83"/>
      <c r="B141" s="368" t="str">
        <f>'6. INPUT PROJECT'!D381</f>
        <v>Project-5.3.3-Item #7</v>
      </c>
      <c r="C141" s="368">
        <f>'6. INPUT PROJECT'!F381</f>
        <v>0</v>
      </c>
      <c r="D141"/>
      <c r="E141" s="297">
        <f t="shared" si="94"/>
        <v>0</v>
      </c>
      <c r="F141" s="297">
        <f t="shared" si="85"/>
        <v>0</v>
      </c>
      <c r="G141" s="297">
        <f t="shared" si="86"/>
        <v>0</v>
      </c>
      <c r="H141" s="297">
        <f t="shared" si="87"/>
        <v>0</v>
      </c>
      <c r="I141" s="297">
        <f t="shared" si="88"/>
        <v>0</v>
      </c>
      <c r="J141" s="297">
        <f t="shared" si="89"/>
        <v>0</v>
      </c>
      <c r="K141"/>
      <c r="L141" s="297">
        <f>'13. NTT BC'!L$73*'6. INPUT PROJECT'!$K381*'6. INPUT PROJECT'!$L381</f>
        <v>0</v>
      </c>
      <c r="M141" s="297">
        <f>'13. NTT BC'!M$73*'6. INPUT PROJECT'!$K381*'6. INPUT PROJECT'!$L381</f>
        <v>0</v>
      </c>
      <c r="N141" s="297">
        <f>'13. NTT BC'!N$73*'6. INPUT PROJECT'!$K381*'6. INPUT PROJECT'!$L381</f>
        <v>0</v>
      </c>
      <c r="O141" s="297">
        <f>'13. NTT BC'!O$73*'6. INPUT PROJECT'!$K381*'6. INPUT PROJECT'!$L381</f>
        <v>0</v>
      </c>
      <c r="P141" s="297">
        <f>'13. NTT BC'!P$73*'6. INPUT PROJECT'!$K381*'6. INPUT PROJECT'!$L381</f>
        <v>0</v>
      </c>
      <c r="Q141" s="297">
        <f>'13. NTT BC'!Q$73*'6. INPUT PROJECT'!$K381*'6. INPUT PROJECT'!$L381</f>
        <v>0</v>
      </c>
      <c r="R141" s="297">
        <f>'13. NTT BC'!R$73*'6. INPUT PROJECT'!$K381*'6. INPUT PROJECT'!$L381</f>
        <v>0</v>
      </c>
      <c r="S141" s="297">
        <f>'13. NTT BC'!S$73*'6. INPUT PROJECT'!$K381*'6. INPUT PROJECT'!$L381</f>
        <v>0</v>
      </c>
      <c r="T141" s="297">
        <f>'13. NTT BC'!T$73*'6. INPUT PROJECT'!$K381*'6. INPUT PROJECT'!$L381</f>
        <v>0</v>
      </c>
      <c r="U141" s="297">
        <f>'13. NTT BC'!U$73*'6. INPUT PROJECT'!$K381*'6. INPUT PROJECT'!$L381</f>
        <v>0</v>
      </c>
      <c r="V141" s="297">
        <f>'13. NTT BC'!V$73*'6. INPUT PROJECT'!$K381*'6. INPUT PROJECT'!$L381</f>
        <v>0</v>
      </c>
      <c r="W141" s="297">
        <f>'13. NTT BC'!W$73*'6. INPUT PROJECT'!$K381*'6. INPUT PROJECT'!$L381</f>
        <v>0</v>
      </c>
      <c r="X141" s="297">
        <f>'13. NTT BC'!X$73*'6. INPUT PROJECT'!$K381*'6. INPUT PROJECT'!$L381*(1+'6. INPUT PROJECT'!$M381)</f>
        <v>0</v>
      </c>
      <c r="Y141" s="297">
        <f>'13. NTT BC'!Y$73*'6. INPUT PROJECT'!$K381*'6. INPUT PROJECT'!$L381*(1+'6. INPUT PROJECT'!$M381)</f>
        <v>0</v>
      </c>
      <c r="Z141" s="297">
        <f>'13. NTT BC'!Z$73*'6. INPUT PROJECT'!$K381*'6. INPUT PROJECT'!$L381*(1+'6. INPUT PROJECT'!$M381)</f>
        <v>0</v>
      </c>
      <c r="AA141" s="297">
        <f>'13. NTT BC'!AA$73*'6. INPUT PROJECT'!$K381*'6. INPUT PROJECT'!$L381*(1+'6. INPUT PROJECT'!$M381)</f>
        <v>0</v>
      </c>
      <c r="AB141" s="297">
        <f>'13. NTT BC'!AB$73*'6. INPUT PROJECT'!$K381*'6. INPUT PROJECT'!$L381*(1+'6. INPUT PROJECT'!$M381)</f>
        <v>0</v>
      </c>
      <c r="AC141" s="297">
        <f>'13. NTT BC'!AC$73*'6. INPUT PROJECT'!$K381*'6. INPUT PROJECT'!$L381*(1+'6. INPUT PROJECT'!$M381)</f>
        <v>0</v>
      </c>
      <c r="AD141" s="297">
        <f>'13. NTT BC'!AD$73*'6. INPUT PROJECT'!$K381*'6. INPUT PROJECT'!$L381*(1+'6. INPUT PROJECT'!$M381)</f>
        <v>0</v>
      </c>
      <c r="AE141" s="297">
        <f>'13. NTT BC'!AE$73*'6. INPUT PROJECT'!$K381*'6. INPUT PROJECT'!$L381*(1+'6. INPUT PROJECT'!$M381)</f>
        <v>0</v>
      </c>
      <c r="AF141" s="297">
        <f>'13. NTT BC'!AF$73*'6. INPUT PROJECT'!$K381*'6. INPUT PROJECT'!$L381*(1+'6. INPUT PROJECT'!$M381)</f>
        <v>0</v>
      </c>
      <c r="AG141" s="297">
        <f>'13. NTT BC'!AG$73*'6. INPUT PROJECT'!$K381*'6. INPUT PROJECT'!$L381*(1+'6. INPUT PROJECT'!$M381)</f>
        <v>0</v>
      </c>
      <c r="AH141" s="297">
        <f>'13. NTT BC'!AH$73*'6. INPUT PROJECT'!$K381*'6. INPUT PROJECT'!$L381*(1+'6. INPUT PROJECT'!$M381)</f>
        <v>0</v>
      </c>
      <c r="AI141" s="297">
        <f>'13. NTT BC'!AI$73*'6. INPUT PROJECT'!$K381*'6. INPUT PROJECT'!$L381*(1+'6. INPUT PROJECT'!$M381)</f>
        <v>0</v>
      </c>
      <c r="AJ141" s="297">
        <f>'13. NTT BC'!AJ$73*'6. INPUT PROJECT'!$K381*'6. INPUT PROJECT'!$L381*(1+'6. INPUT PROJECT'!$M381)^2</f>
        <v>0</v>
      </c>
      <c r="AK141" s="297">
        <f>'13. NTT BC'!AK$73*'6. INPUT PROJECT'!$K381*'6. INPUT PROJECT'!$L381*(1+'6. INPUT PROJECT'!$M381)^2</f>
        <v>0</v>
      </c>
      <c r="AL141" s="297">
        <f>'13. NTT BC'!AL$73*'6. INPUT PROJECT'!$K381*'6. INPUT PROJECT'!$L381*(1+'6. INPUT PROJECT'!$M381)^2</f>
        <v>0</v>
      </c>
      <c r="AM141" s="297">
        <f>'13. NTT BC'!AM$73*'6. INPUT PROJECT'!$K381*'6. INPUT PROJECT'!$L381*(1+'6. INPUT PROJECT'!$M381)^2</f>
        <v>0</v>
      </c>
      <c r="AN141" s="297">
        <f>'13. NTT BC'!AN$73*'6. INPUT PROJECT'!$K381*'6. INPUT PROJECT'!$L381*(1+'6. INPUT PROJECT'!$M381)^2</f>
        <v>0</v>
      </c>
      <c r="AO141" s="297">
        <f>'13. NTT BC'!AO$73*'6. INPUT PROJECT'!$K381*'6. INPUT PROJECT'!$L381*(1+'6. INPUT PROJECT'!$M381)^2</f>
        <v>0</v>
      </c>
      <c r="AP141" s="297">
        <f>'13. NTT BC'!AP$73*'6. INPUT PROJECT'!$K381*'6. INPUT PROJECT'!$L381*(1+'6. INPUT PROJECT'!$M381)^2</f>
        <v>0</v>
      </c>
      <c r="AQ141" s="297">
        <f>'13. NTT BC'!AQ$73*'6. INPUT PROJECT'!$K381*'6. INPUT PROJECT'!$L381*(1+'6. INPUT PROJECT'!$M381)^2</f>
        <v>0</v>
      </c>
      <c r="AR141" s="297">
        <f>'13. NTT BC'!AR$73*'6. INPUT PROJECT'!$K381*'6. INPUT PROJECT'!$L381*(1+'6. INPUT PROJECT'!$M381)^2</f>
        <v>0</v>
      </c>
      <c r="AS141" s="297">
        <f>'13. NTT BC'!AS$73*'6. INPUT PROJECT'!$K381*'6. INPUT PROJECT'!$L381*(1+'6. INPUT PROJECT'!$M381)^2</f>
        <v>0</v>
      </c>
      <c r="AT141" s="297">
        <f>'13. NTT BC'!AT$73*'6. INPUT PROJECT'!$K381*'6. INPUT PROJECT'!$L381*(1+'6. INPUT PROJECT'!$M381)^2</f>
        <v>0</v>
      </c>
      <c r="AU141" s="297">
        <f>'13. NTT BC'!AU$73*'6. INPUT PROJECT'!$K381*'6. INPUT PROJECT'!$L381*(1+'6. INPUT PROJECT'!$M381)^2</f>
        <v>0</v>
      </c>
      <c r="AV141" s="297">
        <f>'13. NTT BC'!AV$73*'6. INPUT PROJECT'!$K381*'6. INPUT PROJECT'!$L381*(1+'6. INPUT PROJECT'!$M381)^3</f>
        <v>0</v>
      </c>
      <c r="AW141" s="297">
        <f>'13. NTT BC'!AW$73*'6. INPUT PROJECT'!$K381*'6. INPUT PROJECT'!$L381*(1+'6. INPUT PROJECT'!$M381)^3</f>
        <v>0</v>
      </c>
      <c r="AX141" s="297">
        <f>'13. NTT BC'!AX$73*'6. INPUT PROJECT'!$K381*'6. INPUT PROJECT'!$L381*(1+'6. INPUT PROJECT'!$M381)^3</f>
        <v>0</v>
      </c>
      <c r="AY141" s="297">
        <f>'13. NTT BC'!AY$73*'6. INPUT PROJECT'!$K381*'6. INPUT PROJECT'!$L381*(1+'6. INPUT PROJECT'!$M381)^3</f>
        <v>0</v>
      </c>
      <c r="AZ141" s="297">
        <f>'13. NTT BC'!AZ$73*'6. INPUT PROJECT'!$K381*'6. INPUT PROJECT'!$L381*(1+'6. INPUT PROJECT'!$M381)^3</f>
        <v>0</v>
      </c>
      <c r="BA141" s="297">
        <f>'13. NTT BC'!BA$73*'6. INPUT PROJECT'!$K381*'6. INPUT PROJECT'!$L381*(1+'6. INPUT PROJECT'!$M381)^3</f>
        <v>0</v>
      </c>
      <c r="BB141" s="297">
        <f>'13. NTT BC'!BB$73*'6. INPUT PROJECT'!$K381*'6. INPUT PROJECT'!$L381*(1+'6. INPUT PROJECT'!$M381)^3</f>
        <v>0</v>
      </c>
      <c r="BC141" s="297">
        <f>'13. NTT BC'!BC$73*'6. INPUT PROJECT'!$K381*'6. INPUT PROJECT'!$L381*(1+'6. INPUT PROJECT'!$M381)^3</f>
        <v>0</v>
      </c>
      <c r="BD141" s="297">
        <f>'13. NTT BC'!BD$73*'6. INPUT PROJECT'!$K381*'6. INPUT PROJECT'!$L381*(1+'6. INPUT PROJECT'!$M381)^3</f>
        <v>0</v>
      </c>
      <c r="BE141" s="297">
        <f>'13. NTT BC'!BE$73*'6. INPUT PROJECT'!$K381*'6. INPUT PROJECT'!$L381*(1+'6. INPUT PROJECT'!$M381)^3</f>
        <v>0</v>
      </c>
      <c r="BF141" s="297">
        <f>'13. NTT BC'!BF$73*'6. INPUT PROJECT'!$K381*'6. INPUT PROJECT'!$L381*(1+'6. INPUT PROJECT'!$M381)^3</f>
        <v>0</v>
      </c>
      <c r="BG141" s="297">
        <f>'13. NTT BC'!BG$73*'6. INPUT PROJECT'!$K381*'6. INPUT PROJECT'!$L381*(1+'6. INPUT PROJECT'!$M381)^3</f>
        <v>0</v>
      </c>
      <c r="BH141" s="297">
        <f>'13. NTT BC'!BH$73*'6. INPUT PROJECT'!$K381*'6. INPUT PROJECT'!$L381*(1+'6. INPUT PROJECT'!$M381)^4</f>
        <v>0</v>
      </c>
      <c r="BI141" s="297">
        <f>'13. NTT BC'!BI$73*'6. INPUT PROJECT'!$K381*'6. INPUT PROJECT'!$L381*(1+'6. INPUT PROJECT'!$M381)^4</f>
        <v>0</v>
      </c>
      <c r="BJ141" s="297">
        <f>'13. NTT BC'!BJ$73*'6. INPUT PROJECT'!$K381*'6. INPUT PROJECT'!$L381*(1+'6. INPUT PROJECT'!$M381)^4</f>
        <v>0</v>
      </c>
      <c r="BK141" s="297">
        <f>'13. NTT BC'!BK$73*'6. INPUT PROJECT'!$K381*'6. INPUT PROJECT'!$L381*(1+'6. INPUT PROJECT'!$M381)^4</f>
        <v>0</v>
      </c>
      <c r="BL141" s="297">
        <f>'13. NTT BC'!BL$73*'6. INPUT PROJECT'!$K381*'6. INPUT PROJECT'!$L381*(1+'6. INPUT PROJECT'!$M381)^4</f>
        <v>0</v>
      </c>
      <c r="BM141" s="297">
        <f>'13. NTT BC'!BM$73*'6. INPUT PROJECT'!$K381*'6. INPUT PROJECT'!$L381*(1+'6. INPUT PROJECT'!$M381)^4</f>
        <v>0</v>
      </c>
      <c r="BN141" s="297">
        <f>'13. NTT BC'!BN$73*'6. INPUT PROJECT'!$K381*'6. INPUT PROJECT'!$L381*(1+'6. INPUT PROJECT'!$M381)^4</f>
        <v>0</v>
      </c>
      <c r="BO141" s="297">
        <f>'13. NTT BC'!BO$73*'6. INPUT PROJECT'!$K381*'6. INPUT PROJECT'!$L381*(1+'6. INPUT PROJECT'!$M381)^4</f>
        <v>0</v>
      </c>
      <c r="BP141" s="297">
        <f>'13. NTT BC'!BP$73*'6. INPUT PROJECT'!$K381*'6. INPUT PROJECT'!$L381*(1+'6. INPUT PROJECT'!$M381)^4</f>
        <v>0</v>
      </c>
      <c r="BQ141" s="297">
        <f>'13. NTT BC'!BQ$73*'6. INPUT PROJECT'!$K381*'6. INPUT PROJECT'!$L381*(1+'6. INPUT PROJECT'!$M381)^4</f>
        <v>0</v>
      </c>
      <c r="BR141" s="297">
        <f>'13. NTT BC'!BR$73*'6. INPUT PROJECT'!$K381*'6. INPUT PROJECT'!$L381*(1+'6. INPUT PROJECT'!$M381)^4</f>
        <v>0</v>
      </c>
      <c r="BS141" s="297">
        <f>'13. NTT BC'!BS$73*'6. INPUT PROJECT'!$K381*'6. INPUT PROJECT'!$L381*(1+'6. INPUT PROJECT'!$M381)^4</f>
        <v>0</v>
      </c>
    </row>
    <row r="142" spans="1:71" s="80" customFormat="1" ht="16" outlineLevel="2">
      <c r="A142" s="83"/>
      <c r="B142" s="368" t="str">
        <f>'6. INPUT PROJECT'!D382</f>
        <v>Project-5.3.3-Item #8</v>
      </c>
      <c r="C142" s="368">
        <f>'6. INPUT PROJECT'!F382</f>
        <v>0</v>
      </c>
      <c r="D142"/>
      <c r="E142" s="297">
        <f t="shared" si="94"/>
        <v>0</v>
      </c>
      <c r="F142" s="297">
        <f t="shared" si="85"/>
        <v>0</v>
      </c>
      <c r="G142" s="297">
        <f t="shared" si="86"/>
        <v>0</v>
      </c>
      <c r="H142" s="297">
        <f t="shared" si="87"/>
        <v>0</v>
      </c>
      <c r="I142" s="297">
        <f t="shared" si="88"/>
        <v>0</v>
      </c>
      <c r="J142" s="297">
        <f t="shared" si="89"/>
        <v>0</v>
      </c>
      <c r="K142"/>
      <c r="L142" s="297">
        <f>'13. NTT BC'!L$73*'6. INPUT PROJECT'!$K382*'6. INPUT PROJECT'!$L382</f>
        <v>0</v>
      </c>
      <c r="M142" s="297">
        <f>'13. NTT BC'!M$73*'6. INPUT PROJECT'!$K382*'6. INPUT PROJECT'!$L382</f>
        <v>0</v>
      </c>
      <c r="N142" s="297">
        <f>'13. NTT BC'!N$73*'6. INPUT PROJECT'!$K382*'6. INPUT PROJECT'!$L382</f>
        <v>0</v>
      </c>
      <c r="O142" s="297">
        <f>'13. NTT BC'!O$73*'6. INPUT PROJECT'!$K382*'6. INPUT PROJECT'!$L382</f>
        <v>0</v>
      </c>
      <c r="P142" s="297">
        <f>'13. NTT BC'!P$73*'6. INPUT PROJECT'!$K382*'6. INPUT PROJECT'!$L382</f>
        <v>0</v>
      </c>
      <c r="Q142" s="297">
        <f>'13. NTT BC'!Q$73*'6. INPUT PROJECT'!$K382*'6. INPUT PROJECT'!$L382</f>
        <v>0</v>
      </c>
      <c r="R142" s="297">
        <f>'13. NTT BC'!R$73*'6. INPUT PROJECT'!$K382*'6. INPUT PROJECT'!$L382</f>
        <v>0</v>
      </c>
      <c r="S142" s="297">
        <f>'13. NTT BC'!S$73*'6. INPUT PROJECT'!$K382*'6. INPUT PROJECT'!$L382</f>
        <v>0</v>
      </c>
      <c r="T142" s="297">
        <f>'13. NTT BC'!T$73*'6. INPUT PROJECT'!$K382*'6. INPUT PROJECT'!$L382</f>
        <v>0</v>
      </c>
      <c r="U142" s="297">
        <f>'13. NTT BC'!U$73*'6. INPUT PROJECT'!$K382*'6. INPUT PROJECT'!$L382</f>
        <v>0</v>
      </c>
      <c r="V142" s="297">
        <f>'13. NTT BC'!V$73*'6. INPUT PROJECT'!$K382*'6. INPUT PROJECT'!$L382</f>
        <v>0</v>
      </c>
      <c r="W142" s="297">
        <f>'13. NTT BC'!W$73*'6. INPUT PROJECT'!$K382*'6. INPUT PROJECT'!$L382</f>
        <v>0</v>
      </c>
      <c r="X142" s="297">
        <f>'13. NTT BC'!X$73*'6. INPUT PROJECT'!$K382*'6. INPUT PROJECT'!$L382*(1+'6. INPUT PROJECT'!$M382)</f>
        <v>0</v>
      </c>
      <c r="Y142" s="297">
        <f>'13. NTT BC'!Y$73*'6. INPUT PROJECT'!$K382*'6. INPUT PROJECT'!$L382*(1+'6. INPUT PROJECT'!$M382)</f>
        <v>0</v>
      </c>
      <c r="Z142" s="297">
        <f>'13. NTT BC'!Z$73*'6. INPUT PROJECT'!$K382*'6. INPUT PROJECT'!$L382*(1+'6. INPUT PROJECT'!$M382)</f>
        <v>0</v>
      </c>
      <c r="AA142" s="297">
        <f>'13. NTT BC'!AA$73*'6. INPUT PROJECT'!$K382*'6. INPUT PROJECT'!$L382*(1+'6. INPUT PROJECT'!$M382)</f>
        <v>0</v>
      </c>
      <c r="AB142" s="297">
        <f>'13. NTT BC'!AB$73*'6. INPUT PROJECT'!$K382*'6. INPUT PROJECT'!$L382*(1+'6. INPUT PROJECT'!$M382)</f>
        <v>0</v>
      </c>
      <c r="AC142" s="297">
        <f>'13. NTT BC'!AC$73*'6. INPUT PROJECT'!$K382*'6. INPUT PROJECT'!$L382*(1+'6. INPUT PROJECT'!$M382)</f>
        <v>0</v>
      </c>
      <c r="AD142" s="297">
        <f>'13. NTT BC'!AD$73*'6. INPUT PROJECT'!$K382*'6. INPUT PROJECT'!$L382*(1+'6. INPUT PROJECT'!$M382)</f>
        <v>0</v>
      </c>
      <c r="AE142" s="297">
        <f>'13. NTT BC'!AE$73*'6. INPUT PROJECT'!$K382*'6. INPUT PROJECT'!$L382*(1+'6. INPUT PROJECT'!$M382)</f>
        <v>0</v>
      </c>
      <c r="AF142" s="297">
        <f>'13. NTT BC'!AF$73*'6. INPUT PROJECT'!$K382*'6. INPUT PROJECT'!$L382*(1+'6. INPUT PROJECT'!$M382)</f>
        <v>0</v>
      </c>
      <c r="AG142" s="297">
        <f>'13. NTT BC'!AG$73*'6. INPUT PROJECT'!$K382*'6. INPUT PROJECT'!$L382*(1+'6. INPUT PROJECT'!$M382)</f>
        <v>0</v>
      </c>
      <c r="AH142" s="297">
        <f>'13. NTT BC'!AH$73*'6. INPUT PROJECT'!$K382*'6. INPUT PROJECT'!$L382*(1+'6. INPUT PROJECT'!$M382)</f>
        <v>0</v>
      </c>
      <c r="AI142" s="297">
        <f>'13. NTT BC'!AI$73*'6. INPUT PROJECT'!$K382*'6. INPUT PROJECT'!$L382*(1+'6. INPUT PROJECT'!$M382)</f>
        <v>0</v>
      </c>
      <c r="AJ142" s="297">
        <f>'13. NTT BC'!AJ$73*'6. INPUT PROJECT'!$K382*'6. INPUT PROJECT'!$L382*(1+'6. INPUT PROJECT'!$M382)^2</f>
        <v>0</v>
      </c>
      <c r="AK142" s="297">
        <f>'13. NTT BC'!AK$73*'6. INPUT PROJECT'!$K382*'6. INPUT PROJECT'!$L382*(1+'6. INPUT PROJECT'!$M382)^2</f>
        <v>0</v>
      </c>
      <c r="AL142" s="297">
        <f>'13. NTT BC'!AL$73*'6. INPUT PROJECT'!$K382*'6. INPUT PROJECT'!$L382*(1+'6. INPUT PROJECT'!$M382)^2</f>
        <v>0</v>
      </c>
      <c r="AM142" s="297">
        <f>'13. NTT BC'!AM$73*'6. INPUT PROJECT'!$K382*'6. INPUT PROJECT'!$L382*(1+'6. INPUT PROJECT'!$M382)^2</f>
        <v>0</v>
      </c>
      <c r="AN142" s="297">
        <f>'13. NTT BC'!AN$73*'6. INPUT PROJECT'!$K382*'6. INPUT PROJECT'!$L382*(1+'6. INPUT PROJECT'!$M382)^2</f>
        <v>0</v>
      </c>
      <c r="AO142" s="297">
        <f>'13. NTT BC'!AO$73*'6. INPUT PROJECT'!$K382*'6. INPUT PROJECT'!$L382*(1+'6. INPUT PROJECT'!$M382)^2</f>
        <v>0</v>
      </c>
      <c r="AP142" s="297">
        <f>'13. NTT BC'!AP$73*'6. INPUT PROJECT'!$K382*'6. INPUT PROJECT'!$L382*(1+'6. INPUT PROJECT'!$M382)^2</f>
        <v>0</v>
      </c>
      <c r="AQ142" s="297">
        <f>'13. NTT BC'!AQ$73*'6. INPUT PROJECT'!$K382*'6. INPUT PROJECT'!$L382*(1+'6. INPUT PROJECT'!$M382)^2</f>
        <v>0</v>
      </c>
      <c r="AR142" s="297">
        <f>'13. NTT BC'!AR$73*'6. INPUT PROJECT'!$K382*'6. INPUT PROJECT'!$L382*(1+'6. INPUT PROJECT'!$M382)^2</f>
        <v>0</v>
      </c>
      <c r="AS142" s="297">
        <f>'13. NTT BC'!AS$73*'6. INPUT PROJECT'!$K382*'6. INPUT PROJECT'!$L382*(1+'6. INPUT PROJECT'!$M382)^2</f>
        <v>0</v>
      </c>
      <c r="AT142" s="297">
        <f>'13. NTT BC'!AT$73*'6. INPUT PROJECT'!$K382*'6. INPUT PROJECT'!$L382*(1+'6. INPUT PROJECT'!$M382)^2</f>
        <v>0</v>
      </c>
      <c r="AU142" s="297">
        <f>'13. NTT BC'!AU$73*'6. INPUT PROJECT'!$K382*'6. INPUT PROJECT'!$L382*(1+'6. INPUT PROJECT'!$M382)^2</f>
        <v>0</v>
      </c>
      <c r="AV142" s="297">
        <f>'13. NTT BC'!AV$73*'6. INPUT PROJECT'!$K382*'6. INPUT PROJECT'!$L382*(1+'6. INPUT PROJECT'!$M382)^3</f>
        <v>0</v>
      </c>
      <c r="AW142" s="297">
        <f>'13. NTT BC'!AW$73*'6. INPUT PROJECT'!$K382*'6. INPUT PROJECT'!$L382*(1+'6. INPUT PROJECT'!$M382)^3</f>
        <v>0</v>
      </c>
      <c r="AX142" s="297">
        <f>'13. NTT BC'!AX$73*'6. INPUT PROJECT'!$K382*'6. INPUT PROJECT'!$L382*(1+'6. INPUT PROJECT'!$M382)^3</f>
        <v>0</v>
      </c>
      <c r="AY142" s="297">
        <f>'13. NTT BC'!AY$73*'6. INPUT PROJECT'!$K382*'6. INPUT PROJECT'!$L382*(1+'6. INPUT PROJECT'!$M382)^3</f>
        <v>0</v>
      </c>
      <c r="AZ142" s="297">
        <f>'13. NTT BC'!AZ$73*'6. INPUT PROJECT'!$K382*'6. INPUT PROJECT'!$L382*(1+'6. INPUT PROJECT'!$M382)^3</f>
        <v>0</v>
      </c>
      <c r="BA142" s="297">
        <f>'13. NTT BC'!BA$73*'6. INPUT PROJECT'!$K382*'6. INPUT PROJECT'!$L382*(1+'6. INPUT PROJECT'!$M382)^3</f>
        <v>0</v>
      </c>
      <c r="BB142" s="297">
        <f>'13. NTT BC'!BB$73*'6. INPUT PROJECT'!$K382*'6. INPUT PROJECT'!$L382*(1+'6. INPUT PROJECT'!$M382)^3</f>
        <v>0</v>
      </c>
      <c r="BC142" s="297">
        <f>'13. NTT BC'!BC$73*'6. INPUT PROJECT'!$K382*'6. INPUT PROJECT'!$L382*(1+'6. INPUT PROJECT'!$M382)^3</f>
        <v>0</v>
      </c>
      <c r="BD142" s="297">
        <f>'13. NTT BC'!BD$73*'6. INPUT PROJECT'!$K382*'6. INPUT PROJECT'!$L382*(1+'6. INPUT PROJECT'!$M382)^3</f>
        <v>0</v>
      </c>
      <c r="BE142" s="297">
        <f>'13. NTT BC'!BE$73*'6. INPUT PROJECT'!$K382*'6. INPUT PROJECT'!$L382*(1+'6. INPUT PROJECT'!$M382)^3</f>
        <v>0</v>
      </c>
      <c r="BF142" s="297">
        <f>'13. NTT BC'!BF$73*'6. INPUT PROJECT'!$K382*'6. INPUT PROJECT'!$L382*(1+'6. INPUT PROJECT'!$M382)^3</f>
        <v>0</v>
      </c>
      <c r="BG142" s="297">
        <f>'13. NTT BC'!BG$73*'6. INPUT PROJECT'!$K382*'6. INPUT PROJECT'!$L382*(1+'6. INPUT PROJECT'!$M382)^3</f>
        <v>0</v>
      </c>
      <c r="BH142" s="297">
        <f>'13. NTT BC'!BH$73*'6. INPUT PROJECT'!$K382*'6. INPUT PROJECT'!$L382*(1+'6. INPUT PROJECT'!$M382)^4</f>
        <v>0</v>
      </c>
      <c r="BI142" s="297">
        <f>'13. NTT BC'!BI$73*'6. INPUT PROJECT'!$K382*'6. INPUT PROJECT'!$L382*(1+'6. INPUT PROJECT'!$M382)^4</f>
        <v>0</v>
      </c>
      <c r="BJ142" s="297">
        <f>'13. NTT BC'!BJ$73*'6. INPUT PROJECT'!$K382*'6. INPUT PROJECT'!$L382*(1+'6. INPUT PROJECT'!$M382)^4</f>
        <v>0</v>
      </c>
      <c r="BK142" s="297">
        <f>'13. NTT BC'!BK$73*'6. INPUT PROJECT'!$K382*'6. INPUT PROJECT'!$L382*(1+'6. INPUT PROJECT'!$M382)^4</f>
        <v>0</v>
      </c>
      <c r="BL142" s="297">
        <f>'13. NTT BC'!BL$73*'6. INPUT PROJECT'!$K382*'6. INPUT PROJECT'!$L382*(1+'6. INPUT PROJECT'!$M382)^4</f>
        <v>0</v>
      </c>
      <c r="BM142" s="297">
        <f>'13. NTT BC'!BM$73*'6. INPUT PROJECT'!$K382*'6. INPUT PROJECT'!$L382*(1+'6. INPUT PROJECT'!$M382)^4</f>
        <v>0</v>
      </c>
      <c r="BN142" s="297">
        <f>'13. NTT BC'!BN$73*'6. INPUT PROJECT'!$K382*'6. INPUT PROJECT'!$L382*(1+'6. INPUT PROJECT'!$M382)^4</f>
        <v>0</v>
      </c>
      <c r="BO142" s="297">
        <f>'13. NTT BC'!BO$73*'6. INPUT PROJECT'!$K382*'6. INPUT PROJECT'!$L382*(1+'6. INPUT PROJECT'!$M382)^4</f>
        <v>0</v>
      </c>
      <c r="BP142" s="297">
        <f>'13. NTT BC'!BP$73*'6. INPUT PROJECT'!$K382*'6. INPUT PROJECT'!$L382*(1+'6. INPUT PROJECT'!$M382)^4</f>
        <v>0</v>
      </c>
      <c r="BQ142" s="297">
        <f>'13. NTT BC'!BQ$73*'6. INPUT PROJECT'!$K382*'6. INPUT PROJECT'!$L382*(1+'6. INPUT PROJECT'!$M382)^4</f>
        <v>0</v>
      </c>
      <c r="BR142" s="297">
        <f>'13. NTT BC'!BR$73*'6. INPUT PROJECT'!$K382*'6. INPUT PROJECT'!$L382*(1+'6. INPUT PROJECT'!$M382)^4</f>
        <v>0</v>
      </c>
      <c r="BS142" s="297">
        <f>'13. NTT BC'!BS$73*'6. INPUT PROJECT'!$K382*'6. INPUT PROJECT'!$L382*(1+'6. INPUT PROJECT'!$M382)^4</f>
        <v>0</v>
      </c>
    </row>
    <row r="143" spans="1:71" s="80" customFormat="1" ht="16" outlineLevel="2">
      <c r="A143" s="83"/>
      <c r="B143" s="368" t="str">
        <f>'6. INPUT PROJECT'!D383</f>
        <v>Project-5.3.3-Item #9</v>
      </c>
      <c r="C143" s="368">
        <f>'6. INPUT PROJECT'!F383</f>
        <v>0</v>
      </c>
      <c r="D143"/>
      <c r="E143" s="297">
        <f t="shared" si="94"/>
        <v>0</v>
      </c>
      <c r="F143" s="297">
        <f t="shared" si="85"/>
        <v>0</v>
      </c>
      <c r="G143" s="297">
        <f t="shared" si="86"/>
        <v>0</v>
      </c>
      <c r="H143" s="297">
        <f t="shared" si="87"/>
        <v>0</v>
      </c>
      <c r="I143" s="297">
        <f t="shared" si="88"/>
        <v>0</v>
      </c>
      <c r="J143" s="297">
        <f t="shared" si="89"/>
        <v>0</v>
      </c>
      <c r="K143"/>
      <c r="L143" s="297">
        <f>'13. NTT BC'!L$73*'6. INPUT PROJECT'!$K383*'6. INPUT PROJECT'!$L383</f>
        <v>0</v>
      </c>
      <c r="M143" s="297">
        <f>'13. NTT BC'!M$73*'6. INPUT PROJECT'!$K383*'6. INPUT PROJECT'!$L383</f>
        <v>0</v>
      </c>
      <c r="N143" s="297">
        <f>'13. NTT BC'!N$73*'6. INPUT PROJECT'!$K383*'6. INPUT PROJECT'!$L383</f>
        <v>0</v>
      </c>
      <c r="O143" s="297">
        <f>'13. NTT BC'!O$73*'6. INPUT PROJECT'!$K383*'6. INPUT PROJECT'!$L383</f>
        <v>0</v>
      </c>
      <c r="P143" s="297">
        <f>'13. NTT BC'!P$73*'6. INPUT PROJECT'!$K383*'6. INPUT PROJECT'!$L383</f>
        <v>0</v>
      </c>
      <c r="Q143" s="297">
        <f>'13. NTT BC'!Q$73*'6. INPUT PROJECT'!$K383*'6. INPUT PROJECT'!$L383</f>
        <v>0</v>
      </c>
      <c r="R143" s="297">
        <f>'13. NTT BC'!R$73*'6. INPUT PROJECT'!$K383*'6. INPUT PROJECT'!$L383</f>
        <v>0</v>
      </c>
      <c r="S143" s="297">
        <f>'13. NTT BC'!S$73*'6. INPUT PROJECT'!$K383*'6. INPUT PROJECT'!$L383</f>
        <v>0</v>
      </c>
      <c r="T143" s="297">
        <f>'13. NTT BC'!T$73*'6. INPUT PROJECT'!$K383*'6. INPUT PROJECT'!$L383</f>
        <v>0</v>
      </c>
      <c r="U143" s="297">
        <f>'13. NTT BC'!U$73*'6. INPUT PROJECT'!$K383*'6. INPUT PROJECT'!$L383</f>
        <v>0</v>
      </c>
      <c r="V143" s="297">
        <f>'13. NTT BC'!V$73*'6. INPUT PROJECT'!$K383*'6. INPUT PROJECT'!$L383</f>
        <v>0</v>
      </c>
      <c r="W143" s="297">
        <f>'13. NTT BC'!W$73*'6. INPUT PROJECT'!$K383*'6. INPUT PROJECT'!$L383</f>
        <v>0</v>
      </c>
      <c r="X143" s="297">
        <f>'13. NTT BC'!X$73*'6. INPUT PROJECT'!$K383*'6. INPUT PROJECT'!$L383*(1+'6. INPUT PROJECT'!$M383)</f>
        <v>0</v>
      </c>
      <c r="Y143" s="297">
        <f>'13. NTT BC'!Y$73*'6. INPUT PROJECT'!$K383*'6. INPUT PROJECT'!$L383*(1+'6. INPUT PROJECT'!$M383)</f>
        <v>0</v>
      </c>
      <c r="Z143" s="297">
        <f>'13. NTT BC'!Z$73*'6. INPUT PROJECT'!$K383*'6. INPUT PROJECT'!$L383*(1+'6. INPUT PROJECT'!$M383)</f>
        <v>0</v>
      </c>
      <c r="AA143" s="297">
        <f>'13. NTT BC'!AA$73*'6. INPUT PROJECT'!$K383*'6. INPUT PROJECT'!$L383*(1+'6. INPUT PROJECT'!$M383)</f>
        <v>0</v>
      </c>
      <c r="AB143" s="297">
        <f>'13. NTT BC'!AB$73*'6. INPUT PROJECT'!$K383*'6. INPUT PROJECT'!$L383*(1+'6. INPUT PROJECT'!$M383)</f>
        <v>0</v>
      </c>
      <c r="AC143" s="297">
        <f>'13. NTT BC'!AC$73*'6. INPUT PROJECT'!$K383*'6. INPUT PROJECT'!$L383*(1+'6. INPUT PROJECT'!$M383)</f>
        <v>0</v>
      </c>
      <c r="AD143" s="297">
        <f>'13. NTT BC'!AD$73*'6. INPUT PROJECT'!$K383*'6. INPUT PROJECT'!$L383*(1+'6. INPUT PROJECT'!$M383)</f>
        <v>0</v>
      </c>
      <c r="AE143" s="297">
        <f>'13. NTT BC'!AE$73*'6. INPUT PROJECT'!$K383*'6. INPUT PROJECT'!$L383*(1+'6. INPUT PROJECT'!$M383)</f>
        <v>0</v>
      </c>
      <c r="AF143" s="297">
        <f>'13. NTT BC'!AF$73*'6. INPUT PROJECT'!$K383*'6. INPUT PROJECT'!$L383*(1+'6. INPUT PROJECT'!$M383)</f>
        <v>0</v>
      </c>
      <c r="AG143" s="297">
        <f>'13. NTT BC'!AG$73*'6. INPUT PROJECT'!$K383*'6. INPUT PROJECT'!$L383*(1+'6. INPUT PROJECT'!$M383)</f>
        <v>0</v>
      </c>
      <c r="AH143" s="297">
        <f>'13. NTT BC'!AH$73*'6. INPUT PROJECT'!$K383*'6. INPUT PROJECT'!$L383*(1+'6. INPUT PROJECT'!$M383)</f>
        <v>0</v>
      </c>
      <c r="AI143" s="297">
        <f>'13. NTT BC'!AI$73*'6. INPUT PROJECT'!$K383*'6. INPUT PROJECT'!$L383*(1+'6. INPUT PROJECT'!$M383)</f>
        <v>0</v>
      </c>
      <c r="AJ143" s="297">
        <f>'13. NTT BC'!AJ$73*'6. INPUT PROJECT'!$K383*'6. INPUT PROJECT'!$L383*(1+'6. INPUT PROJECT'!$M383)^2</f>
        <v>0</v>
      </c>
      <c r="AK143" s="297">
        <f>'13. NTT BC'!AK$73*'6. INPUT PROJECT'!$K383*'6. INPUT PROJECT'!$L383*(1+'6. INPUT PROJECT'!$M383)^2</f>
        <v>0</v>
      </c>
      <c r="AL143" s="297">
        <f>'13. NTT BC'!AL$73*'6. INPUT PROJECT'!$K383*'6. INPUT PROJECT'!$L383*(1+'6. INPUT PROJECT'!$M383)^2</f>
        <v>0</v>
      </c>
      <c r="AM143" s="297">
        <f>'13. NTT BC'!AM$73*'6. INPUT PROJECT'!$K383*'6. INPUT PROJECT'!$L383*(1+'6. INPUT PROJECT'!$M383)^2</f>
        <v>0</v>
      </c>
      <c r="AN143" s="297">
        <f>'13. NTT BC'!AN$73*'6. INPUT PROJECT'!$K383*'6. INPUT PROJECT'!$L383*(1+'6. INPUT PROJECT'!$M383)^2</f>
        <v>0</v>
      </c>
      <c r="AO143" s="297">
        <f>'13. NTT BC'!AO$73*'6. INPUT PROJECT'!$K383*'6. INPUT PROJECT'!$L383*(1+'6. INPUT PROJECT'!$M383)^2</f>
        <v>0</v>
      </c>
      <c r="AP143" s="297">
        <f>'13. NTT BC'!AP$73*'6. INPUT PROJECT'!$K383*'6. INPUT PROJECT'!$L383*(1+'6. INPUT PROJECT'!$M383)^2</f>
        <v>0</v>
      </c>
      <c r="AQ143" s="297">
        <f>'13. NTT BC'!AQ$73*'6. INPUT PROJECT'!$K383*'6. INPUT PROJECT'!$L383*(1+'6. INPUT PROJECT'!$M383)^2</f>
        <v>0</v>
      </c>
      <c r="AR143" s="297">
        <f>'13. NTT BC'!AR$73*'6. INPUT PROJECT'!$K383*'6. INPUT PROJECT'!$L383*(1+'6. INPUT PROJECT'!$M383)^2</f>
        <v>0</v>
      </c>
      <c r="AS143" s="297">
        <f>'13. NTT BC'!AS$73*'6. INPUT PROJECT'!$K383*'6. INPUT PROJECT'!$L383*(1+'6. INPUT PROJECT'!$M383)^2</f>
        <v>0</v>
      </c>
      <c r="AT143" s="297">
        <f>'13. NTT BC'!AT$73*'6. INPUT PROJECT'!$K383*'6. INPUT PROJECT'!$L383*(1+'6. INPUT PROJECT'!$M383)^2</f>
        <v>0</v>
      </c>
      <c r="AU143" s="297">
        <f>'13. NTT BC'!AU$73*'6. INPUT PROJECT'!$K383*'6. INPUT PROJECT'!$L383*(1+'6. INPUT PROJECT'!$M383)^2</f>
        <v>0</v>
      </c>
      <c r="AV143" s="297">
        <f>'13. NTT BC'!AV$73*'6. INPUT PROJECT'!$K383*'6. INPUT PROJECT'!$L383*(1+'6. INPUT PROJECT'!$M383)^3</f>
        <v>0</v>
      </c>
      <c r="AW143" s="297">
        <f>'13. NTT BC'!AW$73*'6. INPUT PROJECT'!$K383*'6. INPUT PROJECT'!$L383*(1+'6. INPUT PROJECT'!$M383)^3</f>
        <v>0</v>
      </c>
      <c r="AX143" s="297">
        <f>'13. NTT BC'!AX$73*'6. INPUT PROJECT'!$K383*'6. INPUT PROJECT'!$L383*(1+'6. INPUT PROJECT'!$M383)^3</f>
        <v>0</v>
      </c>
      <c r="AY143" s="297">
        <f>'13. NTT BC'!AY$73*'6. INPUT PROJECT'!$K383*'6. INPUT PROJECT'!$L383*(1+'6. INPUT PROJECT'!$M383)^3</f>
        <v>0</v>
      </c>
      <c r="AZ143" s="297">
        <f>'13. NTT BC'!AZ$73*'6. INPUT PROJECT'!$K383*'6. INPUT PROJECT'!$L383*(1+'6. INPUT PROJECT'!$M383)^3</f>
        <v>0</v>
      </c>
      <c r="BA143" s="297">
        <f>'13. NTT BC'!BA$73*'6. INPUT PROJECT'!$K383*'6. INPUT PROJECT'!$L383*(1+'6. INPUT PROJECT'!$M383)^3</f>
        <v>0</v>
      </c>
      <c r="BB143" s="297">
        <f>'13. NTT BC'!BB$73*'6. INPUT PROJECT'!$K383*'6. INPUT PROJECT'!$L383*(1+'6. INPUT PROJECT'!$M383)^3</f>
        <v>0</v>
      </c>
      <c r="BC143" s="297">
        <f>'13. NTT BC'!BC$73*'6. INPUT PROJECT'!$K383*'6. INPUT PROJECT'!$L383*(1+'6. INPUT PROJECT'!$M383)^3</f>
        <v>0</v>
      </c>
      <c r="BD143" s="297">
        <f>'13. NTT BC'!BD$73*'6. INPUT PROJECT'!$K383*'6. INPUT PROJECT'!$L383*(1+'6. INPUT PROJECT'!$M383)^3</f>
        <v>0</v>
      </c>
      <c r="BE143" s="297">
        <f>'13. NTT BC'!BE$73*'6. INPUT PROJECT'!$K383*'6. INPUT PROJECT'!$L383*(1+'6. INPUT PROJECT'!$M383)^3</f>
        <v>0</v>
      </c>
      <c r="BF143" s="297">
        <f>'13. NTT BC'!BF$73*'6. INPUT PROJECT'!$K383*'6. INPUT PROJECT'!$L383*(1+'6. INPUT PROJECT'!$M383)^3</f>
        <v>0</v>
      </c>
      <c r="BG143" s="297">
        <f>'13. NTT BC'!BG$73*'6. INPUT PROJECT'!$K383*'6. INPUT PROJECT'!$L383*(1+'6. INPUT PROJECT'!$M383)^3</f>
        <v>0</v>
      </c>
      <c r="BH143" s="297">
        <f>'13. NTT BC'!BH$73*'6. INPUT PROJECT'!$K383*'6. INPUT PROJECT'!$L383*(1+'6. INPUT PROJECT'!$M383)^4</f>
        <v>0</v>
      </c>
      <c r="BI143" s="297">
        <f>'13. NTT BC'!BI$73*'6. INPUT PROJECT'!$K383*'6. INPUT PROJECT'!$L383*(1+'6. INPUT PROJECT'!$M383)^4</f>
        <v>0</v>
      </c>
      <c r="BJ143" s="297">
        <f>'13. NTT BC'!BJ$73*'6. INPUT PROJECT'!$K383*'6. INPUT PROJECT'!$L383*(1+'6. INPUT PROJECT'!$M383)^4</f>
        <v>0</v>
      </c>
      <c r="BK143" s="297">
        <f>'13. NTT BC'!BK$73*'6. INPUT PROJECT'!$K383*'6. INPUT PROJECT'!$L383*(1+'6. INPUT PROJECT'!$M383)^4</f>
        <v>0</v>
      </c>
      <c r="BL143" s="297">
        <f>'13. NTT BC'!BL$73*'6. INPUT PROJECT'!$K383*'6. INPUT PROJECT'!$L383*(1+'6. INPUT PROJECT'!$M383)^4</f>
        <v>0</v>
      </c>
      <c r="BM143" s="297">
        <f>'13. NTT BC'!BM$73*'6. INPUT PROJECT'!$K383*'6. INPUT PROJECT'!$L383*(1+'6. INPUT PROJECT'!$M383)^4</f>
        <v>0</v>
      </c>
      <c r="BN143" s="297">
        <f>'13. NTT BC'!BN$73*'6. INPUT PROJECT'!$K383*'6. INPUT PROJECT'!$L383*(1+'6. INPUT PROJECT'!$M383)^4</f>
        <v>0</v>
      </c>
      <c r="BO143" s="297">
        <f>'13. NTT BC'!BO$73*'6. INPUT PROJECT'!$K383*'6. INPUT PROJECT'!$L383*(1+'6. INPUT PROJECT'!$M383)^4</f>
        <v>0</v>
      </c>
      <c r="BP143" s="297">
        <f>'13. NTT BC'!BP$73*'6. INPUT PROJECT'!$K383*'6. INPUT PROJECT'!$L383*(1+'6. INPUT PROJECT'!$M383)^4</f>
        <v>0</v>
      </c>
      <c r="BQ143" s="297">
        <f>'13. NTT BC'!BQ$73*'6. INPUT PROJECT'!$K383*'6. INPUT PROJECT'!$L383*(1+'6. INPUT PROJECT'!$M383)^4</f>
        <v>0</v>
      </c>
      <c r="BR143" s="297">
        <f>'13. NTT BC'!BR$73*'6. INPUT PROJECT'!$K383*'6. INPUT PROJECT'!$L383*(1+'6. INPUT PROJECT'!$M383)^4</f>
        <v>0</v>
      </c>
      <c r="BS143" s="297">
        <f>'13. NTT BC'!BS$73*'6. INPUT PROJECT'!$K383*'6. INPUT PROJECT'!$L383*(1+'6. INPUT PROJECT'!$M383)^4</f>
        <v>0</v>
      </c>
    </row>
    <row r="144" spans="1:71" s="80" customFormat="1" ht="16" outlineLevel="2">
      <c r="A144" s="83"/>
      <c r="B144" s="370" t="str">
        <f>'6. INPUT PROJECT'!D384</f>
        <v>Project-5.3.3-Item #10</v>
      </c>
      <c r="C144" s="370">
        <f>'6. INPUT PROJECT'!F384</f>
        <v>0</v>
      </c>
      <c r="D144"/>
      <c r="E144" s="298">
        <f t="shared" si="94"/>
        <v>0</v>
      </c>
      <c r="F144" s="298">
        <f t="shared" si="85"/>
        <v>0</v>
      </c>
      <c r="G144" s="298">
        <f t="shared" si="86"/>
        <v>0</v>
      </c>
      <c r="H144" s="298">
        <f t="shared" si="87"/>
        <v>0</v>
      </c>
      <c r="I144" s="298">
        <f t="shared" si="88"/>
        <v>0</v>
      </c>
      <c r="J144" s="298">
        <f t="shared" si="89"/>
        <v>0</v>
      </c>
      <c r="K144"/>
      <c r="L144" s="298">
        <f>'13. NTT BC'!L$73*'6. INPUT PROJECT'!$K384*'6. INPUT PROJECT'!$L384</f>
        <v>0</v>
      </c>
      <c r="M144" s="298">
        <f>'13. NTT BC'!M$73*'6. INPUT PROJECT'!$K384*'6. INPUT PROJECT'!$L384</f>
        <v>0</v>
      </c>
      <c r="N144" s="298">
        <f>'13. NTT BC'!N$73*'6. INPUT PROJECT'!$K384*'6. INPUT PROJECT'!$L384</f>
        <v>0</v>
      </c>
      <c r="O144" s="298">
        <f>'13. NTT BC'!O$73*'6. INPUT PROJECT'!$K384*'6. INPUT PROJECT'!$L384</f>
        <v>0</v>
      </c>
      <c r="P144" s="298">
        <f>'13. NTT BC'!P$73*'6. INPUT PROJECT'!$K384*'6. INPUT PROJECT'!$L384</f>
        <v>0</v>
      </c>
      <c r="Q144" s="298">
        <f>'13. NTT BC'!Q$73*'6. INPUT PROJECT'!$K384*'6. INPUT PROJECT'!$L384</f>
        <v>0</v>
      </c>
      <c r="R144" s="298">
        <f>'13. NTT BC'!R$73*'6. INPUT PROJECT'!$K384*'6. INPUT PROJECT'!$L384</f>
        <v>0</v>
      </c>
      <c r="S144" s="298">
        <f>'13. NTT BC'!S$73*'6. INPUT PROJECT'!$K384*'6. INPUT PROJECT'!$L384</f>
        <v>0</v>
      </c>
      <c r="T144" s="298">
        <f>'13. NTT BC'!T$73*'6. INPUT PROJECT'!$K384*'6. INPUT PROJECT'!$L384</f>
        <v>0</v>
      </c>
      <c r="U144" s="298">
        <f>'13. NTT BC'!U$73*'6. INPUT PROJECT'!$K384*'6. INPUT PROJECT'!$L384</f>
        <v>0</v>
      </c>
      <c r="V144" s="298">
        <f>'13. NTT BC'!V$73*'6. INPUT PROJECT'!$K384*'6. INPUT PROJECT'!$L384</f>
        <v>0</v>
      </c>
      <c r="W144" s="298">
        <f>'13. NTT BC'!W$73*'6. INPUT PROJECT'!$K384*'6. INPUT PROJECT'!$L384</f>
        <v>0</v>
      </c>
      <c r="X144" s="298">
        <f>'13. NTT BC'!X$73*'6. INPUT PROJECT'!$K384*'6. INPUT PROJECT'!$L384*(1+'6. INPUT PROJECT'!$M384)</f>
        <v>0</v>
      </c>
      <c r="Y144" s="298">
        <f>'13. NTT BC'!Y$73*'6. INPUT PROJECT'!$K384*'6. INPUT PROJECT'!$L384*(1+'6. INPUT PROJECT'!$M384)</f>
        <v>0</v>
      </c>
      <c r="Z144" s="298">
        <f>'13. NTT BC'!Z$73*'6. INPUT PROJECT'!$K384*'6. INPUT PROJECT'!$L384*(1+'6. INPUT PROJECT'!$M384)</f>
        <v>0</v>
      </c>
      <c r="AA144" s="298">
        <f>'13. NTT BC'!AA$73*'6. INPUT PROJECT'!$K384*'6. INPUT PROJECT'!$L384*(1+'6. INPUT PROJECT'!$M384)</f>
        <v>0</v>
      </c>
      <c r="AB144" s="298">
        <f>'13. NTT BC'!AB$73*'6. INPUT PROJECT'!$K384*'6. INPUT PROJECT'!$L384*(1+'6. INPUT PROJECT'!$M384)</f>
        <v>0</v>
      </c>
      <c r="AC144" s="298">
        <f>'13. NTT BC'!AC$73*'6. INPUT PROJECT'!$K384*'6. INPUT PROJECT'!$L384*(1+'6. INPUT PROJECT'!$M384)</f>
        <v>0</v>
      </c>
      <c r="AD144" s="298">
        <f>'13. NTT BC'!AD$73*'6. INPUT PROJECT'!$K384*'6. INPUT PROJECT'!$L384*(1+'6. INPUT PROJECT'!$M384)</f>
        <v>0</v>
      </c>
      <c r="AE144" s="298">
        <f>'13. NTT BC'!AE$73*'6. INPUT PROJECT'!$K384*'6. INPUT PROJECT'!$L384*(1+'6. INPUT PROJECT'!$M384)</f>
        <v>0</v>
      </c>
      <c r="AF144" s="298">
        <f>'13. NTT BC'!AF$73*'6. INPUT PROJECT'!$K384*'6. INPUT PROJECT'!$L384*(1+'6. INPUT PROJECT'!$M384)</f>
        <v>0</v>
      </c>
      <c r="AG144" s="298">
        <f>'13. NTT BC'!AG$73*'6. INPUT PROJECT'!$K384*'6. INPUT PROJECT'!$L384*(1+'6. INPUT PROJECT'!$M384)</f>
        <v>0</v>
      </c>
      <c r="AH144" s="298">
        <f>'13. NTT BC'!AH$73*'6. INPUT PROJECT'!$K384*'6. INPUT PROJECT'!$L384*(1+'6. INPUT PROJECT'!$M384)</f>
        <v>0</v>
      </c>
      <c r="AI144" s="298">
        <f>'13. NTT BC'!AI$73*'6. INPUT PROJECT'!$K384*'6. INPUT PROJECT'!$L384*(1+'6. INPUT PROJECT'!$M384)</f>
        <v>0</v>
      </c>
      <c r="AJ144" s="298">
        <f>'13. NTT BC'!AJ$73*'6. INPUT PROJECT'!$K384*'6. INPUT PROJECT'!$L384*(1+'6. INPUT PROJECT'!$M384)^2</f>
        <v>0</v>
      </c>
      <c r="AK144" s="298">
        <f>'13. NTT BC'!AK$73*'6. INPUT PROJECT'!$K384*'6. INPUT PROJECT'!$L384*(1+'6. INPUT PROJECT'!$M384)^2</f>
        <v>0</v>
      </c>
      <c r="AL144" s="298">
        <f>'13. NTT BC'!AL$73*'6. INPUT PROJECT'!$K384*'6. INPUT PROJECT'!$L384*(1+'6. INPUT PROJECT'!$M384)^2</f>
        <v>0</v>
      </c>
      <c r="AM144" s="298">
        <f>'13. NTT BC'!AM$73*'6. INPUT PROJECT'!$K384*'6. INPUT PROJECT'!$L384*(1+'6. INPUT PROJECT'!$M384)^2</f>
        <v>0</v>
      </c>
      <c r="AN144" s="298">
        <f>'13. NTT BC'!AN$73*'6. INPUT PROJECT'!$K384*'6. INPUT PROJECT'!$L384*(1+'6. INPUT PROJECT'!$M384)^2</f>
        <v>0</v>
      </c>
      <c r="AO144" s="298">
        <f>'13. NTT BC'!AO$73*'6. INPUT PROJECT'!$K384*'6. INPUT PROJECT'!$L384*(1+'6. INPUT PROJECT'!$M384)^2</f>
        <v>0</v>
      </c>
      <c r="AP144" s="298">
        <f>'13. NTT BC'!AP$73*'6. INPUT PROJECT'!$K384*'6. INPUT PROJECT'!$L384*(1+'6. INPUT PROJECT'!$M384)^2</f>
        <v>0</v>
      </c>
      <c r="AQ144" s="298">
        <f>'13. NTT BC'!AQ$73*'6. INPUT PROJECT'!$K384*'6. INPUT PROJECT'!$L384*(1+'6. INPUT PROJECT'!$M384)^2</f>
        <v>0</v>
      </c>
      <c r="AR144" s="298">
        <f>'13. NTT BC'!AR$73*'6. INPUT PROJECT'!$K384*'6. INPUT PROJECT'!$L384*(1+'6. INPUT PROJECT'!$M384)^2</f>
        <v>0</v>
      </c>
      <c r="AS144" s="298">
        <f>'13. NTT BC'!AS$73*'6. INPUT PROJECT'!$K384*'6. INPUT PROJECT'!$L384*(1+'6. INPUT PROJECT'!$M384)^2</f>
        <v>0</v>
      </c>
      <c r="AT144" s="298">
        <f>'13. NTT BC'!AT$73*'6. INPUT PROJECT'!$K384*'6. INPUT PROJECT'!$L384*(1+'6. INPUT PROJECT'!$M384)^2</f>
        <v>0</v>
      </c>
      <c r="AU144" s="298">
        <f>'13. NTT BC'!AU$73*'6. INPUT PROJECT'!$K384*'6. INPUT PROJECT'!$L384*(1+'6. INPUT PROJECT'!$M384)^2</f>
        <v>0</v>
      </c>
      <c r="AV144" s="298">
        <f>'13. NTT BC'!AV$73*'6. INPUT PROJECT'!$K384*'6. INPUT PROJECT'!$L384*(1+'6. INPUT PROJECT'!$M384)^3</f>
        <v>0</v>
      </c>
      <c r="AW144" s="298">
        <f>'13. NTT BC'!AW$73*'6. INPUT PROJECT'!$K384*'6. INPUT PROJECT'!$L384*(1+'6. INPUT PROJECT'!$M384)^3</f>
        <v>0</v>
      </c>
      <c r="AX144" s="298">
        <f>'13. NTT BC'!AX$73*'6. INPUT PROJECT'!$K384*'6. INPUT PROJECT'!$L384*(1+'6. INPUT PROJECT'!$M384)^3</f>
        <v>0</v>
      </c>
      <c r="AY144" s="298">
        <f>'13. NTT BC'!AY$73*'6. INPUT PROJECT'!$K384*'6. INPUT PROJECT'!$L384*(1+'6. INPUT PROJECT'!$M384)^3</f>
        <v>0</v>
      </c>
      <c r="AZ144" s="298">
        <f>'13. NTT BC'!AZ$73*'6. INPUT PROJECT'!$K384*'6. INPUT PROJECT'!$L384*(1+'6. INPUT PROJECT'!$M384)^3</f>
        <v>0</v>
      </c>
      <c r="BA144" s="298">
        <f>'13. NTT BC'!BA$73*'6. INPUT PROJECT'!$K384*'6. INPUT PROJECT'!$L384*(1+'6. INPUT PROJECT'!$M384)^3</f>
        <v>0</v>
      </c>
      <c r="BB144" s="298">
        <f>'13. NTT BC'!BB$73*'6. INPUT PROJECT'!$K384*'6. INPUT PROJECT'!$L384*(1+'6. INPUT PROJECT'!$M384)^3</f>
        <v>0</v>
      </c>
      <c r="BC144" s="298">
        <f>'13. NTT BC'!BC$73*'6. INPUT PROJECT'!$K384*'6. INPUT PROJECT'!$L384*(1+'6. INPUT PROJECT'!$M384)^3</f>
        <v>0</v>
      </c>
      <c r="BD144" s="298">
        <f>'13. NTT BC'!BD$73*'6. INPUT PROJECT'!$K384*'6. INPUT PROJECT'!$L384*(1+'6. INPUT PROJECT'!$M384)^3</f>
        <v>0</v>
      </c>
      <c r="BE144" s="298">
        <f>'13. NTT BC'!BE$73*'6. INPUT PROJECT'!$K384*'6. INPUT PROJECT'!$L384*(1+'6. INPUT PROJECT'!$M384)^3</f>
        <v>0</v>
      </c>
      <c r="BF144" s="298">
        <f>'13. NTT BC'!BF$73*'6. INPUT PROJECT'!$K384*'6. INPUT PROJECT'!$L384*(1+'6. INPUT PROJECT'!$M384)^3</f>
        <v>0</v>
      </c>
      <c r="BG144" s="298">
        <f>'13. NTT BC'!BG$73*'6. INPUT PROJECT'!$K384*'6. INPUT PROJECT'!$L384*(1+'6. INPUT PROJECT'!$M384)^3</f>
        <v>0</v>
      </c>
      <c r="BH144" s="298">
        <f>'13. NTT BC'!BH$73*'6. INPUT PROJECT'!$K384*'6. INPUT PROJECT'!$L384*(1+'6. INPUT PROJECT'!$M384)^4</f>
        <v>0</v>
      </c>
      <c r="BI144" s="298">
        <f>'13. NTT BC'!BI$73*'6. INPUT PROJECT'!$K384*'6. INPUT PROJECT'!$L384*(1+'6. INPUT PROJECT'!$M384)^4</f>
        <v>0</v>
      </c>
      <c r="BJ144" s="298">
        <f>'13. NTT BC'!BJ$73*'6. INPUT PROJECT'!$K384*'6. INPUT PROJECT'!$L384*(1+'6. INPUT PROJECT'!$M384)^4</f>
        <v>0</v>
      </c>
      <c r="BK144" s="298">
        <f>'13. NTT BC'!BK$73*'6. INPUT PROJECT'!$K384*'6. INPUT PROJECT'!$L384*(1+'6. INPUT PROJECT'!$M384)^4</f>
        <v>0</v>
      </c>
      <c r="BL144" s="298">
        <f>'13. NTT BC'!BL$73*'6. INPUT PROJECT'!$K384*'6. INPUT PROJECT'!$L384*(1+'6. INPUT PROJECT'!$M384)^4</f>
        <v>0</v>
      </c>
      <c r="BM144" s="298">
        <f>'13. NTT BC'!BM$73*'6. INPUT PROJECT'!$K384*'6. INPUT PROJECT'!$L384*(1+'6. INPUT PROJECT'!$M384)^4</f>
        <v>0</v>
      </c>
      <c r="BN144" s="298">
        <f>'13. NTT BC'!BN$73*'6. INPUT PROJECT'!$K384*'6. INPUT PROJECT'!$L384*(1+'6. INPUT PROJECT'!$M384)^4</f>
        <v>0</v>
      </c>
      <c r="BO144" s="298">
        <f>'13. NTT BC'!BO$73*'6. INPUT PROJECT'!$K384*'6. INPUT PROJECT'!$L384*(1+'6. INPUT PROJECT'!$M384)^4</f>
        <v>0</v>
      </c>
      <c r="BP144" s="298">
        <f>'13. NTT BC'!BP$73*'6. INPUT PROJECT'!$K384*'6. INPUT PROJECT'!$L384*(1+'6. INPUT PROJECT'!$M384)^4</f>
        <v>0</v>
      </c>
      <c r="BQ144" s="298">
        <f>'13. NTT BC'!BQ$73*'6. INPUT PROJECT'!$K384*'6. INPUT PROJECT'!$L384*(1+'6. INPUT PROJECT'!$M384)^4</f>
        <v>0</v>
      </c>
      <c r="BR144" s="298">
        <f>'13. NTT BC'!BR$73*'6. INPUT PROJECT'!$K384*'6. INPUT PROJECT'!$L384*(1+'6. INPUT PROJECT'!$M384)^4</f>
        <v>0</v>
      </c>
      <c r="BS144" s="298">
        <f>'13. NTT BC'!BS$73*'6. INPUT PROJECT'!$K384*'6. INPUT PROJECT'!$L384*(1+'6. INPUT PROJECT'!$M384)^4</f>
        <v>0</v>
      </c>
    </row>
    <row r="145" spans="1:71" ht="16">
      <c r="A145" s="83"/>
      <c r="B145" s="371"/>
      <c r="E145" s="299"/>
      <c r="F145" s="299"/>
      <c r="G145" s="299"/>
      <c r="H145" s="299"/>
      <c r="I145" s="299"/>
      <c r="J145" s="299"/>
      <c r="L145" s="299"/>
      <c r="M145" s="299"/>
      <c r="N145" s="299"/>
      <c r="O145" s="299"/>
      <c r="P145" s="299"/>
      <c r="Q145" s="299"/>
      <c r="R145" s="299"/>
      <c r="S145" s="299"/>
      <c r="T145" s="299"/>
      <c r="U145" s="299"/>
      <c r="V145" s="299"/>
      <c r="W145" s="299"/>
      <c r="X145" s="299"/>
      <c r="Y145" s="299"/>
      <c r="Z145" s="299"/>
      <c r="AA145" s="299"/>
      <c r="AB145" s="299"/>
      <c r="AC145" s="299"/>
      <c r="AD145" s="299"/>
      <c r="AE145" s="299"/>
      <c r="AF145" s="299"/>
      <c r="AG145" s="299"/>
      <c r="AH145" s="299"/>
      <c r="AI145" s="299"/>
      <c r="AJ145" s="299"/>
      <c r="AK145" s="299"/>
      <c r="AL145" s="299"/>
      <c r="AM145" s="299"/>
      <c r="AN145" s="299"/>
      <c r="AO145" s="299"/>
      <c r="AP145" s="299"/>
      <c r="AQ145" s="299"/>
      <c r="AR145" s="299"/>
      <c r="AS145" s="299"/>
      <c r="AT145" s="299"/>
      <c r="AU145" s="299"/>
      <c r="AV145" s="299"/>
      <c r="AW145" s="299"/>
      <c r="AX145" s="299"/>
      <c r="AY145" s="299"/>
      <c r="AZ145" s="299"/>
      <c r="BA145" s="299"/>
      <c r="BB145" s="299"/>
      <c r="BC145" s="299"/>
      <c r="BD145" s="299"/>
      <c r="BE145" s="299"/>
      <c r="BF145" s="299"/>
      <c r="BG145" s="299"/>
      <c r="BH145" s="299"/>
      <c r="BI145" s="299"/>
      <c r="BJ145" s="299"/>
      <c r="BK145" s="299"/>
      <c r="BL145" s="299"/>
      <c r="BM145" s="299"/>
      <c r="BN145" s="299"/>
      <c r="BO145" s="299"/>
      <c r="BP145" s="299"/>
      <c r="BQ145" s="299"/>
      <c r="BR145" s="299"/>
      <c r="BS145" s="299"/>
    </row>
    <row r="146" spans="1:71" s="343" customFormat="1" ht="21">
      <c r="A146" s="340"/>
      <c r="B146" s="362" t="str">
        <f>'6. INPUT PROJECT'!B388</f>
        <v xml:space="preserve">6. </v>
      </c>
      <c r="C146" s="363" t="str">
        <f>'6. INPUT PROJECT'!C388</f>
        <v>Project Pull-through - Customer</v>
      </c>
      <c r="D146" s="167"/>
      <c r="E146" s="341" t="str">
        <f t="shared" ref="E146:J146" si="101">E$1</f>
        <v>SUM</v>
      </c>
      <c r="F146" s="341" t="str">
        <f t="shared" si="101"/>
        <v>Year 1</v>
      </c>
      <c r="G146" s="342" t="str">
        <f t="shared" si="101"/>
        <v>Year 2</v>
      </c>
      <c r="H146" s="342" t="str">
        <f t="shared" si="101"/>
        <v>Year 3</v>
      </c>
      <c r="I146" s="342" t="str">
        <f t="shared" si="101"/>
        <v>Year 4</v>
      </c>
      <c r="J146" s="342" t="str">
        <f t="shared" si="101"/>
        <v>Year 5</v>
      </c>
      <c r="K146" s="167"/>
      <c r="L146" s="342">
        <f t="shared" ref="L146:AQ146" si="102">L1</f>
        <v>43922</v>
      </c>
      <c r="M146" s="342">
        <f t="shared" si="102"/>
        <v>43952</v>
      </c>
      <c r="N146" s="342">
        <f t="shared" si="102"/>
        <v>43983</v>
      </c>
      <c r="O146" s="342">
        <f t="shared" si="102"/>
        <v>44013</v>
      </c>
      <c r="P146" s="342">
        <f t="shared" si="102"/>
        <v>44044</v>
      </c>
      <c r="Q146" s="342">
        <f t="shared" si="102"/>
        <v>44075</v>
      </c>
      <c r="R146" s="342">
        <f t="shared" si="102"/>
        <v>44105</v>
      </c>
      <c r="S146" s="342">
        <f t="shared" si="102"/>
        <v>44136</v>
      </c>
      <c r="T146" s="342">
        <f t="shared" si="102"/>
        <v>44166</v>
      </c>
      <c r="U146" s="342">
        <f t="shared" si="102"/>
        <v>44197</v>
      </c>
      <c r="V146" s="342">
        <f t="shared" si="102"/>
        <v>44228</v>
      </c>
      <c r="W146" s="342">
        <f t="shared" si="102"/>
        <v>44256</v>
      </c>
      <c r="X146" s="342">
        <f t="shared" si="102"/>
        <v>44287</v>
      </c>
      <c r="Y146" s="342">
        <f t="shared" si="102"/>
        <v>44317</v>
      </c>
      <c r="Z146" s="342">
        <f t="shared" si="102"/>
        <v>44348</v>
      </c>
      <c r="AA146" s="342">
        <f t="shared" si="102"/>
        <v>44378</v>
      </c>
      <c r="AB146" s="342">
        <f t="shared" si="102"/>
        <v>44409</v>
      </c>
      <c r="AC146" s="342">
        <f t="shared" si="102"/>
        <v>44440</v>
      </c>
      <c r="AD146" s="342">
        <f t="shared" si="102"/>
        <v>44470</v>
      </c>
      <c r="AE146" s="342">
        <f t="shared" si="102"/>
        <v>44501</v>
      </c>
      <c r="AF146" s="342">
        <f t="shared" si="102"/>
        <v>44531</v>
      </c>
      <c r="AG146" s="342">
        <f t="shared" si="102"/>
        <v>44562</v>
      </c>
      <c r="AH146" s="342">
        <f t="shared" si="102"/>
        <v>44593</v>
      </c>
      <c r="AI146" s="342">
        <f t="shared" si="102"/>
        <v>44621</v>
      </c>
      <c r="AJ146" s="342">
        <f t="shared" si="102"/>
        <v>44652</v>
      </c>
      <c r="AK146" s="342">
        <f t="shared" si="102"/>
        <v>44682</v>
      </c>
      <c r="AL146" s="342">
        <f t="shared" si="102"/>
        <v>44713</v>
      </c>
      <c r="AM146" s="342">
        <f t="shared" si="102"/>
        <v>44743</v>
      </c>
      <c r="AN146" s="342">
        <f t="shared" si="102"/>
        <v>44774</v>
      </c>
      <c r="AO146" s="342">
        <f t="shared" si="102"/>
        <v>44805</v>
      </c>
      <c r="AP146" s="342">
        <f t="shared" si="102"/>
        <v>44835</v>
      </c>
      <c r="AQ146" s="342">
        <f t="shared" si="102"/>
        <v>44866</v>
      </c>
      <c r="AR146" s="342">
        <f t="shared" ref="AR146:BS146" si="103">AR1</f>
        <v>44896</v>
      </c>
      <c r="AS146" s="342">
        <f t="shared" si="103"/>
        <v>44927</v>
      </c>
      <c r="AT146" s="342">
        <f t="shared" si="103"/>
        <v>44958</v>
      </c>
      <c r="AU146" s="342">
        <f t="shared" si="103"/>
        <v>44986</v>
      </c>
      <c r="AV146" s="342">
        <f t="shared" si="103"/>
        <v>45017</v>
      </c>
      <c r="AW146" s="342">
        <f t="shared" si="103"/>
        <v>45047</v>
      </c>
      <c r="AX146" s="342">
        <f t="shared" si="103"/>
        <v>45078</v>
      </c>
      <c r="AY146" s="342">
        <f t="shared" si="103"/>
        <v>45108</v>
      </c>
      <c r="AZ146" s="342">
        <f t="shared" si="103"/>
        <v>45139</v>
      </c>
      <c r="BA146" s="342">
        <f t="shared" si="103"/>
        <v>45170</v>
      </c>
      <c r="BB146" s="342">
        <f t="shared" si="103"/>
        <v>45200</v>
      </c>
      <c r="BC146" s="342">
        <f t="shared" si="103"/>
        <v>45231</v>
      </c>
      <c r="BD146" s="342">
        <f t="shared" si="103"/>
        <v>45261</v>
      </c>
      <c r="BE146" s="342">
        <f t="shared" si="103"/>
        <v>45292</v>
      </c>
      <c r="BF146" s="342">
        <f t="shared" si="103"/>
        <v>45323</v>
      </c>
      <c r="BG146" s="342">
        <f t="shared" si="103"/>
        <v>45352</v>
      </c>
      <c r="BH146" s="342">
        <f t="shared" si="103"/>
        <v>45383</v>
      </c>
      <c r="BI146" s="342">
        <f t="shared" si="103"/>
        <v>45413</v>
      </c>
      <c r="BJ146" s="342">
        <f t="shared" si="103"/>
        <v>45444</v>
      </c>
      <c r="BK146" s="342">
        <f t="shared" si="103"/>
        <v>45474</v>
      </c>
      <c r="BL146" s="342">
        <f t="shared" si="103"/>
        <v>45505</v>
      </c>
      <c r="BM146" s="342">
        <f t="shared" si="103"/>
        <v>45536</v>
      </c>
      <c r="BN146" s="342">
        <f t="shared" si="103"/>
        <v>45566</v>
      </c>
      <c r="BO146" s="342">
        <f t="shared" si="103"/>
        <v>45597</v>
      </c>
      <c r="BP146" s="342">
        <f t="shared" si="103"/>
        <v>45627</v>
      </c>
      <c r="BQ146" s="342">
        <f t="shared" si="103"/>
        <v>45658</v>
      </c>
      <c r="BR146" s="342">
        <f t="shared" si="103"/>
        <v>45689</v>
      </c>
      <c r="BS146" s="342">
        <f t="shared" si="103"/>
        <v>45717</v>
      </c>
    </row>
    <row r="147" spans="1:71" s="83" customFormat="1" ht="16">
      <c r="B147" s="354" t="str">
        <f>'6. INPUT PROJECT'!C390</f>
        <v>6. 1</v>
      </c>
      <c r="C147" s="354" t="str">
        <f>'6. INPUT PROJECT'!D390</f>
        <v>Project Pull-through - Customer - Capex</v>
      </c>
      <c r="D147"/>
      <c r="E147" s="293">
        <f>F147+G147+H147+I147+J147</f>
        <v>0</v>
      </c>
      <c r="F147" s="293">
        <f>SUM(L147:W147)</f>
        <v>0</v>
      </c>
      <c r="G147" s="293">
        <f>SUM(X147:AI147)</f>
        <v>0</v>
      </c>
      <c r="H147" s="293">
        <f>SUM(AJ147:AU147)</f>
        <v>0</v>
      </c>
      <c r="I147" s="293">
        <f>SUM(AV147:BG147)</f>
        <v>0</v>
      </c>
      <c r="J147" s="293">
        <f>SUM(BH147:BS147)</f>
        <v>0</v>
      </c>
      <c r="K147"/>
      <c r="L147" s="294">
        <f>'13. NTT BC'!L211</f>
        <v>0</v>
      </c>
      <c r="M147" s="294">
        <f>'13. NTT BC'!M211</f>
        <v>0</v>
      </c>
      <c r="N147" s="294">
        <f>'13. NTT BC'!N211</f>
        <v>0</v>
      </c>
      <c r="O147" s="294">
        <f>'13. NTT BC'!O211</f>
        <v>0</v>
      </c>
      <c r="P147" s="294">
        <f>'13. NTT BC'!P211</f>
        <v>0</v>
      </c>
      <c r="Q147" s="294">
        <f>'13. NTT BC'!Q211</f>
        <v>0</v>
      </c>
      <c r="R147" s="294">
        <f>'13. NTT BC'!R211</f>
        <v>0</v>
      </c>
      <c r="S147" s="294">
        <f>'13. NTT BC'!S211</f>
        <v>0</v>
      </c>
      <c r="T147" s="294">
        <f>'13. NTT BC'!T211</f>
        <v>0</v>
      </c>
      <c r="U147" s="294">
        <f>'13. NTT BC'!U211</f>
        <v>0</v>
      </c>
      <c r="V147" s="294">
        <f>'13. NTT BC'!V211</f>
        <v>0</v>
      </c>
      <c r="W147" s="294">
        <f>'13. NTT BC'!W211</f>
        <v>0</v>
      </c>
      <c r="X147" s="294">
        <f>'13. NTT BC'!X211</f>
        <v>0</v>
      </c>
      <c r="Y147" s="294">
        <f>'13. NTT BC'!Y211</f>
        <v>0</v>
      </c>
      <c r="Z147" s="294">
        <f>'13. NTT BC'!Z211</f>
        <v>0</v>
      </c>
      <c r="AA147" s="294">
        <f>'13. NTT BC'!AA211</f>
        <v>0</v>
      </c>
      <c r="AB147" s="294">
        <f>'13. NTT BC'!AB211</f>
        <v>0</v>
      </c>
      <c r="AC147" s="294">
        <f>'13. NTT BC'!AC211</f>
        <v>0</v>
      </c>
      <c r="AD147" s="294">
        <f>'13. NTT BC'!AD211</f>
        <v>0</v>
      </c>
      <c r="AE147" s="294">
        <f>'13. NTT BC'!AE211</f>
        <v>0</v>
      </c>
      <c r="AF147" s="294">
        <f>'13. NTT BC'!AF211</f>
        <v>0</v>
      </c>
      <c r="AG147" s="294">
        <f>'13. NTT BC'!AG211</f>
        <v>0</v>
      </c>
      <c r="AH147" s="294">
        <f>'13. NTT BC'!AH211</f>
        <v>0</v>
      </c>
      <c r="AI147" s="294">
        <f>'13. NTT BC'!AI211</f>
        <v>0</v>
      </c>
      <c r="AJ147" s="294">
        <f>'13. NTT BC'!AJ211</f>
        <v>0</v>
      </c>
      <c r="AK147" s="294">
        <f>'13. NTT BC'!AK211</f>
        <v>0</v>
      </c>
      <c r="AL147" s="294">
        <f>'13. NTT BC'!AL211</f>
        <v>0</v>
      </c>
      <c r="AM147" s="294">
        <f>'13. NTT BC'!AM211</f>
        <v>0</v>
      </c>
      <c r="AN147" s="294">
        <f>'13. NTT BC'!AN211</f>
        <v>0</v>
      </c>
      <c r="AO147" s="294">
        <f>'13. NTT BC'!AO211</f>
        <v>0</v>
      </c>
      <c r="AP147" s="294">
        <f>'13. NTT BC'!AP211</f>
        <v>0</v>
      </c>
      <c r="AQ147" s="294">
        <f>'13. NTT BC'!AQ211</f>
        <v>0</v>
      </c>
      <c r="AR147" s="294">
        <f>'13. NTT BC'!AR211</f>
        <v>0</v>
      </c>
      <c r="AS147" s="294">
        <f>'13. NTT BC'!AS211</f>
        <v>0</v>
      </c>
      <c r="AT147" s="294">
        <f>'13. NTT BC'!AT211</f>
        <v>0</v>
      </c>
      <c r="AU147" s="294">
        <f>'13. NTT BC'!AU211</f>
        <v>0</v>
      </c>
      <c r="AV147" s="294">
        <f>'13. NTT BC'!AV211</f>
        <v>0</v>
      </c>
      <c r="AW147" s="294">
        <f>'13. NTT BC'!AW211</f>
        <v>0</v>
      </c>
      <c r="AX147" s="294">
        <f>'13. NTT BC'!AX211</f>
        <v>0</v>
      </c>
      <c r="AY147" s="294">
        <f>'13. NTT BC'!AY211</f>
        <v>0</v>
      </c>
      <c r="AZ147" s="294">
        <f>'13. NTT BC'!AZ211</f>
        <v>0</v>
      </c>
      <c r="BA147" s="294">
        <f>'13. NTT BC'!BA211</f>
        <v>0</v>
      </c>
      <c r="BB147" s="294">
        <f>'13. NTT BC'!BB211</f>
        <v>0</v>
      </c>
      <c r="BC147" s="294">
        <f>'13. NTT BC'!BC211</f>
        <v>0</v>
      </c>
      <c r="BD147" s="294">
        <f>'13. NTT BC'!BD211</f>
        <v>0</v>
      </c>
      <c r="BE147" s="294">
        <f>'13. NTT BC'!BE211</f>
        <v>0</v>
      </c>
      <c r="BF147" s="294">
        <f>'13. NTT BC'!BF211</f>
        <v>0</v>
      </c>
      <c r="BG147" s="294">
        <f>'13. NTT BC'!BG211</f>
        <v>0</v>
      </c>
      <c r="BH147" s="294">
        <f>'13. NTT BC'!BH211</f>
        <v>0</v>
      </c>
      <c r="BI147" s="294">
        <f>'13. NTT BC'!BI211</f>
        <v>0</v>
      </c>
      <c r="BJ147" s="294">
        <f>'13. NTT BC'!BJ211</f>
        <v>0</v>
      </c>
      <c r="BK147" s="294">
        <f>'13. NTT BC'!BK211</f>
        <v>0</v>
      </c>
      <c r="BL147" s="294">
        <f>'13. NTT BC'!BL211</f>
        <v>0</v>
      </c>
      <c r="BM147" s="294">
        <f>'13. NTT BC'!BM211</f>
        <v>0</v>
      </c>
      <c r="BN147" s="294">
        <f>'13. NTT BC'!BN211</f>
        <v>0</v>
      </c>
      <c r="BO147" s="294">
        <f>'13. NTT BC'!BO211</f>
        <v>0</v>
      </c>
      <c r="BP147" s="294">
        <f>'13. NTT BC'!BP211</f>
        <v>0</v>
      </c>
      <c r="BQ147" s="294">
        <f>'13. NTT BC'!BQ211</f>
        <v>0</v>
      </c>
      <c r="BR147" s="294">
        <f>'13. NTT BC'!BR211</f>
        <v>0</v>
      </c>
      <c r="BS147" s="294">
        <f>'13. NTT BC'!BS211</f>
        <v>0</v>
      </c>
    </row>
    <row r="148" spans="1:71" s="83" customFormat="1" ht="16">
      <c r="B148" s="354" t="str">
        <f>'6. INPUT PROJECT'!C391</f>
        <v>6. 2</v>
      </c>
      <c r="C148" s="354" t="str">
        <f>'6. INPUT PROJECT'!D391</f>
        <v>Project Pull-through - Customer - Deployment &amp; set-up</v>
      </c>
      <c r="D148"/>
      <c r="E148" s="293">
        <f>F148+G148+H148+I148+J148</f>
        <v>27692.307692307691</v>
      </c>
      <c r="F148" s="293">
        <f>SUM(L148:W148)</f>
        <v>27692.307692307691</v>
      </c>
      <c r="G148" s="293">
        <f>SUM(X148:AI148)</f>
        <v>0</v>
      </c>
      <c r="H148" s="293">
        <f>SUM(AJ148:AU148)</f>
        <v>0</v>
      </c>
      <c r="I148" s="293">
        <f>SUM(AV148:BG148)</f>
        <v>0</v>
      </c>
      <c r="J148" s="293">
        <f>SUM(BH148:BS148)</f>
        <v>0</v>
      </c>
      <c r="K148"/>
      <c r="L148" s="294">
        <f>'13. NTT BC'!L232</f>
        <v>9230.7692307692305</v>
      </c>
      <c r="M148" s="294">
        <f>'13. NTT BC'!M232</f>
        <v>9230.7692307692305</v>
      </c>
      <c r="N148" s="294">
        <f>'13. NTT BC'!N232</f>
        <v>9230.7692307692305</v>
      </c>
      <c r="O148" s="294">
        <f>'13. NTT BC'!O232</f>
        <v>0</v>
      </c>
      <c r="P148" s="294">
        <f>'13. NTT BC'!P232</f>
        <v>0</v>
      </c>
      <c r="Q148" s="294">
        <f>'13. NTT BC'!Q232</f>
        <v>0</v>
      </c>
      <c r="R148" s="294">
        <f>'13. NTT BC'!R232</f>
        <v>0</v>
      </c>
      <c r="S148" s="294">
        <f>'13. NTT BC'!S232</f>
        <v>0</v>
      </c>
      <c r="T148" s="294">
        <f>'13. NTT BC'!T232</f>
        <v>0</v>
      </c>
      <c r="U148" s="294">
        <f>'13. NTT BC'!U232</f>
        <v>0</v>
      </c>
      <c r="V148" s="294">
        <f>'13. NTT BC'!V232</f>
        <v>0</v>
      </c>
      <c r="W148" s="294">
        <f>'13. NTT BC'!W232</f>
        <v>0</v>
      </c>
      <c r="X148" s="294">
        <f>'13. NTT BC'!X232</f>
        <v>0</v>
      </c>
      <c r="Y148" s="294">
        <f>'13. NTT BC'!Y232</f>
        <v>0</v>
      </c>
      <c r="Z148" s="294">
        <f>'13. NTT BC'!Z232</f>
        <v>0</v>
      </c>
      <c r="AA148" s="294">
        <f>'13. NTT BC'!AA232</f>
        <v>0</v>
      </c>
      <c r="AB148" s="294">
        <f>'13. NTT BC'!AB232</f>
        <v>0</v>
      </c>
      <c r="AC148" s="294">
        <f>'13. NTT BC'!AC232</f>
        <v>0</v>
      </c>
      <c r="AD148" s="294">
        <f>'13. NTT BC'!AD232</f>
        <v>0</v>
      </c>
      <c r="AE148" s="294">
        <f>'13. NTT BC'!AE232</f>
        <v>0</v>
      </c>
      <c r="AF148" s="294">
        <f>'13. NTT BC'!AF232</f>
        <v>0</v>
      </c>
      <c r="AG148" s="294">
        <f>'13. NTT BC'!AG232</f>
        <v>0</v>
      </c>
      <c r="AH148" s="294">
        <f>'13. NTT BC'!AH232</f>
        <v>0</v>
      </c>
      <c r="AI148" s="294">
        <f>'13. NTT BC'!AI232</f>
        <v>0</v>
      </c>
      <c r="AJ148" s="294">
        <f>'13. NTT BC'!AJ232</f>
        <v>0</v>
      </c>
      <c r="AK148" s="294">
        <f>'13. NTT BC'!AK232</f>
        <v>0</v>
      </c>
      <c r="AL148" s="294">
        <f>'13. NTT BC'!AL232</f>
        <v>0</v>
      </c>
      <c r="AM148" s="294">
        <f>'13. NTT BC'!AM232</f>
        <v>0</v>
      </c>
      <c r="AN148" s="294">
        <f>'13. NTT BC'!AN232</f>
        <v>0</v>
      </c>
      <c r="AO148" s="294">
        <f>'13. NTT BC'!AO232</f>
        <v>0</v>
      </c>
      <c r="AP148" s="294">
        <f>'13. NTT BC'!AP232</f>
        <v>0</v>
      </c>
      <c r="AQ148" s="294">
        <f>'13. NTT BC'!AQ232</f>
        <v>0</v>
      </c>
      <c r="AR148" s="294">
        <f>'13. NTT BC'!AR232</f>
        <v>0</v>
      </c>
      <c r="AS148" s="294">
        <f>'13. NTT BC'!AS232</f>
        <v>0</v>
      </c>
      <c r="AT148" s="294">
        <f>'13. NTT BC'!AT232</f>
        <v>0</v>
      </c>
      <c r="AU148" s="294">
        <f>'13. NTT BC'!AU232</f>
        <v>0</v>
      </c>
      <c r="AV148" s="294">
        <f>'13. NTT BC'!AV232</f>
        <v>0</v>
      </c>
      <c r="AW148" s="294">
        <f>'13. NTT BC'!AW232</f>
        <v>0</v>
      </c>
      <c r="AX148" s="294">
        <f>'13. NTT BC'!AX232</f>
        <v>0</v>
      </c>
      <c r="AY148" s="294">
        <f>'13. NTT BC'!AY232</f>
        <v>0</v>
      </c>
      <c r="AZ148" s="294">
        <f>'13. NTT BC'!AZ232</f>
        <v>0</v>
      </c>
      <c r="BA148" s="294">
        <f>'13. NTT BC'!BA232</f>
        <v>0</v>
      </c>
      <c r="BB148" s="294">
        <f>'13. NTT BC'!BB232</f>
        <v>0</v>
      </c>
      <c r="BC148" s="294">
        <f>'13. NTT BC'!BC232</f>
        <v>0</v>
      </c>
      <c r="BD148" s="294">
        <f>'13. NTT BC'!BD232</f>
        <v>0</v>
      </c>
      <c r="BE148" s="294">
        <f>'13. NTT BC'!BE232</f>
        <v>0</v>
      </c>
      <c r="BF148" s="294">
        <f>'13. NTT BC'!BF232</f>
        <v>0</v>
      </c>
      <c r="BG148" s="294">
        <f>'13. NTT BC'!BG232</f>
        <v>0</v>
      </c>
      <c r="BH148" s="294">
        <f>'13. NTT BC'!BH232</f>
        <v>0</v>
      </c>
      <c r="BI148" s="294">
        <f>'13. NTT BC'!BI232</f>
        <v>0</v>
      </c>
      <c r="BJ148" s="294">
        <f>'13. NTT BC'!BJ232</f>
        <v>0</v>
      </c>
      <c r="BK148" s="294">
        <f>'13. NTT BC'!BK232</f>
        <v>0</v>
      </c>
      <c r="BL148" s="294">
        <f>'13. NTT BC'!BL232</f>
        <v>0</v>
      </c>
      <c r="BM148" s="294">
        <f>'13. NTT BC'!BM232</f>
        <v>0</v>
      </c>
      <c r="BN148" s="294">
        <f>'13. NTT BC'!BN232</f>
        <v>0</v>
      </c>
      <c r="BO148" s="294">
        <f>'13. NTT BC'!BO232</f>
        <v>0</v>
      </c>
      <c r="BP148" s="294">
        <f>'13. NTT BC'!BP232</f>
        <v>0</v>
      </c>
      <c r="BQ148" s="294">
        <f>'13. NTT BC'!BQ232</f>
        <v>0</v>
      </c>
      <c r="BR148" s="294">
        <f>'13. NTT BC'!BR232</f>
        <v>0</v>
      </c>
      <c r="BS148" s="294">
        <f>'13. NTT BC'!BS232</f>
        <v>0</v>
      </c>
    </row>
    <row r="149" spans="1:71" s="83" customFormat="1" ht="16">
      <c r="B149" s="354" t="str">
        <f>'6. INPUT PROJECT'!C392</f>
        <v>6. 3</v>
      </c>
      <c r="C149" s="354" t="str">
        <f>'6. INPUT PROJECT'!D392</f>
        <v>Project Pull-through - Customer - Opex</v>
      </c>
      <c r="D149"/>
      <c r="E149" s="293">
        <f>F149+G149+H149+I149+J149</f>
        <v>0</v>
      </c>
      <c r="F149" s="293">
        <f>SUM(L149:W149)</f>
        <v>0</v>
      </c>
      <c r="G149" s="293">
        <f>SUM(X149:AI149)</f>
        <v>0</v>
      </c>
      <c r="H149" s="293">
        <f>SUM(AJ149:AU149)</f>
        <v>0</v>
      </c>
      <c r="I149" s="293">
        <f>SUM(AV149:BG149)</f>
        <v>0</v>
      </c>
      <c r="J149" s="293">
        <f>SUM(BH149:BS149)</f>
        <v>0</v>
      </c>
      <c r="K149"/>
      <c r="L149" s="294">
        <f>'13. NTT BC'!L243</f>
        <v>0</v>
      </c>
      <c r="M149" s="294">
        <f>'13. NTT BC'!M243</f>
        <v>0</v>
      </c>
      <c r="N149" s="294">
        <f>'13. NTT BC'!N243</f>
        <v>0</v>
      </c>
      <c r="O149" s="294">
        <f>'13. NTT BC'!O243</f>
        <v>0</v>
      </c>
      <c r="P149" s="294">
        <f>'13. NTT BC'!P243</f>
        <v>0</v>
      </c>
      <c r="Q149" s="294">
        <f>'13. NTT BC'!Q243</f>
        <v>0</v>
      </c>
      <c r="R149" s="294">
        <f>'13. NTT BC'!R243</f>
        <v>0</v>
      </c>
      <c r="S149" s="294">
        <f>'13. NTT BC'!S243</f>
        <v>0</v>
      </c>
      <c r="T149" s="294">
        <f>'13. NTT BC'!T243</f>
        <v>0</v>
      </c>
      <c r="U149" s="294">
        <f>'13. NTT BC'!U243</f>
        <v>0</v>
      </c>
      <c r="V149" s="294">
        <f>'13. NTT BC'!V243</f>
        <v>0</v>
      </c>
      <c r="W149" s="294">
        <f>'13. NTT BC'!W243</f>
        <v>0</v>
      </c>
      <c r="X149" s="294">
        <f>'13. NTT BC'!X243</f>
        <v>0</v>
      </c>
      <c r="Y149" s="294">
        <f>'13. NTT BC'!Y243</f>
        <v>0</v>
      </c>
      <c r="Z149" s="294">
        <f>'13. NTT BC'!Z243</f>
        <v>0</v>
      </c>
      <c r="AA149" s="294">
        <f>'13. NTT BC'!AA243</f>
        <v>0</v>
      </c>
      <c r="AB149" s="294">
        <f>'13. NTT BC'!AB243</f>
        <v>0</v>
      </c>
      <c r="AC149" s="294">
        <f>'13. NTT BC'!AC243</f>
        <v>0</v>
      </c>
      <c r="AD149" s="294">
        <f>'13. NTT BC'!AD243</f>
        <v>0</v>
      </c>
      <c r="AE149" s="294">
        <f>'13. NTT BC'!AE243</f>
        <v>0</v>
      </c>
      <c r="AF149" s="294">
        <f>'13. NTT BC'!AF243</f>
        <v>0</v>
      </c>
      <c r="AG149" s="294">
        <f>'13. NTT BC'!AG243</f>
        <v>0</v>
      </c>
      <c r="AH149" s="294">
        <f>'13. NTT BC'!AH243</f>
        <v>0</v>
      </c>
      <c r="AI149" s="294">
        <f>'13. NTT BC'!AI243</f>
        <v>0</v>
      </c>
      <c r="AJ149" s="294">
        <f>'13. NTT BC'!AJ243</f>
        <v>0</v>
      </c>
      <c r="AK149" s="294">
        <f>'13. NTT BC'!AK243</f>
        <v>0</v>
      </c>
      <c r="AL149" s="294">
        <f>'13. NTT BC'!AL243</f>
        <v>0</v>
      </c>
      <c r="AM149" s="294">
        <f>'13. NTT BC'!AM243</f>
        <v>0</v>
      </c>
      <c r="AN149" s="294">
        <f>'13. NTT BC'!AN243</f>
        <v>0</v>
      </c>
      <c r="AO149" s="294">
        <f>'13. NTT BC'!AO243</f>
        <v>0</v>
      </c>
      <c r="AP149" s="294">
        <f>'13. NTT BC'!AP243</f>
        <v>0</v>
      </c>
      <c r="AQ149" s="294">
        <f>'13. NTT BC'!AQ243</f>
        <v>0</v>
      </c>
      <c r="AR149" s="294">
        <f>'13. NTT BC'!AR243</f>
        <v>0</v>
      </c>
      <c r="AS149" s="294">
        <f>'13. NTT BC'!AS243</f>
        <v>0</v>
      </c>
      <c r="AT149" s="294">
        <f>'13. NTT BC'!AT243</f>
        <v>0</v>
      </c>
      <c r="AU149" s="294">
        <f>'13. NTT BC'!AU243</f>
        <v>0</v>
      </c>
      <c r="AV149" s="294">
        <f>'13. NTT BC'!AV243</f>
        <v>0</v>
      </c>
      <c r="AW149" s="294">
        <f>'13. NTT BC'!AW243</f>
        <v>0</v>
      </c>
      <c r="AX149" s="294">
        <f>'13. NTT BC'!AX243</f>
        <v>0</v>
      </c>
      <c r="AY149" s="294">
        <f>'13. NTT BC'!AY243</f>
        <v>0</v>
      </c>
      <c r="AZ149" s="294">
        <f>'13. NTT BC'!AZ243</f>
        <v>0</v>
      </c>
      <c r="BA149" s="294">
        <f>'13. NTT BC'!BA243</f>
        <v>0</v>
      </c>
      <c r="BB149" s="294">
        <f>'13. NTT BC'!BB243</f>
        <v>0</v>
      </c>
      <c r="BC149" s="294">
        <f>'13. NTT BC'!BC243</f>
        <v>0</v>
      </c>
      <c r="BD149" s="294">
        <f>'13. NTT BC'!BD243</f>
        <v>0</v>
      </c>
      <c r="BE149" s="294">
        <f>'13. NTT BC'!BE243</f>
        <v>0</v>
      </c>
      <c r="BF149" s="294">
        <f>'13. NTT BC'!BF243</f>
        <v>0</v>
      </c>
      <c r="BG149" s="294">
        <f>'13. NTT BC'!BG243</f>
        <v>0</v>
      </c>
      <c r="BH149" s="294">
        <f>'13. NTT BC'!BH243</f>
        <v>0</v>
      </c>
      <c r="BI149" s="294">
        <f>'13. NTT BC'!BI243</f>
        <v>0</v>
      </c>
      <c r="BJ149" s="294">
        <f>'13. NTT BC'!BJ243</f>
        <v>0</v>
      </c>
      <c r="BK149" s="294">
        <f>'13. NTT BC'!BK243</f>
        <v>0</v>
      </c>
      <c r="BL149" s="294">
        <f>'13. NTT BC'!BL243</f>
        <v>0</v>
      </c>
      <c r="BM149" s="294">
        <f>'13. NTT BC'!BM243</f>
        <v>0</v>
      </c>
      <c r="BN149" s="294">
        <f>'13. NTT BC'!BN243</f>
        <v>0</v>
      </c>
      <c r="BO149" s="294">
        <f>'13. NTT BC'!BO243</f>
        <v>0</v>
      </c>
      <c r="BP149" s="294">
        <f>'13. NTT BC'!BP243</f>
        <v>0</v>
      </c>
      <c r="BQ149" s="294">
        <f>'13. NTT BC'!BQ243</f>
        <v>0</v>
      </c>
      <c r="BR149" s="294">
        <f>'13. NTT BC'!BR243</f>
        <v>0</v>
      </c>
      <c r="BS149" s="294">
        <f>'13. NTT BC'!BS243</f>
        <v>0</v>
      </c>
    </row>
    <row r="150" spans="1:71" ht="16">
      <c r="A150" s="83"/>
      <c r="B150" s="371"/>
      <c r="E150" s="299"/>
      <c r="F150" s="299"/>
      <c r="G150" s="299"/>
      <c r="H150" s="299"/>
      <c r="I150" s="299"/>
      <c r="J150" s="299"/>
      <c r="L150" s="299"/>
      <c r="M150" s="299"/>
      <c r="N150" s="299"/>
      <c r="O150" s="299"/>
      <c r="P150" s="299"/>
      <c r="Q150" s="299"/>
      <c r="R150" s="299"/>
      <c r="S150" s="299"/>
      <c r="T150" s="299"/>
      <c r="U150" s="299"/>
      <c r="V150" s="299"/>
      <c r="W150" s="299"/>
      <c r="X150" s="299"/>
      <c r="Y150" s="299"/>
      <c r="Z150" s="299"/>
      <c r="AA150" s="299"/>
      <c r="AB150" s="299"/>
      <c r="AC150" s="299"/>
      <c r="AD150" s="299"/>
      <c r="AE150" s="299"/>
      <c r="AF150" s="299"/>
      <c r="AG150" s="299"/>
      <c r="AH150" s="299"/>
      <c r="AI150" s="299"/>
      <c r="AJ150" s="299"/>
      <c r="AK150" s="299"/>
      <c r="AL150" s="299"/>
      <c r="AM150" s="299"/>
      <c r="AN150" s="299"/>
      <c r="AO150" s="299"/>
      <c r="AP150" s="299"/>
      <c r="AQ150" s="299"/>
      <c r="AR150" s="299"/>
      <c r="AS150" s="299"/>
      <c r="AT150" s="299"/>
      <c r="AU150" s="299"/>
      <c r="AV150" s="299"/>
      <c r="AW150" s="299"/>
      <c r="AX150" s="299"/>
      <c r="AY150" s="299"/>
      <c r="AZ150" s="299"/>
      <c r="BA150" s="299"/>
      <c r="BB150" s="299"/>
      <c r="BC150" s="299"/>
      <c r="BD150" s="299"/>
      <c r="BE150" s="299"/>
      <c r="BF150" s="299"/>
      <c r="BG150" s="299"/>
      <c r="BH150" s="299"/>
      <c r="BI150" s="299"/>
      <c r="BJ150" s="299"/>
      <c r="BK150" s="299"/>
      <c r="BL150" s="299"/>
      <c r="BM150" s="299"/>
      <c r="BN150" s="299"/>
      <c r="BO150" s="299"/>
      <c r="BP150" s="299"/>
      <c r="BQ150" s="299"/>
      <c r="BR150" s="299"/>
      <c r="BS150" s="299"/>
    </row>
    <row r="151" spans="1:71" s="82" customFormat="1" ht="21">
      <c r="B151" s="362" t="str">
        <f>CONCATENATE('7. INPUT O&amp;N UC'!B343," - ",'7. INPUT O&amp;N UC'!C5)</f>
        <v>7. - O&amp;N UC</v>
      </c>
      <c r="C151" s="362" t="str">
        <f>'7. INPUT O&amp;N UC'!C343</f>
        <v>O&amp;N UC - Customer</v>
      </c>
      <c r="D151"/>
      <c r="E151" s="143" t="str">
        <f t="shared" ref="E151:J151" si="104">E$1</f>
        <v>SUM</v>
      </c>
      <c r="F151" s="143" t="str">
        <f t="shared" si="104"/>
        <v>Year 1</v>
      </c>
      <c r="G151" s="138" t="str">
        <f t="shared" si="104"/>
        <v>Year 2</v>
      </c>
      <c r="H151" s="138" t="str">
        <f t="shared" si="104"/>
        <v>Year 3</v>
      </c>
      <c r="I151" s="138" t="str">
        <f t="shared" si="104"/>
        <v>Year 4</v>
      </c>
      <c r="J151" s="138" t="str">
        <f t="shared" si="104"/>
        <v>Year 5</v>
      </c>
      <c r="K151"/>
      <c r="L151" s="138">
        <f t="shared" ref="L151:AQ151" si="105">L1</f>
        <v>43922</v>
      </c>
      <c r="M151" s="138">
        <f t="shared" si="105"/>
        <v>43952</v>
      </c>
      <c r="N151" s="138">
        <f t="shared" si="105"/>
        <v>43983</v>
      </c>
      <c r="O151" s="138">
        <f t="shared" si="105"/>
        <v>44013</v>
      </c>
      <c r="P151" s="138">
        <f t="shared" si="105"/>
        <v>44044</v>
      </c>
      <c r="Q151" s="138">
        <f t="shared" si="105"/>
        <v>44075</v>
      </c>
      <c r="R151" s="138">
        <f t="shared" si="105"/>
        <v>44105</v>
      </c>
      <c r="S151" s="138">
        <f t="shared" si="105"/>
        <v>44136</v>
      </c>
      <c r="T151" s="138">
        <f t="shared" si="105"/>
        <v>44166</v>
      </c>
      <c r="U151" s="138">
        <f t="shared" si="105"/>
        <v>44197</v>
      </c>
      <c r="V151" s="138">
        <f t="shared" si="105"/>
        <v>44228</v>
      </c>
      <c r="W151" s="138">
        <f t="shared" si="105"/>
        <v>44256</v>
      </c>
      <c r="X151" s="138">
        <f t="shared" si="105"/>
        <v>44287</v>
      </c>
      <c r="Y151" s="138">
        <f t="shared" si="105"/>
        <v>44317</v>
      </c>
      <c r="Z151" s="138">
        <f t="shared" si="105"/>
        <v>44348</v>
      </c>
      <c r="AA151" s="138">
        <f t="shared" si="105"/>
        <v>44378</v>
      </c>
      <c r="AB151" s="138">
        <f t="shared" si="105"/>
        <v>44409</v>
      </c>
      <c r="AC151" s="138">
        <f t="shared" si="105"/>
        <v>44440</v>
      </c>
      <c r="AD151" s="138">
        <f t="shared" si="105"/>
        <v>44470</v>
      </c>
      <c r="AE151" s="138">
        <f t="shared" si="105"/>
        <v>44501</v>
      </c>
      <c r="AF151" s="138">
        <f t="shared" si="105"/>
        <v>44531</v>
      </c>
      <c r="AG151" s="138">
        <f t="shared" si="105"/>
        <v>44562</v>
      </c>
      <c r="AH151" s="138">
        <f t="shared" si="105"/>
        <v>44593</v>
      </c>
      <c r="AI151" s="138">
        <f t="shared" si="105"/>
        <v>44621</v>
      </c>
      <c r="AJ151" s="138">
        <f t="shared" si="105"/>
        <v>44652</v>
      </c>
      <c r="AK151" s="138">
        <f t="shared" si="105"/>
        <v>44682</v>
      </c>
      <c r="AL151" s="138">
        <f t="shared" si="105"/>
        <v>44713</v>
      </c>
      <c r="AM151" s="138">
        <f t="shared" si="105"/>
        <v>44743</v>
      </c>
      <c r="AN151" s="138">
        <f t="shared" si="105"/>
        <v>44774</v>
      </c>
      <c r="AO151" s="138">
        <f t="shared" si="105"/>
        <v>44805</v>
      </c>
      <c r="AP151" s="138">
        <f t="shared" si="105"/>
        <v>44835</v>
      </c>
      <c r="AQ151" s="138">
        <f t="shared" si="105"/>
        <v>44866</v>
      </c>
      <c r="AR151" s="138">
        <f t="shared" ref="AR151:BS151" si="106">AR1</f>
        <v>44896</v>
      </c>
      <c r="AS151" s="138">
        <f t="shared" si="106"/>
        <v>44927</v>
      </c>
      <c r="AT151" s="138">
        <f t="shared" si="106"/>
        <v>44958</v>
      </c>
      <c r="AU151" s="138">
        <f t="shared" si="106"/>
        <v>44986</v>
      </c>
      <c r="AV151" s="138">
        <f t="shared" si="106"/>
        <v>45017</v>
      </c>
      <c r="AW151" s="138">
        <f t="shared" si="106"/>
        <v>45047</v>
      </c>
      <c r="AX151" s="138">
        <f t="shared" si="106"/>
        <v>45078</v>
      </c>
      <c r="AY151" s="138">
        <f t="shared" si="106"/>
        <v>45108</v>
      </c>
      <c r="AZ151" s="138">
        <f t="shared" si="106"/>
        <v>45139</v>
      </c>
      <c r="BA151" s="138">
        <f t="shared" si="106"/>
        <v>45170</v>
      </c>
      <c r="BB151" s="138">
        <f t="shared" si="106"/>
        <v>45200</v>
      </c>
      <c r="BC151" s="138">
        <f t="shared" si="106"/>
        <v>45231</v>
      </c>
      <c r="BD151" s="138">
        <f t="shared" si="106"/>
        <v>45261</v>
      </c>
      <c r="BE151" s="138">
        <f t="shared" si="106"/>
        <v>45292</v>
      </c>
      <c r="BF151" s="138">
        <f t="shared" si="106"/>
        <v>45323</v>
      </c>
      <c r="BG151" s="138">
        <f t="shared" si="106"/>
        <v>45352</v>
      </c>
      <c r="BH151" s="138">
        <f t="shared" si="106"/>
        <v>45383</v>
      </c>
      <c r="BI151" s="138">
        <f t="shared" si="106"/>
        <v>45413</v>
      </c>
      <c r="BJ151" s="138">
        <f t="shared" si="106"/>
        <v>45444</v>
      </c>
      <c r="BK151" s="138">
        <f t="shared" si="106"/>
        <v>45474</v>
      </c>
      <c r="BL151" s="138">
        <f t="shared" si="106"/>
        <v>45505</v>
      </c>
      <c r="BM151" s="138">
        <f t="shared" si="106"/>
        <v>45536</v>
      </c>
      <c r="BN151" s="138">
        <f t="shared" si="106"/>
        <v>45566</v>
      </c>
      <c r="BO151" s="138">
        <f t="shared" si="106"/>
        <v>45597</v>
      </c>
      <c r="BP151" s="138">
        <f t="shared" si="106"/>
        <v>45627</v>
      </c>
      <c r="BQ151" s="138">
        <f t="shared" si="106"/>
        <v>45658</v>
      </c>
      <c r="BR151" s="138">
        <f t="shared" si="106"/>
        <v>45689</v>
      </c>
      <c r="BS151" s="292">
        <f t="shared" si="106"/>
        <v>45717</v>
      </c>
    </row>
    <row r="152" spans="1:71" s="84" customFormat="1" ht="16">
      <c r="B152" s="354" t="str">
        <f>'7. INPUT O&amp;N UC'!C345</f>
        <v>7.1</v>
      </c>
      <c r="C152" s="354" t="str">
        <f>'7. INPUT O&amp;N UC'!D345</f>
        <v xml:space="preserve">O&amp;N UC - Customer - Capex </v>
      </c>
      <c r="D152"/>
      <c r="E152" s="293">
        <f t="shared" ref="E152:E183" si="107">F152+G152+H152+I152+J152</f>
        <v>199.99999999999997</v>
      </c>
      <c r="F152" s="293">
        <f t="shared" ref="F152:F183" si="108">SUM(L152:W152)</f>
        <v>199.99999999999997</v>
      </c>
      <c r="G152" s="293">
        <f t="shared" ref="G152:G183" si="109">SUM(X152:AI152)</f>
        <v>0</v>
      </c>
      <c r="H152" s="293">
        <f t="shared" ref="H152:H183" si="110">SUM(AJ152:AU152)</f>
        <v>0</v>
      </c>
      <c r="I152" s="293">
        <f t="shared" ref="I152:I183" si="111">SUM(AV152:BG152)</f>
        <v>0</v>
      </c>
      <c r="J152" s="293">
        <f t="shared" ref="J152:J183" si="112">SUM(BH152:BS152)</f>
        <v>0</v>
      </c>
      <c r="K152"/>
      <c r="L152" s="294">
        <f t="shared" ref="L152:AQ152" si="113">L153+L155+L154</f>
        <v>0</v>
      </c>
      <c r="M152" s="294">
        <f t="shared" si="113"/>
        <v>66.666666666666657</v>
      </c>
      <c r="N152" s="294">
        <f t="shared" si="113"/>
        <v>66.666666666666657</v>
      </c>
      <c r="O152" s="294">
        <f t="shared" si="113"/>
        <v>66.666666666666657</v>
      </c>
      <c r="P152" s="294">
        <f t="shared" si="113"/>
        <v>0</v>
      </c>
      <c r="Q152" s="294">
        <f t="shared" si="113"/>
        <v>0</v>
      </c>
      <c r="R152" s="294">
        <f t="shared" si="113"/>
        <v>0</v>
      </c>
      <c r="S152" s="294">
        <f t="shared" si="113"/>
        <v>0</v>
      </c>
      <c r="T152" s="294">
        <f t="shared" si="113"/>
        <v>0</v>
      </c>
      <c r="U152" s="294">
        <f t="shared" si="113"/>
        <v>0</v>
      </c>
      <c r="V152" s="294">
        <f t="shared" si="113"/>
        <v>0</v>
      </c>
      <c r="W152" s="294">
        <f t="shared" si="113"/>
        <v>0</v>
      </c>
      <c r="X152" s="294">
        <f t="shared" si="113"/>
        <v>0</v>
      </c>
      <c r="Y152" s="294">
        <f t="shared" si="113"/>
        <v>0</v>
      </c>
      <c r="Z152" s="294">
        <f t="shared" si="113"/>
        <v>0</v>
      </c>
      <c r="AA152" s="294">
        <f t="shared" si="113"/>
        <v>0</v>
      </c>
      <c r="AB152" s="294">
        <f t="shared" si="113"/>
        <v>0</v>
      </c>
      <c r="AC152" s="294">
        <f t="shared" si="113"/>
        <v>0</v>
      </c>
      <c r="AD152" s="294">
        <f t="shared" si="113"/>
        <v>0</v>
      </c>
      <c r="AE152" s="294">
        <f t="shared" si="113"/>
        <v>0</v>
      </c>
      <c r="AF152" s="294">
        <f t="shared" si="113"/>
        <v>0</v>
      </c>
      <c r="AG152" s="294">
        <f t="shared" si="113"/>
        <v>0</v>
      </c>
      <c r="AH152" s="294">
        <f t="shared" si="113"/>
        <v>0</v>
      </c>
      <c r="AI152" s="294">
        <f t="shared" si="113"/>
        <v>0</v>
      </c>
      <c r="AJ152" s="294">
        <f t="shared" si="113"/>
        <v>0</v>
      </c>
      <c r="AK152" s="294">
        <f t="shared" si="113"/>
        <v>0</v>
      </c>
      <c r="AL152" s="294">
        <f t="shared" si="113"/>
        <v>0</v>
      </c>
      <c r="AM152" s="294">
        <f t="shared" si="113"/>
        <v>0</v>
      </c>
      <c r="AN152" s="294">
        <f t="shared" si="113"/>
        <v>0</v>
      </c>
      <c r="AO152" s="294">
        <f t="shared" si="113"/>
        <v>0</v>
      </c>
      <c r="AP152" s="294">
        <f t="shared" si="113"/>
        <v>0</v>
      </c>
      <c r="AQ152" s="294">
        <f t="shared" si="113"/>
        <v>0</v>
      </c>
      <c r="AR152" s="294">
        <f t="shared" ref="AR152:BS152" si="114">AR153+AR155+AR154</f>
        <v>0</v>
      </c>
      <c r="AS152" s="294">
        <f t="shared" si="114"/>
        <v>0</v>
      </c>
      <c r="AT152" s="294">
        <f t="shared" si="114"/>
        <v>0</v>
      </c>
      <c r="AU152" s="294">
        <f t="shared" si="114"/>
        <v>0</v>
      </c>
      <c r="AV152" s="294">
        <f t="shared" si="114"/>
        <v>0</v>
      </c>
      <c r="AW152" s="294">
        <f t="shared" si="114"/>
        <v>0</v>
      </c>
      <c r="AX152" s="294">
        <f t="shared" si="114"/>
        <v>0</v>
      </c>
      <c r="AY152" s="294">
        <f t="shared" si="114"/>
        <v>0</v>
      </c>
      <c r="AZ152" s="294">
        <f t="shared" si="114"/>
        <v>0</v>
      </c>
      <c r="BA152" s="294">
        <f t="shared" si="114"/>
        <v>0</v>
      </c>
      <c r="BB152" s="294">
        <f t="shared" si="114"/>
        <v>0</v>
      </c>
      <c r="BC152" s="294">
        <f t="shared" si="114"/>
        <v>0</v>
      </c>
      <c r="BD152" s="294">
        <f t="shared" si="114"/>
        <v>0</v>
      </c>
      <c r="BE152" s="294">
        <f t="shared" si="114"/>
        <v>0</v>
      </c>
      <c r="BF152" s="294">
        <f t="shared" si="114"/>
        <v>0</v>
      </c>
      <c r="BG152" s="294">
        <f t="shared" si="114"/>
        <v>0</v>
      </c>
      <c r="BH152" s="294">
        <f t="shared" si="114"/>
        <v>0</v>
      </c>
      <c r="BI152" s="294">
        <f t="shared" si="114"/>
        <v>0</v>
      </c>
      <c r="BJ152" s="294">
        <f t="shared" si="114"/>
        <v>0</v>
      </c>
      <c r="BK152" s="294">
        <f t="shared" si="114"/>
        <v>0</v>
      </c>
      <c r="BL152" s="294">
        <f t="shared" si="114"/>
        <v>0</v>
      </c>
      <c r="BM152" s="294">
        <f t="shared" si="114"/>
        <v>0</v>
      </c>
      <c r="BN152" s="294">
        <f t="shared" si="114"/>
        <v>0</v>
      </c>
      <c r="BO152" s="294">
        <f t="shared" si="114"/>
        <v>0</v>
      </c>
      <c r="BP152" s="294">
        <f t="shared" si="114"/>
        <v>0</v>
      </c>
      <c r="BQ152" s="294">
        <f t="shared" si="114"/>
        <v>0</v>
      </c>
      <c r="BR152" s="294">
        <f t="shared" si="114"/>
        <v>0</v>
      </c>
      <c r="BS152" s="294">
        <f t="shared" si="114"/>
        <v>0</v>
      </c>
    </row>
    <row r="153" spans="1:71" s="79" customFormat="1" outlineLevel="1">
      <c r="B153" s="364" t="str">
        <f>'7. INPUT O&amp;N UC'!D347</f>
        <v>7.1.1</v>
      </c>
      <c r="C153" s="364" t="str">
        <f>'7. INPUT O&amp;N UC'!E347</f>
        <v>O&amp;N UC - Customer - Capex  Excl. Pull Through</v>
      </c>
      <c r="D153"/>
      <c r="E153" s="295">
        <f t="shared" si="107"/>
        <v>0</v>
      </c>
      <c r="F153" s="295">
        <f t="shared" si="108"/>
        <v>0</v>
      </c>
      <c r="G153" s="295">
        <f t="shared" si="109"/>
        <v>0</v>
      </c>
      <c r="H153" s="295">
        <f t="shared" si="110"/>
        <v>0</v>
      </c>
      <c r="I153" s="295">
        <f t="shared" si="111"/>
        <v>0</v>
      </c>
      <c r="J153" s="295">
        <f t="shared" si="112"/>
        <v>0</v>
      </c>
      <c r="K153"/>
      <c r="L153" s="295">
        <f>'13. NTT BC'!L357</f>
        <v>0</v>
      </c>
      <c r="M153" s="295">
        <f>'13. NTT BC'!M357</f>
        <v>0</v>
      </c>
      <c r="N153" s="295">
        <f>'13. NTT BC'!N357</f>
        <v>0</v>
      </c>
      <c r="O153" s="295">
        <f>'13. NTT BC'!O357</f>
        <v>0</v>
      </c>
      <c r="P153" s="295">
        <f>'13. NTT BC'!P357</f>
        <v>0</v>
      </c>
      <c r="Q153" s="295">
        <f>'13. NTT BC'!Q357</f>
        <v>0</v>
      </c>
      <c r="R153" s="295">
        <f>'13. NTT BC'!R357</f>
        <v>0</v>
      </c>
      <c r="S153" s="295">
        <f>'13. NTT BC'!S357</f>
        <v>0</v>
      </c>
      <c r="T153" s="295">
        <f>'13. NTT BC'!T357</f>
        <v>0</v>
      </c>
      <c r="U153" s="295">
        <f>'13. NTT BC'!U357</f>
        <v>0</v>
      </c>
      <c r="V153" s="295">
        <f>'13. NTT BC'!V357</f>
        <v>0</v>
      </c>
      <c r="W153" s="295">
        <f>'13. NTT BC'!W357</f>
        <v>0</v>
      </c>
      <c r="X153" s="295">
        <f>'13. NTT BC'!X357</f>
        <v>0</v>
      </c>
      <c r="Y153" s="295">
        <f>'13. NTT BC'!Y357</f>
        <v>0</v>
      </c>
      <c r="Z153" s="295">
        <f>'13. NTT BC'!Z357</f>
        <v>0</v>
      </c>
      <c r="AA153" s="295">
        <f>'13. NTT BC'!AA357</f>
        <v>0</v>
      </c>
      <c r="AB153" s="295">
        <f>'13. NTT BC'!AB357</f>
        <v>0</v>
      </c>
      <c r="AC153" s="295">
        <f>'13. NTT BC'!AC357</f>
        <v>0</v>
      </c>
      <c r="AD153" s="295">
        <f>'13. NTT BC'!AD357</f>
        <v>0</v>
      </c>
      <c r="AE153" s="295">
        <f>'13. NTT BC'!AE357</f>
        <v>0</v>
      </c>
      <c r="AF153" s="295">
        <f>'13. NTT BC'!AF357</f>
        <v>0</v>
      </c>
      <c r="AG153" s="295">
        <f>'13. NTT BC'!AG357</f>
        <v>0</v>
      </c>
      <c r="AH153" s="295">
        <f>'13. NTT BC'!AH357</f>
        <v>0</v>
      </c>
      <c r="AI153" s="295">
        <f>'13. NTT BC'!AI357</f>
        <v>0</v>
      </c>
      <c r="AJ153" s="295">
        <f>'13. NTT BC'!AJ357</f>
        <v>0</v>
      </c>
      <c r="AK153" s="295">
        <f>'13. NTT BC'!AK357</f>
        <v>0</v>
      </c>
      <c r="AL153" s="295">
        <f>'13. NTT BC'!AL357</f>
        <v>0</v>
      </c>
      <c r="AM153" s="295">
        <f>'13. NTT BC'!AM357</f>
        <v>0</v>
      </c>
      <c r="AN153" s="295">
        <f>'13. NTT BC'!AN357</f>
        <v>0</v>
      </c>
      <c r="AO153" s="295">
        <f>'13. NTT BC'!AO357</f>
        <v>0</v>
      </c>
      <c r="AP153" s="295">
        <f>'13. NTT BC'!AP357</f>
        <v>0</v>
      </c>
      <c r="AQ153" s="295">
        <f>'13. NTT BC'!AQ357</f>
        <v>0</v>
      </c>
      <c r="AR153" s="295">
        <f>'13. NTT BC'!AR357</f>
        <v>0</v>
      </c>
      <c r="AS153" s="295">
        <f>'13. NTT BC'!AS357</f>
        <v>0</v>
      </c>
      <c r="AT153" s="295">
        <f>'13. NTT BC'!AT357</f>
        <v>0</v>
      </c>
      <c r="AU153" s="295">
        <f>'13. NTT BC'!AU357</f>
        <v>0</v>
      </c>
      <c r="AV153" s="295">
        <f>'13. NTT BC'!AV357</f>
        <v>0</v>
      </c>
      <c r="AW153" s="295">
        <f>'13. NTT BC'!AW357</f>
        <v>0</v>
      </c>
      <c r="AX153" s="295">
        <f>'13. NTT BC'!AX357</f>
        <v>0</v>
      </c>
      <c r="AY153" s="295">
        <f>'13. NTT BC'!AY357</f>
        <v>0</v>
      </c>
      <c r="AZ153" s="295">
        <f>'13. NTT BC'!AZ357</f>
        <v>0</v>
      </c>
      <c r="BA153" s="295">
        <f>'13. NTT BC'!BA357</f>
        <v>0</v>
      </c>
      <c r="BB153" s="295">
        <f>'13. NTT BC'!BB357</f>
        <v>0</v>
      </c>
      <c r="BC153" s="295">
        <f>'13. NTT BC'!BC357</f>
        <v>0</v>
      </c>
      <c r="BD153" s="295">
        <f>'13. NTT BC'!BD357</f>
        <v>0</v>
      </c>
      <c r="BE153" s="295">
        <f>'13. NTT BC'!BE357</f>
        <v>0</v>
      </c>
      <c r="BF153" s="295">
        <f>'13. NTT BC'!BF357</f>
        <v>0</v>
      </c>
      <c r="BG153" s="295">
        <f>'13. NTT BC'!BG357</f>
        <v>0</v>
      </c>
      <c r="BH153" s="295">
        <f>'13. NTT BC'!BH357</f>
        <v>0</v>
      </c>
      <c r="BI153" s="295">
        <f>'13. NTT BC'!BI357</f>
        <v>0</v>
      </c>
      <c r="BJ153" s="295">
        <f>'13. NTT BC'!BJ357</f>
        <v>0</v>
      </c>
      <c r="BK153" s="295">
        <f>'13. NTT BC'!BK357</f>
        <v>0</v>
      </c>
      <c r="BL153" s="295">
        <f>'13. NTT BC'!BL357</f>
        <v>0</v>
      </c>
      <c r="BM153" s="295">
        <f>'13. NTT BC'!BM357</f>
        <v>0</v>
      </c>
      <c r="BN153" s="295">
        <f>'13. NTT BC'!BN357</f>
        <v>0</v>
      </c>
      <c r="BO153" s="295">
        <f>'13. NTT BC'!BO357</f>
        <v>0</v>
      </c>
      <c r="BP153" s="295">
        <f>'13. NTT BC'!BP357</f>
        <v>0</v>
      </c>
      <c r="BQ153" s="295">
        <f>'13. NTT BC'!BQ357</f>
        <v>0</v>
      </c>
      <c r="BR153" s="295">
        <f>'13. NTT BC'!BR357</f>
        <v>0</v>
      </c>
      <c r="BS153" s="295">
        <f>'13. NTT BC'!BS357</f>
        <v>0</v>
      </c>
    </row>
    <row r="154" spans="1:71" s="79" customFormat="1" outlineLevel="1">
      <c r="B154" s="352" t="str">
        <f>'7. INPUT O&amp;N UC'!D349</f>
        <v>7.1.2</v>
      </c>
      <c r="C154" s="352" t="str">
        <f>'7. INPUT O&amp;N UC'!E349</f>
        <v>O&amp;N UC - Customer - Capex  Incl. Pull Through</v>
      </c>
      <c r="D154"/>
      <c r="E154" s="296">
        <f t="shared" si="107"/>
        <v>0</v>
      </c>
      <c r="F154" s="296">
        <f t="shared" si="108"/>
        <v>0</v>
      </c>
      <c r="G154" s="296">
        <f t="shared" si="109"/>
        <v>0</v>
      </c>
      <c r="H154" s="296">
        <f t="shared" si="110"/>
        <v>0</v>
      </c>
      <c r="I154" s="296">
        <f t="shared" si="111"/>
        <v>0</v>
      </c>
      <c r="J154" s="296">
        <f t="shared" si="112"/>
        <v>0</v>
      </c>
      <c r="K154"/>
      <c r="L154" s="296">
        <f>'13. NTT BC'!L400</f>
        <v>0</v>
      </c>
      <c r="M154" s="296">
        <f>'13. NTT BC'!M400</f>
        <v>0</v>
      </c>
      <c r="N154" s="296">
        <f>'13. NTT BC'!N400</f>
        <v>0</v>
      </c>
      <c r="O154" s="296">
        <f>'13. NTT BC'!O400</f>
        <v>0</v>
      </c>
      <c r="P154" s="296">
        <f>'13. NTT BC'!P400</f>
        <v>0</v>
      </c>
      <c r="Q154" s="296">
        <f>'13. NTT BC'!Q400</f>
        <v>0</v>
      </c>
      <c r="R154" s="296">
        <f>'13. NTT BC'!R400</f>
        <v>0</v>
      </c>
      <c r="S154" s="296">
        <f>'13. NTT BC'!S400</f>
        <v>0</v>
      </c>
      <c r="T154" s="296">
        <f>'13. NTT BC'!T400</f>
        <v>0</v>
      </c>
      <c r="U154" s="296">
        <f>'13. NTT BC'!U400</f>
        <v>0</v>
      </c>
      <c r="V154" s="296">
        <f>'13. NTT BC'!V400</f>
        <v>0</v>
      </c>
      <c r="W154" s="296">
        <f>'13. NTT BC'!W400</f>
        <v>0</v>
      </c>
      <c r="X154" s="296">
        <f>'13. NTT BC'!X400</f>
        <v>0</v>
      </c>
      <c r="Y154" s="296">
        <f>'13. NTT BC'!Y400</f>
        <v>0</v>
      </c>
      <c r="Z154" s="296">
        <f>'13. NTT BC'!Z400</f>
        <v>0</v>
      </c>
      <c r="AA154" s="296">
        <f>'13. NTT BC'!AA400</f>
        <v>0</v>
      </c>
      <c r="AB154" s="296">
        <f>'13. NTT BC'!AB400</f>
        <v>0</v>
      </c>
      <c r="AC154" s="296">
        <f>'13. NTT BC'!AC400</f>
        <v>0</v>
      </c>
      <c r="AD154" s="296">
        <f>'13. NTT BC'!AD400</f>
        <v>0</v>
      </c>
      <c r="AE154" s="296">
        <f>'13. NTT BC'!AE400</f>
        <v>0</v>
      </c>
      <c r="AF154" s="296">
        <f>'13. NTT BC'!AF400</f>
        <v>0</v>
      </c>
      <c r="AG154" s="296">
        <f>'13. NTT BC'!AG400</f>
        <v>0</v>
      </c>
      <c r="AH154" s="296">
        <f>'13. NTT BC'!AH400</f>
        <v>0</v>
      </c>
      <c r="AI154" s="296">
        <f>'13. NTT BC'!AI400</f>
        <v>0</v>
      </c>
      <c r="AJ154" s="296">
        <f>'13. NTT BC'!AJ400</f>
        <v>0</v>
      </c>
      <c r="AK154" s="296">
        <f>'13. NTT BC'!AK400</f>
        <v>0</v>
      </c>
      <c r="AL154" s="296">
        <f>'13. NTT BC'!AL400</f>
        <v>0</v>
      </c>
      <c r="AM154" s="296">
        <f>'13. NTT BC'!AM400</f>
        <v>0</v>
      </c>
      <c r="AN154" s="296">
        <f>'13. NTT BC'!AN400</f>
        <v>0</v>
      </c>
      <c r="AO154" s="296">
        <f>'13. NTT BC'!AO400</f>
        <v>0</v>
      </c>
      <c r="AP154" s="296">
        <f>'13. NTT BC'!AP400</f>
        <v>0</v>
      </c>
      <c r="AQ154" s="296">
        <f>'13. NTT BC'!AQ400</f>
        <v>0</v>
      </c>
      <c r="AR154" s="296">
        <f>'13. NTT BC'!AR400</f>
        <v>0</v>
      </c>
      <c r="AS154" s="296">
        <f>'13. NTT BC'!AS400</f>
        <v>0</v>
      </c>
      <c r="AT154" s="296">
        <f>'13. NTT BC'!AT400</f>
        <v>0</v>
      </c>
      <c r="AU154" s="296">
        <f>'13. NTT BC'!AU400</f>
        <v>0</v>
      </c>
      <c r="AV154" s="296">
        <f>'13. NTT BC'!AV400</f>
        <v>0</v>
      </c>
      <c r="AW154" s="296">
        <f>'13. NTT BC'!AW400</f>
        <v>0</v>
      </c>
      <c r="AX154" s="296">
        <f>'13. NTT BC'!AX400</f>
        <v>0</v>
      </c>
      <c r="AY154" s="296">
        <f>'13. NTT BC'!AY400</f>
        <v>0</v>
      </c>
      <c r="AZ154" s="296">
        <f>'13. NTT BC'!AZ400</f>
        <v>0</v>
      </c>
      <c r="BA154" s="296">
        <f>'13. NTT BC'!BA400</f>
        <v>0</v>
      </c>
      <c r="BB154" s="296">
        <f>'13. NTT BC'!BB400</f>
        <v>0</v>
      </c>
      <c r="BC154" s="296">
        <f>'13. NTT BC'!BC400</f>
        <v>0</v>
      </c>
      <c r="BD154" s="296">
        <f>'13. NTT BC'!BD400</f>
        <v>0</v>
      </c>
      <c r="BE154" s="296">
        <f>'13. NTT BC'!BE400</f>
        <v>0</v>
      </c>
      <c r="BF154" s="296">
        <f>'13. NTT BC'!BF400</f>
        <v>0</v>
      </c>
      <c r="BG154" s="296">
        <f>'13. NTT BC'!BG400</f>
        <v>0</v>
      </c>
      <c r="BH154" s="296">
        <f>'13. NTT BC'!BH400</f>
        <v>0</v>
      </c>
      <c r="BI154" s="296">
        <f>'13. NTT BC'!BI400</f>
        <v>0</v>
      </c>
      <c r="BJ154" s="296">
        <f>'13. NTT BC'!BJ400</f>
        <v>0</v>
      </c>
      <c r="BK154" s="296">
        <f>'13. NTT BC'!BK400</f>
        <v>0</v>
      </c>
      <c r="BL154" s="296">
        <f>'13. NTT BC'!BL400</f>
        <v>0</v>
      </c>
      <c r="BM154" s="296">
        <f>'13. NTT BC'!BM400</f>
        <v>0</v>
      </c>
      <c r="BN154" s="296">
        <f>'13. NTT BC'!BN400</f>
        <v>0</v>
      </c>
      <c r="BO154" s="296">
        <f>'13. NTT BC'!BO400</f>
        <v>0</v>
      </c>
      <c r="BP154" s="296">
        <f>'13. NTT BC'!BP400</f>
        <v>0</v>
      </c>
      <c r="BQ154" s="296">
        <f>'13. NTT BC'!BQ400</f>
        <v>0</v>
      </c>
      <c r="BR154" s="296">
        <f>'13. NTT BC'!BR400</f>
        <v>0</v>
      </c>
      <c r="BS154" s="296">
        <f>'13. NTT BC'!BS400</f>
        <v>0</v>
      </c>
    </row>
    <row r="155" spans="1:71" s="79" customFormat="1" outlineLevel="1">
      <c r="B155" s="352" t="str">
        <f>'7. INPUT O&amp;N UC'!D351</f>
        <v>7.1.3</v>
      </c>
      <c r="C155" s="352" t="str">
        <f>'7. INPUT O&amp;N UC'!E351</f>
        <v>O&amp;N UC - Customer - Capex  Procured from outside NTT</v>
      </c>
      <c r="D155"/>
      <c r="E155" s="296">
        <f t="shared" si="107"/>
        <v>199.99999999999997</v>
      </c>
      <c r="F155" s="296">
        <f t="shared" si="108"/>
        <v>199.99999999999997</v>
      </c>
      <c r="G155" s="296">
        <f t="shared" si="109"/>
        <v>0</v>
      </c>
      <c r="H155" s="296">
        <f t="shared" si="110"/>
        <v>0</v>
      </c>
      <c r="I155" s="296">
        <f t="shared" si="111"/>
        <v>0</v>
      </c>
      <c r="J155" s="296">
        <f t="shared" si="112"/>
        <v>0</v>
      </c>
      <c r="K155"/>
      <c r="L155" s="296">
        <f t="shared" ref="L155:AQ155" si="115">SUM(L156:L165)</f>
        <v>0</v>
      </c>
      <c r="M155" s="296">
        <f t="shared" si="115"/>
        <v>66.666666666666657</v>
      </c>
      <c r="N155" s="296">
        <f t="shared" si="115"/>
        <v>66.666666666666657</v>
      </c>
      <c r="O155" s="296">
        <f t="shared" si="115"/>
        <v>66.666666666666657</v>
      </c>
      <c r="P155" s="296">
        <f t="shared" si="115"/>
        <v>0</v>
      </c>
      <c r="Q155" s="296">
        <f t="shared" si="115"/>
        <v>0</v>
      </c>
      <c r="R155" s="296">
        <f t="shared" si="115"/>
        <v>0</v>
      </c>
      <c r="S155" s="296">
        <f t="shared" si="115"/>
        <v>0</v>
      </c>
      <c r="T155" s="296">
        <f t="shared" si="115"/>
        <v>0</v>
      </c>
      <c r="U155" s="296">
        <f t="shared" si="115"/>
        <v>0</v>
      </c>
      <c r="V155" s="296">
        <f t="shared" si="115"/>
        <v>0</v>
      </c>
      <c r="W155" s="296">
        <f t="shared" si="115"/>
        <v>0</v>
      </c>
      <c r="X155" s="296">
        <f t="shared" si="115"/>
        <v>0</v>
      </c>
      <c r="Y155" s="296">
        <f t="shared" si="115"/>
        <v>0</v>
      </c>
      <c r="Z155" s="296">
        <f t="shared" si="115"/>
        <v>0</v>
      </c>
      <c r="AA155" s="296">
        <f t="shared" si="115"/>
        <v>0</v>
      </c>
      <c r="AB155" s="296">
        <f t="shared" si="115"/>
        <v>0</v>
      </c>
      <c r="AC155" s="296">
        <f t="shared" si="115"/>
        <v>0</v>
      </c>
      <c r="AD155" s="296">
        <f t="shared" si="115"/>
        <v>0</v>
      </c>
      <c r="AE155" s="296">
        <f t="shared" si="115"/>
        <v>0</v>
      </c>
      <c r="AF155" s="296">
        <f t="shared" si="115"/>
        <v>0</v>
      </c>
      <c r="AG155" s="296">
        <f t="shared" si="115"/>
        <v>0</v>
      </c>
      <c r="AH155" s="296">
        <f t="shared" si="115"/>
        <v>0</v>
      </c>
      <c r="AI155" s="296">
        <f t="shared" si="115"/>
        <v>0</v>
      </c>
      <c r="AJ155" s="296">
        <f t="shared" si="115"/>
        <v>0</v>
      </c>
      <c r="AK155" s="296">
        <f t="shared" si="115"/>
        <v>0</v>
      </c>
      <c r="AL155" s="296">
        <f t="shared" si="115"/>
        <v>0</v>
      </c>
      <c r="AM155" s="296">
        <f t="shared" si="115"/>
        <v>0</v>
      </c>
      <c r="AN155" s="296">
        <f t="shared" si="115"/>
        <v>0</v>
      </c>
      <c r="AO155" s="296">
        <f t="shared" si="115"/>
        <v>0</v>
      </c>
      <c r="AP155" s="296">
        <f t="shared" si="115"/>
        <v>0</v>
      </c>
      <c r="AQ155" s="296">
        <f t="shared" si="115"/>
        <v>0</v>
      </c>
      <c r="AR155" s="296">
        <f t="shared" ref="AR155:BS155" si="116">SUM(AR156:AR165)</f>
        <v>0</v>
      </c>
      <c r="AS155" s="296">
        <f t="shared" si="116"/>
        <v>0</v>
      </c>
      <c r="AT155" s="296">
        <f t="shared" si="116"/>
        <v>0</v>
      </c>
      <c r="AU155" s="296">
        <f t="shared" si="116"/>
        <v>0</v>
      </c>
      <c r="AV155" s="296">
        <f t="shared" si="116"/>
        <v>0</v>
      </c>
      <c r="AW155" s="296">
        <f t="shared" si="116"/>
        <v>0</v>
      </c>
      <c r="AX155" s="296">
        <f t="shared" si="116"/>
        <v>0</v>
      </c>
      <c r="AY155" s="296">
        <f t="shared" si="116"/>
        <v>0</v>
      </c>
      <c r="AZ155" s="296">
        <f t="shared" si="116"/>
        <v>0</v>
      </c>
      <c r="BA155" s="296">
        <f t="shared" si="116"/>
        <v>0</v>
      </c>
      <c r="BB155" s="296">
        <f t="shared" si="116"/>
        <v>0</v>
      </c>
      <c r="BC155" s="296">
        <f t="shared" si="116"/>
        <v>0</v>
      </c>
      <c r="BD155" s="296">
        <f t="shared" si="116"/>
        <v>0</v>
      </c>
      <c r="BE155" s="296">
        <f t="shared" si="116"/>
        <v>0</v>
      </c>
      <c r="BF155" s="296">
        <f t="shared" si="116"/>
        <v>0</v>
      </c>
      <c r="BG155" s="296">
        <f t="shared" si="116"/>
        <v>0</v>
      </c>
      <c r="BH155" s="296">
        <f t="shared" si="116"/>
        <v>0</v>
      </c>
      <c r="BI155" s="296">
        <f t="shared" si="116"/>
        <v>0</v>
      </c>
      <c r="BJ155" s="296">
        <f t="shared" si="116"/>
        <v>0</v>
      </c>
      <c r="BK155" s="296">
        <f t="shared" si="116"/>
        <v>0</v>
      </c>
      <c r="BL155" s="296">
        <f t="shared" si="116"/>
        <v>0</v>
      </c>
      <c r="BM155" s="296">
        <f t="shared" si="116"/>
        <v>0</v>
      </c>
      <c r="BN155" s="296">
        <f t="shared" si="116"/>
        <v>0</v>
      </c>
      <c r="BO155" s="296">
        <f t="shared" si="116"/>
        <v>0</v>
      </c>
      <c r="BP155" s="296">
        <f t="shared" si="116"/>
        <v>0</v>
      </c>
      <c r="BQ155" s="296">
        <f t="shared" si="116"/>
        <v>0</v>
      </c>
      <c r="BR155" s="296">
        <f t="shared" si="116"/>
        <v>0</v>
      </c>
      <c r="BS155" s="296">
        <f t="shared" si="116"/>
        <v>0</v>
      </c>
    </row>
    <row r="156" spans="1:71" s="80" customFormat="1" outlineLevel="2">
      <c r="B156" s="367" t="str">
        <f>'7. INPUT O&amp;N UC'!D355</f>
        <v>O&amp;N UC-7.1.3-Item #1</v>
      </c>
      <c r="C156" s="367" t="e">
        <f>'7. INPUT O&amp;N UC'!#REF!</f>
        <v>#REF!</v>
      </c>
      <c r="D156"/>
      <c r="E156" s="297">
        <f t="shared" si="107"/>
        <v>49.999999999999993</v>
      </c>
      <c r="F156" s="297">
        <f t="shared" si="108"/>
        <v>49.999999999999993</v>
      </c>
      <c r="G156" s="297">
        <f t="shared" si="109"/>
        <v>0</v>
      </c>
      <c r="H156" s="297">
        <f t="shared" si="110"/>
        <v>0</v>
      </c>
      <c r="I156" s="297">
        <f t="shared" si="111"/>
        <v>0</v>
      </c>
      <c r="J156" s="297">
        <f t="shared" si="112"/>
        <v>0</v>
      </c>
      <c r="K156"/>
      <c r="L156" s="297">
        <f>L$76*'7. INPUT O&amp;N UC'!$L355*'7. INPUT O&amp;N UC'!$M355</f>
        <v>0</v>
      </c>
      <c r="M156" s="297">
        <f>M$76*'7. INPUT O&amp;N UC'!$L355*'7. INPUT O&amp;N UC'!$M355</f>
        <v>16.666666666666664</v>
      </c>
      <c r="N156" s="297">
        <f>N$76*'7. INPUT O&amp;N UC'!$L355*'7. INPUT O&amp;N UC'!$M355</f>
        <v>16.666666666666664</v>
      </c>
      <c r="O156" s="297">
        <f>O$76*'7. INPUT O&amp;N UC'!$L355*'7. INPUT O&amp;N UC'!$M355</f>
        <v>16.666666666666664</v>
      </c>
      <c r="P156" s="297">
        <f>P$76*'7. INPUT O&amp;N UC'!$L355*'7. INPUT O&amp;N UC'!$M355</f>
        <v>0</v>
      </c>
      <c r="Q156" s="297">
        <f>Q$76*'7. INPUT O&amp;N UC'!$L355*'7. INPUT O&amp;N UC'!$M355</f>
        <v>0</v>
      </c>
      <c r="R156" s="297">
        <f>R$76*'7. INPUT O&amp;N UC'!$L355*'7. INPUT O&amp;N UC'!$M355</f>
        <v>0</v>
      </c>
      <c r="S156" s="297">
        <f>S$76*'7. INPUT O&amp;N UC'!$L355*'7. INPUT O&amp;N UC'!$M355</f>
        <v>0</v>
      </c>
      <c r="T156" s="297">
        <f>T$76*'7. INPUT O&amp;N UC'!$L355*'7. INPUT O&amp;N UC'!$M355</f>
        <v>0</v>
      </c>
      <c r="U156" s="297">
        <f>U$76*'7. INPUT O&amp;N UC'!$L355*'7. INPUT O&amp;N UC'!$M355</f>
        <v>0</v>
      </c>
      <c r="V156" s="297">
        <f>V$76*'7. INPUT O&amp;N UC'!$L355*'7. INPUT O&amp;N UC'!$M355</f>
        <v>0</v>
      </c>
      <c r="W156" s="297">
        <f>W$76*'7. INPUT O&amp;N UC'!$L355*'7. INPUT O&amp;N UC'!$M355</f>
        <v>0</v>
      </c>
      <c r="X156" s="297">
        <f>X$76*'7. INPUT O&amp;N UC'!$L355*'7. INPUT O&amp;N UC'!$M355</f>
        <v>0</v>
      </c>
      <c r="Y156" s="297">
        <f>Y$76*'7. INPUT O&amp;N UC'!$L355*'7. INPUT O&amp;N UC'!$M355</f>
        <v>0</v>
      </c>
      <c r="Z156" s="297">
        <f>Z$76*'7. INPUT O&amp;N UC'!$L355*'7. INPUT O&amp;N UC'!$M355</f>
        <v>0</v>
      </c>
      <c r="AA156" s="297">
        <f>AA$76*'7. INPUT O&amp;N UC'!$L355*'7. INPUT O&amp;N UC'!$M355</f>
        <v>0</v>
      </c>
      <c r="AB156" s="297">
        <f>AB$76*'7. INPUT O&amp;N UC'!$L355*'7. INPUT O&amp;N UC'!$M355</f>
        <v>0</v>
      </c>
      <c r="AC156" s="297">
        <f>AC$76*'7. INPUT O&amp;N UC'!$L355*'7. INPUT O&amp;N UC'!$M355</f>
        <v>0</v>
      </c>
      <c r="AD156" s="297">
        <f>AD$76*'7. INPUT O&amp;N UC'!$L355*'7. INPUT O&amp;N UC'!$M355</f>
        <v>0</v>
      </c>
      <c r="AE156" s="297">
        <f>AE$76*'7. INPUT O&amp;N UC'!$L355*'7. INPUT O&amp;N UC'!$M355</f>
        <v>0</v>
      </c>
      <c r="AF156" s="297">
        <f>AF$76*'7. INPUT O&amp;N UC'!$L355*'7. INPUT O&amp;N UC'!$M355</f>
        <v>0</v>
      </c>
      <c r="AG156" s="297">
        <f>AG$76*'7. INPUT O&amp;N UC'!$L355*'7. INPUT O&amp;N UC'!$M355</f>
        <v>0</v>
      </c>
      <c r="AH156" s="297">
        <f>AH$76*'7. INPUT O&amp;N UC'!$L355*'7. INPUT O&amp;N UC'!$M355</f>
        <v>0</v>
      </c>
      <c r="AI156" s="297">
        <f>AI$76*'7. INPUT O&amp;N UC'!$L355*'7. INPUT O&amp;N UC'!$M355</f>
        <v>0</v>
      </c>
      <c r="AJ156" s="297">
        <f>AJ$76*'7. INPUT O&amp;N UC'!$L355*'7. INPUT O&amp;N UC'!$M355</f>
        <v>0</v>
      </c>
      <c r="AK156" s="297">
        <f>AK$76*'7. INPUT O&amp;N UC'!$L355*'7. INPUT O&amp;N UC'!$M355</f>
        <v>0</v>
      </c>
      <c r="AL156" s="297">
        <f>AL$76*'7. INPUT O&amp;N UC'!$L355*'7. INPUT O&amp;N UC'!$M355</f>
        <v>0</v>
      </c>
      <c r="AM156" s="297">
        <f>AM$76*'7. INPUT O&amp;N UC'!$L355*'7. INPUT O&amp;N UC'!$M355</f>
        <v>0</v>
      </c>
      <c r="AN156" s="297">
        <f>AN$76*'7. INPUT O&amp;N UC'!$L355*'7. INPUT O&amp;N UC'!$M355</f>
        <v>0</v>
      </c>
      <c r="AO156" s="297">
        <f>AO$76*'7. INPUT O&amp;N UC'!$L355*'7. INPUT O&amp;N UC'!$M355</f>
        <v>0</v>
      </c>
      <c r="AP156" s="297">
        <f>AP$76*'7. INPUT O&amp;N UC'!$L355*'7. INPUT O&amp;N UC'!$M355</f>
        <v>0</v>
      </c>
      <c r="AQ156" s="297">
        <f>AQ$76*'7. INPUT O&amp;N UC'!$L355*'7. INPUT O&amp;N UC'!$M355</f>
        <v>0</v>
      </c>
      <c r="AR156" s="297">
        <f>AR$76*'7. INPUT O&amp;N UC'!$L355*'7. INPUT O&amp;N UC'!$M355</f>
        <v>0</v>
      </c>
      <c r="AS156" s="297">
        <f>AS$76*'7. INPUT O&amp;N UC'!$L355*'7. INPUT O&amp;N UC'!$M355</f>
        <v>0</v>
      </c>
      <c r="AT156" s="297">
        <f>AT$76*'7. INPUT O&amp;N UC'!$L355*'7. INPUT O&amp;N UC'!$M355</f>
        <v>0</v>
      </c>
      <c r="AU156" s="297">
        <f>AU$76*'7. INPUT O&amp;N UC'!$L355*'7. INPUT O&amp;N UC'!$M355</f>
        <v>0</v>
      </c>
      <c r="AV156" s="297">
        <f>AV$76*'7. INPUT O&amp;N UC'!$L355*'7. INPUT O&amp;N UC'!$M355</f>
        <v>0</v>
      </c>
      <c r="AW156" s="297">
        <f>AW$76*'7. INPUT O&amp;N UC'!$L355*'7. INPUT O&amp;N UC'!$M355</f>
        <v>0</v>
      </c>
      <c r="AX156" s="297">
        <f>AX$76*'7. INPUT O&amp;N UC'!$L355*'7. INPUT O&amp;N UC'!$M355</f>
        <v>0</v>
      </c>
      <c r="AY156" s="297">
        <f>AY$76*'7. INPUT O&amp;N UC'!$L355*'7. INPUT O&amp;N UC'!$M355</f>
        <v>0</v>
      </c>
      <c r="AZ156" s="297">
        <f>AZ$76*'7. INPUT O&amp;N UC'!$L355*'7. INPUT O&amp;N UC'!$M355</f>
        <v>0</v>
      </c>
      <c r="BA156" s="297">
        <f>BA$76*'7. INPUT O&amp;N UC'!$L355*'7. INPUT O&amp;N UC'!$M355</f>
        <v>0</v>
      </c>
      <c r="BB156" s="297">
        <f>BB$76*'7. INPUT O&amp;N UC'!$L355*'7. INPUT O&amp;N UC'!$M355</f>
        <v>0</v>
      </c>
      <c r="BC156" s="297">
        <f>BC$76*'7. INPUT O&amp;N UC'!$L355*'7. INPUT O&amp;N UC'!$M355</f>
        <v>0</v>
      </c>
      <c r="BD156" s="297">
        <f>BD$76*'7. INPUT O&amp;N UC'!$L355*'7. INPUT O&amp;N UC'!$M355</f>
        <v>0</v>
      </c>
      <c r="BE156" s="297">
        <f>BE$76*'7. INPUT O&amp;N UC'!$L355*'7. INPUT O&amp;N UC'!$M355</f>
        <v>0</v>
      </c>
      <c r="BF156" s="297">
        <f>BF$76*'7. INPUT O&amp;N UC'!$L355*'7. INPUT O&amp;N UC'!$M355</f>
        <v>0</v>
      </c>
      <c r="BG156" s="297">
        <f>BG$76*'7. INPUT O&amp;N UC'!$L355*'7. INPUT O&amp;N UC'!$M355</f>
        <v>0</v>
      </c>
      <c r="BH156" s="297">
        <f>BH$76*'7. INPUT O&amp;N UC'!$L355*'7. INPUT O&amp;N UC'!$M355</f>
        <v>0</v>
      </c>
      <c r="BI156" s="297">
        <f>BI$76*'7. INPUT O&amp;N UC'!$L355*'7. INPUT O&amp;N UC'!$M355</f>
        <v>0</v>
      </c>
      <c r="BJ156" s="297">
        <f>BJ$76*'7. INPUT O&amp;N UC'!$L355*'7. INPUT O&amp;N UC'!$M355</f>
        <v>0</v>
      </c>
      <c r="BK156" s="297">
        <f>BK$76*'7. INPUT O&amp;N UC'!$L355*'7. INPUT O&amp;N UC'!$M355</f>
        <v>0</v>
      </c>
      <c r="BL156" s="297">
        <f>BL$76*'7. INPUT O&amp;N UC'!$L355*'7. INPUT O&amp;N UC'!$M355</f>
        <v>0</v>
      </c>
      <c r="BM156" s="297">
        <f>BM$76*'7. INPUT O&amp;N UC'!$L355*'7. INPUT O&amp;N UC'!$M355</f>
        <v>0</v>
      </c>
      <c r="BN156" s="297">
        <f>BN$76*'7. INPUT O&amp;N UC'!$L355*'7. INPUT O&amp;N UC'!$M355</f>
        <v>0</v>
      </c>
      <c r="BO156" s="297">
        <f>BO$76*'7. INPUT O&amp;N UC'!$L355*'7. INPUT O&amp;N UC'!$M355</f>
        <v>0</v>
      </c>
      <c r="BP156" s="297">
        <f>BP$76*'7. INPUT O&amp;N UC'!$L355*'7. INPUT O&amp;N UC'!$M355</f>
        <v>0</v>
      </c>
      <c r="BQ156" s="297">
        <f>BQ$76*'7. INPUT O&amp;N UC'!$L355*'7. INPUT O&amp;N UC'!$M355</f>
        <v>0</v>
      </c>
      <c r="BR156" s="297">
        <f>BR$76*'7. INPUT O&amp;N UC'!$L355*'7. INPUT O&amp;N UC'!$M355</f>
        <v>0</v>
      </c>
      <c r="BS156" s="297">
        <f>BS$76*'7. INPUT O&amp;N UC'!$L355*'7. INPUT O&amp;N UC'!$M355</f>
        <v>0</v>
      </c>
    </row>
    <row r="157" spans="1:71" s="80" customFormat="1" outlineLevel="2">
      <c r="B157" s="367" t="str">
        <f>'7. INPUT O&amp;N UC'!D356</f>
        <v>O&amp;N UC-7.1.3-Item #2</v>
      </c>
      <c r="C157" s="367" t="str">
        <f>'7. INPUT O&amp;N UC'!F356</f>
        <v>Audio Notification - IP Speaker</v>
      </c>
      <c r="D157"/>
      <c r="E157" s="297">
        <f t="shared" si="107"/>
        <v>49.999999999999993</v>
      </c>
      <c r="F157" s="297">
        <f t="shared" si="108"/>
        <v>49.999999999999993</v>
      </c>
      <c r="G157" s="297">
        <f t="shared" si="109"/>
        <v>0</v>
      </c>
      <c r="H157" s="297">
        <f t="shared" si="110"/>
        <v>0</v>
      </c>
      <c r="I157" s="297">
        <f t="shared" si="111"/>
        <v>0</v>
      </c>
      <c r="J157" s="297">
        <f t="shared" si="112"/>
        <v>0</v>
      </c>
      <c r="K157"/>
      <c r="L157" s="297">
        <f>L$76*'7. INPUT O&amp;N UC'!$L356*'7. INPUT O&amp;N UC'!$M356</f>
        <v>0</v>
      </c>
      <c r="M157" s="297">
        <f>M$76*'7. INPUT O&amp;N UC'!$L356*'7. INPUT O&amp;N UC'!$M356</f>
        <v>16.666666666666664</v>
      </c>
      <c r="N157" s="297">
        <f>N$76*'7. INPUT O&amp;N UC'!$L356*'7. INPUT O&amp;N UC'!$M356</f>
        <v>16.666666666666664</v>
      </c>
      <c r="O157" s="297">
        <f>O$76*'7. INPUT O&amp;N UC'!$L356*'7. INPUT O&amp;N UC'!$M356</f>
        <v>16.666666666666664</v>
      </c>
      <c r="P157" s="297">
        <f>P$76*'7. INPUT O&amp;N UC'!$L356*'7. INPUT O&amp;N UC'!$M356</f>
        <v>0</v>
      </c>
      <c r="Q157" s="297">
        <f>Q$76*'7. INPUT O&amp;N UC'!$L356*'7. INPUT O&amp;N UC'!$M356</f>
        <v>0</v>
      </c>
      <c r="R157" s="297">
        <f>R$76*'7. INPUT O&amp;N UC'!$L356*'7. INPUT O&amp;N UC'!$M356</f>
        <v>0</v>
      </c>
      <c r="S157" s="297">
        <f>S$76*'7. INPUT O&amp;N UC'!$L356*'7. INPUT O&amp;N UC'!$M356</f>
        <v>0</v>
      </c>
      <c r="T157" s="297">
        <f>T$76*'7. INPUT O&amp;N UC'!$L356*'7. INPUT O&amp;N UC'!$M356</f>
        <v>0</v>
      </c>
      <c r="U157" s="297">
        <f>U$76*'7. INPUT O&amp;N UC'!$L356*'7. INPUT O&amp;N UC'!$M356</f>
        <v>0</v>
      </c>
      <c r="V157" s="297">
        <f>V$76*'7. INPUT O&amp;N UC'!$L356*'7. INPUT O&amp;N UC'!$M356</f>
        <v>0</v>
      </c>
      <c r="W157" s="297">
        <f>W$76*'7. INPUT O&amp;N UC'!$L356*'7. INPUT O&amp;N UC'!$M356</f>
        <v>0</v>
      </c>
      <c r="X157" s="297">
        <f>X$76*'7. INPUT O&amp;N UC'!$L356*'7. INPUT O&amp;N UC'!$M356</f>
        <v>0</v>
      </c>
      <c r="Y157" s="297">
        <f>Y$76*'7. INPUT O&amp;N UC'!$L356*'7. INPUT O&amp;N UC'!$M356</f>
        <v>0</v>
      </c>
      <c r="Z157" s="297">
        <f>Z$76*'7. INPUT O&amp;N UC'!$L356*'7. INPUT O&amp;N UC'!$M356</f>
        <v>0</v>
      </c>
      <c r="AA157" s="297">
        <f>AA$76*'7. INPUT O&amp;N UC'!$L356*'7. INPUT O&amp;N UC'!$M356</f>
        <v>0</v>
      </c>
      <c r="AB157" s="297">
        <f>AB$76*'7. INPUT O&amp;N UC'!$L356*'7. INPUT O&amp;N UC'!$M356</f>
        <v>0</v>
      </c>
      <c r="AC157" s="297">
        <f>AC$76*'7. INPUT O&amp;N UC'!$L356*'7. INPUT O&amp;N UC'!$M356</f>
        <v>0</v>
      </c>
      <c r="AD157" s="297">
        <f>AD$76*'7. INPUT O&amp;N UC'!$L356*'7. INPUT O&amp;N UC'!$M356</f>
        <v>0</v>
      </c>
      <c r="AE157" s="297">
        <f>AE$76*'7. INPUT O&amp;N UC'!$L356*'7. INPUT O&amp;N UC'!$M356</f>
        <v>0</v>
      </c>
      <c r="AF157" s="297">
        <f>AF$76*'7. INPUT O&amp;N UC'!$L356*'7. INPUT O&amp;N UC'!$M356</f>
        <v>0</v>
      </c>
      <c r="AG157" s="297">
        <f>AG$76*'7. INPUT O&amp;N UC'!$L356*'7. INPUT O&amp;N UC'!$M356</f>
        <v>0</v>
      </c>
      <c r="AH157" s="297">
        <f>AH$76*'7. INPUT O&amp;N UC'!$L356*'7. INPUT O&amp;N UC'!$M356</f>
        <v>0</v>
      </c>
      <c r="AI157" s="297">
        <f>AI$76*'7. INPUT O&amp;N UC'!$L356*'7. INPUT O&amp;N UC'!$M356</f>
        <v>0</v>
      </c>
      <c r="AJ157" s="297">
        <f>AJ$76*'7. INPUT O&amp;N UC'!$L356*'7. INPUT O&amp;N UC'!$M356</f>
        <v>0</v>
      </c>
      <c r="AK157" s="297">
        <f>AK$76*'7. INPUT O&amp;N UC'!$L356*'7. INPUT O&amp;N UC'!$M356</f>
        <v>0</v>
      </c>
      <c r="AL157" s="297">
        <f>AL$76*'7. INPUT O&amp;N UC'!$L356*'7. INPUT O&amp;N UC'!$M356</f>
        <v>0</v>
      </c>
      <c r="AM157" s="297">
        <f>AM$76*'7. INPUT O&amp;N UC'!$L356*'7. INPUT O&amp;N UC'!$M356</f>
        <v>0</v>
      </c>
      <c r="AN157" s="297">
        <f>AN$76*'7. INPUT O&amp;N UC'!$L356*'7. INPUT O&amp;N UC'!$M356</f>
        <v>0</v>
      </c>
      <c r="AO157" s="297">
        <f>AO$76*'7. INPUT O&amp;N UC'!$L356*'7. INPUT O&amp;N UC'!$M356</f>
        <v>0</v>
      </c>
      <c r="AP157" s="297">
        <f>AP$76*'7. INPUT O&amp;N UC'!$L356*'7. INPUT O&amp;N UC'!$M356</f>
        <v>0</v>
      </c>
      <c r="AQ157" s="297">
        <f>AQ$76*'7. INPUT O&amp;N UC'!$L356*'7. INPUT O&amp;N UC'!$M356</f>
        <v>0</v>
      </c>
      <c r="AR157" s="297">
        <f>AR$76*'7. INPUT O&amp;N UC'!$L356*'7. INPUT O&amp;N UC'!$M356</f>
        <v>0</v>
      </c>
      <c r="AS157" s="297">
        <f>AS$76*'7. INPUT O&amp;N UC'!$L356*'7. INPUT O&amp;N UC'!$M356</f>
        <v>0</v>
      </c>
      <c r="AT157" s="297">
        <f>AT$76*'7. INPUT O&amp;N UC'!$L356*'7. INPUT O&amp;N UC'!$M356</f>
        <v>0</v>
      </c>
      <c r="AU157" s="297">
        <f>AU$76*'7. INPUT O&amp;N UC'!$L356*'7. INPUT O&amp;N UC'!$M356</f>
        <v>0</v>
      </c>
      <c r="AV157" s="297">
        <f>AV$76*'7. INPUT O&amp;N UC'!$L356*'7. INPUT O&amp;N UC'!$M356</f>
        <v>0</v>
      </c>
      <c r="AW157" s="297">
        <f>AW$76*'7. INPUT O&amp;N UC'!$L356*'7. INPUT O&amp;N UC'!$M356</f>
        <v>0</v>
      </c>
      <c r="AX157" s="297">
        <f>AX$76*'7. INPUT O&amp;N UC'!$L356*'7. INPUT O&amp;N UC'!$M356</f>
        <v>0</v>
      </c>
      <c r="AY157" s="297">
        <f>AY$76*'7. INPUT O&amp;N UC'!$L356*'7. INPUT O&amp;N UC'!$M356</f>
        <v>0</v>
      </c>
      <c r="AZ157" s="297">
        <f>AZ$76*'7. INPUT O&amp;N UC'!$L356*'7. INPUT O&amp;N UC'!$M356</f>
        <v>0</v>
      </c>
      <c r="BA157" s="297">
        <f>BA$76*'7. INPUT O&amp;N UC'!$L356*'7. INPUT O&amp;N UC'!$M356</f>
        <v>0</v>
      </c>
      <c r="BB157" s="297">
        <f>BB$76*'7. INPUT O&amp;N UC'!$L356*'7. INPUT O&amp;N UC'!$M356</f>
        <v>0</v>
      </c>
      <c r="BC157" s="297">
        <f>BC$76*'7. INPUT O&amp;N UC'!$L356*'7. INPUT O&amp;N UC'!$M356</f>
        <v>0</v>
      </c>
      <c r="BD157" s="297">
        <f>BD$76*'7. INPUT O&amp;N UC'!$L356*'7. INPUT O&amp;N UC'!$M356</f>
        <v>0</v>
      </c>
      <c r="BE157" s="297">
        <f>BE$76*'7. INPUT O&amp;N UC'!$L356*'7. INPUT O&amp;N UC'!$M356</f>
        <v>0</v>
      </c>
      <c r="BF157" s="297">
        <f>BF$76*'7. INPUT O&amp;N UC'!$L356*'7. INPUT O&amp;N UC'!$M356</f>
        <v>0</v>
      </c>
      <c r="BG157" s="297">
        <f>BG$76*'7. INPUT O&amp;N UC'!$L356*'7. INPUT O&amp;N UC'!$M356</f>
        <v>0</v>
      </c>
      <c r="BH157" s="297">
        <f>BH$76*'7. INPUT O&amp;N UC'!$L356*'7. INPUT O&amp;N UC'!$M356</f>
        <v>0</v>
      </c>
      <c r="BI157" s="297">
        <f>BI$76*'7. INPUT O&amp;N UC'!$L356*'7. INPUT O&amp;N UC'!$M356</f>
        <v>0</v>
      </c>
      <c r="BJ157" s="297">
        <f>BJ$76*'7. INPUT O&amp;N UC'!$L356*'7. INPUT O&amp;N UC'!$M356</f>
        <v>0</v>
      </c>
      <c r="BK157" s="297">
        <f>BK$76*'7. INPUT O&amp;N UC'!$L356*'7. INPUT O&amp;N UC'!$M356</f>
        <v>0</v>
      </c>
      <c r="BL157" s="297">
        <f>BL$76*'7. INPUT O&amp;N UC'!$L356*'7. INPUT O&amp;N UC'!$M356</f>
        <v>0</v>
      </c>
      <c r="BM157" s="297">
        <f>BM$76*'7. INPUT O&amp;N UC'!$L356*'7. INPUT O&amp;N UC'!$M356</f>
        <v>0</v>
      </c>
      <c r="BN157" s="297">
        <f>BN$76*'7. INPUT O&amp;N UC'!$L356*'7. INPUT O&amp;N UC'!$M356</f>
        <v>0</v>
      </c>
      <c r="BO157" s="297">
        <f>BO$76*'7. INPUT O&amp;N UC'!$L356*'7. INPUT O&amp;N UC'!$M356</f>
        <v>0</v>
      </c>
      <c r="BP157" s="297">
        <f>BP$76*'7. INPUT O&amp;N UC'!$L356*'7. INPUT O&amp;N UC'!$M356</f>
        <v>0</v>
      </c>
      <c r="BQ157" s="297">
        <f>BQ$76*'7. INPUT O&amp;N UC'!$L356*'7. INPUT O&amp;N UC'!$M356</f>
        <v>0</v>
      </c>
      <c r="BR157" s="297">
        <f>BR$76*'7. INPUT O&amp;N UC'!$L356*'7. INPUT O&amp;N UC'!$M356</f>
        <v>0</v>
      </c>
      <c r="BS157" s="297">
        <f>BS$76*'7. INPUT O&amp;N UC'!$L356*'7. INPUT O&amp;N UC'!$M356</f>
        <v>0</v>
      </c>
    </row>
    <row r="158" spans="1:71" s="80" customFormat="1" outlineLevel="2">
      <c r="B158" s="367" t="str">
        <f>'7. INPUT O&amp;N UC'!D357</f>
        <v>O&amp;N UC-7.1.3-Item #3</v>
      </c>
      <c r="C158" s="367" t="str">
        <f>'7. INPUT O&amp;N UC'!F357</f>
        <v>Alarming Sounds - Microphones</v>
      </c>
      <c r="D158"/>
      <c r="E158" s="297">
        <f t="shared" si="107"/>
        <v>49.999999999999993</v>
      </c>
      <c r="F158" s="297">
        <f t="shared" si="108"/>
        <v>49.999999999999993</v>
      </c>
      <c r="G158" s="297">
        <f t="shared" si="109"/>
        <v>0</v>
      </c>
      <c r="H158" s="297">
        <f t="shared" si="110"/>
        <v>0</v>
      </c>
      <c r="I158" s="297">
        <f t="shared" si="111"/>
        <v>0</v>
      </c>
      <c r="J158" s="297">
        <f t="shared" si="112"/>
        <v>0</v>
      </c>
      <c r="K158"/>
      <c r="L158" s="297">
        <f>L$76*'7. INPUT O&amp;N UC'!$L357*'7. INPUT O&amp;N UC'!$M357</f>
        <v>0</v>
      </c>
      <c r="M158" s="297">
        <f>M$76*'7. INPUT O&amp;N UC'!$L357*'7. INPUT O&amp;N UC'!$M357</f>
        <v>16.666666666666664</v>
      </c>
      <c r="N158" s="297">
        <f>N$76*'7. INPUT O&amp;N UC'!$L357*'7. INPUT O&amp;N UC'!$M357</f>
        <v>16.666666666666664</v>
      </c>
      <c r="O158" s="297">
        <f>O$76*'7. INPUT O&amp;N UC'!$L357*'7. INPUT O&amp;N UC'!$M357</f>
        <v>16.666666666666664</v>
      </c>
      <c r="P158" s="297">
        <f>P$76*'7. INPUT O&amp;N UC'!$L357*'7. INPUT O&amp;N UC'!$M357</f>
        <v>0</v>
      </c>
      <c r="Q158" s="297">
        <f>Q$76*'7. INPUT O&amp;N UC'!$L357*'7. INPUT O&amp;N UC'!$M357</f>
        <v>0</v>
      </c>
      <c r="R158" s="297">
        <f>R$76*'7. INPUT O&amp;N UC'!$L357*'7. INPUT O&amp;N UC'!$M357</f>
        <v>0</v>
      </c>
      <c r="S158" s="297">
        <f>S$76*'7. INPUT O&amp;N UC'!$L357*'7. INPUT O&amp;N UC'!$M357</f>
        <v>0</v>
      </c>
      <c r="T158" s="297">
        <f>T$76*'7. INPUT O&amp;N UC'!$L357*'7. INPUT O&amp;N UC'!$M357</f>
        <v>0</v>
      </c>
      <c r="U158" s="297">
        <f>U$76*'7. INPUT O&amp;N UC'!$L357*'7. INPUT O&amp;N UC'!$M357</f>
        <v>0</v>
      </c>
      <c r="V158" s="297">
        <f>V$76*'7. INPUT O&amp;N UC'!$L357*'7. INPUT O&amp;N UC'!$M357</f>
        <v>0</v>
      </c>
      <c r="W158" s="297">
        <f>W$76*'7. INPUT O&amp;N UC'!$L357*'7. INPUT O&amp;N UC'!$M357</f>
        <v>0</v>
      </c>
      <c r="X158" s="297">
        <f>X$76*'7. INPUT O&amp;N UC'!$L357*'7. INPUT O&amp;N UC'!$M357</f>
        <v>0</v>
      </c>
      <c r="Y158" s="297">
        <f>Y$76*'7. INPUT O&amp;N UC'!$L357*'7. INPUT O&amp;N UC'!$M357</f>
        <v>0</v>
      </c>
      <c r="Z158" s="297">
        <f>Z$76*'7. INPUT O&amp;N UC'!$L357*'7. INPUT O&amp;N UC'!$M357</f>
        <v>0</v>
      </c>
      <c r="AA158" s="297">
        <f>AA$76*'7. INPUT O&amp;N UC'!$L357*'7. INPUT O&amp;N UC'!$M357</f>
        <v>0</v>
      </c>
      <c r="AB158" s="297">
        <f>AB$76*'7. INPUT O&amp;N UC'!$L357*'7. INPUT O&amp;N UC'!$M357</f>
        <v>0</v>
      </c>
      <c r="AC158" s="297">
        <f>AC$76*'7. INPUT O&amp;N UC'!$L357*'7. INPUT O&amp;N UC'!$M357</f>
        <v>0</v>
      </c>
      <c r="AD158" s="297">
        <f>AD$76*'7. INPUT O&amp;N UC'!$L357*'7. INPUT O&amp;N UC'!$M357</f>
        <v>0</v>
      </c>
      <c r="AE158" s="297">
        <f>AE$76*'7. INPUT O&amp;N UC'!$L357*'7. INPUT O&amp;N UC'!$M357</f>
        <v>0</v>
      </c>
      <c r="AF158" s="297">
        <f>AF$76*'7. INPUT O&amp;N UC'!$L357*'7. INPUT O&amp;N UC'!$M357</f>
        <v>0</v>
      </c>
      <c r="AG158" s="297">
        <f>AG$76*'7. INPUT O&amp;N UC'!$L357*'7. INPUT O&amp;N UC'!$M357</f>
        <v>0</v>
      </c>
      <c r="AH158" s="297">
        <f>AH$76*'7. INPUT O&amp;N UC'!$L357*'7. INPUT O&amp;N UC'!$M357</f>
        <v>0</v>
      </c>
      <c r="AI158" s="297">
        <f>AI$76*'7. INPUT O&amp;N UC'!$L357*'7. INPUT O&amp;N UC'!$M357</f>
        <v>0</v>
      </c>
      <c r="AJ158" s="297">
        <f>AJ$76*'7. INPUT O&amp;N UC'!$L357*'7. INPUT O&amp;N UC'!$M357</f>
        <v>0</v>
      </c>
      <c r="AK158" s="297">
        <f>AK$76*'7. INPUT O&amp;N UC'!$L357*'7. INPUT O&amp;N UC'!$M357</f>
        <v>0</v>
      </c>
      <c r="AL158" s="297">
        <f>AL$76*'7. INPUT O&amp;N UC'!$L357*'7. INPUT O&amp;N UC'!$M357</f>
        <v>0</v>
      </c>
      <c r="AM158" s="297">
        <f>AM$76*'7. INPUT O&amp;N UC'!$L357*'7. INPUT O&amp;N UC'!$M357</f>
        <v>0</v>
      </c>
      <c r="AN158" s="297">
        <f>AN$76*'7. INPUT O&amp;N UC'!$L357*'7. INPUT O&amp;N UC'!$M357</f>
        <v>0</v>
      </c>
      <c r="AO158" s="297">
        <f>AO$76*'7. INPUT O&amp;N UC'!$L357*'7. INPUT O&amp;N UC'!$M357</f>
        <v>0</v>
      </c>
      <c r="AP158" s="297">
        <f>AP$76*'7. INPUT O&amp;N UC'!$L357*'7. INPUT O&amp;N UC'!$M357</f>
        <v>0</v>
      </c>
      <c r="AQ158" s="297">
        <f>AQ$76*'7. INPUT O&amp;N UC'!$L357*'7. INPUT O&amp;N UC'!$M357</f>
        <v>0</v>
      </c>
      <c r="AR158" s="297">
        <f>AR$76*'7. INPUT O&amp;N UC'!$L357*'7. INPUT O&amp;N UC'!$M357</f>
        <v>0</v>
      </c>
      <c r="AS158" s="297">
        <f>AS$76*'7. INPUT O&amp;N UC'!$L357*'7. INPUT O&amp;N UC'!$M357</f>
        <v>0</v>
      </c>
      <c r="AT158" s="297">
        <f>AT$76*'7. INPUT O&amp;N UC'!$L357*'7. INPUT O&amp;N UC'!$M357</f>
        <v>0</v>
      </c>
      <c r="AU158" s="297">
        <f>AU$76*'7. INPUT O&amp;N UC'!$L357*'7. INPUT O&amp;N UC'!$M357</f>
        <v>0</v>
      </c>
      <c r="AV158" s="297">
        <f>AV$76*'7. INPUT O&amp;N UC'!$L357*'7. INPUT O&amp;N UC'!$M357</f>
        <v>0</v>
      </c>
      <c r="AW158" s="297">
        <f>AW$76*'7. INPUT O&amp;N UC'!$L357*'7. INPUT O&amp;N UC'!$M357</f>
        <v>0</v>
      </c>
      <c r="AX158" s="297">
        <f>AX$76*'7. INPUT O&amp;N UC'!$L357*'7. INPUT O&amp;N UC'!$M357</f>
        <v>0</v>
      </c>
      <c r="AY158" s="297">
        <f>AY$76*'7. INPUT O&amp;N UC'!$L357*'7. INPUT O&amp;N UC'!$M357</f>
        <v>0</v>
      </c>
      <c r="AZ158" s="297">
        <f>AZ$76*'7. INPUT O&amp;N UC'!$L357*'7. INPUT O&amp;N UC'!$M357</f>
        <v>0</v>
      </c>
      <c r="BA158" s="297">
        <f>BA$76*'7. INPUT O&amp;N UC'!$L357*'7. INPUT O&amp;N UC'!$M357</f>
        <v>0</v>
      </c>
      <c r="BB158" s="297">
        <f>BB$76*'7. INPUT O&amp;N UC'!$L357*'7. INPUT O&amp;N UC'!$M357</f>
        <v>0</v>
      </c>
      <c r="BC158" s="297">
        <f>BC$76*'7. INPUT O&amp;N UC'!$L357*'7. INPUT O&amp;N UC'!$M357</f>
        <v>0</v>
      </c>
      <c r="BD158" s="297">
        <f>BD$76*'7. INPUT O&amp;N UC'!$L357*'7. INPUT O&amp;N UC'!$M357</f>
        <v>0</v>
      </c>
      <c r="BE158" s="297">
        <f>BE$76*'7. INPUT O&amp;N UC'!$L357*'7. INPUT O&amp;N UC'!$M357</f>
        <v>0</v>
      </c>
      <c r="BF158" s="297">
        <f>BF$76*'7. INPUT O&amp;N UC'!$L357*'7. INPUT O&amp;N UC'!$M357</f>
        <v>0</v>
      </c>
      <c r="BG158" s="297">
        <f>BG$76*'7. INPUT O&amp;N UC'!$L357*'7. INPUT O&amp;N UC'!$M357</f>
        <v>0</v>
      </c>
      <c r="BH158" s="297">
        <f>BH$76*'7. INPUT O&amp;N UC'!$L357*'7. INPUT O&amp;N UC'!$M357</f>
        <v>0</v>
      </c>
      <c r="BI158" s="297">
        <f>BI$76*'7. INPUT O&amp;N UC'!$L357*'7. INPUT O&amp;N UC'!$M357</f>
        <v>0</v>
      </c>
      <c r="BJ158" s="297">
        <f>BJ$76*'7. INPUT O&amp;N UC'!$L357*'7. INPUT O&amp;N UC'!$M357</f>
        <v>0</v>
      </c>
      <c r="BK158" s="297">
        <f>BK$76*'7. INPUT O&amp;N UC'!$L357*'7. INPUT O&amp;N UC'!$M357</f>
        <v>0</v>
      </c>
      <c r="BL158" s="297">
        <f>BL$76*'7. INPUT O&amp;N UC'!$L357*'7. INPUT O&amp;N UC'!$M357</f>
        <v>0</v>
      </c>
      <c r="BM158" s="297">
        <f>BM$76*'7. INPUT O&amp;N UC'!$L357*'7. INPUT O&amp;N UC'!$M357</f>
        <v>0</v>
      </c>
      <c r="BN158" s="297">
        <f>BN$76*'7. INPUT O&amp;N UC'!$L357*'7. INPUT O&amp;N UC'!$M357</f>
        <v>0</v>
      </c>
      <c r="BO158" s="297">
        <f>BO$76*'7. INPUT O&amp;N UC'!$L357*'7. INPUT O&amp;N UC'!$M357</f>
        <v>0</v>
      </c>
      <c r="BP158" s="297">
        <f>BP$76*'7. INPUT O&amp;N UC'!$L357*'7. INPUT O&amp;N UC'!$M357</f>
        <v>0</v>
      </c>
      <c r="BQ158" s="297">
        <f>BQ$76*'7. INPUT O&amp;N UC'!$L357*'7. INPUT O&amp;N UC'!$M357</f>
        <v>0</v>
      </c>
      <c r="BR158" s="297">
        <f>BR$76*'7. INPUT O&amp;N UC'!$L357*'7. INPUT O&amp;N UC'!$M357</f>
        <v>0</v>
      </c>
      <c r="BS158" s="297">
        <f>BS$76*'7. INPUT O&amp;N UC'!$L357*'7. INPUT O&amp;N UC'!$M357</f>
        <v>0</v>
      </c>
    </row>
    <row r="159" spans="1:71" s="80" customFormat="1" outlineLevel="2">
      <c r="B159" s="367" t="str">
        <f>'7. INPUT O&amp;N UC'!D358</f>
        <v>O&amp;N UC-7.1.3-Item #4</v>
      </c>
      <c r="C159" s="367">
        <f>'7. INPUT O&amp;N UC'!F358</f>
        <v>0</v>
      </c>
      <c r="D159"/>
      <c r="E159" s="297">
        <f t="shared" si="107"/>
        <v>49.999999999999993</v>
      </c>
      <c r="F159" s="297">
        <f t="shared" si="108"/>
        <v>49.999999999999993</v>
      </c>
      <c r="G159" s="297">
        <f t="shared" si="109"/>
        <v>0</v>
      </c>
      <c r="H159" s="297">
        <f t="shared" si="110"/>
        <v>0</v>
      </c>
      <c r="I159" s="297">
        <f t="shared" si="111"/>
        <v>0</v>
      </c>
      <c r="J159" s="297">
        <f t="shared" si="112"/>
        <v>0</v>
      </c>
      <c r="K159"/>
      <c r="L159" s="297">
        <f>L$76*'7. INPUT O&amp;N UC'!$L358*'7. INPUT O&amp;N UC'!$M358</f>
        <v>0</v>
      </c>
      <c r="M159" s="297">
        <f>M$76*'7. INPUT O&amp;N UC'!$L358*'7. INPUT O&amp;N UC'!$M358</f>
        <v>16.666666666666664</v>
      </c>
      <c r="N159" s="297">
        <f>N$76*'7. INPUT O&amp;N UC'!$L358*'7. INPUT O&amp;N UC'!$M358</f>
        <v>16.666666666666664</v>
      </c>
      <c r="O159" s="297">
        <f>O$76*'7. INPUT O&amp;N UC'!$L358*'7. INPUT O&amp;N UC'!$M358</f>
        <v>16.666666666666664</v>
      </c>
      <c r="P159" s="297">
        <f>P$76*'7. INPUT O&amp;N UC'!$L358*'7. INPUT O&amp;N UC'!$M358</f>
        <v>0</v>
      </c>
      <c r="Q159" s="297">
        <f>Q$76*'7. INPUT O&amp;N UC'!$L358*'7. INPUT O&amp;N UC'!$M358</f>
        <v>0</v>
      </c>
      <c r="R159" s="297">
        <f>R$76*'7. INPUT O&amp;N UC'!$L358*'7. INPUT O&amp;N UC'!$M358</f>
        <v>0</v>
      </c>
      <c r="S159" s="297">
        <f>S$76*'7. INPUT O&amp;N UC'!$L358*'7. INPUT O&amp;N UC'!$M358</f>
        <v>0</v>
      </c>
      <c r="T159" s="297">
        <f>T$76*'7. INPUT O&amp;N UC'!$L358*'7. INPUT O&amp;N UC'!$M358</f>
        <v>0</v>
      </c>
      <c r="U159" s="297">
        <f>U$76*'7. INPUT O&amp;N UC'!$L358*'7. INPUT O&amp;N UC'!$M358</f>
        <v>0</v>
      </c>
      <c r="V159" s="297">
        <f>V$76*'7. INPUT O&amp;N UC'!$L358*'7. INPUT O&amp;N UC'!$M358</f>
        <v>0</v>
      </c>
      <c r="W159" s="297">
        <f>W$76*'7. INPUT O&amp;N UC'!$L358*'7. INPUT O&amp;N UC'!$M358</f>
        <v>0</v>
      </c>
      <c r="X159" s="297">
        <f>X$76*'7. INPUT O&amp;N UC'!$L358*'7. INPUT O&amp;N UC'!$M358</f>
        <v>0</v>
      </c>
      <c r="Y159" s="297">
        <f>Y$76*'7. INPUT O&amp;N UC'!$L358*'7. INPUT O&amp;N UC'!$M358</f>
        <v>0</v>
      </c>
      <c r="Z159" s="297">
        <f>Z$76*'7. INPUT O&amp;N UC'!$L358*'7. INPUT O&amp;N UC'!$M358</f>
        <v>0</v>
      </c>
      <c r="AA159" s="297">
        <f>AA$76*'7. INPUT O&amp;N UC'!$L358*'7. INPUT O&amp;N UC'!$M358</f>
        <v>0</v>
      </c>
      <c r="AB159" s="297">
        <f>AB$76*'7. INPUT O&amp;N UC'!$L358*'7. INPUT O&amp;N UC'!$M358</f>
        <v>0</v>
      </c>
      <c r="AC159" s="297">
        <f>AC$76*'7. INPUT O&amp;N UC'!$L358*'7. INPUT O&amp;N UC'!$M358</f>
        <v>0</v>
      </c>
      <c r="AD159" s="297">
        <f>AD$76*'7. INPUT O&amp;N UC'!$L358*'7. INPUT O&amp;N UC'!$M358</f>
        <v>0</v>
      </c>
      <c r="AE159" s="297">
        <f>AE$76*'7. INPUT O&amp;N UC'!$L358*'7. INPUT O&amp;N UC'!$M358</f>
        <v>0</v>
      </c>
      <c r="AF159" s="297">
        <f>AF$76*'7. INPUT O&amp;N UC'!$L358*'7. INPUT O&amp;N UC'!$M358</f>
        <v>0</v>
      </c>
      <c r="AG159" s="297">
        <f>AG$76*'7. INPUT O&amp;N UC'!$L358*'7. INPUT O&amp;N UC'!$M358</f>
        <v>0</v>
      </c>
      <c r="AH159" s="297">
        <f>AH$76*'7. INPUT O&amp;N UC'!$L358*'7. INPUT O&amp;N UC'!$M358</f>
        <v>0</v>
      </c>
      <c r="AI159" s="297">
        <f>AI$76*'7. INPUT O&amp;N UC'!$L358*'7. INPUT O&amp;N UC'!$M358</f>
        <v>0</v>
      </c>
      <c r="AJ159" s="297">
        <f>AJ$76*'7. INPUT O&amp;N UC'!$L358*'7. INPUT O&amp;N UC'!$M358</f>
        <v>0</v>
      </c>
      <c r="AK159" s="297">
        <f>AK$76*'7. INPUT O&amp;N UC'!$L358*'7. INPUT O&amp;N UC'!$M358</f>
        <v>0</v>
      </c>
      <c r="AL159" s="297">
        <f>AL$76*'7. INPUT O&amp;N UC'!$L358*'7. INPUT O&amp;N UC'!$M358</f>
        <v>0</v>
      </c>
      <c r="AM159" s="297">
        <f>AM$76*'7. INPUT O&amp;N UC'!$L358*'7. INPUT O&amp;N UC'!$M358</f>
        <v>0</v>
      </c>
      <c r="AN159" s="297">
        <f>AN$76*'7. INPUT O&amp;N UC'!$L358*'7. INPUT O&amp;N UC'!$M358</f>
        <v>0</v>
      </c>
      <c r="AO159" s="297">
        <f>AO$76*'7. INPUT O&amp;N UC'!$L358*'7. INPUT O&amp;N UC'!$M358</f>
        <v>0</v>
      </c>
      <c r="AP159" s="297">
        <f>AP$76*'7. INPUT O&amp;N UC'!$L358*'7. INPUT O&amp;N UC'!$M358</f>
        <v>0</v>
      </c>
      <c r="AQ159" s="297">
        <f>AQ$76*'7. INPUT O&amp;N UC'!$L358*'7. INPUT O&amp;N UC'!$M358</f>
        <v>0</v>
      </c>
      <c r="AR159" s="297">
        <f>AR$76*'7. INPUT O&amp;N UC'!$L358*'7. INPUT O&amp;N UC'!$M358</f>
        <v>0</v>
      </c>
      <c r="AS159" s="297">
        <f>AS$76*'7. INPUT O&amp;N UC'!$L358*'7. INPUT O&amp;N UC'!$M358</f>
        <v>0</v>
      </c>
      <c r="AT159" s="297">
        <f>AT$76*'7. INPUT O&amp;N UC'!$L358*'7. INPUT O&amp;N UC'!$M358</f>
        <v>0</v>
      </c>
      <c r="AU159" s="297">
        <f>AU$76*'7. INPUT O&amp;N UC'!$L358*'7. INPUT O&amp;N UC'!$M358</f>
        <v>0</v>
      </c>
      <c r="AV159" s="297">
        <f>AV$76*'7. INPUT O&amp;N UC'!$L358*'7. INPUT O&amp;N UC'!$M358</f>
        <v>0</v>
      </c>
      <c r="AW159" s="297">
        <f>AW$76*'7. INPUT O&amp;N UC'!$L358*'7. INPUT O&amp;N UC'!$M358</f>
        <v>0</v>
      </c>
      <c r="AX159" s="297">
        <f>AX$76*'7. INPUT O&amp;N UC'!$L358*'7. INPUT O&amp;N UC'!$M358</f>
        <v>0</v>
      </c>
      <c r="AY159" s="297">
        <f>AY$76*'7. INPUT O&amp;N UC'!$L358*'7. INPUT O&amp;N UC'!$M358</f>
        <v>0</v>
      </c>
      <c r="AZ159" s="297">
        <f>AZ$76*'7. INPUT O&amp;N UC'!$L358*'7. INPUT O&amp;N UC'!$M358</f>
        <v>0</v>
      </c>
      <c r="BA159" s="297">
        <f>BA$76*'7. INPUT O&amp;N UC'!$L358*'7. INPUT O&amp;N UC'!$M358</f>
        <v>0</v>
      </c>
      <c r="BB159" s="297">
        <f>BB$76*'7. INPUT O&amp;N UC'!$L358*'7. INPUT O&amp;N UC'!$M358</f>
        <v>0</v>
      </c>
      <c r="BC159" s="297">
        <f>BC$76*'7. INPUT O&amp;N UC'!$L358*'7. INPUT O&amp;N UC'!$M358</f>
        <v>0</v>
      </c>
      <c r="BD159" s="297">
        <f>BD$76*'7. INPUT O&amp;N UC'!$L358*'7. INPUT O&amp;N UC'!$M358</f>
        <v>0</v>
      </c>
      <c r="BE159" s="297">
        <f>BE$76*'7. INPUT O&amp;N UC'!$L358*'7. INPUT O&amp;N UC'!$M358</f>
        <v>0</v>
      </c>
      <c r="BF159" s="297">
        <f>BF$76*'7. INPUT O&amp;N UC'!$L358*'7. INPUT O&amp;N UC'!$M358</f>
        <v>0</v>
      </c>
      <c r="BG159" s="297">
        <f>BG$76*'7. INPUT O&amp;N UC'!$L358*'7. INPUT O&amp;N UC'!$M358</f>
        <v>0</v>
      </c>
      <c r="BH159" s="297">
        <f>BH$76*'7. INPUT O&amp;N UC'!$L358*'7. INPUT O&amp;N UC'!$M358</f>
        <v>0</v>
      </c>
      <c r="BI159" s="297">
        <f>BI$76*'7. INPUT O&amp;N UC'!$L358*'7. INPUT O&amp;N UC'!$M358</f>
        <v>0</v>
      </c>
      <c r="BJ159" s="297">
        <f>BJ$76*'7. INPUT O&amp;N UC'!$L358*'7. INPUT O&amp;N UC'!$M358</f>
        <v>0</v>
      </c>
      <c r="BK159" s="297">
        <f>BK$76*'7. INPUT O&amp;N UC'!$L358*'7. INPUT O&amp;N UC'!$M358</f>
        <v>0</v>
      </c>
      <c r="BL159" s="297">
        <f>BL$76*'7. INPUT O&amp;N UC'!$L358*'7. INPUT O&amp;N UC'!$M358</f>
        <v>0</v>
      </c>
      <c r="BM159" s="297">
        <f>BM$76*'7. INPUT O&amp;N UC'!$L358*'7. INPUT O&amp;N UC'!$M358</f>
        <v>0</v>
      </c>
      <c r="BN159" s="297">
        <f>BN$76*'7. INPUT O&amp;N UC'!$L358*'7. INPUT O&amp;N UC'!$M358</f>
        <v>0</v>
      </c>
      <c r="BO159" s="297">
        <f>BO$76*'7. INPUT O&amp;N UC'!$L358*'7. INPUT O&amp;N UC'!$M358</f>
        <v>0</v>
      </c>
      <c r="BP159" s="297">
        <f>BP$76*'7. INPUT O&amp;N UC'!$L358*'7. INPUT O&amp;N UC'!$M358</f>
        <v>0</v>
      </c>
      <c r="BQ159" s="297">
        <f>BQ$76*'7. INPUT O&amp;N UC'!$L358*'7. INPUT O&amp;N UC'!$M358</f>
        <v>0</v>
      </c>
      <c r="BR159" s="297">
        <f>BR$76*'7. INPUT O&amp;N UC'!$L358*'7. INPUT O&amp;N UC'!$M358</f>
        <v>0</v>
      </c>
      <c r="BS159" s="297">
        <f>BS$76*'7. INPUT O&amp;N UC'!$L358*'7. INPUT O&amp;N UC'!$M358</f>
        <v>0</v>
      </c>
    </row>
    <row r="160" spans="1:71" s="80" customFormat="1" outlineLevel="2">
      <c r="B160" s="367" t="str">
        <f>'7. INPUT O&amp;N UC'!D359</f>
        <v>O&amp;N UC-7.1.3-Item #5</v>
      </c>
      <c r="C160" s="367">
        <f>'7. INPUT O&amp;N UC'!F359</f>
        <v>0</v>
      </c>
      <c r="D160"/>
      <c r="E160" s="297">
        <f t="shared" si="107"/>
        <v>0</v>
      </c>
      <c r="F160" s="297">
        <f t="shared" si="108"/>
        <v>0</v>
      </c>
      <c r="G160" s="297">
        <f t="shared" si="109"/>
        <v>0</v>
      </c>
      <c r="H160" s="297">
        <f t="shared" si="110"/>
        <v>0</v>
      </c>
      <c r="I160" s="297">
        <f t="shared" si="111"/>
        <v>0</v>
      </c>
      <c r="J160" s="297">
        <f t="shared" si="112"/>
        <v>0</v>
      </c>
      <c r="K160"/>
      <c r="L160" s="297">
        <f>L$76*'7. INPUT O&amp;N UC'!$L359*'7. INPUT O&amp;N UC'!$M359</f>
        <v>0</v>
      </c>
      <c r="M160" s="297">
        <f>M$76*'7. INPUT O&amp;N UC'!$L359*'7. INPUT O&amp;N UC'!$M359</f>
        <v>0</v>
      </c>
      <c r="N160" s="297">
        <f>N$76*'7. INPUT O&amp;N UC'!$L359*'7. INPUT O&amp;N UC'!$M359</f>
        <v>0</v>
      </c>
      <c r="O160" s="297">
        <f>O$76*'7. INPUT O&amp;N UC'!$L359*'7. INPUT O&amp;N UC'!$M359</f>
        <v>0</v>
      </c>
      <c r="P160" s="297">
        <f>P$76*'7. INPUT O&amp;N UC'!$L359*'7. INPUT O&amp;N UC'!$M359</f>
        <v>0</v>
      </c>
      <c r="Q160" s="297">
        <f>Q$76*'7. INPUT O&amp;N UC'!$L359*'7. INPUT O&amp;N UC'!$M359</f>
        <v>0</v>
      </c>
      <c r="R160" s="297">
        <f>R$76*'7. INPUT O&amp;N UC'!$L359*'7. INPUT O&amp;N UC'!$M359</f>
        <v>0</v>
      </c>
      <c r="S160" s="297">
        <f>S$76*'7. INPUT O&amp;N UC'!$L359*'7. INPUT O&amp;N UC'!$M359</f>
        <v>0</v>
      </c>
      <c r="T160" s="297">
        <f>T$76*'7. INPUT O&amp;N UC'!$L359*'7. INPUT O&amp;N UC'!$M359</f>
        <v>0</v>
      </c>
      <c r="U160" s="297">
        <f>U$76*'7. INPUT O&amp;N UC'!$L359*'7. INPUT O&amp;N UC'!$M359</f>
        <v>0</v>
      </c>
      <c r="V160" s="297">
        <f>V$76*'7. INPUT O&amp;N UC'!$L359*'7. INPUT O&amp;N UC'!$M359</f>
        <v>0</v>
      </c>
      <c r="W160" s="297">
        <f>W$76*'7. INPUT O&amp;N UC'!$L359*'7. INPUT O&amp;N UC'!$M359</f>
        <v>0</v>
      </c>
      <c r="X160" s="297">
        <f>X$76*'7. INPUT O&amp;N UC'!$L359*'7. INPUT O&amp;N UC'!$M359</f>
        <v>0</v>
      </c>
      <c r="Y160" s="297">
        <f>Y$76*'7. INPUT O&amp;N UC'!$L359*'7. INPUT O&amp;N UC'!$M359</f>
        <v>0</v>
      </c>
      <c r="Z160" s="297">
        <f>Z$76*'7. INPUT O&amp;N UC'!$L359*'7. INPUT O&amp;N UC'!$M359</f>
        <v>0</v>
      </c>
      <c r="AA160" s="297">
        <f>AA$76*'7. INPUT O&amp;N UC'!$L359*'7. INPUT O&amp;N UC'!$M359</f>
        <v>0</v>
      </c>
      <c r="AB160" s="297">
        <f>AB$76*'7. INPUT O&amp;N UC'!$L359*'7. INPUT O&amp;N UC'!$M359</f>
        <v>0</v>
      </c>
      <c r="AC160" s="297">
        <f>AC$76*'7. INPUT O&amp;N UC'!$L359*'7. INPUT O&amp;N UC'!$M359</f>
        <v>0</v>
      </c>
      <c r="AD160" s="297">
        <f>AD$76*'7. INPUT O&amp;N UC'!$L359*'7. INPUT O&amp;N UC'!$M359</f>
        <v>0</v>
      </c>
      <c r="AE160" s="297">
        <f>AE$76*'7. INPUT O&amp;N UC'!$L359*'7. INPUT O&amp;N UC'!$M359</f>
        <v>0</v>
      </c>
      <c r="AF160" s="297">
        <f>AF$76*'7. INPUT O&amp;N UC'!$L359*'7. INPUT O&amp;N UC'!$M359</f>
        <v>0</v>
      </c>
      <c r="AG160" s="297">
        <f>AG$76*'7. INPUT O&amp;N UC'!$L359*'7. INPUT O&amp;N UC'!$M359</f>
        <v>0</v>
      </c>
      <c r="AH160" s="297">
        <f>AH$76*'7. INPUT O&amp;N UC'!$L359*'7. INPUT O&amp;N UC'!$M359</f>
        <v>0</v>
      </c>
      <c r="AI160" s="297">
        <f>AI$76*'7. INPUT O&amp;N UC'!$L359*'7. INPUT O&amp;N UC'!$M359</f>
        <v>0</v>
      </c>
      <c r="AJ160" s="297">
        <f>AJ$76*'7. INPUT O&amp;N UC'!$L359*'7. INPUT O&amp;N UC'!$M359</f>
        <v>0</v>
      </c>
      <c r="AK160" s="297">
        <f>AK$76*'7. INPUT O&amp;N UC'!$L359*'7. INPUT O&amp;N UC'!$M359</f>
        <v>0</v>
      </c>
      <c r="AL160" s="297">
        <f>AL$76*'7. INPUT O&amp;N UC'!$L359*'7. INPUT O&amp;N UC'!$M359</f>
        <v>0</v>
      </c>
      <c r="AM160" s="297">
        <f>AM$76*'7. INPUT O&amp;N UC'!$L359*'7. INPUT O&amp;N UC'!$M359</f>
        <v>0</v>
      </c>
      <c r="AN160" s="297">
        <f>AN$76*'7. INPUT O&amp;N UC'!$L359*'7. INPUT O&amp;N UC'!$M359</f>
        <v>0</v>
      </c>
      <c r="AO160" s="297">
        <f>AO$76*'7. INPUT O&amp;N UC'!$L359*'7. INPUT O&amp;N UC'!$M359</f>
        <v>0</v>
      </c>
      <c r="AP160" s="297">
        <f>AP$76*'7. INPUT O&amp;N UC'!$L359*'7. INPUT O&amp;N UC'!$M359</f>
        <v>0</v>
      </c>
      <c r="AQ160" s="297">
        <f>AQ$76*'7. INPUT O&amp;N UC'!$L359*'7. INPUT O&amp;N UC'!$M359</f>
        <v>0</v>
      </c>
      <c r="AR160" s="297">
        <f>AR$76*'7. INPUT O&amp;N UC'!$L359*'7. INPUT O&amp;N UC'!$M359</f>
        <v>0</v>
      </c>
      <c r="AS160" s="297">
        <f>AS$76*'7. INPUT O&amp;N UC'!$L359*'7. INPUT O&amp;N UC'!$M359</f>
        <v>0</v>
      </c>
      <c r="AT160" s="297">
        <f>AT$76*'7. INPUT O&amp;N UC'!$L359*'7. INPUT O&amp;N UC'!$M359</f>
        <v>0</v>
      </c>
      <c r="AU160" s="297">
        <f>AU$76*'7. INPUT O&amp;N UC'!$L359*'7. INPUT O&amp;N UC'!$M359</f>
        <v>0</v>
      </c>
      <c r="AV160" s="297">
        <f>AV$76*'7. INPUT O&amp;N UC'!$L359*'7. INPUT O&amp;N UC'!$M359</f>
        <v>0</v>
      </c>
      <c r="AW160" s="297">
        <f>AW$76*'7. INPUT O&amp;N UC'!$L359*'7. INPUT O&amp;N UC'!$M359</f>
        <v>0</v>
      </c>
      <c r="AX160" s="297">
        <f>AX$76*'7. INPUT O&amp;N UC'!$L359*'7. INPUT O&amp;N UC'!$M359</f>
        <v>0</v>
      </c>
      <c r="AY160" s="297">
        <f>AY$76*'7. INPUT O&amp;N UC'!$L359*'7. INPUT O&amp;N UC'!$M359</f>
        <v>0</v>
      </c>
      <c r="AZ160" s="297">
        <f>AZ$76*'7. INPUT O&amp;N UC'!$L359*'7. INPUT O&amp;N UC'!$M359</f>
        <v>0</v>
      </c>
      <c r="BA160" s="297">
        <f>BA$76*'7. INPUT O&amp;N UC'!$L359*'7. INPUT O&amp;N UC'!$M359</f>
        <v>0</v>
      </c>
      <c r="BB160" s="297">
        <f>BB$76*'7. INPUT O&amp;N UC'!$L359*'7. INPUT O&amp;N UC'!$M359</f>
        <v>0</v>
      </c>
      <c r="BC160" s="297">
        <f>BC$76*'7. INPUT O&amp;N UC'!$L359*'7. INPUT O&amp;N UC'!$M359</f>
        <v>0</v>
      </c>
      <c r="BD160" s="297">
        <f>BD$76*'7. INPUT O&amp;N UC'!$L359*'7. INPUT O&amp;N UC'!$M359</f>
        <v>0</v>
      </c>
      <c r="BE160" s="297">
        <f>BE$76*'7. INPUT O&amp;N UC'!$L359*'7. INPUT O&amp;N UC'!$M359</f>
        <v>0</v>
      </c>
      <c r="BF160" s="297">
        <f>BF$76*'7. INPUT O&amp;N UC'!$L359*'7. INPUT O&amp;N UC'!$M359</f>
        <v>0</v>
      </c>
      <c r="BG160" s="297">
        <f>BG$76*'7. INPUT O&amp;N UC'!$L359*'7. INPUT O&amp;N UC'!$M359</f>
        <v>0</v>
      </c>
      <c r="BH160" s="297">
        <f>BH$76*'7. INPUT O&amp;N UC'!$L359*'7. INPUT O&amp;N UC'!$M359</f>
        <v>0</v>
      </c>
      <c r="BI160" s="297">
        <f>BI$76*'7. INPUT O&amp;N UC'!$L359*'7. INPUT O&amp;N UC'!$M359</f>
        <v>0</v>
      </c>
      <c r="BJ160" s="297">
        <f>BJ$76*'7. INPUT O&amp;N UC'!$L359*'7. INPUT O&amp;N UC'!$M359</f>
        <v>0</v>
      </c>
      <c r="BK160" s="297">
        <f>BK$76*'7. INPUT O&amp;N UC'!$L359*'7. INPUT O&amp;N UC'!$M359</f>
        <v>0</v>
      </c>
      <c r="BL160" s="297">
        <f>BL$76*'7. INPUT O&amp;N UC'!$L359*'7. INPUT O&amp;N UC'!$M359</f>
        <v>0</v>
      </c>
      <c r="BM160" s="297">
        <f>BM$76*'7. INPUT O&amp;N UC'!$L359*'7. INPUT O&amp;N UC'!$M359</f>
        <v>0</v>
      </c>
      <c r="BN160" s="297">
        <f>BN$76*'7. INPUT O&amp;N UC'!$L359*'7. INPUT O&amp;N UC'!$M359</f>
        <v>0</v>
      </c>
      <c r="BO160" s="297">
        <f>BO$76*'7. INPUT O&amp;N UC'!$L359*'7. INPUT O&amp;N UC'!$M359</f>
        <v>0</v>
      </c>
      <c r="BP160" s="297">
        <f>BP$76*'7. INPUT O&amp;N UC'!$L359*'7. INPUT O&amp;N UC'!$M359</f>
        <v>0</v>
      </c>
      <c r="BQ160" s="297">
        <f>BQ$76*'7. INPUT O&amp;N UC'!$L359*'7. INPUT O&amp;N UC'!$M359</f>
        <v>0</v>
      </c>
      <c r="BR160" s="297">
        <f>BR$76*'7. INPUT O&amp;N UC'!$L359*'7. INPUT O&amp;N UC'!$M359</f>
        <v>0</v>
      </c>
      <c r="BS160" s="297">
        <f>BS$76*'7. INPUT O&amp;N UC'!$L359*'7. INPUT O&amp;N UC'!$M359</f>
        <v>0</v>
      </c>
    </row>
    <row r="161" spans="2:71" s="80" customFormat="1" outlineLevel="2">
      <c r="B161" s="367" t="str">
        <f>'7. INPUT O&amp;N UC'!D360</f>
        <v>O&amp;N UC-7.1.3-Item #6</v>
      </c>
      <c r="C161" s="367">
        <f>'7. INPUT O&amp;N UC'!F360</f>
        <v>0</v>
      </c>
      <c r="D161"/>
      <c r="E161" s="297">
        <f t="shared" si="107"/>
        <v>0</v>
      </c>
      <c r="F161" s="297">
        <f t="shared" si="108"/>
        <v>0</v>
      </c>
      <c r="G161" s="297">
        <f t="shared" si="109"/>
        <v>0</v>
      </c>
      <c r="H161" s="297">
        <f t="shared" si="110"/>
        <v>0</v>
      </c>
      <c r="I161" s="297">
        <f t="shared" si="111"/>
        <v>0</v>
      </c>
      <c r="J161" s="297">
        <f t="shared" si="112"/>
        <v>0</v>
      </c>
      <c r="K161"/>
      <c r="L161" s="297">
        <f>L$76*'7. INPUT O&amp;N UC'!$L360*'7. INPUT O&amp;N UC'!$M360</f>
        <v>0</v>
      </c>
      <c r="M161" s="297">
        <f>M$76*'7. INPUT O&amp;N UC'!$L360*'7. INPUT O&amp;N UC'!$M360</f>
        <v>0</v>
      </c>
      <c r="N161" s="297">
        <f>N$76*'7. INPUT O&amp;N UC'!$L360*'7. INPUT O&amp;N UC'!$M360</f>
        <v>0</v>
      </c>
      <c r="O161" s="297">
        <f>O$76*'7. INPUT O&amp;N UC'!$L360*'7. INPUT O&amp;N UC'!$M360</f>
        <v>0</v>
      </c>
      <c r="P161" s="297">
        <f>P$76*'7. INPUT O&amp;N UC'!$L360*'7. INPUT O&amp;N UC'!$M360</f>
        <v>0</v>
      </c>
      <c r="Q161" s="297">
        <f>Q$76*'7. INPUT O&amp;N UC'!$L360*'7. INPUT O&amp;N UC'!$M360</f>
        <v>0</v>
      </c>
      <c r="R161" s="297">
        <f>R$76*'7. INPUT O&amp;N UC'!$L360*'7. INPUT O&amp;N UC'!$M360</f>
        <v>0</v>
      </c>
      <c r="S161" s="297">
        <f>S$76*'7. INPUT O&amp;N UC'!$L360*'7. INPUT O&amp;N UC'!$M360</f>
        <v>0</v>
      </c>
      <c r="T161" s="297">
        <f>T$76*'7. INPUT O&amp;N UC'!$L360*'7. INPUT O&amp;N UC'!$M360</f>
        <v>0</v>
      </c>
      <c r="U161" s="297">
        <f>U$76*'7. INPUT O&amp;N UC'!$L360*'7. INPUT O&amp;N UC'!$M360</f>
        <v>0</v>
      </c>
      <c r="V161" s="297">
        <f>V$76*'7. INPUT O&amp;N UC'!$L360*'7. INPUT O&amp;N UC'!$M360</f>
        <v>0</v>
      </c>
      <c r="W161" s="297">
        <f>W$76*'7. INPUT O&amp;N UC'!$L360*'7. INPUT O&amp;N UC'!$M360</f>
        <v>0</v>
      </c>
      <c r="X161" s="297">
        <f>X$76*'7. INPUT O&amp;N UC'!$L360*'7. INPUT O&amp;N UC'!$M360</f>
        <v>0</v>
      </c>
      <c r="Y161" s="297">
        <f>Y$76*'7. INPUT O&amp;N UC'!$L360*'7. INPUT O&amp;N UC'!$M360</f>
        <v>0</v>
      </c>
      <c r="Z161" s="297">
        <f>Z$76*'7. INPUT O&amp;N UC'!$L360*'7. INPUT O&amp;N UC'!$M360</f>
        <v>0</v>
      </c>
      <c r="AA161" s="297">
        <f>AA$76*'7. INPUT O&amp;N UC'!$L360*'7. INPUT O&amp;N UC'!$M360</f>
        <v>0</v>
      </c>
      <c r="AB161" s="297">
        <f>AB$76*'7. INPUT O&amp;N UC'!$L360*'7. INPUT O&amp;N UC'!$M360</f>
        <v>0</v>
      </c>
      <c r="AC161" s="297">
        <f>AC$76*'7. INPUT O&amp;N UC'!$L360*'7. INPUT O&amp;N UC'!$M360</f>
        <v>0</v>
      </c>
      <c r="AD161" s="297">
        <f>AD$76*'7. INPUT O&amp;N UC'!$L360*'7. INPUT O&amp;N UC'!$M360</f>
        <v>0</v>
      </c>
      <c r="AE161" s="297">
        <f>AE$76*'7. INPUT O&amp;N UC'!$L360*'7. INPUT O&amp;N UC'!$M360</f>
        <v>0</v>
      </c>
      <c r="AF161" s="297">
        <f>AF$76*'7. INPUT O&amp;N UC'!$L360*'7. INPUT O&amp;N UC'!$M360</f>
        <v>0</v>
      </c>
      <c r="AG161" s="297">
        <f>AG$76*'7. INPUT O&amp;N UC'!$L360*'7. INPUT O&amp;N UC'!$M360</f>
        <v>0</v>
      </c>
      <c r="AH161" s="297">
        <f>AH$76*'7. INPUT O&amp;N UC'!$L360*'7. INPUT O&amp;N UC'!$M360</f>
        <v>0</v>
      </c>
      <c r="AI161" s="297">
        <f>AI$76*'7. INPUT O&amp;N UC'!$L360*'7. INPUT O&amp;N UC'!$M360</f>
        <v>0</v>
      </c>
      <c r="AJ161" s="297">
        <f>AJ$76*'7. INPUT O&amp;N UC'!$L360*'7. INPUT O&amp;N UC'!$M360</f>
        <v>0</v>
      </c>
      <c r="AK161" s="297">
        <f>AK$76*'7. INPUT O&amp;N UC'!$L360*'7. INPUT O&amp;N UC'!$M360</f>
        <v>0</v>
      </c>
      <c r="AL161" s="297">
        <f>AL$76*'7. INPUT O&amp;N UC'!$L360*'7. INPUT O&amp;N UC'!$M360</f>
        <v>0</v>
      </c>
      <c r="AM161" s="297">
        <f>AM$76*'7. INPUT O&amp;N UC'!$L360*'7. INPUT O&amp;N UC'!$M360</f>
        <v>0</v>
      </c>
      <c r="AN161" s="297">
        <f>AN$76*'7. INPUT O&amp;N UC'!$L360*'7. INPUT O&amp;N UC'!$M360</f>
        <v>0</v>
      </c>
      <c r="AO161" s="297">
        <f>AO$76*'7. INPUT O&amp;N UC'!$L360*'7. INPUT O&amp;N UC'!$M360</f>
        <v>0</v>
      </c>
      <c r="AP161" s="297">
        <f>AP$76*'7. INPUT O&amp;N UC'!$L360*'7. INPUT O&amp;N UC'!$M360</f>
        <v>0</v>
      </c>
      <c r="AQ161" s="297">
        <f>AQ$76*'7. INPUT O&amp;N UC'!$L360*'7. INPUT O&amp;N UC'!$M360</f>
        <v>0</v>
      </c>
      <c r="AR161" s="297">
        <f>AR$76*'7. INPUT O&amp;N UC'!$L360*'7. INPUT O&amp;N UC'!$M360</f>
        <v>0</v>
      </c>
      <c r="AS161" s="297">
        <f>AS$76*'7. INPUT O&amp;N UC'!$L360*'7. INPUT O&amp;N UC'!$M360</f>
        <v>0</v>
      </c>
      <c r="AT161" s="297">
        <f>AT$76*'7. INPUT O&amp;N UC'!$L360*'7. INPUT O&amp;N UC'!$M360</f>
        <v>0</v>
      </c>
      <c r="AU161" s="297">
        <f>AU$76*'7. INPUT O&amp;N UC'!$L360*'7. INPUT O&amp;N UC'!$M360</f>
        <v>0</v>
      </c>
      <c r="AV161" s="297">
        <f>AV$76*'7. INPUT O&amp;N UC'!$L360*'7. INPUT O&amp;N UC'!$M360</f>
        <v>0</v>
      </c>
      <c r="AW161" s="297">
        <f>AW$76*'7. INPUT O&amp;N UC'!$L360*'7. INPUT O&amp;N UC'!$M360</f>
        <v>0</v>
      </c>
      <c r="AX161" s="297">
        <f>AX$76*'7. INPUT O&amp;N UC'!$L360*'7. INPUT O&amp;N UC'!$M360</f>
        <v>0</v>
      </c>
      <c r="AY161" s="297">
        <f>AY$76*'7. INPUT O&amp;N UC'!$L360*'7. INPUT O&amp;N UC'!$M360</f>
        <v>0</v>
      </c>
      <c r="AZ161" s="297">
        <f>AZ$76*'7. INPUT O&amp;N UC'!$L360*'7. INPUT O&amp;N UC'!$M360</f>
        <v>0</v>
      </c>
      <c r="BA161" s="297">
        <f>BA$76*'7. INPUT O&amp;N UC'!$L360*'7. INPUT O&amp;N UC'!$M360</f>
        <v>0</v>
      </c>
      <c r="BB161" s="297">
        <f>BB$76*'7. INPUT O&amp;N UC'!$L360*'7. INPUT O&amp;N UC'!$M360</f>
        <v>0</v>
      </c>
      <c r="BC161" s="297">
        <f>BC$76*'7. INPUT O&amp;N UC'!$L360*'7. INPUT O&amp;N UC'!$M360</f>
        <v>0</v>
      </c>
      <c r="BD161" s="297">
        <f>BD$76*'7. INPUT O&amp;N UC'!$L360*'7. INPUT O&amp;N UC'!$M360</f>
        <v>0</v>
      </c>
      <c r="BE161" s="297">
        <f>BE$76*'7. INPUT O&amp;N UC'!$L360*'7. INPUT O&amp;N UC'!$M360</f>
        <v>0</v>
      </c>
      <c r="BF161" s="297">
        <f>BF$76*'7. INPUT O&amp;N UC'!$L360*'7. INPUT O&amp;N UC'!$M360</f>
        <v>0</v>
      </c>
      <c r="BG161" s="297">
        <f>BG$76*'7. INPUT O&amp;N UC'!$L360*'7. INPUT O&amp;N UC'!$M360</f>
        <v>0</v>
      </c>
      <c r="BH161" s="297">
        <f>BH$76*'7. INPUT O&amp;N UC'!$L360*'7. INPUT O&amp;N UC'!$M360</f>
        <v>0</v>
      </c>
      <c r="BI161" s="297">
        <f>BI$76*'7. INPUT O&amp;N UC'!$L360*'7. INPUT O&amp;N UC'!$M360</f>
        <v>0</v>
      </c>
      <c r="BJ161" s="297">
        <f>BJ$76*'7. INPUT O&amp;N UC'!$L360*'7. INPUT O&amp;N UC'!$M360</f>
        <v>0</v>
      </c>
      <c r="BK161" s="297">
        <f>BK$76*'7. INPUT O&amp;N UC'!$L360*'7. INPUT O&amp;N UC'!$M360</f>
        <v>0</v>
      </c>
      <c r="BL161" s="297">
        <f>BL$76*'7. INPUT O&amp;N UC'!$L360*'7. INPUT O&amp;N UC'!$M360</f>
        <v>0</v>
      </c>
      <c r="BM161" s="297">
        <f>BM$76*'7. INPUT O&amp;N UC'!$L360*'7. INPUT O&amp;N UC'!$M360</f>
        <v>0</v>
      </c>
      <c r="BN161" s="297">
        <f>BN$76*'7. INPUT O&amp;N UC'!$L360*'7. INPUT O&amp;N UC'!$M360</f>
        <v>0</v>
      </c>
      <c r="BO161" s="297">
        <f>BO$76*'7. INPUT O&amp;N UC'!$L360*'7. INPUT O&amp;N UC'!$M360</f>
        <v>0</v>
      </c>
      <c r="BP161" s="297">
        <f>BP$76*'7. INPUT O&amp;N UC'!$L360*'7. INPUT O&amp;N UC'!$M360</f>
        <v>0</v>
      </c>
      <c r="BQ161" s="297">
        <f>BQ$76*'7. INPUT O&amp;N UC'!$L360*'7. INPUT O&amp;N UC'!$M360</f>
        <v>0</v>
      </c>
      <c r="BR161" s="297">
        <f>BR$76*'7. INPUT O&amp;N UC'!$L360*'7. INPUT O&amp;N UC'!$M360</f>
        <v>0</v>
      </c>
      <c r="BS161" s="297">
        <f>BS$76*'7. INPUT O&amp;N UC'!$L360*'7. INPUT O&amp;N UC'!$M360</f>
        <v>0</v>
      </c>
    </row>
    <row r="162" spans="2:71" s="80" customFormat="1" outlineLevel="2">
      <c r="B162" s="367" t="str">
        <f>'7. INPUT O&amp;N UC'!D361</f>
        <v>O&amp;N UC-7.1.3-Item #7</v>
      </c>
      <c r="C162" s="367">
        <f>'7. INPUT O&amp;N UC'!F361</f>
        <v>0</v>
      </c>
      <c r="D162"/>
      <c r="E162" s="297">
        <f t="shared" si="107"/>
        <v>0</v>
      </c>
      <c r="F162" s="297">
        <f t="shared" si="108"/>
        <v>0</v>
      </c>
      <c r="G162" s="297">
        <f t="shared" si="109"/>
        <v>0</v>
      </c>
      <c r="H162" s="297">
        <f t="shared" si="110"/>
        <v>0</v>
      </c>
      <c r="I162" s="297">
        <f t="shared" si="111"/>
        <v>0</v>
      </c>
      <c r="J162" s="297">
        <f t="shared" si="112"/>
        <v>0</v>
      </c>
      <c r="K162"/>
      <c r="L162" s="297">
        <f>L$76*'7. INPUT O&amp;N UC'!$L361*'7. INPUT O&amp;N UC'!$M361</f>
        <v>0</v>
      </c>
      <c r="M162" s="297">
        <f>M$76*'7. INPUT O&amp;N UC'!$L361*'7. INPUT O&amp;N UC'!$M361</f>
        <v>0</v>
      </c>
      <c r="N162" s="297">
        <f>N$76*'7. INPUT O&amp;N UC'!$L361*'7. INPUT O&amp;N UC'!$M361</f>
        <v>0</v>
      </c>
      <c r="O162" s="297">
        <f>O$76*'7. INPUT O&amp;N UC'!$L361*'7. INPUT O&amp;N UC'!$M361</f>
        <v>0</v>
      </c>
      <c r="P162" s="297">
        <f>P$76*'7. INPUT O&amp;N UC'!$L361*'7. INPUT O&amp;N UC'!$M361</f>
        <v>0</v>
      </c>
      <c r="Q162" s="297">
        <f>Q$76*'7. INPUT O&amp;N UC'!$L361*'7. INPUT O&amp;N UC'!$M361</f>
        <v>0</v>
      </c>
      <c r="R162" s="297">
        <f>R$76*'7. INPUT O&amp;N UC'!$L361*'7. INPUT O&amp;N UC'!$M361</f>
        <v>0</v>
      </c>
      <c r="S162" s="297">
        <f>S$76*'7. INPUT O&amp;N UC'!$L361*'7. INPUT O&amp;N UC'!$M361</f>
        <v>0</v>
      </c>
      <c r="T162" s="297">
        <f>T$76*'7. INPUT O&amp;N UC'!$L361*'7. INPUT O&amp;N UC'!$M361</f>
        <v>0</v>
      </c>
      <c r="U162" s="297">
        <f>U$76*'7. INPUT O&amp;N UC'!$L361*'7. INPUT O&amp;N UC'!$M361</f>
        <v>0</v>
      </c>
      <c r="V162" s="297">
        <f>V$76*'7. INPUT O&amp;N UC'!$L361*'7. INPUT O&amp;N UC'!$M361</f>
        <v>0</v>
      </c>
      <c r="W162" s="297">
        <f>W$76*'7. INPUT O&amp;N UC'!$L361*'7. INPUT O&amp;N UC'!$M361</f>
        <v>0</v>
      </c>
      <c r="X162" s="297">
        <f>X$76*'7. INPUT O&amp;N UC'!$L361*'7. INPUT O&amp;N UC'!$M361</f>
        <v>0</v>
      </c>
      <c r="Y162" s="297">
        <f>Y$76*'7. INPUT O&amp;N UC'!$L361*'7. INPUT O&amp;N UC'!$M361</f>
        <v>0</v>
      </c>
      <c r="Z162" s="297">
        <f>Z$76*'7. INPUT O&amp;N UC'!$L361*'7. INPUT O&amp;N UC'!$M361</f>
        <v>0</v>
      </c>
      <c r="AA162" s="297">
        <f>AA$76*'7. INPUT O&amp;N UC'!$L361*'7. INPUT O&amp;N UC'!$M361</f>
        <v>0</v>
      </c>
      <c r="AB162" s="297">
        <f>AB$76*'7. INPUT O&amp;N UC'!$L361*'7. INPUT O&amp;N UC'!$M361</f>
        <v>0</v>
      </c>
      <c r="AC162" s="297">
        <f>AC$76*'7. INPUT O&amp;N UC'!$L361*'7. INPUT O&amp;N UC'!$M361</f>
        <v>0</v>
      </c>
      <c r="AD162" s="297">
        <f>AD$76*'7. INPUT O&amp;N UC'!$L361*'7. INPUT O&amp;N UC'!$M361</f>
        <v>0</v>
      </c>
      <c r="AE162" s="297">
        <f>AE$76*'7. INPUT O&amp;N UC'!$L361*'7. INPUT O&amp;N UC'!$M361</f>
        <v>0</v>
      </c>
      <c r="AF162" s="297">
        <f>AF$76*'7. INPUT O&amp;N UC'!$L361*'7. INPUT O&amp;N UC'!$M361</f>
        <v>0</v>
      </c>
      <c r="AG162" s="297">
        <f>AG$76*'7. INPUT O&amp;N UC'!$L361*'7. INPUT O&amp;N UC'!$M361</f>
        <v>0</v>
      </c>
      <c r="AH162" s="297">
        <f>AH$76*'7. INPUT O&amp;N UC'!$L361*'7. INPUT O&amp;N UC'!$M361</f>
        <v>0</v>
      </c>
      <c r="AI162" s="297">
        <f>AI$76*'7. INPUT O&amp;N UC'!$L361*'7. INPUT O&amp;N UC'!$M361</f>
        <v>0</v>
      </c>
      <c r="AJ162" s="297">
        <f>AJ$76*'7. INPUT O&amp;N UC'!$L361*'7. INPUT O&amp;N UC'!$M361</f>
        <v>0</v>
      </c>
      <c r="AK162" s="297">
        <f>AK$76*'7. INPUT O&amp;N UC'!$L361*'7. INPUT O&amp;N UC'!$M361</f>
        <v>0</v>
      </c>
      <c r="AL162" s="297">
        <f>AL$76*'7. INPUT O&amp;N UC'!$L361*'7. INPUT O&amp;N UC'!$M361</f>
        <v>0</v>
      </c>
      <c r="AM162" s="297">
        <f>AM$76*'7. INPUT O&amp;N UC'!$L361*'7. INPUT O&amp;N UC'!$M361</f>
        <v>0</v>
      </c>
      <c r="AN162" s="297">
        <f>AN$76*'7. INPUT O&amp;N UC'!$L361*'7. INPUT O&amp;N UC'!$M361</f>
        <v>0</v>
      </c>
      <c r="AO162" s="297">
        <f>AO$76*'7. INPUT O&amp;N UC'!$L361*'7. INPUT O&amp;N UC'!$M361</f>
        <v>0</v>
      </c>
      <c r="AP162" s="297">
        <f>AP$76*'7. INPUT O&amp;N UC'!$L361*'7. INPUT O&amp;N UC'!$M361</f>
        <v>0</v>
      </c>
      <c r="AQ162" s="297">
        <f>AQ$76*'7. INPUT O&amp;N UC'!$L361*'7. INPUT O&amp;N UC'!$M361</f>
        <v>0</v>
      </c>
      <c r="AR162" s="297">
        <f>AR$76*'7. INPUT O&amp;N UC'!$L361*'7. INPUT O&amp;N UC'!$M361</f>
        <v>0</v>
      </c>
      <c r="AS162" s="297">
        <f>AS$76*'7. INPUT O&amp;N UC'!$L361*'7. INPUT O&amp;N UC'!$M361</f>
        <v>0</v>
      </c>
      <c r="AT162" s="297">
        <f>AT$76*'7. INPUT O&amp;N UC'!$L361*'7. INPUT O&amp;N UC'!$M361</f>
        <v>0</v>
      </c>
      <c r="AU162" s="297">
        <f>AU$76*'7. INPUT O&amp;N UC'!$L361*'7. INPUT O&amp;N UC'!$M361</f>
        <v>0</v>
      </c>
      <c r="AV162" s="297">
        <f>AV$76*'7. INPUT O&amp;N UC'!$L361*'7. INPUT O&amp;N UC'!$M361</f>
        <v>0</v>
      </c>
      <c r="AW162" s="297">
        <f>AW$76*'7. INPUT O&amp;N UC'!$L361*'7. INPUT O&amp;N UC'!$M361</f>
        <v>0</v>
      </c>
      <c r="AX162" s="297">
        <f>AX$76*'7. INPUT O&amp;N UC'!$L361*'7. INPUT O&amp;N UC'!$M361</f>
        <v>0</v>
      </c>
      <c r="AY162" s="297">
        <f>AY$76*'7. INPUT O&amp;N UC'!$L361*'7. INPUT O&amp;N UC'!$M361</f>
        <v>0</v>
      </c>
      <c r="AZ162" s="297">
        <f>AZ$76*'7. INPUT O&amp;N UC'!$L361*'7. INPUT O&amp;N UC'!$M361</f>
        <v>0</v>
      </c>
      <c r="BA162" s="297">
        <f>BA$76*'7. INPUT O&amp;N UC'!$L361*'7. INPUT O&amp;N UC'!$M361</f>
        <v>0</v>
      </c>
      <c r="BB162" s="297">
        <f>BB$76*'7. INPUT O&amp;N UC'!$L361*'7. INPUT O&amp;N UC'!$M361</f>
        <v>0</v>
      </c>
      <c r="BC162" s="297">
        <f>BC$76*'7. INPUT O&amp;N UC'!$L361*'7. INPUT O&amp;N UC'!$M361</f>
        <v>0</v>
      </c>
      <c r="BD162" s="297">
        <f>BD$76*'7. INPUT O&amp;N UC'!$L361*'7. INPUT O&amp;N UC'!$M361</f>
        <v>0</v>
      </c>
      <c r="BE162" s="297">
        <f>BE$76*'7. INPUT O&amp;N UC'!$L361*'7. INPUT O&amp;N UC'!$M361</f>
        <v>0</v>
      </c>
      <c r="BF162" s="297">
        <f>BF$76*'7. INPUT O&amp;N UC'!$L361*'7. INPUT O&amp;N UC'!$M361</f>
        <v>0</v>
      </c>
      <c r="BG162" s="297">
        <f>BG$76*'7. INPUT O&amp;N UC'!$L361*'7. INPUT O&amp;N UC'!$M361</f>
        <v>0</v>
      </c>
      <c r="BH162" s="297">
        <f>BH$76*'7. INPUT O&amp;N UC'!$L361*'7. INPUT O&amp;N UC'!$M361</f>
        <v>0</v>
      </c>
      <c r="BI162" s="297">
        <f>BI$76*'7. INPUT O&amp;N UC'!$L361*'7. INPUT O&amp;N UC'!$M361</f>
        <v>0</v>
      </c>
      <c r="BJ162" s="297">
        <f>BJ$76*'7. INPUT O&amp;N UC'!$L361*'7. INPUT O&amp;N UC'!$M361</f>
        <v>0</v>
      </c>
      <c r="BK162" s="297">
        <f>BK$76*'7. INPUT O&amp;N UC'!$L361*'7. INPUT O&amp;N UC'!$M361</f>
        <v>0</v>
      </c>
      <c r="BL162" s="297">
        <f>BL$76*'7. INPUT O&amp;N UC'!$L361*'7. INPUT O&amp;N UC'!$M361</f>
        <v>0</v>
      </c>
      <c r="BM162" s="297">
        <f>BM$76*'7. INPUT O&amp;N UC'!$L361*'7. INPUT O&amp;N UC'!$M361</f>
        <v>0</v>
      </c>
      <c r="BN162" s="297">
        <f>BN$76*'7. INPUT O&amp;N UC'!$L361*'7. INPUT O&amp;N UC'!$M361</f>
        <v>0</v>
      </c>
      <c r="BO162" s="297">
        <f>BO$76*'7. INPUT O&amp;N UC'!$L361*'7. INPUT O&amp;N UC'!$M361</f>
        <v>0</v>
      </c>
      <c r="BP162" s="297">
        <f>BP$76*'7. INPUT O&amp;N UC'!$L361*'7. INPUT O&amp;N UC'!$M361</f>
        <v>0</v>
      </c>
      <c r="BQ162" s="297">
        <f>BQ$76*'7. INPUT O&amp;N UC'!$L361*'7. INPUT O&amp;N UC'!$M361</f>
        <v>0</v>
      </c>
      <c r="BR162" s="297">
        <f>BR$76*'7. INPUT O&amp;N UC'!$L361*'7. INPUT O&amp;N UC'!$M361</f>
        <v>0</v>
      </c>
      <c r="BS162" s="297">
        <f>BS$76*'7. INPUT O&amp;N UC'!$L361*'7. INPUT O&amp;N UC'!$M361</f>
        <v>0</v>
      </c>
    </row>
    <row r="163" spans="2:71" s="80" customFormat="1" outlineLevel="2">
      <c r="B163" s="367" t="str">
        <f>'7. INPUT O&amp;N UC'!D362</f>
        <v>O&amp;N UC-7.1.3-Item #8</v>
      </c>
      <c r="C163" s="367">
        <f>'7. INPUT O&amp;N UC'!F362</f>
        <v>0</v>
      </c>
      <c r="D163"/>
      <c r="E163" s="297">
        <f t="shared" si="107"/>
        <v>0</v>
      </c>
      <c r="F163" s="297">
        <f t="shared" si="108"/>
        <v>0</v>
      </c>
      <c r="G163" s="297">
        <f t="shared" si="109"/>
        <v>0</v>
      </c>
      <c r="H163" s="297">
        <f t="shared" si="110"/>
        <v>0</v>
      </c>
      <c r="I163" s="297">
        <f t="shared" si="111"/>
        <v>0</v>
      </c>
      <c r="J163" s="297">
        <f t="shared" si="112"/>
        <v>0</v>
      </c>
      <c r="K163"/>
      <c r="L163" s="297">
        <f>L$76*'7. INPUT O&amp;N UC'!$L362*'7. INPUT O&amp;N UC'!$M362</f>
        <v>0</v>
      </c>
      <c r="M163" s="297">
        <f>M$76*'7. INPUT O&amp;N UC'!$L362*'7. INPUT O&amp;N UC'!$M362</f>
        <v>0</v>
      </c>
      <c r="N163" s="297">
        <f>N$76*'7. INPUT O&amp;N UC'!$L362*'7. INPUT O&amp;N UC'!$M362</f>
        <v>0</v>
      </c>
      <c r="O163" s="297">
        <f>O$76*'7. INPUT O&amp;N UC'!$L362*'7. INPUT O&amp;N UC'!$M362</f>
        <v>0</v>
      </c>
      <c r="P163" s="297">
        <f>P$76*'7. INPUT O&amp;N UC'!$L362*'7. INPUT O&amp;N UC'!$M362</f>
        <v>0</v>
      </c>
      <c r="Q163" s="297">
        <f>Q$76*'7. INPUT O&amp;N UC'!$L362*'7. INPUT O&amp;N UC'!$M362</f>
        <v>0</v>
      </c>
      <c r="R163" s="297">
        <f>R$76*'7. INPUT O&amp;N UC'!$L362*'7. INPUT O&amp;N UC'!$M362</f>
        <v>0</v>
      </c>
      <c r="S163" s="297">
        <f>S$76*'7. INPUT O&amp;N UC'!$L362*'7. INPUT O&amp;N UC'!$M362</f>
        <v>0</v>
      </c>
      <c r="T163" s="297">
        <f>T$76*'7. INPUT O&amp;N UC'!$L362*'7. INPUT O&amp;N UC'!$M362</f>
        <v>0</v>
      </c>
      <c r="U163" s="297">
        <f>U$76*'7. INPUT O&amp;N UC'!$L362*'7. INPUT O&amp;N UC'!$M362</f>
        <v>0</v>
      </c>
      <c r="V163" s="297">
        <f>V$76*'7. INPUT O&amp;N UC'!$L362*'7. INPUT O&amp;N UC'!$M362</f>
        <v>0</v>
      </c>
      <c r="W163" s="297">
        <f>W$76*'7. INPUT O&amp;N UC'!$L362*'7. INPUT O&amp;N UC'!$M362</f>
        <v>0</v>
      </c>
      <c r="X163" s="297">
        <f>X$76*'7. INPUT O&amp;N UC'!$L362*'7. INPUT O&amp;N UC'!$M362</f>
        <v>0</v>
      </c>
      <c r="Y163" s="297">
        <f>Y$76*'7. INPUT O&amp;N UC'!$L362*'7. INPUT O&amp;N UC'!$M362</f>
        <v>0</v>
      </c>
      <c r="Z163" s="297">
        <f>Z$76*'7. INPUT O&amp;N UC'!$L362*'7. INPUT O&amp;N UC'!$M362</f>
        <v>0</v>
      </c>
      <c r="AA163" s="297">
        <f>AA$76*'7. INPUT O&amp;N UC'!$L362*'7. INPUT O&amp;N UC'!$M362</f>
        <v>0</v>
      </c>
      <c r="AB163" s="297">
        <f>AB$76*'7. INPUT O&amp;N UC'!$L362*'7. INPUT O&amp;N UC'!$M362</f>
        <v>0</v>
      </c>
      <c r="AC163" s="297">
        <f>AC$76*'7. INPUT O&amp;N UC'!$L362*'7. INPUT O&amp;N UC'!$M362</f>
        <v>0</v>
      </c>
      <c r="AD163" s="297">
        <f>AD$76*'7. INPUT O&amp;N UC'!$L362*'7. INPUT O&amp;N UC'!$M362</f>
        <v>0</v>
      </c>
      <c r="AE163" s="297">
        <f>AE$76*'7. INPUT O&amp;N UC'!$L362*'7. INPUT O&amp;N UC'!$M362</f>
        <v>0</v>
      </c>
      <c r="AF163" s="297">
        <f>AF$76*'7. INPUT O&amp;N UC'!$L362*'7. INPUT O&amp;N UC'!$M362</f>
        <v>0</v>
      </c>
      <c r="AG163" s="297">
        <f>AG$76*'7. INPUT O&amp;N UC'!$L362*'7. INPUT O&amp;N UC'!$M362</f>
        <v>0</v>
      </c>
      <c r="AH163" s="297">
        <f>AH$76*'7. INPUT O&amp;N UC'!$L362*'7. INPUT O&amp;N UC'!$M362</f>
        <v>0</v>
      </c>
      <c r="AI163" s="297">
        <f>AI$76*'7. INPUT O&amp;N UC'!$L362*'7. INPUT O&amp;N UC'!$M362</f>
        <v>0</v>
      </c>
      <c r="AJ163" s="297">
        <f>AJ$76*'7. INPUT O&amp;N UC'!$L362*'7. INPUT O&amp;N UC'!$M362</f>
        <v>0</v>
      </c>
      <c r="AK163" s="297">
        <f>AK$76*'7. INPUT O&amp;N UC'!$L362*'7. INPUT O&amp;N UC'!$M362</f>
        <v>0</v>
      </c>
      <c r="AL163" s="297">
        <f>AL$76*'7. INPUT O&amp;N UC'!$L362*'7. INPUT O&amp;N UC'!$M362</f>
        <v>0</v>
      </c>
      <c r="AM163" s="297">
        <f>AM$76*'7. INPUT O&amp;N UC'!$L362*'7. INPUT O&amp;N UC'!$M362</f>
        <v>0</v>
      </c>
      <c r="AN163" s="297">
        <f>AN$76*'7. INPUT O&amp;N UC'!$L362*'7. INPUT O&amp;N UC'!$M362</f>
        <v>0</v>
      </c>
      <c r="AO163" s="297">
        <f>AO$76*'7. INPUT O&amp;N UC'!$L362*'7. INPUT O&amp;N UC'!$M362</f>
        <v>0</v>
      </c>
      <c r="AP163" s="297">
        <f>AP$76*'7. INPUT O&amp;N UC'!$L362*'7. INPUT O&amp;N UC'!$M362</f>
        <v>0</v>
      </c>
      <c r="AQ163" s="297">
        <f>AQ$76*'7. INPUT O&amp;N UC'!$L362*'7. INPUT O&amp;N UC'!$M362</f>
        <v>0</v>
      </c>
      <c r="AR163" s="297">
        <f>AR$76*'7. INPUT O&amp;N UC'!$L362*'7. INPUT O&amp;N UC'!$M362</f>
        <v>0</v>
      </c>
      <c r="AS163" s="297">
        <f>AS$76*'7. INPUT O&amp;N UC'!$L362*'7. INPUT O&amp;N UC'!$M362</f>
        <v>0</v>
      </c>
      <c r="AT163" s="297">
        <f>AT$76*'7. INPUT O&amp;N UC'!$L362*'7. INPUT O&amp;N UC'!$M362</f>
        <v>0</v>
      </c>
      <c r="AU163" s="297">
        <f>AU$76*'7. INPUT O&amp;N UC'!$L362*'7. INPUT O&amp;N UC'!$M362</f>
        <v>0</v>
      </c>
      <c r="AV163" s="297">
        <f>AV$76*'7. INPUT O&amp;N UC'!$L362*'7. INPUT O&amp;N UC'!$M362</f>
        <v>0</v>
      </c>
      <c r="AW163" s="297">
        <f>AW$76*'7. INPUT O&amp;N UC'!$L362*'7. INPUT O&amp;N UC'!$M362</f>
        <v>0</v>
      </c>
      <c r="AX163" s="297">
        <f>AX$76*'7. INPUT O&amp;N UC'!$L362*'7. INPUT O&amp;N UC'!$M362</f>
        <v>0</v>
      </c>
      <c r="AY163" s="297">
        <f>AY$76*'7. INPUT O&amp;N UC'!$L362*'7. INPUT O&amp;N UC'!$M362</f>
        <v>0</v>
      </c>
      <c r="AZ163" s="297">
        <f>AZ$76*'7. INPUT O&amp;N UC'!$L362*'7. INPUT O&amp;N UC'!$M362</f>
        <v>0</v>
      </c>
      <c r="BA163" s="297">
        <f>BA$76*'7. INPUT O&amp;N UC'!$L362*'7. INPUT O&amp;N UC'!$M362</f>
        <v>0</v>
      </c>
      <c r="BB163" s="297">
        <f>BB$76*'7. INPUT O&amp;N UC'!$L362*'7. INPUT O&amp;N UC'!$M362</f>
        <v>0</v>
      </c>
      <c r="BC163" s="297">
        <f>BC$76*'7. INPUT O&amp;N UC'!$L362*'7. INPUT O&amp;N UC'!$M362</f>
        <v>0</v>
      </c>
      <c r="BD163" s="297">
        <f>BD$76*'7. INPUT O&amp;N UC'!$L362*'7. INPUT O&amp;N UC'!$M362</f>
        <v>0</v>
      </c>
      <c r="BE163" s="297">
        <f>BE$76*'7. INPUT O&amp;N UC'!$L362*'7. INPUT O&amp;N UC'!$M362</f>
        <v>0</v>
      </c>
      <c r="BF163" s="297">
        <f>BF$76*'7. INPUT O&amp;N UC'!$L362*'7. INPUT O&amp;N UC'!$M362</f>
        <v>0</v>
      </c>
      <c r="BG163" s="297">
        <f>BG$76*'7. INPUT O&amp;N UC'!$L362*'7. INPUT O&amp;N UC'!$M362</f>
        <v>0</v>
      </c>
      <c r="BH163" s="297">
        <f>BH$76*'7. INPUT O&amp;N UC'!$L362*'7. INPUT O&amp;N UC'!$M362</f>
        <v>0</v>
      </c>
      <c r="BI163" s="297">
        <f>BI$76*'7. INPUT O&amp;N UC'!$L362*'7. INPUT O&amp;N UC'!$M362</f>
        <v>0</v>
      </c>
      <c r="BJ163" s="297">
        <f>BJ$76*'7. INPUT O&amp;N UC'!$L362*'7. INPUT O&amp;N UC'!$M362</f>
        <v>0</v>
      </c>
      <c r="BK163" s="297">
        <f>BK$76*'7. INPUT O&amp;N UC'!$L362*'7. INPUT O&amp;N UC'!$M362</f>
        <v>0</v>
      </c>
      <c r="BL163" s="297">
        <f>BL$76*'7. INPUT O&amp;N UC'!$L362*'7. INPUT O&amp;N UC'!$M362</f>
        <v>0</v>
      </c>
      <c r="BM163" s="297">
        <f>BM$76*'7. INPUT O&amp;N UC'!$L362*'7. INPUT O&amp;N UC'!$M362</f>
        <v>0</v>
      </c>
      <c r="BN163" s="297">
        <f>BN$76*'7. INPUT O&amp;N UC'!$L362*'7. INPUT O&amp;N UC'!$M362</f>
        <v>0</v>
      </c>
      <c r="BO163" s="297">
        <f>BO$76*'7. INPUT O&amp;N UC'!$L362*'7. INPUT O&amp;N UC'!$M362</f>
        <v>0</v>
      </c>
      <c r="BP163" s="297">
        <f>BP$76*'7. INPUT O&amp;N UC'!$L362*'7. INPUT O&amp;N UC'!$M362</f>
        <v>0</v>
      </c>
      <c r="BQ163" s="297">
        <f>BQ$76*'7. INPUT O&amp;N UC'!$L362*'7. INPUT O&amp;N UC'!$M362</f>
        <v>0</v>
      </c>
      <c r="BR163" s="297">
        <f>BR$76*'7. INPUT O&amp;N UC'!$L362*'7. INPUT O&amp;N UC'!$M362</f>
        <v>0</v>
      </c>
      <c r="BS163" s="297">
        <f>BS$76*'7. INPUT O&amp;N UC'!$L362*'7. INPUT O&amp;N UC'!$M362</f>
        <v>0</v>
      </c>
    </row>
    <row r="164" spans="2:71" s="80" customFormat="1" outlineLevel="2">
      <c r="B164" s="367" t="str">
        <f>'7. INPUT O&amp;N UC'!D363</f>
        <v>O&amp;N UC-7.1.3-Item #9</v>
      </c>
      <c r="C164" s="367">
        <f>'7. INPUT O&amp;N UC'!F363</f>
        <v>0</v>
      </c>
      <c r="D164"/>
      <c r="E164" s="297">
        <f t="shared" si="107"/>
        <v>0</v>
      </c>
      <c r="F164" s="297">
        <f t="shared" si="108"/>
        <v>0</v>
      </c>
      <c r="G164" s="297">
        <f t="shared" si="109"/>
        <v>0</v>
      </c>
      <c r="H164" s="297">
        <f t="shared" si="110"/>
        <v>0</v>
      </c>
      <c r="I164" s="297">
        <f t="shared" si="111"/>
        <v>0</v>
      </c>
      <c r="J164" s="297">
        <f t="shared" si="112"/>
        <v>0</v>
      </c>
      <c r="K164"/>
      <c r="L164" s="297">
        <f>L$76*'7. INPUT O&amp;N UC'!$L363*'7. INPUT O&amp;N UC'!$M363</f>
        <v>0</v>
      </c>
      <c r="M164" s="297">
        <f>M$76*'7. INPUT O&amp;N UC'!$L363*'7. INPUT O&amp;N UC'!$M363</f>
        <v>0</v>
      </c>
      <c r="N164" s="297">
        <f>N$76*'7. INPUT O&amp;N UC'!$L363*'7. INPUT O&amp;N UC'!$M363</f>
        <v>0</v>
      </c>
      <c r="O164" s="297">
        <f>O$76*'7. INPUT O&amp;N UC'!$L363*'7. INPUT O&amp;N UC'!$M363</f>
        <v>0</v>
      </c>
      <c r="P164" s="297">
        <f>P$76*'7. INPUT O&amp;N UC'!$L363*'7. INPUT O&amp;N UC'!$M363</f>
        <v>0</v>
      </c>
      <c r="Q164" s="297">
        <f>Q$76*'7. INPUT O&amp;N UC'!$L363*'7. INPUT O&amp;N UC'!$M363</f>
        <v>0</v>
      </c>
      <c r="R164" s="297">
        <f>R$76*'7. INPUT O&amp;N UC'!$L363*'7. INPUT O&amp;N UC'!$M363</f>
        <v>0</v>
      </c>
      <c r="S164" s="297">
        <f>S$76*'7. INPUT O&amp;N UC'!$L363*'7. INPUT O&amp;N UC'!$M363</f>
        <v>0</v>
      </c>
      <c r="T164" s="297">
        <f>T$76*'7. INPUT O&amp;N UC'!$L363*'7. INPUT O&amp;N UC'!$M363</f>
        <v>0</v>
      </c>
      <c r="U164" s="297">
        <f>U$76*'7. INPUT O&amp;N UC'!$L363*'7. INPUT O&amp;N UC'!$M363</f>
        <v>0</v>
      </c>
      <c r="V164" s="297">
        <f>V$76*'7. INPUT O&amp;N UC'!$L363*'7. INPUT O&amp;N UC'!$M363</f>
        <v>0</v>
      </c>
      <c r="W164" s="297">
        <f>W$76*'7. INPUT O&amp;N UC'!$L363*'7. INPUT O&amp;N UC'!$M363</f>
        <v>0</v>
      </c>
      <c r="X164" s="297">
        <f>X$76*'7. INPUT O&amp;N UC'!$L363*'7. INPUT O&amp;N UC'!$M363</f>
        <v>0</v>
      </c>
      <c r="Y164" s="297">
        <f>Y$76*'7. INPUT O&amp;N UC'!$L363*'7. INPUT O&amp;N UC'!$M363</f>
        <v>0</v>
      </c>
      <c r="Z164" s="297">
        <f>Z$76*'7. INPUT O&amp;N UC'!$L363*'7. INPUT O&amp;N UC'!$M363</f>
        <v>0</v>
      </c>
      <c r="AA164" s="297">
        <f>AA$76*'7. INPUT O&amp;N UC'!$L363*'7. INPUT O&amp;N UC'!$M363</f>
        <v>0</v>
      </c>
      <c r="AB164" s="297">
        <f>AB$76*'7. INPUT O&amp;N UC'!$L363*'7. INPUT O&amp;N UC'!$M363</f>
        <v>0</v>
      </c>
      <c r="AC164" s="297">
        <f>AC$76*'7. INPUT O&amp;N UC'!$L363*'7. INPUT O&amp;N UC'!$M363</f>
        <v>0</v>
      </c>
      <c r="AD164" s="297">
        <f>AD$76*'7. INPUT O&amp;N UC'!$L363*'7. INPUT O&amp;N UC'!$M363</f>
        <v>0</v>
      </c>
      <c r="AE164" s="297">
        <f>AE$76*'7. INPUT O&amp;N UC'!$L363*'7. INPUT O&amp;N UC'!$M363</f>
        <v>0</v>
      </c>
      <c r="AF164" s="297">
        <f>AF$76*'7. INPUT O&amp;N UC'!$L363*'7. INPUT O&amp;N UC'!$M363</f>
        <v>0</v>
      </c>
      <c r="AG164" s="297">
        <f>AG$76*'7. INPUT O&amp;N UC'!$L363*'7. INPUT O&amp;N UC'!$M363</f>
        <v>0</v>
      </c>
      <c r="AH164" s="297">
        <f>AH$76*'7. INPUT O&amp;N UC'!$L363*'7. INPUT O&amp;N UC'!$M363</f>
        <v>0</v>
      </c>
      <c r="AI164" s="297">
        <f>AI$76*'7. INPUT O&amp;N UC'!$L363*'7. INPUT O&amp;N UC'!$M363</f>
        <v>0</v>
      </c>
      <c r="AJ164" s="297">
        <f>AJ$76*'7. INPUT O&amp;N UC'!$L363*'7. INPUT O&amp;N UC'!$M363</f>
        <v>0</v>
      </c>
      <c r="AK164" s="297">
        <f>AK$76*'7. INPUT O&amp;N UC'!$L363*'7. INPUT O&amp;N UC'!$M363</f>
        <v>0</v>
      </c>
      <c r="AL164" s="297">
        <f>AL$76*'7. INPUT O&amp;N UC'!$L363*'7. INPUT O&amp;N UC'!$M363</f>
        <v>0</v>
      </c>
      <c r="AM164" s="297">
        <f>AM$76*'7. INPUT O&amp;N UC'!$L363*'7. INPUT O&amp;N UC'!$M363</f>
        <v>0</v>
      </c>
      <c r="AN164" s="297">
        <f>AN$76*'7. INPUT O&amp;N UC'!$L363*'7. INPUT O&amp;N UC'!$M363</f>
        <v>0</v>
      </c>
      <c r="AO164" s="297">
        <f>AO$76*'7. INPUT O&amp;N UC'!$L363*'7. INPUT O&amp;N UC'!$M363</f>
        <v>0</v>
      </c>
      <c r="AP164" s="297">
        <f>AP$76*'7. INPUT O&amp;N UC'!$L363*'7. INPUT O&amp;N UC'!$M363</f>
        <v>0</v>
      </c>
      <c r="AQ164" s="297">
        <f>AQ$76*'7. INPUT O&amp;N UC'!$L363*'7. INPUT O&amp;N UC'!$M363</f>
        <v>0</v>
      </c>
      <c r="AR164" s="297">
        <f>AR$76*'7. INPUT O&amp;N UC'!$L363*'7. INPUT O&amp;N UC'!$M363</f>
        <v>0</v>
      </c>
      <c r="AS164" s="297">
        <f>AS$76*'7. INPUT O&amp;N UC'!$L363*'7. INPUT O&amp;N UC'!$M363</f>
        <v>0</v>
      </c>
      <c r="AT164" s="297">
        <f>AT$76*'7. INPUT O&amp;N UC'!$L363*'7. INPUT O&amp;N UC'!$M363</f>
        <v>0</v>
      </c>
      <c r="AU164" s="297">
        <f>AU$76*'7. INPUT O&amp;N UC'!$L363*'7. INPUT O&amp;N UC'!$M363</f>
        <v>0</v>
      </c>
      <c r="AV164" s="297">
        <f>AV$76*'7. INPUT O&amp;N UC'!$L363*'7. INPUT O&amp;N UC'!$M363</f>
        <v>0</v>
      </c>
      <c r="AW164" s="297">
        <f>AW$76*'7. INPUT O&amp;N UC'!$L363*'7. INPUT O&amp;N UC'!$M363</f>
        <v>0</v>
      </c>
      <c r="AX164" s="297">
        <f>AX$76*'7. INPUT O&amp;N UC'!$L363*'7. INPUT O&amp;N UC'!$M363</f>
        <v>0</v>
      </c>
      <c r="AY164" s="297">
        <f>AY$76*'7. INPUT O&amp;N UC'!$L363*'7. INPUT O&amp;N UC'!$M363</f>
        <v>0</v>
      </c>
      <c r="AZ164" s="297">
        <f>AZ$76*'7. INPUT O&amp;N UC'!$L363*'7. INPUT O&amp;N UC'!$M363</f>
        <v>0</v>
      </c>
      <c r="BA164" s="297">
        <f>BA$76*'7. INPUT O&amp;N UC'!$L363*'7. INPUT O&amp;N UC'!$M363</f>
        <v>0</v>
      </c>
      <c r="BB164" s="297">
        <f>BB$76*'7. INPUT O&amp;N UC'!$L363*'7. INPUT O&amp;N UC'!$M363</f>
        <v>0</v>
      </c>
      <c r="BC164" s="297">
        <f>BC$76*'7. INPUT O&amp;N UC'!$L363*'7. INPUT O&amp;N UC'!$M363</f>
        <v>0</v>
      </c>
      <c r="BD164" s="297">
        <f>BD$76*'7. INPUT O&amp;N UC'!$L363*'7. INPUT O&amp;N UC'!$M363</f>
        <v>0</v>
      </c>
      <c r="BE164" s="297">
        <f>BE$76*'7. INPUT O&amp;N UC'!$L363*'7. INPUT O&amp;N UC'!$M363</f>
        <v>0</v>
      </c>
      <c r="BF164" s="297">
        <f>BF$76*'7. INPUT O&amp;N UC'!$L363*'7. INPUT O&amp;N UC'!$M363</f>
        <v>0</v>
      </c>
      <c r="BG164" s="297">
        <f>BG$76*'7. INPUT O&amp;N UC'!$L363*'7. INPUT O&amp;N UC'!$M363</f>
        <v>0</v>
      </c>
      <c r="BH164" s="297">
        <f>BH$76*'7. INPUT O&amp;N UC'!$L363*'7. INPUT O&amp;N UC'!$M363</f>
        <v>0</v>
      </c>
      <c r="BI164" s="297">
        <f>BI$76*'7. INPUT O&amp;N UC'!$L363*'7. INPUT O&amp;N UC'!$M363</f>
        <v>0</v>
      </c>
      <c r="BJ164" s="297">
        <f>BJ$76*'7. INPUT O&amp;N UC'!$L363*'7. INPUT O&amp;N UC'!$M363</f>
        <v>0</v>
      </c>
      <c r="BK164" s="297">
        <f>BK$76*'7. INPUT O&amp;N UC'!$L363*'7. INPUT O&amp;N UC'!$M363</f>
        <v>0</v>
      </c>
      <c r="BL164" s="297">
        <f>BL$76*'7. INPUT O&amp;N UC'!$L363*'7. INPUT O&amp;N UC'!$M363</f>
        <v>0</v>
      </c>
      <c r="BM164" s="297">
        <f>BM$76*'7. INPUT O&amp;N UC'!$L363*'7. INPUT O&amp;N UC'!$M363</f>
        <v>0</v>
      </c>
      <c r="BN164" s="297">
        <f>BN$76*'7. INPUT O&amp;N UC'!$L363*'7. INPUT O&amp;N UC'!$M363</f>
        <v>0</v>
      </c>
      <c r="BO164" s="297">
        <f>BO$76*'7. INPUT O&amp;N UC'!$L363*'7. INPUT O&amp;N UC'!$M363</f>
        <v>0</v>
      </c>
      <c r="BP164" s="297">
        <f>BP$76*'7. INPUT O&amp;N UC'!$L363*'7. INPUT O&amp;N UC'!$M363</f>
        <v>0</v>
      </c>
      <c r="BQ164" s="297">
        <f>BQ$76*'7. INPUT O&amp;N UC'!$L363*'7. INPUT O&amp;N UC'!$M363</f>
        <v>0</v>
      </c>
      <c r="BR164" s="297">
        <f>BR$76*'7. INPUT O&amp;N UC'!$L363*'7. INPUT O&amp;N UC'!$M363</f>
        <v>0</v>
      </c>
      <c r="BS164" s="297">
        <f>BS$76*'7. INPUT O&amp;N UC'!$L363*'7. INPUT O&amp;N UC'!$M363</f>
        <v>0</v>
      </c>
    </row>
    <row r="165" spans="2:71" s="80" customFormat="1" outlineLevel="2">
      <c r="B165" s="369" t="str">
        <f>'7. INPUT O&amp;N UC'!D364</f>
        <v>O&amp;N UC-7.1.3-Item #10</v>
      </c>
      <c r="C165" s="367">
        <f>'7. INPUT O&amp;N UC'!F364</f>
        <v>0</v>
      </c>
      <c r="D165"/>
      <c r="E165" s="298">
        <f t="shared" si="107"/>
        <v>0</v>
      </c>
      <c r="F165" s="298">
        <f t="shared" si="108"/>
        <v>0</v>
      </c>
      <c r="G165" s="298">
        <f t="shared" si="109"/>
        <v>0</v>
      </c>
      <c r="H165" s="298">
        <f t="shared" si="110"/>
        <v>0</v>
      </c>
      <c r="I165" s="298">
        <f t="shared" si="111"/>
        <v>0</v>
      </c>
      <c r="J165" s="298">
        <f t="shared" si="112"/>
        <v>0</v>
      </c>
      <c r="K165"/>
      <c r="L165" s="298">
        <f>L$76*'7. INPUT O&amp;N UC'!$L364*'7. INPUT O&amp;N UC'!$M364</f>
        <v>0</v>
      </c>
      <c r="M165" s="298">
        <f>M$76*'7. INPUT O&amp;N UC'!$L364*'7. INPUT O&amp;N UC'!$M364</f>
        <v>0</v>
      </c>
      <c r="N165" s="298">
        <f>N$76*'7. INPUT O&amp;N UC'!$L364*'7. INPUT O&amp;N UC'!$M364</f>
        <v>0</v>
      </c>
      <c r="O165" s="298">
        <f>O$76*'7. INPUT O&amp;N UC'!$L364*'7. INPUT O&amp;N UC'!$M364</f>
        <v>0</v>
      </c>
      <c r="P165" s="298">
        <f>P$76*'7. INPUT O&amp;N UC'!$L364*'7. INPUT O&amp;N UC'!$M364</f>
        <v>0</v>
      </c>
      <c r="Q165" s="298">
        <f>Q$76*'7. INPUT O&amp;N UC'!$L364*'7. INPUT O&amp;N UC'!$M364</f>
        <v>0</v>
      </c>
      <c r="R165" s="298">
        <f>R$76*'7. INPUT O&amp;N UC'!$L364*'7. INPUT O&amp;N UC'!$M364</f>
        <v>0</v>
      </c>
      <c r="S165" s="298">
        <f>S$76*'7. INPUT O&amp;N UC'!$L364*'7. INPUT O&amp;N UC'!$M364</f>
        <v>0</v>
      </c>
      <c r="T165" s="298">
        <f>T$76*'7. INPUT O&amp;N UC'!$L364*'7. INPUT O&amp;N UC'!$M364</f>
        <v>0</v>
      </c>
      <c r="U165" s="298">
        <f>U$76*'7. INPUT O&amp;N UC'!$L364*'7. INPUT O&amp;N UC'!$M364</f>
        <v>0</v>
      </c>
      <c r="V165" s="298">
        <f>V$76*'7. INPUT O&amp;N UC'!$L364*'7. INPUT O&amp;N UC'!$M364</f>
        <v>0</v>
      </c>
      <c r="W165" s="298">
        <f>W$76*'7. INPUT O&amp;N UC'!$L364*'7. INPUT O&amp;N UC'!$M364</f>
        <v>0</v>
      </c>
      <c r="X165" s="298">
        <f>X$76*'7. INPUT O&amp;N UC'!$L364*'7. INPUT O&amp;N UC'!$M364</f>
        <v>0</v>
      </c>
      <c r="Y165" s="298">
        <f>Y$76*'7. INPUT O&amp;N UC'!$L364*'7. INPUT O&amp;N UC'!$M364</f>
        <v>0</v>
      </c>
      <c r="Z165" s="298">
        <f>Z$76*'7. INPUT O&amp;N UC'!$L364*'7. INPUT O&amp;N UC'!$M364</f>
        <v>0</v>
      </c>
      <c r="AA165" s="298">
        <f>AA$76*'7. INPUT O&amp;N UC'!$L364*'7. INPUT O&amp;N UC'!$M364</f>
        <v>0</v>
      </c>
      <c r="AB165" s="298">
        <f>AB$76*'7. INPUT O&amp;N UC'!$L364*'7. INPUT O&amp;N UC'!$M364</f>
        <v>0</v>
      </c>
      <c r="AC165" s="298">
        <f>AC$76*'7. INPUT O&amp;N UC'!$L364*'7. INPUT O&amp;N UC'!$M364</f>
        <v>0</v>
      </c>
      <c r="AD165" s="298">
        <f>AD$76*'7. INPUT O&amp;N UC'!$L364*'7. INPUT O&amp;N UC'!$M364</f>
        <v>0</v>
      </c>
      <c r="AE165" s="298">
        <f>AE$76*'7. INPUT O&amp;N UC'!$L364*'7. INPUT O&amp;N UC'!$M364</f>
        <v>0</v>
      </c>
      <c r="AF165" s="298">
        <f>AF$76*'7. INPUT O&amp;N UC'!$L364*'7. INPUT O&amp;N UC'!$M364</f>
        <v>0</v>
      </c>
      <c r="AG165" s="298">
        <f>AG$76*'7. INPUT O&amp;N UC'!$L364*'7. INPUT O&amp;N UC'!$M364</f>
        <v>0</v>
      </c>
      <c r="AH165" s="298">
        <f>AH$76*'7. INPUT O&amp;N UC'!$L364*'7. INPUT O&amp;N UC'!$M364</f>
        <v>0</v>
      </c>
      <c r="AI165" s="298">
        <f>AI$76*'7. INPUT O&amp;N UC'!$L364*'7. INPUT O&amp;N UC'!$M364</f>
        <v>0</v>
      </c>
      <c r="AJ165" s="298">
        <f>AJ$76*'7. INPUT O&amp;N UC'!$L364*'7. INPUT O&amp;N UC'!$M364</f>
        <v>0</v>
      </c>
      <c r="AK165" s="298">
        <f>AK$76*'7. INPUT O&amp;N UC'!$L364*'7. INPUT O&amp;N UC'!$M364</f>
        <v>0</v>
      </c>
      <c r="AL165" s="298">
        <f>AL$76*'7. INPUT O&amp;N UC'!$L364*'7. INPUT O&amp;N UC'!$M364</f>
        <v>0</v>
      </c>
      <c r="AM165" s="298">
        <f>AM$76*'7. INPUT O&amp;N UC'!$L364*'7. INPUT O&amp;N UC'!$M364</f>
        <v>0</v>
      </c>
      <c r="AN165" s="298">
        <f>AN$76*'7. INPUT O&amp;N UC'!$L364*'7. INPUT O&amp;N UC'!$M364</f>
        <v>0</v>
      </c>
      <c r="AO165" s="298">
        <f>AO$76*'7. INPUT O&amp;N UC'!$L364*'7. INPUT O&amp;N UC'!$M364</f>
        <v>0</v>
      </c>
      <c r="AP165" s="298">
        <f>AP$76*'7. INPUT O&amp;N UC'!$L364*'7. INPUT O&amp;N UC'!$M364</f>
        <v>0</v>
      </c>
      <c r="AQ165" s="298">
        <f>AQ$76*'7. INPUT O&amp;N UC'!$L364*'7. INPUT O&amp;N UC'!$M364</f>
        <v>0</v>
      </c>
      <c r="AR165" s="298">
        <f>AR$76*'7. INPUT O&amp;N UC'!$L364*'7. INPUT O&amp;N UC'!$M364</f>
        <v>0</v>
      </c>
      <c r="AS165" s="298">
        <f>AS$76*'7. INPUT O&amp;N UC'!$L364*'7. INPUT O&amp;N UC'!$M364</f>
        <v>0</v>
      </c>
      <c r="AT165" s="298">
        <f>AT$76*'7. INPUT O&amp;N UC'!$L364*'7. INPUT O&amp;N UC'!$M364</f>
        <v>0</v>
      </c>
      <c r="AU165" s="298">
        <f>AU$76*'7. INPUT O&amp;N UC'!$L364*'7. INPUT O&amp;N UC'!$M364</f>
        <v>0</v>
      </c>
      <c r="AV165" s="298">
        <f>AV$76*'7. INPUT O&amp;N UC'!$L364*'7. INPUT O&amp;N UC'!$M364</f>
        <v>0</v>
      </c>
      <c r="AW165" s="298">
        <f>AW$76*'7. INPUT O&amp;N UC'!$L364*'7. INPUT O&amp;N UC'!$M364</f>
        <v>0</v>
      </c>
      <c r="AX165" s="298">
        <f>AX$76*'7. INPUT O&amp;N UC'!$L364*'7. INPUT O&amp;N UC'!$M364</f>
        <v>0</v>
      </c>
      <c r="AY165" s="298">
        <f>AY$76*'7. INPUT O&amp;N UC'!$L364*'7. INPUT O&amp;N UC'!$M364</f>
        <v>0</v>
      </c>
      <c r="AZ165" s="298">
        <f>AZ$76*'7. INPUT O&amp;N UC'!$L364*'7. INPUT O&amp;N UC'!$M364</f>
        <v>0</v>
      </c>
      <c r="BA165" s="298">
        <f>BA$76*'7. INPUT O&amp;N UC'!$L364*'7. INPUT O&amp;N UC'!$M364</f>
        <v>0</v>
      </c>
      <c r="BB165" s="298">
        <f>BB$76*'7. INPUT O&amp;N UC'!$L364*'7. INPUT O&amp;N UC'!$M364</f>
        <v>0</v>
      </c>
      <c r="BC165" s="298">
        <f>BC$76*'7. INPUT O&amp;N UC'!$L364*'7. INPUT O&amp;N UC'!$M364</f>
        <v>0</v>
      </c>
      <c r="BD165" s="298">
        <f>BD$76*'7. INPUT O&amp;N UC'!$L364*'7. INPUT O&amp;N UC'!$M364</f>
        <v>0</v>
      </c>
      <c r="BE165" s="298">
        <f>BE$76*'7. INPUT O&amp;N UC'!$L364*'7. INPUT O&amp;N UC'!$M364</f>
        <v>0</v>
      </c>
      <c r="BF165" s="298">
        <f>BF$76*'7. INPUT O&amp;N UC'!$L364*'7. INPUT O&amp;N UC'!$M364</f>
        <v>0</v>
      </c>
      <c r="BG165" s="298">
        <f>BG$76*'7. INPUT O&amp;N UC'!$L364*'7. INPUT O&amp;N UC'!$M364</f>
        <v>0</v>
      </c>
      <c r="BH165" s="298">
        <f>BH$76*'7. INPUT O&amp;N UC'!$L364*'7. INPUT O&amp;N UC'!$M364</f>
        <v>0</v>
      </c>
      <c r="BI165" s="298">
        <f>BI$76*'7. INPUT O&amp;N UC'!$L364*'7. INPUT O&amp;N UC'!$M364</f>
        <v>0</v>
      </c>
      <c r="BJ165" s="298">
        <f>BJ$76*'7. INPUT O&amp;N UC'!$L364*'7. INPUT O&amp;N UC'!$M364</f>
        <v>0</v>
      </c>
      <c r="BK165" s="298">
        <f>BK$76*'7. INPUT O&amp;N UC'!$L364*'7. INPUT O&amp;N UC'!$M364</f>
        <v>0</v>
      </c>
      <c r="BL165" s="298">
        <f>BL$76*'7. INPUT O&amp;N UC'!$L364*'7. INPUT O&amp;N UC'!$M364</f>
        <v>0</v>
      </c>
      <c r="BM165" s="298">
        <f>BM$76*'7. INPUT O&amp;N UC'!$L364*'7. INPUT O&amp;N UC'!$M364</f>
        <v>0</v>
      </c>
      <c r="BN165" s="298">
        <f>BN$76*'7. INPUT O&amp;N UC'!$L364*'7. INPUT O&amp;N UC'!$M364</f>
        <v>0</v>
      </c>
      <c r="BO165" s="298">
        <f>BO$76*'7. INPUT O&amp;N UC'!$L364*'7. INPUT O&amp;N UC'!$M364</f>
        <v>0</v>
      </c>
      <c r="BP165" s="298">
        <f>BP$76*'7. INPUT O&amp;N UC'!$L364*'7. INPUT O&amp;N UC'!$M364</f>
        <v>0</v>
      </c>
      <c r="BQ165" s="298">
        <f>BQ$76*'7. INPUT O&amp;N UC'!$L364*'7. INPUT O&amp;N UC'!$M364</f>
        <v>0</v>
      </c>
      <c r="BR165" s="298">
        <f>BR$76*'7. INPUT O&amp;N UC'!$L364*'7. INPUT O&amp;N UC'!$M364</f>
        <v>0</v>
      </c>
      <c r="BS165" s="298">
        <f>BS$76*'7. INPUT O&amp;N UC'!$L364*'7. INPUT O&amp;N UC'!$M364</f>
        <v>0</v>
      </c>
    </row>
    <row r="166" spans="2:71" s="84" customFormat="1" ht="16">
      <c r="B166" s="354" t="str">
        <f>'7. INPUT O&amp;N UC'!C367</f>
        <v>7.2</v>
      </c>
      <c r="C166" s="354" t="str">
        <f>'7. INPUT O&amp;N UC'!D367</f>
        <v xml:space="preserve">O&amp;N UC - Customer - Deployment &amp; set-up </v>
      </c>
      <c r="D166"/>
      <c r="E166" s="293">
        <f t="shared" si="107"/>
        <v>17999.999999999996</v>
      </c>
      <c r="F166" s="293">
        <f t="shared" si="108"/>
        <v>17999.999999999996</v>
      </c>
      <c r="G166" s="293">
        <f t="shared" si="109"/>
        <v>0</v>
      </c>
      <c r="H166" s="293">
        <f t="shared" si="110"/>
        <v>0</v>
      </c>
      <c r="I166" s="293">
        <f t="shared" si="111"/>
        <v>0</v>
      </c>
      <c r="J166" s="293">
        <f t="shared" si="112"/>
        <v>0</v>
      </c>
      <c r="K166"/>
      <c r="L166" s="294">
        <f t="shared" ref="L166:AQ166" si="117">L167+L169+L180+L168</f>
        <v>0</v>
      </c>
      <c r="M166" s="294">
        <f t="shared" si="117"/>
        <v>5999.9999999999991</v>
      </c>
      <c r="N166" s="294">
        <f t="shared" si="117"/>
        <v>5999.9999999999991</v>
      </c>
      <c r="O166" s="294">
        <f t="shared" si="117"/>
        <v>5999.9999999999991</v>
      </c>
      <c r="P166" s="294">
        <f t="shared" si="117"/>
        <v>0</v>
      </c>
      <c r="Q166" s="294">
        <f t="shared" si="117"/>
        <v>0</v>
      </c>
      <c r="R166" s="294">
        <f t="shared" si="117"/>
        <v>0</v>
      </c>
      <c r="S166" s="294">
        <f t="shared" si="117"/>
        <v>0</v>
      </c>
      <c r="T166" s="294">
        <f t="shared" si="117"/>
        <v>0</v>
      </c>
      <c r="U166" s="294">
        <f t="shared" si="117"/>
        <v>0</v>
      </c>
      <c r="V166" s="294">
        <f t="shared" si="117"/>
        <v>0</v>
      </c>
      <c r="W166" s="294">
        <f t="shared" si="117"/>
        <v>0</v>
      </c>
      <c r="X166" s="294">
        <f t="shared" si="117"/>
        <v>0</v>
      </c>
      <c r="Y166" s="294">
        <f t="shared" si="117"/>
        <v>0</v>
      </c>
      <c r="Z166" s="294">
        <f t="shared" si="117"/>
        <v>0</v>
      </c>
      <c r="AA166" s="294">
        <f t="shared" si="117"/>
        <v>0</v>
      </c>
      <c r="AB166" s="294">
        <f t="shared" si="117"/>
        <v>0</v>
      </c>
      <c r="AC166" s="294">
        <f t="shared" si="117"/>
        <v>0</v>
      </c>
      <c r="AD166" s="294">
        <f t="shared" si="117"/>
        <v>0</v>
      </c>
      <c r="AE166" s="294">
        <f t="shared" si="117"/>
        <v>0</v>
      </c>
      <c r="AF166" s="294">
        <f t="shared" si="117"/>
        <v>0</v>
      </c>
      <c r="AG166" s="294">
        <f t="shared" si="117"/>
        <v>0</v>
      </c>
      <c r="AH166" s="294">
        <f t="shared" si="117"/>
        <v>0</v>
      </c>
      <c r="AI166" s="294">
        <f t="shared" si="117"/>
        <v>0</v>
      </c>
      <c r="AJ166" s="294">
        <f t="shared" si="117"/>
        <v>0</v>
      </c>
      <c r="AK166" s="294">
        <f t="shared" si="117"/>
        <v>0</v>
      </c>
      <c r="AL166" s="294">
        <f t="shared" si="117"/>
        <v>0</v>
      </c>
      <c r="AM166" s="294">
        <f t="shared" si="117"/>
        <v>0</v>
      </c>
      <c r="AN166" s="294">
        <f t="shared" si="117"/>
        <v>0</v>
      </c>
      <c r="AO166" s="294">
        <f t="shared" si="117"/>
        <v>0</v>
      </c>
      <c r="AP166" s="294">
        <f t="shared" si="117"/>
        <v>0</v>
      </c>
      <c r="AQ166" s="294">
        <f t="shared" si="117"/>
        <v>0</v>
      </c>
      <c r="AR166" s="294">
        <f t="shared" ref="AR166:BS166" si="118">AR167+AR169+AR180+AR168</f>
        <v>0</v>
      </c>
      <c r="AS166" s="294">
        <f t="shared" si="118"/>
        <v>0</v>
      </c>
      <c r="AT166" s="294">
        <f t="shared" si="118"/>
        <v>0</v>
      </c>
      <c r="AU166" s="294">
        <f t="shared" si="118"/>
        <v>0</v>
      </c>
      <c r="AV166" s="294">
        <f t="shared" si="118"/>
        <v>0</v>
      </c>
      <c r="AW166" s="294">
        <f t="shared" si="118"/>
        <v>0</v>
      </c>
      <c r="AX166" s="294">
        <f t="shared" si="118"/>
        <v>0</v>
      </c>
      <c r="AY166" s="294">
        <f t="shared" si="118"/>
        <v>0</v>
      </c>
      <c r="AZ166" s="294">
        <f t="shared" si="118"/>
        <v>0</v>
      </c>
      <c r="BA166" s="294">
        <f t="shared" si="118"/>
        <v>0</v>
      </c>
      <c r="BB166" s="294">
        <f t="shared" si="118"/>
        <v>0</v>
      </c>
      <c r="BC166" s="294">
        <f t="shared" si="118"/>
        <v>0</v>
      </c>
      <c r="BD166" s="294">
        <f t="shared" si="118"/>
        <v>0</v>
      </c>
      <c r="BE166" s="294">
        <f t="shared" si="118"/>
        <v>0</v>
      </c>
      <c r="BF166" s="294">
        <f t="shared" si="118"/>
        <v>0</v>
      </c>
      <c r="BG166" s="294">
        <f t="shared" si="118"/>
        <v>0</v>
      </c>
      <c r="BH166" s="294">
        <f t="shared" si="118"/>
        <v>0</v>
      </c>
      <c r="BI166" s="294">
        <f t="shared" si="118"/>
        <v>0</v>
      </c>
      <c r="BJ166" s="294">
        <f t="shared" si="118"/>
        <v>0</v>
      </c>
      <c r="BK166" s="294">
        <f t="shared" si="118"/>
        <v>0</v>
      </c>
      <c r="BL166" s="294">
        <f t="shared" si="118"/>
        <v>0</v>
      </c>
      <c r="BM166" s="294">
        <f t="shared" si="118"/>
        <v>0</v>
      </c>
      <c r="BN166" s="294">
        <f t="shared" si="118"/>
        <v>0</v>
      </c>
      <c r="BO166" s="294">
        <f t="shared" si="118"/>
        <v>0</v>
      </c>
      <c r="BP166" s="294">
        <f t="shared" si="118"/>
        <v>0</v>
      </c>
      <c r="BQ166" s="294">
        <f t="shared" si="118"/>
        <v>0</v>
      </c>
      <c r="BR166" s="294">
        <f t="shared" si="118"/>
        <v>0</v>
      </c>
      <c r="BS166" s="294">
        <f t="shared" si="118"/>
        <v>0</v>
      </c>
    </row>
    <row r="167" spans="2:71" s="79" customFormat="1" outlineLevel="1">
      <c r="B167" s="364" t="str">
        <f>'7. INPUT O&amp;N UC'!D369</f>
        <v>7.2.1</v>
      </c>
      <c r="C167" s="364" t="str">
        <f>'7. INPUT O&amp;N UC'!E369</f>
        <v>O&amp;N UC - Customer - Deployment &amp; set-up  Excl. Pull Through</v>
      </c>
      <c r="D167"/>
      <c r="E167" s="295">
        <f t="shared" si="107"/>
        <v>17999.999999999996</v>
      </c>
      <c r="F167" s="295">
        <f t="shared" si="108"/>
        <v>17999.999999999996</v>
      </c>
      <c r="G167" s="295">
        <f t="shared" si="109"/>
        <v>0</v>
      </c>
      <c r="H167" s="295">
        <f t="shared" si="110"/>
        <v>0</v>
      </c>
      <c r="I167" s="295">
        <f t="shared" si="111"/>
        <v>0</v>
      </c>
      <c r="J167" s="295">
        <f t="shared" si="112"/>
        <v>0</v>
      </c>
      <c r="K167"/>
      <c r="L167" s="295">
        <f>'13. NTT BC'!L368</f>
        <v>0</v>
      </c>
      <c r="M167" s="295">
        <f>'13. NTT BC'!M368</f>
        <v>5999.9999999999991</v>
      </c>
      <c r="N167" s="295">
        <f>'13. NTT BC'!N368</f>
        <v>5999.9999999999991</v>
      </c>
      <c r="O167" s="295">
        <f>'13. NTT BC'!O368</f>
        <v>5999.9999999999991</v>
      </c>
      <c r="P167" s="295">
        <f>'13. NTT BC'!P368</f>
        <v>0</v>
      </c>
      <c r="Q167" s="295">
        <f>'13. NTT BC'!Q368</f>
        <v>0</v>
      </c>
      <c r="R167" s="295">
        <f>'13. NTT BC'!R368</f>
        <v>0</v>
      </c>
      <c r="S167" s="295">
        <f>'13. NTT BC'!S368</f>
        <v>0</v>
      </c>
      <c r="T167" s="295">
        <f>'13. NTT BC'!T368</f>
        <v>0</v>
      </c>
      <c r="U167" s="295">
        <f>'13. NTT BC'!U368</f>
        <v>0</v>
      </c>
      <c r="V167" s="295">
        <f>'13. NTT BC'!V368</f>
        <v>0</v>
      </c>
      <c r="W167" s="295">
        <f>'13. NTT BC'!W368</f>
        <v>0</v>
      </c>
      <c r="X167" s="295">
        <f>'13. NTT BC'!X368</f>
        <v>0</v>
      </c>
      <c r="Y167" s="295">
        <f>'13. NTT BC'!Y368</f>
        <v>0</v>
      </c>
      <c r="Z167" s="295">
        <f>'13. NTT BC'!Z368</f>
        <v>0</v>
      </c>
      <c r="AA167" s="295">
        <f>'13. NTT BC'!AA368</f>
        <v>0</v>
      </c>
      <c r="AB167" s="295">
        <f>'13. NTT BC'!AB368</f>
        <v>0</v>
      </c>
      <c r="AC167" s="295">
        <f>'13. NTT BC'!AC368</f>
        <v>0</v>
      </c>
      <c r="AD167" s="295">
        <f>'13. NTT BC'!AD368</f>
        <v>0</v>
      </c>
      <c r="AE167" s="295">
        <f>'13. NTT BC'!AE368</f>
        <v>0</v>
      </c>
      <c r="AF167" s="295">
        <f>'13. NTT BC'!AF368</f>
        <v>0</v>
      </c>
      <c r="AG167" s="295">
        <f>'13. NTT BC'!AG368</f>
        <v>0</v>
      </c>
      <c r="AH167" s="295">
        <f>'13. NTT BC'!AH368</f>
        <v>0</v>
      </c>
      <c r="AI167" s="295">
        <f>'13. NTT BC'!AI368</f>
        <v>0</v>
      </c>
      <c r="AJ167" s="295">
        <f>'13. NTT BC'!AJ368</f>
        <v>0</v>
      </c>
      <c r="AK167" s="295">
        <f>'13. NTT BC'!AK368</f>
        <v>0</v>
      </c>
      <c r="AL167" s="295">
        <f>'13. NTT BC'!AL368</f>
        <v>0</v>
      </c>
      <c r="AM167" s="295">
        <f>'13. NTT BC'!AM368</f>
        <v>0</v>
      </c>
      <c r="AN167" s="295">
        <f>'13. NTT BC'!AN368</f>
        <v>0</v>
      </c>
      <c r="AO167" s="295">
        <f>'13. NTT BC'!AO368</f>
        <v>0</v>
      </c>
      <c r="AP167" s="295">
        <f>'13. NTT BC'!AP368</f>
        <v>0</v>
      </c>
      <c r="AQ167" s="295">
        <f>'13. NTT BC'!AQ368</f>
        <v>0</v>
      </c>
      <c r="AR167" s="295">
        <f>'13. NTT BC'!AR368</f>
        <v>0</v>
      </c>
      <c r="AS167" s="295">
        <f>'13. NTT BC'!AS368</f>
        <v>0</v>
      </c>
      <c r="AT167" s="295">
        <f>'13. NTT BC'!AT368</f>
        <v>0</v>
      </c>
      <c r="AU167" s="295">
        <f>'13. NTT BC'!AU368</f>
        <v>0</v>
      </c>
      <c r="AV167" s="295">
        <f>'13. NTT BC'!AV368</f>
        <v>0</v>
      </c>
      <c r="AW167" s="295">
        <f>'13. NTT BC'!AW368</f>
        <v>0</v>
      </c>
      <c r="AX167" s="295">
        <f>'13. NTT BC'!AX368</f>
        <v>0</v>
      </c>
      <c r="AY167" s="295">
        <f>'13. NTT BC'!AY368</f>
        <v>0</v>
      </c>
      <c r="AZ167" s="295">
        <f>'13. NTT BC'!AZ368</f>
        <v>0</v>
      </c>
      <c r="BA167" s="295">
        <f>'13. NTT BC'!BA368</f>
        <v>0</v>
      </c>
      <c r="BB167" s="295">
        <f>'13. NTT BC'!BB368</f>
        <v>0</v>
      </c>
      <c r="BC167" s="295">
        <f>'13. NTT BC'!BC368</f>
        <v>0</v>
      </c>
      <c r="BD167" s="295">
        <f>'13. NTT BC'!BD368</f>
        <v>0</v>
      </c>
      <c r="BE167" s="295">
        <f>'13. NTT BC'!BE368</f>
        <v>0</v>
      </c>
      <c r="BF167" s="295">
        <f>'13. NTT BC'!BF368</f>
        <v>0</v>
      </c>
      <c r="BG167" s="295">
        <f>'13. NTT BC'!BG368</f>
        <v>0</v>
      </c>
      <c r="BH167" s="295">
        <f>'13. NTT BC'!BH368</f>
        <v>0</v>
      </c>
      <c r="BI167" s="295">
        <f>'13. NTT BC'!BI368</f>
        <v>0</v>
      </c>
      <c r="BJ167" s="295">
        <f>'13. NTT BC'!BJ368</f>
        <v>0</v>
      </c>
      <c r="BK167" s="295">
        <f>'13. NTT BC'!BK368</f>
        <v>0</v>
      </c>
      <c r="BL167" s="295">
        <f>'13. NTT BC'!BL368</f>
        <v>0</v>
      </c>
      <c r="BM167" s="295">
        <f>'13. NTT BC'!BM368</f>
        <v>0</v>
      </c>
      <c r="BN167" s="295">
        <f>'13. NTT BC'!BN368</f>
        <v>0</v>
      </c>
      <c r="BO167" s="295">
        <f>'13. NTT BC'!BO368</f>
        <v>0</v>
      </c>
      <c r="BP167" s="295">
        <f>'13. NTT BC'!BP368</f>
        <v>0</v>
      </c>
      <c r="BQ167" s="295">
        <f>'13. NTT BC'!BQ368</f>
        <v>0</v>
      </c>
      <c r="BR167" s="295">
        <f>'13. NTT BC'!BR368</f>
        <v>0</v>
      </c>
      <c r="BS167" s="295">
        <f>'13. NTT BC'!BS368</f>
        <v>0</v>
      </c>
    </row>
    <row r="168" spans="2:71" s="79" customFormat="1" outlineLevel="1">
      <c r="B168" s="364" t="str">
        <f>'7. INPUT O&amp;N UC'!D371</f>
        <v>7.2.2</v>
      </c>
      <c r="C168" s="364" t="str">
        <f>'7. INPUT O&amp;N UC'!E371</f>
        <v>O&amp;N UC - Customer - Deployment &amp; set-up  Incl. Pull Through</v>
      </c>
      <c r="D168"/>
      <c r="E168" s="296">
        <f t="shared" si="107"/>
        <v>0</v>
      </c>
      <c r="F168" s="296">
        <f t="shared" si="108"/>
        <v>0</v>
      </c>
      <c r="G168" s="296">
        <f t="shared" si="109"/>
        <v>0</v>
      </c>
      <c r="H168" s="296">
        <f t="shared" si="110"/>
        <v>0</v>
      </c>
      <c r="I168" s="296">
        <f t="shared" si="111"/>
        <v>0</v>
      </c>
      <c r="J168" s="296">
        <f t="shared" si="112"/>
        <v>0</v>
      </c>
      <c r="K168"/>
      <c r="L168" s="296">
        <f>'13. NTT BC'!L411</f>
        <v>0</v>
      </c>
      <c r="M168" s="296">
        <f>'13. NTT BC'!M411</f>
        <v>0</v>
      </c>
      <c r="N168" s="296">
        <f>'13. NTT BC'!N411</f>
        <v>0</v>
      </c>
      <c r="O168" s="296">
        <f>'13. NTT BC'!O411</f>
        <v>0</v>
      </c>
      <c r="P168" s="296">
        <f>'13. NTT BC'!P411</f>
        <v>0</v>
      </c>
      <c r="Q168" s="296">
        <f>'13. NTT BC'!Q411</f>
        <v>0</v>
      </c>
      <c r="R168" s="296">
        <f>'13. NTT BC'!R411</f>
        <v>0</v>
      </c>
      <c r="S168" s="296">
        <f>'13. NTT BC'!S411</f>
        <v>0</v>
      </c>
      <c r="T168" s="296">
        <f>'13. NTT BC'!T411</f>
        <v>0</v>
      </c>
      <c r="U168" s="296">
        <f>'13. NTT BC'!U411</f>
        <v>0</v>
      </c>
      <c r="V168" s="296">
        <f>'13. NTT BC'!V411</f>
        <v>0</v>
      </c>
      <c r="W168" s="296">
        <f>'13. NTT BC'!W411</f>
        <v>0</v>
      </c>
      <c r="X168" s="296">
        <f>'13. NTT BC'!X411</f>
        <v>0</v>
      </c>
      <c r="Y168" s="296">
        <f>'13. NTT BC'!Y411</f>
        <v>0</v>
      </c>
      <c r="Z168" s="296">
        <f>'13. NTT BC'!Z411</f>
        <v>0</v>
      </c>
      <c r="AA168" s="296">
        <f>'13. NTT BC'!AA411</f>
        <v>0</v>
      </c>
      <c r="AB168" s="296">
        <f>'13. NTT BC'!AB411</f>
        <v>0</v>
      </c>
      <c r="AC168" s="296">
        <f>'13. NTT BC'!AC411</f>
        <v>0</v>
      </c>
      <c r="AD168" s="296">
        <f>'13. NTT BC'!AD411</f>
        <v>0</v>
      </c>
      <c r="AE168" s="296">
        <f>'13. NTT BC'!AE411</f>
        <v>0</v>
      </c>
      <c r="AF168" s="296">
        <f>'13. NTT BC'!AF411</f>
        <v>0</v>
      </c>
      <c r="AG168" s="296">
        <f>'13. NTT BC'!AG411</f>
        <v>0</v>
      </c>
      <c r="AH168" s="296">
        <f>'13. NTT BC'!AH411</f>
        <v>0</v>
      </c>
      <c r="AI168" s="296">
        <f>'13. NTT BC'!AI411</f>
        <v>0</v>
      </c>
      <c r="AJ168" s="296">
        <f>'13. NTT BC'!AJ411</f>
        <v>0</v>
      </c>
      <c r="AK168" s="296">
        <f>'13. NTT BC'!AK411</f>
        <v>0</v>
      </c>
      <c r="AL168" s="296">
        <f>'13. NTT BC'!AL411</f>
        <v>0</v>
      </c>
      <c r="AM168" s="296">
        <f>'13. NTT BC'!AM411</f>
        <v>0</v>
      </c>
      <c r="AN168" s="296">
        <f>'13. NTT BC'!AN411</f>
        <v>0</v>
      </c>
      <c r="AO168" s="296">
        <f>'13. NTT BC'!AO411</f>
        <v>0</v>
      </c>
      <c r="AP168" s="296">
        <f>'13. NTT BC'!AP411</f>
        <v>0</v>
      </c>
      <c r="AQ168" s="296">
        <f>'13. NTT BC'!AQ411</f>
        <v>0</v>
      </c>
      <c r="AR168" s="296">
        <f>'13. NTT BC'!AR411</f>
        <v>0</v>
      </c>
      <c r="AS168" s="296">
        <f>'13. NTT BC'!AS411</f>
        <v>0</v>
      </c>
      <c r="AT168" s="296">
        <f>'13. NTT BC'!AT411</f>
        <v>0</v>
      </c>
      <c r="AU168" s="296">
        <f>'13. NTT BC'!AU411</f>
        <v>0</v>
      </c>
      <c r="AV168" s="296">
        <f>'13. NTT BC'!AV411</f>
        <v>0</v>
      </c>
      <c r="AW168" s="296">
        <f>'13. NTT BC'!AW411</f>
        <v>0</v>
      </c>
      <c r="AX168" s="296">
        <f>'13. NTT BC'!AX411</f>
        <v>0</v>
      </c>
      <c r="AY168" s="296">
        <f>'13. NTT BC'!AY411</f>
        <v>0</v>
      </c>
      <c r="AZ168" s="296">
        <f>'13. NTT BC'!AZ411</f>
        <v>0</v>
      </c>
      <c r="BA168" s="296">
        <f>'13. NTT BC'!BA411</f>
        <v>0</v>
      </c>
      <c r="BB168" s="296">
        <f>'13. NTT BC'!BB411</f>
        <v>0</v>
      </c>
      <c r="BC168" s="296">
        <f>'13. NTT BC'!BC411</f>
        <v>0</v>
      </c>
      <c r="BD168" s="296">
        <f>'13. NTT BC'!BD411</f>
        <v>0</v>
      </c>
      <c r="BE168" s="296">
        <f>'13. NTT BC'!BE411</f>
        <v>0</v>
      </c>
      <c r="BF168" s="296">
        <f>'13. NTT BC'!BF411</f>
        <v>0</v>
      </c>
      <c r="BG168" s="296">
        <f>'13. NTT BC'!BG411</f>
        <v>0</v>
      </c>
      <c r="BH168" s="296">
        <f>'13. NTT BC'!BH411</f>
        <v>0</v>
      </c>
      <c r="BI168" s="296">
        <f>'13. NTT BC'!BI411</f>
        <v>0</v>
      </c>
      <c r="BJ168" s="296">
        <f>'13. NTT BC'!BJ411</f>
        <v>0</v>
      </c>
      <c r="BK168" s="296">
        <f>'13. NTT BC'!BK411</f>
        <v>0</v>
      </c>
      <c r="BL168" s="296">
        <f>'13. NTT BC'!BL411</f>
        <v>0</v>
      </c>
      <c r="BM168" s="296">
        <f>'13. NTT BC'!BM411</f>
        <v>0</v>
      </c>
      <c r="BN168" s="296">
        <f>'13. NTT BC'!BN411</f>
        <v>0</v>
      </c>
      <c r="BO168" s="296">
        <f>'13. NTT BC'!BO411</f>
        <v>0</v>
      </c>
      <c r="BP168" s="296">
        <f>'13. NTT BC'!BP411</f>
        <v>0</v>
      </c>
      <c r="BQ168" s="296">
        <f>'13. NTT BC'!BQ411</f>
        <v>0</v>
      </c>
      <c r="BR168" s="296">
        <f>'13. NTT BC'!BR411</f>
        <v>0</v>
      </c>
      <c r="BS168" s="296">
        <f>'13. NTT BC'!BS411</f>
        <v>0</v>
      </c>
    </row>
    <row r="169" spans="2:71" s="79" customFormat="1" outlineLevel="1">
      <c r="B169" s="352" t="str">
        <f>'7. INPUT O&amp;N UC'!D373</f>
        <v>7.2.3</v>
      </c>
      <c r="C169" s="352" t="str">
        <f>'7. INPUT O&amp;N UC'!E373</f>
        <v>O&amp;N UC - Customer - Deployment &amp; set-up  Procured from outside NTT</v>
      </c>
      <c r="D169"/>
      <c r="E169" s="296">
        <f t="shared" si="107"/>
        <v>0</v>
      </c>
      <c r="F169" s="296">
        <f t="shared" si="108"/>
        <v>0</v>
      </c>
      <c r="G169" s="296">
        <f t="shared" si="109"/>
        <v>0</v>
      </c>
      <c r="H169" s="296">
        <f t="shared" si="110"/>
        <v>0</v>
      </c>
      <c r="I169" s="296">
        <f t="shared" si="111"/>
        <v>0</v>
      </c>
      <c r="J169" s="296">
        <f t="shared" si="112"/>
        <v>0</v>
      </c>
      <c r="K169"/>
      <c r="L169" s="296">
        <f t="shared" ref="L169:AQ169" si="119">SUM(L170:L179)</f>
        <v>0</v>
      </c>
      <c r="M169" s="296">
        <f t="shared" si="119"/>
        <v>0</v>
      </c>
      <c r="N169" s="296">
        <f t="shared" si="119"/>
        <v>0</v>
      </c>
      <c r="O169" s="296">
        <f t="shared" si="119"/>
        <v>0</v>
      </c>
      <c r="P169" s="296">
        <f t="shared" si="119"/>
        <v>0</v>
      </c>
      <c r="Q169" s="296">
        <f t="shared" si="119"/>
        <v>0</v>
      </c>
      <c r="R169" s="296">
        <f t="shared" si="119"/>
        <v>0</v>
      </c>
      <c r="S169" s="296">
        <f t="shared" si="119"/>
        <v>0</v>
      </c>
      <c r="T169" s="296">
        <f t="shared" si="119"/>
        <v>0</v>
      </c>
      <c r="U169" s="296">
        <f t="shared" si="119"/>
        <v>0</v>
      </c>
      <c r="V169" s="296">
        <f t="shared" si="119"/>
        <v>0</v>
      </c>
      <c r="W169" s="296">
        <f t="shared" si="119"/>
        <v>0</v>
      </c>
      <c r="X169" s="296">
        <f t="shared" si="119"/>
        <v>0</v>
      </c>
      <c r="Y169" s="296">
        <f t="shared" si="119"/>
        <v>0</v>
      </c>
      <c r="Z169" s="296">
        <f t="shared" si="119"/>
        <v>0</v>
      </c>
      <c r="AA169" s="296">
        <f t="shared" si="119"/>
        <v>0</v>
      </c>
      <c r="AB169" s="296">
        <f t="shared" si="119"/>
        <v>0</v>
      </c>
      <c r="AC169" s="296">
        <f t="shared" si="119"/>
        <v>0</v>
      </c>
      <c r="AD169" s="296">
        <f t="shared" si="119"/>
        <v>0</v>
      </c>
      <c r="AE169" s="296">
        <f t="shared" si="119"/>
        <v>0</v>
      </c>
      <c r="AF169" s="296">
        <f t="shared" si="119"/>
        <v>0</v>
      </c>
      <c r="AG169" s="296">
        <f t="shared" si="119"/>
        <v>0</v>
      </c>
      <c r="AH169" s="296">
        <f t="shared" si="119"/>
        <v>0</v>
      </c>
      <c r="AI169" s="296">
        <f t="shared" si="119"/>
        <v>0</v>
      </c>
      <c r="AJ169" s="296">
        <f t="shared" si="119"/>
        <v>0</v>
      </c>
      <c r="AK169" s="296">
        <f t="shared" si="119"/>
        <v>0</v>
      </c>
      <c r="AL169" s="296">
        <f t="shared" si="119"/>
        <v>0</v>
      </c>
      <c r="AM169" s="296">
        <f t="shared" si="119"/>
        <v>0</v>
      </c>
      <c r="AN169" s="296">
        <f t="shared" si="119"/>
        <v>0</v>
      </c>
      <c r="AO169" s="296">
        <f t="shared" si="119"/>
        <v>0</v>
      </c>
      <c r="AP169" s="296">
        <f t="shared" si="119"/>
        <v>0</v>
      </c>
      <c r="AQ169" s="296">
        <f t="shared" si="119"/>
        <v>0</v>
      </c>
      <c r="AR169" s="296">
        <f t="shared" ref="AR169:BS169" si="120">SUM(AR170:AR179)</f>
        <v>0</v>
      </c>
      <c r="AS169" s="296">
        <f t="shared" si="120"/>
        <v>0</v>
      </c>
      <c r="AT169" s="296">
        <f t="shared" si="120"/>
        <v>0</v>
      </c>
      <c r="AU169" s="296">
        <f t="shared" si="120"/>
        <v>0</v>
      </c>
      <c r="AV169" s="296">
        <f t="shared" si="120"/>
        <v>0</v>
      </c>
      <c r="AW169" s="296">
        <f t="shared" si="120"/>
        <v>0</v>
      </c>
      <c r="AX169" s="296">
        <f t="shared" si="120"/>
        <v>0</v>
      </c>
      <c r="AY169" s="296">
        <f t="shared" si="120"/>
        <v>0</v>
      </c>
      <c r="AZ169" s="296">
        <f t="shared" si="120"/>
        <v>0</v>
      </c>
      <c r="BA169" s="296">
        <f t="shared" si="120"/>
        <v>0</v>
      </c>
      <c r="BB169" s="296">
        <f t="shared" si="120"/>
        <v>0</v>
      </c>
      <c r="BC169" s="296">
        <f t="shared" si="120"/>
        <v>0</v>
      </c>
      <c r="BD169" s="296">
        <f t="shared" si="120"/>
        <v>0</v>
      </c>
      <c r="BE169" s="296">
        <f t="shared" si="120"/>
        <v>0</v>
      </c>
      <c r="BF169" s="296">
        <f t="shared" si="120"/>
        <v>0</v>
      </c>
      <c r="BG169" s="296">
        <f t="shared" si="120"/>
        <v>0</v>
      </c>
      <c r="BH169" s="296">
        <f t="shared" si="120"/>
        <v>0</v>
      </c>
      <c r="BI169" s="296">
        <f t="shared" si="120"/>
        <v>0</v>
      </c>
      <c r="BJ169" s="296">
        <f t="shared" si="120"/>
        <v>0</v>
      </c>
      <c r="BK169" s="296">
        <f t="shared" si="120"/>
        <v>0</v>
      </c>
      <c r="BL169" s="296">
        <f t="shared" si="120"/>
        <v>0</v>
      </c>
      <c r="BM169" s="296">
        <f t="shared" si="120"/>
        <v>0</v>
      </c>
      <c r="BN169" s="296">
        <f t="shared" si="120"/>
        <v>0</v>
      </c>
      <c r="BO169" s="296">
        <f t="shared" si="120"/>
        <v>0</v>
      </c>
      <c r="BP169" s="296">
        <f t="shared" si="120"/>
        <v>0</v>
      </c>
      <c r="BQ169" s="296">
        <f t="shared" si="120"/>
        <v>0</v>
      </c>
      <c r="BR169" s="296">
        <f t="shared" si="120"/>
        <v>0</v>
      </c>
      <c r="BS169" s="296">
        <f t="shared" si="120"/>
        <v>0</v>
      </c>
    </row>
    <row r="170" spans="2:71" s="80" customFormat="1" outlineLevel="2">
      <c r="B170" s="367" t="str">
        <f>'7. INPUT O&amp;N UC'!D377</f>
        <v>O&amp;N UC-7.2.3-Item #1</v>
      </c>
      <c r="C170" s="367" t="e">
        <f>'7. INPUT O&amp;N UC'!#REF!</f>
        <v>#REF!</v>
      </c>
      <c r="D170"/>
      <c r="E170" s="297">
        <f t="shared" si="107"/>
        <v>0</v>
      </c>
      <c r="F170" s="297">
        <f t="shared" si="108"/>
        <v>0</v>
      </c>
      <c r="G170" s="297">
        <f t="shared" si="109"/>
        <v>0</v>
      </c>
      <c r="H170" s="297">
        <f t="shared" si="110"/>
        <v>0</v>
      </c>
      <c r="I170" s="297">
        <f t="shared" si="111"/>
        <v>0</v>
      </c>
      <c r="J170" s="297">
        <f t="shared" si="112"/>
        <v>0</v>
      </c>
      <c r="K170"/>
      <c r="L170" s="297">
        <f>L$76*'7. INPUT O&amp;N UC'!$L377*'7. INPUT O&amp;N UC'!$M377</f>
        <v>0</v>
      </c>
      <c r="M170" s="297">
        <f>M$76*'7. INPUT O&amp;N UC'!$L377*'7. INPUT O&amp;N UC'!$M377</f>
        <v>0</v>
      </c>
      <c r="N170" s="297">
        <f>N$76*'7. INPUT O&amp;N UC'!$L377*'7. INPUT O&amp;N UC'!$M377</f>
        <v>0</v>
      </c>
      <c r="O170" s="297">
        <f>O$76*'7. INPUT O&amp;N UC'!$L377*'7. INPUT O&amp;N UC'!$M377</f>
        <v>0</v>
      </c>
      <c r="P170" s="297">
        <f>P$76*'7. INPUT O&amp;N UC'!$L377*'7. INPUT O&amp;N UC'!$M377</f>
        <v>0</v>
      </c>
      <c r="Q170" s="297">
        <f>Q$76*'7. INPUT O&amp;N UC'!$L377*'7. INPUT O&amp;N UC'!$M377</f>
        <v>0</v>
      </c>
      <c r="R170" s="297">
        <f>R$76*'7. INPUT O&amp;N UC'!$L377*'7. INPUT O&amp;N UC'!$M377</f>
        <v>0</v>
      </c>
      <c r="S170" s="297">
        <f>S$76*'7. INPUT O&amp;N UC'!$L377*'7. INPUT O&amp;N UC'!$M377</f>
        <v>0</v>
      </c>
      <c r="T170" s="297">
        <f>T$76*'7. INPUT O&amp;N UC'!$L377*'7. INPUT O&amp;N UC'!$M377</f>
        <v>0</v>
      </c>
      <c r="U170" s="297">
        <f>U$76*'7. INPUT O&amp;N UC'!$L377*'7. INPUT O&amp;N UC'!$M377</f>
        <v>0</v>
      </c>
      <c r="V170" s="297">
        <f>V$76*'7. INPUT O&amp;N UC'!$L377*'7. INPUT O&amp;N UC'!$M377</f>
        <v>0</v>
      </c>
      <c r="W170" s="297">
        <f>W$76*'7. INPUT O&amp;N UC'!$L377*'7. INPUT O&amp;N UC'!$M377</f>
        <v>0</v>
      </c>
      <c r="X170" s="297">
        <f>X$76*'7. INPUT O&amp;N UC'!$L377*'7. INPUT O&amp;N UC'!$M377</f>
        <v>0</v>
      </c>
      <c r="Y170" s="297">
        <f>Y$76*'7. INPUT O&amp;N UC'!$L377*'7. INPUT O&amp;N UC'!$M377</f>
        <v>0</v>
      </c>
      <c r="Z170" s="297">
        <f>Z$76*'7. INPUT O&amp;N UC'!$L377*'7. INPUT O&amp;N UC'!$M377</f>
        <v>0</v>
      </c>
      <c r="AA170" s="297">
        <f>AA$76*'7. INPUT O&amp;N UC'!$L377*'7. INPUT O&amp;N UC'!$M377</f>
        <v>0</v>
      </c>
      <c r="AB170" s="297">
        <f>AB$76*'7. INPUT O&amp;N UC'!$L377*'7. INPUT O&amp;N UC'!$M377</f>
        <v>0</v>
      </c>
      <c r="AC170" s="297">
        <f>AC$76*'7. INPUT O&amp;N UC'!$L377*'7. INPUT O&amp;N UC'!$M377</f>
        <v>0</v>
      </c>
      <c r="AD170" s="297">
        <f>AD$76*'7. INPUT O&amp;N UC'!$L377*'7. INPUT O&amp;N UC'!$M377</f>
        <v>0</v>
      </c>
      <c r="AE170" s="297">
        <f>AE$76*'7. INPUT O&amp;N UC'!$L377*'7. INPUT O&amp;N UC'!$M377</f>
        <v>0</v>
      </c>
      <c r="AF170" s="297">
        <f>AF$76*'7. INPUT O&amp;N UC'!$L377*'7. INPUT O&amp;N UC'!$M377</f>
        <v>0</v>
      </c>
      <c r="AG170" s="297">
        <f>AG$76*'7. INPUT O&amp;N UC'!$L377*'7. INPUT O&amp;N UC'!$M377</f>
        <v>0</v>
      </c>
      <c r="AH170" s="297">
        <f>AH$76*'7. INPUT O&amp;N UC'!$L377*'7. INPUT O&amp;N UC'!$M377</f>
        <v>0</v>
      </c>
      <c r="AI170" s="297">
        <f>AI$76*'7. INPUT O&amp;N UC'!$L377*'7. INPUT O&amp;N UC'!$M377</f>
        <v>0</v>
      </c>
      <c r="AJ170" s="297">
        <f>AJ$76*'7. INPUT O&amp;N UC'!$L377*'7. INPUT O&amp;N UC'!$M377</f>
        <v>0</v>
      </c>
      <c r="AK170" s="297">
        <f>AK$76*'7. INPUT O&amp;N UC'!$L377*'7. INPUT O&amp;N UC'!$M377</f>
        <v>0</v>
      </c>
      <c r="AL170" s="297">
        <f>AL$76*'7. INPUT O&amp;N UC'!$L377*'7. INPUT O&amp;N UC'!$M377</f>
        <v>0</v>
      </c>
      <c r="AM170" s="297">
        <f>AM$76*'7. INPUT O&amp;N UC'!$L377*'7. INPUT O&amp;N UC'!$M377</f>
        <v>0</v>
      </c>
      <c r="AN170" s="297">
        <f>AN$76*'7. INPUT O&amp;N UC'!$L377*'7. INPUT O&amp;N UC'!$M377</f>
        <v>0</v>
      </c>
      <c r="AO170" s="297">
        <f>AO$76*'7. INPUT O&amp;N UC'!$L377*'7. INPUT O&amp;N UC'!$M377</f>
        <v>0</v>
      </c>
      <c r="AP170" s="297">
        <f>AP$76*'7. INPUT O&amp;N UC'!$L377*'7. INPUT O&amp;N UC'!$M377</f>
        <v>0</v>
      </c>
      <c r="AQ170" s="297">
        <f>AQ$76*'7. INPUT O&amp;N UC'!$L377*'7. INPUT O&amp;N UC'!$M377</f>
        <v>0</v>
      </c>
      <c r="AR170" s="297">
        <f>AR$76*'7. INPUT O&amp;N UC'!$L377*'7. INPUT O&amp;N UC'!$M377</f>
        <v>0</v>
      </c>
      <c r="AS170" s="297">
        <f>AS$76*'7. INPUT O&amp;N UC'!$L377*'7. INPUT O&amp;N UC'!$M377</f>
        <v>0</v>
      </c>
      <c r="AT170" s="297">
        <f>AT$76*'7. INPUT O&amp;N UC'!$L377*'7. INPUT O&amp;N UC'!$M377</f>
        <v>0</v>
      </c>
      <c r="AU170" s="297">
        <f>AU$76*'7. INPUT O&amp;N UC'!$L377*'7. INPUT O&amp;N UC'!$M377</f>
        <v>0</v>
      </c>
      <c r="AV170" s="297">
        <f>AV$76*'7. INPUT O&amp;N UC'!$L377*'7. INPUT O&amp;N UC'!$M377</f>
        <v>0</v>
      </c>
      <c r="AW170" s="297">
        <f>AW$76*'7. INPUT O&amp;N UC'!$L377*'7. INPUT O&amp;N UC'!$M377</f>
        <v>0</v>
      </c>
      <c r="AX170" s="297">
        <f>AX$76*'7. INPUT O&amp;N UC'!$L377*'7. INPUT O&amp;N UC'!$M377</f>
        <v>0</v>
      </c>
      <c r="AY170" s="297">
        <f>AY$76*'7. INPUT O&amp;N UC'!$L377*'7. INPUT O&amp;N UC'!$M377</f>
        <v>0</v>
      </c>
      <c r="AZ170" s="297">
        <f>AZ$76*'7. INPUT O&amp;N UC'!$L377*'7. INPUT O&amp;N UC'!$M377</f>
        <v>0</v>
      </c>
      <c r="BA170" s="297">
        <f>BA$76*'7. INPUT O&amp;N UC'!$L377*'7. INPUT O&amp;N UC'!$M377</f>
        <v>0</v>
      </c>
      <c r="BB170" s="297">
        <f>BB$76*'7. INPUT O&amp;N UC'!$L377*'7. INPUT O&amp;N UC'!$M377</f>
        <v>0</v>
      </c>
      <c r="BC170" s="297">
        <f>BC$76*'7. INPUT O&amp;N UC'!$L377*'7. INPUT O&amp;N UC'!$M377</f>
        <v>0</v>
      </c>
      <c r="BD170" s="297">
        <f>BD$76*'7. INPUT O&amp;N UC'!$L377*'7. INPUT O&amp;N UC'!$M377</f>
        <v>0</v>
      </c>
      <c r="BE170" s="297">
        <f>BE$76*'7. INPUT O&amp;N UC'!$L377*'7. INPUT O&amp;N UC'!$M377</f>
        <v>0</v>
      </c>
      <c r="BF170" s="297">
        <f>BF$76*'7. INPUT O&amp;N UC'!$L377*'7. INPUT O&amp;N UC'!$M377</f>
        <v>0</v>
      </c>
      <c r="BG170" s="297">
        <f>BG$76*'7. INPUT O&amp;N UC'!$L377*'7. INPUT O&amp;N UC'!$M377</f>
        <v>0</v>
      </c>
      <c r="BH170" s="297">
        <f>BH$76*'7. INPUT O&amp;N UC'!$L377*'7. INPUT O&amp;N UC'!$M377</f>
        <v>0</v>
      </c>
      <c r="BI170" s="297">
        <f>BI$76*'7. INPUT O&amp;N UC'!$L377*'7. INPUT O&amp;N UC'!$M377</f>
        <v>0</v>
      </c>
      <c r="BJ170" s="297">
        <f>BJ$76*'7. INPUT O&amp;N UC'!$L377*'7. INPUT O&amp;N UC'!$M377</f>
        <v>0</v>
      </c>
      <c r="BK170" s="297">
        <f>BK$76*'7. INPUT O&amp;N UC'!$L377*'7. INPUT O&amp;N UC'!$M377</f>
        <v>0</v>
      </c>
      <c r="BL170" s="297">
        <f>BL$76*'7. INPUT O&amp;N UC'!$L377*'7. INPUT O&amp;N UC'!$M377</f>
        <v>0</v>
      </c>
      <c r="BM170" s="297">
        <f>BM$76*'7. INPUT O&amp;N UC'!$L377*'7. INPUT O&amp;N UC'!$M377</f>
        <v>0</v>
      </c>
      <c r="BN170" s="297">
        <f>BN$76*'7. INPUT O&amp;N UC'!$L377*'7. INPUT O&amp;N UC'!$M377</f>
        <v>0</v>
      </c>
      <c r="BO170" s="297">
        <f>BO$76*'7. INPUT O&amp;N UC'!$L377*'7. INPUT O&amp;N UC'!$M377</f>
        <v>0</v>
      </c>
      <c r="BP170" s="297">
        <f>BP$76*'7. INPUT O&amp;N UC'!$L377*'7. INPUT O&amp;N UC'!$M377</f>
        <v>0</v>
      </c>
      <c r="BQ170" s="297">
        <f>BQ$76*'7. INPUT O&amp;N UC'!$L377*'7. INPUT O&amp;N UC'!$M377</f>
        <v>0</v>
      </c>
      <c r="BR170" s="297">
        <f>BR$76*'7. INPUT O&amp;N UC'!$L377*'7. INPUT O&amp;N UC'!$M377</f>
        <v>0</v>
      </c>
      <c r="BS170" s="297">
        <f>BS$76*'7. INPUT O&amp;N UC'!$L377*'7. INPUT O&amp;N UC'!$M377</f>
        <v>0</v>
      </c>
    </row>
    <row r="171" spans="2:71" s="80" customFormat="1" outlineLevel="2">
      <c r="B171" s="367" t="str">
        <f>'7. INPUT O&amp;N UC'!D378</f>
        <v>O&amp;N UC-7.2.3-Item #2</v>
      </c>
      <c r="C171" s="367">
        <f>'7. INPUT O&amp;N UC'!F378</f>
        <v>0</v>
      </c>
      <c r="D171"/>
      <c r="E171" s="297">
        <f t="shared" si="107"/>
        <v>0</v>
      </c>
      <c r="F171" s="297">
        <f t="shared" si="108"/>
        <v>0</v>
      </c>
      <c r="G171" s="297">
        <f t="shared" si="109"/>
        <v>0</v>
      </c>
      <c r="H171" s="297">
        <f t="shared" si="110"/>
        <v>0</v>
      </c>
      <c r="I171" s="297">
        <f t="shared" si="111"/>
        <v>0</v>
      </c>
      <c r="J171" s="297">
        <f t="shared" si="112"/>
        <v>0</v>
      </c>
      <c r="K171"/>
      <c r="L171" s="297">
        <f>L$76*'7. INPUT O&amp;N UC'!$L378*'7. INPUT O&amp;N UC'!$M378</f>
        <v>0</v>
      </c>
      <c r="M171" s="297">
        <f>M$76*'7. INPUT O&amp;N UC'!$L378*'7. INPUT O&amp;N UC'!$M378</f>
        <v>0</v>
      </c>
      <c r="N171" s="297">
        <f>N$76*'7. INPUT O&amp;N UC'!$L378*'7. INPUT O&amp;N UC'!$M378</f>
        <v>0</v>
      </c>
      <c r="O171" s="297">
        <f>O$76*'7. INPUT O&amp;N UC'!$L378*'7. INPUT O&amp;N UC'!$M378</f>
        <v>0</v>
      </c>
      <c r="P171" s="297">
        <f>P$76*'7. INPUT O&amp;N UC'!$L378*'7. INPUT O&amp;N UC'!$M378</f>
        <v>0</v>
      </c>
      <c r="Q171" s="297">
        <f>Q$76*'7. INPUT O&amp;N UC'!$L378*'7. INPUT O&amp;N UC'!$M378</f>
        <v>0</v>
      </c>
      <c r="R171" s="297">
        <f>R$76*'7. INPUT O&amp;N UC'!$L378*'7. INPUT O&amp;N UC'!$M378</f>
        <v>0</v>
      </c>
      <c r="S171" s="297">
        <f>S$76*'7. INPUT O&amp;N UC'!$L378*'7. INPUT O&amp;N UC'!$M378</f>
        <v>0</v>
      </c>
      <c r="T171" s="297">
        <f>T$76*'7. INPUT O&amp;N UC'!$L378*'7. INPUT O&amp;N UC'!$M378</f>
        <v>0</v>
      </c>
      <c r="U171" s="297">
        <f>U$76*'7. INPUT O&amp;N UC'!$L378*'7. INPUT O&amp;N UC'!$M378</f>
        <v>0</v>
      </c>
      <c r="V171" s="297">
        <f>V$76*'7. INPUT O&amp;N UC'!$L378*'7. INPUT O&amp;N UC'!$M378</f>
        <v>0</v>
      </c>
      <c r="W171" s="297">
        <f>W$76*'7. INPUT O&amp;N UC'!$L378*'7. INPUT O&amp;N UC'!$M378</f>
        <v>0</v>
      </c>
      <c r="X171" s="297">
        <f>X$76*'7. INPUT O&amp;N UC'!$L378*'7. INPUT O&amp;N UC'!$M378</f>
        <v>0</v>
      </c>
      <c r="Y171" s="297">
        <f>Y$76*'7. INPUT O&amp;N UC'!$L378*'7. INPUT O&amp;N UC'!$M378</f>
        <v>0</v>
      </c>
      <c r="Z171" s="297">
        <f>Z$76*'7. INPUT O&amp;N UC'!$L378*'7. INPUT O&amp;N UC'!$M378</f>
        <v>0</v>
      </c>
      <c r="AA171" s="297">
        <f>AA$76*'7. INPUT O&amp;N UC'!$L378*'7. INPUT O&amp;N UC'!$M378</f>
        <v>0</v>
      </c>
      <c r="AB171" s="297">
        <f>AB$76*'7. INPUT O&amp;N UC'!$L378*'7. INPUT O&amp;N UC'!$M378</f>
        <v>0</v>
      </c>
      <c r="AC171" s="297">
        <f>AC$76*'7. INPUT O&amp;N UC'!$L378*'7. INPUT O&amp;N UC'!$M378</f>
        <v>0</v>
      </c>
      <c r="AD171" s="297">
        <f>AD$76*'7. INPUT O&amp;N UC'!$L378*'7. INPUT O&amp;N UC'!$M378</f>
        <v>0</v>
      </c>
      <c r="AE171" s="297">
        <f>AE$76*'7. INPUT O&amp;N UC'!$L378*'7. INPUT O&amp;N UC'!$M378</f>
        <v>0</v>
      </c>
      <c r="AF171" s="297">
        <f>AF$76*'7. INPUT O&amp;N UC'!$L378*'7. INPUT O&amp;N UC'!$M378</f>
        <v>0</v>
      </c>
      <c r="AG171" s="297">
        <f>AG$76*'7. INPUT O&amp;N UC'!$L378*'7. INPUT O&amp;N UC'!$M378</f>
        <v>0</v>
      </c>
      <c r="AH171" s="297">
        <f>AH$76*'7. INPUT O&amp;N UC'!$L378*'7. INPUT O&amp;N UC'!$M378</f>
        <v>0</v>
      </c>
      <c r="AI171" s="297">
        <f>AI$76*'7. INPUT O&amp;N UC'!$L378*'7. INPUT O&amp;N UC'!$M378</f>
        <v>0</v>
      </c>
      <c r="AJ171" s="297">
        <f>AJ$76*'7. INPUT O&amp;N UC'!$L378*'7. INPUT O&amp;N UC'!$M378</f>
        <v>0</v>
      </c>
      <c r="AK171" s="297">
        <f>AK$76*'7. INPUT O&amp;N UC'!$L378*'7. INPUT O&amp;N UC'!$M378</f>
        <v>0</v>
      </c>
      <c r="AL171" s="297">
        <f>AL$76*'7. INPUT O&amp;N UC'!$L378*'7. INPUT O&amp;N UC'!$M378</f>
        <v>0</v>
      </c>
      <c r="AM171" s="297">
        <f>AM$76*'7. INPUT O&amp;N UC'!$L378*'7. INPUT O&amp;N UC'!$M378</f>
        <v>0</v>
      </c>
      <c r="AN171" s="297">
        <f>AN$76*'7. INPUT O&amp;N UC'!$L378*'7. INPUT O&amp;N UC'!$M378</f>
        <v>0</v>
      </c>
      <c r="AO171" s="297">
        <f>AO$76*'7. INPUT O&amp;N UC'!$L378*'7. INPUT O&amp;N UC'!$M378</f>
        <v>0</v>
      </c>
      <c r="AP171" s="297">
        <f>AP$76*'7. INPUT O&amp;N UC'!$L378*'7. INPUT O&amp;N UC'!$M378</f>
        <v>0</v>
      </c>
      <c r="AQ171" s="297">
        <f>AQ$76*'7. INPUT O&amp;N UC'!$L378*'7. INPUT O&amp;N UC'!$M378</f>
        <v>0</v>
      </c>
      <c r="AR171" s="297">
        <f>AR$76*'7. INPUT O&amp;N UC'!$L378*'7. INPUT O&amp;N UC'!$M378</f>
        <v>0</v>
      </c>
      <c r="AS171" s="297">
        <f>AS$76*'7. INPUT O&amp;N UC'!$L378*'7. INPUT O&amp;N UC'!$M378</f>
        <v>0</v>
      </c>
      <c r="AT171" s="297">
        <f>AT$76*'7. INPUT O&amp;N UC'!$L378*'7. INPUT O&amp;N UC'!$M378</f>
        <v>0</v>
      </c>
      <c r="AU171" s="297">
        <f>AU$76*'7. INPUT O&amp;N UC'!$L378*'7. INPUT O&amp;N UC'!$M378</f>
        <v>0</v>
      </c>
      <c r="AV171" s="297">
        <f>AV$76*'7. INPUT O&amp;N UC'!$L378*'7. INPUT O&amp;N UC'!$M378</f>
        <v>0</v>
      </c>
      <c r="AW171" s="297">
        <f>AW$76*'7. INPUT O&amp;N UC'!$L378*'7. INPUT O&amp;N UC'!$M378</f>
        <v>0</v>
      </c>
      <c r="AX171" s="297">
        <f>AX$76*'7. INPUT O&amp;N UC'!$L378*'7. INPUT O&amp;N UC'!$M378</f>
        <v>0</v>
      </c>
      <c r="AY171" s="297">
        <f>AY$76*'7. INPUT O&amp;N UC'!$L378*'7. INPUT O&amp;N UC'!$M378</f>
        <v>0</v>
      </c>
      <c r="AZ171" s="297">
        <f>AZ$76*'7. INPUT O&amp;N UC'!$L378*'7. INPUT O&amp;N UC'!$M378</f>
        <v>0</v>
      </c>
      <c r="BA171" s="297">
        <f>BA$76*'7. INPUT O&amp;N UC'!$L378*'7. INPUT O&amp;N UC'!$M378</f>
        <v>0</v>
      </c>
      <c r="BB171" s="297">
        <f>BB$76*'7. INPUT O&amp;N UC'!$L378*'7. INPUT O&amp;N UC'!$M378</f>
        <v>0</v>
      </c>
      <c r="BC171" s="297">
        <f>BC$76*'7. INPUT O&amp;N UC'!$L378*'7. INPUT O&amp;N UC'!$M378</f>
        <v>0</v>
      </c>
      <c r="BD171" s="297">
        <f>BD$76*'7. INPUT O&amp;N UC'!$L378*'7. INPUT O&amp;N UC'!$M378</f>
        <v>0</v>
      </c>
      <c r="BE171" s="297">
        <f>BE$76*'7. INPUT O&amp;N UC'!$L378*'7. INPUT O&amp;N UC'!$M378</f>
        <v>0</v>
      </c>
      <c r="BF171" s="297">
        <f>BF$76*'7. INPUT O&amp;N UC'!$L378*'7. INPUT O&amp;N UC'!$M378</f>
        <v>0</v>
      </c>
      <c r="BG171" s="297">
        <f>BG$76*'7. INPUT O&amp;N UC'!$L378*'7. INPUT O&amp;N UC'!$M378</f>
        <v>0</v>
      </c>
      <c r="BH171" s="297">
        <f>BH$76*'7. INPUT O&amp;N UC'!$L378*'7. INPUT O&amp;N UC'!$M378</f>
        <v>0</v>
      </c>
      <c r="BI171" s="297">
        <f>BI$76*'7. INPUT O&amp;N UC'!$L378*'7. INPUT O&amp;N UC'!$M378</f>
        <v>0</v>
      </c>
      <c r="BJ171" s="297">
        <f>BJ$76*'7. INPUT O&amp;N UC'!$L378*'7. INPUT O&amp;N UC'!$M378</f>
        <v>0</v>
      </c>
      <c r="BK171" s="297">
        <f>BK$76*'7. INPUT O&amp;N UC'!$L378*'7. INPUT O&amp;N UC'!$M378</f>
        <v>0</v>
      </c>
      <c r="BL171" s="297">
        <f>BL$76*'7. INPUT O&amp;N UC'!$L378*'7. INPUT O&amp;N UC'!$M378</f>
        <v>0</v>
      </c>
      <c r="BM171" s="297">
        <f>BM$76*'7. INPUT O&amp;N UC'!$L378*'7. INPUT O&amp;N UC'!$M378</f>
        <v>0</v>
      </c>
      <c r="BN171" s="297">
        <f>BN$76*'7. INPUT O&amp;N UC'!$L378*'7. INPUT O&amp;N UC'!$M378</f>
        <v>0</v>
      </c>
      <c r="BO171" s="297">
        <f>BO$76*'7. INPUT O&amp;N UC'!$L378*'7. INPUT O&amp;N UC'!$M378</f>
        <v>0</v>
      </c>
      <c r="BP171" s="297">
        <f>BP$76*'7. INPUT O&amp;N UC'!$L378*'7. INPUT O&amp;N UC'!$M378</f>
        <v>0</v>
      </c>
      <c r="BQ171" s="297">
        <f>BQ$76*'7. INPUT O&amp;N UC'!$L378*'7. INPUT O&amp;N UC'!$M378</f>
        <v>0</v>
      </c>
      <c r="BR171" s="297">
        <f>BR$76*'7. INPUT O&amp;N UC'!$L378*'7. INPUT O&amp;N UC'!$M378</f>
        <v>0</v>
      </c>
      <c r="BS171" s="297">
        <f>BS$76*'7. INPUT O&amp;N UC'!$L378*'7. INPUT O&amp;N UC'!$M378</f>
        <v>0</v>
      </c>
    </row>
    <row r="172" spans="2:71" s="80" customFormat="1" outlineLevel="2">
      <c r="B172" s="367" t="str">
        <f>'7. INPUT O&amp;N UC'!D379</f>
        <v>O&amp;N UC-7.2.3-Item #3</v>
      </c>
      <c r="C172" s="367">
        <f>'7. INPUT O&amp;N UC'!F379</f>
        <v>0</v>
      </c>
      <c r="D172"/>
      <c r="E172" s="297">
        <f t="shared" si="107"/>
        <v>0</v>
      </c>
      <c r="F172" s="297">
        <f t="shared" si="108"/>
        <v>0</v>
      </c>
      <c r="G172" s="297">
        <f t="shared" si="109"/>
        <v>0</v>
      </c>
      <c r="H172" s="297">
        <f t="shared" si="110"/>
        <v>0</v>
      </c>
      <c r="I172" s="297">
        <f t="shared" si="111"/>
        <v>0</v>
      </c>
      <c r="J172" s="297">
        <f t="shared" si="112"/>
        <v>0</v>
      </c>
      <c r="K172"/>
      <c r="L172" s="297">
        <f>L$76*'7. INPUT O&amp;N UC'!$L379*'7. INPUT O&amp;N UC'!$M379</f>
        <v>0</v>
      </c>
      <c r="M172" s="297">
        <f>M$76*'7. INPUT O&amp;N UC'!$L379*'7. INPUT O&amp;N UC'!$M379</f>
        <v>0</v>
      </c>
      <c r="N172" s="297">
        <f>N$76*'7. INPUT O&amp;N UC'!$L379*'7. INPUT O&amp;N UC'!$M379</f>
        <v>0</v>
      </c>
      <c r="O172" s="297">
        <f>O$76*'7. INPUT O&amp;N UC'!$L379*'7. INPUT O&amp;N UC'!$M379</f>
        <v>0</v>
      </c>
      <c r="P172" s="297">
        <f>P$76*'7. INPUT O&amp;N UC'!$L379*'7. INPUT O&amp;N UC'!$M379</f>
        <v>0</v>
      </c>
      <c r="Q172" s="297">
        <f>Q$76*'7. INPUT O&amp;N UC'!$L379*'7. INPUT O&amp;N UC'!$M379</f>
        <v>0</v>
      </c>
      <c r="R172" s="297">
        <f>R$76*'7. INPUT O&amp;N UC'!$L379*'7. INPUT O&amp;N UC'!$M379</f>
        <v>0</v>
      </c>
      <c r="S172" s="297">
        <f>S$76*'7. INPUT O&amp;N UC'!$L379*'7. INPUT O&amp;N UC'!$M379</f>
        <v>0</v>
      </c>
      <c r="T172" s="297">
        <f>T$76*'7. INPUT O&amp;N UC'!$L379*'7. INPUT O&amp;N UC'!$M379</f>
        <v>0</v>
      </c>
      <c r="U172" s="297">
        <f>U$76*'7. INPUT O&amp;N UC'!$L379*'7. INPUT O&amp;N UC'!$M379</f>
        <v>0</v>
      </c>
      <c r="V172" s="297">
        <f>V$76*'7. INPUT O&amp;N UC'!$L379*'7. INPUT O&amp;N UC'!$M379</f>
        <v>0</v>
      </c>
      <c r="W172" s="297">
        <f>W$76*'7. INPUT O&amp;N UC'!$L379*'7. INPUT O&amp;N UC'!$M379</f>
        <v>0</v>
      </c>
      <c r="X172" s="297">
        <f>X$76*'7. INPUT O&amp;N UC'!$L379*'7. INPUT O&amp;N UC'!$M379</f>
        <v>0</v>
      </c>
      <c r="Y172" s="297">
        <f>Y$76*'7. INPUT O&amp;N UC'!$L379*'7. INPUT O&amp;N UC'!$M379</f>
        <v>0</v>
      </c>
      <c r="Z172" s="297">
        <f>Z$76*'7. INPUT O&amp;N UC'!$L379*'7. INPUT O&amp;N UC'!$M379</f>
        <v>0</v>
      </c>
      <c r="AA172" s="297">
        <f>AA$76*'7. INPUT O&amp;N UC'!$L379*'7. INPUT O&amp;N UC'!$M379</f>
        <v>0</v>
      </c>
      <c r="AB172" s="297">
        <f>AB$76*'7. INPUT O&amp;N UC'!$L379*'7. INPUT O&amp;N UC'!$M379</f>
        <v>0</v>
      </c>
      <c r="AC172" s="297">
        <f>AC$76*'7. INPUT O&amp;N UC'!$L379*'7. INPUT O&amp;N UC'!$M379</f>
        <v>0</v>
      </c>
      <c r="AD172" s="297">
        <f>AD$76*'7. INPUT O&amp;N UC'!$L379*'7. INPUT O&amp;N UC'!$M379</f>
        <v>0</v>
      </c>
      <c r="AE172" s="297">
        <f>AE$76*'7. INPUT O&amp;N UC'!$L379*'7. INPUT O&amp;N UC'!$M379</f>
        <v>0</v>
      </c>
      <c r="AF172" s="297">
        <f>AF$76*'7. INPUT O&amp;N UC'!$L379*'7. INPUT O&amp;N UC'!$M379</f>
        <v>0</v>
      </c>
      <c r="AG172" s="297">
        <f>AG$76*'7. INPUT O&amp;N UC'!$L379*'7. INPUT O&amp;N UC'!$M379</f>
        <v>0</v>
      </c>
      <c r="AH172" s="297">
        <f>AH$76*'7. INPUT O&amp;N UC'!$L379*'7. INPUT O&amp;N UC'!$M379</f>
        <v>0</v>
      </c>
      <c r="AI172" s="297">
        <f>AI$76*'7. INPUT O&amp;N UC'!$L379*'7. INPUT O&amp;N UC'!$M379</f>
        <v>0</v>
      </c>
      <c r="AJ172" s="297">
        <f>AJ$76*'7. INPUT O&amp;N UC'!$L379*'7. INPUT O&amp;N UC'!$M379</f>
        <v>0</v>
      </c>
      <c r="AK172" s="297">
        <f>AK$76*'7. INPUT O&amp;N UC'!$L379*'7. INPUT O&amp;N UC'!$M379</f>
        <v>0</v>
      </c>
      <c r="AL172" s="297">
        <f>AL$76*'7. INPUT O&amp;N UC'!$L379*'7. INPUT O&amp;N UC'!$M379</f>
        <v>0</v>
      </c>
      <c r="AM172" s="297">
        <f>AM$76*'7. INPUT O&amp;N UC'!$L379*'7. INPUT O&amp;N UC'!$M379</f>
        <v>0</v>
      </c>
      <c r="AN172" s="297">
        <f>AN$76*'7. INPUT O&amp;N UC'!$L379*'7. INPUT O&amp;N UC'!$M379</f>
        <v>0</v>
      </c>
      <c r="AO172" s="297">
        <f>AO$76*'7. INPUT O&amp;N UC'!$L379*'7. INPUT O&amp;N UC'!$M379</f>
        <v>0</v>
      </c>
      <c r="AP172" s="297">
        <f>AP$76*'7. INPUT O&amp;N UC'!$L379*'7. INPUT O&amp;N UC'!$M379</f>
        <v>0</v>
      </c>
      <c r="AQ172" s="297">
        <f>AQ$76*'7. INPUT O&amp;N UC'!$L379*'7. INPUT O&amp;N UC'!$M379</f>
        <v>0</v>
      </c>
      <c r="AR172" s="297">
        <f>AR$76*'7. INPUT O&amp;N UC'!$L379*'7. INPUT O&amp;N UC'!$M379</f>
        <v>0</v>
      </c>
      <c r="AS172" s="297">
        <f>AS$76*'7. INPUT O&amp;N UC'!$L379*'7. INPUT O&amp;N UC'!$M379</f>
        <v>0</v>
      </c>
      <c r="AT172" s="297">
        <f>AT$76*'7. INPUT O&amp;N UC'!$L379*'7. INPUT O&amp;N UC'!$M379</f>
        <v>0</v>
      </c>
      <c r="AU172" s="297">
        <f>AU$76*'7. INPUT O&amp;N UC'!$L379*'7. INPUT O&amp;N UC'!$M379</f>
        <v>0</v>
      </c>
      <c r="AV172" s="297">
        <f>AV$76*'7. INPUT O&amp;N UC'!$L379*'7. INPUT O&amp;N UC'!$M379</f>
        <v>0</v>
      </c>
      <c r="AW172" s="297">
        <f>AW$76*'7. INPUT O&amp;N UC'!$L379*'7. INPUT O&amp;N UC'!$M379</f>
        <v>0</v>
      </c>
      <c r="AX172" s="297">
        <f>AX$76*'7. INPUT O&amp;N UC'!$L379*'7. INPUT O&amp;N UC'!$M379</f>
        <v>0</v>
      </c>
      <c r="AY172" s="297">
        <f>AY$76*'7. INPUT O&amp;N UC'!$L379*'7. INPUT O&amp;N UC'!$M379</f>
        <v>0</v>
      </c>
      <c r="AZ172" s="297">
        <f>AZ$76*'7. INPUT O&amp;N UC'!$L379*'7. INPUT O&amp;N UC'!$M379</f>
        <v>0</v>
      </c>
      <c r="BA172" s="297">
        <f>BA$76*'7. INPUT O&amp;N UC'!$L379*'7. INPUT O&amp;N UC'!$M379</f>
        <v>0</v>
      </c>
      <c r="BB172" s="297">
        <f>BB$76*'7. INPUT O&amp;N UC'!$L379*'7. INPUT O&amp;N UC'!$M379</f>
        <v>0</v>
      </c>
      <c r="BC172" s="297">
        <f>BC$76*'7. INPUT O&amp;N UC'!$L379*'7. INPUT O&amp;N UC'!$M379</f>
        <v>0</v>
      </c>
      <c r="BD172" s="297">
        <f>BD$76*'7. INPUT O&amp;N UC'!$L379*'7. INPUT O&amp;N UC'!$M379</f>
        <v>0</v>
      </c>
      <c r="BE172" s="297">
        <f>BE$76*'7. INPUT O&amp;N UC'!$L379*'7. INPUT O&amp;N UC'!$M379</f>
        <v>0</v>
      </c>
      <c r="BF172" s="297">
        <f>BF$76*'7. INPUT O&amp;N UC'!$L379*'7. INPUT O&amp;N UC'!$M379</f>
        <v>0</v>
      </c>
      <c r="BG172" s="297">
        <f>BG$76*'7. INPUT O&amp;N UC'!$L379*'7. INPUT O&amp;N UC'!$M379</f>
        <v>0</v>
      </c>
      <c r="BH172" s="297">
        <f>BH$76*'7. INPUT O&amp;N UC'!$L379*'7. INPUT O&amp;N UC'!$M379</f>
        <v>0</v>
      </c>
      <c r="BI172" s="297">
        <f>BI$76*'7. INPUT O&amp;N UC'!$L379*'7. INPUT O&amp;N UC'!$M379</f>
        <v>0</v>
      </c>
      <c r="BJ172" s="297">
        <f>BJ$76*'7. INPUT O&amp;N UC'!$L379*'7. INPUT O&amp;N UC'!$M379</f>
        <v>0</v>
      </c>
      <c r="BK172" s="297">
        <f>BK$76*'7. INPUT O&amp;N UC'!$L379*'7. INPUT O&amp;N UC'!$M379</f>
        <v>0</v>
      </c>
      <c r="BL172" s="297">
        <f>BL$76*'7. INPUT O&amp;N UC'!$L379*'7. INPUT O&amp;N UC'!$M379</f>
        <v>0</v>
      </c>
      <c r="BM172" s="297">
        <f>BM$76*'7. INPUT O&amp;N UC'!$L379*'7. INPUT O&amp;N UC'!$M379</f>
        <v>0</v>
      </c>
      <c r="BN172" s="297">
        <f>BN$76*'7. INPUT O&amp;N UC'!$L379*'7. INPUT O&amp;N UC'!$M379</f>
        <v>0</v>
      </c>
      <c r="BO172" s="297">
        <f>BO$76*'7. INPUT O&amp;N UC'!$L379*'7. INPUT O&amp;N UC'!$M379</f>
        <v>0</v>
      </c>
      <c r="BP172" s="297">
        <f>BP$76*'7. INPUT O&amp;N UC'!$L379*'7. INPUT O&amp;N UC'!$M379</f>
        <v>0</v>
      </c>
      <c r="BQ172" s="297">
        <f>BQ$76*'7. INPUT O&amp;N UC'!$L379*'7. INPUT O&amp;N UC'!$M379</f>
        <v>0</v>
      </c>
      <c r="BR172" s="297">
        <f>BR$76*'7. INPUT O&amp;N UC'!$L379*'7. INPUT O&amp;N UC'!$M379</f>
        <v>0</v>
      </c>
      <c r="BS172" s="297">
        <f>BS$76*'7. INPUT O&amp;N UC'!$L379*'7. INPUT O&amp;N UC'!$M379</f>
        <v>0</v>
      </c>
    </row>
    <row r="173" spans="2:71" s="80" customFormat="1" outlineLevel="2">
      <c r="B173" s="367" t="str">
        <f>'7. INPUT O&amp;N UC'!D380</f>
        <v>O&amp;N UC-7.2.3-Item #4</v>
      </c>
      <c r="C173" s="367">
        <f>'7. INPUT O&amp;N UC'!F380</f>
        <v>0</v>
      </c>
      <c r="D173"/>
      <c r="E173" s="297">
        <f t="shared" si="107"/>
        <v>0</v>
      </c>
      <c r="F173" s="297">
        <f t="shared" si="108"/>
        <v>0</v>
      </c>
      <c r="G173" s="297">
        <f t="shared" si="109"/>
        <v>0</v>
      </c>
      <c r="H173" s="297">
        <f t="shared" si="110"/>
        <v>0</v>
      </c>
      <c r="I173" s="297">
        <f t="shared" si="111"/>
        <v>0</v>
      </c>
      <c r="J173" s="297">
        <f t="shared" si="112"/>
        <v>0</v>
      </c>
      <c r="K173"/>
      <c r="L173" s="297">
        <f>L$76*'7. INPUT O&amp;N UC'!$L380*'7. INPUT O&amp;N UC'!$M380</f>
        <v>0</v>
      </c>
      <c r="M173" s="297">
        <f>M$76*'7. INPUT O&amp;N UC'!$L380*'7. INPUT O&amp;N UC'!$M380</f>
        <v>0</v>
      </c>
      <c r="N173" s="297">
        <f>N$76*'7. INPUT O&amp;N UC'!$L380*'7. INPUT O&amp;N UC'!$M380</f>
        <v>0</v>
      </c>
      <c r="O173" s="297">
        <f>O$76*'7. INPUT O&amp;N UC'!$L380*'7. INPUT O&amp;N UC'!$M380</f>
        <v>0</v>
      </c>
      <c r="P173" s="297">
        <f>P$76*'7. INPUT O&amp;N UC'!$L380*'7. INPUT O&amp;N UC'!$M380</f>
        <v>0</v>
      </c>
      <c r="Q173" s="297">
        <f>Q$76*'7. INPUT O&amp;N UC'!$L380*'7. INPUT O&amp;N UC'!$M380</f>
        <v>0</v>
      </c>
      <c r="R173" s="297">
        <f>R$76*'7. INPUT O&amp;N UC'!$L380*'7. INPUT O&amp;N UC'!$M380</f>
        <v>0</v>
      </c>
      <c r="S173" s="297">
        <f>S$76*'7. INPUT O&amp;N UC'!$L380*'7. INPUT O&amp;N UC'!$M380</f>
        <v>0</v>
      </c>
      <c r="T173" s="297">
        <f>T$76*'7. INPUT O&amp;N UC'!$L380*'7. INPUT O&amp;N UC'!$M380</f>
        <v>0</v>
      </c>
      <c r="U173" s="297">
        <f>U$76*'7. INPUT O&amp;N UC'!$L380*'7. INPUT O&amp;N UC'!$M380</f>
        <v>0</v>
      </c>
      <c r="V173" s="297">
        <f>V$76*'7. INPUT O&amp;N UC'!$L380*'7. INPUT O&amp;N UC'!$M380</f>
        <v>0</v>
      </c>
      <c r="W173" s="297">
        <f>W$76*'7. INPUT O&amp;N UC'!$L380*'7. INPUT O&amp;N UC'!$M380</f>
        <v>0</v>
      </c>
      <c r="X173" s="297">
        <f>X$76*'7. INPUT O&amp;N UC'!$L380*'7. INPUT O&amp;N UC'!$M380</f>
        <v>0</v>
      </c>
      <c r="Y173" s="297">
        <f>Y$76*'7. INPUT O&amp;N UC'!$L380*'7. INPUT O&amp;N UC'!$M380</f>
        <v>0</v>
      </c>
      <c r="Z173" s="297">
        <f>Z$76*'7. INPUT O&amp;N UC'!$L380*'7. INPUT O&amp;N UC'!$M380</f>
        <v>0</v>
      </c>
      <c r="AA173" s="297">
        <f>AA$76*'7. INPUT O&amp;N UC'!$L380*'7. INPUT O&amp;N UC'!$M380</f>
        <v>0</v>
      </c>
      <c r="AB173" s="297">
        <f>AB$76*'7. INPUT O&amp;N UC'!$L380*'7. INPUT O&amp;N UC'!$M380</f>
        <v>0</v>
      </c>
      <c r="AC173" s="297">
        <f>AC$76*'7. INPUT O&amp;N UC'!$L380*'7. INPUT O&amp;N UC'!$M380</f>
        <v>0</v>
      </c>
      <c r="AD173" s="297">
        <f>AD$76*'7. INPUT O&amp;N UC'!$L380*'7. INPUT O&amp;N UC'!$M380</f>
        <v>0</v>
      </c>
      <c r="AE173" s="297">
        <f>AE$76*'7. INPUT O&amp;N UC'!$L380*'7. INPUT O&amp;N UC'!$M380</f>
        <v>0</v>
      </c>
      <c r="AF173" s="297">
        <f>AF$76*'7. INPUT O&amp;N UC'!$L380*'7. INPUT O&amp;N UC'!$M380</f>
        <v>0</v>
      </c>
      <c r="AG173" s="297">
        <f>AG$76*'7. INPUT O&amp;N UC'!$L380*'7. INPUT O&amp;N UC'!$M380</f>
        <v>0</v>
      </c>
      <c r="AH173" s="297">
        <f>AH$76*'7. INPUT O&amp;N UC'!$L380*'7. INPUT O&amp;N UC'!$M380</f>
        <v>0</v>
      </c>
      <c r="AI173" s="297">
        <f>AI$76*'7. INPUT O&amp;N UC'!$L380*'7. INPUT O&amp;N UC'!$M380</f>
        <v>0</v>
      </c>
      <c r="AJ173" s="297">
        <f>AJ$76*'7. INPUT O&amp;N UC'!$L380*'7. INPUT O&amp;N UC'!$M380</f>
        <v>0</v>
      </c>
      <c r="AK173" s="297">
        <f>AK$76*'7. INPUT O&amp;N UC'!$L380*'7. INPUT O&amp;N UC'!$M380</f>
        <v>0</v>
      </c>
      <c r="AL173" s="297">
        <f>AL$76*'7. INPUT O&amp;N UC'!$L380*'7. INPUT O&amp;N UC'!$M380</f>
        <v>0</v>
      </c>
      <c r="AM173" s="297">
        <f>AM$76*'7. INPUT O&amp;N UC'!$L380*'7. INPUT O&amp;N UC'!$M380</f>
        <v>0</v>
      </c>
      <c r="AN173" s="297">
        <f>AN$76*'7. INPUT O&amp;N UC'!$L380*'7. INPUT O&amp;N UC'!$M380</f>
        <v>0</v>
      </c>
      <c r="AO173" s="297">
        <f>AO$76*'7. INPUT O&amp;N UC'!$L380*'7. INPUT O&amp;N UC'!$M380</f>
        <v>0</v>
      </c>
      <c r="AP173" s="297">
        <f>AP$76*'7. INPUT O&amp;N UC'!$L380*'7. INPUT O&amp;N UC'!$M380</f>
        <v>0</v>
      </c>
      <c r="AQ173" s="297">
        <f>AQ$76*'7. INPUT O&amp;N UC'!$L380*'7. INPUT O&amp;N UC'!$M380</f>
        <v>0</v>
      </c>
      <c r="AR173" s="297">
        <f>AR$76*'7. INPUT O&amp;N UC'!$L380*'7. INPUT O&amp;N UC'!$M380</f>
        <v>0</v>
      </c>
      <c r="AS173" s="297">
        <f>AS$76*'7. INPUT O&amp;N UC'!$L380*'7. INPUT O&amp;N UC'!$M380</f>
        <v>0</v>
      </c>
      <c r="AT173" s="297">
        <f>AT$76*'7. INPUT O&amp;N UC'!$L380*'7. INPUT O&amp;N UC'!$M380</f>
        <v>0</v>
      </c>
      <c r="AU173" s="297">
        <f>AU$76*'7. INPUT O&amp;N UC'!$L380*'7. INPUT O&amp;N UC'!$M380</f>
        <v>0</v>
      </c>
      <c r="AV173" s="297">
        <f>AV$76*'7. INPUT O&amp;N UC'!$L380*'7. INPUT O&amp;N UC'!$M380</f>
        <v>0</v>
      </c>
      <c r="AW173" s="297">
        <f>AW$76*'7. INPUT O&amp;N UC'!$L380*'7. INPUT O&amp;N UC'!$M380</f>
        <v>0</v>
      </c>
      <c r="AX173" s="297">
        <f>AX$76*'7. INPUT O&amp;N UC'!$L380*'7. INPUT O&amp;N UC'!$M380</f>
        <v>0</v>
      </c>
      <c r="AY173" s="297">
        <f>AY$76*'7. INPUT O&amp;N UC'!$L380*'7. INPUT O&amp;N UC'!$M380</f>
        <v>0</v>
      </c>
      <c r="AZ173" s="297">
        <f>AZ$76*'7. INPUT O&amp;N UC'!$L380*'7. INPUT O&amp;N UC'!$M380</f>
        <v>0</v>
      </c>
      <c r="BA173" s="297">
        <f>BA$76*'7. INPUT O&amp;N UC'!$L380*'7. INPUT O&amp;N UC'!$M380</f>
        <v>0</v>
      </c>
      <c r="BB173" s="297">
        <f>BB$76*'7. INPUT O&amp;N UC'!$L380*'7. INPUT O&amp;N UC'!$M380</f>
        <v>0</v>
      </c>
      <c r="BC173" s="297">
        <f>BC$76*'7. INPUT O&amp;N UC'!$L380*'7. INPUT O&amp;N UC'!$M380</f>
        <v>0</v>
      </c>
      <c r="BD173" s="297">
        <f>BD$76*'7. INPUT O&amp;N UC'!$L380*'7. INPUT O&amp;N UC'!$M380</f>
        <v>0</v>
      </c>
      <c r="BE173" s="297">
        <f>BE$76*'7. INPUT O&amp;N UC'!$L380*'7. INPUT O&amp;N UC'!$M380</f>
        <v>0</v>
      </c>
      <c r="BF173" s="297">
        <f>BF$76*'7. INPUT O&amp;N UC'!$L380*'7. INPUT O&amp;N UC'!$M380</f>
        <v>0</v>
      </c>
      <c r="BG173" s="297">
        <f>BG$76*'7. INPUT O&amp;N UC'!$L380*'7. INPUT O&amp;N UC'!$M380</f>
        <v>0</v>
      </c>
      <c r="BH173" s="297">
        <f>BH$76*'7. INPUT O&amp;N UC'!$L380*'7. INPUT O&amp;N UC'!$M380</f>
        <v>0</v>
      </c>
      <c r="BI173" s="297">
        <f>BI$76*'7. INPUT O&amp;N UC'!$L380*'7. INPUT O&amp;N UC'!$M380</f>
        <v>0</v>
      </c>
      <c r="BJ173" s="297">
        <f>BJ$76*'7. INPUT O&amp;N UC'!$L380*'7. INPUT O&amp;N UC'!$M380</f>
        <v>0</v>
      </c>
      <c r="BK173" s="297">
        <f>BK$76*'7. INPUT O&amp;N UC'!$L380*'7. INPUT O&amp;N UC'!$M380</f>
        <v>0</v>
      </c>
      <c r="BL173" s="297">
        <f>BL$76*'7. INPUT O&amp;N UC'!$L380*'7. INPUT O&amp;N UC'!$M380</f>
        <v>0</v>
      </c>
      <c r="BM173" s="297">
        <f>BM$76*'7. INPUT O&amp;N UC'!$L380*'7. INPUT O&amp;N UC'!$M380</f>
        <v>0</v>
      </c>
      <c r="BN173" s="297">
        <f>BN$76*'7. INPUT O&amp;N UC'!$L380*'7. INPUT O&amp;N UC'!$M380</f>
        <v>0</v>
      </c>
      <c r="BO173" s="297">
        <f>BO$76*'7. INPUT O&amp;N UC'!$L380*'7. INPUT O&amp;N UC'!$M380</f>
        <v>0</v>
      </c>
      <c r="BP173" s="297">
        <f>BP$76*'7. INPUT O&amp;N UC'!$L380*'7. INPUT O&amp;N UC'!$M380</f>
        <v>0</v>
      </c>
      <c r="BQ173" s="297">
        <f>BQ$76*'7. INPUT O&amp;N UC'!$L380*'7. INPUT O&amp;N UC'!$M380</f>
        <v>0</v>
      </c>
      <c r="BR173" s="297">
        <f>BR$76*'7. INPUT O&amp;N UC'!$L380*'7. INPUT O&amp;N UC'!$M380</f>
        <v>0</v>
      </c>
      <c r="BS173" s="297">
        <f>BS$76*'7. INPUT O&amp;N UC'!$L380*'7. INPUT O&amp;N UC'!$M380</f>
        <v>0</v>
      </c>
    </row>
    <row r="174" spans="2:71" s="80" customFormat="1" outlineLevel="2">
      <c r="B174" s="367" t="str">
        <f>'7. INPUT O&amp;N UC'!D381</f>
        <v>O&amp;N UC-7.2.3-Item #5</v>
      </c>
      <c r="C174" s="367">
        <f>'7. INPUT O&amp;N UC'!F381</f>
        <v>0</v>
      </c>
      <c r="D174"/>
      <c r="E174" s="297">
        <f t="shared" si="107"/>
        <v>0</v>
      </c>
      <c r="F174" s="297">
        <f t="shared" si="108"/>
        <v>0</v>
      </c>
      <c r="G174" s="297">
        <f t="shared" si="109"/>
        <v>0</v>
      </c>
      <c r="H174" s="297">
        <f t="shared" si="110"/>
        <v>0</v>
      </c>
      <c r="I174" s="297">
        <f t="shared" si="111"/>
        <v>0</v>
      </c>
      <c r="J174" s="297">
        <f t="shared" si="112"/>
        <v>0</v>
      </c>
      <c r="K174"/>
      <c r="L174" s="297">
        <f>L$76*'7. INPUT O&amp;N UC'!$L381*'7. INPUT O&amp;N UC'!$M381</f>
        <v>0</v>
      </c>
      <c r="M174" s="297">
        <f>M$76*'7. INPUT O&amp;N UC'!$L381*'7. INPUT O&amp;N UC'!$M381</f>
        <v>0</v>
      </c>
      <c r="N174" s="297">
        <f>N$76*'7. INPUT O&amp;N UC'!$L381*'7. INPUT O&amp;N UC'!$M381</f>
        <v>0</v>
      </c>
      <c r="O174" s="297">
        <f>O$76*'7. INPUT O&amp;N UC'!$L381*'7. INPUT O&amp;N UC'!$M381</f>
        <v>0</v>
      </c>
      <c r="P174" s="297">
        <f>P$76*'7. INPUT O&amp;N UC'!$L381*'7. INPUT O&amp;N UC'!$M381</f>
        <v>0</v>
      </c>
      <c r="Q174" s="297">
        <f>Q$76*'7. INPUT O&amp;N UC'!$L381*'7. INPUT O&amp;N UC'!$M381</f>
        <v>0</v>
      </c>
      <c r="R174" s="297">
        <f>R$76*'7. INPUT O&amp;N UC'!$L381*'7. INPUT O&amp;N UC'!$M381</f>
        <v>0</v>
      </c>
      <c r="S174" s="297">
        <f>S$76*'7. INPUT O&amp;N UC'!$L381*'7. INPUT O&amp;N UC'!$M381</f>
        <v>0</v>
      </c>
      <c r="T174" s="297">
        <f>T$76*'7. INPUT O&amp;N UC'!$L381*'7. INPUT O&amp;N UC'!$M381</f>
        <v>0</v>
      </c>
      <c r="U174" s="297">
        <f>U$76*'7. INPUT O&amp;N UC'!$L381*'7. INPUT O&amp;N UC'!$M381</f>
        <v>0</v>
      </c>
      <c r="V174" s="297">
        <f>V$76*'7. INPUT O&amp;N UC'!$L381*'7. INPUT O&amp;N UC'!$M381</f>
        <v>0</v>
      </c>
      <c r="W174" s="297">
        <f>W$76*'7. INPUT O&amp;N UC'!$L381*'7. INPUT O&amp;N UC'!$M381</f>
        <v>0</v>
      </c>
      <c r="X174" s="297">
        <f>X$76*'7. INPUT O&amp;N UC'!$L381*'7. INPUT O&amp;N UC'!$M381</f>
        <v>0</v>
      </c>
      <c r="Y174" s="297">
        <f>Y$76*'7. INPUT O&amp;N UC'!$L381*'7. INPUT O&amp;N UC'!$M381</f>
        <v>0</v>
      </c>
      <c r="Z174" s="297">
        <f>Z$76*'7. INPUT O&amp;N UC'!$L381*'7. INPUT O&amp;N UC'!$M381</f>
        <v>0</v>
      </c>
      <c r="AA174" s="297">
        <f>AA$76*'7. INPUT O&amp;N UC'!$L381*'7. INPUT O&amp;N UC'!$M381</f>
        <v>0</v>
      </c>
      <c r="AB174" s="297">
        <f>AB$76*'7. INPUT O&amp;N UC'!$L381*'7. INPUT O&amp;N UC'!$M381</f>
        <v>0</v>
      </c>
      <c r="AC174" s="297">
        <f>AC$76*'7. INPUT O&amp;N UC'!$L381*'7. INPUT O&amp;N UC'!$M381</f>
        <v>0</v>
      </c>
      <c r="AD174" s="297">
        <f>AD$76*'7. INPUT O&amp;N UC'!$L381*'7. INPUT O&amp;N UC'!$M381</f>
        <v>0</v>
      </c>
      <c r="AE174" s="297">
        <f>AE$76*'7. INPUT O&amp;N UC'!$L381*'7. INPUT O&amp;N UC'!$M381</f>
        <v>0</v>
      </c>
      <c r="AF174" s="297">
        <f>AF$76*'7. INPUT O&amp;N UC'!$L381*'7. INPUT O&amp;N UC'!$M381</f>
        <v>0</v>
      </c>
      <c r="AG174" s="297">
        <f>AG$76*'7. INPUT O&amp;N UC'!$L381*'7. INPUT O&amp;N UC'!$M381</f>
        <v>0</v>
      </c>
      <c r="AH174" s="297">
        <f>AH$76*'7. INPUT O&amp;N UC'!$L381*'7. INPUT O&amp;N UC'!$M381</f>
        <v>0</v>
      </c>
      <c r="AI174" s="297">
        <f>AI$76*'7. INPUT O&amp;N UC'!$L381*'7. INPUT O&amp;N UC'!$M381</f>
        <v>0</v>
      </c>
      <c r="AJ174" s="297">
        <f>AJ$76*'7. INPUT O&amp;N UC'!$L381*'7. INPUT O&amp;N UC'!$M381</f>
        <v>0</v>
      </c>
      <c r="AK174" s="297">
        <f>AK$76*'7. INPUT O&amp;N UC'!$L381*'7. INPUT O&amp;N UC'!$M381</f>
        <v>0</v>
      </c>
      <c r="AL174" s="297">
        <f>AL$76*'7. INPUT O&amp;N UC'!$L381*'7. INPUT O&amp;N UC'!$M381</f>
        <v>0</v>
      </c>
      <c r="AM174" s="297">
        <f>AM$76*'7. INPUT O&amp;N UC'!$L381*'7. INPUT O&amp;N UC'!$M381</f>
        <v>0</v>
      </c>
      <c r="AN174" s="297">
        <f>AN$76*'7. INPUT O&amp;N UC'!$L381*'7. INPUT O&amp;N UC'!$M381</f>
        <v>0</v>
      </c>
      <c r="AO174" s="297">
        <f>AO$76*'7. INPUT O&amp;N UC'!$L381*'7. INPUT O&amp;N UC'!$M381</f>
        <v>0</v>
      </c>
      <c r="AP174" s="297">
        <f>AP$76*'7. INPUT O&amp;N UC'!$L381*'7. INPUT O&amp;N UC'!$M381</f>
        <v>0</v>
      </c>
      <c r="AQ174" s="297">
        <f>AQ$76*'7. INPUT O&amp;N UC'!$L381*'7. INPUT O&amp;N UC'!$M381</f>
        <v>0</v>
      </c>
      <c r="AR174" s="297">
        <f>AR$76*'7. INPUT O&amp;N UC'!$L381*'7. INPUT O&amp;N UC'!$M381</f>
        <v>0</v>
      </c>
      <c r="AS174" s="297">
        <f>AS$76*'7. INPUT O&amp;N UC'!$L381*'7. INPUT O&amp;N UC'!$M381</f>
        <v>0</v>
      </c>
      <c r="AT174" s="297">
        <f>AT$76*'7. INPUT O&amp;N UC'!$L381*'7. INPUT O&amp;N UC'!$M381</f>
        <v>0</v>
      </c>
      <c r="AU174" s="297">
        <f>AU$76*'7. INPUT O&amp;N UC'!$L381*'7. INPUT O&amp;N UC'!$M381</f>
        <v>0</v>
      </c>
      <c r="AV174" s="297">
        <f>AV$76*'7. INPUT O&amp;N UC'!$L381*'7. INPUT O&amp;N UC'!$M381</f>
        <v>0</v>
      </c>
      <c r="AW174" s="297">
        <f>AW$76*'7. INPUT O&amp;N UC'!$L381*'7. INPUT O&amp;N UC'!$M381</f>
        <v>0</v>
      </c>
      <c r="AX174" s="297">
        <f>AX$76*'7. INPUT O&amp;N UC'!$L381*'7. INPUT O&amp;N UC'!$M381</f>
        <v>0</v>
      </c>
      <c r="AY174" s="297">
        <f>AY$76*'7. INPUT O&amp;N UC'!$L381*'7. INPUT O&amp;N UC'!$M381</f>
        <v>0</v>
      </c>
      <c r="AZ174" s="297">
        <f>AZ$76*'7. INPUT O&amp;N UC'!$L381*'7. INPUT O&amp;N UC'!$M381</f>
        <v>0</v>
      </c>
      <c r="BA174" s="297">
        <f>BA$76*'7. INPUT O&amp;N UC'!$L381*'7. INPUT O&amp;N UC'!$M381</f>
        <v>0</v>
      </c>
      <c r="BB174" s="297">
        <f>BB$76*'7. INPUT O&amp;N UC'!$L381*'7. INPUT O&amp;N UC'!$M381</f>
        <v>0</v>
      </c>
      <c r="BC174" s="297">
        <f>BC$76*'7. INPUT O&amp;N UC'!$L381*'7. INPUT O&amp;N UC'!$M381</f>
        <v>0</v>
      </c>
      <c r="BD174" s="297">
        <f>BD$76*'7. INPUT O&amp;N UC'!$L381*'7. INPUT O&amp;N UC'!$M381</f>
        <v>0</v>
      </c>
      <c r="BE174" s="297">
        <f>BE$76*'7. INPUT O&amp;N UC'!$L381*'7. INPUT O&amp;N UC'!$M381</f>
        <v>0</v>
      </c>
      <c r="BF174" s="297">
        <f>BF$76*'7. INPUT O&amp;N UC'!$L381*'7. INPUT O&amp;N UC'!$M381</f>
        <v>0</v>
      </c>
      <c r="BG174" s="297">
        <f>BG$76*'7. INPUT O&amp;N UC'!$L381*'7. INPUT O&amp;N UC'!$M381</f>
        <v>0</v>
      </c>
      <c r="BH174" s="297">
        <f>BH$76*'7. INPUT O&amp;N UC'!$L381*'7. INPUT O&amp;N UC'!$M381</f>
        <v>0</v>
      </c>
      <c r="BI174" s="297">
        <f>BI$76*'7. INPUT O&amp;N UC'!$L381*'7. INPUT O&amp;N UC'!$M381</f>
        <v>0</v>
      </c>
      <c r="BJ174" s="297">
        <f>BJ$76*'7. INPUT O&amp;N UC'!$L381*'7. INPUT O&amp;N UC'!$M381</f>
        <v>0</v>
      </c>
      <c r="BK174" s="297">
        <f>BK$76*'7. INPUT O&amp;N UC'!$L381*'7. INPUT O&amp;N UC'!$M381</f>
        <v>0</v>
      </c>
      <c r="BL174" s="297">
        <f>BL$76*'7. INPUT O&amp;N UC'!$L381*'7. INPUT O&amp;N UC'!$M381</f>
        <v>0</v>
      </c>
      <c r="BM174" s="297">
        <f>BM$76*'7. INPUT O&amp;N UC'!$L381*'7. INPUT O&amp;N UC'!$M381</f>
        <v>0</v>
      </c>
      <c r="BN174" s="297">
        <f>BN$76*'7. INPUT O&amp;N UC'!$L381*'7. INPUT O&amp;N UC'!$M381</f>
        <v>0</v>
      </c>
      <c r="BO174" s="297">
        <f>BO$76*'7. INPUT O&amp;N UC'!$L381*'7. INPUT O&amp;N UC'!$M381</f>
        <v>0</v>
      </c>
      <c r="BP174" s="297">
        <f>BP$76*'7. INPUT O&amp;N UC'!$L381*'7. INPUT O&amp;N UC'!$M381</f>
        <v>0</v>
      </c>
      <c r="BQ174" s="297">
        <f>BQ$76*'7. INPUT O&amp;N UC'!$L381*'7. INPUT O&amp;N UC'!$M381</f>
        <v>0</v>
      </c>
      <c r="BR174" s="297">
        <f>BR$76*'7. INPUT O&amp;N UC'!$L381*'7. INPUT O&amp;N UC'!$M381</f>
        <v>0</v>
      </c>
      <c r="BS174" s="297">
        <f>BS$76*'7. INPUT O&amp;N UC'!$L381*'7. INPUT O&amp;N UC'!$M381</f>
        <v>0</v>
      </c>
    </row>
    <row r="175" spans="2:71" s="80" customFormat="1" outlineLevel="2">
      <c r="B175" s="367" t="str">
        <f>'7. INPUT O&amp;N UC'!D382</f>
        <v>O&amp;N UC-7.2.3-Item #6</v>
      </c>
      <c r="C175" s="367">
        <f>'7. INPUT O&amp;N UC'!F382</f>
        <v>0</v>
      </c>
      <c r="D175"/>
      <c r="E175" s="297">
        <f t="shared" si="107"/>
        <v>0</v>
      </c>
      <c r="F175" s="297">
        <f t="shared" si="108"/>
        <v>0</v>
      </c>
      <c r="G175" s="297">
        <f t="shared" si="109"/>
        <v>0</v>
      </c>
      <c r="H175" s="297">
        <f t="shared" si="110"/>
        <v>0</v>
      </c>
      <c r="I175" s="297">
        <f t="shared" si="111"/>
        <v>0</v>
      </c>
      <c r="J175" s="297">
        <f t="shared" si="112"/>
        <v>0</v>
      </c>
      <c r="K175"/>
      <c r="L175" s="297">
        <f>L$76*'7. INPUT O&amp;N UC'!$L382*'7. INPUT O&amp;N UC'!$M382</f>
        <v>0</v>
      </c>
      <c r="M175" s="297">
        <f>M$76*'7. INPUT O&amp;N UC'!$L382*'7. INPUT O&amp;N UC'!$M382</f>
        <v>0</v>
      </c>
      <c r="N175" s="297">
        <f>N$76*'7. INPUT O&amp;N UC'!$L382*'7. INPUT O&amp;N UC'!$M382</f>
        <v>0</v>
      </c>
      <c r="O175" s="297">
        <f>O$76*'7. INPUT O&amp;N UC'!$L382*'7. INPUT O&amp;N UC'!$M382</f>
        <v>0</v>
      </c>
      <c r="P175" s="297">
        <f>P$76*'7. INPUT O&amp;N UC'!$L382*'7. INPUT O&amp;N UC'!$M382</f>
        <v>0</v>
      </c>
      <c r="Q175" s="297">
        <f>Q$76*'7. INPUT O&amp;N UC'!$L382*'7. INPUT O&amp;N UC'!$M382</f>
        <v>0</v>
      </c>
      <c r="R175" s="297">
        <f>R$76*'7. INPUT O&amp;N UC'!$L382*'7. INPUT O&amp;N UC'!$M382</f>
        <v>0</v>
      </c>
      <c r="S175" s="297">
        <f>S$76*'7. INPUT O&amp;N UC'!$L382*'7. INPUT O&amp;N UC'!$M382</f>
        <v>0</v>
      </c>
      <c r="T175" s="297">
        <f>T$76*'7. INPUT O&amp;N UC'!$L382*'7. INPUT O&amp;N UC'!$M382</f>
        <v>0</v>
      </c>
      <c r="U175" s="297">
        <f>U$76*'7. INPUT O&amp;N UC'!$L382*'7. INPUT O&amp;N UC'!$M382</f>
        <v>0</v>
      </c>
      <c r="V175" s="297">
        <f>V$76*'7. INPUT O&amp;N UC'!$L382*'7. INPUT O&amp;N UC'!$M382</f>
        <v>0</v>
      </c>
      <c r="W175" s="297">
        <f>W$76*'7. INPUT O&amp;N UC'!$L382*'7. INPUT O&amp;N UC'!$M382</f>
        <v>0</v>
      </c>
      <c r="X175" s="297">
        <f>X$76*'7. INPUT O&amp;N UC'!$L382*'7. INPUT O&amp;N UC'!$M382</f>
        <v>0</v>
      </c>
      <c r="Y175" s="297">
        <f>Y$76*'7. INPUT O&amp;N UC'!$L382*'7. INPUT O&amp;N UC'!$M382</f>
        <v>0</v>
      </c>
      <c r="Z175" s="297">
        <f>Z$76*'7. INPUT O&amp;N UC'!$L382*'7. INPUT O&amp;N UC'!$M382</f>
        <v>0</v>
      </c>
      <c r="AA175" s="297">
        <f>AA$76*'7. INPUT O&amp;N UC'!$L382*'7. INPUT O&amp;N UC'!$M382</f>
        <v>0</v>
      </c>
      <c r="AB175" s="297">
        <f>AB$76*'7. INPUT O&amp;N UC'!$L382*'7. INPUT O&amp;N UC'!$M382</f>
        <v>0</v>
      </c>
      <c r="AC175" s="297">
        <f>AC$76*'7. INPUT O&amp;N UC'!$L382*'7. INPUT O&amp;N UC'!$M382</f>
        <v>0</v>
      </c>
      <c r="AD175" s="297">
        <f>AD$76*'7. INPUT O&amp;N UC'!$L382*'7. INPUT O&amp;N UC'!$M382</f>
        <v>0</v>
      </c>
      <c r="AE175" s="297">
        <f>AE$76*'7. INPUT O&amp;N UC'!$L382*'7. INPUT O&amp;N UC'!$M382</f>
        <v>0</v>
      </c>
      <c r="AF175" s="297">
        <f>AF$76*'7. INPUT O&amp;N UC'!$L382*'7. INPUT O&amp;N UC'!$M382</f>
        <v>0</v>
      </c>
      <c r="AG175" s="297">
        <f>AG$76*'7. INPUT O&amp;N UC'!$L382*'7. INPUT O&amp;N UC'!$M382</f>
        <v>0</v>
      </c>
      <c r="AH175" s="297">
        <f>AH$76*'7. INPUT O&amp;N UC'!$L382*'7. INPUT O&amp;N UC'!$M382</f>
        <v>0</v>
      </c>
      <c r="AI175" s="297">
        <f>AI$76*'7. INPUT O&amp;N UC'!$L382*'7. INPUT O&amp;N UC'!$M382</f>
        <v>0</v>
      </c>
      <c r="AJ175" s="297">
        <f>AJ$76*'7. INPUT O&amp;N UC'!$L382*'7. INPUT O&amp;N UC'!$M382</f>
        <v>0</v>
      </c>
      <c r="AK175" s="297">
        <f>AK$76*'7. INPUT O&amp;N UC'!$L382*'7. INPUT O&amp;N UC'!$M382</f>
        <v>0</v>
      </c>
      <c r="AL175" s="297">
        <f>AL$76*'7. INPUT O&amp;N UC'!$L382*'7. INPUT O&amp;N UC'!$M382</f>
        <v>0</v>
      </c>
      <c r="AM175" s="297">
        <f>AM$76*'7. INPUT O&amp;N UC'!$L382*'7. INPUT O&amp;N UC'!$M382</f>
        <v>0</v>
      </c>
      <c r="AN175" s="297">
        <f>AN$76*'7. INPUT O&amp;N UC'!$L382*'7. INPUT O&amp;N UC'!$M382</f>
        <v>0</v>
      </c>
      <c r="AO175" s="297">
        <f>AO$76*'7. INPUT O&amp;N UC'!$L382*'7. INPUT O&amp;N UC'!$M382</f>
        <v>0</v>
      </c>
      <c r="AP175" s="297">
        <f>AP$76*'7. INPUT O&amp;N UC'!$L382*'7. INPUT O&amp;N UC'!$M382</f>
        <v>0</v>
      </c>
      <c r="AQ175" s="297">
        <f>AQ$76*'7. INPUT O&amp;N UC'!$L382*'7. INPUT O&amp;N UC'!$M382</f>
        <v>0</v>
      </c>
      <c r="AR175" s="297">
        <f>AR$76*'7. INPUT O&amp;N UC'!$L382*'7. INPUT O&amp;N UC'!$M382</f>
        <v>0</v>
      </c>
      <c r="AS175" s="297">
        <f>AS$76*'7. INPUT O&amp;N UC'!$L382*'7. INPUT O&amp;N UC'!$M382</f>
        <v>0</v>
      </c>
      <c r="AT175" s="297">
        <f>AT$76*'7. INPUT O&amp;N UC'!$L382*'7. INPUT O&amp;N UC'!$M382</f>
        <v>0</v>
      </c>
      <c r="AU175" s="297">
        <f>AU$76*'7. INPUT O&amp;N UC'!$L382*'7. INPUT O&amp;N UC'!$M382</f>
        <v>0</v>
      </c>
      <c r="AV175" s="297">
        <f>AV$76*'7. INPUT O&amp;N UC'!$L382*'7. INPUT O&amp;N UC'!$M382</f>
        <v>0</v>
      </c>
      <c r="AW175" s="297">
        <f>AW$76*'7. INPUT O&amp;N UC'!$L382*'7. INPUT O&amp;N UC'!$M382</f>
        <v>0</v>
      </c>
      <c r="AX175" s="297">
        <f>AX$76*'7. INPUT O&amp;N UC'!$L382*'7. INPUT O&amp;N UC'!$M382</f>
        <v>0</v>
      </c>
      <c r="AY175" s="297">
        <f>AY$76*'7. INPUT O&amp;N UC'!$L382*'7. INPUT O&amp;N UC'!$M382</f>
        <v>0</v>
      </c>
      <c r="AZ175" s="297">
        <f>AZ$76*'7. INPUT O&amp;N UC'!$L382*'7. INPUT O&amp;N UC'!$M382</f>
        <v>0</v>
      </c>
      <c r="BA175" s="297">
        <f>BA$76*'7. INPUT O&amp;N UC'!$L382*'7. INPUT O&amp;N UC'!$M382</f>
        <v>0</v>
      </c>
      <c r="BB175" s="297">
        <f>BB$76*'7. INPUT O&amp;N UC'!$L382*'7. INPUT O&amp;N UC'!$M382</f>
        <v>0</v>
      </c>
      <c r="BC175" s="297">
        <f>BC$76*'7. INPUT O&amp;N UC'!$L382*'7. INPUT O&amp;N UC'!$M382</f>
        <v>0</v>
      </c>
      <c r="BD175" s="297">
        <f>BD$76*'7. INPUT O&amp;N UC'!$L382*'7. INPUT O&amp;N UC'!$M382</f>
        <v>0</v>
      </c>
      <c r="BE175" s="297">
        <f>BE$76*'7. INPUT O&amp;N UC'!$L382*'7. INPUT O&amp;N UC'!$M382</f>
        <v>0</v>
      </c>
      <c r="BF175" s="297">
        <f>BF$76*'7. INPUT O&amp;N UC'!$L382*'7. INPUT O&amp;N UC'!$M382</f>
        <v>0</v>
      </c>
      <c r="BG175" s="297">
        <f>BG$76*'7. INPUT O&amp;N UC'!$L382*'7. INPUT O&amp;N UC'!$M382</f>
        <v>0</v>
      </c>
      <c r="BH175" s="297">
        <f>BH$76*'7. INPUT O&amp;N UC'!$L382*'7. INPUT O&amp;N UC'!$M382</f>
        <v>0</v>
      </c>
      <c r="BI175" s="297">
        <f>BI$76*'7. INPUT O&amp;N UC'!$L382*'7. INPUT O&amp;N UC'!$M382</f>
        <v>0</v>
      </c>
      <c r="BJ175" s="297">
        <f>BJ$76*'7. INPUT O&amp;N UC'!$L382*'7. INPUT O&amp;N UC'!$M382</f>
        <v>0</v>
      </c>
      <c r="BK175" s="297">
        <f>BK$76*'7. INPUT O&amp;N UC'!$L382*'7. INPUT O&amp;N UC'!$M382</f>
        <v>0</v>
      </c>
      <c r="BL175" s="297">
        <f>BL$76*'7. INPUT O&amp;N UC'!$L382*'7. INPUT O&amp;N UC'!$M382</f>
        <v>0</v>
      </c>
      <c r="BM175" s="297">
        <f>BM$76*'7. INPUT O&amp;N UC'!$L382*'7. INPUT O&amp;N UC'!$M382</f>
        <v>0</v>
      </c>
      <c r="BN175" s="297">
        <f>BN$76*'7. INPUT O&amp;N UC'!$L382*'7. INPUT O&amp;N UC'!$M382</f>
        <v>0</v>
      </c>
      <c r="BO175" s="297">
        <f>BO$76*'7. INPUT O&amp;N UC'!$L382*'7. INPUT O&amp;N UC'!$M382</f>
        <v>0</v>
      </c>
      <c r="BP175" s="297">
        <f>BP$76*'7. INPUT O&amp;N UC'!$L382*'7. INPUT O&amp;N UC'!$M382</f>
        <v>0</v>
      </c>
      <c r="BQ175" s="297">
        <f>BQ$76*'7. INPUT O&amp;N UC'!$L382*'7. INPUT O&amp;N UC'!$M382</f>
        <v>0</v>
      </c>
      <c r="BR175" s="297">
        <f>BR$76*'7. INPUT O&amp;N UC'!$L382*'7. INPUT O&amp;N UC'!$M382</f>
        <v>0</v>
      </c>
      <c r="BS175" s="297">
        <f>BS$76*'7. INPUT O&amp;N UC'!$L382*'7. INPUT O&amp;N UC'!$M382</f>
        <v>0</v>
      </c>
    </row>
    <row r="176" spans="2:71" s="80" customFormat="1" outlineLevel="2">
      <c r="B176" s="367" t="str">
        <f>'7. INPUT O&amp;N UC'!D383</f>
        <v>O&amp;N UC-7.2.3-Item #7</v>
      </c>
      <c r="C176" s="367">
        <f>'7. INPUT O&amp;N UC'!F383</f>
        <v>0</v>
      </c>
      <c r="D176"/>
      <c r="E176" s="297">
        <f t="shared" si="107"/>
        <v>0</v>
      </c>
      <c r="F176" s="297">
        <f t="shared" si="108"/>
        <v>0</v>
      </c>
      <c r="G176" s="297">
        <f t="shared" si="109"/>
        <v>0</v>
      </c>
      <c r="H176" s="297">
        <f t="shared" si="110"/>
        <v>0</v>
      </c>
      <c r="I176" s="297">
        <f t="shared" si="111"/>
        <v>0</v>
      </c>
      <c r="J176" s="297">
        <f t="shared" si="112"/>
        <v>0</v>
      </c>
      <c r="K176"/>
      <c r="L176" s="297">
        <f>L$76*'7. INPUT O&amp;N UC'!$L383*'7. INPUT O&amp;N UC'!$M383</f>
        <v>0</v>
      </c>
      <c r="M176" s="297">
        <f>M$76*'7. INPUT O&amp;N UC'!$L383*'7. INPUT O&amp;N UC'!$M383</f>
        <v>0</v>
      </c>
      <c r="N176" s="297">
        <f>N$76*'7. INPUT O&amp;N UC'!$L383*'7. INPUT O&amp;N UC'!$M383</f>
        <v>0</v>
      </c>
      <c r="O176" s="297">
        <f>O$76*'7. INPUT O&amp;N UC'!$L383*'7. INPUT O&amp;N UC'!$M383</f>
        <v>0</v>
      </c>
      <c r="P176" s="297">
        <f>P$76*'7. INPUT O&amp;N UC'!$L383*'7. INPUT O&amp;N UC'!$M383</f>
        <v>0</v>
      </c>
      <c r="Q176" s="297">
        <f>Q$76*'7. INPUT O&amp;N UC'!$L383*'7. INPUT O&amp;N UC'!$M383</f>
        <v>0</v>
      </c>
      <c r="R176" s="297">
        <f>R$76*'7. INPUT O&amp;N UC'!$L383*'7. INPUT O&amp;N UC'!$M383</f>
        <v>0</v>
      </c>
      <c r="S176" s="297">
        <f>S$76*'7. INPUT O&amp;N UC'!$L383*'7. INPUT O&amp;N UC'!$M383</f>
        <v>0</v>
      </c>
      <c r="T176" s="297">
        <f>T$76*'7. INPUT O&amp;N UC'!$L383*'7. INPUT O&amp;N UC'!$M383</f>
        <v>0</v>
      </c>
      <c r="U176" s="297">
        <f>U$76*'7. INPUT O&amp;N UC'!$L383*'7. INPUT O&amp;N UC'!$M383</f>
        <v>0</v>
      </c>
      <c r="V176" s="297">
        <f>V$76*'7. INPUT O&amp;N UC'!$L383*'7. INPUT O&amp;N UC'!$M383</f>
        <v>0</v>
      </c>
      <c r="W176" s="297">
        <f>W$76*'7. INPUT O&amp;N UC'!$L383*'7. INPUT O&amp;N UC'!$M383</f>
        <v>0</v>
      </c>
      <c r="X176" s="297">
        <f>X$76*'7. INPUT O&amp;N UC'!$L383*'7. INPUT O&amp;N UC'!$M383</f>
        <v>0</v>
      </c>
      <c r="Y176" s="297">
        <f>Y$76*'7. INPUT O&amp;N UC'!$L383*'7. INPUT O&amp;N UC'!$M383</f>
        <v>0</v>
      </c>
      <c r="Z176" s="297">
        <f>Z$76*'7. INPUT O&amp;N UC'!$L383*'7. INPUT O&amp;N UC'!$M383</f>
        <v>0</v>
      </c>
      <c r="AA176" s="297">
        <f>AA$76*'7. INPUT O&amp;N UC'!$L383*'7. INPUT O&amp;N UC'!$M383</f>
        <v>0</v>
      </c>
      <c r="AB176" s="297">
        <f>AB$76*'7. INPUT O&amp;N UC'!$L383*'7. INPUT O&amp;N UC'!$M383</f>
        <v>0</v>
      </c>
      <c r="AC176" s="297">
        <f>AC$76*'7. INPUT O&amp;N UC'!$L383*'7. INPUT O&amp;N UC'!$M383</f>
        <v>0</v>
      </c>
      <c r="AD176" s="297">
        <f>AD$76*'7. INPUT O&amp;N UC'!$L383*'7. INPUT O&amp;N UC'!$M383</f>
        <v>0</v>
      </c>
      <c r="AE176" s="297">
        <f>AE$76*'7. INPUT O&amp;N UC'!$L383*'7. INPUT O&amp;N UC'!$M383</f>
        <v>0</v>
      </c>
      <c r="AF176" s="297">
        <f>AF$76*'7. INPUT O&amp;N UC'!$L383*'7. INPUT O&amp;N UC'!$M383</f>
        <v>0</v>
      </c>
      <c r="AG176" s="297">
        <f>AG$76*'7. INPUT O&amp;N UC'!$L383*'7. INPUT O&amp;N UC'!$M383</f>
        <v>0</v>
      </c>
      <c r="AH176" s="297">
        <f>AH$76*'7. INPUT O&amp;N UC'!$L383*'7. INPUT O&amp;N UC'!$M383</f>
        <v>0</v>
      </c>
      <c r="AI176" s="297">
        <f>AI$76*'7. INPUT O&amp;N UC'!$L383*'7. INPUT O&amp;N UC'!$M383</f>
        <v>0</v>
      </c>
      <c r="AJ176" s="297">
        <f>AJ$76*'7. INPUT O&amp;N UC'!$L383*'7. INPUT O&amp;N UC'!$M383</f>
        <v>0</v>
      </c>
      <c r="AK176" s="297">
        <f>AK$76*'7. INPUT O&amp;N UC'!$L383*'7. INPUT O&amp;N UC'!$M383</f>
        <v>0</v>
      </c>
      <c r="AL176" s="297">
        <f>AL$76*'7. INPUT O&amp;N UC'!$L383*'7. INPUT O&amp;N UC'!$M383</f>
        <v>0</v>
      </c>
      <c r="AM176" s="297">
        <f>AM$76*'7. INPUT O&amp;N UC'!$L383*'7. INPUT O&amp;N UC'!$M383</f>
        <v>0</v>
      </c>
      <c r="AN176" s="297">
        <f>AN$76*'7. INPUT O&amp;N UC'!$L383*'7. INPUT O&amp;N UC'!$M383</f>
        <v>0</v>
      </c>
      <c r="AO176" s="297">
        <f>AO$76*'7. INPUT O&amp;N UC'!$L383*'7. INPUT O&amp;N UC'!$M383</f>
        <v>0</v>
      </c>
      <c r="AP176" s="297">
        <f>AP$76*'7. INPUT O&amp;N UC'!$L383*'7. INPUT O&amp;N UC'!$M383</f>
        <v>0</v>
      </c>
      <c r="AQ176" s="297">
        <f>AQ$76*'7. INPUT O&amp;N UC'!$L383*'7. INPUT O&amp;N UC'!$M383</f>
        <v>0</v>
      </c>
      <c r="AR176" s="297">
        <f>AR$76*'7. INPUT O&amp;N UC'!$L383*'7. INPUT O&amp;N UC'!$M383</f>
        <v>0</v>
      </c>
      <c r="AS176" s="297">
        <f>AS$76*'7. INPUT O&amp;N UC'!$L383*'7. INPUT O&amp;N UC'!$M383</f>
        <v>0</v>
      </c>
      <c r="AT176" s="297">
        <f>AT$76*'7. INPUT O&amp;N UC'!$L383*'7. INPUT O&amp;N UC'!$M383</f>
        <v>0</v>
      </c>
      <c r="AU176" s="297">
        <f>AU$76*'7. INPUT O&amp;N UC'!$L383*'7. INPUT O&amp;N UC'!$M383</f>
        <v>0</v>
      </c>
      <c r="AV176" s="297">
        <f>AV$76*'7. INPUT O&amp;N UC'!$L383*'7. INPUT O&amp;N UC'!$M383</f>
        <v>0</v>
      </c>
      <c r="AW176" s="297">
        <f>AW$76*'7. INPUT O&amp;N UC'!$L383*'7. INPUT O&amp;N UC'!$M383</f>
        <v>0</v>
      </c>
      <c r="AX176" s="297">
        <f>AX$76*'7. INPUT O&amp;N UC'!$L383*'7. INPUT O&amp;N UC'!$M383</f>
        <v>0</v>
      </c>
      <c r="AY176" s="297">
        <f>AY$76*'7. INPUT O&amp;N UC'!$L383*'7. INPUT O&amp;N UC'!$M383</f>
        <v>0</v>
      </c>
      <c r="AZ176" s="297">
        <f>AZ$76*'7. INPUT O&amp;N UC'!$L383*'7. INPUT O&amp;N UC'!$M383</f>
        <v>0</v>
      </c>
      <c r="BA176" s="297">
        <f>BA$76*'7. INPUT O&amp;N UC'!$L383*'7. INPUT O&amp;N UC'!$M383</f>
        <v>0</v>
      </c>
      <c r="BB176" s="297">
        <f>BB$76*'7. INPUT O&amp;N UC'!$L383*'7. INPUT O&amp;N UC'!$M383</f>
        <v>0</v>
      </c>
      <c r="BC176" s="297">
        <f>BC$76*'7. INPUT O&amp;N UC'!$L383*'7. INPUT O&amp;N UC'!$M383</f>
        <v>0</v>
      </c>
      <c r="BD176" s="297">
        <f>BD$76*'7. INPUT O&amp;N UC'!$L383*'7. INPUT O&amp;N UC'!$M383</f>
        <v>0</v>
      </c>
      <c r="BE176" s="297">
        <f>BE$76*'7. INPUT O&amp;N UC'!$L383*'7. INPUT O&amp;N UC'!$M383</f>
        <v>0</v>
      </c>
      <c r="BF176" s="297">
        <f>BF$76*'7. INPUT O&amp;N UC'!$L383*'7. INPUT O&amp;N UC'!$M383</f>
        <v>0</v>
      </c>
      <c r="BG176" s="297">
        <f>BG$76*'7. INPUT O&amp;N UC'!$L383*'7. INPUT O&amp;N UC'!$M383</f>
        <v>0</v>
      </c>
      <c r="BH176" s="297">
        <f>BH$76*'7. INPUT O&amp;N UC'!$L383*'7. INPUT O&amp;N UC'!$M383</f>
        <v>0</v>
      </c>
      <c r="BI176" s="297">
        <f>BI$76*'7. INPUT O&amp;N UC'!$L383*'7. INPUT O&amp;N UC'!$M383</f>
        <v>0</v>
      </c>
      <c r="BJ176" s="297">
        <f>BJ$76*'7. INPUT O&amp;N UC'!$L383*'7. INPUT O&amp;N UC'!$M383</f>
        <v>0</v>
      </c>
      <c r="BK176" s="297">
        <f>BK$76*'7. INPUT O&amp;N UC'!$L383*'7. INPUT O&amp;N UC'!$M383</f>
        <v>0</v>
      </c>
      <c r="BL176" s="297">
        <f>BL$76*'7. INPUT O&amp;N UC'!$L383*'7. INPUT O&amp;N UC'!$M383</f>
        <v>0</v>
      </c>
      <c r="BM176" s="297">
        <f>BM$76*'7. INPUT O&amp;N UC'!$L383*'7. INPUT O&amp;N UC'!$M383</f>
        <v>0</v>
      </c>
      <c r="BN176" s="297">
        <f>BN$76*'7. INPUT O&amp;N UC'!$L383*'7. INPUT O&amp;N UC'!$M383</f>
        <v>0</v>
      </c>
      <c r="BO176" s="297">
        <f>BO$76*'7. INPUT O&amp;N UC'!$L383*'7. INPUT O&amp;N UC'!$M383</f>
        <v>0</v>
      </c>
      <c r="BP176" s="297">
        <f>BP$76*'7. INPUT O&amp;N UC'!$L383*'7. INPUT O&amp;N UC'!$M383</f>
        <v>0</v>
      </c>
      <c r="BQ176" s="297">
        <f>BQ$76*'7. INPUT O&amp;N UC'!$L383*'7. INPUT O&amp;N UC'!$M383</f>
        <v>0</v>
      </c>
      <c r="BR176" s="297">
        <f>BR$76*'7. INPUT O&amp;N UC'!$L383*'7. INPUT O&amp;N UC'!$M383</f>
        <v>0</v>
      </c>
      <c r="BS176" s="297">
        <f>BS$76*'7. INPUT O&amp;N UC'!$L383*'7. INPUT O&amp;N UC'!$M383</f>
        <v>0</v>
      </c>
    </row>
    <row r="177" spans="2:71" s="80" customFormat="1" outlineLevel="2">
      <c r="B177" s="367" t="str">
        <f>'7. INPUT O&amp;N UC'!D384</f>
        <v>O&amp;N UC-7.2.3-Item #8</v>
      </c>
      <c r="C177" s="367">
        <f>'7. INPUT O&amp;N UC'!F384</f>
        <v>0</v>
      </c>
      <c r="D177"/>
      <c r="E177" s="297">
        <f t="shared" si="107"/>
        <v>0</v>
      </c>
      <c r="F177" s="297">
        <f t="shared" si="108"/>
        <v>0</v>
      </c>
      <c r="G177" s="297">
        <f t="shared" si="109"/>
        <v>0</v>
      </c>
      <c r="H177" s="297">
        <f t="shared" si="110"/>
        <v>0</v>
      </c>
      <c r="I177" s="297">
        <f t="shared" si="111"/>
        <v>0</v>
      </c>
      <c r="J177" s="297">
        <f t="shared" si="112"/>
        <v>0</v>
      </c>
      <c r="K177"/>
      <c r="L177" s="297">
        <f>L$76*'7. INPUT O&amp;N UC'!$L384*'7. INPUT O&amp;N UC'!$M384</f>
        <v>0</v>
      </c>
      <c r="M177" s="297">
        <f>M$76*'7. INPUT O&amp;N UC'!$L384*'7. INPUT O&amp;N UC'!$M384</f>
        <v>0</v>
      </c>
      <c r="N177" s="297">
        <f>N$76*'7. INPUT O&amp;N UC'!$L384*'7. INPUT O&amp;N UC'!$M384</f>
        <v>0</v>
      </c>
      <c r="O177" s="297">
        <f>O$76*'7. INPUT O&amp;N UC'!$L384*'7. INPUT O&amp;N UC'!$M384</f>
        <v>0</v>
      </c>
      <c r="P177" s="297">
        <f>P$76*'7. INPUT O&amp;N UC'!$L384*'7. INPUT O&amp;N UC'!$M384</f>
        <v>0</v>
      </c>
      <c r="Q177" s="297">
        <f>Q$76*'7. INPUT O&amp;N UC'!$L384*'7. INPUT O&amp;N UC'!$M384</f>
        <v>0</v>
      </c>
      <c r="R177" s="297">
        <f>R$76*'7. INPUT O&amp;N UC'!$L384*'7. INPUT O&amp;N UC'!$M384</f>
        <v>0</v>
      </c>
      <c r="S177" s="297">
        <f>S$76*'7. INPUT O&amp;N UC'!$L384*'7. INPUT O&amp;N UC'!$M384</f>
        <v>0</v>
      </c>
      <c r="T177" s="297">
        <f>T$76*'7. INPUT O&amp;N UC'!$L384*'7. INPUT O&amp;N UC'!$M384</f>
        <v>0</v>
      </c>
      <c r="U177" s="297">
        <f>U$76*'7. INPUT O&amp;N UC'!$L384*'7. INPUT O&amp;N UC'!$M384</f>
        <v>0</v>
      </c>
      <c r="V177" s="297">
        <f>V$76*'7. INPUT O&amp;N UC'!$L384*'7. INPUT O&amp;N UC'!$M384</f>
        <v>0</v>
      </c>
      <c r="W177" s="297">
        <f>W$76*'7. INPUT O&amp;N UC'!$L384*'7. INPUT O&amp;N UC'!$M384</f>
        <v>0</v>
      </c>
      <c r="X177" s="297">
        <f>X$76*'7. INPUT O&amp;N UC'!$L384*'7. INPUT O&amp;N UC'!$M384</f>
        <v>0</v>
      </c>
      <c r="Y177" s="297">
        <f>Y$76*'7. INPUT O&amp;N UC'!$L384*'7. INPUT O&amp;N UC'!$M384</f>
        <v>0</v>
      </c>
      <c r="Z177" s="297">
        <f>Z$76*'7. INPUT O&amp;N UC'!$L384*'7. INPUT O&amp;N UC'!$M384</f>
        <v>0</v>
      </c>
      <c r="AA177" s="297">
        <f>AA$76*'7. INPUT O&amp;N UC'!$L384*'7. INPUT O&amp;N UC'!$M384</f>
        <v>0</v>
      </c>
      <c r="AB177" s="297">
        <f>AB$76*'7. INPUT O&amp;N UC'!$L384*'7. INPUT O&amp;N UC'!$M384</f>
        <v>0</v>
      </c>
      <c r="AC177" s="297">
        <f>AC$76*'7. INPUT O&amp;N UC'!$L384*'7. INPUT O&amp;N UC'!$M384</f>
        <v>0</v>
      </c>
      <c r="AD177" s="297">
        <f>AD$76*'7. INPUT O&amp;N UC'!$L384*'7. INPUT O&amp;N UC'!$M384</f>
        <v>0</v>
      </c>
      <c r="AE177" s="297">
        <f>AE$76*'7. INPUT O&amp;N UC'!$L384*'7. INPUT O&amp;N UC'!$M384</f>
        <v>0</v>
      </c>
      <c r="AF177" s="297">
        <f>AF$76*'7. INPUT O&amp;N UC'!$L384*'7. INPUT O&amp;N UC'!$M384</f>
        <v>0</v>
      </c>
      <c r="AG177" s="297">
        <f>AG$76*'7. INPUT O&amp;N UC'!$L384*'7. INPUT O&amp;N UC'!$M384</f>
        <v>0</v>
      </c>
      <c r="AH177" s="297">
        <f>AH$76*'7. INPUT O&amp;N UC'!$L384*'7. INPUT O&amp;N UC'!$M384</f>
        <v>0</v>
      </c>
      <c r="AI177" s="297">
        <f>AI$76*'7. INPUT O&amp;N UC'!$L384*'7. INPUT O&amp;N UC'!$M384</f>
        <v>0</v>
      </c>
      <c r="AJ177" s="297">
        <f>AJ$76*'7. INPUT O&amp;N UC'!$L384*'7. INPUT O&amp;N UC'!$M384</f>
        <v>0</v>
      </c>
      <c r="AK177" s="297">
        <f>AK$76*'7. INPUT O&amp;N UC'!$L384*'7. INPUT O&amp;N UC'!$M384</f>
        <v>0</v>
      </c>
      <c r="AL177" s="297">
        <f>AL$76*'7. INPUT O&amp;N UC'!$L384*'7. INPUT O&amp;N UC'!$M384</f>
        <v>0</v>
      </c>
      <c r="AM177" s="297">
        <f>AM$76*'7. INPUT O&amp;N UC'!$L384*'7. INPUT O&amp;N UC'!$M384</f>
        <v>0</v>
      </c>
      <c r="AN177" s="297">
        <f>AN$76*'7. INPUT O&amp;N UC'!$L384*'7. INPUT O&amp;N UC'!$M384</f>
        <v>0</v>
      </c>
      <c r="AO177" s="297">
        <f>AO$76*'7. INPUT O&amp;N UC'!$L384*'7. INPUT O&amp;N UC'!$M384</f>
        <v>0</v>
      </c>
      <c r="AP177" s="297">
        <f>AP$76*'7. INPUT O&amp;N UC'!$L384*'7. INPUT O&amp;N UC'!$M384</f>
        <v>0</v>
      </c>
      <c r="AQ177" s="297">
        <f>AQ$76*'7. INPUT O&amp;N UC'!$L384*'7. INPUT O&amp;N UC'!$M384</f>
        <v>0</v>
      </c>
      <c r="AR177" s="297">
        <f>AR$76*'7. INPUT O&amp;N UC'!$L384*'7. INPUT O&amp;N UC'!$M384</f>
        <v>0</v>
      </c>
      <c r="AS177" s="297">
        <f>AS$76*'7. INPUT O&amp;N UC'!$L384*'7. INPUT O&amp;N UC'!$M384</f>
        <v>0</v>
      </c>
      <c r="AT177" s="297">
        <f>AT$76*'7. INPUT O&amp;N UC'!$L384*'7. INPUT O&amp;N UC'!$M384</f>
        <v>0</v>
      </c>
      <c r="AU177" s="297">
        <f>AU$76*'7. INPUT O&amp;N UC'!$L384*'7. INPUT O&amp;N UC'!$M384</f>
        <v>0</v>
      </c>
      <c r="AV177" s="297">
        <f>AV$76*'7. INPUT O&amp;N UC'!$L384*'7. INPUT O&amp;N UC'!$M384</f>
        <v>0</v>
      </c>
      <c r="AW177" s="297">
        <f>AW$76*'7. INPUT O&amp;N UC'!$L384*'7. INPUT O&amp;N UC'!$M384</f>
        <v>0</v>
      </c>
      <c r="AX177" s="297">
        <f>AX$76*'7. INPUT O&amp;N UC'!$L384*'7. INPUT O&amp;N UC'!$M384</f>
        <v>0</v>
      </c>
      <c r="AY177" s="297">
        <f>AY$76*'7. INPUT O&amp;N UC'!$L384*'7. INPUT O&amp;N UC'!$M384</f>
        <v>0</v>
      </c>
      <c r="AZ177" s="297">
        <f>AZ$76*'7. INPUT O&amp;N UC'!$L384*'7. INPUT O&amp;N UC'!$M384</f>
        <v>0</v>
      </c>
      <c r="BA177" s="297">
        <f>BA$76*'7. INPUT O&amp;N UC'!$L384*'7. INPUT O&amp;N UC'!$M384</f>
        <v>0</v>
      </c>
      <c r="BB177" s="297">
        <f>BB$76*'7. INPUT O&amp;N UC'!$L384*'7. INPUT O&amp;N UC'!$M384</f>
        <v>0</v>
      </c>
      <c r="BC177" s="297">
        <f>BC$76*'7. INPUT O&amp;N UC'!$L384*'7. INPUT O&amp;N UC'!$M384</f>
        <v>0</v>
      </c>
      <c r="BD177" s="297">
        <f>BD$76*'7. INPUT O&amp;N UC'!$L384*'7. INPUT O&amp;N UC'!$M384</f>
        <v>0</v>
      </c>
      <c r="BE177" s="297">
        <f>BE$76*'7. INPUT O&amp;N UC'!$L384*'7. INPUT O&amp;N UC'!$M384</f>
        <v>0</v>
      </c>
      <c r="BF177" s="297">
        <f>BF$76*'7. INPUT O&amp;N UC'!$L384*'7. INPUT O&amp;N UC'!$M384</f>
        <v>0</v>
      </c>
      <c r="BG177" s="297">
        <f>BG$76*'7. INPUT O&amp;N UC'!$L384*'7. INPUT O&amp;N UC'!$M384</f>
        <v>0</v>
      </c>
      <c r="BH177" s="297">
        <f>BH$76*'7. INPUT O&amp;N UC'!$L384*'7. INPUT O&amp;N UC'!$M384</f>
        <v>0</v>
      </c>
      <c r="BI177" s="297">
        <f>BI$76*'7. INPUT O&amp;N UC'!$L384*'7. INPUT O&amp;N UC'!$M384</f>
        <v>0</v>
      </c>
      <c r="BJ177" s="297">
        <f>BJ$76*'7. INPUT O&amp;N UC'!$L384*'7. INPUT O&amp;N UC'!$M384</f>
        <v>0</v>
      </c>
      <c r="BK177" s="297">
        <f>BK$76*'7. INPUT O&amp;N UC'!$L384*'7. INPUT O&amp;N UC'!$M384</f>
        <v>0</v>
      </c>
      <c r="BL177" s="297">
        <f>BL$76*'7. INPUT O&amp;N UC'!$L384*'7. INPUT O&amp;N UC'!$M384</f>
        <v>0</v>
      </c>
      <c r="BM177" s="297">
        <f>BM$76*'7. INPUT O&amp;N UC'!$L384*'7. INPUT O&amp;N UC'!$M384</f>
        <v>0</v>
      </c>
      <c r="BN177" s="297">
        <f>BN$76*'7. INPUT O&amp;N UC'!$L384*'7. INPUT O&amp;N UC'!$M384</f>
        <v>0</v>
      </c>
      <c r="BO177" s="297">
        <f>BO$76*'7. INPUT O&amp;N UC'!$L384*'7. INPUT O&amp;N UC'!$M384</f>
        <v>0</v>
      </c>
      <c r="BP177" s="297">
        <f>BP$76*'7. INPUT O&amp;N UC'!$L384*'7. INPUT O&amp;N UC'!$M384</f>
        <v>0</v>
      </c>
      <c r="BQ177" s="297">
        <f>BQ$76*'7. INPUT O&amp;N UC'!$L384*'7. INPUT O&amp;N UC'!$M384</f>
        <v>0</v>
      </c>
      <c r="BR177" s="297">
        <f>BR$76*'7. INPUT O&amp;N UC'!$L384*'7. INPUT O&amp;N UC'!$M384</f>
        <v>0</v>
      </c>
      <c r="BS177" s="297">
        <f>BS$76*'7. INPUT O&amp;N UC'!$L384*'7. INPUT O&amp;N UC'!$M384</f>
        <v>0</v>
      </c>
    </row>
    <row r="178" spans="2:71" s="80" customFormat="1" outlineLevel="2">
      <c r="B178" s="367" t="str">
        <f>'7. INPUT O&amp;N UC'!D385</f>
        <v>O&amp;N UC-7.2.3-Item #9</v>
      </c>
      <c r="C178" s="367">
        <f>'7. INPUT O&amp;N UC'!F385</f>
        <v>0</v>
      </c>
      <c r="D178"/>
      <c r="E178" s="297">
        <f t="shared" si="107"/>
        <v>0</v>
      </c>
      <c r="F178" s="297">
        <f t="shared" si="108"/>
        <v>0</v>
      </c>
      <c r="G178" s="297">
        <f t="shared" si="109"/>
        <v>0</v>
      </c>
      <c r="H178" s="297">
        <f t="shared" si="110"/>
        <v>0</v>
      </c>
      <c r="I178" s="297">
        <f t="shared" si="111"/>
        <v>0</v>
      </c>
      <c r="J178" s="297">
        <f t="shared" si="112"/>
        <v>0</v>
      </c>
      <c r="K178"/>
      <c r="L178" s="297">
        <f>L$76*'7. INPUT O&amp;N UC'!$L385*'7. INPUT O&amp;N UC'!$M385</f>
        <v>0</v>
      </c>
      <c r="M178" s="297">
        <f>M$76*'7. INPUT O&amp;N UC'!$L385*'7. INPUT O&amp;N UC'!$M385</f>
        <v>0</v>
      </c>
      <c r="N178" s="297">
        <f>N$76*'7. INPUT O&amp;N UC'!$L385*'7. INPUT O&amp;N UC'!$M385</f>
        <v>0</v>
      </c>
      <c r="O178" s="297">
        <f>O$76*'7. INPUT O&amp;N UC'!$L385*'7. INPUT O&amp;N UC'!$M385</f>
        <v>0</v>
      </c>
      <c r="P178" s="297">
        <f>P$76*'7. INPUT O&amp;N UC'!$L385*'7. INPUT O&amp;N UC'!$M385</f>
        <v>0</v>
      </c>
      <c r="Q178" s="297">
        <f>Q$76*'7. INPUT O&amp;N UC'!$L385*'7. INPUT O&amp;N UC'!$M385</f>
        <v>0</v>
      </c>
      <c r="R178" s="297">
        <f>R$76*'7. INPUT O&amp;N UC'!$L385*'7. INPUT O&amp;N UC'!$M385</f>
        <v>0</v>
      </c>
      <c r="S178" s="297">
        <f>S$76*'7. INPUT O&amp;N UC'!$L385*'7. INPUT O&amp;N UC'!$M385</f>
        <v>0</v>
      </c>
      <c r="T178" s="297">
        <f>T$76*'7. INPUT O&amp;N UC'!$L385*'7. INPUT O&amp;N UC'!$M385</f>
        <v>0</v>
      </c>
      <c r="U178" s="297">
        <f>U$76*'7. INPUT O&amp;N UC'!$L385*'7. INPUT O&amp;N UC'!$M385</f>
        <v>0</v>
      </c>
      <c r="V178" s="297">
        <f>V$76*'7. INPUT O&amp;N UC'!$L385*'7. INPUT O&amp;N UC'!$M385</f>
        <v>0</v>
      </c>
      <c r="W178" s="297">
        <f>W$76*'7. INPUT O&amp;N UC'!$L385*'7. INPUT O&amp;N UC'!$M385</f>
        <v>0</v>
      </c>
      <c r="X178" s="297">
        <f>X$76*'7. INPUT O&amp;N UC'!$L385*'7. INPUT O&amp;N UC'!$M385</f>
        <v>0</v>
      </c>
      <c r="Y178" s="297">
        <f>Y$76*'7. INPUT O&amp;N UC'!$L385*'7. INPUT O&amp;N UC'!$M385</f>
        <v>0</v>
      </c>
      <c r="Z178" s="297">
        <f>Z$76*'7. INPUT O&amp;N UC'!$L385*'7. INPUT O&amp;N UC'!$M385</f>
        <v>0</v>
      </c>
      <c r="AA178" s="297">
        <f>AA$76*'7. INPUT O&amp;N UC'!$L385*'7. INPUT O&amp;N UC'!$M385</f>
        <v>0</v>
      </c>
      <c r="AB178" s="297">
        <f>AB$76*'7. INPUT O&amp;N UC'!$L385*'7. INPUT O&amp;N UC'!$M385</f>
        <v>0</v>
      </c>
      <c r="AC178" s="297">
        <f>AC$76*'7. INPUT O&amp;N UC'!$L385*'7. INPUT O&amp;N UC'!$M385</f>
        <v>0</v>
      </c>
      <c r="AD178" s="297">
        <f>AD$76*'7. INPUT O&amp;N UC'!$L385*'7. INPUT O&amp;N UC'!$M385</f>
        <v>0</v>
      </c>
      <c r="AE178" s="297">
        <f>AE$76*'7. INPUT O&amp;N UC'!$L385*'7. INPUT O&amp;N UC'!$M385</f>
        <v>0</v>
      </c>
      <c r="AF178" s="297">
        <f>AF$76*'7. INPUT O&amp;N UC'!$L385*'7. INPUT O&amp;N UC'!$M385</f>
        <v>0</v>
      </c>
      <c r="AG178" s="297">
        <f>AG$76*'7. INPUT O&amp;N UC'!$L385*'7. INPUT O&amp;N UC'!$M385</f>
        <v>0</v>
      </c>
      <c r="AH178" s="297">
        <f>AH$76*'7. INPUT O&amp;N UC'!$L385*'7. INPUT O&amp;N UC'!$M385</f>
        <v>0</v>
      </c>
      <c r="AI178" s="297">
        <f>AI$76*'7. INPUT O&amp;N UC'!$L385*'7. INPUT O&amp;N UC'!$M385</f>
        <v>0</v>
      </c>
      <c r="AJ178" s="297">
        <f>AJ$76*'7. INPUT O&amp;N UC'!$L385*'7. INPUT O&amp;N UC'!$M385</f>
        <v>0</v>
      </c>
      <c r="AK178" s="297">
        <f>AK$76*'7. INPUT O&amp;N UC'!$L385*'7. INPUT O&amp;N UC'!$M385</f>
        <v>0</v>
      </c>
      <c r="AL178" s="297">
        <f>AL$76*'7. INPUT O&amp;N UC'!$L385*'7. INPUT O&amp;N UC'!$M385</f>
        <v>0</v>
      </c>
      <c r="AM178" s="297">
        <f>AM$76*'7. INPUT O&amp;N UC'!$L385*'7. INPUT O&amp;N UC'!$M385</f>
        <v>0</v>
      </c>
      <c r="AN178" s="297">
        <f>AN$76*'7. INPUT O&amp;N UC'!$L385*'7. INPUT O&amp;N UC'!$M385</f>
        <v>0</v>
      </c>
      <c r="AO178" s="297">
        <f>AO$76*'7. INPUT O&amp;N UC'!$L385*'7. INPUT O&amp;N UC'!$M385</f>
        <v>0</v>
      </c>
      <c r="AP178" s="297">
        <f>AP$76*'7. INPUT O&amp;N UC'!$L385*'7. INPUT O&amp;N UC'!$M385</f>
        <v>0</v>
      </c>
      <c r="AQ178" s="297">
        <f>AQ$76*'7. INPUT O&amp;N UC'!$L385*'7. INPUT O&amp;N UC'!$M385</f>
        <v>0</v>
      </c>
      <c r="AR178" s="297">
        <f>AR$76*'7. INPUT O&amp;N UC'!$L385*'7. INPUT O&amp;N UC'!$M385</f>
        <v>0</v>
      </c>
      <c r="AS178" s="297">
        <f>AS$76*'7. INPUT O&amp;N UC'!$L385*'7. INPUT O&amp;N UC'!$M385</f>
        <v>0</v>
      </c>
      <c r="AT178" s="297">
        <f>AT$76*'7. INPUT O&amp;N UC'!$L385*'7. INPUT O&amp;N UC'!$M385</f>
        <v>0</v>
      </c>
      <c r="AU178" s="297">
        <f>AU$76*'7. INPUT O&amp;N UC'!$L385*'7. INPUT O&amp;N UC'!$M385</f>
        <v>0</v>
      </c>
      <c r="AV178" s="297">
        <f>AV$76*'7. INPUT O&amp;N UC'!$L385*'7. INPUT O&amp;N UC'!$M385</f>
        <v>0</v>
      </c>
      <c r="AW178" s="297">
        <f>AW$76*'7. INPUT O&amp;N UC'!$L385*'7. INPUT O&amp;N UC'!$M385</f>
        <v>0</v>
      </c>
      <c r="AX178" s="297">
        <f>AX$76*'7. INPUT O&amp;N UC'!$L385*'7. INPUT O&amp;N UC'!$M385</f>
        <v>0</v>
      </c>
      <c r="AY178" s="297">
        <f>AY$76*'7. INPUT O&amp;N UC'!$L385*'7. INPUT O&amp;N UC'!$M385</f>
        <v>0</v>
      </c>
      <c r="AZ178" s="297">
        <f>AZ$76*'7. INPUT O&amp;N UC'!$L385*'7. INPUT O&amp;N UC'!$M385</f>
        <v>0</v>
      </c>
      <c r="BA178" s="297">
        <f>BA$76*'7. INPUT O&amp;N UC'!$L385*'7. INPUT O&amp;N UC'!$M385</f>
        <v>0</v>
      </c>
      <c r="BB178" s="297">
        <f>BB$76*'7. INPUT O&amp;N UC'!$L385*'7. INPUT O&amp;N UC'!$M385</f>
        <v>0</v>
      </c>
      <c r="BC178" s="297">
        <f>BC$76*'7. INPUT O&amp;N UC'!$L385*'7. INPUT O&amp;N UC'!$M385</f>
        <v>0</v>
      </c>
      <c r="BD178" s="297">
        <f>BD$76*'7. INPUT O&amp;N UC'!$L385*'7. INPUT O&amp;N UC'!$M385</f>
        <v>0</v>
      </c>
      <c r="BE178" s="297">
        <f>BE$76*'7. INPUT O&amp;N UC'!$L385*'7. INPUT O&amp;N UC'!$M385</f>
        <v>0</v>
      </c>
      <c r="BF178" s="297">
        <f>BF$76*'7. INPUT O&amp;N UC'!$L385*'7. INPUT O&amp;N UC'!$M385</f>
        <v>0</v>
      </c>
      <c r="BG178" s="297">
        <f>BG$76*'7. INPUT O&amp;N UC'!$L385*'7. INPUT O&amp;N UC'!$M385</f>
        <v>0</v>
      </c>
      <c r="BH178" s="297">
        <f>BH$76*'7. INPUT O&amp;N UC'!$L385*'7. INPUT O&amp;N UC'!$M385</f>
        <v>0</v>
      </c>
      <c r="BI178" s="297">
        <f>BI$76*'7. INPUT O&amp;N UC'!$L385*'7. INPUT O&amp;N UC'!$M385</f>
        <v>0</v>
      </c>
      <c r="BJ178" s="297">
        <f>BJ$76*'7. INPUT O&amp;N UC'!$L385*'7. INPUT O&amp;N UC'!$M385</f>
        <v>0</v>
      </c>
      <c r="BK178" s="297">
        <f>BK$76*'7. INPUT O&amp;N UC'!$L385*'7. INPUT O&amp;N UC'!$M385</f>
        <v>0</v>
      </c>
      <c r="BL178" s="297">
        <f>BL$76*'7. INPUT O&amp;N UC'!$L385*'7. INPUT O&amp;N UC'!$M385</f>
        <v>0</v>
      </c>
      <c r="BM178" s="297">
        <f>BM$76*'7. INPUT O&amp;N UC'!$L385*'7. INPUT O&amp;N UC'!$M385</f>
        <v>0</v>
      </c>
      <c r="BN178" s="297">
        <f>BN$76*'7. INPUT O&amp;N UC'!$L385*'7. INPUT O&amp;N UC'!$M385</f>
        <v>0</v>
      </c>
      <c r="BO178" s="297">
        <f>BO$76*'7. INPUT O&amp;N UC'!$L385*'7. INPUT O&amp;N UC'!$M385</f>
        <v>0</v>
      </c>
      <c r="BP178" s="297">
        <f>BP$76*'7. INPUT O&amp;N UC'!$L385*'7. INPUT O&amp;N UC'!$M385</f>
        <v>0</v>
      </c>
      <c r="BQ178" s="297">
        <f>BQ$76*'7. INPUT O&amp;N UC'!$L385*'7. INPUT O&amp;N UC'!$M385</f>
        <v>0</v>
      </c>
      <c r="BR178" s="297">
        <f>BR$76*'7. INPUT O&amp;N UC'!$L385*'7. INPUT O&amp;N UC'!$M385</f>
        <v>0</v>
      </c>
      <c r="BS178" s="297">
        <f>BS$76*'7. INPUT O&amp;N UC'!$L385*'7. INPUT O&amp;N UC'!$M385</f>
        <v>0</v>
      </c>
    </row>
    <row r="179" spans="2:71" s="80" customFormat="1" outlineLevel="2">
      <c r="B179" s="369" t="str">
        <f>'7. INPUT O&amp;N UC'!D386</f>
        <v>O&amp;N UC-7.2.3-Item #10</v>
      </c>
      <c r="C179" s="369">
        <f>'7. INPUT O&amp;N UC'!F386</f>
        <v>0</v>
      </c>
      <c r="D179"/>
      <c r="E179" s="298">
        <f t="shared" si="107"/>
        <v>0</v>
      </c>
      <c r="F179" s="298">
        <f t="shared" si="108"/>
        <v>0</v>
      </c>
      <c r="G179" s="298">
        <f t="shared" si="109"/>
        <v>0</v>
      </c>
      <c r="H179" s="298">
        <f t="shared" si="110"/>
        <v>0</v>
      </c>
      <c r="I179" s="298">
        <f t="shared" si="111"/>
        <v>0</v>
      </c>
      <c r="J179" s="298">
        <f t="shared" si="112"/>
        <v>0</v>
      </c>
      <c r="K179"/>
      <c r="L179" s="298">
        <f>L$76*'7. INPUT O&amp;N UC'!$L386*'7. INPUT O&amp;N UC'!$M386</f>
        <v>0</v>
      </c>
      <c r="M179" s="298">
        <f>M$76*'7. INPUT O&amp;N UC'!$L386*'7. INPUT O&amp;N UC'!$M386</f>
        <v>0</v>
      </c>
      <c r="N179" s="298">
        <f>N$76*'7. INPUT O&amp;N UC'!$L386*'7. INPUT O&amp;N UC'!$M386</f>
        <v>0</v>
      </c>
      <c r="O179" s="298">
        <f>O$76*'7. INPUT O&amp;N UC'!$L386*'7. INPUT O&amp;N UC'!$M386</f>
        <v>0</v>
      </c>
      <c r="P179" s="298">
        <f>P$76*'7. INPUT O&amp;N UC'!$L386*'7. INPUT O&amp;N UC'!$M386</f>
        <v>0</v>
      </c>
      <c r="Q179" s="298">
        <f>Q$76*'7. INPUT O&amp;N UC'!$L386*'7. INPUT O&amp;N UC'!$M386</f>
        <v>0</v>
      </c>
      <c r="R179" s="298">
        <f>R$76*'7. INPUT O&amp;N UC'!$L386*'7. INPUT O&amp;N UC'!$M386</f>
        <v>0</v>
      </c>
      <c r="S179" s="298">
        <f>S$76*'7. INPUT O&amp;N UC'!$L386*'7. INPUT O&amp;N UC'!$M386</f>
        <v>0</v>
      </c>
      <c r="T179" s="298">
        <f>T$76*'7. INPUT O&amp;N UC'!$L386*'7. INPUT O&amp;N UC'!$M386</f>
        <v>0</v>
      </c>
      <c r="U179" s="298">
        <f>U$76*'7. INPUT O&amp;N UC'!$L386*'7. INPUT O&amp;N UC'!$M386</f>
        <v>0</v>
      </c>
      <c r="V179" s="298">
        <f>V$76*'7. INPUT O&amp;N UC'!$L386*'7. INPUT O&amp;N UC'!$M386</f>
        <v>0</v>
      </c>
      <c r="W179" s="298">
        <f>W$76*'7. INPUT O&amp;N UC'!$L386*'7. INPUT O&amp;N UC'!$M386</f>
        <v>0</v>
      </c>
      <c r="X179" s="298">
        <f>X$76*'7. INPUT O&amp;N UC'!$L386*'7. INPUT O&amp;N UC'!$M386</f>
        <v>0</v>
      </c>
      <c r="Y179" s="298">
        <f>Y$76*'7. INPUT O&amp;N UC'!$L386*'7. INPUT O&amp;N UC'!$M386</f>
        <v>0</v>
      </c>
      <c r="Z179" s="298">
        <f>Z$76*'7. INPUT O&amp;N UC'!$L386*'7. INPUT O&amp;N UC'!$M386</f>
        <v>0</v>
      </c>
      <c r="AA179" s="298">
        <f>AA$76*'7. INPUT O&amp;N UC'!$L386*'7. INPUT O&amp;N UC'!$M386</f>
        <v>0</v>
      </c>
      <c r="AB179" s="298">
        <f>AB$76*'7. INPUT O&amp;N UC'!$L386*'7. INPUT O&amp;N UC'!$M386</f>
        <v>0</v>
      </c>
      <c r="AC179" s="298">
        <f>AC$76*'7. INPUT O&amp;N UC'!$L386*'7. INPUT O&amp;N UC'!$M386</f>
        <v>0</v>
      </c>
      <c r="AD179" s="298">
        <f>AD$76*'7. INPUT O&amp;N UC'!$L386*'7. INPUT O&amp;N UC'!$M386</f>
        <v>0</v>
      </c>
      <c r="AE179" s="298">
        <f>AE$76*'7. INPUT O&amp;N UC'!$L386*'7. INPUT O&amp;N UC'!$M386</f>
        <v>0</v>
      </c>
      <c r="AF179" s="298">
        <f>AF$76*'7. INPUT O&amp;N UC'!$L386*'7. INPUT O&amp;N UC'!$M386</f>
        <v>0</v>
      </c>
      <c r="AG179" s="298">
        <f>AG$76*'7. INPUT O&amp;N UC'!$L386*'7. INPUT O&amp;N UC'!$M386</f>
        <v>0</v>
      </c>
      <c r="AH179" s="298">
        <f>AH$76*'7. INPUT O&amp;N UC'!$L386*'7. INPUT O&amp;N UC'!$M386</f>
        <v>0</v>
      </c>
      <c r="AI179" s="298">
        <f>AI$76*'7. INPUT O&amp;N UC'!$L386*'7. INPUT O&amp;N UC'!$M386</f>
        <v>0</v>
      </c>
      <c r="AJ179" s="298">
        <f>AJ$76*'7. INPUT O&amp;N UC'!$L386*'7. INPUT O&amp;N UC'!$M386</f>
        <v>0</v>
      </c>
      <c r="AK179" s="298">
        <f>AK$76*'7. INPUT O&amp;N UC'!$L386*'7. INPUT O&amp;N UC'!$M386</f>
        <v>0</v>
      </c>
      <c r="AL179" s="298">
        <f>AL$76*'7. INPUT O&amp;N UC'!$L386*'7. INPUT O&amp;N UC'!$M386</f>
        <v>0</v>
      </c>
      <c r="AM179" s="298">
        <f>AM$76*'7. INPUT O&amp;N UC'!$L386*'7. INPUT O&amp;N UC'!$M386</f>
        <v>0</v>
      </c>
      <c r="AN179" s="298">
        <f>AN$76*'7. INPUT O&amp;N UC'!$L386*'7. INPUT O&amp;N UC'!$M386</f>
        <v>0</v>
      </c>
      <c r="AO179" s="298">
        <f>AO$76*'7. INPUT O&amp;N UC'!$L386*'7. INPUT O&amp;N UC'!$M386</f>
        <v>0</v>
      </c>
      <c r="AP179" s="298">
        <f>AP$76*'7. INPUT O&amp;N UC'!$L386*'7. INPUT O&amp;N UC'!$M386</f>
        <v>0</v>
      </c>
      <c r="AQ179" s="298">
        <f>AQ$76*'7. INPUT O&amp;N UC'!$L386*'7. INPUT O&amp;N UC'!$M386</f>
        <v>0</v>
      </c>
      <c r="AR179" s="298">
        <f>AR$76*'7. INPUT O&amp;N UC'!$L386*'7. INPUT O&amp;N UC'!$M386</f>
        <v>0</v>
      </c>
      <c r="AS179" s="298">
        <f>AS$76*'7. INPUT O&amp;N UC'!$L386*'7. INPUT O&amp;N UC'!$M386</f>
        <v>0</v>
      </c>
      <c r="AT179" s="298">
        <f>AT$76*'7. INPUT O&amp;N UC'!$L386*'7. INPUT O&amp;N UC'!$M386</f>
        <v>0</v>
      </c>
      <c r="AU179" s="298">
        <f>AU$76*'7. INPUT O&amp;N UC'!$L386*'7. INPUT O&amp;N UC'!$M386</f>
        <v>0</v>
      </c>
      <c r="AV179" s="298">
        <f>AV$76*'7. INPUT O&amp;N UC'!$L386*'7. INPUT O&amp;N UC'!$M386</f>
        <v>0</v>
      </c>
      <c r="AW179" s="298">
        <f>AW$76*'7. INPUT O&amp;N UC'!$L386*'7. INPUT O&amp;N UC'!$M386</f>
        <v>0</v>
      </c>
      <c r="AX179" s="298">
        <f>AX$76*'7. INPUT O&amp;N UC'!$L386*'7. INPUT O&amp;N UC'!$M386</f>
        <v>0</v>
      </c>
      <c r="AY179" s="298">
        <f>AY$76*'7. INPUT O&amp;N UC'!$L386*'7. INPUT O&amp;N UC'!$M386</f>
        <v>0</v>
      </c>
      <c r="AZ179" s="298">
        <f>AZ$76*'7. INPUT O&amp;N UC'!$L386*'7. INPUT O&amp;N UC'!$M386</f>
        <v>0</v>
      </c>
      <c r="BA179" s="298">
        <f>BA$76*'7. INPUT O&amp;N UC'!$L386*'7. INPUT O&amp;N UC'!$M386</f>
        <v>0</v>
      </c>
      <c r="BB179" s="298">
        <f>BB$76*'7. INPUT O&amp;N UC'!$L386*'7. INPUT O&amp;N UC'!$M386</f>
        <v>0</v>
      </c>
      <c r="BC179" s="298">
        <f>BC$76*'7. INPUT O&amp;N UC'!$L386*'7. INPUT O&amp;N UC'!$M386</f>
        <v>0</v>
      </c>
      <c r="BD179" s="298">
        <f>BD$76*'7. INPUT O&amp;N UC'!$L386*'7. INPUT O&amp;N UC'!$M386</f>
        <v>0</v>
      </c>
      <c r="BE179" s="298">
        <f>BE$76*'7. INPUT O&amp;N UC'!$L386*'7. INPUT O&amp;N UC'!$M386</f>
        <v>0</v>
      </c>
      <c r="BF179" s="298">
        <f>BF$76*'7. INPUT O&amp;N UC'!$L386*'7. INPUT O&amp;N UC'!$M386</f>
        <v>0</v>
      </c>
      <c r="BG179" s="298">
        <f>BG$76*'7. INPUT O&amp;N UC'!$L386*'7. INPUT O&amp;N UC'!$M386</f>
        <v>0</v>
      </c>
      <c r="BH179" s="298">
        <f>BH$76*'7. INPUT O&amp;N UC'!$L386*'7. INPUT O&amp;N UC'!$M386</f>
        <v>0</v>
      </c>
      <c r="BI179" s="298">
        <f>BI$76*'7. INPUT O&amp;N UC'!$L386*'7. INPUT O&amp;N UC'!$M386</f>
        <v>0</v>
      </c>
      <c r="BJ179" s="298">
        <f>BJ$76*'7. INPUT O&amp;N UC'!$L386*'7. INPUT O&amp;N UC'!$M386</f>
        <v>0</v>
      </c>
      <c r="BK179" s="298">
        <f>BK$76*'7. INPUT O&amp;N UC'!$L386*'7. INPUT O&amp;N UC'!$M386</f>
        <v>0</v>
      </c>
      <c r="BL179" s="298">
        <f>BL$76*'7. INPUT O&amp;N UC'!$L386*'7. INPUT O&amp;N UC'!$M386</f>
        <v>0</v>
      </c>
      <c r="BM179" s="298">
        <f>BM$76*'7. INPUT O&amp;N UC'!$L386*'7. INPUT O&amp;N UC'!$M386</f>
        <v>0</v>
      </c>
      <c r="BN179" s="298">
        <f>BN$76*'7. INPUT O&amp;N UC'!$L386*'7. INPUT O&amp;N UC'!$M386</f>
        <v>0</v>
      </c>
      <c r="BO179" s="298">
        <f>BO$76*'7. INPUT O&amp;N UC'!$L386*'7. INPUT O&amp;N UC'!$M386</f>
        <v>0</v>
      </c>
      <c r="BP179" s="298">
        <f>BP$76*'7. INPUT O&amp;N UC'!$L386*'7. INPUT O&amp;N UC'!$M386</f>
        <v>0</v>
      </c>
      <c r="BQ179" s="298">
        <f>BQ$76*'7. INPUT O&amp;N UC'!$L386*'7. INPUT O&amp;N UC'!$M386</f>
        <v>0</v>
      </c>
      <c r="BR179" s="298">
        <f>BR$76*'7. INPUT O&amp;N UC'!$L386*'7. INPUT O&amp;N UC'!$M386</f>
        <v>0</v>
      </c>
      <c r="BS179" s="298">
        <f>BS$76*'7. INPUT O&amp;N UC'!$L386*'7. INPUT O&amp;N UC'!$M386</f>
        <v>0</v>
      </c>
    </row>
    <row r="180" spans="2:71" s="79" customFormat="1" outlineLevel="1">
      <c r="B180" s="352" t="str">
        <f>'7. INPUT O&amp;N UC'!D388</f>
        <v>7.2.4</v>
      </c>
      <c r="C180" s="352" t="str">
        <f>'7. INPUT O&amp;N UC'!E388</f>
        <v>O&amp;N UC - Customer - Deployment &amp; set-up  Internal</v>
      </c>
      <c r="D180"/>
      <c r="E180" s="296">
        <f t="shared" si="107"/>
        <v>0</v>
      </c>
      <c r="F180" s="296">
        <f t="shared" si="108"/>
        <v>0</v>
      </c>
      <c r="G180" s="296">
        <f t="shared" si="109"/>
        <v>0</v>
      </c>
      <c r="H180" s="296">
        <f t="shared" si="110"/>
        <v>0</v>
      </c>
      <c r="I180" s="296">
        <f t="shared" si="111"/>
        <v>0</v>
      </c>
      <c r="J180" s="296">
        <f t="shared" si="112"/>
        <v>0</v>
      </c>
      <c r="K180"/>
      <c r="L180" s="296">
        <f t="shared" ref="L180:AQ180" si="121">SUM(L181:L190)</f>
        <v>0</v>
      </c>
      <c r="M180" s="296">
        <f t="shared" si="121"/>
        <v>0</v>
      </c>
      <c r="N180" s="296">
        <f t="shared" si="121"/>
        <v>0</v>
      </c>
      <c r="O180" s="296">
        <f t="shared" si="121"/>
        <v>0</v>
      </c>
      <c r="P180" s="296">
        <f t="shared" si="121"/>
        <v>0</v>
      </c>
      <c r="Q180" s="296">
        <f t="shared" si="121"/>
        <v>0</v>
      </c>
      <c r="R180" s="296">
        <f t="shared" si="121"/>
        <v>0</v>
      </c>
      <c r="S180" s="296">
        <f t="shared" si="121"/>
        <v>0</v>
      </c>
      <c r="T180" s="296">
        <f t="shared" si="121"/>
        <v>0</v>
      </c>
      <c r="U180" s="296">
        <f t="shared" si="121"/>
        <v>0</v>
      </c>
      <c r="V180" s="296">
        <f t="shared" si="121"/>
        <v>0</v>
      </c>
      <c r="W180" s="296">
        <f t="shared" si="121"/>
        <v>0</v>
      </c>
      <c r="X180" s="296">
        <f t="shared" si="121"/>
        <v>0</v>
      </c>
      <c r="Y180" s="296">
        <f t="shared" si="121"/>
        <v>0</v>
      </c>
      <c r="Z180" s="296">
        <f t="shared" si="121"/>
        <v>0</v>
      </c>
      <c r="AA180" s="296">
        <f t="shared" si="121"/>
        <v>0</v>
      </c>
      <c r="AB180" s="296">
        <f t="shared" si="121"/>
        <v>0</v>
      </c>
      <c r="AC180" s="296">
        <f t="shared" si="121"/>
        <v>0</v>
      </c>
      <c r="AD180" s="296">
        <f t="shared" si="121"/>
        <v>0</v>
      </c>
      <c r="AE180" s="296">
        <f t="shared" si="121"/>
        <v>0</v>
      </c>
      <c r="AF180" s="296">
        <f t="shared" si="121"/>
        <v>0</v>
      </c>
      <c r="AG180" s="296">
        <f t="shared" si="121"/>
        <v>0</v>
      </c>
      <c r="AH180" s="296">
        <f t="shared" si="121"/>
        <v>0</v>
      </c>
      <c r="AI180" s="296">
        <f t="shared" si="121"/>
        <v>0</v>
      </c>
      <c r="AJ180" s="296">
        <f t="shared" si="121"/>
        <v>0</v>
      </c>
      <c r="AK180" s="296">
        <f t="shared" si="121"/>
        <v>0</v>
      </c>
      <c r="AL180" s="296">
        <f t="shared" si="121"/>
        <v>0</v>
      </c>
      <c r="AM180" s="296">
        <f t="shared" si="121"/>
        <v>0</v>
      </c>
      <c r="AN180" s="296">
        <f t="shared" si="121"/>
        <v>0</v>
      </c>
      <c r="AO180" s="296">
        <f t="shared" si="121"/>
        <v>0</v>
      </c>
      <c r="AP180" s="296">
        <f t="shared" si="121"/>
        <v>0</v>
      </c>
      <c r="AQ180" s="296">
        <f t="shared" si="121"/>
        <v>0</v>
      </c>
      <c r="AR180" s="296">
        <f t="shared" ref="AR180:BS180" si="122">SUM(AR181:AR190)</f>
        <v>0</v>
      </c>
      <c r="AS180" s="296">
        <f t="shared" si="122"/>
        <v>0</v>
      </c>
      <c r="AT180" s="296">
        <f t="shared" si="122"/>
        <v>0</v>
      </c>
      <c r="AU180" s="296">
        <f t="shared" si="122"/>
        <v>0</v>
      </c>
      <c r="AV180" s="296">
        <f t="shared" si="122"/>
        <v>0</v>
      </c>
      <c r="AW180" s="296">
        <f t="shared" si="122"/>
        <v>0</v>
      </c>
      <c r="AX180" s="296">
        <f t="shared" si="122"/>
        <v>0</v>
      </c>
      <c r="AY180" s="296">
        <f t="shared" si="122"/>
        <v>0</v>
      </c>
      <c r="AZ180" s="296">
        <f t="shared" si="122"/>
        <v>0</v>
      </c>
      <c r="BA180" s="296">
        <f t="shared" si="122"/>
        <v>0</v>
      </c>
      <c r="BB180" s="296">
        <f t="shared" si="122"/>
        <v>0</v>
      </c>
      <c r="BC180" s="296">
        <f t="shared" si="122"/>
        <v>0</v>
      </c>
      <c r="BD180" s="296">
        <f t="shared" si="122"/>
        <v>0</v>
      </c>
      <c r="BE180" s="296">
        <f t="shared" si="122"/>
        <v>0</v>
      </c>
      <c r="BF180" s="296">
        <f t="shared" si="122"/>
        <v>0</v>
      </c>
      <c r="BG180" s="296">
        <f t="shared" si="122"/>
        <v>0</v>
      </c>
      <c r="BH180" s="296">
        <f t="shared" si="122"/>
        <v>0</v>
      </c>
      <c r="BI180" s="296">
        <f t="shared" si="122"/>
        <v>0</v>
      </c>
      <c r="BJ180" s="296">
        <f t="shared" si="122"/>
        <v>0</v>
      </c>
      <c r="BK180" s="296">
        <f t="shared" si="122"/>
        <v>0</v>
      </c>
      <c r="BL180" s="296">
        <f t="shared" si="122"/>
        <v>0</v>
      </c>
      <c r="BM180" s="296">
        <f t="shared" si="122"/>
        <v>0</v>
      </c>
      <c r="BN180" s="296">
        <f t="shared" si="122"/>
        <v>0</v>
      </c>
      <c r="BO180" s="296">
        <f t="shared" si="122"/>
        <v>0</v>
      </c>
      <c r="BP180" s="296">
        <f t="shared" si="122"/>
        <v>0</v>
      </c>
      <c r="BQ180" s="296">
        <f t="shared" si="122"/>
        <v>0</v>
      </c>
      <c r="BR180" s="296">
        <f t="shared" si="122"/>
        <v>0</v>
      </c>
      <c r="BS180" s="296">
        <f t="shared" si="122"/>
        <v>0</v>
      </c>
    </row>
    <row r="181" spans="2:71" s="80" customFormat="1" outlineLevel="2">
      <c r="B181" s="367" t="str">
        <f>'7. INPUT O&amp;N UC'!D392</f>
        <v>O&amp;N UC-7.2.4-Item #1</v>
      </c>
      <c r="C181" s="367" t="e">
        <f>'7. INPUT O&amp;N UC'!#REF!</f>
        <v>#REF!</v>
      </c>
      <c r="D181"/>
      <c r="E181" s="297">
        <f t="shared" si="107"/>
        <v>0</v>
      </c>
      <c r="F181" s="297">
        <f t="shared" si="108"/>
        <v>0</v>
      </c>
      <c r="G181" s="297">
        <f t="shared" si="109"/>
        <v>0</v>
      </c>
      <c r="H181" s="297">
        <f t="shared" si="110"/>
        <v>0</v>
      </c>
      <c r="I181" s="297">
        <f t="shared" si="111"/>
        <v>0</v>
      </c>
      <c r="J181" s="297">
        <f t="shared" si="112"/>
        <v>0</v>
      </c>
      <c r="K181"/>
      <c r="L181" s="297">
        <f>L$76*'7. INPUT O&amp;N UC'!$L392*'7. INPUT O&amp;N UC'!$M392</f>
        <v>0</v>
      </c>
      <c r="M181" s="297">
        <f>M$76*'7. INPUT O&amp;N UC'!$L392*'7. INPUT O&amp;N UC'!$M392</f>
        <v>0</v>
      </c>
      <c r="N181" s="297">
        <f>N$76*'7. INPUT O&amp;N UC'!$L392*'7. INPUT O&amp;N UC'!$M392</f>
        <v>0</v>
      </c>
      <c r="O181" s="297">
        <f>O$76*'7. INPUT O&amp;N UC'!$L392*'7. INPUT O&amp;N UC'!$M392</f>
        <v>0</v>
      </c>
      <c r="P181" s="297">
        <f>P$76*'7. INPUT O&amp;N UC'!$L392*'7. INPUT O&amp;N UC'!$M392</f>
        <v>0</v>
      </c>
      <c r="Q181" s="297">
        <f>Q$76*'7. INPUT O&amp;N UC'!$L392*'7. INPUT O&amp;N UC'!$M392</f>
        <v>0</v>
      </c>
      <c r="R181" s="297">
        <f>R$76*'7. INPUT O&amp;N UC'!$L392*'7. INPUT O&amp;N UC'!$M392</f>
        <v>0</v>
      </c>
      <c r="S181" s="297">
        <f>S$76*'7. INPUT O&amp;N UC'!$L392*'7. INPUT O&amp;N UC'!$M392</f>
        <v>0</v>
      </c>
      <c r="T181" s="297">
        <f>T$76*'7. INPUT O&amp;N UC'!$L392*'7. INPUT O&amp;N UC'!$M392</f>
        <v>0</v>
      </c>
      <c r="U181" s="297">
        <f>U$76*'7. INPUT O&amp;N UC'!$L392*'7. INPUT O&amp;N UC'!$M392</f>
        <v>0</v>
      </c>
      <c r="V181" s="297">
        <f>V$76*'7. INPUT O&amp;N UC'!$L392*'7. INPUT O&amp;N UC'!$M392</f>
        <v>0</v>
      </c>
      <c r="W181" s="297">
        <f>W$76*'7. INPUT O&amp;N UC'!$L392*'7. INPUT O&amp;N UC'!$M392</f>
        <v>0</v>
      </c>
      <c r="X181" s="297">
        <f>X$76*'7. INPUT O&amp;N UC'!$L392*'7. INPUT O&amp;N UC'!$M392</f>
        <v>0</v>
      </c>
      <c r="Y181" s="297">
        <f>Y$76*'7. INPUT O&amp;N UC'!$L392*'7. INPUT O&amp;N UC'!$M392</f>
        <v>0</v>
      </c>
      <c r="Z181" s="297">
        <f>Z$76*'7. INPUT O&amp;N UC'!$L392*'7. INPUT O&amp;N UC'!$M392</f>
        <v>0</v>
      </c>
      <c r="AA181" s="297">
        <f>AA$76*'7. INPUT O&amp;N UC'!$L392*'7. INPUT O&amp;N UC'!$M392</f>
        <v>0</v>
      </c>
      <c r="AB181" s="297">
        <f>AB$76*'7. INPUT O&amp;N UC'!$L392*'7. INPUT O&amp;N UC'!$M392</f>
        <v>0</v>
      </c>
      <c r="AC181" s="297">
        <f>AC$76*'7. INPUT O&amp;N UC'!$L392*'7. INPUT O&amp;N UC'!$M392</f>
        <v>0</v>
      </c>
      <c r="AD181" s="297">
        <f>AD$76*'7. INPUT O&amp;N UC'!$L392*'7. INPUT O&amp;N UC'!$M392</f>
        <v>0</v>
      </c>
      <c r="AE181" s="297">
        <f>AE$76*'7. INPUT O&amp;N UC'!$L392*'7. INPUT O&amp;N UC'!$M392</f>
        <v>0</v>
      </c>
      <c r="AF181" s="297">
        <f>AF$76*'7. INPUT O&amp;N UC'!$L392*'7. INPUT O&amp;N UC'!$M392</f>
        <v>0</v>
      </c>
      <c r="AG181" s="297">
        <f>AG$76*'7. INPUT O&amp;N UC'!$L392*'7. INPUT O&amp;N UC'!$M392</f>
        <v>0</v>
      </c>
      <c r="AH181" s="297">
        <f>AH$76*'7. INPUT O&amp;N UC'!$L392*'7. INPUT O&amp;N UC'!$M392</f>
        <v>0</v>
      </c>
      <c r="AI181" s="297">
        <f>AI$76*'7. INPUT O&amp;N UC'!$L392*'7. INPUT O&amp;N UC'!$M392</f>
        <v>0</v>
      </c>
      <c r="AJ181" s="297">
        <f>AJ$76*'7. INPUT O&amp;N UC'!$L392*'7. INPUT O&amp;N UC'!$M392</f>
        <v>0</v>
      </c>
      <c r="AK181" s="297">
        <f>AK$76*'7. INPUT O&amp;N UC'!$L392*'7. INPUT O&amp;N UC'!$M392</f>
        <v>0</v>
      </c>
      <c r="AL181" s="297">
        <f>AL$76*'7. INPUT O&amp;N UC'!$L392*'7. INPUT O&amp;N UC'!$M392</f>
        <v>0</v>
      </c>
      <c r="AM181" s="297">
        <f>AM$76*'7. INPUT O&amp;N UC'!$L392*'7. INPUT O&amp;N UC'!$M392</f>
        <v>0</v>
      </c>
      <c r="AN181" s="297">
        <f>AN$76*'7. INPUT O&amp;N UC'!$L392*'7. INPUT O&amp;N UC'!$M392</f>
        <v>0</v>
      </c>
      <c r="AO181" s="297">
        <f>AO$76*'7. INPUT O&amp;N UC'!$L392*'7. INPUT O&amp;N UC'!$M392</f>
        <v>0</v>
      </c>
      <c r="AP181" s="297">
        <f>AP$76*'7. INPUT O&amp;N UC'!$L392*'7. INPUT O&amp;N UC'!$M392</f>
        <v>0</v>
      </c>
      <c r="AQ181" s="297">
        <f>AQ$76*'7. INPUT O&amp;N UC'!$L392*'7. INPUT O&amp;N UC'!$M392</f>
        <v>0</v>
      </c>
      <c r="AR181" s="297">
        <f>AR$76*'7. INPUT O&amp;N UC'!$L392*'7. INPUT O&amp;N UC'!$M392</f>
        <v>0</v>
      </c>
      <c r="AS181" s="297">
        <f>AS$76*'7. INPUT O&amp;N UC'!$L392*'7. INPUT O&amp;N UC'!$M392</f>
        <v>0</v>
      </c>
      <c r="AT181" s="297">
        <f>AT$76*'7. INPUT O&amp;N UC'!$L392*'7. INPUT O&amp;N UC'!$M392</f>
        <v>0</v>
      </c>
      <c r="AU181" s="297">
        <f>AU$76*'7. INPUT O&amp;N UC'!$L392*'7. INPUT O&amp;N UC'!$M392</f>
        <v>0</v>
      </c>
      <c r="AV181" s="297">
        <f>AV$76*'7. INPUT O&amp;N UC'!$L392*'7. INPUT O&amp;N UC'!$M392</f>
        <v>0</v>
      </c>
      <c r="AW181" s="297">
        <f>AW$76*'7. INPUT O&amp;N UC'!$L392*'7. INPUT O&amp;N UC'!$M392</f>
        <v>0</v>
      </c>
      <c r="AX181" s="297">
        <f>AX$76*'7. INPUT O&amp;N UC'!$L392*'7. INPUT O&amp;N UC'!$M392</f>
        <v>0</v>
      </c>
      <c r="AY181" s="297">
        <f>AY$76*'7. INPUT O&amp;N UC'!$L392*'7. INPUT O&amp;N UC'!$M392</f>
        <v>0</v>
      </c>
      <c r="AZ181" s="297">
        <f>AZ$76*'7. INPUT O&amp;N UC'!$L392*'7. INPUT O&amp;N UC'!$M392</f>
        <v>0</v>
      </c>
      <c r="BA181" s="297">
        <f>BA$76*'7. INPUT O&amp;N UC'!$L392*'7. INPUT O&amp;N UC'!$M392</f>
        <v>0</v>
      </c>
      <c r="BB181" s="297">
        <f>BB$76*'7. INPUT O&amp;N UC'!$L392*'7. INPUT O&amp;N UC'!$M392</f>
        <v>0</v>
      </c>
      <c r="BC181" s="297">
        <f>BC$76*'7. INPUT O&amp;N UC'!$L392*'7. INPUT O&amp;N UC'!$M392</f>
        <v>0</v>
      </c>
      <c r="BD181" s="297">
        <f>BD$76*'7. INPUT O&amp;N UC'!$L392*'7. INPUT O&amp;N UC'!$M392</f>
        <v>0</v>
      </c>
      <c r="BE181" s="297">
        <f>BE$76*'7. INPUT O&amp;N UC'!$L392*'7. INPUT O&amp;N UC'!$M392</f>
        <v>0</v>
      </c>
      <c r="BF181" s="297">
        <f>BF$76*'7. INPUT O&amp;N UC'!$L392*'7. INPUT O&amp;N UC'!$M392</f>
        <v>0</v>
      </c>
      <c r="BG181" s="297">
        <f>BG$76*'7. INPUT O&amp;N UC'!$L392*'7. INPUT O&amp;N UC'!$M392</f>
        <v>0</v>
      </c>
      <c r="BH181" s="297">
        <f>BH$76*'7. INPUT O&amp;N UC'!$L392*'7. INPUT O&amp;N UC'!$M392</f>
        <v>0</v>
      </c>
      <c r="BI181" s="297">
        <f>BI$76*'7. INPUT O&amp;N UC'!$L392*'7. INPUT O&amp;N UC'!$M392</f>
        <v>0</v>
      </c>
      <c r="BJ181" s="297">
        <f>BJ$76*'7. INPUT O&amp;N UC'!$L392*'7. INPUT O&amp;N UC'!$M392</f>
        <v>0</v>
      </c>
      <c r="BK181" s="297">
        <f>BK$76*'7. INPUT O&amp;N UC'!$L392*'7. INPUT O&amp;N UC'!$M392</f>
        <v>0</v>
      </c>
      <c r="BL181" s="297">
        <f>BL$76*'7. INPUT O&amp;N UC'!$L392*'7. INPUT O&amp;N UC'!$M392</f>
        <v>0</v>
      </c>
      <c r="BM181" s="297">
        <f>BM$76*'7. INPUT O&amp;N UC'!$L392*'7. INPUT O&amp;N UC'!$M392</f>
        <v>0</v>
      </c>
      <c r="BN181" s="297">
        <f>BN$76*'7. INPUT O&amp;N UC'!$L392*'7. INPUT O&amp;N UC'!$M392</f>
        <v>0</v>
      </c>
      <c r="BO181" s="297">
        <f>BO$76*'7. INPUT O&amp;N UC'!$L392*'7. INPUT O&amp;N UC'!$M392</f>
        <v>0</v>
      </c>
      <c r="BP181" s="297">
        <f>BP$76*'7. INPUT O&amp;N UC'!$L392*'7. INPUT O&amp;N UC'!$M392</f>
        <v>0</v>
      </c>
      <c r="BQ181" s="297">
        <f>BQ$76*'7. INPUT O&amp;N UC'!$L392*'7. INPUT O&amp;N UC'!$M392</f>
        <v>0</v>
      </c>
      <c r="BR181" s="297">
        <f>BR$76*'7. INPUT O&amp;N UC'!$L392*'7. INPUT O&amp;N UC'!$M392</f>
        <v>0</v>
      </c>
      <c r="BS181" s="297">
        <f>BS$76*'7. INPUT O&amp;N UC'!$L392*'7. INPUT O&amp;N UC'!$M392</f>
        <v>0</v>
      </c>
    </row>
    <row r="182" spans="2:71" s="80" customFormat="1" outlineLevel="2">
      <c r="B182" s="367" t="str">
        <f>'7. INPUT O&amp;N UC'!D393</f>
        <v>O&amp;N UC-7.2.4-Item #2</v>
      </c>
      <c r="C182" s="367">
        <f>'7. INPUT O&amp;N UC'!F393</f>
        <v>0</v>
      </c>
      <c r="D182"/>
      <c r="E182" s="297">
        <f t="shared" si="107"/>
        <v>0</v>
      </c>
      <c r="F182" s="297">
        <f t="shared" si="108"/>
        <v>0</v>
      </c>
      <c r="G182" s="297">
        <f t="shared" si="109"/>
        <v>0</v>
      </c>
      <c r="H182" s="297">
        <f t="shared" si="110"/>
        <v>0</v>
      </c>
      <c r="I182" s="297">
        <f t="shared" si="111"/>
        <v>0</v>
      </c>
      <c r="J182" s="297">
        <f t="shared" si="112"/>
        <v>0</v>
      </c>
      <c r="K182"/>
      <c r="L182" s="297">
        <f>L$76*'7. INPUT O&amp;N UC'!$L393*'7. INPUT O&amp;N UC'!$M393</f>
        <v>0</v>
      </c>
      <c r="M182" s="297">
        <f>M$76*'7. INPUT O&amp;N UC'!$L393*'7. INPUT O&amp;N UC'!$M393</f>
        <v>0</v>
      </c>
      <c r="N182" s="297">
        <f>N$76*'7. INPUT O&amp;N UC'!$L393*'7. INPUT O&amp;N UC'!$M393</f>
        <v>0</v>
      </c>
      <c r="O182" s="297">
        <f>O$76*'7. INPUT O&amp;N UC'!$L393*'7. INPUT O&amp;N UC'!$M393</f>
        <v>0</v>
      </c>
      <c r="P182" s="297">
        <f>P$76*'7. INPUT O&amp;N UC'!$L393*'7. INPUT O&amp;N UC'!$M393</f>
        <v>0</v>
      </c>
      <c r="Q182" s="297">
        <f>Q$76*'7. INPUT O&amp;N UC'!$L393*'7. INPUT O&amp;N UC'!$M393</f>
        <v>0</v>
      </c>
      <c r="R182" s="297">
        <f>R$76*'7. INPUT O&amp;N UC'!$L393*'7. INPUT O&amp;N UC'!$M393</f>
        <v>0</v>
      </c>
      <c r="S182" s="297">
        <f>S$76*'7. INPUT O&amp;N UC'!$L393*'7. INPUT O&amp;N UC'!$M393</f>
        <v>0</v>
      </c>
      <c r="T182" s="297">
        <f>T$76*'7. INPUT O&amp;N UC'!$L393*'7. INPUT O&amp;N UC'!$M393</f>
        <v>0</v>
      </c>
      <c r="U182" s="297">
        <f>U$76*'7. INPUT O&amp;N UC'!$L393*'7. INPUT O&amp;N UC'!$M393</f>
        <v>0</v>
      </c>
      <c r="V182" s="297">
        <f>V$76*'7. INPUT O&amp;N UC'!$L393*'7. INPUT O&amp;N UC'!$M393</f>
        <v>0</v>
      </c>
      <c r="W182" s="297">
        <f>W$76*'7. INPUT O&amp;N UC'!$L393*'7. INPUT O&amp;N UC'!$M393</f>
        <v>0</v>
      </c>
      <c r="X182" s="297">
        <f>X$76*'7. INPUT O&amp;N UC'!$L393*'7. INPUT O&amp;N UC'!$M393</f>
        <v>0</v>
      </c>
      <c r="Y182" s="297">
        <f>Y$76*'7. INPUT O&amp;N UC'!$L393*'7. INPUT O&amp;N UC'!$M393</f>
        <v>0</v>
      </c>
      <c r="Z182" s="297">
        <f>Z$76*'7. INPUT O&amp;N UC'!$L393*'7. INPUT O&amp;N UC'!$M393</f>
        <v>0</v>
      </c>
      <c r="AA182" s="297">
        <f>AA$76*'7. INPUT O&amp;N UC'!$L393*'7. INPUT O&amp;N UC'!$M393</f>
        <v>0</v>
      </c>
      <c r="AB182" s="297">
        <f>AB$76*'7. INPUT O&amp;N UC'!$L393*'7. INPUT O&amp;N UC'!$M393</f>
        <v>0</v>
      </c>
      <c r="AC182" s="297">
        <f>AC$76*'7. INPUT O&amp;N UC'!$L393*'7. INPUT O&amp;N UC'!$M393</f>
        <v>0</v>
      </c>
      <c r="AD182" s="297">
        <f>AD$76*'7. INPUT O&amp;N UC'!$L393*'7. INPUT O&amp;N UC'!$M393</f>
        <v>0</v>
      </c>
      <c r="AE182" s="297">
        <f>AE$76*'7. INPUT O&amp;N UC'!$L393*'7. INPUT O&amp;N UC'!$M393</f>
        <v>0</v>
      </c>
      <c r="AF182" s="297">
        <f>AF$76*'7. INPUT O&amp;N UC'!$L393*'7. INPUT O&amp;N UC'!$M393</f>
        <v>0</v>
      </c>
      <c r="AG182" s="297">
        <f>AG$76*'7. INPUT O&amp;N UC'!$L393*'7. INPUT O&amp;N UC'!$M393</f>
        <v>0</v>
      </c>
      <c r="AH182" s="297">
        <f>AH$76*'7. INPUT O&amp;N UC'!$L393*'7. INPUT O&amp;N UC'!$M393</f>
        <v>0</v>
      </c>
      <c r="AI182" s="297">
        <f>AI$76*'7. INPUT O&amp;N UC'!$L393*'7. INPUT O&amp;N UC'!$M393</f>
        <v>0</v>
      </c>
      <c r="AJ182" s="297">
        <f>AJ$76*'7. INPUT O&amp;N UC'!$L393*'7. INPUT O&amp;N UC'!$M393</f>
        <v>0</v>
      </c>
      <c r="AK182" s="297">
        <f>AK$76*'7. INPUT O&amp;N UC'!$L393*'7. INPUT O&amp;N UC'!$M393</f>
        <v>0</v>
      </c>
      <c r="AL182" s="297">
        <f>AL$76*'7. INPUT O&amp;N UC'!$L393*'7. INPUT O&amp;N UC'!$M393</f>
        <v>0</v>
      </c>
      <c r="AM182" s="297">
        <f>AM$76*'7. INPUT O&amp;N UC'!$L393*'7. INPUT O&amp;N UC'!$M393</f>
        <v>0</v>
      </c>
      <c r="AN182" s="297">
        <f>AN$76*'7. INPUT O&amp;N UC'!$L393*'7. INPUT O&amp;N UC'!$M393</f>
        <v>0</v>
      </c>
      <c r="AO182" s="297">
        <f>AO$76*'7. INPUT O&amp;N UC'!$L393*'7. INPUT O&amp;N UC'!$M393</f>
        <v>0</v>
      </c>
      <c r="AP182" s="297">
        <f>AP$76*'7. INPUT O&amp;N UC'!$L393*'7. INPUT O&amp;N UC'!$M393</f>
        <v>0</v>
      </c>
      <c r="AQ182" s="297">
        <f>AQ$76*'7. INPUT O&amp;N UC'!$L393*'7. INPUT O&amp;N UC'!$M393</f>
        <v>0</v>
      </c>
      <c r="AR182" s="297">
        <f>AR$76*'7. INPUT O&amp;N UC'!$L393*'7. INPUT O&amp;N UC'!$M393</f>
        <v>0</v>
      </c>
      <c r="AS182" s="297">
        <f>AS$76*'7. INPUT O&amp;N UC'!$L393*'7. INPUT O&amp;N UC'!$M393</f>
        <v>0</v>
      </c>
      <c r="AT182" s="297">
        <f>AT$76*'7. INPUT O&amp;N UC'!$L393*'7. INPUT O&amp;N UC'!$M393</f>
        <v>0</v>
      </c>
      <c r="AU182" s="297">
        <f>AU$76*'7. INPUT O&amp;N UC'!$L393*'7. INPUT O&amp;N UC'!$M393</f>
        <v>0</v>
      </c>
      <c r="AV182" s="297">
        <f>AV$76*'7. INPUT O&amp;N UC'!$L393*'7. INPUT O&amp;N UC'!$M393</f>
        <v>0</v>
      </c>
      <c r="AW182" s="297">
        <f>AW$76*'7. INPUT O&amp;N UC'!$L393*'7. INPUT O&amp;N UC'!$M393</f>
        <v>0</v>
      </c>
      <c r="AX182" s="297">
        <f>AX$76*'7. INPUT O&amp;N UC'!$L393*'7. INPUT O&amp;N UC'!$M393</f>
        <v>0</v>
      </c>
      <c r="AY182" s="297">
        <f>AY$76*'7. INPUT O&amp;N UC'!$L393*'7. INPUT O&amp;N UC'!$M393</f>
        <v>0</v>
      </c>
      <c r="AZ182" s="297">
        <f>AZ$76*'7. INPUT O&amp;N UC'!$L393*'7. INPUT O&amp;N UC'!$M393</f>
        <v>0</v>
      </c>
      <c r="BA182" s="297">
        <f>BA$76*'7. INPUT O&amp;N UC'!$L393*'7. INPUT O&amp;N UC'!$M393</f>
        <v>0</v>
      </c>
      <c r="BB182" s="297">
        <f>BB$76*'7. INPUT O&amp;N UC'!$L393*'7. INPUT O&amp;N UC'!$M393</f>
        <v>0</v>
      </c>
      <c r="BC182" s="297">
        <f>BC$76*'7. INPUT O&amp;N UC'!$L393*'7. INPUT O&amp;N UC'!$M393</f>
        <v>0</v>
      </c>
      <c r="BD182" s="297">
        <f>BD$76*'7. INPUT O&amp;N UC'!$L393*'7. INPUT O&amp;N UC'!$M393</f>
        <v>0</v>
      </c>
      <c r="BE182" s="297">
        <f>BE$76*'7. INPUT O&amp;N UC'!$L393*'7. INPUT O&amp;N UC'!$M393</f>
        <v>0</v>
      </c>
      <c r="BF182" s="297">
        <f>BF$76*'7. INPUT O&amp;N UC'!$L393*'7. INPUT O&amp;N UC'!$M393</f>
        <v>0</v>
      </c>
      <c r="BG182" s="297">
        <f>BG$76*'7. INPUT O&amp;N UC'!$L393*'7. INPUT O&amp;N UC'!$M393</f>
        <v>0</v>
      </c>
      <c r="BH182" s="297">
        <f>BH$76*'7. INPUT O&amp;N UC'!$L393*'7. INPUT O&amp;N UC'!$M393</f>
        <v>0</v>
      </c>
      <c r="BI182" s="297">
        <f>BI$76*'7. INPUT O&amp;N UC'!$L393*'7. INPUT O&amp;N UC'!$M393</f>
        <v>0</v>
      </c>
      <c r="BJ182" s="297">
        <f>BJ$76*'7. INPUT O&amp;N UC'!$L393*'7. INPUT O&amp;N UC'!$M393</f>
        <v>0</v>
      </c>
      <c r="BK182" s="297">
        <f>BK$76*'7. INPUT O&amp;N UC'!$L393*'7. INPUT O&amp;N UC'!$M393</f>
        <v>0</v>
      </c>
      <c r="BL182" s="297">
        <f>BL$76*'7. INPUT O&amp;N UC'!$L393*'7. INPUT O&amp;N UC'!$M393</f>
        <v>0</v>
      </c>
      <c r="BM182" s="297">
        <f>BM$76*'7. INPUT O&amp;N UC'!$L393*'7. INPUT O&amp;N UC'!$M393</f>
        <v>0</v>
      </c>
      <c r="BN182" s="297">
        <f>BN$76*'7. INPUT O&amp;N UC'!$L393*'7. INPUT O&amp;N UC'!$M393</f>
        <v>0</v>
      </c>
      <c r="BO182" s="297">
        <f>BO$76*'7. INPUT O&amp;N UC'!$L393*'7. INPUT O&amp;N UC'!$M393</f>
        <v>0</v>
      </c>
      <c r="BP182" s="297">
        <f>BP$76*'7. INPUT O&amp;N UC'!$L393*'7. INPUT O&amp;N UC'!$M393</f>
        <v>0</v>
      </c>
      <c r="BQ182" s="297">
        <f>BQ$76*'7. INPUT O&amp;N UC'!$L393*'7. INPUT O&amp;N UC'!$M393</f>
        <v>0</v>
      </c>
      <c r="BR182" s="297">
        <f>BR$76*'7. INPUT O&amp;N UC'!$L393*'7. INPUT O&amp;N UC'!$M393</f>
        <v>0</v>
      </c>
      <c r="BS182" s="297">
        <f>BS$76*'7. INPUT O&amp;N UC'!$L393*'7. INPUT O&amp;N UC'!$M393</f>
        <v>0</v>
      </c>
    </row>
    <row r="183" spans="2:71" s="80" customFormat="1" outlineLevel="2">
      <c r="B183" s="367" t="str">
        <f>'7. INPUT O&amp;N UC'!D394</f>
        <v>O&amp;N UC-7.2.4-Item #3</v>
      </c>
      <c r="C183" s="367">
        <f>'7. INPUT O&amp;N UC'!F394</f>
        <v>0</v>
      </c>
      <c r="D183"/>
      <c r="E183" s="297">
        <f t="shared" si="107"/>
        <v>0</v>
      </c>
      <c r="F183" s="297">
        <f t="shared" si="108"/>
        <v>0</v>
      </c>
      <c r="G183" s="297">
        <f t="shared" si="109"/>
        <v>0</v>
      </c>
      <c r="H183" s="297">
        <f t="shared" si="110"/>
        <v>0</v>
      </c>
      <c r="I183" s="297">
        <f t="shared" si="111"/>
        <v>0</v>
      </c>
      <c r="J183" s="297">
        <f t="shared" si="112"/>
        <v>0</v>
      </c>
      <c r="K183"/>
      <c r="L183" s="297">
        <f>L$76*'7. INPUT O&amp;N UC'!$L394*'7. INPUT O&amp;N UC'!$M394</f>
        <v>0</v>
      </c>
      <c r="M183" s="297">
        <f>M$76*'7. INPUT O&amp;N UC'!$L394*'7. INPUT O&amp;N UC'!$M394</f>
        <v>0</v>
      </c>
      <c r="N183" s="297">
        <f>N$76*'7. INPUT O&amp;N UC'!$L394*'7. INPUT O&amp;N UC'!$M394</f>
        <v>0</v>
      </c>
      <c r="O183" s="297">
        <f>O$76*'7. INPUT O&amp;N UC'!$L394*'7. INPUT O&amp;N UC'!$M394</f>
        <v>0</v>
      </c>
      <c r="P183" s="297">
        <f>P$76*'7. INPUT O&amp;N UC'!$L394*'7. INPUT O&amp;N UC'!$M394</f>
        <v>0</v>
      </c>
      <c r="Q183" s="297">
        <f>Q$76*'7. INPUT O&amp;N UC'!$L394*'7. INPUT O&amp;N UC'!$M394</f>
        <v>0</v>
      </c>
      <c r="R183" s="297">
        <f>R$76*'7. INPUT O&amp;N UC'!$L394*'7. INPUT O&amp;N UC'!$M394</f>
        <v>0</v>
      </c>
      <c r="S183" s="297">
        <f>S$76*'7. INPUT O&amp;N UC'!$L394*'7. INPUT O&amp;N UC'!$M394</f>
        <v>0</v>
      </c>
      <c r="T183" s="297">
        <f>T$76*'7. INPUT O&amp;N UC'!$L394*'7. INPUT O&amp;N UC'!$M394</f>
        <v>0</v>
      </c>
      <c r="U183" s="297">
        <f>U$76*'7. INPUT O&amp;N UC'!$L394*'7. INPUT O&amp;N UC'!$M394</f>
        <v>0</v>
      </c>
      <c r="V183" s="297">
        <f>V$76*'7. INPUT O&amp;N UC'!$L394*'7. INPUT O&amp;N UC'!$M394</f>
        <v>0</v>
      </c>
      <c r="W183" s="297">
        <f>W$76*'7. INPUT O&amp;N UC'!$L394*'7. INPUT O&amp;N UC'!$M394</f>
        <v>0</v>
      </c>
      <c r="X183" s="297">
        <f>X$76*'7. INPUT O&amp;N UC'!$L394*'7. INPUT O&amp;N UC'!$M394</f>
        <v>0</v>
      </c>
      <c r="Y183" s="297">
        <f>Y$76*'7. INPUT O&amp;N UC'!$L394*'7. INPUT O&amp;N UC'!$M394</f>
        <v>0</v>
      </c>
      <c r="Z183" s="297">
        <f>Z$76*'7. INPUT O&amp;N UC'!$L394*'7. INPUT O&amp;N UC'!$M394</f>
        <v>0</v>
      </c>
      <c r="AA183" s="297">
        <f>AA$76*'7. INPUT O&amp;N UC'!$L394*'7. INPUT O&amp;N UC'!$M394</f>
        <v>0</v>
      </c>
      <c r="AB183" s="297">
        <f>AB$76*'7. INPUT O&amp;N UC'!$L394*'7. INPUT O&amp;N UC'!$M394</f>
        <v>0</v>
      </c>
      <c r="AC183" s="297">
        <f>AC$76*'7. INPUT O&amp;N UC'!$L394*'7. INPUT O&amp;N UC'!$M394</f>
        <v>0</v>
      </c>
      <c r="AD183" s="297">
        <f>AD$76*'7. INPUT O&amp;N UC'!$L394*'7. INPUT O&amp;N UC'!$M394</f>
        <v>0</v>
      </c>
      <c r="AE183" s="297">
        <f>AE$76*'7. INPUT O&amp;N UC'!$L394*'7. INPUT O&amp;N UC'!$M394</f>
        <v>0</v>
      </c>
      <c r="AF183" s="297">
        <f>AF$76*'7. INPUT O&amp;N UC'!$L394*'7. INPUT O&amp;N UC'!$M394</f>
        <v>0</v>
      </c>
      <c r="AG183" s="297">
        <f>AG$76*'7. INPUT O&amp;N UC'!$L394*'7. INPUT O&amp;N UC'!$M394</f>
        <v>0</v>
      </c>
      <c r="AH183" s="297">
        <f>AH$76*'7. INPUT O&amp;N UC'!$L394*'7. INPUT O&amp;N UC'!$M394</f>
        <v>0</v>
      </c>
      <c r="AI183" s="297">
        <f>AI$76*'7. INPUT O&amp;N UC'!$L394*'7. INPUT O&amp;N UC'!$M394</f>
        <v>0</v>
      </c>
      <c r="AJ183" s="297">
        <f>AJ$76*'7. INPUT O&amp;N UC'!$L394*'7. INPUT O&amp;N UC'!$M394</f>
        <v>0</v>
      </c>
      <c r="AK183" s="297">
        <f>AK$76*'7. INPUT O&amp;N UC'!$L394*'7. INPUT O&amp;N UC'!$M394</f>
        <v>0</v>
      </c>
      <c r="AL183" s="297">
        <f>AL$76*'7. INPUT O&amp;N UC'!$L394*'7. INPUT O&amp;N UC'!$M394</f>
        <v>0</v>
      </c>
      <c r="AM183" s="297">
        <f>AM$76*'7. INPUT O&amp;N UC'!$L394*'7. INPUT O&amp;N UC'!$M394</f>
        <v>0</v>
      </c>
      <c r="AN183" s="297">
        <f>AN$76*'7. INPUT O&amp;N UC'!$L394*'7. INPUT O&amp;N UC'!$M394</f>
        <v>0</v>
      </c>
      <c r="AO183" s="297">
        <f>AO$76*'7. INPUT O&amp;N UC'!$L394*'7. INPUT O&amp;N UC'!$M394</f>
        <v>0</v>
      </c>
      <c r="AP183" s="297">
        <f>AP$76*'7. INPUT O&amp;N UC'!$L394*'7. INPUT O&amp;N UC'!$M394</f>
        <v>0</v>
      </c>
      <c r="AQ183" s="297">
        <f>AQ$76*'7. INPUT O&amp;N UC'!$L394*'7. INPUT O&amp;N UC'!$M394</f>
        <v>0</v>
      </c>
      <c r="AR183" s="297">
        <f>AR$76*'7. INPUT O&amp;N UC'!$L394*'7. INPUT O&amp;N UC'!$M394</f>
        <v>0</v>
      </c>
      <c r="AS183" s="297">
        <f>AS$76*'7. INPUT O&amp;N UC'!$L394*'7. INPUT O&amp;N UC'!$M394</f>
        <v>0</v>
      </c>
      <c r="AT183" s="297">
        <f>AT$76*'7. INPUT O&amp;N UC'!$L394*'7. INPUT O&amp;N UC'!$M394</f>
        <v>0</v>
      </c>
      <c r="AU183" s="297">
        <f>AU$76*'7. INPUT O&amp;N UC'!$L394*'7. INPUT O&amp;N UC'!$M394</f>
        <v>0</v>
      </c>
      <c r="AV183" s="297">
        <f>AV$76*'7. INPUT O&amp;N UC'!$L394*'7. INPUT O&amp;N UC'!$M394</f>
        <v>0</v>
      </c>
      <c r="AW183" s="297">
        <f>AW$76*'7. INPUT O&amp;N UC'!$L394*'7. INPUT O&amp;N UC'!$M394</f>
        <v>0</v>
      </c>
      <c r="AX183" s="297">
        <f>AX$76*'7. INPUT O&amp;N UC'!$L394*'7. INPUT O&amp;N UC'!$M394</f>
        <v>0</v>
      </c>
      <c r="AY183" s="297">
        <f>AY$76*'7. INPUT O&amp;N UC'!$L394*'7. INPUT O&amp;N UC'!$M394</f>
        <v>0</v>
      </c>
      <c r="AZ183" s="297">
        <f>AZ$76*'7. INPUT O&amp;N UC'!$L394*'7. INPUT O&amp;N UC'!$M394</f>
        <v>0</v>
      </c>
      <c r="BA183" s="297">
        <f>BA$76*'7. INPUT O&amp;N UC'!$L394*'7. INPUT O&amp;N UC'!$M394</f>
        <v>0</v>
      </c>
      <c r="BB183" s="297">
        <f>BB$76*'7. INPUT O&amp;N UC'!$L394*'7. INPUT O&amp;N UC'!$M394</f>
        <v>0</v>
      </c>
      <c r="BC183" s="297">
        <f>BC$76*'7. INPUT O&amp;N UC'!$L394*'7. INPUT O&amp;N UC'!$M394</f>
        <v>0</v>
      </c>
      <c r="BD183" s="297">
        <f>BD$76*'7. INPUT O&amp;N UC'!$L394*'7. INPUT O&amp;N UC'!$M394</f>
        <v>0</v>
      </c>
      <c r="BE183" s="297">
        <f>BE$76*'7. INPUT O&amp;N UC'!$L394*'7. INPUT O&amp;N UC'!$M394</f>
        <v>0</v>
      </c>
      <c r="BF183" s="297">
        <f>BF$76*'7. INPUT O&amp;N UC'!$L394*'7. INPUT O&amp;N UC'!$M394</f>
        <v>0</v>
      </c>
      <c r="BG183" s="297">
        <f>BG$76*'7. INPUT O&amp;N UC'!$L394*'7. INPUT O&amp;N UC'!$M394</f>
        <v>0</v>
      </c>
      <c r="BH183" s="297">
        <f>BH$76*'7. INPUT O&amp;N UC'!$L394*'7. INPUT O&amp;N UC'!$M394</f>
        <v>0</v>
      </c>
      <c r="BI183" s="297">
        <f>BI$76*'7. INPUT O&amp;N UC'!$L394*'7. INPUT O&amp;N UC'!$M394</f>
        <v>0</v>
      </c>
      <c r="BJ183" s="297">
        <f>BJ$76*'7. INPUT O&amp;N UC'!$L394*'7. INPUT O&amp;N UC'!$M394</f>
        <v>0</v>
      </c>
      <c r="BK183" s="297">
        <f>BK$76*'7. INPUT O&amp;N UC'!$L394*'7. INPUT O&amp;N UC'!$M394</f>
        <v>0</v>
      </c>
      <c r="BL183" s="297">
        <f>BL$76*'7. INPUT O&amp;N UC'!$L394*'7. INPUT O&amp;N UC'!$M394</f>
        <v>0</v>
      </c>
      <c r="BM183" s="297">
        <f>BM$76*'7. INPUT O&amp;N UC'!$L394*'7. INPUT O&amp;N UC'!$M394</f>
        <v>0</v>
      </c>
      <c r="BN183" s="297">
        <f>BN$76*'7. INPUT O&amp;N UC'!$L394*'7. INPUT O&amp;N UC'!$M394</f>
        <v>0</v>
      </c>
      <c r="BO183" s="297">
        <f>BO$76*'7. INPUT O&amp;N UC'!$L394*'7. INPUT O&amp;N UC'!$M394</f>
        <v>0</v>
      </c>
      <c r="BP183" s="297">
        <f>BP$76*'7. INPUT O&amp;N UC'!$L394*'7. INPUT O&amp;N UC'!$M394</f>
        <v>0</v>
      </c>
      <c r="BQ183" s="297">
        <f>BQ$76*'7. INPUT O&amp;N UC'!$L394*'7. INPUT O&amp;N UC'!$M394</f>
        <v>0</v>
      </c>
      <c r="BR183" s="297">
        <f>BR$76*'7. INPUT O&amp;N UC'!$L394*'7. INPUT O&amp;N UC'!$M394</f>
        <v>0</v>
      </c>
      <c r="BS183" s="297">
        <f>BS$76*'7. INPUT O&amp;N UC'!$L394*'7. INPUT O&amp;N UC'!$M394</f>
        <v>0</v>
      </c>
    </row>
    <row r="184" spans="2:71" s="80" customFormat="1" outlineLevel="2">
      <c r="B184" s="367" t="str">
        <f>'7. INPUT O&amp;N UC'!D395</f>
        <v>O&amp;N UC-7.2.4-Item #4</v>
      </c>
      <c r="C184" s="367">
        <f>'7. INPUT O&amp;N UC'!F395</f>
        <v>0</v>
      </c>
      <c r="D184"/>
      <c r="E184" s="297">
        <f t="shared" ref="E184:E215" si="123">F184+G184+H184+I184+J184</f>
        <v>0</v>
      </c>
      <c r="F184" s="297">
        <f t="shared" ref="F184:F215" si="124">SUM(L184:W184)</f>
        <v>0</v>
      </c>
      <c r="G184" s="297">
        <f t="shared" ref="G184:G215" si="125">SUM(X184:AI184)</f>
        <v>0</v>
      </c>
      <c r="H184" s="297">
        <f t="shared" ref="H184:H215" si="126">SUM(AJ184:AU184)</f>
        <v>0</v>
      </c>
      <c r="I184" s="297">
        <f t="shared" ref="I184:I215" si="127">SUM(AV184:BG184)</f>
        <v>0</v>
      </c>
      <c r="J184" s="297">
        <f t="shared" ref="J184:J215" si="128">SUM(BH184:BS184)</f>
        <v>0</v>
      </c>
      <c r="K184"/>
      <c r="L184" s="297">
        <f>L$76*'7. INPUT O&amp;N UC'!$L395*'7. INPUT O&amp;N UC'!$M395</f>
        <v>0</v>
      </c>
      <c r="M184" s="297">
        <f>M$76*'7. INPUT O&amp;N UC'!$L395*'7. INPUT O&amp;N UC'!$M395</f>
        <v>0</v>
      </c>
      <c r="N184" s="297">
        <f>N$76*'7. INPUT O&amp;N UC'!$L395*'7. INPUT O&amp;N UC'!$M395</f>
        <v>0</v>
      </c>
      <c r="O184" s="297">
        <f>O$76*'7. INPUT O&amp;N UC'!$L395*'7. INPUT O&amp;N UC'!$M395</f>
        <v>0</v>
      </c>
      <c r="P184" s="297">
        <f>P$76*'7. INPUT O&amp;N UC'!$L395*'7. INPUT O&amp;N UC'!$M395</f>
        <v>0</v>
      </c>
      <c r="Q184" s="297">
        <f>Q$76*'7. INPUT O&amp;N UC'!$L395*'7. INPUT O&amp;N UC'!$M395</f>
        <v>0</v>
      </c>
      <c r="R184" s="297">
        <f>R$76*'7. INPUT O&amp;N UC'!$L395*'7. INPUT O&amp;N UC'!$M395</f>
        <v>0</v>
      </c>
      <c r="S184" s="297">
        <f>S$76*'7. INPUT O&amp;N UC'!$L395*'7. INPUT O&amp;N UC'!$M395</f>
        <v>0</v>
      </c>
      <c r="T184" s="297">
        <f>T$76*'7. INPUT O&amp;N UC'!$L395*'7. INPUT O&amp;N UC'!$M395</f>
        <v>0</v>
      </c>
      <c r="U184" s="297">
        <f>U$76*'7. INPUT O&amp;N UC'!$L395*'7. INPUT O&amp;N UC'!$M395</f>
        <v>0</v>
      </c>
      <c r="V184" s="297">
        <f>V$76*'7. INPUT O&amp;N UC'!$L395*'7. INPUT O&amp;N UC'!$M395</f>
        <v>0</v>
      </c>
      <c r="W184" s="297">
        <f>W$76*'7. INPUT O&amp;N UC'!$L395*'7. INPUT O&amp;N UC'!$M395</f>
        <v>0</v>
      </c>
      <c r="X184" s="297">
        <f>X$76*'7. INPUT O&amp;N UC'!$L395*'7. INPUT O&amp;N UC'!$M395</f>
        <v>0</v>
      </c>
      <c r="Y184" s="297">
        <f>Y$76*'7. INPUT O&amp;N UC'!$L395*'7. INPUT O&amp;N UC'!$M395</f>
        <v>0</v>
      </c>
      <c r="Z184" s="297">
        <f>Z$76*'7. INPUT O&amp;N UC'!$L395*'7. INPUT O&amp;N UC'!$M395</f>
        <v>0</v>
      </c>
      <c r="AA184" s="297">
        <f>AA$76*'7. INPUT O&amp;N UC'!$L395*'7. INPUT O&amp;N UC'!$M395</f>
        <v>0</v>
      </c>
      <c r="AB184" s="297">
        <f>AB$76*'7. INPUT O&amp;N UC'!$L395*'7. INPUT O&amp;N UC'!$M395</f>
        <v>0</v>
      </c>
      <c r="AC184" s="297">
        <f>AC$76*'7. INPUT O&amp;N UC'!$L395*'7. INPUT O&amp;N UC'!$M395</f>
        <v>0</v>
      </c>
      <c r="AD184" s="297">
        <f>AD$76*'7. INPUT O&amp;N UC'!$L395*'7. INPUT O&amp;N UC'!$M395</f>
        <v>0</v>
      </c>
      <c r="AE184" s="297">
        <f>AE$76*'7. INPUT O&amp;N UC'!$L395*'7. INPUT O&amp;N UC'!$M395</f>
        <v>0</v>
      </c>
      <c r="AF184" s="297">
        <f>AF$76*'7. INPUT O&amp;N UC'!$L395*'7. INPUT O&amp;N UC'!$M395</f>
        <v>0</v>
      </c>
      <c r="AG184" s="297">
        <f>AG$76*'7. INPUT O&amp;N UC'!$L395*'7. INPUT O&amp;N UC'!$M395</f>
        <v>0</v>
      </c>
      <c r="AH184" s="297">
        <f>AH$76*'7. INPUT O&amp;N UC'!$L395*'7. INPUT O&amp;N UC'!$M395</f>
        <v>0</v>
      </c>
      <c r="AI184" s="297">
        <f>AI$76*'7. INPUT O&amp;N UC'!$L395*'7. INPUT O&amp;N UC'!$M395</f>
        <v>0</v>
      </c>
      <c r="AJ184" s="297">
        <f>AJ$76*'7. INPUT O&amp;N UC'!$L395*'7. INPUT O&amp;N UC'!$M395</f>
        <v>0</v>
      </c>
      <c r="AK184" s="297">
        <f>AK$76*'7. INPUT O&amp;N UC'!$L395*'7. INPUT O&amp;N UC'!$M395</f>
        <v>0</v>
      </c>
      <c r="AL184" s="297">
        <f>AL$76*'7. INPUT O&amp;N UC'!$L395*'7. INPUT O&amp;N UC'!$M395</f>
        <v>0</v>
      </c>
      <c r="AM184" s="297">
        <f>AM$76*'7. INPUT O&amp;N UC'!$L395*'7. INPUT O&amp;N UC'!$M395</f>
        <v>0</v>
      </c>
      <c r="AN184" s="297">
        <f>AN$76*'7. INPUT O&amp;N UC'!$L395*'7. INPUT O&amp;N UC'!$M395</f>
        <v>0</v>
      </c>
      <c r="AO184" s="297">
        <f>AO$76*'7. INPUT O&amp;N UC'!$L395*'7. INPUT O&amp;N UC'!$M395</f>
        <v>0</v>
      </c>
      <c r="AP184" s="297">
        <f>AP$76*'7. INPUT O&amp;N UC'!$L395*'7. INPUT O&amp;N UC'!$M395</f>
        <v>0</v>
      </c>
      <c r="AQ184" s="297">
        <f>AQ$76*'7. INPUT O&amp;N UC'!$L395*'7. INPUT O&amp;N UC'!$M395</f>
        <v>0</v>
      </c>
      <c r="AR184" s="297">
        <f>AR$76*'7. INPUT O&amp;N UC'!$L395*'7. INPUT O&amp;N UC'!$M395</f>
        <v>0</v>
      </c>
      <c r="AS184" s="297">
        <f>AS$76*'7. INPUT O&amp;N UC'!$L395*'7. INPUT O&amp;N UC'!$M395</f>
        <v>0</v>
      </c>
      <c r="AT184" s="297">
        <f>AT$76*'7. INPUT O&amp;N UC'!$L395*'7. INPUT O&amp;N UC'!$M395</f>
        <v>0</v>
      </c>
      <c r="AU184" s="297">
        <f>AU$76*'7. INPUT O&amp;N UC'!$L395*'7. INPUT O&amp;N UC'!$M395</f>
        <v>0</v>
      </c>
      <c r="AV184" s="297">
        <f>AV$76*'7. INPUT O&amp;N UC'!$L395*'7. INPUT O&amp;N UC'!$M395</f>
        <v>0</v>
      </c>
      <c r="AW184" s="297">
        <f>AW$76*'7. INPUT O&amp;N UC'!$L395*'7. INPUT O&amp;N UC'!$M395</f>
        <v>0</v>
      </c>
      <c r="AX184" s="297">
        <f>AX$76*'7. INPUT O&amp;N UC'!$L395*'7. INPUT O&amp;N UC'!$M395</f>
        <v>0</v>
      </c>
      <c r="AY184" s="297">
        <f>AY$76*'7. INPUT O&amp;N UC'!$L395*'7. INPUT O&amp;N UC'!$M395</f>
        <v>0</v>
      </c>
      <c r="AZ184" s="297">
        <f>AZ$76*'7. INPUT O&amp;N UC'!$L395*'7. INPUT O&amp;N UC'!$M395</f>
        <v>0</v>
      </c>
      <c r="BA184" s="297">
        <f>BA$76*'7. INPUT O&amp;N UC'!$L395*'7. INPUT O&amp;N UC'!$M395</f>
        <v>0</v>
      </c>
      <c r="BB184" s="297">
        <f>BB$76*'7. INPUT O&amp;N UC'!$L395*'7. INPUT O&amp;N UC'!$M395</f>
        <v>0</v>
      </c>
      <c r="BC184" s="297">
        <f>BC$76*'7. INPUT O&amp;N UC'!$L395*'7. INPUT O&amp;N UC'!$M395</f>
        <v>0</v>
      </c>
      <c r="BD184" s="297">
        <f>BD$76*'7. INPUT O&amp;N UC'!$L395*'7. INPUT O&amp;N UC'!$M395</f>
        <v>0</v>
      </c>
      <c r="BE184" s="297">
        <f>BE$76*'7. INPUT O&amp;N UC'!$L395*'7. INPUT O&amp;N UC'!$M395</f>
        <v>0</v>
      </c>
      <c r="BF184" s="297">
        <f>BF$76*'7. INPUT O&amp;N UC'!$L395*'7. INPUT O&amp;N UC'!$M395</f>
        <v>0</v>
      </c>
      <c r="BG184" s="297">
        <f>BG$76*'7. INPUT O&amp;N UC'!$L395*'7. INPUT O&amp;N UC'!$M395</f>
        <v>0</v>
      </c>
      <c r="BH184" s="297">
        <f>BH$76*'7. INPUT O&amp;N UC'!$L395*'7. INPUT O&amp;N UC'!$M395</f>
        <v>0</v>
      </c>
      <c r="BI184" s="297">
        <f>BI$76*'7. INPUT O&amp;N UC'!$L395*'7. INPUT O&amp;N UC'!$M395</f>
        <v>0</v>
      </c>
      <c r="BJ184" s="297">
        <f>BJ$76*'7. INPUT O&amp;N UC'!$L395*'7. INPUT O&amp;N UC'!$M395</f>
        <v>0</v>
      </c>
      <c r="BK184" s="297">
        <f>BK$76*'7. INPUT O&amp;N UC'!$L395*'7. INPUT O&amp;N UC'!$M395</f>
        <v>0</v>
      </c>
      <c r="BL184" s="297">
        <f>BL$76*'7. INPUT O&amp;N UC'!$L395*'7. INPUT O&amp;N UC'!$M395</f>
        <v>0</v>
      </c>
      <c r="BM184" s="297">
        <f>BM$76*'7. INPUT O&amp;N UC'!$L395*'7. INPUT O&amp;N UC'!$M395</f>
        <v>0</v>
      </c>
      <c r="BN184" s="297">
        <f>BN$76*'7. INPUT O&amp;N UC'!$L395*'7. INPUT O&amp;N UC'!$M395</f>
        <v>0</v>
      </c>
      <c r="BO184" s="297">
        <f>BO$76*'7. INPUT O&amp;N UC'!$L395*'7. INPUT O&amp;N UC'!$M395</f>
        <v>0</v>
      </c>
      <c r="BP184" s="297">
        <f>BP$76*'7. INPUT O&amp;N UC'!$L395*'7. INPUT O&amp;N UC'!$M395</f>
        <v>0</v>
      </c>
      <c r="BQ184" s="297">
        <f>BQ$76*'7. INPUT O&amp;N UC'!$L395*'7. INPUT O&amp;N UC'!$M395</f>
        <v>0</v>
      </c>
      <c r="BR184" s="297">
        <f>BR$76*'7. INPUT O&amp;N UC'!$L395*'7. INPUT O&amp;N UC'!$M395</f>
        <v>0</v>
      </c>
      <c r="BS184" s="297">
        <f>BS$76*'7. INPUT O&amp;N UC'!$L395*'7. INPUT O&amp;N UC'!$M395</f>
        <v>0</v>
      </c>
    </row>
    <row r="185" spans="2:71" s="80" customFormat="1" outlineLevel="2">
      <c r="B185" s="367" t="str">
        <f>'7. INPUT O&amp;N UC'!D396</f>
        <v>O&amp;N UC-7.2.4-Item #5</v>
      </c>
      <c r="C185" s="367">
        <f>'7. INPUT O&amp;N UC'!F396</f>
        <v>0</v>
      </c>
      <c r="D185"/>
      <c r="E185" s="297">
        <f t="shared" si="123"/>
        <v>0</v>
      </c>
      <c r="F185" s="297">
        <f t="shared" si="124"/>
        <v>0</v>
      </c>
      <c r="G185" s="297">
        <f t="shared" si="125"/>
        <v>0</v>
      </c>
      <c r="H185" s="297">
        <f t="shared" si="126"/>
        <v>0</v>
      </c>
      <c r="I185" s="297">
        <f t="shared" si="127"/>
        <v>0</v>
      </c>
      <c r="J185" s="297">
        <f t="shared" si="128"/>
        <v>0</v>
      </c>
      <c r="K185"/>
      <c r="L185" s="297">
        <f>L$76*'7. INPUT O&amp;N UC'!$L396*'7. INPUT O&amp;N UC'!$M396</f>
        <v>0</v>
      </c>
      <c r="M185" s="297">
        <f>M$76*'7. INPUT O&amp;N UC'!$L396*'7. INPUT O&amp;N UC'!$M396</f>
        <v>0</v>
      </c>
      <c r="N185" s="297">
        <f>N$76*'7. INPUT O&amp;N UC'!$L396*'7. INPUT O&amp;N UC'!$M396</f>
        <v>0</v>
      </c>
      <c r="O185" s="297">
        <f>O$76*'7. INPUT O&amp;N UC'!$L396*'7. INPUT O&amp;N UC'!$M396</f>
        <v>0</v>
      </c>
      <c r="P185" s="297">
        <f>P$76*'7. INPUT O&amp;N UC'!$L396*'7. INPUT O&amp;N UC'!$M396</f>
        <v>0</v>
      </c>
      <c r="Q185" s="297">
        <f>Q$76*'7. INPUT O&amp;N UC'!$L396*'7. INPUT O&amp;N UC'!$M396</f>
        <v>0</v>
      </c>
      <c r="R185" s="297">
        <f>R$76*'7. INPUT O&amp;N UC'!$L396*'7. INPUT O&amp;N UC'!$M396</f>
        <v>0</v>
      </c>
      <c r="S185" s="297">
        <f>S$76*'7. INPUT O&amp;N UC'!$L396*'7. INPUT O&amp;N UC'!$M396</f>
        <v>0</v>
      </c>
      <c r="T185" s="297">
        <f>T$76*'7. INPUT O&amp;N UC'!$L396*'7. INPUT O&amp;N UC'!$M396</f>
        <v>0</v>
      </c>
      <c r="U185" s="297">
        <f>U$76*'7. INPUT O&amp;N UC'!$L396*'7. INPUT O&amp;N UC'!$M396</f>
        <v>0</v>
      </c>
      <c r="V185" s="297">
        <f>V$76*'7. INPUT O&amp;N UC'!$L396*'7. INPUT O&amp;N UC'!$M396</f>
        <v>0</v>
      </c>
      <c r="W185" s="297">
        <f>W$76*'7. INPUT O&amp;N UC'!$L396*'7. INPUT O&amp;N UC'!$M396</f>
        <v>0</v>
      </c>
      <c r="X185" s="297">
        <f>X$76*'7. INPUT O&amp;N UC'!$L396*'7. INPUT O&amp;N UC'!$M396</f>
        <v>0</v>
      </c>
      <c r="Y185" s="297">
        <f>Y$76*'7. INPUT O&amp;N UC'!$L396*'7. INPUT O&amp;N UC'!$M396</f>
        <v>0</v>
      </c>
      <c r="Z185" s="297">
        <f>Z$76*'7. INPUT O&amp;N UC'!$L396*'7. INPUT O&amp;N UC'!$M396</f>
        <v>0</v>
      </c>
      <c r="AA185" s="297">
        <f>AA$76*'7. INPUT O&amp;N UC'!$L396*'7. INPUT O&amp;N UC'!$M396</f>
        <v>0</v>
      </c>
      <c r="AB185" s="297">
        <f>AB$76*'7. INPUT O&amp;N UC'!$L396*'7. INPUT O&amp;N UC'!$M396</f>
        <v>0</v>
      </c>
      <c r="AC185" s="297">
        <f>AC$76*'7. INPUT O&amp;N UC'!$L396*'7. INPUT O&amp;N UC'!$M396</f>
        <v>0</v>
      </c>
      <c r="AD185" s="297">
        <f>AD$76*'7. INPUT O&amp;N UC'!$L396*'7. INPUT O&amp;N UC'!$M396</f>
        <v>0</v>
      </c>
      <c r="AE185" s="297">
        <f>AE$76*'7. INPUT O&amp;N UC'!$L396*'7. INPUT O&amp;N UC'!$M396</f>
        <v>0</v>
      </c>
      <c r="AF185" s="297">
        <f>AF$76*'7. INPUT O&amp;N UC'!$L396*'7. INPUT O&amp;N UC'!$M396</f>
        <v>0</v>
      </c>
      <c r="AG185" s="297">
        <f>AG$76*'7. INPUT O&amp;N UC'!$L396*'7. INPUT O&amp;N UC'!$M396</f>
        <v>0</v>
      </c>
      <c r="AH185" s="297">
        <f>AH$76*'7. INPUT O&amp;N UC'!$L396*'7. INPUT O&amp;N UC'!$M396</f>
        <v>0</v>
      </c>
      <c r="AI185" s="297">
        <f>AI$76*'7. INPUT O&amp;N UC'!$L396*'7. INPUT O&amp;N UC'!$M396</f>
        <v>0</v>
      </c>
      <c r="AJ185" s="297">
        <f>AJ$76*'7. INPUT O&amp;N UC'!$L396*'7. INPUT O&amp;N UC'!$M396</f>
        <v>0</v>
      </c>
      <c r="AK185" s="297">
        <f>AK$76*'7. INPUT O&amp;N UC'!$L396*'7. INPUT O&amp;N UC'!$M396</f>
        <v>0</v>
      </c>
      <c r="AL185" s="297">
        <f>AL$76*'7. INPUT O&amp;N UC'!$L396*'7. INPUT O&amp;N UC'!$M396</f>
        <v>0</v>
      </c>
      <c r="AM185" s="297">
        <f>AM$76*'7. INPUT O&amp;N UC'!$L396*'7. INPUT O&amp;N UC'!$M396</f>
        <v>0</v>
      </c>
      <c r="AN185" s="297">
        <f>AN$76*'7. INPUT O&amp;N UC'!$L396*'7. INPUT O&amp;N UC'!$M396</f>
        <v>0</v>
      </c>
      <c r="AO185" s="297">
        <f>AO$76*'7. INPUT O&amp;N UC'!$L396*'7. INPUT O&amp;N UC'!$M396</f>
        <v>0</v>
      </c>
      <c r="AP185" s="297">
        <f>AP$76*'7. INPUT O&amp;N UC'!$L396*'7. INPUT O&amp;N UC'!$M396</f>
        <v>0</v>
      </c>
      <c r="AQ185" s="297">
        <f>AQ$76*'7. INPUT O&amp;N UC'!$L396*'7. INPUT O&amp;N UC'!$M396</f>
        <v>0</v>
      </c>
      <c r="AR185" s="297">
        <f>AR$76*'7. INPUT O&amp;N UC'!$L396*'7. INPUT O&amp;N UC'!$M396</f>
        <v>0</v>
      </c>
      <c r="AS185" s="297">
        <f>AS$76*'7. INPUT O&amp;N UC'!$L396*'7. INPUT O&amp;N UC'!$M396</f>
        <v>0</v>
      </c>
      <c r="AT185" s="297">
        <f>AT$76*'7. INPUT O&amp;N UC'!$L396*'7. INPUT O&amp;N UC'!$M396</f>
        <v>0</v>
      </c>
      <c r="AU185" s="297">
        <f>AU$76*'7. INPUT O&amp;N UC'!$L396*'7. INPUT O&amp;N UC'!$M396</f>
        <v>0</v>
      </c>
      <c r="AV185" s="297">
        <f>AV$76*'7. INPUT O&amp;N UC'!$L396*'7. INPUT O&amp;N UC'!$M396</f>
        <v>0</v>
      </c>
      <c r="AW185" s="297">
        <f>AW$76*'7. INPUT O&amp;N UC'!$L396*'7. INPUT O&amp;N UC'!$M396</f>
        <v>0</v>
      </c>
      <c r="AX185" s="297">
        <f>AX$76*'7. INPUT O&amp;N UC'!$L396*'7. INPUT O&amp;N UC'!$M396</f>
        <v>0</v>
      </c>
      <c r="AY185" s="297">
        <f>AY$76*'7. INPUT O&amp;N UC'!$L396*'7. INPUT O&amp;N UC'!$M396</f>
        <v>0</v>
      </c>
      <c r="AZ185" s="297">
        <f>AZ$76*'7. INPUT O&amp;N UC'!$L396*'7. INPUT O&amp;N UC'!$M396</f>
        <v>0</v>
      </c>
      <c r="BA185" s="297">
        <f>BA$76*'7. INPUT O&amp;N UC'!$L396*'7. INPUT O&amp;N UC'!$M396</f>
        <v>0</v>
      </c>
      <c r="BB185" s="297">
        <f>BB$76*'7. INPUT O&amp;N UC'!$L396*'7. INPUT O&amp;N UC'!$M396</f>
        <v>0</v>
      </c>
      <c r="BC185" s="297">
        <f>BC$76*'7. INPUT O&amp;N UC'!$L396*'7. INPUT O&amp;N UC'!$M396</f>
        <v>0</v>
      </c>
      <c r="BD185" s="297">
        <f>BD$76*'7. INPUT O&amp;N UC'!$L396*'7. INPUT O&amp;N UC'!$M396</f>
        <v>0</v>
      </c>
      <c r="BE185" s="297">
        <f>BE$76*'7. INPUT O&amp;N UC'!$L396*'7. INPUT O&amp;N UC'!$M396</f>
        <v>0</v>
      </c>
      <c r="BF185" s="297">
        <f>BF$76*'7. INPUT O&amp;N UC'!$L396*'7. INPUT O&amp;N UC'!$M396</f>
        <v>0</v>
      </c>
      <c r="BG185" s="297">
        <f>BG$76*'7. INPUT O&amp;N UC'!$L396*'7. INPUT O&amp;N UC'!$M396</f>
        <v>0</v>
      </c>
      <c r="BH185" s="297">
        <f>BH$76*'7. INPUT O&amp;N UC'!$L396*'7. INPUT O&amp;N UC'!$M396</f>
        <v>0</v>
      </c>
      <c r="BI185" s="297">
        <f>BI$76*'7. INPUT O&amp;N UC'!$L396*'7. INPUT O&amp;N UC'!$M396</f>
        <v>0</v>
      </c>
      <c r="BJ185" s="297">
        <f>BJ$76*'7. INPUT O&amp;N UC'!$L396*'7. INPUT O&amp;N UC'!$M396</f>
        <v>0</v>
      </c>
      <c r="BK185" s="297">
        <f>BK$76*'7. INPUT O&amp;N UC'!$L396*'7. INPUT O&amp;N UC'!$M396</f>
        <v>0</v>
      </c>
      <c r="BL185" s="297">
        <f>BL$76*'7. INPUT O&amp;N UC'!$L396*'7. INPUT O&amp;N UC'!$M396</f>
        <v>0</v>
      </c>
      <c r="BM185" s="297">
        <f>BM$76*'7. INPUT O&amp;N UC'!$L396*'7. INPUT O&amp;N UC'!$M396</f>
        <v>0</v>
      </c>
      <c r="BN185" s="297">
        <f>BN$76*'7. INPUT O&amp;N UC'!$L396*'7. INPUT O&amp;N UC'!$M396</f>
        <v>0</v>
      </c>
      <c r="BO185" s="297">
        <f>BO$76*'7. INPUT O&amp;N UC'!$L396*'7. INPUT O&amp;N UC'!$M396</f>
        <v>0</v>
      </c>
      <c r="BP185" s="297">
        <f>BP$76*'7. INPUT O&amp;N UC'!$L396*'7. INPUT O&amp;N UC'!$M396</f>
        <v>0</v>
      </c>
      <c r="BQ185" s="297">
        <f>BQ$76*'7. INPUT O&amp;N UC'!$L396*'7. INPUT O&amp;N UC'!$M396</f>
        <v>0</v>
      </c>
      <c r="BR185" s="297">
        <f>BR$76*'7. INPUT O&amp;N UC'!$L396*'7. INPUT O&amp;N UC'!$M396</f>
        <v>0</v>
      </c>
      <c r="BS185" s="297">
        <f>BS$76*'7. INPUT O&amp;N UC'!$L396*'7. INPUT O&amp;N UC'!$M396</f>
        <v>0</v>
      </c>
    </row>
    <row r="186" spans="2:71" s="80" customFormat="1" outlineLevel="2">
      <c r="B186" s="367" t="str">
        <f>'7. INPUT O&amp;N UC'!D397</f>
        <v>O&amp;N UC-7.2.4-Item #6</v>
      </c>
      <c r="C186" s="367">
        <f>'7. INPUT O&amp;N UC'!F397</f>
        <v>0</v>
      </c>
      <c r="D186"/>
      <c r="E186" s="297">
        <f t="shared" si="123"/>
        <v>0</v>
      </c>
      <c r="F186" s="297">
        <f t="shared" si="124"/>
        <v>0</v>
      </c>
      <c r="G186" s="297">
        <f t="shared" si="125"/>
        <v>0</v>
      </c>
      <c r="H186" s="297">
        <f t="shared" si="126"/>
        <v>0</v>
      </c>
      <c r="I186" s="297">
        <f t="shared" si="127"/>
        <v>0</v>
      </c>
      <c r="J186" s="297">
        <f t="shared" si="128"/>
        <v>0</v>
      </c>
      <c r="K186"/>
      <c r="L186" s="297">
        <f>L$76*'7. INPUT O&amp;N UC'!$L397*'7. INPUT O&amp;N UC'!$M397</f>
        <v>0</v>
      </c>
      <c r="M186" s="297">
        <f>M$76*'7. INPUT O&amp;N UC'!$L397*'7. INPUT O&amp;N UC'!$M397</f>
        <v>0</v>
      </c>
      <c r="N186" s="297">
        <f>N$76*'7. INPUT O&amp;N UC'!$L397*'7. INPUT O&amp;N UC'!$M397</f>
        <v>0</v>
      </c>
      <c r="O186" s="297">
        <f>O$76*'7. INPUT O&amp;N UC'!$L397*'7. INPUT O&amp;N UC'!$M397</f>
        <v>0</v>
      </c>
      <c r="P186" s="297">
        <f>P$76*'7. INPUT O&amp;N UC'!$L397*'7. INPUT O&amp;N UC'!$M397</f>
        <v>0</v>
      </c>
      <c r="Q186" s="297">
        <f>Q$76*'7. INPUT O&amp;N UC'!$L397*'7. INPUT O&amp;N UC'!$M397</f>
        <v>0</v>
      </c>
      <c r="R186" s="297">
        <f>R$76*'7. INPUT O&amp;N UC'!$L397*'7. INPUT O&amp;N UC'!$M397</f>
        <v>0</v>
      </c>
      <c r="S186" s="297">
        <f>S$76*'7. INPUT O&amp;N UC'!$L397*'7. INPUT O&amp;N UC'!$M397</f>
        <v>0</v>
      </c>
      <c r="T186" s="297">
        <f>T$76*'7. INPUT O&amp;N UC'!$L397*'7. INPUT O&amp;N UC'!$M397</f>
        <v>0</v>
      </c>
      <c r="U186" s="297">
        <f>U$76*'7. INPUT O&amp;N UC'!$L397*'7. INPUT O&amp;N UC'!$M397</f>
        <v>0</v>
      </c>
      <c r="V186" s="297">
        <f>V$76*'7. INPUT O&amp;N UC'!$L397*'7. INPUT O&amp;N UC'!$M397</f>
        <v>0</v>
      </c>
      <c r="W186" s="297">
        <f>W$76*'7. INPUT O&amp;N UC'!$L397*'7. INPUT O&amp;N UC'!$M397</f>
        <v>0</v>
      </c>
      <c r="X186" s="297">
        <f>X$76*'7. INPUT O&amp;N UC'!$L397*'7. INPUT O&amp;N UC'!$M397</f>
        <v>0</v>
      </c>
      <c r="Y186" s="297">
        <f>Y$76*'7. INPUT O&amp;N UC'!$L397*'7. INPUT O&amp;N UC'!$M397</f>
        <v>0</v>
      </c>
      <c r="Z186" s="297">
        <f>Z$76*'7. INPUT O&amp;N UC'!$L397*'7. INPUT O&amp;N UC'!$M397</f>
        <v>0</v>
      </c>
      <c r="AA186" s="297">
        <f>AA$76*'7. INPUT O&amp;N UC'!$L397*'7. INPUT O&amp;N UC'!$M397</f>
        <v>0</v>
      </c>
      <c r="AB186" s="297">
        <f>AB$76*'7. INPUT O&amp;N UC'!$L397*'7. INPUT O&amp;N UC'!$M397</f>
        <v>0</v>
      </c>
      <c r="AC186" s="297">
        <f>AC$76*'7. INPUT O&amp;N UC'!$L397*'7. INPUT O&amp;N UC'!$M397</f>
        <v>0</v>
      </c>
      <c r="AD186" s="297">
        <f>AD$76*'7. INPUT O&amp;N UC'!$L397*'7. INPUT O&amp;N UC'!$M397</f>
        <v>0</v>
      </c>
      <c r="AE186" s="297">
        <f>AE$76*'7. INPUT O&amp;N UC'!$L397*'7. INPUT O&amp;N UC'!$M397</f>
        <v>0</v>
      </c>
      <c r="AF186" s="297">
        <f>AF$76*'7. INPUT O&amp;N UC'!$L397*'7. INPUT O&amp;N UC'!$M397</f>
        <v>0</v>
      </c>
      <c r="AG186" s="297">
        <f>AG$76*'7. INPUT O&amp;N UC'!$L397*'7. INPUT O&amp;N UC'!$M397</f>
        <v>0</v>
      </c>
      <c r="AH186" s="297">
        <f>AH$76*'7. INPUT O&amp;N UC'!$L397*'7. INPUT O&amp;N UC'!$M397</f>
        <v>0</v>
      </c>
      <c r="AI186" s="297">
        <f>AI$76*'7. INPUT O&amp;N UC'!$L397*'7. INPUT O&amp;N UC'!$M397</f>
        <v>0</v>
      </c>
      <c r="AJ186" s="297">
        <f>AJ$76*'7. INPUT O&amp;N UC'!$L397*'7. INPUT O&amp;N UC'!$M397</f>
        <v>0</v>
      </c>
      <c r="AK186" s="297">
        <f>AK$76*'7. INPUT O&amp;N UC'!$L397*'7. INPUT O&amp;N UC'!$M397</f>
        <v>0</v>
      </c>
      <c r="AL186" s="297">
        <f>AL$76*'7. INPUT O&amp;N UC'!$L397*'7. INPUT O&amp;N UC'!$M397</f>
        <v>0</v>
      </c>
      <c r="AM186" s="297">
        <f>AM$76*'7. INPUT O&amp;N UC'!$L397*'7. INPUT O&amp;N UC'!$M397</f>
        <v>0</v>
      </c>
      <c r="AN186" s="297">
        <f>AN$76*'7. INPUT O&amp;N UC'!$L397*'7. INPUT O&amp;N UC'!$M397</f>
        <v>0</v>
      </c>
      <c r="AO186" s="297">
        <f>AO$76*'7. INPUT O&amp;N UC'!$L397*'7. INPUT O&amp;N UC'!$M397</f>
        <v>0</v>
      </c>
      <c r="AP186" s="297">
        <f>AP$76*'7. INPUT O&amp;N UC'!$L397*'7. INPUT O&amp;N UC'!$M397</f>
        <v>0</v>
      </c>
      <c r="AQ186" s="297">
        <f>AQ$76*'7. INPUT O&amp;N UC'!$L397*'7. INPUT O&amp;N UC'!$M397</f>
        <v>0</v>
      </c>
      <c r="AR186" s="297">
        <f>AR$76*'7. INPUT O&amp;N UC'!$L397*'7. INPUT O&amp;N UC'!$M397</f>
        <v>0</v>
      </c>
      <c r="AS186" s="297">
        <f>AS$76*'7. INPUT O&amp;N UC'!$L397*'7. INPUT O&amp;N UC'!$M397</f>
        <v>0</v>
      </c>
      <c r="AT186" s="297">
        <f>AT$76*'7. INPUT O&amp;N UC'!$L397*'7. INPUT O&amp;N UC'!$M397</f>
        <v>0</v>
      </c>
      <c r="AU186" s="297">
        <f>AU$76*'7. INPUT O&amp;N UC'!$L397*'7. INPUT O&amp;N UC'!$M397</f>
        <v>0</v>
      </c>
      <c r="AV186" s="297">
        <f>AV$76*'7. INPUT O&amp;N UC'!$L397*'7. INPUT O&amp;N UC'!$M397</f>
        <v>0</v>
      </c>
      <c r="AW186" s="297">
        <f>AW$76*'7. INPUT O&amp;N UC'!$L397*'7. INPUT O&amp;N UC'!$M397</f>
        <v>0</v>
      </c>
      <c r="AX186" s="297">
        <f>AX$76*'7. INPUT O&amp;N UC'!$L397*'7. INPUT O&amp;N UC'!$M397</f>
        <v>0</v>
      </c>
      <c r="AY186" s="297">
        <f>AY$76*'7. INPUT O&amp;N UC'!$L397*'7. INPUT O&amp;N UC'!$M397</f>
        <v>0</v>
      </c>
      <c r="AZ186" s="297">
        <f>AZ$76*'7. INPUT O&amp;N UC'!$L397*'7. INPUT O&amp;N UC'!$M397</f>
        <v>0</v>
      </c>
      <c r="BA186" s="297">
        <f>BA$76*'7. INPUT O&amp;N UC'!$L397*'7. INPUT O&amp;N UC'!$M397</f>
        <v>0</v>
      </c>
      <c r="BB186" s="297">
        <f>BB$76*'7. INPUT O&amp;N UC'!$L397*'7. INPUT O&amp;N UC'!$M397</f>
        <v>0</v>
      </c>
      <c r="BC186" s="297">
        <f>BC$76*'7. INPUT O&amp;N UC'!$L397*'7. INPUT O&amp;N UC'!$M397</f>
        <v>0</v>
      </c>
      <c r="BD186" s="297">
        <f>BD$76*'7. INPUT O&amp;N UC'!$L397*'7. INPUT O&amp;N UC'!$M397</f>
        <v>0</v>
      </c>
      <c r="BE186" s="297">
        <f>BE$76*'7. INPUT O&amp;N UC'!$L397*'7. INPUT O&amp;N UC'!$M397</f>
        <v>0</v>
      </c>
      <c r="BF186" s="297">
        <f>BF$76*'7. INPUT O&amp;N UC'!$L397*'7. INPUT O&amp;N UC'!$M397</f>
        <v>0</v>
      </c>
      <c r="BG186" s="297">
        <f>BG$76*'7. INPUT O&amp;N UC'!$L397*'7. INPUT O&amp;N UC'!$M397</f>
        <v>0</v>
      </c>
      <c r="BH186" s="297">
        <f>BH$76*'7. INPUT O&amp;N UC'!$L397*'7. INPUT O&amp;N UC'!$M397</f>
        <v>0</v>
      </c>
      <c r="BI186" s="297">
        <f>BI$76*'7. INPUT O&amp;N UC'!$L397*'7. INPUT O&amp;N UC'!$M397</f>
        <v>0</v>
      </c>
      <c r="BJ186" s="297">
        <f>BJ$76*'7. INPUT O&amp;N UC'!$L397*'7. INPUT O&amp;N UC'!$M397</f>
        <v>0</v>
      </c>
      <c r="BK186" s="297">
        <f>BK$76*'7. INPUT O&amp;N UC'!$L397*'7. INPUT O&amp;N UC'!$M397</f>
        <v>0</v>
      </c>
      <c r="BL186" s="297">
        <f>BL$76*'7. INPUT O&amp;N UC'!$L397*'7. INPUT O&amp;N UC'!$M397</f>
        <v>0</v>
      </c>
      <c r="BM186" s="297">
        <f>BM$76*'7. INPUT O&amp;N UC'!$L397*'7. INPUT O&amp;N UC'!$M397</f>
        <v>0</v>
      </c>
      <c r="BN186" s="297">
        <f>BN$76*'7. INPUT O&amp;N UC'!$L397*'7. INPUT O&amp;N UC'!$M397</f>
        <v>0</v>
      </c>
      <c r="BO186" s="297">
        <f>BO$76*'7. INPUT O&amp;N UC'!$L397*'7. INPUT O&amp;N UC'!$M397</f>
        <v>0</v>
      </c>
      <c r="BP186" s="297">
        <f>BP$76*'7. INPUT O&amp;N UC'!$L397*'7. INPUT O&amp;N UC'!$M397</f>
        <v>0</v>
      </c>
      <c r="BQ186" s="297">
        <f>BQ$76*'7. INPUT O&amp;N UC'!$L397*'7. INPUT O&amp;N UC'!$M397</f>
        <v>0</v>
      </c>
      <c r="BR186" s="297">
        <f>BR$76*'7. INPUT O&amp;N UC'!$L397*'7. INPUT O&amp;N UC'!$M397</f>
        <v>0</v>
      </c>
      <c r="BS186" s="297">
        <f>BS$76*'7. INPUT O&amp;N UC'!$L397*'7. INPUT O&amp;N UC'!$M397</f>
        <v>0</v>
      </c>
    </row>
    <row r="187" spans="2:71" s="80" customFormat="1" outlineLevel="2">
      <c r="B187" s="367" t="str">
        <f>'7. INPUT O&amp;N UC'!D398</f>
        <v>O&amp;N UC-7.2.4-Item #7</v>
      </c>
      <c r="C187" s="367">
        <f>'7. INPUT O&amp;N UC'!F398</f>
        <v>0</v>
      </c>
      <c r="D187"/>
      <c r="E187" s="297">
        <f t="shared" si="123"/>
        <v>0</v>
      </c>
      <c r="F187" s="297">
        <f t="shared" si="124"/>
        <v>0</v>
      </c>
      <c r="G187" s="297">
        <f t="shared" si="125"/>
        <v>0</v>
      </c>
      <c r="H187" s="297">
        <f t="shared" si="126"/>
        <v>0</v>
      </c>
      <c r="I187" s="297">
        <f t="shared" si="127"/>
        <v>0</v>
      </c>
      <c r="J187" s="297">
        <f t="shared" si="128"/>
        <v>0</v>
      </c>
      <c r="K187"/>
      <c r="L187" s="297">
        <f>L$76*'7. INPUT O&amp;N UC'!$L398*'7. INPUT O&amp;N UC'!$M398</f>
        <v>0</v>
      </c>
      <c r="M187" s="297">
        <f>M$76*'7. INPUT O&amp;N UC'!$L398*'7. INPUT O&amp;N UC'!$M398</f>
        <v>0</v>
      </c>
      <c r="N187" s="297">
        <f>N$76*'7. INPUT O&amp;N UC'!$L398*'7. INPUT O&amp;N UC'!$M398</f>
        <v>0</v>
      </c>
      <c r="O187" s="297">
        <f>O$76*'7. INPUT O&amp;N UC'!$L398*'7. INPUT O&amp;N UC'!$M398</f>
        <v>0</v>
      </c>
      <c r="P187" s="297">
        <f>P$76*'7. INPUT O&amp;N UC'!$L398*'7. INPUT O&amp;N UC'!$M398</f>
        <v>0</v>
      </c>
      <c r="Q187" s="297">
        <f>Q$76*'7. INPUT O&amp;N UC'!$L398*'7. INPUT O&amp;N UC'!$M398</f>
        <v>0</v>
      </c>
      <c r="R187" s="297">
        <f>R$76*'7. INPUT O&amp;N UC'!$L398*'7. INPUT O&amp;N UC'!$M398</f>
        <v>0</v>
      </c>
      <c r="S187" s="297">
        <f>S$76*'7. INPUT O&amp;N UC'!$L398*'7. INPUT O&amp;N UC'!$M398</f>
        <v>0</v>
      </c>
      <c r="T187" s="297">
        <f>T$76*'7. INPUT O&amp;N UC'!$L398*'7. INPUT O&amp;N UC'!$M398</f>
        <v>0</v>
      </c>
      <c r="U187" s="297">
        <f>U$76*'7. INPUT O&amp;N UC'!$L398*'7. INPUT O&amp;N UC'!$M398</f>
        <v>0</v>
      </c>
      <c r="V187" s="297">
        <f>V$76*'7. INPUT O&amp;N UC'!$L398*'7. INPUT O&amp;N UC'!$M398</f>
        <v>0</v>
      </c>
      <c r="W187" s="297">
        <f>W$76*'7. INPUT O&amp;N UC'!$L398*'7. INPUT O&amp;N UC'!$M398</f>
        <v>0</v>
      </c>
      <c r="X187" s="297">
        <f>X$76*'7. INPUT O&amp;N UC'!$L398*'7. INPUT O&amp;N UC'!$M398</f>
        <v>0</v>
      </c>
      <c r="Y187" s="297">
        <f>Y$76*'7. INPUT O&amp;N UC'!$L398*'7. INPUT O&amp;N UC'!$M398</f>
        <v>0</v>
      </c>
      <c r="Z187" s="297">
        <f>Z$76*'7. INPUT O&amp;N UC'!$L398*'7. INPUT O&amp;N UC'!$M398</f>
        <v>0</v>
      </c>
      <c r="AA187" s="297">
        <f>AA$76*'7. INPUT O&amp;N UC'!$L398*'7. INPUT O&amp;N UC'!$M398</f>
        <v>0</v>
      </c>
      <c r="AB187" s="297">
        <f>AB$76*'7. INPUT O&amp;N UC'!$L398*'7. INPUT O&amp;N UC'!$M398</f>
        <v>0</v>
      </c>
      <c r="AC187" s="297">
        <f>AC$76*'7. INPUT O&amp;N UC'!$L398*'7. INPUT O&amp;N UC'!$M398</f>
        <v>0</v>
      </c>
      <c r="AD187" s="297">
        <f>AD$76*'7. INPUT O&amp;N UC'!$L398*'7. INPUT O&amp;N UC'!$M398</f>
        <v>0</v>
      </c>
      <c r="AE187" s="297">
        <f>AE$76*'7. INPUT O&amp;N UC'!$L398*'7. INPUT O&amp;N UC'!$M398</f>
        <v>0</v>
      </c>
      <c r="AF187" s="297">
        <f>AF$76*'7. INPUT O&amp;N UC'!$L398*'7. INPUT O&amp;N UC'!$M398</f>
        <v>0</v>
      </c>
      <c r="AG187" s="297">
        <f>AG$76*'7. INPUT O&amp;N UC'!$L398*'7. INPUT O&amp;N UC'!$M398</f>
        <v>0</v>
      </c>
      <c r="AH187" s="297">
        <f>AH$76*'7. INPUT O&amp;N UC'!$L398*'7. INPUT O&amp;N UC'!$M398</f>
        <v>0</v>
      </c>
      <c r="AI187" s="297">
        <f>AI$76*'7. INPUT O&amp;N UC'!$L398*'7. INPUT O&amp;N UC'!$M398</f>
        <v>0</v>
      </c>
      <c r="AJ187" s="297">
        <f>AJ$76*'7. INPUT O&amp;N UC'!$L398*'7. INPUT O&amp;N UC'!$M398</f>
        <v>0</v>
      </c>
      <c r="AK187" s="297">
        <f>AK$76*'7. INPUT O&amp;N UC'!$L398*'7. INPUT O&amp;N UC'!$M398</f>
        <v>0</v>
      </c>
      <c r="AL187" s="297">
        <f>AL$76*'7. INPUT O&amp;N UC'!$L398*'7. INPUT O&amp;N UC'!$M398</f>
        <v>0</v>
      </c>
      <c r="AM187" s="297">
        <f>AM$76*'7. INPUT O&amp;N UC'!$L398*'7. INPUT O&amp;N UC'!$M398</f>
        <v>0</v>
      </c>
      <c r="AN187" s="297">
        <f>AN$76*'7. INPUT O&amp;N UC'!$L398*'7. INPUT O&amp;N UC'!$M398</f>
        <v>0</v>
      </c>
      <c r="AO187" s="297">
        <f>AO$76*'7. INPUT O&amp;N UC'!$L398*'7. INPUT O&amp;N UC'!$M398</f>
        <v>0</v>
      </c>
      <c r="AP187" s="297">
        <f>AP$76*'7. INPUT O&amp;N UC'!$L398*'7. INPUT O&amp;N UC'!$M398</f>
        <v>0</v>
      </c>
      <c r="AQ187" s="297">
        <f>AQ$76*'7. INPUT O&amp;N UC'!$L398*'7. INPUT O&amp;N UC'!$M398</f>
        <v>0</v>
      </c>
      <c r="AR187" s="297">
        <f>AR$76*'7. INPUT O&amp;N UC'!$L398*'7. INPUT O&amp;N UC'!$M398</f>
        <v>0</v>
      </c>
      <c r="AS187" s="297">
        <f>AS$76*'7. INPUT O&amp;N UC'!$L398*'7. INPUT O&amp;N UC'!$M398</f>
        <v>0</v>
      </c>
      <c r="AT187" s="297">
        <f>AT$76*'7. INPUT O&amp;N UC'!$L398*'7. INPUT O&amp;N UC'!$M398</f>
        <v>0</v>
      </c>
      <c r="AU187" s="297">
        <f>AU$76*'7. INPUT O&amp;N UC'!$L398*'7. INPUT O&amp;N UC'!$M398</f>
        <v>0</v>
      </c>
      <c r="AV187" s="297">
        <f>AV$76*'7. INPUT O&amp;N UC'!$L398*'7. INPUT O&amp;N UC'!$M398</f>
        <v>0</v>
      </c>
      <c r="AW187" s="297">
        <f>AW$76*'7. INPUT O&amp;N UC'!$L398*'7. INPUT O&amp;N UC'!$M398</f>
        <v>0</v>
      </c>
      <c r="AX187" s="297">
        <f>AX$76*'7. INPUT O&amp;N UC'!$L398*'7. INPUT O&amp;N UC'!$M398</f>
        <v>0</v>
      </c>
      <c r="AY187" s="297">
        <f>AY$76*'7. INPUT O&amp;N UC'!$L398*'7. INPUT O&amp;N UC'!$M398</f>
        <v>0</v>
      </c>
      <c r="AZ187" s="297">
        <f>AZ$76*'7. INPUT O&amp;N UC'!$L398*'7. INPUT O&amp;N UC'!$M398</f>
        <v>0</v>
      </c>
      <c r="BA187" s="297">
        <f>BA$76*'7. INPUT O&amp;N UC'!$L398*'7. INPUT O&amp;N UC'!$M398</f>
        <v>0</v>
      </c>
      <c r="BB187" s="297">
        <f>BB$76*'7. INPUT O&amp;N UC'!$L398*'7. INPUT O&amp;N UC'!$M398</f>
        <v>0</v>
      </c>
      <c r="BC187" s="297">
        <f>BC$76*'7. INPUT O&amp;N UC'!$L398*'7. INPUT O&amp;N UC'!$M398</f>
        <v>0</v>
      </c>
      <c r="BD187" s="297">
        <f>BD$76*'7. INPUT O&amp;N UC'!$L398*'7. INPUT O&amp;N UC'!$M398</f>
        <v>0</v>
      </c>
      <c r="BE187" s="297">
        <f>BE$76*'7. INPUT O&amp;N UC'!$L398*'7. INPUT O&amp;N UC'!$M398</f>
        <v>0</v>
      </c>
      <c r="BF187" s="297">
        <f>BF$76*'7. INPUT O&amp;N UC'!$L398*'7. INPUT O&amp;N UC'!$M398</f>
        <v>0</v>
      </c>
      <c r="BG187" s="297">
        <f>BG$76*'7. INPUT O&amp;N UC'!$L398*'7. INPUT O&amp;N UC'!$M398</f>
        <v>0</v>
      </c>
      <c r="BH187" s="297">
        <f>BH$76*'7. INPUT O&amp;N UC'!$L398*'7. INPUT O&amp;N UC'!$M398</f>
        <v>0</v>
      </c>
      <c r="BI187" s="297">
        <f>BI$76*'7. INPUT O&amp;N UC'!$L398*'7. INPUT O&amp;N UC'!$M398</f>
        <v>0</v>
      </c>
      <c r="BJ187" s="297">
        <f>BJ$76*'7. INPUT O&amp;N UC'!$L398*'7. INPUT O&amp;N UC'!$M398</f>
        <v>0</v>
      </c>
      <c r="BK187" s="297">
        <f>BK$76*'7. INPUT O&amp;N UC'!$L398*'7. INPUT O&amp;N UC'!$M398</f>
        <v>0</v>
      </c>
      <c r="BL187" s="297">
        <f>BL$76*'7. INPUT O&amp;N UC'!$L398*'7. INPUT O&amp;N UC'!$M398</f>
        <v>0</v>
      </c>
      <c r="BM187" s="297">
        <f>BM$76*'7. INPUT O&amp;N UC'!$L398*'7. INPUT O&amp;N UC'!$M398</f>
        <v>0</v>
      </c>
      <c r="BN187" s="297">
        <f>BN$76*'7. INPUT O&amp;N UC'!$L398*'7. INPUT O&amp;N UC'!$M398</f>
        <v>0</v>
      </c>
      <c r="BO187" s="297">
        <f>BO$76*'7. INPUT O&amp;N UC'!$L398*'7. INPUT O&amp;N UC'!$M398</f>
        <v>0</v>
      </c>
      <c r="BP187" s="297">
        <f>BP$76*'7. INPUT O&amp;N UC'!$L398*'7. INPUT O&amp;N UC'!$M398</f>
        <v>0</v>
      </c>
      <c r="BQ187" s="297">
        <f>BQ$76*'7. INPUT O&amp;N UC'!$L398*'7. INPUT O&amp;N UC'!$M398</f>
        <v>0</v>
      </c>
      <c r="BR187" s="297">
        <f>BR$76*'7. INPUT O&amp;N UC'!$L398*'7. INPUT O&amp;N UC'!$M398</f>
        <v>0</v>
      </c>
      <c r="BS187" s="297">
        <f>BS$76*'7. INPUT O&amp;N UC'!$L398*'7. INPUT O&amp;N UC'!$M398</f>
        <v>0</v>
      </c>
    </row>
    <row r="188" spans="2:71" s="80" customFormat="1" outlineLevel="2">
      <c r="B188" s="367" t="str">
        <f>'7. INPUT O&amp;N UC'!D399</f>
        <v>O&amp;N UC-7.2.4-Item #8</v>
      </c>
      <c r="C188" s="367">
        <f>'7. INPUT O&amp;N UC'!F399</f>
        <v>0</v>
      </c>
      <c r="D188"/>
      <c r="E188" s="297">
        <f t="shared" si="123"/>
        <v>0</v>
      </c>
      <c r="F188" s="297">
        <f t="shared" si="124"/>
        <v>0</v>
      </c>
      <c r="G188" s="297">
        <f t="shared" si="125"/>
        <v>0</v>
      </c>
      <c r="H188" s="297">
        <f t="shared" si="126"/>
        <v>0</v>
      </c>
      <c r="I188" s="297">
        <f t="shared" si="127"/>
        <v>0</v>
      </c>
      <c r="J188" s="297">
        <f t="shared" si="128"/>
        <v>0</v>
      </c>
      <c r="K188"/>
      <c r="L188" s="297">
        <f>L$76*'7. INPUT O&amp;N UC'!$L399*'7. INPUT O&amp;N UC'!$M399</f>
        <v>0</v>
      </c>
      <c r="M188" s="297">
        <f>M$76*'7. INPUT O&amp;N UC'!$L399*'7. INPUT O&amp;N UC'!$M399</f>
        <v>0</v>
      </c>
      <c r="N188" s="297">
        <f>N$76*'7. INPUT O&amp;N UC'!$L399*'7. INPUT O&amp;N UC'!$M399</f>
        <v>0</v>
      </c>
      <c r="O188" s="297">
        <f>O$76*'7. INPUT O&amp;N UC'!$L399*'7. INPUT O&amp;N UC'!$M399</f>
        <v>0</v>
      </c>
      <c r="P188" s="297">
        <f>P$76*'7. INPUT O&amp;N UC'!$L399*'7. INPUT O&amp;N UC'!$M399</f>
        <v>0</v>
      </c>
      <c r="Q188" s="297">
        <f>Q$76*'7. INPUT O&amp;N UC'!$L399*'7. INPUT O&amp;N UC'!$M399</f>
        <v>0</v>
      </c>
      <c r="R188" s="297">
        <f>R$76*'7. INPUT O&amp;N UC'!$L399*'7. INPUT O&amp;N UC'!$M399</f>
        <v>0</v>
      </c>
      <c r="S188" s="297">
        <f>S$76*'7. INPUT O&amp;N UC'!$L399*'7. INPUT O&amp;N UC'!$M399</f>
        <v>0</v>
      </c>
      <c r="T188" s="297">
        <f>T$76*'7. INPUT O&amp;N UC'!$L399*'7. INPUT O&amp;N UC'!$M399</f>
        <v>0</v>
      </c>
      <c r="U188" s="297">
        <f>U$76*'7. INPUT O&amp;N UC'!$L399*'7. INPUT O&amp;N UC'!$M399</f>
        <v>0</v>
      </c>
      <c r="V188" s="297">
        <f>V$76*'7. INPUT O&amp;N UC'!$L399*'7. INPUT O&amp;N UC'!$M399</f>
        <v>0</v>
      </c>
      <c r="W188" s="297">
        <f>W$76*'7. INPUT O&amp;N UC'!$L399*'7. INPUT O&amp;N UC'!$M399</f>
        <v>0</v>
      </c>
      <c r="X188" s="297">
        <f>X$76*'7. INPUT O&amp;N UC'!$L399*'7. INPUT O&amp;N UC'!$M399</f>
        <v>0</v>
      </c>
      <c r="Y188" s="297">
        <f>Y$76*'7. INPUT O&amp;N UC'!$L399*'7. INPUT O&amp;N UC'!$M399</f>
        <v>0</v>
      </c>
      <c r="Z188" s="297">
        <f>Z$76*'7. INPUT O&amp;N UC'!$L399*'7. INPUT O&amp;N UC'!$M399</f>
        <v>0</v>
      </c>
      <c r="AA188" s="297">
        <f>AA$76*'7. INPUT O&amp;N UC'!$L399*'7. INPUT O&amp;N UC'!$M399</f>
        <v>0</v>
      </c>
      <c r="AB188" s="297">
        <f>AB$76*'7. INPUT O&amp;N UC'!$L399*'7. INPUT O&amp;N UC'!$M399</f>
        <v>0</v>
      </c>
      <c r="AC188" s="297">
        <f>AC$76*'7. INPUT O&amp;N UC'!$L399*'7. INPUT O&amp;N UC'!$M399</f>
        <v>0</v>
      </c>
      <c r="AD188" s="297">
        <f>AD$76*'7. INPUT O&amp;N UC'!$L399*'7. INPUT O&amp;N UC'!$M399</f>
        <v>0</v>
      </c>
      <c r="AE188" s="297">
        <f>AE$76*'7. INPUT O&amp;N UC'!$L399*'7. INPUT O&amp;N UC'!$M399</f>
        <v>0</v>
      </c>
      <c r="AF188" s="297">
        <f>AF$76*'7. INPUT O&amp;N UC'!$L399*'7. INPUT O&amp;N UC'!$M399</f>
        <v>0</v>
      </c>
      <c r="AG188" s="297">
        <f>AG$76*'7. INPUT O&amp;N UC'!$L399*'7. INPUT O&amp;N UC'!$M399</f>
        <v>0</v>
      </c>
      <c r="AH188" s="297">
        <f>AH$76*'7. INPUT O&amp;N UC'!$L399*'7. INPUT O&amp;N UC'!$M399</f>
        <v>0</v>
      </c>
      <c r="AI188" s="297">
        <f>AI$76*'7. INPUT O&amp;N UC'!$L399*'7. INPUT O&amp;N UC'!$M399</f>
        <v>0</v>
      </c>
      <c r="AJ188" s="297">
        <f>AJ$76*'7. INPUT O&amp;N UC'!$L399*'7. INPUT O&amp;N UC'!$M399</f>
        <v>0</v>
      </c>
      <c r="AK188" s="297">
        <f>AK$76*'7. INPUT O&amp;N UC'!$L399*'7. INPUT O&amp;N UC'!$M399</f>
        <v>0</v>
      </c>
      <c r="AL188" s="297">
        <f>AL$76*'7. INPUT O&amp;N UC'!$L399*'7. INPUT O&amp;N UC'!$M399</f>
        <v>0</v>
      </c>
      <c r="AM188" s="297">
        <f>AM$76*'7. INPUT O&amp;N UC'!$L399*'7. INPUT O&amp;N UC'!$M399</f>
        <v>0</v>
      </c>
      <c r="AN188" s="297">
        <f>AN$76*'7. INPUT O&amp;N UC'!$L399*'7. INPUT O&amp;N UC'!$M399</f>
        <v>0</v>
      </c>
      <c r="AO188" s="297">
        <f>AO$76*'7. INPUT O&amp;N UC'!$L399*'7. INPUT O&amp;N UC'!$M399</f>
        <v>0</v>
      </c>
      <c r="AP188" s="297">
        <f>AP$76*'7. INPUT O&amp;N UC'!$L399*'7. INPUT O&amp;N UC'!$M399</f>
        <v>0</v>
      </c>
      <c r="AQ188" s="297">
        <f>AQ$76*'7. INPUT O&amp;N UC'!$L399*'7. INPUT O&amp;N UC'!$M399</f>
        <v>0</v>
      </c>
      <c r="AR188" s="297">
        <f>AR$76*'7. INPUT O&amp;N UC'!$L399*'7. INPUT O&amp;N UC'!$M399</f>
        <v>0</v>
      </c>
      <c r="AS188" s="297">
        <f>AS$76*'7. INPUT O&amp;N UC'!$L399*'7. INPUT O&amp;N UC'!$M399</f>
        <v>0</v>
      </c>
      <c r="AT188" s="297">
        <f>AT$76*'7. INPUT O&amp;N UC'!$L399*'7. INPUT O&amp;N UC'!$M399</f>
        <v>0</v>
      </c>
      <c r="AU188" s="297">
        <f>AU$76*'7. INPUT O&amp;N UC'!$L399*'7. INPUT O&amp;N UC'!$M399</f>
        <v>0</v>
      </c>
      <c r="AV188" s="297">
        <f>AV$76*'7. INPUT O&amp;N UC'!$L399*'7. INPUT O&amp;N UC'!$M399</f>
        <v>0</v>
      </c>
      <c r="AW188" s="297">
        <f>AW$76*'7. INPUT O&amp;N UC'!$L399*'7. INPUT O&amp;N UC'!$M399</f>
        <v>0</v>
      </c>
      <c r="AX188" s="297">
        <f>AX$76*'7. INPUT O&amp;N UC'!$L399*'7. INPUT O&amp;N UC'!$M399</f>
        <v>0</v>
      </c>
      <c r="AY188" s="297">
        <f>AY$76*'7. INPUT O&amp;N UC'!$L399*'7. INPUT O&amp;N UC'!$M399</f>
        <v>0</v>
      </c>
      <c r="AZ188" s="297">
        <f>AZ$76*'7. INPUT O&amp;N UC'!$L399*'7. INPUT O&amp;N UC'!$M399</f>
        <v>0</v>
      </c>
      <c r="BA188" s="297">
        <f>BA$76*'7. INPUT O&amp;N UC'!$L399*'7. INPUT O&amp;N UC'!$M399</f>
        <v>0</v>
      </c>
      <c r="BB188" s="297">
        <f>BB$76*'7. INPUT O&amp;N UC'!$L399*'7. INPUT O&amp;N UC'!$M399</f>
        <v>0</v>
      </c>
      <c r="BC188" s="297">
        <f>BC$76*'7. INPUT O&amp;N UC'!$L399*'7. INPUT O&amp;N UC'!$M399</f>
        <v>0</v>
      </c>
      <c r="BD188" s="297">
        <f>BD$76*'7. INPUT O&amp;N UC'!$L399*'7. INPUT O&amp;N UC'!$M399</f>
        <v>0</v>
      </c>
      <c r="BE188" s="297">
        <f>BE$76*'7. INPUT O&amp;N UC'!$L399*'7. INPUT O&amp;N UC'!$M399</f>
        <v>0</v>
      </c>
      <c r="BF188" s="297">
        <f>BF$76*'7. INPUT O&amp;N UC'!$L399*'7. INPUT O&amp;N UC'!$M399</f>
        <v>0</v>
      </c>
      <c r="BG188" s="297">
        <f>BG$76*'7. INPUT O&amp;N UC'!$L399*'7. INPUT O&amp;N UC'!$M399</f>
        <v>0</v>
      </c>
      <c r="BH188" s="297">
        <f>BH$76*'7. INPUT O&amp;N UC'!$L399*'7. INPUT O&amp;N UC'!$M399</f>
        <v>0</v>
      </c>
      <c r="BI188" s="297">
        <f>BI$76*'7. INPUT O&amp;N UC'!$L399*'7. INPUT O&amp;N UC'!$M399</f>
        <v>0</v>
      </c>
      <c r="BJ188" s="297">
        <f>BJ$76*'7. INPUT O&amp;N UC'!$L399*'7. INPUT O&amp;N UC'!$M399</f>
        <v>0</v>
      </c>
      <c r="BK188" s="297">
        <f>BK$76*'7. INPUT O&amp;N UC'!$L399*'7. INPUT O&amp;N UC'!$M399</f>
        <v>0</v>
      </c>
      <c r="BL188" s="297">
        <f>BL$76*'7. INPUT O&amp;N UC'!$L399*'7. INPUT O&amp;N UC'!$M399</f>
        <v>0</v>
      </c>
      <c r="BM188" s="297">
        <f>BM$76*'7. INPUT O&amp;N UC'!$L399*'7. INPUT O&amp;N UC'!$M399</f>
        <v>0</v>
      </c>
      <c r="BN188" s="297">
        <f>BN$76*'7. INPUT O&amp;N UC'!$L399*'7. INPUT O&amp;N UC'!$M399</f>
        <v>0</v>
      </c>
      <c r="BO188" s="297">
        <f>BO$76*'7. INPUT O&amp;N UC'!$L399*'7. INPUT O&amp;N UC'!$M399</f>
        <v>0</v>
      </c>
      <c r="BP188" s="297">
        <f>BP$76*'7. INPUT O&amp;N UC'!$L399*'7. INPUT O&amp;N UC'!$M399</f>
        <v>0</v>
      </c>
      <c r="BQ188" s="297">
        <f>BQ$76*'7. INPUT O&amp;N UC'!$L399*'7. INPUT O&amp;N UC'!$M399</f>
        <v>0</v>
      </c>
      <c r="BR188" s="297">
        <f>BR$76*'7. INPUT O&amp;N UC'!$L399*'7. INPUT O&amp;N UC'!$M399</f>
        <v>0</v>
      </c>
      <c r="BS188" s="297">
        <f>BS$76*'7. INPUT O&amp;N UC'!$L399*'7. INPUT O&amp;N UC'!$M399</f>
        <v>0</v>
      </c>
    </row>
    <row r="189" spans="2:71" s="80" customFormat="1" outlineLevel="2">
      <c r="B189" s="367" t="str">
        <f>'7. INPUT O&amp;N UC'!D400</f>
        <v>O&amp;N UC-7.2.4-Item #9</v>
      </c>
      <c r="C189" s="367">
        <f>'7. INPUT O&amp;N UC'!F400</f>
        <v>0</v>
      </c>
      <c r="D189"/>
      <c r="E189" s="297">
        <f t="shared" si="123"/>
        <v>0</v>
      </c>
      <c r="F189" s="297">
        <f t="shared" si="124"/>
        <v>0</v>
      </c>
      <c r="G189" s="297">
        <f t="shared" si="125"/>
        <v>0</v>
      </c>
      <c r="H189" s="297">
        <f t="shared" si="126"/>
        <v>0</v>
      </c>
      <c r="I189" s="297">
        <f t="shared" si="127"/>
        <v>0</v>
      </c>
      <c r="J189" s="297">
        <f t="shared" si="128"/>
        <v>0</v>
      </c>
      <c r="K189"/>
      <c r="L189" s="297">
        <f>L$76*'7. INPUT O&amp;N UC'!$L400*'7. INPUT O&amp;N UC'!$M400</f>
        <v>0</v>
      </c>
      <c r="M189" s="297">
        <f>M$76*'7. INPUT O&amp;N UC'!$L400*'7. INPUT O&amp;N UC'!$M400</f>
        <v>0</v>
      </c>
      <c r="N189" s="297">
        <f>N$76*'7. INPUT O&amp;N UC'!$L400*'7. INPUT O&amp;N UC'!$M400</f>
        <v>0</v>
      </c>
      <c r="O189" s="297">
        <f>O$76*'7. INPUT O&amp;N UC'!$L400*'7. INPUT O&amp;N UC'!$M400</f>
        <v>0</v>
      </c>
      <c r="P189" s="297">
        <f>P$76*'7. INPUT O&amp;N UC'!$L400*'7. INPUT O&amp;N UC'!$M400</f>
        <v>0</v>
      </c>
      <c r="Q189" s="297">
        <f>Q$76*'7. INPUT O&amp;N UC'!$L400*'7. INPUT O&amp;N UC'!$M400</f>
        <v>0</v>
      </c>
      <c r="R189" s="297">
        <f>R$76*'7. INPUT O&amp;N UC'!$L400*'7. INPUT O&amp;N UC'!$M400</f>
        <v>0</v>
      </c>
      <c r="S189" s="297">
        <f>S$76*'7. INPUT O&amp;N UC'!$L400*'7. INPUT O&amp;N UC'!$M400</f>
        <v>0</v>
      </c>
      <c r="T189" s="297">
        <f>T$76*'7. INPUT O&amp;N UC'!$L400*'7. INPUT O&amp;N UC'!$M400</f>
        <v>0</v>
      </c>
      <c r="U189" s="297">
        <f>U$76*'7. INPUT O&amp;N UC'!$L400*'7. INPUT O&amp;N UC'!$M400</f>
        <v>0</v>
      </c>
      <c r="V189" s="297">
        <f>V$76*'7. INPUT O&amp;N UC'!$L400*'7. INPUT O&amp;N UC'!$M400</f>
        <v>0</v>
      </c>
      <c r="W189" s="297">
        <f>W$76*'7. INPUT O&amp;N UC'!$L400*'7. INPUT O&amp;N UC'!$M400</f>
        <v>0</v>
      </c>
      <c r="X189" s="297">
        <f>X$76*'7. INPUT O&amp;N UC'!$L400*'7. INPUT O&amp;N UC'!$M400</f>
        <v>0</v>
      </c>
      <c r="Y189" s="297">
        <f>Y$76*'7. INPUT O&amp;N UC'!$L400*'7. INPUT O&amp;N UC'!$M400</f>
        <v>0</v>
      </c>
      <c r="Z189" s="297">
        <f>Z$76*'7. INPUT O&amp;N UC'!$L400*'7. INPUT O&amp;N UC'!$M400</f>
        <v>0</v>
      </c>
      <c r="AA189" s="297">
        <f>AA$76*'7. INPUT O&amp;N UC'!$L400*'7. INPUT O&amp;N UC'!$M400</f>
        <v>0</v>
      </c>
      <c r="AB189" s="297">
        <f>AB$76*'7. INPUT O&amp;N UC'!$L400*'7. INPUT O&amp;N UC'!$M400</f>
        <v>0</v>
      </c>
      <c r="AC189" s="297">
        <f>AC$76*'7. INPUT O&amp;N UC'!$L400*'7. INPUT O&amp;N UC'!$M400</f>
        <v>0</v>
      </c>
      <c r="AD189" s="297">
        <f>AD$76*'7. INPUT O&amp;N UC'!$L400*'7. INPUT O&amp;N UC'!$M400</f>
        <v>0</v>
      </c>
      <c r="AE189" s="297">
        <f>AE$76*'7. INPUT O&amp;N UC'!$L400*'7. INPUT O&amp;N UC'!$M400</f>
        <v>0</v>
      </c>
      <c r="AF189" s="297">
        <f>AF$76*'7. INPUT O&amp;N UC'!$L400*'7. INPUT O&amp;N UC'!$M400</f>
        <v>0</v>
      </c>
      <c r="AG189" s="297">
        <f>AG$76*'7. INPUT O&amp;N UC'!$L400*'7. INPUT O&amp;N UC'!$M400</f>
        <v>0</v>
      </c>
      <c r="AH189" s="297">
        <f>AH$76*'7. INPUT O&amp;N UC'!$L400*'7. INPUT O&amp;N UC'!$M400</f>
        <v>0</v>
      </c>
      <c r="AI189" s="297">
        <f>AI$76*'7. INPUT O&amp;N UC'!$L400*'7. INPUT O&amp;N UC'!$M400</f>
        <v>0</v>
      </c>
      <c r="AJ189" s="297">
        <f>AJ$76*'7. INPUT O&amp;N UC'!$L400*'7. INPUT O&amp;N UC'!$M400</f>
        <v>0</v>
      </c>
      <c r="AK189" s="297">
        <f>AK$76*'7. INPUT O&amp;N UC'!$L400*'7. INPUT O&amp;N UC'!$M400</f>
        <v>0</v>
      </c>
      <c r="AL189" s="297">
        <f>AL$76*'7. INPUT O&amp;N UC'!$L400*'7. INPUT O&amp;N UC'!$M400</f>
        <v>0</v>
      </c>
      <c r="AM189" s="297">
        <f>AM$76*'7. INPUT O&amp;N UC'!$L400*'7. INPUT O&amp;N UC'!$M400</f>
        <v>0</v>
      </c>
      <c r="AN189" s="297">
        <f>AN$76*'7. INPUT O&amp;N UC'!$L400*'7. INPUT O&amp;N UC'!$M400</f>
        <v>0</v>
      </c>
      <c r="AO189" s="297">
        <f>AO$76*'7. INPUT O&amp;N UC'!$L400*'7. INPUT O&amp;N UC'!$M400</f>
        <v>0</v>
      </c>
      <c r="AP189" s="297">
        <f>AP$76*'7. INPUT O&amp;N UC'!$L400*'7. INPUT O&amp;N UC'!$M400</f>
        <v>0</v>
      </c>
      <c r="AQ189" s="297">
        <f>AQ$76*'7. INPUT O&amp;N UC'!$L400*'7. INPUT O&amp;N UC'!$M400</f>
        <v>0</v>
      </c>
      <c r="AR189" s="297">
        <f>AR$76*'7. INPUT O&amp;N UC'!$L400*'7. INPUT O&amp;N UC'!$M400</f>
        <v>0</v>
      </c>
      <c r="AS189" s="297">
        <f>AS$76*'7. INPUT O&amp;N UC'!$L400*'7. INPUT O&amp;N UC'!$M400</f>
        <v>0</v>
      </c>
      <c r="AT189" s="297">
        <f>AT$76*'7. INPUT O&amp;N UC'!$L400*'7. INPUT O&amp;N UC'!$M400</f>
        <v>0</v>
      </c>
      <c r="AU189" s="297">
        <f>AU$76*'7. INPUT O&amp;N UC'!$L400*'7. INPUT O&amp;N UC'!$M400</f>
        <v>0</v>
      </c>
      <c r="AV189" s="297">
        <f>AV$76*'7. INPUT O&amp;N UC'!$L400*'7. INPUT O&amp;N UC'!$M400</f>
        <v>0</v>
      </c>
      <c r="AW189" s="297">
        <f>AW$76*'7. INPUT O&amp;N UC'!$L400*'7. INPUT O&amp;N UC'!$M400</f>
        <v>0</v>
      </c>
      <c r="AX189" s="297">
        <f>AX$76*'7. INPUT O&amp;N UC'!$L400*'7. INPUT O&amp;N UC'!$M400</f>
        <v>0</v>
      </c>
      <c r="AY189" s="297">
        <f>AY$76*'7. INPUT O&amp;N UC'!$L400*'7. INPUT O&amp;N UC'!$M400</f>
        <v>0</v>
      </c>
      <c r="AZ189" s="297">
        <f>AZ$76*'7. INPUT O&amp;N UC'!$L400*'7. INPUT O&amp;N UC'!$M400</f>
        <v>0</v>
      </c>
      <c r="BA189" s="297">
        <f>BA$76*'7. INPUT O&amp;N UC'!$L400*'7. INPUT O&amp;N UC'!$M400</f>
        <v>0</v>
      </c>
      <c r="BB189" s="297">
        <f>BB$76*'7. INPUT O&amp;N UC'!$L400*'7. INPUT O&amp;N UC'!$M400</f>
        <v>0</v>
      </c>
      <c r="BC189" s="297">
        <f>BC$76*'7. INPUT O&amp;N UC'!$L400*'7. INPUT O&amp;N UC'!$M400</f>
        <v>0</v>
      </c>
      <c r="BD189" s="297">
        <f>BD$76*'7. INPUT O&amp;N UC'!$L400*'7. INPUT O&amp;N UC'!$M400</f>
        <v>0</v>
      </c>
      <c r="BE189" s="297">
        <f>BE$76*'7. INPUT O&amp;N UC'!$L400*'7. INPUT O&amp;N UC'!$M400</f>
        <v>0</v>
      </c>
      <c r="BF189" s="297">
        <f>BF$76*'7. INPUT O&amp;N UC'!$L400*'7. INPUT O&amp;N UC'!$M400</f>
        <v>0</v>
      </c>
      <c r="BG189" s="297">
        <f>BG$76*'7. INPUT O&amp;N UC'!$L400*'7. INPUT O&amp;N UC'!$M400</f>
        <v>0</v>
      </c>
      <c r="BH189" s="297">
        <f>BH$76*'7. INPUT O&amp;N UC'!$L400*'7. INPUT O&amp;N UC'!$M400</f>
        <v>0</v>
      </c>
      <c r="BI189" s="297">
        <f>BI$76*'7. INPUT O&amp;N UC'!$L400*'7. INPUT O&amp;N UC'!$M400</f>
        <v>0</v>
      </c>
      <c r="BJ189" s="297">
        <f>BJ$76*'7. INPUT O&amp;N UC'!$L400*'7. INPUT O&amp;N UC'!$M400</f>
        <v>0</v>
      </c>
      <c r="BK189" s="297">
        <f>BK$76*'7. INPUT O&amp;N UC'!$L400*'7. INPUT O&amp;N UC'!$M400</f>
        <v>0</v>
      </c>
      <c r="BL189" s="297">
        <f>BL$76*'7. INPUT O&amp;N UC'!$L400*'7. INPUT O&amp;N UC'!$M400</f>
        <v>0</v>
      </c>
      <c r="BM189" s="297">
        <f>BM$76*'7. INPUT O&amp;N UC'!$L400*'7. INPUT O&amp;N UC'!$M400</f>
        <v>0</v>
      </c>
      <c r="BN189" s="297">
        <f>BN$76*'7. INPUT O&amp;N UC'!$L400*'7. INPUT O&amp;N UC'!$M400</f>
        <v>0</v>
      </c>
      <c r="BO189" s="297">
        <f>BO$76*'7. INPUT O&amp;N UC'!$L400*'7. INPUT O&amp;N UC'!$M400</f>
        <v>0</v>
      </c>
      <c r="BP189" s="297">
        <f>BP$76*'7. INPUT O&amp;N UC'!$L400*'7. INPUT O&amp;N UC'!$M400</f>
        <v>0</v>
      </c>
      <c r="BQ189" s="297">
        <f>BQ$76*'7. INPUT O&amp;N UC'!$L400*'7. INPUT O&amp;N UC'!$M400</f>
        <v>0</v>
      </c>
      <c r="BR189" s="297">
        <f>BR$76*'7. INPUT O&amp;N UC'!$L400*'7. INPUT O&amp;N UC'!$M400</f>
        <v>0</v>
      </c>
      <c r="BS189" s="297">
        <f>BS$76*'7. INPUT O&amp;N UC'!$L400*'7. INPUT O&amp;N UC'!$M400</f>
        <v>0</v>
      </c>
    </row>
    <row r="190" spans="2:71" s="80" customFormat="1" outlineLevel="2">
      <c r="B190" s="367" t="str">
        <f>'7. INPUT O&amp;N UC'!D401</f>
        <v>O&amp;N UC-7.2.4-Item #10</v>
      </c>
      <c r="C190" s="367">
        <f>'7. INPUT O&amp;N UC'!F401</f>
        <v>0</v>
      </c>
      <c r="D190"/>
      <c r="E190" s="298">
        <f t="shared" si="123"/>
        <v>0</v>
      </c>
      <c r="F190" s="298">
        <f t="shared" si="124"/>
        <v>0</v>
      </c>
      <c r="G190" s="298">
        <f t="shared" si="125"/>
        <v>0</v>
      </c>
      <c r="H190" s="298">
        <f t="shared" si="126"/>
        <v>0</v>
      </c>
      <c r="I190" s="298">
        <f t="shared" si="127"/>
        <v>0</v>
      </c>
      <c r="J190" s="298">
        <f t="shared" si="128"/>
        <v>0</v>
      </c>
      <c r="K190"/>
      <c r="L190" s="297">
        <f>L$76*'7. INPUT O&amp;N UC'!$L401*'7. INPUT O&amp;N UC'!$M401</f>
        <v>0</v>
      </c>
      <c r="M190" s="297">
        <f>M$76*'7. INPUT O&amp;N UC'!$L401*'7. INPUT O&amp;N UC'!$M401</f>
        <v>0</v>
      </c>
      <c r="N190" s="297">
        <f>N$76*'7. INPUT O&amp;N UC'!$L401*'7. INPUT O&amp;N UC'!$M401</f>
        <v>0</v>
      </c>
      <c r="O190" s="297">
        <f>O$76*'7. INPUT O&amp;N UC'!$L401*'7. INPUT O&amp;N UC'!$M401</f>
        <v>0</v>
      </c>
      <c r="P190" s="297">
        <f>P$76*'7. INPUT O&amp;N UC'!$L401*'7. INPUT O&amp;N UC'!$M401</f>
        <v>0</v>
      </c>
      <c r="Q190" s="297">
        <f>Q$76*'7. INPUT O&amp;N UC'!$L401*'7. INPUT O&amp;N UC'!$M401</f>
        <v>0</v>
      </c>
      <c r="R190" s="297">
        <f>R$76*'7. INPUT O&amp;N UC'!$L401*'7. INPUT O&amp;N UC'!$M401</f>
        <v>0</v>
      </c>
      <c r="S190" s="297">
        <f>S$76*'7. INPUT O&amp;N UC'!$L401*'7. INPUT O&amp;N UC'!$M401</f>
        <v>0</v>
      </c>
      <c r="T190" s="297">
        <f>T$76*'7. INPUT O&amp;N UC'!$L401*'7. INPUT O&amp;N UC'!$M401</f>
        <v>0</v>
      </c>
      <c r="U190" s="297">
        <f>U$76*'7. INPUT O&amp;N UC'!$L401*'7. INPUT O&amp;N UC'!$M401</f>
        <v>0</v>
      </c>
      <c r="V190" s="297">
        <f>V$76*'7. INPUT O&amp;N UC'!$L401*'7. INPUT O&amp;N UC'!$M401</f>
        <v>0</v>
      </c>
      <c r="W190" s="297">
        <f>W$76*'7. INPUT O&amp;N UC'!$L401*'7. INPUT O&amp;N UC'!$M401</f>
        <v>0</v>
      </c>
      <c r="X190" s="297">
        <f>X$76*'7. INPUT O&amp;N UC'!$L401*'7. INPUT O&amp;N UC'!$M401</f>
        <v>0</v>
      </c>
      <c r="Y190" s="297">
        <f>Y$76*'7. INPUT O&amp;N UC'!$L401*'7. INPUT O&amp;N UC'!$M401</f>
        <v>0</v>
      </c>
      <c r="Z190" s="297">
        <f>Z$76*'7. INPUT O&amp;N UC'!$L401*'7. INPUT O&amp;N UC'!$M401</f>
        <v>0</v>
      </c>
      <c r="AA190" s="297">
        <f>AA$76*'7. INPUT O&amp;N UC'!$L401*'7. INPUT O&amp;N UC'!$M401</f>
        <v>0</v>
      </c>
      <c r="AB190" s="297">
        <f>AB$76*'7. INPUT O&amp;N UC'!$L401*'7. INPUT O&amp;N UC'!$M401</f>
        <v>0</v>
      </c>
      <c r="AC190" s="297">
        <f>AC$76*'7. INPUT O&amp;N UC'!$L401*'7. INPUT O&amp;N UC'!$M401</f>
        <v>0</v>
      </c>
      <c r="AD190" s="297">
        <f>AD$76*'7. INPUT O&amp;N UC'!$L401*'7. INPUT O&amp;N UC'!$M401</f>
        <v>0</v>
      </c>
      <c r="AE190" s="297">
        <f>AE$76*'7. INPUT O&amp;N UC'!$L401*'7. INPUT O&amp;N UC'!$M401</f>
        <v>0</v>
      </c>
      <c r="AF190" s="297">
        <f>AF$76*'7. INPUT O&amp;N UC'!$L401*'7. INPUT O&amp;N UC'!$M401</f>
        <v>0</v>
      </c>
      <c r="AG190" s="297">
        <f>AG$76*'7. INPUT O&amp;N UC'!$L401*'7. INPUT O&amp;N UC'!$M401</f>
        <v>0</v>
      </c>
      <c r="AH190" s="297">
        <f>AH$76*'7. INPUT O&amp;N UC'!$L401*'7. INPUT O&amp;N UC'!$M401</f>
        <v>0</v>
      </c>
      <c r="AI190" s="297">
        <f>AI$76*'7. INPUT O&amp;N UC'!$L401*'7. INPUT O&amp;N UC'!$M401</f>
        <v>0</v>
      </c>
      <c r="AJ190" s="297">
        <f>AJ$76*'7. INPUT O&amp;N UC'!$L401*'7. INPUT O&amp;N UC'!$M401</f>
        <v>0</v>
      </c>
      <c r="AK190" s="297">
        <f>AK$76*'7. INPUT O&amp;N UC'!$L401*'7. INPUT O&amp;N UC'!$M401</f>
        <v>0</v>
      </c>
      <c r="AL190" s="297">
        <f>AL$76*'7. INPUT O&amp;N UC'!$L401*'7. INPUT O&amp;N UC'!$M401</f>
        <v>0</v>
      </c>
      <c r="AM190" s="297">
        <f>AM$76*'7. INPUT O&amp;N UC'!$L401*'7. INPUT O&amp;N UC'!$M401</f>
        <v>0</v>
      </c>
      <c r="AN190" s="297">
        <f>AN$76*'7. INPUT O&amp;N UC'!$L401*'7. INPUT O&amp;N UC'!$M401</f>
        <v>0</v>
      </c>
      <c r="AO190" s="297">
        <f>AO$76*'7. INPUT O&amp;N UC'!$L401*'7. INPUT O&amp;N UC'!$M401</f>
        <v>0</v>
      </c>
      <c r="AP190" s="297">
        <f>AP$76*'7. INPUT O&amp;N UC'!$L401*'7. INPUT O&amp;N UC'!$M401</f>
        <v>0</v>
      </c>
      <c r="AQ190" s="297">
        <f>AQ$76*'7. INPUT O&amp;N UC'!$L401*'7. INPUT O&amp;N UC'!$M401</f>
        <v>0</v>
      </c>
      <c r="AR190" s="297">
        <f>AR$76*'7. INPUT O&amp;N UC'!$L401*'7. INPUT O&amp;N UC'!$M401</f>
        <v>0</v>
      </c>
      <c r="AS190" s="297">
        <f>AS$76*'7. INPUT O&amp;N UC'!$L401*'7. INPUT O&amp;N UC'!$M401</f>
        <v>0</v>
      </c>
      <c r="AT190" s="297">
        <f>AT$76*'7. INPUT O&amp;N UC'!$L401*'7. INPUT O&amp;N UC'!$M401</f>
        <v>0</v>
      </c>
      <c r="AU190" s="297">
        <f>AU$76*'7. INPUT O&amp;N UC'!$L401*'7. INPUT O&amp;N UC'!$M401</f>
        <v>0</v>
      </c>
      <c r="AV190" s="297">
        <f>AV$76*'7. INPUT O&amp;N UC'!$L401*'7. INPUT O&amp;N UC'!$M401</f>
        <v>0</v>
      </c>
      <c r="AW190" s="297">
        <f>AW$76*'7. INPUT O&amp;N UC'!$L401*'7. INPUT O&amp;N UC'!$M401</f>
        <v>0</v>
      </c>
      <c r="AX190" s="297">
        <f>AX$76*'7. INPUT O&amp;N UC'!$L401*'7. INPUT O&amp;N UC'!$M401</f>
        <v>0</v>
      </c>
      <c r="AY190" s="297">
        <f>AY$76*'7. INPUT O&amp;N UC'!$L401*'7. INPUT O&amp;N UC'!$M401</f>
        <v>0</v>
      </c>
      <c r="AZ190" s="297">
        <f>AZ$76*'7. INPUT O&amp;N UC'!$L401*'7. INPUT O&amp;N UC'!$M401</f>
        <v>0</v>
      </c>
      <c r="BA190" s="297">
        <f>BA$76*'7. INPUT O&amp;N UC'!$L401*'7. INPUT O&amp;N UC'!$M401</f>
        <v>0</v>
      </c>
      <c r="BB190" s="297">
        <f>BB$76*'7. INPUT O&amp;N UC'!$L401*'7. INPUT O&amp;N UC'!$M401</f>
        <v>0</v>
      </c>
      <c r="BC190" s="297">
        <f>BC$76*'7. INPUT O&amp;N UC'!$L401*'7. INPUT O&amp;N UC'!$M401</f>
        <v>0</v>
      </c>
      <c r="BD190" s="297">
        <f>BD$76*'7. INPUT O&amp;N UC'!$L401*'7. INPUT O&amp;N UC'!$M401</f>
        <v>0</v>
      </c>
      <c r="BE190" s="297">
        <f>BE$76*'7. INPUT O&amp;N UC'!$L401*'7. INPUT O&amp;N UC'!$M401</f>
        <v>0</v>
      </c>
      <c r="BF190" s="297">
        <f>BF$76*'7. INPUT O&amp;N UC'!$L401*'7. INPUT O&amp;N UC'!$M401</f>
        <v>0</v>
      </c>
      <c r="BG190" s="297">
        <f>BG$76*'7. INPUT O&amp;N UC'!$L401*'7. INPUT O&amp;N UC'!$M401</f>
        <v>0</v>
      </c>
      <c r="BH190" s="297">
        <f>BH$76*'7. INPUT O&amp;N UC'!$L401*'7. INPUT O&amp;N UC'!$M401</f>
        <v>0</v>
      </c>
      <c r="BI190" s="297">
        <f>BI$76*'7. INPUT O&amp;N UC'!$L401*'7. INPUT O&amp;N UC'!$M401</f>
        <v>0</v>
      </c>
      <c r="BJ190" s="297">
        <f>BJ$76*'7. INPUT O&amp;N UC'!$L401*'7. INPUT O&amp;N UC'!$M401</f>
        <v>0</v>
      </c>
      <c r="BK190" s="297">
        <f>BK$76*'7. INPUT O&amp;N UC'!$L401*'7. INPUT O&amp;N UC'!$M401</f>
        <v>0</v>
      </c>
      <c r="BL190" s="297">
        <f>BL$76*'7. INPUT O&amp;N UC'!$L401*'7. INPUT O&amp;N UC'!$M401</f>
        <v>0</v>
      </c>
      <c r="BM190" s="297">
        <f>BM$76*'7. INPUT O&amp;N UC'!$L401*'7. INPUT O&amp;N UC'!$M401</f>
        <v>0</v>
      </c>
      <c r="BN190" s="297">
        <f>BN$76*'7. INPUT O&amp;N UC'!$L401*'7. INPUT O&amp;N UC'!$M401</f>
        <v>0</v>
      </c>
      <c r="BO190" s="297">
        <f>BO$76*'7. INPUT O&amp;N UC'!$L401*'7. INPUT O&amp;N UC'!$M401</f>
        <v>0</v>
      </c>
      <c r="BP190" s="297">
        <f>BP$76*'7. INPUT O&amp;N UC'!$L401*'7. INPUT O&amp;N UC'!$M401</f>
        <v>0</v>
      </c>
      <c r="BQ190" s="297">
        <f>BQ$76*'7. INPUT O&amp;N UC'!$L401*'7. INPUT O&amp;N UC'!$M401</f>
        <v>0</v>
      </c>
      <c r="BR190" s="297">
        <f>BR$76*'7. INPUT O&amp;N UC'!$L401*'7. INPUT O&amp;N UC'!$M401</f>
        <v>0</v>
      </c>
      <c r="BS190" s="297">
        <f>BS$76*'7. INPUT O&amp;N UC'!$L401*'7. INPUT O&amp;N UC'!$M401</f>
        <v>0</v>
      </c>
    </row>
    <row r="191" spans="2:71" s="84" customFormat="1" ht="16">
      <c r="B191" s="354" t="str">
        <f>'7. INPUT O&amp;N UC'!C403</f>
        <v>7.3</v>
      </c>
      <c r="C191" s="354" t="str">
        <f>'7. INPUT O&amp;N UC'!D403</f>
        <v xml:space="preserve">O&amp;N UC - Customer - Opex </v>
      </c>
      <c r="D191"/>
      <c r="E191" s="293">
        <f t="shared" si="123"/>
        <v>951593.0427692309</v>
      </c>
      <c r="F191" s="293">
        <f t="shared" si="124"/>
        <v>194088.46153846156</v>
      </c>
      <c r="G191" s="293">
        <f t="shared" si="125"/>
        <v>380071.10769230779</v>
      </c>
      <c r="H191" s="293">
        <f t="shared" si="126"/>
        <v>377433.47353846161</v>
      </c>
      <c r="I191" s="293">
        <f t="shared" si="127"/>
        <v>0</v>
      </c>
      <c r="J191" s="293">
        <f t="shared" si="128"/>
        <v>0</v>
      </c>
      <c r="K191"/>
      <c r="L191" s="294">
        <f t="shared" ref="L191:AQ191" si="129">L192+L194+L205+L193</f>
        <v>0</v>
      </c>
      <c r="M191" s="294">
        <f t="shared" si="129"/>
        <v>0</v>
      </c>
      <c r="N191" s="294">
        <f t="shared" si="129"/>
        <v>0</v>
      </c>
      <c r="O191" s="294">
        <f t="shared" si="129"/>
        <v>0</v>
      </c>
      <c r="P191" s="294">
        <f t="shared" si="129"/>
        <v>11538.461538461539</v>
      </c>
      <c r="Q191" s="294">
        <f t="shared" si="129"/>
        <v>11538.461538461539</v>
      </c>
      <c r="R191" s="294">
        <f t="shared" si="129"/>
        <v>11538.461538461539</v>
      </c>
      <c r="S191" s="294">
        <f t="shared" si="129"/>
        <v>31894.61538461539</v>
      </c>
      <c r="T191" s="294">
        <f t="shared" si="129"/>
        <v>31894.61538461539</v>
      </c>
      <c r="U191" s="294">
        <f t="shared" si="129"/>
        <v>31894.61538461539</v>
      </c>
      <c r="V191" s="294">
        <f t="shared" si="129"/>
        <v>31894.61538461539</v>
      </c>
      <c r="W191" s="294">
        <f t="shared" si="129"/>
        <v>31894.61538461539</v>
      </c>
      <c r="X191" s="294">
        <f t="shared" si="129"/>
        <v>31672.59230769231</v>
      </c>
      <c r="Y191" s="294">
        <f t="shared" si="129"/>
        <v>31672.59230769231</v>
      </c>
      <c r="Z191" s="294">
        <f t="shared" si="129"/>
        <v>31672.59230769231</v>
      </c>
      <c r="AA191" s="294">
        <f t="shared" si="129"/>
        <v>31672.59230769231</v>
      </c>
      <c r="AB191" s="294">
        <f t="shared" si="129"/>
        <v>31672.59230769231</v>
      </c>
      <c r="AC191" s="294">
        <f t="shared" si="129"/>
        <v>31672.59230769231</v>
      </c>
      <c r="AD191" s="294">
        <f t="shared" si="129"/>
        <v>31672.59230769231</v>
      </c>
      <c r="AE191" s="294">
        <f t="shared" si="129"/>
        <v>31672.59230769231</v>
      </c>
      <c r="AF191" s="294">
        <f t="shared" si="129"/>
        <v>31672.59230769231</v>
      </c>
      <c r="AG191" s="294">
        <f t="shared" si="129"/>
        <v>31672.59230769231</v>
      </c>
      <c r="AH191" s="294">
        <f t="shared" si="129"/>
        <v>31672.59230769231</v>
      </c>
      <c r="AI191" s="294">
        <f t="shared" si="129"/>
        <v>31672.59230769231</v>
      </c>
      <c r="AJ191" s="294">
        <f t="shared" si="129"/>
        <v>31452.789461538461</v>
      </c>
      <c r="AK191" s="294">
        <f t="shared" si="129"/>
        <v>31452.789461538461</v>
      </c>
      <c r="AL191" s="294">
        <f t="shared" si="129"/>
        <v>31452.789461538461</v>
      </c>
      <c r="AM191" s="294">
        <f t="shared" si="129"/>
        <v>31452.789461538461</v>
      </c>
      <c r="AN191" s="294">
        <f t="shared" si="129"/>
        <v>31452.789461538461</v>
      </c>
      <c r="AO191" s="294">
        <f t="shared" si="129"/>
        <v>31452.789461538461</v>
      </c>
      <c r="AP191" s="294">
        <f t="shared" si="129"/>
        <v>31452.789461538461</v>
      </c>
      <c r="AQ191" s="294">
        <f t="shared" si="129"/>
        <v>31452.789461538461</v>
      </c>
      <c r="AR191" s="294">
        <f t="shared" ref="AR191:BS191" si="130">AR192+AR194+AR205+AR193</f>
        <v>31452.789461538461</v>
      </c>
      <c r="AS191" s="294">
        <f t="shared" si="130"/>
        <v>31452.789461538461</v>
      </c>
      <c r="AT191" s="294">
        <f t="shared" si="130"/>
        <v>31452.789461538461</v>
      </c>
      <c r="AU191" s="294">
        <f t="shared" si="130"/>
        <v>31452.789461538461</v>
      </c>
      <c r="AV191" s="294">
        <f t="shared" si="130"/>
        <v>0</v>
      </c>
      <c r="AW191" s="294">
        <f t="shared" si="130"/>
        <v>0</v>
      </c>
      <c r="AX191" s="294">
        <f t="shared" si="130"/>
        <v>0</v>
      </c>
      <c r="AY191" s="294">
        <f t="shared" si="130"/>
        <v>0</v>
      </c>
      <c r="AZ191" s="294">
        <f t="shared" si="130"/>
        <v>0</v>
      </c>
      <c r="BA191" s="294">
        <f t="shared" si="130"/>
        <v>0</v>
      </c>
      <c r="BB191" s="294">
        <f t="shared" si="130"/>
        <v>0</v>
      </c>
      <c r="BC191" s="294">
        <f t="shared" si="130"/>
        <v>0</v>
      </c>
      <c r="BD191" s="294">
        <f t="shared" si="130"/>
        <v>0</v>
      </c>
      <c r="BE191" s="294">
        <f t="shared" si="130"/>
        <v>0</v>
      </c>
      <c r="BF191" s="294">
        <f t="shared" si="130"/>
        <v>0</v>
      </c>
      <c r="BG191" s="294">
        <f t="shared" si="130"/>
        <v>0</v>
      </c>
      <c r="BH191" s="294">
        <f t="shared" si="130"/>
        <v>0</v>
      </c>
      <c r="BI191" s="294">
        <f t="shared" si="130"/>
        <v>0</v>
      </c>
      <c r="BJ191" s="294">
        <f t="shared" si="130"/>
        <v>0</v>
      </c>
      <c r="BK191" s="294">
        <f t="shared" si="130"/>
        <v>0</v>
      </c>
      <c r="BL191" s="294">
        <f t="shared" si="130"/>
        <v>0</v>
      </c>
      <c r="BM191" s="294">
        <f t="shared" si="130"/>
        <v>0</v>
      </c>
      <c r="BN191" s="294">
        <f t="shared" si="130"/>
        <v>0</v>
      </c>
      <c r="BO191" s="294">
        <f t="shared" si="130"/>
        <v>0</v>
      </c>
      <c r="BP191" s="294">
        <f t="shared" si="130"/>
        <v>0</v>
      </c>
      <c r="BQ191" s="294">
        <f t="shared" si="130"/>
        <v>0</v>
      </c>
      <c r="BR191" s="294">
        <f t="shared" si="130"/>
        <v>0</v>
      </c>
      <c r="BS191" s="294">
        <f t="shared" si="130"/>
        <v>0</v>
      </c>
    </row>
    <row r="192" spans="2:71" s="79" customFormat="1" outlineLevel="1">
      <c r="B192" s="364" t="str">
        <f>'7. INPUT O&amp;N UC'!D405</f>
        <v>7.3.1</v>
      </c>
      <c r="C192" s="364" t="str">
        <f>'7. INPUT O&amp;N UC'!E405</f>
        <v>O&amp;N UC - Customer - Opex  Excl. Pull Through</v>
      </c>
      <c r="D192"/>
      <c r="E192" s="295">
        <f t="shared" si="123"/>
        <v>951593.0427692309</v>
      </c>
      <c r="F192" s="295">
        <f t="shared" si="124"/>
        <v>194088.46153846156</v>
      </c>
      <c r="G192" s="295">
        <f t="shared" si="125"/>
        <v>380071.10769230779</v>
      </c>
      <c r="H192" s="295">
        <f t="shared" si="126"/>
        <v>377433.47353846161</v>
      </c>
      <c r="I192" s="295">
        <f t="shared" si="127"/>
        <v>0</v>
      </c>
      <c r="J192" s="295">
        <f t="shared" si="128"/>
        <v>0</v>
      </c>
      <c r="K192"/>
      <c r="L192" s="295">
        <f>'13. NTT BC'!L379</f>
        <v>0</v>
      </c>
      <c r="M192" s="295">
        <f>'13. NTT BC'!M379</f>
        <v>0</v>
      </c>
      <c r="N192" s="295">
        <f>'13. NTT BC'!N379</f>
        <v>0</v>
      </c>
      <c r="O192" s="295">
        <f>'13. NTT BC'!O379</f>
        <v>0</v>
      </c>
      <c r="P192" s="295">
        <f>'13. NTT BC'!P379</f>
        <v>11538.461538461539</v>
      </c>
      <c r="Q192" s="295">
        <f>'13. NTT BC'!Q379</f>
        <v>11538.461538461539</v>
      </c>
      <c r="R192" s="295">
        <f>'13. NTT BC'!R379</f>
        <v>11538.461538461539</v>
      </c>
      <c r="S192" s="295">
        <f>'13. NTT BC'!S379</f>
        <v>31894.61538461539</v>
      </c>
      <c r="T192" s="295">
        <f>'13. NTT BC'!T379</f>
        <v>31894.61538461539</v>
      </c>
      <c r="U192" s="295">
        <f>'13. NTT BC'!U379</f>
        <v>31894.61538461539</v>
      </c>
      <c r="V192" s="295">
        <f>'13. NTT BC'!V379</f>
        <v>31894.61538461539</v>
      </c>
      <c r="W192" s="295">
        <f>'13. NTT BC'!W379</f>
        <v>31894.61538461539</v>
      </c>
      <c r="X192" s="295">
        <f>'13. NTT BC'!X379</f>
        <v>31672.59230769231</v>
      </c>
      <c r="Y192" s="295">
        <f>'13. NTT BC'!Y379</f>
        <v>31672.59230769231</v>
      </c>
      <c r="Z192" s="295">
        <f>'13. NTT BC'!Z379</f>
        <v>31672.59230769231</v>
      </c>
      <c r="AA192" s="295">
        <f>'13. NTT BC'!AA379</f>
        <v>31672.59230769231</v>
      </c>
      <c r="AB192" s="295">
        <f>'13. NTT BC'!AB379</f>
        <v>31672.59230769231</v>
      </c>
      <c r="AC192" s="295">
        <f>'13. NTT BC'!AC379</f>
        <v>31672.59230769231</v>
      </c>
      <c r="AD192" s="295">
        <f>'13. NTT BC'!AD379</f>
        <v>31672.59230769231</v>
      </c>
      <c r="AE192" s="295">
        <f>'13. NTT BC'!AE379</f>
        <v>31672.59230769231</v>
      </c>
      <c r="AF192" s="295">
        <f>'13. NTT BC'!AF379</f>
        <v>31672.59230769231</v>
      </c>
      <c r="AG192" s="295">
        <f>'13. NTT BC'!AG379</f>
        <v>31672.59230769231</v>
      </c>
      <c r="AH192" s="295">
        <f>'13. NTT BC'!AH379</f>
        <v>31672.59230769231</v>
      </c>
      <c r="AI192" s="295">
        <f>'13. NTT BC'!AI379</f>
        <v>31672.59230769231</v>
      </c>
      <c r="AJ192" s="295">
        <f>'13. NTT BC'!AJ379</f>
        <v>31452.789461538461</v>
      </c>
      <c r="AK192" s="295">
        <f>'13. NTT BC'!AK379</f>
        <v>31452.789461538461</v>
      </c>
      <c r="AL192" s="295">
        <f>'13. NTT BC'!AL379</f>
        <v>31452.789461538461</v>
      </c>
      <c r="AM192" s="295">
        <f>'13. NTT BC'!AM379</f>
        <v>31452.789461538461</v>
      </c>
      <c r="AN192" s="295">
        <f>'13. NTT BC'!AN379</f>
        <v>31452.789461538461</v>
      </c>
      <c r="AO192" s="295">
        <f>'13. NTT BC'!AO379</f>
        <v>31452.789461538461</v>
      </c>
      <c r="AP192" s="295">
        <f>'13. NTT BC'!AP379</f>
        <v>31452.789461538461</v>
      </c>
      <c r="AQ192" s="295">
        <f>'13. NTT BC'!AQ379</f>
        <v>31452.789461538461</v>
      </c>
      <c r="AR192" s="295">
        <f>'13. NTT BC'!AR379</f>
        <v>31452.789461538461</v>
      </c>
      <c r="AS192" s="295">
        <f>'13. NTT BC'!AS379</f>
        <v>31452.789461538461</v>
      </c>
      <c r="AT192" s="295">
        <f>'13. NTT BC'!AT379</f>
        <v>31452.789461538461</v>
      </c>
      <c r="AU192" s="295">
        <f>'13. NTT BC'!AU379</f>
        <v>31452.789461538461</v>
      </c>
      <c r="AV192" s="295">
        <f>'13. NTT BC'!AV379</f>
        <v>0</v>
      </c>
      <c r="AW192" s="295">
        <f>'13. NTT BC'!AW379</f>
        <v>0</v>
      </c>
      <c r="AX192" s="295">
        <f>'13. NTT BC'!AX379</f>
        <v>0</v>
      </c>
      <c r="AY192" s="295">
        <f>'13. NTT BC'!AY379</f>
        <v>0</v>
      </c>
      <c r="AZ192" s="295">
        <f>'13. NTT BC'!AZ379</f>
        <v>0</v>
      </c>
      <c r="BA192" s="295">
        <f>'13. NTT BC'!BA379</f>
        <v>0</v>
      </c>
      <c r="BB192" s="295">
        <f>'13. NTT BC'!BB379</f>
        <v>0</v>
      </c>
      <c r="BC192" s="295">
        <f>'13. NTT BC'!BC379</f>
        <v>0</v>
      </c>
      <c r="BD192" s="295">
        <f>'13. NTT BC'!BD379</f>
        <v>0</v>
      </c>
      <c r="BE192" s="295">
        <f>'13. NTT BC'!BE379</f>
        <v>0</v>
      </c>
      <c r="BF192" s="295">
        <f>'13. NTT BC'!BF379</f>
        <v>0</v>
      </c>
      <c r="BG192" s="295">
        <f>'13. NTT BC'!BG379</f>
        <v>0</v>
      </c>
      <c r="BH192" s="295">
        <f>'13. NTT BC'!BH379</f>
        <v>0</v>
      </c>
      <c r="BI192" s="295">
        <f>'13. NTT BC'!BI379</f>
        <v>0</v>
      </c>
      <c r="BJ192" s="295">
        <f>'13. NTT BC'!BJ379</f>
        <v>0</v>
      </c>
      <c r="BK192" s="295">
        <f>'13. NTT BC'!BK379</f>
        <v>0</v>
      </c>
      <c r="BL192" s="295">
        <f>'13. NTT BC'!BL379</f>
        <v>0</v>
      </c>
      <c r="BM192" s="295">
        <f>'13. NTT BC'!BM379</f>
        <v>0</v>
      </c>
      <c r="BN192" s="295">
        <f>'13. NTT BC'!BN379</f>
        <v>0</v>
      </c>
      <c r="BO192" s="295">
        <f>'13. NTT BC'!BO379</f>
        <v>0</v>
      </c>
      <c r="BP192" s="295">
        <f>'13. NTT BC'!BP379</f>
        <v>0</v>
      </c>
      <c r="BQ192" s="295">
        <f>'13. NTT BC'!BQ379</f>
        <v>0</v>
      </c>
      <c r="BR192" s="295">
        <f>'13. NTT BC'!BR379</f>
        <v>0</v>
      </c>
      <c r="BS192" s="295">
        <f>'13. NTT BC'!BS379</f>
        <v>0</v>
      </c>
    </row>
    <row r="193" spans="2:73" s="79" customFormat="1" outlineLevel="1">
      <c r="B193" s="352" t="str">
        <f>'7. INPUT O&amp;N UC'!D407</f>
        <v>7.3.2</v>
      </c>
      <c r="C193" s="352" t="str">
        <f>'7. INPUT O&amp;N UC'!E407</f>
        <v>O&amp;N UC - Customer - Opex  Incl. Pull Through</v>
      </c>
      <c r="D193"/>
      <c r="E193" s="296">
        <f t="shared" si="123"/>
        <v>0</v>
      </c>
      <c r="F193" s="296">
        <f t="shared" si="124"/>
        <v>0</v>
      </c>
      <c r="G193" s="296">
        <f t="shared" si="125"/>
        <v>0</v>
      </c>
      <c r="H193" s="296">
        <f t="shared" si="126"/>
        <v>0</v>
      </c>
      <c r="I193" s="296">
        <f t="shared" si="127"/>
        <v>0</v>
      </c>
      <c r="J193" s="296">
        <f t="shared" si="128"/>
        <v>0</v>
      </c>
      <c r="K193"/>
      <c r="L193" s="296">
        <f>'13. NTT BC'!L422</f>
        <v>0</v>
      </c>
      <c r="M193" s="296">
        <f>'13. NTT BC'!M422</f>
        <v>0</v>
      </c>
      <c r="N193" s="296">
        <f>'13. NTT BC'!N422</f>
        <v>0</v>
      </c>
      <c r="O193" s="296">
        <f>'13. NTT BC'!O422</f>
        <v>0</v>
      </c>
      <c r="P193" s="296">
        <f>'13. NTT BC'!P422</f>
        <v>0</v>
      </c>
      <c r="Q193" s="296">
        <f>'13. NTT BC'!Q422</f>
        <v>0</v>
      </c>
      <c r="R193" s="296">
        <f>'13. NTT BC'!R422</f>
        <v>0</v>
      </c>
      <c r="S193" s="296">
        <f>'13. NTT BC'!S422</f>
        <v>0</v>
      </c>
      <c r="T193" s="296">
        <f>'13. NTT BC'!T422</f>
        <v>0</v>
      </c>
      <c r="U193" s="296">
        <f>'13. NTT BC'!U422</f>
        <v>0</v>
      </c>
      <c r="V193" s="296">
        <f>'13. NTT BC'!V422</f>
        <v>0</v>
      </c>
      <c r="W193" s="296">
        <f>'13. NTT BC'!W422</f>
        <v>0</v>
      </c>
      <c r="X193" s="296">
        <f>'13. NTT BC'!X422</f>
        <v>0</v>
      </c>
      <c r="Y193" s="296">
        <f>'13. NTT BC'!Y422</f>
        <v>0</v>
      </c>
      <c r="Z193" s="296">
        <f>'13. NTT BC'!Z422</f>
        <v>0</v>
      </c>
      <c r="AA193" s="296">
        <f>'13. NTT BC'!AA422</f>
        <v>0</v>
      </c>
      <c r="AB193" s="296">
        <f>'13. NTT BC'!AB422</f>
        <v>0</v>
      </c>
      <c r="AC193" s="296">
        <f>'13. NTT BC'!AC422</f>
        <v>0</v>
      </c>
      <c r="AD193" s="296">
        <f>'13. NTT BC'!AD422</f>
        <v>0</v>
      </c>
      <c r="AE193" s="296">
        <f>'13. NTT BC'!AE422</f>
        <v>0</v>
      </c>
      <c r="AF193" s="296">
        <f>'13. NTT BC'!AF422</f>
        <v>0</v>
      </c>
      <c r="AG193" s="296">
        <f>'13. NTT BC'!AG422</f>
        <v>0</v>
      </c>
      <c r="AH193" s="296">
        <f>'13. NTT BC'!AH422</f>
        <v>0</v>
      </c>
      <c r="AI193" s="296">
        <f>'13. NTT BC'!AI422</f>
        <v>0</v>
      </c>
      <c r="AJ193" s="296">
        <f>'13. NTT BC'!AJ422</f>
        <v>0</v>
      </c>
      <c r="AK193" s="296">
        <f>'13. NTT BC'!AK422</f>
        <v>0</v>
      </c>
      <c r="AL193" s="296">
        <f>'13. NTT BC'!AL422</f>
        <v>0</v>
      </c>
      <c r="AM193" s="296">
        <f>'13. NTT BC'!AM422</f>
        <v>0</v>
      </c>
      <c r="AN193" s="296">
        <f>'13. NTT BC'!AN422</f>
        <v>0</v>
      </c>
      <c r="AO193" s="296">
        <f>'13. NTT BC'!AO422</f>
        <v>0</v>
      </c>
      <c r="AP193" s="296">
        <f>'13. NTT BC'!AP422</f>
        <v>0</v>
      </c>
      <c r="AQ193" s="296">
        <f>'13. NTT BC'!AQ422</f>
        <v>0</v>
      </c>
      <c r="AR193" s="296">
        <f>'13. NTT BC'!AR422</f>
        <v>0</v>
      </c>
      <c r="AS193" s="296">
        <f>'13. NTT BC'!AS422</f>
        <v>0</v>
      </c>
      <c r="AT193" s="296">
        <f>'13. NTT BC'!AT422</f>
        <v>0</v>
      </c>
      <c r="AU193" s="296">
        <f>'13. NTT BC'!AU422</f>
        <v>0</v>
      </c>
      <c r="AV193" s="296">
        <f>'13. NTT BC'!AV422</f>
        <v>0</v>
      </c>
      <c r="AW193" s="296">
        <f>'13. NTT BC'!AW422</f>
        <v>0</v>
      </c>
      <c r="AX193" s="296">
        <f>'13. NTT BC'!AX422</f>
        <v>0</v>
      </c>
      <c r="AY193" s="296">
        <f>'13. NTT BC'!AY422</f>
        <v>0</v>
      </c>
      <c r="AZ193" s="296">
        <f>'13. NTT BC'!AZ422</f>
        <v>0</v>
      </c>
      <c r="BA193" s="296">
        <f>'13. NTT BC'!BA422</f>
        <v>0</v>
      </c>
      <c r="BB193" s="296">
        <f>'13. NTT BC'!BB422</f>
        <v>0</v>
      </c>
      <c r="BC193" s="296">
        <f>'13. NTT BC'!BC422</f>
        <v>0</v>
      </c>
      <c r="BD193" s="296">
        <f>'13. NTT BC'!BD422</f>
        <v>0</v>
      </c>
      <c r="BE193" s="296">
        <f>'13. NTT BC'!BE422</f>
        <v>0</v>
      </c>
      <c r="BF193" s="296">
        <f>'13. NTT BC'!BF422</f>
        <v>0</v>
      </c>
      <c r="BG193" s="296">
        <f>'13. NTT BC'!BG422</f>
        <v>0</v>
      </c>
      <c r="BH193" s="296">
        <f>'13. NTT BC'!BH422</f>
        <v>0</v>
      </c>
      <c r="BI193" s="296">
        <f>'13. NTT BC'!BI422</f>
        <v>0</v>
      </c>
      <c r="BJ193" s="296">
        <f>'13. NTT BC'!BJ422</f>
        <v>0</v>
      </c>
      <c r="BK193" s="296">
        <f>'13. NTT BC'!BK422</f>
        <v>0</v>
      </c>
      <c r="BL193" s="296">
        <f>'13. NTT BC'!BL422</f>
        <v>0</v>
      </c>
      <c r="BM193" s="296">
        <f>'13. NTT BC'!BM422</f>
        <v>0</v>
      </c>
      <c r="BN193" s="296">
        <f>'13. NTT BC'!BN422</f>
        <v>0</v>
      </c>
      <c r="BO193" s="296">
        <f>'13. NTT BC'!BO422</f>
        <v>0</v>
      </c>
      <c r="BP193" s="296">
        <f>'13. NTT BC'!BP422</f>
        <v>0</v>
      </c>
      <c r="BQ193" s="296">
        <f>'13. NTT BC'!BQ422</f>
        <v>0</v>
      </c>
      <c r="BR193" s="296">
        <f>'13. NTT BC'!BR422</f>
        <v>0</v>
      </c>
      <c r="BS193" s="296">
        <f>'13. NTT BC'!BS422</f>
        <v>0</v>
      </c>
    </row>
    <row r="194" spans="2:73" s="79" customFormat="1" outlineLevel="1">
      <c r="B194" s="352" t="str">
        <f>'7. INPUT O&amp;N UC'!D409</f>
        <v>7.3.3</v>
      </c>
      <c r="C194" s="352" t="str">
        <f>'7. INPUT O&amp;N UC'!E409</f>
        <v>O&amp;N UC - Customer - Opex  Procured from outside NTT</v>
      </c>
      <c r="D194"/>
      <c r="E194" s="296">
        <f t="shared" si="123"/>
        <v>0</v>
      </c>
      <c r="F194" s="296">
        <f t="shared" si="124"/>
        <v>0</v>
      </c>
      <c r="G194" s="296">
        <f t="shared" si="125"/>
        <v>0</v>
      </c>
      <c r="H194" s="296">
        <f t="shared" si="126"/>
        <v>0</v>
      </c>
      <c r="I194" s="296">
        <f t="shared" si="127"/>
        <v>0</v>
      </c>
      <c r="J194" s="296">
        <f t="shared" si="128"/>
        <v>0</v>
      </c>
      <c r="K194"/>
      <c r="L194" s="296">
        <f t="shared" ref="L194:AQ194" si="131">SUM(L195:L204)</f>
        <v>0</v>
      </c>
      <c r="M194" s="296">
        <f t="shared" si="131"/>
        <v>0</v>
      </c>
      <c r="N194" s="296">
        <f t="shared" si="131"/>
        <v>0</v>
      </c>
      <c r="O194" s="296">
        <f t="shared" si="131"/>
        <v>0</v>
      </c>
      <c r="P194" s="296">
        <f t="shared" si="131"/>
        <v>0</v>
      </c>
      <c r="Q194" s="296">
        <f t="shared" si="131"/>
        <v>0</v>
      </c>
      <c r="R194" s="296">
        <f t="shared" si="131"/>
        <v>0</v>
      </c>
      <c r="S194" s="296">
        <f t="shared" si="131"/>
        <v>0</v>
      </c>
      <c r="T194" s="296">
        <f t="shared" si="131"/>
        <v>0</v>
      </c>
      <c r="U194" s="296">
        <f t="shared" si="131"/>
        <v>0</v>
      </c>
      <c r="V194" s="296">
        <f t="shared" si="131"/>
        <v>0</v>
      </c>
      <c r="W194" s="296">
        <f t="shared" si="131"/>
        <v>0</v>
      </c>
      <c r="X194" s="296">
        <f t="shared" si="131"/>
        <v>0</v>
      </c>
      <c r="Y194" s="296">
        <f t="shared" si="131"/>
        <v>0</v>
      </c>
      <c r="Z194" s="296">
        <f t="shared" si="131"/>
        <v>0</v>
      </c>
      <c r="AA194" s="296">
        <f t="shared" si="131"/>
        <v>0</v>
      </c>
      <c r="AB194" s="296">
        <f t="shared" si="131"/>
        <v>0</v>
      </c>
      <c r="AC194" s="296">
        <f t="shared" si="131"/>
        <v>0</v>
      </c>
      <c r="AD194" s="296">
        <f t="shared" si="131"/>
        <v>0</v>
      </c>
      <c r="AE194" s="296">
        <f t="shared" si="131"/>
        <v>0</v>
      </c>
      <c r="AF194" s="296">
        <f t="shared" si="131"/>
        <v>0</v>
      </c>
      <c r="AG194" s="296">
        <f t="shared" si="131"/>
        <v>0</v>
      </c>
      <c r="AH194" s="296">
        <f t="shared" si="131"/>
        <v>0</v>
      </c>
      <c r="AI194" s="296">
        <f t="shared" si="131"/>
        <v>0</v>
      </c>
      <c r="AJ194" s="296">
        <f t="shared" si="131"/>
        <v>0</v>
      </c>
      <c r="AK194" s="296">
        <f t="shared" si="131"/>
        <v>0</v>
      </c>
      <c r="AL194" s="296">
        <f t="shared" si="131"/>
        <v>0</v>
      </c>
      <c r="AM194" s="296">
        <f t="shared" si="131"/>
        <v>0</v>
      </c>
      <c r="AN194" s="296">
        <f t="shared" si="131"/>
        <v>0</v>
      </c>
      <c r="AO194" s="296">
        <f t="shared" si="131"/>
        <v>0</v>
      </c>
      <c r="AP194" s="296">
        <f t="shared" si="131"/>
        <v>0</v>
      </c>
      <c r="AQ194" s="296">
        <f t="shared" si="131"/>
        <v>0</v>
      </c>
      <c r="AR194" s="296">
        <f t="shared" ref="AR194:BS194" si="132">SUM(AR195:AR204)</f>
        <v>0</v>
      </c>
      <c r="AS194" s="296">
        <f t="shared" si="132"/>
        <v>0</v>
      </c>
      <c r="AT194" s="296">
        <f t="shared" si="132"/>
        <v>0</v>
      </c>
      <c r="AU194" s="296">
        <f t="shared" si="132"/>
        <v>0</v>
      </c>
      <c r="AV194" s="296">
        <f t="shared" si="132"/>
        <v>0</v>
      </c>
      <c r="AW194" s="296">
        <f t="shared" si="132"/>
        <v>0</v>
      </c>
      <c r="AX194" s="296">
        <f t="shared" si="132"/>
        <v>0</v>
      </c>
      <c r="AY194" s="296">
        <f t="shared" si="132"/>
        <v>0</v>
      </c>
      <c r="AZ194" s="296">
        <f t="shared" si="132"/>
        <v>0</v>
      </c>
      <c r="BA194" s="296">
        <f t="shared" si="132"/>
        <v>0</v>
      </c>
      <c r="BB194" s="296">
        <f t="shared" si="132"/>
        <v>0</v>
      </c>
      <c r="BC194" s="296">
        <f t="shared" si="132"/>
        <v>0</v>
      </c>
      <c r="BD194" s="296">
        <f t="shared" si="132"/>
        <v>0</v>
      </c>
      <c r="BE194" s="296">
        <f t="shared" si="132"/>
        <v>0</v>
      </c>
      <c r="BF194" s="296">
        <f t="shared" si="132"/>
        <v>0</v>
      </c>
      <c r="BG194" s="296">
        <f t="shared" si="132"/>
        <v>0</v>
      </c>
      <c r="BH194" s="296">
        <f t="shared" si="132"/>
        <v>0</v>
      </c>
      <c r="BI194" s="296">
        <f t="shared" si="132"/>
        <v>0</v>
      </c>
      <c r="BJ194" s="296">
        <f t="shared" si="132"/>
        <v>0</v>
      </c>
      <c r="BK194" s="296">
        <f t="shared" si="132"/>
        <v>0</v>
      </c>
      <c r="BL194" s="296">
        <f t="shared" si="132"/>
        <v>0</v>
      </c>
      <c r="BM194" s="296">
        <f t="shared" si="132"/>
        <v>0</v>
      </c>
      <c r="BN194" s="296">
        <f t="shared" si="132"/>
        <v>0</v>
      </c>
      <c r="BO194" s="296">
        <f t="shared" si="132"/>
        <v>0</v>
      </c>
      <c r="BP194" s="296">
        <f t="shared" si="132"/>
        <v>0</v>
      </c>
      <c r="BQ194" s="296">
        <f t="shared" si="132"/>
        <v>0</v>
      </c>
      <c r="BR194" s="296">
        <f t="shared" si="132"/>
        <v>0</v>
      </c>
      <c r="BS194" s="296">
        <f t="shared" si="132"/>
        <v>0</v>
      </c>
    </row>
    <row r="195" spans="2:73" s="80" customFormat="1" outlineLevel="2">
      <c r="B195" s="367" t="str">
        <f>'7. INPUT O&amp;N UC'!D413</f>
        <v>O&amp;N UC-7.3.3-Item #1</v>
      </c>
      <c r="C195" s="367" t="e">
        <f>'7. INPUT O&amp;N UC'!#REF!</f>
        <v>#REF!</v>
      </c>
      <c r="D195"/>
      <c r="E195" s="297">
        <f t="shared" si="123"/>
        <v>0</v>
      </c>
      <c r="F195" s="297">
        <f t="shared" si="124"/>
        <v>0</v>
      </c>
      <c r="G195" s="297">
        <f t="shared" si="125"/>
        <v>0</v>
      </c>
      <c r="H195" s="297">
        <f t="shared" si="126"/>
        <v>0</v>
      </c>
      <c r="I195" s="297">
        <f t="shared" si="127"/>
        <v>0</v>
      </c>
      <c r="J195" s="297">
        <f t="shared" si="128"/>
        <v>0</v>
      </c>
      <c r="K195"/>
      <c r="L195" s="297">
        <f>L$77*'7. INPUT O&amp;N UC'!$L413*'7. INPUT O&amp;N UC'!$M413</f>
        <v>0</v>
      </c>
      <c r="M195" s="297">
        <f>M$77*'7. INPUT O&amp;N UC'!$L413*'7. INPUT O&amp;N UC'!$M413</f>
        <v>0</v>
      </c>
      <c r="N195" s="297">
        <f>N$77*'7. INPUT O&amp;N UC'!$L413*'7. INPUT O&amp;N UC'!$M413</f>
        <v>0</v>
      </c>
      <c r="O195" s="297">
        <f>O$77*'7. INPUT O&amp;N UC'!$L413*'7. INPUT O&amp;N UC'!$M413</f>
        <v>0</v>
      </c>
      <c r="P195" s="297">
        <f>P$77*'7. INPUT O&amp;N UC'!$L413*'7. INPUT O&amp;N UC'!$M413</f>
        <v>0</v>
      </c>
      <c r="Q195" s="297">
        <f>Q$77*'7. INPUT O&amp;N UC'!$L413*'7. INPUT O&amp;N UC'!$M413</f>
        <v>0</v>
      </c>
      <c r="R195" s="297">
        <f>R$77*'7. INPUT O&amp;N UC'!$L413*'7. INPUT O&amp;N UC'!$M413</f>
        <v>0</v>
      </c>
      <c r="S195" s="297">
        <f>S$77*'7. INPUT O&amp;N UC'!$L413*'7. INPUT O&amp;N UC'!$M413</f>
        <v>0</v>
      </c>
      <c r="T195" s="297">
        <f>T$77*'7. INPUT O&amp;N UC'!$L413*'7. INPUT O&amp;N UC'!$M413</f>
        <v>0</v>
      </c>
      <c r="U195" s="297">
        <f>U$77*'7. INPUT O&amp;N UC'!$L413*'7. INPUT O&amp;N UC'!$M413</f>
        <v>0</v>
      </c>
      <c r="V195" s="297">
        <f>V$77*'7. INPUT O&amp;N UC'!$L413*'7. INPUT O&amp;N UC'!$M413</f>
        <v>0</v>
      </c>
      <c r="W195" s="297">
        <f>W$77*'7. INPUT O&amp;N UC'!$L413*'7. INPUT O&amp;N UC'!$M413</f>
        <v>0</v>
      </c>
      <c r="X195" s="297">
        <f>X$77*'7. INPUT O&amp;N UC'!$L413*'7. INPUT O&amp;N UC'!$M413*(1+'7. INPUT O&amp;N UC'!$N413)</f>
        <v>0</v>
      </c>
      <c r="Y195" s="297">
        <f>Y$77*'7. INPUT O&amp;N UC'!$L413*'7. INPUT O&amp;N UC'!$M413*(1+'7. INPUT O&amp;N UC'!$N413)</f>
        <v>0</v>
      </c>
      <c r="Z195" s="297">
        <f>Z$77*'7. INPUT O&amp;N UC'!$L413*'7. INPUT O&amp;N UC'!$M413*(1+'7. INPUT O&amp;N UC'!$N413)</f>
        <v>0</v>
      </c>
      <c r="AA195" s="297">
        <f>AA$77*'7. INPUT O&amp;N UC'!$L413*'7. INPUT O&amp;N UC'!$M413*(1+'7. INPUT O&amp;N UC'!$N413)</f>
        <v>0</v>
      </c>
      <c r="AB195" s="297">
        <f>AB$77*'7. INPUT O&amp;N UC'!$L413*'7. INPUT O&amp;N UC'!$M413*(1+'7. INPUT O&amp;N UC'!$N413)</f>
        <v>0</v>
      </c>
      <c r="AC195" s="297">
        <f>AC$77*'7. INPUT O&amp;N UC'!$L413*'7. INPUT O&amp;N UC'!$M413*(1+'7. INPUT O&amp;N UC'!$N413)</f>
        <v>0</v>
      </c>
      <c r="AD195" s="297">
        <f>AD$77*'7. INPUT O&amp;N UC'!$L413*'7. INPUT O&amp;N UC'!$M413*(1+'7. INPUT O&amp;N UC'!$N413)</f>
        <v>0</v>
      </c>
      <c r="AE195" s="297">
        <f>AE$77*'7. INPUT O&amp;N UC'!$L413*'7. INPUT O&amp;N UC'!$M413*(1+'7. INPUT O&amp;N UC'!$N413)</f>
        <v>0</v>
      </c>
      <c r="AF195" s="297">
        <f>AF$77*'7. INPUT O&amp;N UC'!$L413*'7. INPUT O&amp;N UC'!$M413*(1+'7. INPUT O&amp;N UC'!$N413)</f>
        <v>0</v>
      </c>
      <c r="AG195" s="297">
        <f>AG$77*'7. INPUT O&amp;N UC'!$L413*'7. INPUT O&amp;N UC'!$M413*(1+'7. INPUT O&amp;N UC'!$N413)</f>
        <v>0</v>
      </c>
      <c r="AH195" s="297">
        <f>AH$77*'7. INPUT O&amp;N UC'!$L413*'7. INPUT O&amp;N UC'!$M413*(1+'7. INPUT O&amp;N UC'!$N413)</f>
        <v>0</v>
      </c>
      <c r="AI195" s="297">
        <f>AI$77*'7. INPUT O&amp;N UC'!$L413*'7. INPUT O&amp;N UC'!$M413*(1+'7. INPUT O&amp;N UC'!$N413)</f>
        <v>0</v>
      </c>
      <c r="AJ195" s="297">
        <f>AJ$77*'7. INPUT O&amp;N UC'!$L413*'7. INPUT O&amp;N UC'!$M413*(1+'7. INPUT O&amp;N UC'!$N413)^2</f>
        <v>0</v>
      </c>
      <c r="AK195" s="297">
        <f>AK$77*'7. INPUT O&amp;N UC'!$L413*'7. INPUT O&amp;N UC'!$M413*(1+'7. INPUT O&amp;N UC'!$N413)^2</f>
        <v>0</v>
      </c>
      <c r="AL195" s="297">
        <f>AL$77*'7. INPUT O&amp;N UC'!$L413*'7. INPUT O&amp;N UC'!$M413*(1+'7. INPUT O&amp;N UC'!$N413)^2</f>
        <v>0</v>
      </c>
      <c r="AM195" s="297">
        <f>AM$77*'7. INPUT O&amp;N UC'!$L413*'7. INPUT O&amp;N UC'!$M413*(1+'7. INPUT O&amp;N UC'!$N413)^2</f>
        <v>0</v>
      </c>
      <c r="AN195" s="297">
        <f>AN$77*'7. INPUT O&amp;N UC'!$L413*'7. INPUT O&amp;N UC'!$M413*(1+'7. INPUT O&amp;N UC'!$N413)^2</f>
        <v>0</v>
      </c>
      <c r="AO195" s="297">
        <f>AO$77*'7. INPUT O&amp;N UC'!$L413*'7. INPUT O&amp;N UC'!$M413*(1+'7. INPUT O&amp;N UC'!$N413)^2</f>
        <v>0</v>
      </c>
      <c r="AP195" s="297">
        <f>AP$77*'7. INPUT O&amp;N UC'!$L413*'7. INPUT O&amp;N UC'!$M413*(1+'7. INPUT O&amp;N UC'!$N413)^2</f>
        <v>0</v>
      </c>
      <c r="AQ195" s="297">
        <f>AQ$77*'7. INPUT O&amp;N UC'!$L413*'7. INPUT O&amp;N UC'!$M413*(1+'7. INPUT O&amp;N UC'!$N413)^2</f>
        <v>0</v>
      </c>
      <c r="AR195" s="297">
        <f>AR$77*'7. INPUT O&amp;N UC'!$L413*'7. INPUT O&amp;N UC'!$M413*(1+'7. INPUT O&amp;N UC'!$N413)^2</f>
        <v>0</v>
      </c>
      <c r="AS195" s="297">
        <f>AS$77*'7. INPUT O&amp;N UC'!$L413*'7. INPUT O&amp;N UC'!$M413*(1+'7. INPUT O&amp;N UC'!$N413)^2</f>
        <v>0</v>
      </c>
      <c r="AT195" s="297">
        <f>AT$77*'7. INPUT O&amp;N UC'!$L413*'7. INPUT O&amp;N UC'!$M413*(1+'7. INPUT O&amp;N UC'!$N413)^2</f>
        <v>0</v>
      </c>
      <c r="AU195" s="297">
        <f>AU$77*'7. INPUT O&amp;N UC'!$L413*'7. INPUT O&amp;N UC'!$M413*(1+'7. INPUT O&amp;N UC'!$N413)^2</f>
        <v>0</v>
      </c>
      <c r="AV195" s="297">
        <f>AV$77*'7. INPUT O&amp;N UC'!$L413*'7. INPUT O&amp;N UC'!$M413*(1+'7. INPUT O&amp;N UC'!$N413)^3</f>
        <v>0</v>
      </c>
      <c r="AW195" s="297">
        <f>AW$77*'7. INPUT O&amp;N UC'!$L413*'7. INPUT O&amp;N UC'!$M413*(1+'7. INPUT O&amp;N UC'!$N413)^3</f>
        <v>0</v>
      </c>
      <c r="AX195" s="297">
        <f>AX$77*'7. INPUT O&amp;N UC'!$L413*'7. INPUT O&amp;N UC'!$M413*(1+'7. INPUT O&amp;N UC'!$N413)^3</f>
        <v>0</v>
      </c>
      <c r="AY195" s="297">
        <f>AY$77*'7. INPUT O&amp;N UC'!$L413*'7. INPUT O&amp;N UC'!$M413*(1+'7. INPUT O&amp;N UC'!$N413)^3</f>
        <v>0</v>
      </c>
      <c r="AZ195" s="297">
        <f>AZ$77*'7. INPUT O&amp;N UC'!$L413*'7. INPUT O&amp;N UC'!$M413*(1+'7. INPUT O&amp;N UC'!$N413)^3</f>
        <v>0</v>
      </c>
      <c r="BA195" s="297">
        <f>BA$77*'7. INPUT O&amp;N UC'!$L413*'7. INPUT O&amp;N UC'!$M413*(1+'7. INPUT O&amp;N UC'!$N413)^3</f>
        <v>0</v>
      </c>
      <c r="BB195" s="297">
        <f>BB$77*'7. INPUT O&amp;N UC'!$L413*'7. INPUT O&amp;N UC'!$M413*(1+'7. INPUT O&amp;N UC'!$N413)^3</f>
        <v>0</v>
      </c>
      <c r="BC195" s="297">
        <f>BC$77*'7. INPUT O&amp;N UC'!$L413*'7. INPUT O&amp;N UC'!$M413*(1+'7. INPUT O&amp;N UC'!$N413)^3</f>
        <v>0</v>
      </c>
      <c r="BD195" s="297">
        <f>BD$77*'7. INPUT O&amp;N UC'!$L413*'7. INPUT O&amp;N UC'!$M413*(1+'7. INPUT O&amp;N UC'!$N413)^3</f>
        <v>0</v>
      </c>
      <c r="BE195" s="297">
        <f>BE$77*'7. INPUT O&amp;N UC'!$L413*'7. INPUT O&amp;N UC'!$M413*(1+'7. INPUT O&amp;N UC'!$N413)^3</f>
        <v>0</v>
      </c>
      <c r="BF195" s="297">
        <f>BF$77*'7. INPUT O&amp;N UC'!$L413*'7. INPUT O&amp;N UC'!$M413*(1+'7. INPUT O&amp;N UC'!$N413)^3</f>
        <v>0</v>
      </c>
      <c r="BG195" s="297">
        <f>BG$77*'7. INPUT O&amp;N UC'!$L413*'7. INPUT O&amp;N UC'!$M413*(1+'7. INPUT O&amp;N UC'!$N413)^3</f>
        <v>0</v>
      </c>
      <c r="BH195" s="297">
        <f>BH$77*'7. INPUT O&amp;N UC'!$L413*'7. INPUT O&amp;N UC'!$M413*(1+'7. INPUT O&amp;N UC'!$N413)^4</f>
        <v>0</v>
      </c>
      <c r="BI195" s="297">
        <f>BI$77*'7. INPUT O&amp;N UC'!$L413*'7. INPUT O&amp;N UC'!$M413*(1+'7. INPUT O&amp;N UC'!$N413)^4</f>
        <v>0</v>
      </c>
      <c r="BJ195" s="297">
        <f>BJ$77*'7. INPUT O&amp;N UC'!$L413*'7. INPUT O&amp;N UC'!$M413*(1+'7. INPUT O&amp;N UC'!$N413)^4</f>
        <v>0</v>
      </c>
      <c r="BK195" s="297">
        <f>BK$77*'7. INPUT O&amp;N UC'!$L413*'7. INPUT O&amp;N UC'!$M413*(1+'7. INPUT O&amp;N UC'!$N413)^4</f>
        <v>0</v>
      </c>
      <c r="BL195" s="297">
        <f>BL$77*'7. INPUT O&amp;N UC'!$L413*'7. INPUT O&amp;N UC'!$M413*(1+'7. INPUT O&amp;N UC'!$N413)^4</f>
        <v>0</v>
      </c>
      <c r="BM195" s="297">
        <f>BM$77*'7. INPUT O&amp;N UC'!$L413*'7. INPUT O&amp;N UC'!$M413*(1+'7. INPUT O&amp;N UC'!$N413)^4</f>
        <v>0</v>
      </c>
      <c r="BN195" s="297">
        <f>BN$77*'7. INPUT O&amp;N UC'!$L413*'7. INPUT O&amp;N UC'!$M413*(1+'7. INPUT O&amp;N UC'!$N413)^4</f>
        <v>0</v>
      </c>
      <c r="BO195" s="297">
        <f>BO$77*'7. INPUT O&amp;N UC'!$L413*'7. INPUT O&amp;N UC'!$M413*(1+'7. INPUT O&amp;N UC'!$N413)^4</f>
        <v>0</v>
      </c>
      <c r="BP195" s="297">
        <f>BP$77*'7. INPUT O&amp;N UC'!$L413*'7. INPUT O&amp;N UC'!$M413*(1+'7. INPUT O&amp;N UC'!$N413)^4</f>
        <v>0</v>
      </c>
      <c r="BQ195" s="297">
        <f>BQ$77*'7. INPUT O&amp;N UC'!$L413*'7. INPUT O&amp;N UC'!$M413*(1+'7. INPUT O&amp;N UC'!$N413)^4</f>
        <v>0</v>
      </c>
      <c r="BR195" s="297">
        <f>BR$77*'7. INPUT O&amp;N UC'!$L413*'7. INPUT O&amp;N UC'!$M413*(1+'7. INPUT O&amp;N UC'!$N413)^4</f>
        <v>0</v>
      </c>
      <c r="BS195" s="297">
        <f>BS$77*'7. INPUT O&amp;N UC'!$L413*'7. INPUT O&amp;N UC'!$M413*(1+'7. INPUT O&amp;N UC'!$N413)^4</f>
        <v>0</v>
      </c>
      <c r="BU195" s="271" t="s">
        <v>404</v>
      </c>
    </row>
    <row r="196" spans="2:73" s="80" customFormat="1" outlineLevel="2">
      <c r="B196" s="367" t="str">
        <f>'7. INPUT O&amp;N UC'!D414</f>
        <v>O&amp;N UC-7.3.3-Item #2</v>
      </c>
      <c r="C196" s="367">
        <f>'7. INPUT O&amp;N UC'!F414</f>
        <v>0</v>
      </c>
      <c r="D196"/>
      <c r="E196" s="297">
        <f t="shared" si="123"/>
        <v>0</v>
      </c>
      <c r="F196" s="297">
        <f t="shared" si="124"/>
        <v>0</v>
      </c>
      <c r="G196" s="297">
        <f t="shared" si="125"/>
        <v>0</v>
      </c>
      <c r="H196" s="297">
        <f t="shared" si="126"/>
        <v>0</v>
      </c>
      <c r="I196" s="297">
        <f t="shared" si="127"/>
        <v>0</v>
      </c>
      <c r="J196" s="297">
        <f t="shared" si="128"/>
        <v>0</v>
      </c>
      <c r="K196"/>
      <c r="L196" s="297">
        <f>L$77*'7. INPUT O&amp;N UC'!$L414*'7. INPUT O&amp;N UC'!$M414</f>
        <v>0</v>
      </c>
      <c r="M196" s="297">
        <f>M$77*'7. INPUT O&amp;N UC'!$L414*'7. INPUT O&amp;N UC'!$M414</f>
        <v>0</v>
      </c>
      <c r="N196" s="297">
        <f>N$77*'7. INPUT O&amp;N UC'!$L414*'7. INPUT O&amp;N UC'!$M414</f>
        <v>0</v>
      </c>
      <c r="O196" s="297">
        <f>O$77*'7. INPUT O&amp;N UC'!$L414*'7. INPUT O&amp;N UC'!$M414</f>
        <v>0</v>
      </c>
      <c r="P196" s="297">
        <f>P$77*'7. INPUT O&amp;N UC'!$L414*'7. INPUT O&amp;N UC'!$M414</f>
        <v>0</v>
      </c>
      <c r="Q196" s="297">
        <f>Q$77*'7. INPUT O&amp;N UC'!$L414*'7. INPUT O&amp;N UC'!$M414</f>
        <v>0</v>
      </c>
      <c r="R196" s="297">
        <f>R$77*'7. INPUT O&amp;N UC'!$L414*'7. INPUT O&amp;N UC'!$M414</f>
        <v>0</v>
      </c>
      <c r="S196" s="297">
        <f>S$77*'7. INPUT O&amp;N UC'!$L414*'7. INPUT O&amp;N UC'!$M414</f>
        <v>0</v>
      </c>
      <c r="T196" s="297">
        <f>T$77*'7. INPUT O&amp;N UC'!$L414*'7. INPUT O&amp;N UC'!$M414</f>
        <v>0</v>
      </c>
      <c r="U196" s="297">
        <f>U$77*'7. INPUT O&amp;N UC'!$L414*'7. INPUT O&amp;N UC'!$M414</f>
        <v>0</v>
      </c>
      <c r="V196" s="297">
        <f>V$77*'7. INPUT O&amp;N UC'!$L414*'7. INPUT O&amp;N UC'!$M414</f>
        <v>0</v>
      </c>
      <c r="W196" s="297">
        <f>W$77*'7. INPUT O&amp;N UC'!$L414*'7. INPUT O&amp;N UC'!$M414</f>
        <v>0</v>
      </c>
      <c r="X196" s="297">
        <f>X$77*'7. INPUT O&amp;N UC'!$L414*'7. INPUT O&amp;N UC'!$M414*(1+'7. INPUT O&amp;N UC'!$N414)</f>
        <v>0</v>
      </c>
      <c r="Y196" s="297">
        <f>Y$77*'7. INPUT O&amp;N UC'!$L414*'7. INPUT O&amp;N UC'!$M414*(1+'7. INPUT O&amp;N UC'!$N414)</f>
        <v>0</v>
      </c>
      <c r="Z196" s="297">
        <f>Z$77*'7. INPUT O&amp;N UC'!$L414*'7. INPUT O&amp;N UC'!$M414*(1+'7. INPUT O&amp;N UC'!$N414)</f>
        <v>0</v>
      </c>
      <c r="AA196" s="297">
        <f>AA$77*'7. INPUT O&amp;N UC'!$L414*'7. INPUT O&amp;N UC'!$M414*(1+'7. INPUT O&amp;N UC'!$N414)</f>
        <v>0</v>
      </c>
      <c r="AB196" s="297">
        <f>AB$77*'7. INPUT O&amp;N UC'!$L414*'7. INPUT O&amp;N UC'!$M414*(1+'7. INPUT O&amp;N UC'!$N414)</f>
        <v>0</v>
      </c>
      <c r="AC196" s="297">
        <f>AC$77*'7. INPUT O&amp;N UC'!$L414*'7. INPUT O&amp;N UC'!$M414*(1+'7. INPUT O&amp;N UC'!$N414)</f>
        <v>0</v>
      </c>
      <c r="AD196" s="297">
        <f>AD$77*'7. INPUT O&amp;N UC'!$L414*'7. INPUT O&amp;N UC'!$M414*(1+'7. INPUT O&amp;N UC'!$N414)</f>
        <v>0</v>
      </c>
      <c r="AE196" s="297">
        <f>AE$77*'7. INPUT O&amp;N UC'!$L414*'7. INPUT O&amp;N UC'!$M414*(1+'7. INPUT O&amp;N UC'!$N414)</f>
        <v>0</v>
      </c>
      <c r="AF196" s="297">
        <f>AF$77*'7. INPUT O&amp;N UC'!$L414*'7. INPUT O&amp;N UC'!$M414*(1+'7. INPUT O&amp;N UC'!$N414)</f>
        <v>0</v>
      </c>
      <c r="AG196" s="297">
        <f>AG$77*'7. INPUT O&amp;N UC'!$L414*'7. INPUT O&amp;N UC'!$M414*(1+'7. INPUT O&amp;N UC'!$N414)</f>
        <v>0</v>
      </c>
      <c r="AH196" s="297">
        <f>AH$77*'7. INPUT O&amp;N UC'!$L414*'7. INPUT O&amp;N UC'!$M414*(1+'7. INPUT O&amp;N UC'!$N414)</f>
        <v>0</v>
      </c>
      <c r="AI196" s="297">
        <f>AI$77*'7. INPUT O&amp;N UC'!$L414*'7. INPUT O&amp;N UC'!$M414*(1+'7. INPUT O&amp;N UC'!$N414)</f>
        <v>0</v>
      </c>
      <c r="AJ196" s="297">
        <f>AJ$77*'7. INPUT O&amp;N UC'!$L414*'7. INPUT O&amp;N UC'!$M414*(1+'7. INPUT O&amp;N UC'!$N414)^2</f>
        <v>0</v>
      </c>
      <c r="AK196" s="297">
        <f>AK$77*'7. INPUT O&amp;N UC'!$L414*'7. INPUT O&amp;N UC'!$M414*(1+'7. INPUT O&amp;N UC'!$N414)^2</f>
        <v>0</v>
      </c>
      <c r="AL196" s="297">
        <f>AL$77*'7. INPUT O&amp;N UC'!$L414*'7. INPUT O&amp;N UC'!$M414*(1+'7. INPUT O&amp;N UC'!$N414)^2</f>
        <v>0</v>
      </c>
      <c r="AM196" s="297">
        <f>AM$77*'7. INPUT O&amp;N UC'!$L414*'7. INPUT O&amp;N UC'!$M414*(1+'7. INPUT O&amp;N UC'!$N414)^2</f>
        <v>0</v>
      </c>
      <c r="AN196" s="297">
        <f>AN$77*'7. INPUT O&amp;N UC'!$L414*'7. INPUT O&amp;N UC'!$M414*(1+'7. INPUT O&amp;N UC'!$N414)^2</f>
        <v>0</v>
      </c>
      <c r="AO196" s="297">
        <f>AO$77*'7. INPUT O&amp;N UC'!$L414*'7. INPUT O&amp;N UC'!$M414*(1+'7. INPUT O&amp;N UC'!$N414)^2</f>
        <v>0</v>
      </c>
      <c r="AP196" s="297">
        <f>AP$77*'7. INPUT O&amp;N UC'!$L414*'7. INPUT O&amp;N UC'!$M414*(1+'7. INPUT O&amp;N UC'!$N414)^2</f>
        <v>0</v>
      </c>
      <c r="AQ196" s="297">
        <f>AQ$77*'7. INPUT O&amp;N UC'!$L414*'7. INPUT O&amp;N UC'!$M414*(1+'7. INPUT O&amp;N UC'!$N414)^2</f>
        <v>0</v>
      </c>
      <c r="AR196" s="297">
        <f>AR$77*'7. INPUT O&amp;N UC'!$L414*'7. INPUT O&amp;N UC'!$M414*(1+'7. INPUT O&amp;N UC'!$N414)^2</f>
        <v>0</v>
      </c>
      <c r="AS196" s="297">
        <f>AS$77*'7. INPUT O&amp;N UC'!$L414*'7. INPUT O&amp;N UC'!$M414*(1+'7. INPUT O&amp;N UC'!$N414)^2</f>
        <v>0</v>
      </c>
      <c r="AT196" s="297">
        <f>AT$77*'7. INPUT O&amp;N UC'!$L414*'7. INPUT O&amp;N UC'!$M414*(1+'7. INPUT O&amp;N UC'!$N414)^2</f>
        <v>0</v>
      </c>
      <c r="AU196" s="297">
        <f>AU$77*'7. INPUT O&amp;N UC'!$L414*'7. INPUT O&amp;N UC'!$M414*(1+'7. INPUT O&amp;N UC'!$N414)^2</f>
        <v>0</v>
      </c>
      <c r="AV196" s="297">
        <f>AV$77*'7. INPUT O&amp;N UC'!$L414*'7. INPUT O&amp;N UC'!$M414*(1+'7. INPUT O&amp;N UC'!$N414)^3</f>
        <v>0</v>
      </c>
      <c r="AW196" s="297">
        <f>AW$77*'7. INPUT O&amp;N UC'!$L414*'7. INPUT O&amp;N UC'!$M414*(1+'7. INPUT O&amp;N UC'!$N414)^3</f>
        <v>0</v>
      </c>
      <c r="AX196" s="297">
        <f>AX$77*'7. INPUT O&amp;N UC'!$L414*'7. INPUT O&amp;N UC'!$M414*(1+'7. INPUT O&amp;N UC'!$N414)^3</f>
        <v>0</v>
      </c>
      <c r="AY196" s="297">
        <f>AY$77*'7. INPUT O&amp;N UC'!$L414*'7. INPUT O&amp;N UC'!$M414*(1+'7. INPUT O&amp;N UC'!$N414)^3</f>
        <v>0</v>
      </c>
      <c r="AZ196" s="297">
        <f>AZ$77*'7. INPUT O&amp;N UC'!$L414*'7. INPUT O&amp;N UC'!$M414*(1+'7. INPUT O&amp;N UC'!$N414)^3</f>
        <v>0</v>
      </c>
      <c r="BA196" s="297">
        <f>BA$77*'7. INPUT O&amp;N UC'!$L414*'7. INPUT O&amp;N UC'!$M414*(1+'7. INPUT O&amp;N UC'!$N414)^3</f>
        <v>0</v>
      </c>
      <c r="BB196" s="297">
        <f>BB$77*'7. INPUT O&amp;N UC'!$L414*'7. INPUT O&amp;N UC'!$M414*(1+'7. INPUT O&amp;N UC'!$N414)^3</f>
        <v>0</v>
      </c>
      <c r="BC196" s="297">
        <f>BC$77*'7. INPUT O&amp;N UC'!$L414*'7. INPUT O&amp;N UC'!$M414*(1+'7. INPUT O&amp;N UC'!$N414)^3</f>
        <v>0</v>
      </c>
      <c r="BD196" s="297">
        <f>BD$77*'7. INPUT O&amp;N UC'!$L414*'7. INPUT O&amp;N UC'!$M414*(1+'7. INPUT O&amp;N UC'!$N414)^3</f>
        <v>0</v>
      </c>
      <c r="BE196" s="297">
        <f>BE$77*'7. INPUT O&amp;N UC'!$L414*'7. INPUT O&amp;N UC'!$M414*(1+'7. INPUT O&amp;N UC'!$N414)^3</f>
        <v>0</v>
      </c>
      <c r="BF196" s="297">
        <f>BF$77*'7. INPUT O&amp;N UC'!$L414*'7. INPUT O&amp;N UC'!$M414*(1+'7. INPUT O&amp;N UC'!$N414)^3</f>
        <v>0</v>
      </c>
      <c r="BG196" s="297">
        <f>BG$77*'7. INPUT O&amp;N UC'!$L414*'7. INPUT O&amp;N UC'!$M414*(1+'7. INPUT O&amp;N UC'!$N414)^3</f>
        <v>0</v>
      </c>
      <c r="BH196" s="297">
        <f>BH$77*'7. INPUT O&amp;N UC'!$L414*'7. INPUT O&amp;N UC'!$M414*(1+'7. INPUT O&amp;N UC'!$N414)^4</f>
        <v>0</v>
      </c>
      <c r="BI196" s="297">
        <f>BI$77*'7. INPUT O&amp;N UC'!$L414*'7. INPUT O&amp;N UC'!$M414*(1+'7. INPUT O&amp;N UC'!$N414)^4</f>
        <v>0</v>
      </c>
      <c r="BJ196" s="297">
        <f>BJ$77*'7. INPUT O&amp;N UC'!$L414*'7. INPUT O&amp;N UC'!$M414*(1+'7. INPUT O&amp;N UC'!$N414)^4</f>
        <v>0</v>
      </c>
      <c r="BK196" s="297">
        <f>BK$77*'7. INPUT O&amp;N UC'!$L414*'7. INPUT O&amp;N UC'!$M414*(1+'7. INPUT O&amp;N UC'!$N414)^4</f>
        <v>0</v>
      </c>
      <c r="BL196" s="297">
        <f>BL$77*'7. INPUT O&amp;N UC'!$L414*'7. INPUT O&amp;N UC'!$M414*(1+'7. INPUT O&amp;N UC'!$N414)^4</f>
        <v>0</v>
      </c>
      <c r="BM196" s="297">
        <f>BM$77*'7. INPUT O&amp;N UC'!$L414*'7. INPUT O&amp;N UC'!$M414*(1+'7. INPUT O&amp;N UC'!$N414)^4</f>
        <v>0</v>
      </c>
      <c r="BN196" s="297">
        <f>BN$77*'7. INPUT O&amp;N UC'!$L414*'7. INPUT O&amp;N UC'!$M414*(1+'7. INPUT O&amp;N UC'!$N414)^4</f>
        <v>0</v>
      </c>
      <c r="BO196" s="297">
        <f>BO$77*'7. INPUT O&amp;N UC'!$L414*'7. INPUT O&amp;N UC'!$M414*(1+'7. INPUT O&amp;N UC'!$N414)^4</f>
        <v>0</v>
      </c>
      <c r="BP196" s="297">
        <f>BP$77*'7. INPUT O&amp;N UC'!$L414*'7. INPUT O&amp;N UC'!$M414*(1+'7. INPUT O&amp;N UC'!$N414)^4</f>
        <v>0</v>
      </c>
      <c r="BQ196" s="297">
        <f>BQ$77*'7. INPUT O&amp;N UC'!$L414*'7. INPUT O&amp;N UC'!$M414*(1+'7. INPUT O&amp;N UC'!$N414)^4</f>
        <v>0</v>
      </c>
      <c r="BR196" s="297">
        <f>BR$77*'7. INPUT O&amp;N UC'!$L414*'7. INPUT O&amp;N UC'!$M414*(1+'7. INPUT O&amp;N UC'!$N414)^4</f>
        <v>0</v>
      </c>
      <c r="BS196" s="297">
        <f>BS$77*'7. INPUT O&amp;N UC'!$L414*'7. INPUT O&amp;N UC'!$M414*(1+'7. INPUT O&amp;N UC'!$N414)^4</f>
        <v>0</v>
      </c>
      <c r="BU196" s="271" t="s">
        <v>405</v>
      </c>
    </row>
    <row r="197" spans="2:73" s="80" customFormat="1" outlineLevel="2">
      <c r="B197" s="367" t="str">
        <f>'7. INPUT O&amp;N UC'!D415</f>
        <v>O&amp;N UC-7.3.3-Item #3</v>
      </c>
      <c r="C197" s="367">
        <f>'7. INPUT O&amp;N UC'!F415</f>
        <v>0</v>
      </c>
      <c r="D197"/>
      <c r="E197" s="297">
        <f t="shared" si="123"/>
        <v>0</v>
      </c>
      <c r="F197" s="297">
        <f t="shared" si="124"/>
        <v>0</v>
      </c>
      <c r="G197" s="297">
        <f t="shared" si="125"/>
        <v>0</v>
      </c>
      <c r="H197" s="297">
        <f t="shared" si="126"/>
        <v>0</v>
      </c>
      <c r="I197" s="297">
        <f t="shared" si="127"/>
        <v>0</v>
      </c>
      <c r="J197" s="297">
        <f t="shared" si="128"/>
        <v>0</v>
      </c>
      <c r="K197"/>
      <c r="L197" s="297">
        <f>L$77*'7. INPUT O&amp;N UC'!$L415*'7. INPUT O&amp;N UC'!$M415</f>
        <v>0</v>
      </c>
      <c r="M197" s="297">
        <f>M$77*'7. INPUT O&amp;N UC'!$L415*'7. INPUT O&amp;N UC'!$M415</f>
        <v>0</v>
      </c>
      <c r="N197" s="297">
        <f>N$77*'7. INPUT O&amp;N UC'!$L415*'7. INPUT O&amp;N UC'!$M415</f>
        <v>0</v>
      </c>
      <c r="O197" s="297">
        <f>O$77*'7. INPUT O&amp;N UC'!$L415*'7. INPUT O&amp;N UC'!$M415</f>
        <v>0</v>
      </c>
      <c r="P197" s="297">
        <f>P$77*'7. INPUT O&amp;N UC'!$L415*'7. INPUT O&amp;N UC'!$M415</f>
        <v>0</v>
      </c>
      <c r="Q197" s="297">
        <f>Q$77*'7. INPUT O&amp;N UC'!$L415*'7. INPUT O&amp;N UC'!$M415</f>
        <v>0</v>
      </c>
      <c r="R197" s="297">
        <f>R$77*'7. INPUT O&amp;N UC'!$L415*'7. INPUT O&amp;N UC'!$M415</f>
        <v>0</v>
      </c>
      <c r="S197" s="297">
        <f>S$77*'7. INPUT O&amp;N UC'!$L415*'7. INPUT O&amp;N UC'!$M415</f>
        <v>0</v>
      </c>
      <c r="T197" s="297">
        <f>T$77*'7. INPUT O&amp;N UC'!$L415*'7. INPUT O&amp;N UC'!$M415</f>
        <v>0</v>
      </c>
      <c r="U197" s="297">
        <f>U$77*'7. INPUT O&amp;N UC'!$L415*'7. INPUT O&amp;N UC'!$M415</f>
        <v>0</v>
      </c>
      <c r="V197" s="297">
        <f>V$77*'7. INPUT O&amp;N UC'!$L415*'7. INPUT O&amp;N UC'!$M415</f>
        <v>0</v>
      </c>
      <c r="W197" s="297">
        <f>W$77*'7. INPUT O&amp;N UC'!$L415*'7. INPUT O&amp;N UC'!$M415</f>
        <v>0</v>
      </c>
      <c r="X197" s="297">
        <f>X$77*'7. INPUT O&amp;N UC'!$L415*'7. INPUT O&amp;N UC'!$M415*(1+'7. INPUT O&amp;N UC'!$N415)</f>
        <v>0</v>
      </c>
      <c r="Y197" s="297">
        <f>Y$77*'7. INPUT O&amp;N UC'!$L415*'7. INPUT O&amp;N UC'!$M415*(1+'7. INPUT O&amp;N UC'!$N415)</f>
        <v>0</v>
      </c>
      <c r="Z197" s="297">
        <f>Z$77*'7. INPUT O&amp;N UC'!$L415*'7. INPUT O&amp;N UC'!$M415*(1+'7. INPUT O&amp;N UC'!$N415)</f>
        <v>0</v>
      </c>
      <c r="AA197" s="297">
        <f>AA$77*'7. INPUT O&amp;N UC'!$L415*'7. INPUT O&amp;N UC'!$M415*(1+'7. INPUT O&amp;N UC'!$N415)</f>
        <v>0</v>
      </c>
      <c r="AB197" s="297">
        <f>AB$77*'7. INPUT O&amp;N UC'!$L415*'7. INPUT O&amp;N UC'!$M415*(1+'7. INPUT O&amp;N UC'!$N415)</f>
        <v>0</v>
      </c>
      <c r="AC197" s="297">
        <f>AC$77*'7. INPUT O&amp;N UC'!$L415*'7. INPUT O&amp;N UC'!$M415*(1+'7. INPUT O&amp;N UC'!$N415)</f>
        <v>0</v>
      </c>
      <c r="AD197" s="297">
        <f>AD$77*'7. INPUT O&amp;N UC'!$L415*'7. INPUT O&amp;N UC'!$M415*(1+'7. INPUT O&amp;N UC'!$N415)</f>
        <v>0</v>
      </c>
      <c r="AE197" s="297">
        <f>AE$77*'7. INPUT O&amp;N UC'!$L415*'7. INPUT O&amp;N UC'!$M415*(1+'7. INPUT O&amp;N UC'!$N415)</f>
        <v>0</v>
      </c>
      <c r="AF197" s="297">
        <f>AF$77*'7. INPUT O&amp;N UC'!$L415*'7. INPUT O&amp;N UC'!$M415*(1+'7. INPUT O&amp;N UC'!$N415)</f>
        <v>0</v>
      </c>
      <c r="AG197" s="297">
        <f>AG$77*'7. INPUT O&amp;N UC'!$L415*'7. INPUT O&amp;N UC'!$M415*(1+'7. INPUT O&amp;N UC'!$N415)</f>
        <v>0</v>
      </c>
      <c r="AH197" s="297">
        <f>AH$77*'7. INPUT O&amp;N UC'!$L415*'7. INPUT O&amp;N UC'!$M415*(1+'7. INPUT O&amp;N UC'!$N415)</f>
        <v>0</v>
      </c>
      <c r="AI197" s="297">
        <f>AI$77*'7. INPUT O&amp;N UC'!$L415*'7. INPUT O&amp;N UC'!$M415*(1+'7. INPUT O&amp;N UC'!$N415)</f>
        <v>0</v>
      </c>
      <c r="AJ197" s="297">
        <f>AJ$77*'7. INPUT O&amp;N UC'!$L415*'7. INPUT O&amp;N UC'!$M415*(1+'7. INPUT O&amp;N UC'!$N415)^2</f>
        <v>0</v>
      </c>
      <c r="AK197" s="297">
        <f>AK$77*'7. INPUT O&amp;N UC'!$L415*'7. INPUT O&amp;N UC'!$M415*(1+'7. INPUT O&amp;N UC'!$N415)^2</f>
        <v>0</v>
      </c>
      <c r="AL197" s="297">
        <f>AL$77*'7. INPUT O&amp;N UC'!$L415*'7. INPUT O&amp;N UC'!$M415*(1+'7. INPUT O&amp;N UC'!$N415)^2</f>
        <v>0</v>
      </c>
      <c r="AM197" s="297">
        <f>AM$77*'7. INPUT O&amp;N UC'!$L415*'7. INPUT O&amp;N UC'!$M415*(1+'7. INPUT O&amp;N UC'!$N415)^2</f>
        <v>0</v>
      </c>
      <c r="AN197" s="297">
        <f>AN$77*'7. INPUT O&amp;N UC'!$L415*'7. INPUT O&amp;N UC'!$M415*(1+'7. INPUT O&amp;N UC'!$N415)^2</f>
        <v>0</v>
      </c>
      <c r="AO197" s="297">
        <f>AO$77*'7. INPUT O&amp;N UC'!$L415*'7. INPUT O&amp;N UC'!$M415*(1+'7. INPUT O&amp;N UC'!$N415)^2</f>
        <v>0</v>
      </c>
      <c r="AP197" s="297">
        <f>AP$77*'7. INPUT O&amp;N UC'!$L415*'7. INPUT O&amp;N UC'!$M415*(1+'7. INPUT O&amp;N UC'!$N415)^2</f>
        <v>0</v>
      </c>
      <c r="AQ197" s="297">
        <f>AQ$77*'7. INPUT O&amp;N UC'!$L415*'7. INPUT O&amp;N UC'!$M415*(1+'7. INPUT O&amp;N UC'!$N415)^2</f>
        <v>0</v>
      </c>
      <c r="AR197" s="297">
        <f>AR$77*'7. INPUT O&amp;N UC'!$L415*'7. INPUT O&amp;N UC'!$M415*(1+'7. INPUT O&amp;N UC'!$N415)^2</f>
        <v>0</v>
      </c>
      <c r="AS197" s="297">
        <f>AS$77*'7. INPUT O&amp;N UC'!$L415*'7. INPUT O&amp;N UC'!$M415*(1+'7. INPUT O&amp;N UC'!$N415)^2</f>
        <v>0</v>
      </c>
      <c r="AT197" s="297">
        <f>AT$77*'7. INPUT O&amp;N UC'!$L415*'7. INPUT O&amp;N UC'!$M415*(1+'7. INPUT O&amp;N UC'!$N415)^2</f>
        <v>0</v>
      </c>
      <c r="AU197" s="297">
        <f>AU$77*'7. INPUT O&amp;N UC'!$L415*'7. INPUT O&amp;N UC'!$M415*(1+'7. INPUT O&amp;N UC'!$N415)^2</f>
        <v>0</v>
      </c>
      <c r="AV197" s="297">
        <f>AV$77*'7. INPUT O&amp;N UC'!$L415*'7. INPUT O&amp;N UC'!$M415*(1+'7. INPUT O&amp;N UC'!$N415)^3</f>
        <v>0</v>
      </c>
      <c r="AW197" s="297">
        <f>AW$77*'7. INPUT O&amp;N UC'!$L415*'7. INPUT O&amp;N UC'!$M415*(1+'7. INPUT O&amp;N UC'!$N415)^3</f>
        <v>0</v>
      </c>
      <c r="AX197" s="297">
        <f>AX$77*'7. INPUT O&amp;N UC'!$L415*'7. INPUT O&amp;N UC'!$M415*(1+'7. INPUT O&amp;N UC'!$N415)^3</f>
        <v>0</v>
      </c>
      <c r="AY197" s="297">
        <f>AY$77*'7. INPUT O&amp;N UC'!$L415*'7. INPUT O&amp;N UC'!$M415*(1+'7. INPUT O&amp;N UC'!$N415)^3</f>
        <v>0</v>
      </c>
      <c r="AZ197" s="297">
        <f>AZ$77*'7. INPUT O&amp;N UC'!$L415*'7. INPUT O&amp;N UC'!$M415*(1+'7. INPUT O&amp;N UC'!$N415)^3</f>
        <v>0</v>
      </c>
      <c r="BA197" s="297">
        <f>BA$77*'7. INPUT O&amp;N UC'!$L415*'7. INPUT O&amp;N UC'!$M415*(1+'7. INPUT O&amp;N UC'!$N415)^3</f>
        <v>0</v>
      </c>
      <c r="BB197" s="297">
        <f>BB$77*'7. INPUT O&amp;N UC'!$L415*'7. INPUT O&amp;N UC'!$M415*(1+'7. INPUT O&amp;N UC'!$N415)^3</f>
        <v>0</v>
      </c>
      <c r="BC197" s="297">
        <f>BC$77*'7. INPUT O&amp;N UC'!$L415*'7. INPUT O&amp;N UC'!$M415*(1+'7. INPUT O&amp;N UC'!$N415)^3</f>
        <v>0</v>
      </c>
      <c r="BD197" s="297">
        <f>BD$77*'7. INPUT O&amp;N UC'!$L415*'7. INPUT O&amp;N UC'!$M415*(1+'7. INPUT O&amp;N UC'!$N415)^3</f>
        <v>0</v>
      </c>
      <c r="BE197" s="297">
        <f>BE$77*'7. INPUT O&amp;N UC'!$L415*'7. INPUT O&amp;N UC'!$M415*(1+'7. INPUT O&amp;N UC'!$N415)^3</f>
        <v>0</v>
      </c>
      <c r="BF197" s="297">
        <f>BF$77*'7. INPUT O&amp;N UC'!$L415*'7. INPUT O&amp;N UC'!$M415*(1+'7. INPUT O&amp;N UC'!$N415)^3</f>
        <v>0</v>
      </c>
      <c r="BG197" s="297">
        <f>BG$77*'7. INPUT O&amp;N UC'!$L415*'7. INPUT O&amp;N UC'!$M415*(1+'7. INPUT O&amp;N UC'!$N415)^3</f>
        <v>0</v>
      </c>
      <c r="BH197" s="297">
        <f>BH$77*'7. INPUT O&amp;N UC'!$L415*'7. INPUT O&amp;N UC'!$M415*(1+'7. INPUT O&amp;N UC'!$N415)^4</f>
        <v>0</v>
      </c>
      <c r="BI197" s="297">
        <f>BI$77*'7. INPUT O&amp;N UC'!$L415*'7. INPUT O&amp;N UC'!$M415*(1+'7. INPUT O&amp;N UC'!$N415)^4</f>
        <v>0</v>
      </c>
      <c r="BJ197" s="297">
        <f>BJ$77*'7. INPUT O&amp;N UC'!$L415*'7. INPUT O&amp;N UC'!$M415*(1+'7. INPUT O&amp;N UC'!$N415)^4</f>
        <v>0</v>
      </c>
      <c r="BK197" s="297">
        <f>BK$77*'7. INPUT O&amp;N UC'!$L415*'7. INPUT O&amp;N UC'!$M415*(1+'7. INPUT O&amp;N UC'!$N415)^4</f>
        <v>0</v>
      </c>
      <c r="BL197" s="297">
        <f>BL$77*'7. INPUT O&amp;N UC'!$L415*'7. INPUT O&amp;N UC'!$M415*(1+'7. INPUT O&amp;N UC'!$N415)^4</f>
        <v>0</v>
      </c>
      <c r="BM197" s="297">
        <f>BM$77*'7. INPUT O&amp;N UC'!$L415*'7. INPUT O&amp;N UC'!$M415*(1+'7. INPUT O&amp;N UC'!$N415)^4</f>
        <v>0</v>
      </c>
      <c r="BN197" s="297">
        <f>BN$77*'7. INPUT O&amp;N UC'!$L415*'7. INPUT O&amp;N UC'!$M415*(1+'7. INPUT O&amp;N UC'!$N415)^4</f>
        <v>0</v>
      </c>
      <c r="BO197" s="297">
        <f>BO$77*'7. INPUT O&amp;N UC'!$L415*'7. INPUT O&amp;N UC'!$M415*(1+'7. INPUT O&amp;N UC'!$N415)^4</f>
        <v>0</v>
      </c>
      <c r="BP197" s="297">
        <f>BP$77*'7. INPUT O&amp;N UC'!$L415*'7. INPUT O&amp;N UC'!$M415*(1+'7. INPUT O&amp;N UC'!$N415)^4</f>
        <v>0</v>
      </c>
      <c r="BQ197" s="297">
        <f>BQ$77*'7. INPUT O&amp;N UC'!$L415*'7. INPUT O&amp;N UC'!$M415*(1+'7. INPUT O&amp;N UC'!$N415)^4</f>
        <v>0</v>
      </c>
      <c r="BR197" s="297">
        <f>BR$77*'7. INPUT O&amp;N UC'!$L415*'7. INPUT O&amp;N UC'!$M415*(1+'7. INPUT O&amp;N UC'!$N415)^4</f>
        <v>0</v>
      </c>
      <c r="BS197" s="297">
        <f>BS$77*'7. INPUT O&amp;N UC'!$L415*'7. INPUT O&amp;N UC'!$M415*(1+'7. INPUT O&amp;N UC'!$N415)^4</f>
        <v>0</v>
      </c>
      <c r="BU197" s="80" t="s">
        <v>403</v>
      </c>
    </row>
    <row r="198" spans="2:73" s="80" customFormat="1" outlineLevel="2">
      <c r="B198" s="367" t="str">
        <f>'7. INPUT O&amp;N UC'!D416</f>
        <v>O&amp;N UC-7.3.3-Item #4</v>
      </c>
      <c r="C198" s="367">
        <f>'7. INPUT O&amp;N UC'!F416</f>
        <v>0</v>
      </c>
      <c r="D198"/>
      <c r="E198" s="297">
        <f t="shared" si="123"/>
        <v>0</v>
      </c>
      <c r="F198" s="297">
        <f t="shared" si="124"/>
        <v>0</v>
      </c>
      <c r="G198" s="297">
        <f t="shared" si="125"/>
        <v>0</v>
      </c>
      <c r="H198" s="297">
        <f t="shared" si="126"/>
        <v>0</v>
      </c>
      <c r="I198" s="297">
        <f t="shared" si="127"/>
        <v>0</v>
      </c>
      <c r="J198" s="297">
        <f t="shared" si="128"/>
        <v>0</v>
      </c>
      <c r="K198"/>
      <c r="L198" s="297">
        <f>L$77*'7. INPUT O&amp;N UC'!$L416*'7. INPUT O&amp;N UC'!$M416</f>
        <v>0</v>
      </c>
      <c r="M198" s="297">
        <f>M$77*'7. INPUT O&amp;N UC'!$L416*'7. INPUT O&amp;N UC'!$M416</f>
        <v>0</v>
      </c>
      <c r="N198" s="297">
        <f>N$77*'7. INPUT O&amp;N UC'!$L416*'7. INPUT O&amp;N UC'!$M416</f>
        <v>0</v>
      </c>
      <c r="O198" s="297">
        <f>O$77*'7. INPUT O&amp;N UC'!$L416*'7. INPUT O&amp;N UC'!$M416</f>
        <v>0</v>
      </c>
      <c r="P198" s="297">
        <f>P$77*'7. INPUT O&amp;N UC'!$L416*'7. INPUT O&amp;N UC'!$M416</f>
        <v>0</v>
      </c>
      <c r="Q198" s="297">
        <f>Q$77*'7. INPUT O&amp;N UC'!$L416*'7. INPUT O&amp;N UC'!$M416</f>
        <v>0</v>
      </c>
      <c r="R198" s="297">
        <f>R$77*'7. INPUT O&amp;N UC'!$L416*'7. INPUT O&amp;N UC'!$M416</f>
        <v>0</v>
      </c>
      <c r="S198" s="297">
        <f>S$77*'7. INPUT O&amp;N UC'!$L416*'7. INPUT O&amp;N UC'!$M416</f>
        <v>0</v>
      </c>
      <c r="T198" s="297">
        <f>T$77*'7. INPUT O&amp;N UC'!$L416*'7. INPUT O&amp;N UC'!$M416</f>
        <v>0</v>
      </c>
      <c r="U198" s="297">
        <f>U$77*'7. INPUT O&amp;N UC'!$L416*'7. INPUT O&amp;N UC'!$M416</f>
        <v>0</v>
      </c>
      <c r="V198" s="297">
        <f>V$77*'7. INPUT O&amp;N UC'!$L416*'7. INPUT O&amp;N UC'!$M416</f>
        <v>0</v>
      </c>
      <c r="W198" s="297">
        <f>W$77*'7. INPUT O&amp;N UC'!$L416*'7. INPUT O&amp;N UC'!$M416</f>
        <v>0</v>
      </c>
      <c r="X198" s="297">
        <f>X$77*'7. INPUT O&amp;N UC'!$L416*'7. INPUT O&amp;N UC'!$M416*(1+'7. INPUT O&amp;N UC'!$N416)</f>
        <v>0</v>
      </c>
      <c r="Y198" s="297">
        <f>Y$77*'7. INPUT O&amp;N UC'!$L416*'7. INPUT O&amp;N UC'!$M416*(1+'7. INPUT O&amp;N UC'!$N416)</f>
        <v>0</v>
      </c>
      <c r="Z198" s="297">
        <f>Z$77*'7. INPUT O&amp;N UC'!$L416*'7. INPUT O&amp;N UC'!$M416*(1+'7. INPUT O&amp;N UC'!$N416)</f>
        <v>0</v>
      </c>
      <c r="AA198" s="297">
        <f>AA$77*'7. INPUT O&amp;N UC'!$L416*'7. INPUT O&amp;N UC'!$M416*(1+'7. INPUT O&amp;N UC'!$N416)</f>
        <v>0</v>
      </c>
      <c r="AB198" s="297">
        <f>AB$77*'7. INPUT O&amp;N UC'!$L416*'7. INPUT O&amp;N UC'!$M416*(1+'7. INPUT O&amp;N UC'!$N416)</f>
        <v>0</v>
      </c>
      <c r="AC198" s="297">
        <f>AC$77*'7. INPUT O&amp;N UC'!$L416*'7. INPUT O&amp;N UC'!$M416*(1+'7. INPUT O&amp;N UC'!$N416)</f>
        <v>0</v>
      </c>
      <c r="AD198" s="297">
        <f>AD$77*'7. INPUT O&amp;N UC'!$L416*'7. INPUT O&amp;N UC'!$M416*(1+'7. INPUT O&amp;N UC'!$N416)</f>
        <v>0</v>
      </c>
      <c r="AE198" s="297">
        <f>AE$77*'7. INPUT O&amp;N UC'!$L416*'7. INPUT O&amp;N UC'!$M416*(1+'7. INPUT O&amp;N UC'!$N416)</f>
        <v>0</v>
      </c>
      <c r="AF198" s="297">
        <f>AF$77*'7. INPUT O&amp;N UC'!$L416*'7. INPUT O&amp;N UC'!$M416*(1+'7. INPUT O&amp;N UC'!$N416)</f>
        <v>0</v>
      </c>
      <c r="AG198" s="297">
        <f>AG$77*'7. INPUT O&amp;N UC'!$L416*'7. INPUT O&amp;N UC'!$M416*(1+'7. INPUT O&amp;N UC'!$N416)</f>
        <v>0</v>
      </c>
      <c r="AH198" s="297">
        <f>AH$77*'7. INPUT O&amp;N UC'!$L416*'7. INPUT O&amp;N UC'!$M416*(1+'7. INPUT O&amp;N UC'!$N416)</f>
        <v>0</v>
      </c>
      <c r="AI198" s="297">
        <f>AI$77*'7. INPUT O&amp;N UC'!$L416*'7. INPUT O&amp;N UC'!$M416*(1+'7. INPUT O&amp;N UC'!$N416)</f>
        <v>0</v>
      </c>
      <c r="AJ198" s="297">
        <f>AJ$77*'7. INPUT O&amp;N UC'!$L416*'7. INPUT O&amp;N UC'!$M416*(1+'7. INPUT O&amp;N UC'!$N416)^2</f>
        <v>0</v>
      </c>
      <c r="AK198" s="297">
        <f>AK$77*'7. INPUT O&amp;N UC'!$L416*'7. INPUT O&amp;N UC'!$M416*(1+'7. INPUT O&amp;N UC'!$N416)^2</f>
        <v>0</v>
      </c>
      <c r="AL198" s="297">
        <f>AL$77*'7. INPUT O&amp;N UC'!$L416*'7. INPUT O&amp;N UC'!$M416*(1+'7. INPUT O&amp;N UC'!$N416)^2</f>
        <v>0</v>
      </c>
      <c r="AM198" s="297">
        <f>AM$77*'7. INPUT O&amp;N UC'!$L416*'7. INPUT O&amp;N UC'!$M416*(1+'7. INPUT O&amp;N UC'!$N416)^2</f>
        <v>0</v>
      </c>
      <c r="AN198" s="297">
        <f>AN$77*'7. INPUT O&amp;N UC'!$L416*'7. INPUT O&amp;N UC'!$M416*(1+'7. INPUT O&amp;N UC'!$N416)^2</f>
        <v>0</v>
      </c>
      <c r="AO198" s="297">
        <f>AO$77*'7. INPUT O&amp;N UC'!$L416*'7. INPUT O&amp;N UC'!$M416*(1+'7. INPUT O&amp;N UC'!$N416)^2</f>
        <v>0</v>
      </c>
      <c r="AP198" s="297">
        <f>AP$77*'7. INPUT O&amp;N UC'!$L416*'7. INPUT O&amp;N UC'!$M416*(1+'7. INPUT O&amp;N UC'!$N416)^2</f>
        <v>0</v>
      </c>
      <c r="AQ198" s="297">
        <f>AQ$77*'7. INPUT O&amp;N UC'!$L416*'7. INPUT O&amp;N UC'!$M416*(1+'7. INPUT O&amp;N UC'!$N416)^2</f>
        <v>0</v>
      </c>
      <c r="AR198" s="297">
        <f>AR$77*'7. INPUT O&amp;N UC'!$L416*'7. INPUT O&amp;N UC'!$M416*(1+'7. INPUT O&amp;N UC'!$N416)^2</f>
        <v>0</v>
      </c>
      <c r="AS198" s="297">
        <f>AS$77*'7. INPUT O&amp;N UC'!$L416*'7. INPUT O&amp;N UC'!$M416*(1+'7. INPUT O&amp;N UC'!$N416)^2</f>
        <v>0</v>
      </c>
      <c r="AT198" s="297">
        <f>AT$77*'7. INPUT O&amp;N UC'!$L416*'7. INPUT O&amp;N UC'!$M416*(1+'7. INPUT O&amp;N UC'!$N416)^2</f>
        <v>0</v>
      </c>
      <c r="AU198" s="297">
        <f>AU$77*'7. INPUT O&amp;N UC'!$L416*'7. INPUT O&amp;N UC'!$M416*(1+'7. INPUT O&amp;N UC'!$N416)^2</f>
        <v>0</v>
      </c>
      <c r="AV198" s="297">
        <f>AV$77*'7. INPUT O&amp;N UC'!$L416*'7. INPUT O&amp;N UC'!$M416*(1+'7. INPUT O&amp;N UC'!$N416)^3</f>
        <v>0</v>
      </c>
      <c r="AW198" s="297">
        <f>AW$77*'7. INPUT O&amp;N UC'!$L416*'7. INPUT O&amp;N UC'!$M416*(1+'7. INPUT O&amp;N UC'!$N416)^3</f>
        <v>0</v>
      </c>
      <c r="AX198" s="297">
        <f>AX$77*'7. INPUT O&amp;N UC'!$L416*'7. INPUT O&amp;N UC'!$M416*(1+'7. INPUT O&amp;N UC'!$N416)^3</f>
        <v>0</v>
      </c>
      <c r="AY198" s="297">
        <f>AY$77*'7. INPUT O&amp;N UC'!$L416*'7. INPUT O&amp;N UC'!$M416*(1+'7. INPUT O&amp;N UC'!$N416)^3</f>
        <v>0</v>
      </c>
      <c r="AZ198" s="297">
        <f>AZ$77*'7. INPUT O&amp;N UC'!$L416*'7. INPUT O&amp;N UC'!$M416*(1+'7. INPUT O&amp;N UC'!$N416)^3</f>
        <v>0</v>
      </c>
      <c r="BA198" s="297">
        <f>BA$77*'7. INPUT O&amp;N UC'!$L416*'7. INPUT O&amp;N UC'!$M416*(1+'7. INPUT O&amp;N UC'!$N416)^3</f>
        <v>0</v>
      </c>
      <c r="BB198" s="297">
        <f>BB$77*'7. INPUT O&amp;N UC'!$L416*'7. INPUT O&amp;N UC'!$M416*(1+'7. INPUT O&amp;N UC'!$N416)^3</f>
        <v>0</v>
      </c>
      <c r="BC198" s="297">
        <f>BC$77*'7. INPUT O&amp;N UC'!$L416*'7. INPUT O&amp;N UC'!$M416*(1+'7. INPUT O&amp;N UC'!$N416)^3</f>
        <v>0</v>
      </c>
      <c r="BD198" s="297">
        <f>BD$77*'7. INPUT O&amp;N UC'!$L416*'7. INPUT O&amp;N UC'!$M416*(1+'7. INPUT O&amp;N UC'!$N416)^3</f>
        <v>0</v>
      </c>
      <c r="BE198" s="297">
        <f>BE$77*'7. INPUT O&amp;N UC'!$L416*'7. INPUT O&amp;N UC'!$M416*(1+'7. INPUT O&amp;N UC'!$N416)^3</f>
        <v>0</v>
      </c>
      <c r="BF198" s="297">
        <f>BF$77*'7. INPUT O&amp;N UC'!$L416*'7. INPUT O&amp;N UC'!$M416*(1+'7. INPUT O&amp;N UC'!$N416)^3</f>
        <v>0</v>
      </c>
      <c r="BG198" s="297">
        <f>BG$77*'7. INPUT O&amp;N UC'!$L416*'7. INPUT O&amp;N UC'!$M416*(1+'7. INPUT O&amp;N UC'!$N416)^3</f>
        <v>0</v>
      </c>
      <c r="BH198" s="297">
        <f>BH$77*'7. INPUT O&amp;N UC'!$L416*'7. INPUT O&amp;N UC'!$M416*(1+'7. INPUT O&amp;N UC'!$N416)^4</f>
        <v>0</v>
      </c>
      <c r="BI198" s="297">
        <f>BI$77*'7. INPUT O&amp;N UC'!$L416*'7. INPUT O&amp;N UC'!$M416*(1+'7. INPUT O&amp;N UC'!$N416)^4</f>
        <v>0</v>
      </c>
      <c r="BJ198" s="297">
        <f>BJ$77*'7. INPUT O&amp;N UC'!$L416*'7. INPUT O&amp;N UC'!$M416*(1+'7. INPUT O&amp;N UC'!$N416)^4</f>
        <v>0</v>
      </c>
      <c r="BK198" s="297">
        <f>BK$77*'7. INPUT O&amp;N UC'!$L416*'7. INPUT O&amp;N UC'!$M416*(1+'7. INPUT O&amp;N UC'!$N416)^4</f>
        <v>0</v>
      </c>
      <c r="BL198" s="297">
        <f>BL$77*'7. INPUT O&amp;N UC'!$L416*'7. INPUT O&amp;N UC'!$M416*(1+'7. INPUT O&amp;N UC'!$N416)^4</f>
        <v>0</v>
      </c>
      <c r="BM198" s="297">
        <f>BM$77*'7. INPUT O&amp;N UC'!$L416*'7. INPUT O&amp;N UC'!$M416*(1+'7. INPUT O&amp;N UC'!$N416)^4</f>
        <v>0</v>
      </c>
      <c r="BN198" s="297">
        <f>BN$77*'7. INPUT O&amp;N UC'!$L416*'7. INPUT O&amp;N UC'!$M416*(1+'7. INPUT O&amp;N UC'!$N416)^4</f>
        <v>0</v>
      </c>
      <c r="BO198" s="297">
        <f>BO$77*'7. INPUT O&amp;N UC'!$L416*'7. INPUT O&amp;N UC'!$M416*(1+'7. INPUT O&amp;N UC'!$N416)^4</f>
        <v>0</v>
      </c>
      <c r="BP198" s="297">
        <f>BP$77*'7. INPUT O&amp;N UC'!$L416*'7. INPUT O&amp;N UC'!$M416*(1+'7. INPUT O&amp;N UC'!$N416)^4</f>
        <v>0</v>
      </c>
      <c r="BQ198" s="297">
        <f>BQ$77*'7. INPUT O&amp;N UC'!$L416*'7. INPUT O&amp;N UC'!$M416*(1+'7. INPUT O&amp;N UC'!$N416)^4</f>
        <v>0</v>
      </c>
      <c r="BR198" s="297">
        <f>BR$77*'7. INPUT O&amp;N UC'!$L416*'7. INPUT O&amp;N UC'!$M416*(1+'7. INPUT O&amp;N UC'!$N416)^4</f>
        <v>0</v>
      </c>
      <c r="BS198" s="297">
        <f>BS$77*'7. INPUT O&amp;N UC'!$L416*'7. INPUT O&amp;N UC'!$M416*(1+'7. INPUT O&amp;N UC'!$N416)^4</f>
        <v>0</v>
      </c>
    </row>
    <row r="199" spans="2:73" s="80" customFormat="1" outlineLevel="2">
      <c r="B199" s="367" t="str">
        <f>'7. INPUT O&amp;N UC'!D417</f>
        <v>O&amp;N UC-7.3.3-Item #5</v>
      </c>
      <c r="C199" s="367">
        <f>'7. INPUT O&amp;N UC'!F417</f>
        <v>0</v>
      </c>
      <c r="D199"/>
      <c r="E199" s="297">
        <f t="shared" si="123"/>
        <v>0</v>
      </c>
      <c r="F199" s="297">
        <f t="shared" si="124"/>
        <v>0</v>
      </c>
      <c r="G199" s="297">
        <f t="shared" si="125"/>
        <v>0</v>
      </c>
      <c r="H199" s="297">
        <f t="shared" si="126"/>
        <v>0</v>
      </c>
      <c r="I199" s="297">
        <f t="shared" si="127"/>
        <v>0</v>
      </c>
      <c r="J199" s="297">
        <f t="shared" si="128"/>
        <v>0</v>
      </c>
      <c r="K199"/>
      <c r="L199" s="297">
        <f>L$77*'7. INPUT O&amp;N UC'!$L417*'7. INPUT O&amp;N UC'!$M417</f>
        <v>0</v>
      </c>
      <c r="M199" s="297">
        <f>M$77*'7. INPUT O&amp;N UC'!$L417*'7. INPUT O&amp;N UC'!$M417</f>
        <v>0</v>
      </c>
      <c r="N199" s="297">
        <f>N$77*'7. INPUT O&amp;N UC'!$L417*'7. INPUT O&amp;N UC'!$M417</f>
        <v>0</v>
      </c>
      <c r="O199" s="297">
        <f>O$77*'7. INPUT O&amp;N UC'!$L417*'7. INPUT O&amp;N UC'!$M417</f>
        <v>0</v>
      </c>
      <c r="P199" s="297">
        <f>P$77*'7. INPUT O&amp;N UC'!$L417*'7. INPUT O&amp;N UC'!$M417</f>
        <v>0</v>
      </c>
      <c r="Q199" s="297">
        <f>Q$77*'7. INPUT O&amp;N UC'!$L417*'7. INPUT O&amp;N UC'!$M417</f>
        <v>0</v>
      </c>
      <c r="R199" s="297">
        <f>R$77*'7. INPUT O&amp;N UC'!$L417*'7. INPUT O&amp;N UC'!$M417</f>
        <v>0</v>
      </c>
      <c r="S199" s="297">
        <f>S$77*'7. INPUT O&amp;N UC'!$L417*'7. INPUT O&amp;N UC'!$M417</f>
        <v>0</v>
      </c>
      <c r="T199" s="297">
        <f>T$77*'7. INPUT O&amp;N UC'!$L417*'7. INPUT O&amp;N UC'!$M417</f>
        <v>0</v>
      </c>
      <c r="U199" s="297">
        <f>U$77*'7. INPUT O&amp;N UC'!$L417*'7. INPUT O&amp;N UC'!$M417</f>
        <v>0</v>
      </c>
      <c r="V199" s="297">
        <f>V$77*'7. INPUT O&amp;N UC'!$L417*'7. INPUT O&amp;N UC'!$M417</f>
        <v>0</v>
      </c>
      <c r="W199" s="297">
        <f>W$77*'7. INPUT O&amp;N UC'!$L417*'7. INPUT O&amp;N UC'!$M417</f>
        <v>0</v>
      </c>
      <c r="X199" s="297">
        <f>X$77*'7. INPUT O&amp;N UC'!$L417*'7. INPUT O&amp;N UC'!$M417*(1+'7. INPUT O&amp;N UC'!$N417)</f>
        <v>0</v>
      </c>
      <c r="Y199" s="297">
        <f>Y$77*'7. INPUT O&amp;N UC'!$L417*'7. INPUT O&amp;N UC'!$M417*(1+'7. INPUT O&amp;N UC'!$N417)</f>
        <v>0</v>
      </c>
      <c r="Z199" s="297">
        <f>Z$77*'7. INPUT O&amp;N UC'!$L417*'7. INPUT O&amp;N UC'!$M417*(1+'7. INPUT O&amp;N UC'!$N417)</f>
        <v>0</v>
      </c>
      <c r="AA199" s="297">
        <f>AA$77*'7. INPUT O&amp;N UC'!$L417*'7. INPUT O&amp;N UC'!$M417*(1+'7. INPUT O&amp;N UC'!$N417)</f>
        <v>0</v>
      </c>
      <c r="AB199" s="297">
        <f>AB$77*'7. INPUT O&amp;N UC'!$L417*'7. INPUT O&amp;N UC'!$M417*(1+'7. INPUT O&amp;N UC'!$N417)</f>
        <v>0</v>
      </c>
      <c r="AC199" s="297">
        <f>AC$77*'7. INPUT O&amp;N UC'!$L417*'7. INPUT O&amp;N UC'!$M417*(1+'7. INPUT O&amp;N UC'!$N417)</f>
        <v>0</v>
      </c>
      <c r="AD199" s="297">
        <f>AD$77*'7. INPUT O&amp;N UC'!$L417*'7. INPUT O&amp;N UC'!$M417*(1+'7. INPUT O&amp;N UC'!$N417)</f>
        <v>0</v>
      </c>
      <c r="AE199" s="297">
        <f>AE$77*'7. INPUT O&amp;N UC'!$L417*'7. INPUT O&amp;N UC'!$M417*(1+'7. INPUT O&amp;N UC'!$N417)</f>
        <v>0</v>
      </c>
      <c r="AF199" s="297">
        <f>AF$77*'7. INPUT O&amp;N UC'!$L417*'7. INPUT O&amp;N UC'!$M417*(1+'7. INPUT O&amp;N UC'!$N417)</f>
        <v>0</v>
      </c>
      <c r="AG199" s="297">
        <f>AG$77*'7. INPUT O&amp;N UC'!$L417*'7. INPUT O&amp;N UC'!$M417*(1+'7. INPUT O&amp;N UC'!$N417)</f>
        <v>0</v>
      </c>
      <c r="AH199" s="297">
        <f>AH$77*'7. INPUT O&amp;N UC'!$L417*'7. INPUT O&amp;N UC'!$M417*(1+'7. INPUT O&amp;N UC'!$N417)</f>
        <v>0</v>
      </c>
      <c r="AI199" s="297">
        <f>AI$77*'7. INPUT O&amp;N UC'!$L417*'7. INPUT O&amp;N UC'!$M417*(1+'7. INPUT O&amp;N UC'!$N417)</f>
        <v>0</v>
      </c>
      <c r="AJ199" s="297">
        <f>AJ$77*'7. INPUT O&amp;N UC'!$L417*'7. INPUT O&amp;N UC'!$M417*(1+'7. INPUT O&amp;N UC'!$N417)^2</f>
        <v>0</v>
      </c>
      <c r="AK199" s="297">
        <f>AK$77*'7. INPUT O&amp;N UC'!$L417*'7. INPUT O&amp;N UC'!$M417*(1+'7. INPUT O&amp;N UC'!$N417)^2</f>
        <v>0</v>
      </c>
      <c r="AL199" s="297">
        <f>AL$77*'7. INPUT O&amp;N UC'!$L417*'7. INPUT O&amp;N UC'!$M417*(1+'7. INPUT O&amp;N UC'!$N417)^2</f>
        <v>0</v>
      </c>
      <c r="AM199" s="297">
        <f>AM$77*'7. INPUT O&amp;N UC'!$L417*'7. INPUT O&amp;N UC'!$M417*(1+'7. INPUT O&amp;N UC'!$N417)^2</f>
        <v>0</v>
      </c>
      <c r="AN199" s="297">
        <f>AN$77*'7. INPUT O&amp;N UC'!$L417*'7. INPUT O&amp;N UC'!$M417*(1+'7. INPUT O&amp;N UC'!$N417)^2</f>
        <v>0</v>
      </c>
      <c r="AO199" s="297">
        <f>AO$77*'7. INPUT O&amp;N UC'!$L417*'7. INPUT O&amp;N UC'!$M417*(1+'7. INPUT O&amp;N UC'!$N417)^2</f>
        <v>0</v>
      </c>
      <c r="AP199" s="297">
        <f>AP$77*'7. INPUT O&amp;N UC'!$L417*'7. INPUT O&amp;N UC'!$M417*(1+'7. INPUT O&amp;N UC'!$N417)^2</f>
        <v>0</v>
      </c>
      <c r="AQ199" s="297">
        <f>AQ$77*'7. INPUT O&amp;N UC'!$L417*'7. INPUT O&amp;N UC'!$M417*(1+'7. INPUT O&amp;N UC'!$N417)^2</f>
        <v>0</v>
      </c>
      <c r="AR199" s="297">
        <f>AR$77*'7. INPUT O&amp;N UC'!$L417*'7. INPUT O&amp;N UC'!$M417*(1+'7. INPUT O&amp;N UC'!$N417)^2</f>
        <v>0</v>
      </c>
      <c r="AS199" s="297">
        <f>AS$77*'7. INPUT O&amp;N UC'!$L417*'7. INPUT O&amp;N UC'!$M417*(1+'7. INPUT O&amp;N UC'!$N417)^2</f>
        <v>0</v>
      </c>
      <c r="AT199" s="297">
        <f>AT$77*'7. INPUT O&amp;N UC'!$L417*'7. INPUT O&amp;N UC'!$M417*(1+'7. INPUT O&amp;N UC'!$N417)^2</f>
        <v>0</v>
      </c>
      <c r="AU199" s="297">
        <f>AU$77*'7. INPUT O&amp;N UC'!$L417*'7. INPUT O&amp;N UC'!$M417*(1+'7. INPUT O&amp;N UC'!$N417)^2</f>
        <v>0</v>
      </c>
      <c r="AV199" s="297">
        <f>AV$77*'7. INPUT O&amp;N UC'!$L417*'7. INPUT O&amp;N UC'!$M417*(1+'7. INPUT O&amp;N UC'!$N417)^3</f>
        <v>0</v>
      </c>
      <c r="AW199" s="297">
        <f>AW$77*'7. INPUT O&amp;N UC'!$L417*'7. INPUT O&amp;N UC'!$M417*(1+'7. INPUT O&amp;N UC'!$N417)^3</f>
        <v>0</v>
      </c>
      <c r="AX199" s="297">
        <f>AX$77*'7. INPUT O&amp;N UC'!$L417*'7. INPUT O&amp;N UC'!$M417*(1+'7. INPUT O&amp;N UC'!$N417)^3</f>
        <v>0</v>
      </c>
      <c r="AY199" s="297">
        <f>AY$77*'7. INPUT O&amp;N UC'!$L417*'7. INPUT O&amp;N UC'!$M417*(1+'7. INPUT O&amp;N UC'!$N417)^3</f>
        <v>0</v>
      </c>
      <c r="AZ199" s="297">
        <f>AZ$77*'7. INPUT O&amp;N UC'!$L417*'7. INPUT O&amp;N UC'!$M417*(1+'7. INPUT O&amp;N UC'!$N417)^3</f>
        <v>0</v>
      </c>
      <c r="BA199" s="297">
        <f>BA$77*'7. INPUT O&amp;N UC'!$L417*'7. INPUT O&amp;N UC'!$M417*(1+'7. INPUT O&amp;N UC'!$N417)^3</f>
        <v>0</v>
      </c>
      <c r="BB199" s="297">
        <f>BB$77*'7. INPUT O&amp;N UC'!$L417*'7. INPUT O&amp;N UC'!$M417*(1+'7. INPUT O&amp;N UC'!$N417)^3</f>
        <v>0</v>
      </c>
      <c r="BC199" s="297">
        <f>BC$77*'7. INPUT O&amp;N UC'!$L417*'7. INPUT O&amp;N UC'!$M417*(1+'7. INPUT O&amp;N UC'!$N417)^3</f>
        <v>0</v>
      </c>
      <c r="BD199" s="297">
        <f>BD$77*'7. INPUT O&amp;N UC'!$L417*'7. INPUT O&amp;N UC'!$M417*(1+'7. INPUT O&amp;N UC'!$N417)^3</f>
        <v>0</v>
      </c>
      <c r="BE199" s="297">
        <f>BE$77*'7. INPUT O&amp;N UC'!$L417*'7. INPUT O&amp;N UC'!$M417*(1+'7. INPUT O&amp;N UC'!$N417)^3</f>
        <v>0</v>
      </c>
      <c r="BF199" s="297">
        <f>BF$77*'7. INPUT O&amp;N UC'!$L417*'7. INPUT O&amp;N UC'!$M417*(1+'7. INPUT O&amp;N UC'!$N417)^3</f>
        <v>0</v>
      </c>
      <c r="BG199" s="297">
        <f>BG$77*'7. INPUT O&amp;N UC'!$L417*'7. INPUT O&amp;N UC'!$M417*(1+'7. INPUT O&amp;N UC'!$N417)^3</f>
        <v>0</v>
      </c>
      <c r="BH199" s="297">
        <f>BH$77*'7. INPUT O&amp;N UC'!$L417*'7. INPUT O&amp;N UC'!$M417*(1+'7. INPUT O&amp;N UC'!$N417)^4</f>
        <v>0</v>
      </c>
      <c r="BI199" s="297">
        <f>BI$77*'7. INPUT O&amp;N UC'!$L417*'7. INPUT O&amp;N UC'!$M417*(1+'7. INPUT O&amp;N UC'!$N417)^4</f>
        <v>0</v>
      </c>
      <c r="BJ199" s="297">
        <f>BJ$77*'7. INPUT O&amp;N UC'!$L417*'7. INPUT O&amp;N UC'!$M417*(1+'7. INPUT O&amp;N UC'!$N417)^4</f>
        <v>0</v>
      </c>
      <c r="BK199" s="297">
        <f>BK$77*'7. INPUT O&amp;N UC'!$L417*'7. INPUT O&amp;N UC'!$M417*(1+'7. INPUT O&amp;N UC'!$N417)^4</f>
        <v>0</v>
      </c>
      <c r="BL199" s="297">
        <f>BL$77*'7. INPUT O&amp;N UC'!$L417*'7. INPUT O&amp;N UC'!$M417*(1+'7. INPUT O&amp;N UC'!$N417)^4</f>
        <v>0</v>
      </c>
      <c r="BM199" s="297">
        <f>BM$77*'7. INPUT O&amp;N UC'!$L417*'7. INPUT O&amp;N UC'!$M417*(1+'7. INPUT O&amp;N UC'!$N417)^4</f>
        <v>0</v>
      </c>
      <c r="BN199" s="297">
        <f>BN$77*'7. INPUT O&amp;N UC'!$L417*'7. INPUT O&amp;N UC'!$M417*(1+'7. INPUT O&amp;N UC'!$N417)^4</f>
        <v>0</v>
      </c>
      <c r="BO199" s="297">
        <f>BO$77*'7. INPUT O&amp;N UC'!$L417*'7. INPUT O&amp;N UC'!$M417*(1+'7. INPUT O&amp;N UC'!$N417)^4</f>
        <v>0</v>
      </c>
      <c r="BP199" s="297">
        <f>BP$77*'7. INPUT O&amp;N UC'!$L417*'7. INPUT O&amp;N UC'!$M417*(1+'7. INPUT O&amp;N UC'!$N417)^4</f>
        <v>0</v>
      </c>
      <c r="BQ199" s="297">
        <f>BQ$77*'7. INPUT O&amp;N UC'!$L417*'7. INPUT O&amp;N UC'!$M417*(1+'7. INPUT O&amp;N UC'!$N417)^4</f>
        <v>0</v>
      </c>
      <c r="BR199" s="297">
        <f>BR$77*'7. INPUT O&amp;N UC'!$L417*'7. INPUT O&amp;N UC'!$M417*(1+'7. INPUT O&amp;N UC'!$N417)^4</f>
        <v>0</v>
      </c>
      <c r="BS199" s="297">
        <f>BS$77*'7. INPUT O&amp;N UC'!$L417*'7. INPUT O&amp;N UC'!$M417*(1+'7. INPUT O&amp;N UC'!$N417)^4</f>
        <v>0</v>
      </c>
    </row>
    <row r="200" spans="2:73" s="80" customFormat="1" outlineLevel="2">
      <c r="B200" s="367" t="str">
        <f>'7. INPUT O&amp;N UC'!D418</f>
        <v>O&amp;N UC-7.3.3-Item #6</v>
      </c>
      <c r="C200" s="367">
        <f>'7. INPUT O&amp;N UC'!F418</f>
        <v>0</v>
      </c>
      <c r="D200"/>
      <c r="E200" s="297">
        <f t="shared" si="123"/>
        <v>0</v>
      </c>
      <c r="F200" s="297">
        <f t="shared" si="124"/>
        <v>0</v>
      </c>
      <c r="G200" s="297">
        <f t="shared" si="125"/>
        <v>0</v>
      </c>
      <c r="H200" s="297">
        <f t="shared" si="126"/>
        <v>0</v>
      </c>
      <c r="I200" s="297">
        <f t="shared" si="127"/>
        <v>0</v>
      </c>
      <c r="J200" s="297">
        <f t="shared" si="128"/>
        <v>0</v>
      </c>
      <c r="K200"/>
      <c r="L200" s="297">
        <f>L$77*'7. INPUT O&amp;N UC'!$L418*'7. INPUT O&amp;N UC'!$M418</f>
        <v>0</v>
      </c>
      <c r="M200" s="297">
        <f>M$77*'7. INPUT O&amp;N UC'!$L418*'7. INPUT O&amp;N UC'!$M418</f>
        <v>0</v>
      </c>
      <c r="N200" s="297">
        <f>N$77*'7. INPUT O&amp;N UC'!$L418*'7. INPUT O&amp;N UC'!$M418</f>
        <v>0</v>
      </c>
      <c r="O200" s="297">
        <f>O$77*'7. INPUT O&amp;N UC'!$L418*'7. INPUT O&amp;N UC'!$M418</f>
        <v>0</v>
      </c>
      <c r="P200" s="297">
        <f>P$77*'7. INPUT O&amp;N UC'!$L418*'7. INPUT O&amp;N UC'!$M418</f>
        <v>0</v>
      </c>
      <c r="Q200" s="297">
        <f>Q$77*'7. INPUT O&amp;N UC'!$L418*'7. INPUT O&amp;N UC'!$M418</f>
        <v>0</v>
      </c>
      <c r="R200" s="297">
        <f>R$77*'7. INPUT O&amp;N UC'!$L418*'7. INPUT O&amp;N UC'!$M418</f>
        <v>0</v>
      </c>
      <c r="S200" s="297">
        <f>S$77*'7. INPUT O&amp;N UC'!$L418*'7. INPUT O&amp;N UC'!$M418</f>
        <v>0</v>
      </c>
      <c r="T200" s="297">
        <f>T$77*'7. INPUT O&amp;N UC'!$L418*'7. INPUT O&amp;N UC'!$M418</f>
        <v>0</v>
      </c>
      <c r="U200" s="297">
        <f>U$77*'7. INPUT O&amp;N UC'!$L418*'7. INPUT O&amp;N UC'!$M418</f>
        <v>0</v>
      </c>
      <c r="V200" s="297">
        <f>V$77*'7. INPUT O&amp;N UC'!$L418*'7. INPUT O&amp;N UC'!$M418</f>
        <v>0</v>
      </c>
      <c r="W200" s="297">
        <f>W$77*'7. INPUT O&amp;N UC'!$L418*'7. INPUT O&amp;N UC'!$M418</f>
        <v>0</v>
      </c>
      <c r="X200" s="297">
        <f>X$77*'7. INPUT O&amp;N UC'!$L418*'7. INPUT O&amp;N UC'!$M418*(1+'7. INPUT O&amp;N UC'!$N418)</f>
        <v>0</v>
      </c>
      <c r="Y200" s="297">
        <f>Y$77*'7. INPUT O&amp;N UC'!$L418*'7. INPUT O&amp;N UC'!$M418*(1+'7. INPUT O&amp;N UC'!$N418)</f>
        <v>0</v>
      </c>
      <c r="Z200" s="297">
        <f>Z$77*'7. INPUT O&amp;N UC'!$L418*'7. INPUT O&amp;N UC'!$M418*(1+'7. INPUT O&amp;N UC'!$N418)</f>
        <v>0</v>
      </c>
      <c r="AA200" s="297">
        <f>AA$77*'7. INPUT O&amp;N UC'!$L418*'7. INPUT O&amp;N UC'!$M418*(1+'7. INPUT O&amp;N UC'!$N418)</f>
        <v>0</v>
      </c>
      <c r="AB200" s="297">
        <f>AB$77*'7. INPUT O&amp;N UC'!$L418*'7. INPUT O&amp;N UC'!$M418*(1+'7. INPUT O&amp;N UC'!$N418)</f>
        <v>0</v>
      </c>
      <c r="AC200" s="297">
        <f>AC$77*'7. INPUT O&amp;N UC'!$L418*'7. INPUT O&amp;N UC'!$M418*(1+'7. INPUT O&amp;N UC'!$N418)</f>
        <v>0</v>
      </c>
      <c r="AD200" s="297">
        <f>AD$77*'7. INPUT O&amp;N UC'!$L418*'7. INPUT O&amp;N UC'!$M418*(1+'7. INPUT O&amp;N UC'!$N418)</f>
        <v>0</v>
      </c>
      <c r="AE200" s="297">
        <f>AE$77*'7. INPUT O&amp;N UC'!$L418*'7. INPUT O&amp;N UC'!$M418*(1+'7. INPUT O&amp;N UC'!$N418)</f>
        <v>0</v>
      </c>
      <c r="AF200" s="297">
        <f>AF$77*'7. INPUT O&amp;N UC'!$L418*'7. INPUT O&amp;N UC'!$M418*(1+'7. INPUT O&amp;N UC'!$N418)</f>
        <v>0</v>
      </c>
      <c r="AG200" s="297">
        <f>AG$77*'7. INPUT O&amp;N UC'!$L418*'7. INPUT O&amp;N UC'!$M418*(1+'7. INPUT O&amp;N UC'!$N418)</f>
        <v>0</v>
      </c>
      <c r="AH200" s="297">
        <f>AH$77*'7. INPUT O&amp;N UC'!$L418*'7. INPUT O&amp;N UC'!$M418*(1+'7. INPUT O&amp;N UC'!$N418)</f>
        <v>0</v>
      </c>
      <c r="AI200" s="297">
        <f>AI$77*'7. INPUT O&amp;N UC'!$L418*'7. INPUT O&amp;N UC'!$M418*(1+'7. INPUT O&amp;N UC'!$N418)</f>
        <v>0</v>
      </c>
      <c r="AJ200" s="297">
        <f>AJ$77*'7. INPUT O&amp;N UC'!$L418*'7. INPUT O&amp;N UC'!$M418*(1+'7. INPUT O&amp;N UC'!$N418)^2</f>
        <v>0</v>
      </c>
      <c r="AK200" s="297">
        <f>AK$77*'7. INPUT O&amp;N UC'!$L418*'7. INPUT O&amp;N UC'!$M418*(1+'7. INPUT O&amp;N UC'!$N418)^2</f>
        <v>0</v>
      </c>
      <c r="AL200" s="297">
        <f>AL$77*'7. INPUT O&amp;N UC'!$L418*'7. INPUT O&amp;N UC'!$M418*(1+'7. INPUT O&amp;N UC'!$N418)^2</f>
        <v>0</v>
      </c>
      <c r="AM200" s="297">
        <f>AM$77*'7. INPUT O&amp;N UC'!$L418*'7. INPUT O&amp;N UC'!$M418*(1+'7. INPUT O&amp;N UC'!$N418)^2</f>
        <v>0</v>
      </c>
      <c r="AN200" s="297">
        <f>AN$77*'7. INPUT O&amp;N UC'!$L418*'7. INPUT O&amp;N UC'!$M418*(1+'7. INPUT O&amp;N UC'!$N418)^2</f>
        <v>0</v>
      </c>
      <c r="AO200" s="297">
        <f>AO$77*'7. INPUT O&amp;N UC'!$L418*'7. INPUT O&amp;N UC'!$M418*(1+'7. INPUT O&amp;N UC'!$N418)^2</f>
        <v>0</v>
      </c>
      <c r="AP200" s="297">
        <f>AP$77*'7. INPUT O&amp;N UC'!$L418*'7. INPUT O&amp;N UC'!$M418*(1+'7. INPUT O&amp;N UC'!$N418)^2</f>
        <v>0</v>
      </c>
      <c r="AQ200" s="297">
        <f>AQ$77*'7. INPUT O&amp;N UC'!$L418*'7. INPUT O&amp;N UC'!$M418*(1+'7. INPUT O&amp;N UC'!$N418)^2</f>
        <v>0</v>
      </c>
      <c r="AR200" s="297">
        <f>AR$77*'7. INPUT O&amp;N UC'!$L418*'7. INPUT O&amp;N UC'!$M418*(1+'7. INPUT O&amp;N UC'!$N418)^2</f>
        <v>0</v>
      </c>
      <c r="AS200" s="297">
        <f>AS$77*'7. INPUT O&amp;N UC'!$L418*'7. INPUT O&amp;N UC'!$M418*(1+'7. INPUT O&amp;N UC'!$N418)^2</f>
        <v>0</v>
      </c>
      <c r="AT200" s="297">
        <f>AT$77*'7. INPUT O&amp;N UC'!$L418*'7. INPUT O&amp;N UC'!$M418*(1+'7. INPUT O&amp;N UC'!$N418)^2</f>
        <v>0</v>
      </c>
      <c r="AU200" s="297">
        <f>AU$77*'7. INPUT O&amp;N UC'!$L418*'7. INPUT O&amp;N UC'!$M418*(1+'7. INPUT O&amp;N UC'!$N418)^2</f>
        <v>0</v>
      </c>
      <c r="AV200" s="297">
        <f>AV$77*'7. INPUT O&amp;N UC'!$L418*'7. INPUT O&amp;N UC'!$M418*(1+'7. INPUT O&amp;N UC'!$N418)^3</f>
        <v>0</v>
      </c>
      <c r="AW200" s="297">
        <f>AW$77*'7. INPUT O&amp;N UC'!$L418*'7. INPUT O&amp;N UC'!$M418*(1+'7. INPUT O&amp;N UC'!$N418)^3</f>
        <v>0</v>
      </c>
      <c r="AX200" s="297">
        <f>AX$77*'7. INPUT O&amp;N UC'!$L418*'7. INPUT O&amp;N UC'!$M418*(1+'7. INPUT O&amp;N UC'!$N418)^3</f>
        <v>0</v>
      </c>
      <c r="AY200" s="297">
        <f>AY$77*'7. INPUT O&amp;N UC'!$L418*'7. INPUT O&amp;N UC'!$M418*(1+'7. INPUT O&amp;N UC'!$N418)^3</f>
        <v>0</v>
      </c>
      <c r="AZ200" s="297">
        <f>AZ$77*'7. INPUT O&amp;N UC'!$L418*'7. INPUT O&amp;N UC'!$M418*(1+'7. INPUT O&amp;N UC'!$N418)^3</f>
        <v>0</v>
      </c>
      <c r="BA200" s="297">
        <f>BA$77*'7. INPUT O&amp;N UC'!$L418*'7. INPUT O&amp;N UC'!$M418*(1+'7. INPUT O&amp;N UC'!$N418)^3</f>
        <v>0</v>
      </c>
      <c r="BB200" s="297">
        <f>BB$77*'7. INPUT O&amp;N UC'!$L418*'7. INPUT O&amp;N UC'!$M418*(1+'7. INPUT O&amp;N UC'!$N418)^3</f>
        <v>0</v>
      </c>
      <c r="BC200" s="297">
        <f>BC$77*'7. INPUT O&amp;N UC'!$L418*'7. INPUT O&amp;N UC'!$M418*(1+'7. INPUT O&amp;N UC'!$N418)^3</f>
        <v>0</v>
      </c>
      <c r="BD200" s="297">
        <f>BD$77*'7. INPUT O&amp;N UC'!$L418*'7. INPUT O&amp;N UC'!$M418*(1+'7. INPUT O&amp;N UC'!$N418)^3</f>
        <v>0</v>
      </c>
      <c r="BE200" s="297">
        <f>BE$77*'7. INPUT O&amp;N UC'!$L418*'7. INPUT O&amp;N UC'!$M418*(1+'7. INPUT O&amp;N UC'!$N418)^3</f>
        <v>0</v>
      </c>
      <c r="BF200" s="297">
        <f>BF$77*'7. INPUT O&amp;N UC'!$L418*'7. INPUT O&amp;N UC'!$M418*(1+'7. INPUT O&amp;N UC'!$N418)^3</f>
        <v>0</v>
      </c>
      <c r="BG200" s="297">
        <f>BG$77*'7. INPUT O&amp;N UC'!$L418*'7. INPUT O&amp;N UC'!$M418*(1+'7. INPUT O&amp;N UC'!$N418)^3</f>
        <v>0</v>
      </c>
      <c r="BH200" s="297">
        <f>BH$77*'7. INPUT O&amp;N UC'!$L418*'7. INPUT O&amp;N UC'!$M418*(1+'7. INPUT O&amp;N UC'!$N418)^4</f>
        <v>0</v>
      </c>
      <c r="BI200" s="297">
        <f>BI$77*'7. INPUT O&amp;N UC'!$L418*'7. INPUT O&amp;N UC'!$M418*(1+'7. INPUT O&amp;N UC'!$N418)^4</f>
        <v>0</v>
      </c>
      <c r="BJ200" s="297">
        <f>BJ$77*'7. INPUT O&amp;N UC'!$L418*'7. INPUT O&amp;N UC'!$M418*(1+'7. INPUT O&amp;N UC'!$N418)^4</f>
        <v>0</v>
      </c>
      <c r="BK200" s="297">
        <f>BK$77*'7. INPUT O&amp;N UC'!$L418*'7. INPUT O&amp;N UC'!$M418*(1+'7. INPUT O&amp;N UC'!$N418)^4</f>
        <v>0</v>
      </c>
      <c r="BL200" s="297">
        <f>BL$77*'7. INPUT O&amp;N UC'!$L418*'7. INPUT O&amp;N UC'!$M418*(1+'7. INPUT O&amp;N UC'!$N418)^4</f>
        <v>0</v>
      </c>
      <c r="BM200" s="297">
        <f>BM$77*'7. INPUT O&amp;N UC'!$L418*'7. INPUT O&amp;N UC'!$M418*(1+'7. INPUT O&amp;N UC'!$N418)^4</f>
        <v>0</v>
      </c>
      <c r="BN200" s="297">
        <f>BN$77*'7. INPUT O&amp;N UC'!$L418*'7. INPUT O&amp;N UC'!$M418*(1+'7. INPUT O&amp;N UC'!$N418)^4</f>
        <v>0</v>
      </c>
      <c r="BO200" s="297">
        <f>BO$77*'7. INPUT O&amp;N UC'!$L418*'7. INPUT O&amp;N UC'!$M418*(1+'7. INPUT O&amp;N UC'!$N418)^4</f>
        <v>0</v>
      </c>
      <c r="BP200" s="297">
        <f>BP$77*'7. INPUT O&amp;N UC'!$L418*'7. INPUT O&amp;N UC'!$M418*(1+'7. INPUT O&amp;N UC'!$N418)^4</f>
        <v>0</v>
      </c>
      <c r="BQ200" s="297">
        <f>BQ$77*'7. INPUT O&amp;N UC'!$L418*'7. INPUT O&amp;N UC'!$M418*(1+'7. INPUT O&amp;N UC'!$N418)^4</f>
        <v>0</v>
      </c>
      <c r="BR200" s="297">
        <f>BR$77*'7. INPUT O&amp;N UC'!$L418*'7. INPUT O&amp;N UC'!$M418*(1+'7. INPUT O&amp;N UC'!$N418)^4</f>
        <v>0</v>
      </c>
      <c r="BS200" s="297">
        <f>BS$77*'7. INPUT O&amp;N UC'!$L418*'7. INPUT O&amp;N UC'!$M418*(1+'7. INPUT O&amp;N UC'!$N418)^4</f>
        <v>0</v>
      </c>
    </row>
    <row r="201" spans="2:73" s="80" customFormat="1" outlineLevel="2">
      <c r="B201" s="367" t="str">
        <f>'7. INPUT O&amp;N UC'!D419</f>
        <v>O&amp;N UC-7.3.3-Item #7</v>
      </c>
      <c r="C201" s="367">
        <f>'7. INPUT O&amp;N UC'!F419</f>
        <v>0</v>
      </c>
      <c r="D201"/>
      <c r="E201" s="297">
        <f t="shared" si="123"/>
        <v>0</v>
      </c>
      <c r="F201" s="297">
        <f t="shared" si="124"/>
        <v>0</v>
      </c>
      <c r="G201" s="297">
        <f t="shared" si="125"/>
        <v>0</v>
      </c>
      <c r="H201" s="297">
        <f t="shared" si="126"/>
        <v>0</v>
      </c>
      <c r="I201" s="297">
        <f t="shared" si="127"/>
        <v>0</v>
      </c>
      <c r="J201" s="297">
        <f t="shared" si="128"/>
        <v>0</v>
      </c>
      <c r="K201"/>
      <c r="L201" s="297">
        <f>L$77*'7. INPUT O&amp;N UC'!$L419*'7. INPUT O&amp;N UC'!$M419</f>
        <v>0</v>
      </c>
      <c r="M201" s="297">
        <f>M$77*'7. INPUT O&amp;N UC'!$L419*'7. INPUT O&amp;N UC'!$M419</f>
        <v>0</v>
      </c>
      <c r="N201" s="297">
        <f>N$77*'7. INPUT O&amp;N UC'!$L419*'7. INPUT O&amp;N UC'!$M419</f>
        <v>0</v>
      </c>
      <c r="O201" s="297">
        <f>O$77*'7. INPUT O&amp;N UC'!$L419*'7. INPUT O&amp;N UC'!$M419</f>
        <v>0</v>
      </c>
      <c r="P201" s="297">
        <f>P$77*'7. INPUT O&amp;N UC'!$L419*'7. INPUT O&amp;N UC'!$M419</f>
        <v>0</v>
      </c>
      <c r="Q201" s="297">
        <f>Q$77*'7. INPUT O&amp;N UC'!$L419*'7. INPUT O&amp;N UC'!$M419</f>
        <v>0</v>
      </c>
      <c r="R201" s="297">
        <f>R$77*'7. INPUT O&amp;N UC'!$L419*'7. INPUT O&amp;N UC'!$M419</f>
        <v>0</v>
      </c>
      <c r="S201" s="297">
        <f>S$77*'7. INPUT O&amp;N UC'!$L419*'7. INPUT O&amp;N UC'!$M419</f>
        <v>0</v>
      </c>
      <c r="T201" s="297">
        <f>T$77*'7. INPUT O&amp;N UC'!$L419*'7. INPUT O&amp;N UC'!$M419</f>
        <v>0</v>
      </c>
      <c r="U201" s="297">
        <f>U$77*'7. INPUT O&amp;N UC'!$L419*'7. INPUT O&amp;N UC'!$M419</f>
        <v>0</v>
      </c>
      <c r="V201" s="297">
        <f>V$77*'7. INPUT O&amp;N UC'!$L419*'7. INPUT O&amp;N UC'!$M419</f>
        <v>0</v>
      </c>
      <c r="W201" s="297">
        <f>W$77*'7. INPUT O&amp;N UC'!$L419*'7. INPUT O&amp;N UC'!$M419</f>
        <v>0</v>
      </c>
      <c r="X201" s="297">
        <f>X$77*'7. INPUT O&amp;N UC'!$L419*'7. INPUT O&amp;N UC'!$M419*(1+'7. INPUT O&amp;N UC'!$N419)</f>
        <v>0</v>
      </c>
      <c r="Y201" s="297">
        <f>Y$77*'7. INPUT O&amp;N UC'!$L419*'7. INPUT O&amp;N UC'!$M419*(1+'7. INPUT O&amp;N UC'!$N419)</f>
        <v>0</v>
      </c>
      <c r="Z201" s="297">
        <f>Z$77*'7. INPUT O&amp;N UC'!$L419*'7. INPUT O&amp;N UC'!$M419*(1+'7. INPUT O&amp;N UC'!$N419)</f>
        <v>0</v>
      </c>
      <c r="AA201" s="297">
        <f>AA$77*'7. INPUT O&amp;N UC'!$L419*'7. INPUT O&amp;N UC'!$M419*(1+'7. INPUT O&amp;N UC'!$N419)</f>
        <v>0</v>
      </c>
      <c r="AB201" s="297">
        <f>AB$77*'7. INPUT O&amp;N UC'!$L419*'7. INPUT O&amp;N UC'!$M419*(1+'7. INPUT O&amp;N UC'!$N419)</f>
        <v>0</v>
      </c>
      <c r="AC201" s="297">
        <f>AC$77*'7. INPUT O&amp;N UC'!$L419*'7. INPUT O&amp;N UC'!$M419*(1+'7. INPUT O&amp;N UC'!$N419)</f>
        <v>0</v>
      </c>
      <c r="AD201" s="297">
        <f>AD$77*'7. INPUT O&amp;N UC'!$L419*'7. INPUT O&amp;N UC'!$M419*(1+'7. INPUT O&amp;N UC'!$N419)</f>
        <v>0</v>
      </c>
      <c r="AE201" s="297">
        <f>AE$77*'7. INPUT O&amp;N UC'!$L419*'7. INPUT O&amp;N UC'!$M419*(1+'7. INPUT O&amp;N UC'!$N419)</f>
        <v>0</v>
      </c>
      <c r="AF201" s="297">
        <f>AF$77*'7. INPUT O&amp;N UC'!$L419*'7. INPUT O&amp;N UC'!$M419*(1+'7. INPUT O&amp;N UC'!$N419)</f>
        <v>0</v>
      </c>
      <c r="AG201" s="297">
        <f>AG$77*'7. INPUT O&amp;N UC'!$L419*'7. INPUT O&amp;N UC'!$M419*(1+'7. INPUT O&amp;N UC'!$N419)</f>
        <v>0</v>
      </c>
      <c r="AH201" s="297">
        <f>AH$77*'7. INPUT O&amp;N UC'!$L419*'7. INPUT O&amp;N UC'!$M419*(1+'7. INPUT O&amp;N UC'!$N419)</f>
        <v>0</v>
      </c>
      <c r="AI201" s="297">
        <f>AI$77*'7. INPUT O&amp;N UC'!$L419*'7. INPUT O&amp;N UC'!$M419*(1+'7. INPUT O&amp;N UC'!$N419)</f>
        <v>0</v>
      </c>
      <c r="AJ201" s="297">
        <f>AJ$77*'7. INPUT O&amp;N UC'!$L419*'7. INPUT O&amp;N UC'!$M419*(1+'7. INPUT O&amp;N UC'!$N419)^2</f>
        <v>0</v>
      </c>
      <c r="AK201" s="297">
        <f>AK$77*'7. INPUT O&amp;N UC'!$L419*'7. INPUT O&amp;N UC'!$M419*(1+'7. INPUT O&amp;N UC'!$N419)^2</f>
        <v>0</v>
      </c>
      <c r="AL201" s="297">
        <f>AL$77*'7. INPUT O&amp;N UC'!$L419*'7. INPUT O&amp;N UC'!$M419*(1+'7. INPUT O&amp;N UC'!$N419)^2</f>
        <v>0</v>
      </c>
      <c r="AM201" s="297">
        <f>AM$77*'7. INPUT O&amp;N UC'!$L419*'7. INPUT O&amp;N UC'!$M419*(1+'7. INPUT O&amp;N UC'!$N419)^2</f>
        <v>0</v>
      </c>
      <c r="AN201" s="297">
        <f>AN$77*'7. INPUT O&amp;N UC'!$L419*'7. INPUT O&amp;N UC'!$M419*(1+'7. INPUT O&amp;N UC'!$N419)^2</f>
        <v>0</v>
      </c>
      <c r="AO201" s="297">
        <f>AO$77*'7. INPUT O&amp;N UC'!$L419*'7. INPUT O&amp;N UC'!$M419*(1+'7. INPUT O&amp;N UC'!$N419)^2</f>
        <v>0</v>
      </c>
      <c r="AP201" s="297">
        <f>AP$77*'7. INPUT O&amp;N UC'!$L419*'7. INPUT O&amp;N UC'!$M419*(1+'7. INPUT O&amp;N UC'!$N419)^2</f>
        <v>0</v>
      </c>
      <c r="AQ201" s="297">
        <f>AQ$77*'7. INPUT O&amp;N UC'!$L419*'7. INPUT O&amp;N UC'!$M419*(1+'7. INPUT O&amp;N UC'!$N419)^2</f>
        <v>0</v>
      </c>
      <c r="AR201" s="297">
        <f>AR$77*'7. INPUT O&amp;N UC'!$L419*'7. INPUT O&amp;N UC'!$M419*(1+'7. INPUT O&amp;N UC'!$N419)^2</f>
        <v>0</v>
      </c>
      <c r="AS201" s="297">
        <f>AS$77*'7. INPUT O&amp;N UC'!$L419*'7. INPUT O&amp;N UC'!$M419*(1+'7. INPUT O&amp;N UC'!$N419)^2</f>
        <v>0</v>
      </c>
      <c r="AT201" s="297">
        <f>AT$77*'7. INPUT O&amp;N UC'!$L419*'7. INPUT O&amp;N UC'!$M419*(1+'7. INPUT O&amp;N UC'!$N419)^2</f>
        <v>0</v>
      </c>
      <c r="AU201" s="297">
        <f>AU$77*'7. INPUT O&amp;N UC'!$L419*'7. INPUT O&amp;N UC'!$M419*(1+'7. INPUT O&amp;N UC'!$N419)^2</f>
        <v>0</v>
      </c>
      <c r="AV201" s="297">
        <f>AV$77*'7. INPUT O&amp;N UC'!$L419*'7. INPUT O&amp;N UC'!$M419*(1+'7. INPUT O&amp;N UC'!$N419)^3</f>
        <v>0</v>
      </c>
      <c r="AW201" s="297">
        <f>AW$77*'7. INPUT O&amp;N UC'!$L419*'7. INPUT O&amp;N UC'!$M419*(1+'7. INPUT O&amp;N UC'!$N419)^3</f>
        <v>0</v>
      </c>
      <c r="AX201" s="297">
        <f>AX$77*'7. INPUT O&amp;N UC'!$L419*'7. INPUT O&amp;N UC'!$M419*(1+'7. INPUT O&amp;N UC'!$N419)^3</f>
        <v>0</v>
      </c>
      <c r="AY201" s="297">
        <f>AY$77*'7. INPUT O&amp;N UC'!$L419*'7. INPUT O&amp;N UC'!$M419*(1+'7. INPUT O&amp;N UC'!$N419)^3</f>
        <v>0</v>
      </c>
      <c r="AZ201" s="297">
        <f>AZ$77*'7. INPUT O&amp;N UC'!$L419*'7. INPUT O&amp;N UC'!$M419*(1+'7. INPUT O&amp;N UC'!$N419)^3</f>
        <v>0</v>
      </c>
      <c r="BA201" s="297">
        <f>BA$77*'7. INPUT O&amp;N UC'!$L419*'7. INPUT O&amp;N UC'!$M419*(1+'7. INPUT O&amp;N UC'!$N419)^3</f>
        <v>0</v>
      </c>
      <c r="BB201" s="297">
        <f>BB$77*'7. INPUT O&amp;N UC'!$L419*'7. INPUT O&amp;N UC'!$M419*(1+'7. INPUT O&amp;N UC'!$N419)^3</f>
        <v>0</v>
      </c>
      <c r="BC201" s="297">
        <f>BC$77*'7. INPUT O&amp;N UC'!$L419*'7. INPUT O&amp;N UC'!$M419*(1+'7. INPUT O&amp;N UC'!$N419)^3</f>
        <v>0</v>
      </c>
      <c r="BD201" s="297">
        <f>BD$77*'7. INPUT O&amp;N UC'!$L419*'7. INPUT O&amp;N UC'!$M419*(1+'7. INPUT O&amp;N UC'!$N419)^3</f>
        <v>0</v>
      </c>
      <c r="BE201" s="297">
        <f>BE$77*'7. INPUT O&amp;N UC'!$L419*'7. INPUT O&amp;N UC'!$M419*(1+'7. INPUT O&amp;N UC'!$N419)^3</f>
        <v>0</v>
      </c>
      <c r="BF201" s="297">
        <f>BF$77*'7. INPUT O&amp;N UC'!$L419*'7. INPUT O&amp;N UC'!$M419*(1+'7. INPUT O&amp;N UC'!$N419)^3</f>
        <v>0</v>
      </c>
      <c r="BG201" s="297">
        <f>BG$77*'7. INPUT O&amp;N UC'!$L419*'7. INPUT O&amp;N UC'!$M419*(1+'7. INPUT O&amp;N UC'!$N419)^3</f>
        <v>0</v>
      </c>
      <c r="BH201" s="297">
        <f>BH$77*'7. INPUT O&amp;N UC'!$L419*'7. INPUT O&amp;N UC'!$M419*(1+'7. INPUT O&amp;N UC'!$N419)^4</f>
        <v>0</v>
      </c>
      <c r="BI201" s="297">
        <f>BI$77*'7. INPUT O&amp;N UC'!$L419*'7. INPUT O&amp;N UC'!$M419*(1+'7. INPUT O&amp;N UC'!$N419)^4</f>
        <v>0</v>
      </c>
      <c r="BJ201" s="297">
        <f>BJ$77*'7. INPUT O&amp;N UC'!$L419*'7. INPUT O&amp;N UC'!$M419*(1+'7. INPUT O&amp;N UC'!$N419)^4</f>
        <v>0</v>
      </c>
      <c r="BK201" s="297">
        <f>BK$77*'7. INPUT O&amp;N UC'!$L419*'7. INPUT O&amp;N UC'!$M419*(1+'7. INPUT O&amp;N UC'!$N419)^4</f>
        <v>0</v>
      </c>
      <c r="BL201" s="297">
        <f>BL$77*'7. INPUT O&amp;N UC'!$L419*'7. INPUT O&amp;N UC'!$M419*(1+'7. INPUT O&amp;N UC'!$N419)^4</f>
        <v>0</v>
      </c>
      <c r="BM201" s="297">
        <f>BM$77*'7. INPUT O&amp;N UC'!$L419*'7. INPUT O&amp;N UC'!$M419*(1+'7. INPUT O&amp;N UC'!$N419)^4</f>
        <v>0</v>
      </c>
      <c r="BN201" s="297">
        <f>BN$77*'7. INPUT O&amp;N UC'!$L419*'7. INPUT O&amp;N UC'!$M419*(1+'7. INPUT O&amp;N UC'!$N419)^4</f>
        <v>0</v>
      </c>
      <c r="BO201" s="297">
        <f>BO$77*'7. INPUT O&amp;N UC'!$L419*'7. INPUT O&amp;N UC'!$M419*(1+'7. INPUT O&amp;N UC'!$N419)^4</f>
        <v>0</v>
      </c>
      <c r="BP201" s="297">
        <f>BP$77*'7. INPUT O&amp;N UC'!$L419*'7. INPUT O&amp;N UC'!$M419*(1+'7. INPUT O&amp;N UC'!$N419)^4</f>
        <v>0</v>
      </c>
      <c r="BQ201" s="297">
        <f>BQ$77*'7. INPUT O&amp;N UC'!$L419*'7. INPUT O&amp;N UC'!$M419*(1+'7. INPUT O&amp;N UC'!$N419)^4</f>
        <v>0</v>
      </c>
      <c r="BR201" s="297">
        <f>BR$77*'7. INPUT O&amp;N UC'!$L419*'7. INPUT O&amp;N UC'!$M419*(1+'7. INPUT O&amp;N UC'!$N419)^4</f>
        <v>0</v>
      </c>
      <c r="BS201" s="297">
        <f>BS$77*'7. INPUT O&amp;N UC'!$L419*'7. INPUT O&amp;N UC'!$M419*(1+'7. INPUT O&amp;N UC'!$N419)^4</f>
        <v>0</v>
      </c>
    </row>
    <row r="202" spans="2:73" s="80" customFormat="1" outlineLevel="2">
      <c r="B202" s="367" t="str">
        <f>'7. INPUT O&amp;N UC'!D420</f>
        <v>O&amp;N UC-7.3.3-Item #8</v>
      </c>
      <c r="C202" s="367">
        <f>'7. INPUT O&amp;N UC'!F420</f>
        <v>0</v>
      </c>
      <c r="D202"/>
      <c r="E202" s="297">
        <f t="shared" si="123"/>
        <v>0</v>
      </c>
      <c r="F202" s="297">
        <f t="shared" si="124"/>
        <v>0</v>
      </c>
      <c r="G202" s="297">
        <f t="shared" si="125"/>
        <v>0</v>
      </c>
      <c r="H202" s="297">
        <f t="shared" si="126"/>
        <v>0</v>
      </c>
      <c r="I202" s="297">
        <f t="shared" si="127"/>
        <v>0</v>
      </c>
      <c r="J202" s="297">
        <f t="shared" si="128"/>
        <v>0</v>
      </c>
      <c r="K202"/>
      <c r="L202" s="297">
        <f>L$77*'7. INPUT O&amp;N UC'!$L420*'7. INPUT O&amp;N UC'!$M420</f>
        <v>0</v>
      </c>
      <c r="M202" s="297">
        <f>M$77*'7. INPUT O&amp;N UC'!$L420*'7. INPUT O&amp;N UC'!$M420</f>
        <v>0</v>
      </c>
      <c r="N202" s="297">
        <f>N$77*'7. INPUT O&amp;N UC'!$L420*'7. INPUT O&amp;N UC'!$M420</f>
        <v>0</v>
      </c>
      <c r="O202" s="297">
        <f>O$77*'7. INPUT O&amp;N UC'!$L420*'7. INPUT O&amp;N UC'!$M420</f>
        <v>0</v>
      </c>
      <c r="P202" s="297">
        <f>P$77*'7. INPUT O&amp;N UC'!$L420*'7. INPUT O&amp;N UC'!$M420</f>
        <v>0</v>
      </c>
      <c r="Q202" s="297">
        <f>Q$77*'7. INPUT O&amp;N UC'!$L420*'7. INPUT O&amp;N UC'!$M420</f>
        <v>0</v>
      </c>
      <c r="R202" s="297">
        <f>R$77*'7. INPUT O&amp;N UC'!$L420*'7. INPUT O&amp;N UC'!$M420</f>
        <v>0</v>
      </c>
      <c r="S202" s="297">
        <f>S$77*'7. INPUT O&amp;N UC'!$L420*'7. INPUT O&amp;N UC'!$M420</f>
        <v>0</v>
      </c>
      <c r="T202" s="297">
        <f>T$77*'7. INPUT O&amp;N UC'!$L420*'7. INPUT O&amp;N UC'!$M420</f>
        <v>0</v>
      </c>
      <c r="U202" s="297">
        <f>U$77*'7. INPUT O&amp;N UC'!$L420*'7. INPUT O&amp;N UC'!$M420</f>
        <v>0</v>
      </c>
      <c r="V202" s="297">
        <f>V$77*'7. INPUT O&amp;N UC'!$L420*'7. INPUT O&amp;N UC'!$M420</f>
        <v>0</v>
      </c>
      <c r="W202" s="297">
        <f>W$77*'7. INPUT O&amp;N UC'!$L420*'7. INPUT O&amp;N UC'!$M420</f>
        <v>0</v>
      </c>
      <c r="X202" s="297">
        <f>X$77*'7. INPUT O&amp;N UC'!$L420*'7. INPUT O&amp;N UC'!$M420*(1+'7. INPUT O&amp;N UC'!$N420)</f>
        <v>0</v>
      </c>
      <c r="Y202" s="297">
        <f>Y$77*'7. INPUT O&amp;N UC'!$L420*'7. INPUT O&amp;N UC'!$M420*(1+'7. INPUT O&amp;N UC'!$N420)</f>
        <v>0</v>
      </c>
      <c r="Z202" s="297">
        <f>Z$77*'7. INPUT O&amp;N UC'!$L420*'7. INPUT O&amp;N UC'!$M420*(1+'7. INPUT O&amp;N UC'!$N420)</f>
        <v>0</v>
      </c>
      <c r="AA202" s="297">
        <f>AA$77*'7. INPUT O&amp;N UC'!$L420*'7. INPUT O&amp;N UC'!$M420*(1+'7. INPUT O&amp;N UC'!$N420)</f>
        <v>0</v>
      </c>
      <c r="AB202" s="297">
        <f>AB$77*'7. INPUT O&amp;N UC'!$L420*'7. INPUT O&amp;N UC'!$M420*(1+'7. INPUT O&amp;N UC'!$N420)</f>
        <v>0</v>
      </c>
      <c r="AC202" s="297">
        <f>AC$77*'7. INPUT O&amp;N UC'!$L420*'7. INPUT O&amp;N UC'!$M420*(1+'7. INPUT O&amp;N UC'!$N420)</f>
        <v>0</v>
      </c>
      <c r="AD202" s="297">
        <f>AD$77*'7. INPUT O&amp;N UC'!$L420*'7. INPUT O&amp;N UC'!$M420*(1+'7. INPUT O&amp;N UC'!$N420)</f>
        <v>0</v>
      </c>
      <c r="AE202" s="297">
        <f>AE$77*'7. INPUT O&amp;N UC'!$L420*'7. INPUT O&amp;N UC'!$M420*(1+'7. INPUT O&amp;N UC'!$N420)</f>
        <v>0</v>
      </c>
      <c r="AF202" s="297">
        <f>AF$77*'7. INPUT O&amp;N UC'!$L420*'7. INPUT O&amp;N UC'!$M420*(1+'7. INPUT O&amp;N UC'!$N420)</f>
        <v>0</v>
      </c>
      <c r="AG202" s="297">
        <f>AG$77*'7. INPUT O&amp;N UC'!$L420*'7. INPUT O&amp;N UC'!$M420*(1+'7. INPUT O&amp;N UC'!$N420)</f>
        <v>0</v>
      </c>
      <c r="AH202" s="297">
        <f>AH$77*'7. INPUT O&amp;N UC'!$L420*'7. INPUT O&amp;N UC'!$M420*(1+'7. INPUT O&amp;N UC'!$N420)</f>
        <v>0</v>
      </c>
      <c r="AI202" s="297">
        <f>AI$77*'7. INPUT O&amp;N UC'!$L420*'7. INPUT O&amp;N UC'!$M420*(1+'7. INPUT O&amp;N UC'!$N420)</f>
        <v>0</v>
      </c>
      <c r="AJ202" s="297">
        <f>AJ$77*'7. INPUT O&amp;N UC'!$L420*'7. INPUT O&amp;N UC'!$M420*(1+'7. INPUT O&amp;N UC'!$N420)^2</f>
        <v>0</v>
      </c>
      <c r="AK202" s="297">
        <f>AK$77*'7. INPUT O&amp;N UC'!$L420*'7. INPUT O&amp;N UC'!$M420*(1+'7. INPUT O&amp;N UC'!$N420)^2</f>
        <v>0</v>
      </c>
      <c r="AL202" s="297">
        <f>AL$77*'7. INPUT O&amp;N UC'!$L420*'7. INPUT O&amp;N UC'!$M420*(1+'7. INPUT O&amp;N UC'!$N420)^2</f>
        <v>0</v>
      </c>
      <c r="AM202" s="297">
        <f>AM$77*'7. INPUT O&amp;N UC'!$L420*'7. INPUT O&amp;N UC'!$M420*(1+'7. INPUT O&amp;N UC'!$N420)^2</f>
        <v>0</v>
      </c>
      <c r="AN202" s="297">
        <f>AN$77*'7. INPUT O&amp;N UC'!$L420*'7. INPUT O&amp;N UC'!$M420*(1+'7. INPUT O&amp;N UC'!$N420)^2</f>
        <v>0</v>
      </c>
      <c r="AO202" s="297">
        <f>AO$77*'7. INPUT O&amp;N UC'!$L420*'7. INPUT O&amp;N UC'!$M420*(1+'7. INPUT O&amp;N UC'!$N420)^2</f>
        <v>0</v>
      </c>
      <c r="AP202" s="297">
        <f>AP$77*'7. INPUT O&amp;N UC'!$L420*'7. INPUT O&amp;N UC'!$M420*(1+'7. INPUT O&amp;N UC'!$N420)^2</f>
        <v>0</v>
      </c>
      <c r="AQ202" s="297">
        <f>AQ$77*'7. INPUT O&amp;N UC'!$L420*'7. INPUT O&amp;N UC'!$M420*(1+'7. INPUT O&amp;N UC'!$N420)^2</f>
        <v>0</v>
      </c>
      <c r="AR202" s="297">
        <f>AR$77*'7. INPUT O&amp;N UC'!$L420*'7. INPUT O&amp;N UC'!$M420*(1+'7. INPUT O&amp;N UC'!$N420)^2</f>
        <v>0</v>
      </c>
      <c r="AS202" s="297">
        <f>AS$77*'7. INPUT O&amp;N UC'!$L420*'7. INPUT O&amp;N UC'!$M420*(1+'7. INPUT O&amp;N UC'!$N420)^2</f>
        <v>0</v>
      </c>
      <c r="AT202" s="297">
        <f>AT$77*'7. INPUT O&amp;N UC'!$L420*'7. INPUT O&amp;N UC'!$M420*(1+'7. INPUT O&amp;N UC'!$N420)^2</f>
        <v>0</v>
      </c>
      <c r="AU202" s="297">
        <f>AU$77*'7. INPUT O&amp;N UC'!$L420*'7. INPUT O&amp;N UC'!$M420*(1+'7. INPUT O&amp;N UC'!$N420)^2</f>
        <v>0</v>
      </c>
      <c r="AV202" s="297">
        <f>AV$77*'7. INPUT O&amp;N UC'!$L420*'7. INPUT O&amp;N UC'!$M420*(1+'7. INPUT O&amp;N UC'!$N420)^3</f>
        <v>0</v>
      </c>
      <c r="AW202" s="297">
        <f>AW$77*'7. INPUT O&amp;N UC'!$L420*'7. INPUT O&amp;N UC'!$M420*(1+'7. INPUT O&amp;N UC'!$N420)^3</f>
        <v>0</v>
      </c>
      <c r="AX202" s="297">
        <f>AX$77*'7. INPUT O&amp;N UC'!$L420*'7. INPUT O&amp;N UC'!$M420*(1+'7. INPUT O&amp;N UC'!$N420)^3</f>
        <v>0</v>
      </c>
      <c r="AY202" s="297">
        <f>AY$77*'7. INPUT O&amp;N UC'!$L420*'7. INPUT O&amp;N UC'!$M420*(1+'7. INPUT O&amp;N UC'!$N420)^3</f>
        <v>0</v>
      </c>
      <c r="AZ202" s="297">
        <f>AZ$77*'7. INPUT O&amp;N UC'!$L420*'7. INPUT O&amp;N UC'!$M420*(1+'7. INPUT O&amp;N UC'!$N420)^3</f>
        <v>0</v>
      </c>
      <c r="BA202" s="297">
        <f>BA$77*'7. INPUT O&amp;N UC'!$L420*'7. INPUT O&amp;N UC'!$M420*(1+'7. INPUT O&amp;N UC'!$N420)^3</f>
        <v>0</v>
      </c>
      <c r="BB202" s="297">
        <f>BB$77*'7. INPUT O&amp;N UC'!$L420*'7. INPUT O&amp;N UC'!$M420*(1+'7. INPUT O&amp;N UC'!$N420)^3</f>
        <v>0</v>
      </c>
      <c r="BC202" s="297">
        <f>BC$77*'7. INPUT O&amp;N UC'!$L420*'7. INPUT O&amp;N UC'!$M420*(1+'7. INPUT O&amp;N UC'!$N420)^3</f>
        <v>0</v>
      </c>
      <c r="BD202" s="297">
        <f>BD$77*'7. INPUT O&amp;N UC'!$L420*'7. INPUT O&amp;N UC'!$M420*(1+'7. INPUT O&amp;N UC'!$N420)^3</f>
        <v>0</v>
      </c>
      <c r="BE202" s="297">
        <f>BE$77*'7. INPUT O&amp;N UC'!$L420*'7. INPUT O&amp;N UC'!$M420*(1+'7. INPUT O&amp;N UC'!$N420)^3</f>
        <v>0</v>
      </c>
      <c r="BF202" s="297">
        <f>BF$77*'7. INPUT O&amp;N UC'!$L420*'7. INPUT O&amp;N UC'!$M420*(1+'7. INPUT O&amp;N UC'!$N420)^3</f>
        <v>0</v>
      </c>
      <c r="BG202" s="297">
        <f>BG$77*'7. INPUT O&amp;N UC'!$L420*'7. INPUT O&amp;N UC'!$M420*(1+'7. INPUT O&amp;N UC'!$N420)^3</f>
        <v>0</v>
      </c>
      <c r="BH202" s="297">
        <f>BH$77*'7. INPUT O&amp;N UC'!$L420*'7. INPUT O&amp;N UC'!$M420*(1+'7. INPUT O&amp;N UC'!$N420)^4</f>
        <v>0</v>
      </c>
      <c r="BI202" s="297">
        <f>BI$77*'7. INPUT O&amp;N UC'!$L420*'7. INPUT O&amp;N UC'!$M420*(1+'7. INPUT O&amp;N UC'!$N420)^4</f>
        <v>0</v>
      </c>
      <c r="BJ202" s="297">
        <f>BJ$77*'7. INPUT O&amp;N UC'!$L420*'7. INPUT O&amp;N UC'!$M420*(1+'7. INPUT O&amp;N UC'!$N420)^4</f>
        <v>0</v>
      </c>
      <c r="BK202" s="297">
        <f>BK$77*'7. INPUT O&amp;N UC'!$L420*'7. INPUT O&amp;N UC'!$M420*(1+'7. INPUT O&amp;N UC'!$N420)^4</f>
        <v>0</v>
      </c>
      <c r="BL202" s="297">
        <f>BL$77*'7. INPUT O&amp;N UC'!$L420*'7. INPUT O&amp;N UC'!$M420*(1+'7. INPUT O&amp;N UC'!$N420)^4</f>
        <v>0</v>
      </c>
      <c r="BM202" s="297">
        <f>BM$77*'7. INPUT O&amp;N UC'!$L420*'7. INPUT O&amp;N UC'!$M420*(1+'7. INPUT O&amp;N UC'!$N420)^4</f>
        <v>0</v>
      </c>
      <c r="BN202" s="297">
        <f>BN$77*'7. INPUT O&amp;N UC'!$L420*'7. INPUT O&amp;N UC'!$M420*(1+'7. INPUT O&amp;N UC'!$N420)^4</f>
        <v>0</v>
      </c>
      <c r="BO202" s="297">
        <f>BO$77*'7. INPUT O&amp;N UC'!$L420*'7. INPUT O&amp;N UC'!$M420*(1+'7. INPUT O&amp;N UC'!$N420)^4</f>
        <v>0</v>
      </c>
      <c r="BP202" s="297">
        <f>BP$77*'7. INPUT O&amp;N UC'!$L420*'7. INPUT O&amp;N UC'!$M420*(1+'7. INPUT O&amp;N UC'!$N420)^4</f>
        <v>0</v>
      </c>
      <c r="BQ202" s="297">
        <f>BQ$77*'7. INPUT O&amp;N UC'!$L420*'7. INPUT O&amp;N UC'!$M420*(1+'7. INPUT O&amp;N UC'!$N420)^4</f>
        <v>0</v>
      </c>
      <c r="BR202" s="297">
        <f>BR$77*'7. INPUT O&amp;N UC'!$L420*'7. INPUT O&amp;N UC'!$M420*(1+'7. INPUT O&amp;N UC'!$N420)^4</f>
        <v>0</v>
      </c>
      <c r="BS202" s="297">
        <f>BS$77*'7. INPUT O&amp;N UC'!$L420*'7. INPUT O&amp;N UC'!$M420*(1+'7. INPUT O&amp;N UC'!$N420)^4</f>
        <v>0</v>
      </c>
    </row>
    <row r="203" spans="2:73" s="80" customFormat="1" outlineLevel="2">
      <c r="B203" s="367" t="str">
        <f>'7. INPUT O&amp;N UC'!D421</f>
        <v>O&amp;N UC-7.3.3-Item #9</v>
      </c>
      <c r="C203" s="367">
        <f>'7. INPUT O&amp;N UC'!F421</f>
        <v>0</v>
      </c>
      <c r="D203"/>
      <c r="E203" s="297">
        <f t="shared" si="123"/>
        <v>0</v>
      </c>
      <c r="F203" s="297">
        <f t="shared" si="124"/>
        <v>0</v>
      </c>
      <c r="G203" s="297">
        <f t="shared" si="125"/>
        <v>0</v>
      </c>
      <c r="H203" s="297">
        <f t="shared" si="126"/>
        <v>0</v>
      </c>
      <c r="I203" s="297">
        <f t="shared" si="127"/>
        <v>0</v>
      </c>
      <c r="J203" s="297">
        <f t="shared" si="128"/>
        <v>0</v>
      </c>
      <c r="K203"/>
      <c r="L203" s="297">
        <f>L$77*'7. INPUT O&amp;N UC'!$L421*'7. INPUT O&amp;N UC'!$M421</f>
        <v>0</v>
      </c>
      <c r="M203" s="297">
        <f>M$77*'7. INPUT O&amp;N UC'!$L421*'7. INPUT O&amp;N UC'!$M421</f>
        <v>0</v>
      </c>
      <c r="N203" s="297">
        <f>N$77*'7. INPUT O&amp;N UC'!$L421*'7. INPUT O&amp;N UC'!$M421</f>
        <v>0</v>
      </c>
      <c r="O203" s="297">
        <f>O$77*'7. INPUT O&amp;N UC'!$L421*'7. INPUT O&amp;N UC'!$M421</f>
        <v>0</v>
      </c>
      <c r="P203" s="297">
        <f>P$77*'7. INPUT O&amp;N UC'!$L421*'7. INPUT O&amp;N UC'!$M421</f>
        <v>0</v>
      </c>
      <c r="Q203" s="297">
        <f>Q$77*'7. INPUT O&amp;N UC'!$L421*'7. INPUT O&amp;N UC'!$M421</f>
        <v>0</v>
      </c>
      <c r="R203" s="297">
        <f>R$77*'7. INPUT O&amp;N UC'!$L421*'7. INPUT O&amp;N UC'!$M421</f>
        <v>0</v>
      </c>
      <c r="S203" s="297">
        <f>S$77*'7. INPUT O&amp;N UC'!$L421*'7. INPUT O&amp;N UC'!$M421</f>
        <v>0</v>
      </c>
      <c r="T203" s="297">
        <f>T$77*'7. INPUT O&amp;N UC'!$L421*'7. INPUT O&amp;N UC'!$M421</f>
        <v>0</v>
      </c>
      <c r="U203" s="297">
        <f>U$77*'7. INPUT O&amp;N UC'!$L421*'7. INPUT O&amp;N UC'!$M421</f>
        <v>0</v>
      </c>
      <c r="V203" s="297">
        <f>V$77*'7. INPUT O&amp;N UC'!$L421*'7. INPUT O&amp;N UC'!$M421</f>
        <v>0</v>
      </c>
      <c r="W203" s="297">
        <f>W$77*'7. INPUT O&amp;N UC'!$L421*'7. INPUT O&amp;N UC'!$M421</f>
        <v>0</v>
      </c>
      <c r="X203" s="297">
        <f>X$77*'7. INPUT O&amp;N UC'!$L421*'7. INPUT O&amp;N UC'!$M421*(1+'7. INPUT O&amp;N UC'!$N421)</f>
        <v>0</v>
      </c>
      <c r="Y203" s="297">
        <f>Y$77*'7. INPUT O&amp;N UC'!$L421*'7. INPUT O&amp;N UC'!$M421*(1+'7. INPUT O&amp;N UC'!$N421)</f>
        <v>0</v>
      </c>
      <c r="Z203" s="297">
        <f>Z$77*'7. INPUT O&amp;N UC'!$L421*'7. INPUT O&amp;N UC'!$M421*(1+'7. INPUT O&amp;N UC'!$N421)</f>
        <v>0</v>
      </c>
      <c r="AA203" s="297">
        <f>AA$77*'7. INPUT O&amp;N UC'!$L421*'7. INPUT O&amp;N UC'!$M421*(1+'7. INPUT O&amp;N UC'!$N421)</f>
        <v>0</v>
      </c>
      <c r="AB203" s="297">
        <f>AB$77*'7. INPUT O&amp;N UC'!$L421*'7. INPUT O&amp;N UC'!$M421*(1+'7. INPUT O&amp;N UC'!$N421)</f>
        <v>0</v>
      </c>
      <c r="AC203" s="297">
        <f>AC$77*'7. INPUT O&amp;N UC'!$L421*'7. INPUT O&amp;N UC'!$M421*(1+'7. INPUT O&amp;N UC'!$N421)</f>
        <v>0</v>
      </c>
      <c r="AD203" s="297">
        <f>AD$77*'7. INPUT O&amp;N UC'!$L421*'7. INPUT O&amp;N UC'!$M421*(1+'7. INPUT O&amp;N UC'!$N421)</f>
        <v>0</v>
      </c>
      <c r="AE203" s="297">
        <f>AE$77*'7. INPUT O&amp;N UC'!$L421*'7. INPUT O&amp;N UC'!$M421*(1+'7. INPUT O&amp;N UC'!$N421)</f>
        <v>0</v>
      </c>
      <c r="AF203" s="297">
        <f>AF$77*'7. INPUT O&amp;N UC'!$L421*'7. INPUT O&amp;N UC'!$M421*(1+'7. INPUT O&amp;N UC'!$N421)</f>
        <v>0</v>
      </c>
      <c r="AG203" s="297">
        <f>AG$77*'7. INPUT O&amp;N UC'!$L421*'7. INPUT O&amp;N UC'!$M421*(1+'7. INPUT O&amp;N UC'!$N421)</f>
        <v>0</v>
      </c>
      <c r="AH203" s="297">
        <f>AH$77*'7. INPUT O&amp;N UC'!$L421*'7. INPUT O&amp;N UC'!$M421*(1+'7. INPUT O&amp;N UC'!$N421)</f>
        <v>0</v>
      </c>
      <c r="AI203" s="297">
        <f>AI$77*'7. INPUT O&amp;N UC'!$L421*'7. INPUT O&amp;N UC'!$M421*(1+'7. INPUT O&amp;N UC'!$N421)</f>
        <v>0</v>
      </c>
      <c r="AJ203" s="297">
        <f>AJ$77*'7. INPUT O&amp;N UC'!$L421*'7. INPUT O&amp;N UC'!$M421*(1+'7. INPUT O&amp;N UC'!$N421)^2</f>
        <v>0</v>
      </c>
      <c r="AK203" s="297">
        <f>AK$77*'7. INPUT O&amp;N UC'!$L421*'7. INPUT O&amp;N UC'!$M421*(1+'7. INPUT O&amp;N UC'!$N421)^2</f>
        <v>0</v>
      </c>
      <c r="AL203" s="297">
        <f>AL$77*'7. INPUT O&amp;N UC'!$L421*'7. INPUT O&amp;N UC'!$M421*(1+'7. INPUT O&amp;N UC'!$N421)^2</f>
        <v>0</v>
      </c>
      <c r="AM203" s="297">
        <f>AM$77*'7. INPUT O&amp;N UC'!$L421*'7. INPUT O&amp;N UC'!$M421*(1+'7. INPUT O&amp;N UC'!$N421)^2</f>
        <v>0</v>
      </c>
      <c r="AN203" s="297">
        <f>AN$77*'7. INPUT O&amp;N UC'!$L421*'7. INPUT O&amp;N UC'!$M421*(1+'7. INPUT O&amp;N UC'!$N421)^2</f>
        <v>0</v>
      </c>
      <c r="AO203" s="297">
        <f>AO$77*'7. INPUT O&amp;N UC'!$L421*'7. INPUT O&amp;N UC'!$M421*(1+'7. INPUT O&amp;N UC'!$N421)^2</f>
        <v>0</v>
      </c>
      <c r="AP203" s="297">
        <f>AP$77*'7. INPUT O&amp;N UC'!$L421*'7. INPUT O&amp;N UC'!$M421*(1+'7. INPUT O&amp;N UC'!$N421)^2</f>
        <v>0</v>
      </c>
      <c r="AQ203" s="297">
        <f>AQ$77*'7. INPUT O&amp;N UC'!$L421*'7. INPUT O&amp;N UC'!$M421*(1+'7. INPUT O&amp;N UC'!$N421)^2</f>
        <v>0</v>
      </c>
      <c r="AR203" s="297">
        <f>AR$77*'7. INPUT O&amp;N UC'!$L421*'7. INPUT O&amp;N UC'!$M421*(1+'7. INPUT O&amp;N UC'!$N421)^2</f>
        <v>0</v>
      </c>
      <c r="AS203" s="297">
        <f>AS$77*'7. INPUT O&amp;N UC'!$L421*'7. INPUT O&amp;N UC'!$M421*(1+'7. INPUT O&amp;N UC'!$N421)^2</f>
        <v>0</v>
      </c>
      <c r="AT203" s="297">
        <f>AT$77*'7. INPUT O&amp;N UC'!$L421*'7. INPUT O&amp;N UC'!$M421*(1+'7. INPUT O&amp;N UC'!$N421)^2</f>
        <v>0</v>
      </c>
      <c r="AU203" s="297">
        <f>AU$77*'7. INPUT O&amp;N UC'!$L421*'7. INPUT O&amp;N UC'!$M421*(1+'7. INPUT O&amp;N UC'!$N421)^2</f>
        <v>0</v>
      </c>
      <c r="AV203" s="297">
        <f>AV$77*'7. INPUT O&amp;N UC'!$L421*'7. INPUT O&amp;N UC'!$M421*(1+'7. INPUT O&amp;N UC'!$N421)^3</f>
        <v>0</v>
      </c>
      <c r="AW203" s="297">
        <f>AW$77*'7. INPUT O&amp;N UC'!$L421*'7. INPUT O&amp;N UC'!$M421*(1+'7. INPUT O&amp;N UC'!$N421)^3</f>
        <v>0</v>
      </c>
      <c r="AX203" s="297">
        <f>AX$77*'7. INPUT O&amp;N UC'!$L421*'7. INPUT O&amp;N UC'!$M421*(1+'7. INPUT O&amp;N UC'!$N421)^3</f>
        <v>0</v>
      </c>
      <c r="AY203" s="297">
        <f>AY$77*'7. INPUT O&amp;N UC'!$L421*'7. INPUT O&amp;N UC'!$M421*(1+'7. INPUT O&amp;N UC'!$N421)^3</f>
        <v>0</v>
      </c>
      <c r="AZ203" s="297">
        <f>AZ$77*'7. INPUT O&amp;N UC'!$L421*'7. INPUT O&amp;N UC'!$M421*(1+'7. INPUT O&amp;N UC'!$N421)^3</f>
        <v>0</v>
      </c>
      <c r="BA203" s="297">
        <f>BA$77*'7. INPUT O&amp;N UC'!$L421*'7. INPUT O&amp;N UC'!$M421*(1+'7. INPUT O&amp;N UC'!$N421)^3</f>
        <v>0</v>
      </c>
      <c r="BB203" s="297">
        <f>BB$77*'7. INPUT O&amp;N UC'!$L421*'7. INPUT O&amp;N UC'!$M421*(1+'7. INPUT O&amp;N UC'!$N421)^3</f>
        <v>0</v>
      </c>
      <c r="BC203" s="297">
        <f>BC$77*'7. INPUT O&amp;N UC'!$L421*'7. INPUT O&amp;N UC'!$M421*(1+'7. INPUT O&amp;N UC'!$N421)^3</f>
        <v>0</v>
      </c>
      <c r="BD203" s="297">
        <f>BD$77*'7. INPUT O&amp;N UC'!$L421*'7. INPUT O&amp;N UC'!$M421*(1+'7. INPUT O&amp;N UC'!$N421)^3</f>
        <v>0</v>
      </c>
      <c r="BE203" s="297">
        <f>BE$77*'7. INPUT O&amp;N UC'!$L421*'7. INPUT O&amp;N UC'!$M421*(1+'7. INPUT O&amp;N UC'!$N421)^3</f>
        <v>0</v>
      </c>
      <c r="BF203" s="297">
        <f>BF$77*'7. INPUT O&amp;N UC'!$L421*'7. INPUT O&amp;N UC'!$M421*(1+'7. INPUT O&amp;N UC'!$N421)^3</f>
        <v>0</v>
      </c>
      <c r="BG203" s="297">
        <f>BG$77*'7. INPUT O&amp;N UC'!$L421*'7. INPUT O&amp;N UC'!$M421*(1+'7. INPUT O&amp;N UC'!$N421)^3</f>
        <v>0</v>
      </c>
      <c r="BH203" s="297">
        <f>BH$77*'7. INPUT O&amp;N UC'!$L421*'7. INPUT O&amp;N UC'!$M421*(1+'7. INPUT O&amp;N UC'!$N421)^4</f>
        <v>0</v>
      </c>
      <c r="BI203" s="297">
        <f>BI$77*'7. INPUT O&amp;N UC'!$L421*'7. INPUT O&amp;N UC'!$M421*(1+'7. INPUT O&amp;N UC'!$N421)^4</f>
        <v>0</v>
      </c>
      <c r="BJ203" s="297">
        <f>BJ$77*'7. INPUT O&amp;N UC'!$L421*'7. INPUT O&amp;N UC'!$M421*(1+'7. INPUT O&amp;N UC'!$N421)^4</f>
        <v>0</v>
      </c>
      <c r="BK203" s="297">
        <f>BK$77*'7. INPUT O&amp;N UC'!$L421*'7. INPUT O&amp;N UC'!$M421*(1+'7. INPUT O&amp;N UC'!$N421)^4</f>
        <v>0</v>
      </c>
      <c r="BL203" s="297">
        <f>BL$77*'7. INPUT O&amp;N UC'!$L421*'7. INPUT O&amp;N UC'!$M421*(1+'7. INPUT O&amp;N UC'!$N421)^4</f>
        <v>0</v>
      </c>
      <c r="BM203" s="297">
        <f>BM$77*'7. INPUT O&amp;N UC'!$L421*'7. INPUT O&amp;N UC'!$M421*(1+'7. INPUT O&amp;N UC'!$N421)^4</f>
        <v>0</v>
      </c>
      <c r="BN203" s="297">
        <f>BN$77*'7. INPUT O&amp;N UC'!$L421*'7. INPUT O&amp;N UC'!$M421*(1+'7. INPUT O&amp;N UC'!$N421)^4</f>
        <v>0</v>
      </c>
      <c r="BO203" s="297">
        <f>BO$77*'7. INPUT O&amp;N UC'!$L421*'7. INPUT O&amp;N UC'!$M421*(1+'7. INPUT O&amp;N UC'!$N421)^4</f>
        <v>0</v>
      </c>
      <c r="BP203" s="297">
        <f>BP$77*'7. INPUT O&amp;N UC'!$L421*'7. INPUT O&amp;N UC'!$M421*(1+'7. INPUT O&amp;N UC'!$N421)^4</f>
        <v>0</v>
      </c>
      <c r="BQ203" s="297">
        <f>BQ$77*'7. INPUT O&amp;N UC'!$L421*'7. INPUT O&amp;N UC'!$M421*(1+'7. INPUT O&amp;N UC'!$N421)^4</f>
        <v>0</v>
      </c>
      <c r="BR203" s="297">
        <f>BR$77*'7. INPUT O&amp;N UC'!$L421*'7. INPUT O&amp;N UC'!$M421*(1+'7. INPUT O&amp;N UC'!$N421)^4</f>
        <v>0</v>
      </c>
      <c r="BS203" s="297">
        <f>BS$77*'7. INPUT O&amp;N UC'!$L421*'7. INPUT O&amp;N UC'!$M421*(1+'7. INPUT O&amp;N UC'!$N421)^4</f>
        <v>0</v>
      </c>
    </row>
    <row r="204" spans="2:73" s="80" customFormat="1" outlineLevel="2">
      <c r="B204" s="369" t="str">
        <f>'7. INPUT O&amp;N UC'!D422</f>
        <v>O&amp;N UC-7.3.3-Item #10</v>
      </c>
      <c r="C204" s="369">
        <f>'7. INPUT O&amp;N UC'!F422</f>
        <v>0</v>
      </c>
      <c r="D204"/>
      <c r="E204" s="298">
        <f t="shared" si="123"/>
        <v>0</v>
      </c>
      <c r="F204" s="298">
        <f t="shared" si="124"/>
        <v>0</v>
      </c>
      <c r="G204" s="298">
        <f t="shared" si="125"/>
        <v>0</v>
      </c>
      <c r="H204" s="298">
        <f t="shared" si="126"/>
        <v>0</v>
      </c>
      <c r="I204" s="298">
        <f t="shared" si="127"/>
        <v>0</v>
      </c>
      <c r="J204" s="298">
        <f t="shared" si="128"/>
        <v>0</v>
      </c>
      <c r="K204"/>
      <c r="L204" s="298">
        <f>L$77*'7. INPUT O&amp;N UC'!$L422*'7. INPUT O&amp;N UC'!$M422</f>
        <v>0</v>
      </c>
      <c r="M204" s="298">
        <f>M$77*'7. INPUT O&amp;N UC'!$L422*'7. INPUT O&amp;N UC'!$M422</f>
        <v>0</v>
      </c>
      <c r="N204" s="298">
        <f>N$77*'7. INPUT O&amp;N UC'!$L422*'7. INPUT O&amp;N UC'!$M422</f>
        <v>0</v>
      </c>
      <c r="O204" s="298">
        <f>O$77*'7. INPUT O&amp;N UC'!$L422*'7. INPUT O&amp;N UC'!$M422</f>
        <v>0</v>
      </c>
      <c r="P204" s="298">
        <f>P$77*'7. INPUT O&amp;N UC'!$L422*'7. INPUT O&amp;N UC'!$M422</f>
        <v>0</v>
      </c>
      <c r="Q204" s="298">
        <f>Q$77*'7. INPUT O&amp;N UC'!$L422*'7. INPUT O&amp;N UC'!$M422</f>
        <v>0</v>
      </c>
      <c r="R204" s="298">
        <f>R$77*'7. INPUT O&amp;N UC'!$L422*'7. INPUT O&amp;N UC'!$M422</f>
        <v>0</v>
      </c>
      <c r="S204" s="298">
        <f>S$77*'7. INPUT O&amp;N UC'!$L422*'7. INPUT O&amp;N UC'!$M422</f>
        <v>0</v>
      </c>
      <c r="T204" s="298">
        <f>T$77*'7. INPUT O&amp;N UC'!$L422*'7. INPUT O&amp;N UC'!$M422</f>
        <v>0</v>
      </c>
      <c r="U204" s="298">
        <f>U$77*'7. INPUT O&amp;N UC'!$L422*'7. INPUT O&amp;N UC'!$M422</f>
        <v>0</v>
      </c>
      <c r="V204" s="298">
        <f>V$77*'7. INPUT O&amp;N UC'!$L422*'7. INPUT O&amp;N UC'!$M422</f>
        <v>0</v>
      </c>
      <c r="W204" s="298">
        <f>W$77*'7. INPUT O&amp;N UC'!$L422*'7. INPUT O&amp;N UC'!$M422</f>
        <v>0</v>
      </c>
      <c r="X204" s="298">
        <f>X$77*'7. INPUT O&amp;N UC'!$L422*'7. INPUT O&amp;N UC'!$M422*(1+'7. INPUT O&amp;N UC'!$N422)</f>
        <v>0</v>
      </c>
      <c r="Y204" s="298">
        <f>Y$77*'7. INPUT O&amp;N UC'!$L422*'7. INPUT O&amp;N UC'!$M422*(1+'7. INPUT O&amp;N UC'!$N422)</f>
        <v>0</v>
      </c>
      <c r="Z204" s="298">
        <f>Z$77*'7. INPUT O&amp;N UC'!$L422*'7. INPUT O&amp;N UC'!$M422*(1+'7. INPUT O&amp;N UC'!$N422)</f>
        <v>0</v>
      </c>
      <c r="AA204" s="298">
        <f>AA$77*'7. INPUT O&amp;N UC'!$L422*'7. INPUT O&amp;N UC'!$M422*(1+'7. INPUT O&amp;N UC'!$N422)</f>
        <v>0</v>
      </c>
      <c r="AB204" s="298">
        <f>AB$77*'7. INPUT O&amp;N UC'!$L422*'7. INPUT O&amp;N UC'!$M422*(1+'7. INPUT O&amp;N UC'!$N422)</f>
        <v>0</v>
      </c>
      <c r="AC204" s="298">
        <f>AC$77*'7. INPUT O&amp;N UC'!$L422*'7. INPUT O&amp;N UC'!$M422*(1+'7. INPUT O&amp;N UC'!$N422)</f>
        <v>0</v>
      </c>
      <c r="AD204" s="298">
        <f>AD$77*'7. INPUT O&amp;N UC'!$L422*'7. INPUT O&amp;N UC'!$M422*(1+'7. INPUT O&amp;N UC'!$N422)</f>
        <v>0</v>
      </c>
      <c r="AE204" s="298">
        <f>AE$77*'7. INPUT O&amp;N UC'!$L422*'7. INPUT O&amp;N UC'!$M422*(1+'7. INPUT O&amp;N UC'!$N422)</f>
        <v>0</v>
      </c>
      <c r="AF204" s="298">
        <f>AF$77*'7. INPUT O&amp;N UC'!$L422*'7. INPUT O&amp;N UC'!$M422*(1+'7. INPUT O&amp;N UC'!$N422)</f>
        <v>0</v>
      </c>
      <c r="AG204" s="298">
        <f>AG$77*'7. INPUT O&amp;N UC'!$L422*'7. INPUT O&amp;N UC'!$M422*(1+'7. INPUT O&amp;N UC'!$N422)</f>
        <v>0</v>
      </c>
      <c r="AH204" s="298">
        <f>AH$77*'7. INPUT O&amp;N UC'!$L422*'7. INPUT O&amp;N UC'!$M422*(1+'7. INPUT O&amp;N UC'!$N422)</f>
        <v>0</v>
      </c>
      <c r="AI204" s="298">
        <f>AI$77*'7. INPUT O&amp;N UC'!$L422*'7. INPUT O&amp;N UC'!$M422*(1+'7. INPUT O&amp;N UC'!$N422)</f>
        <v>0</v>
      </c>
      <c r="AJ204" s="298">
        <f>AJ$77*'7. INPUT O&amp;N UC'!$L422*'7. INPUT O&amp;N UC'!$M422*(1+'7. INPUT O&amp;N UC'!$N422)^2</f>
        <v>0</v>
      </c>
      <c r="AK204" s="298">
        <f>AK$77*'7. INPUT O&amp;N UC'!$L422*'7. INPUT O&amp;N UC'!$M422*(1+'7. INPUT O&amp;N UC'!$N422)^2</f>
        <v>0</v>
      </c>
      <c r="AL204" s="298">
        <f>AL$77*'7. INPUT O&amp;N UC'!$L422*'7. INPUT O&amp;N UC'!$M422*(1+'7. INPUT O&amp;N UC'!$N422)^2</f>
        <v>0</v>
      </c>
      <c r="AM204" s="298">
        <f>AM$77*'7. INPUT O&amp;N UC'!$L422*'7. INPUT O&amp;N UC'!$M422*(1+'7. INPUT O&amp;N UC'!$N422)^2</f>
        <v>0</v>
      </c>
      <c r="AN204" s="298">
        <f>AN$77*'7. INPUT O&amp;N UC'!$L422*'7. INPUT O&amp;N UC'!$M422*(1+'7. INPUT O&amp;N UC'!$N422)^2</f>
        <v>0</v>
      </c>
      <c r="AO204" s="298">
        <f>AO$77*'7. INPUT O&amp;N UC'!$L422*'7. INPUT O&amp;N UC'!$M422*(1+'7. INPUT O&amp;N UC'!$N422)^2</f>
        <v>0</v>
      </c>
      <c r="AP204" s="298">
        <f>AP$77*'7. INPUT O&amp;N UC'!$L422*'7. INPUT O&amp;N UC'!$M422*(1+'7. INPUT O&amp;N UC'!$N422)^2</f>
        <v>0</v>
      </c>
      <c r="AQ204" s="298">
        <f>AQ$77*'7. INPUT O&amp;N UC'!$L422*'7. INPUT O&amp;N UC'!$M422*(1+'7. INPUT O&amp;N UC'!$N422)^2</f>
        <v>0</v>
      </c>
      <c r="AR204" s="298">
        <f>AR$77*'7. INPUT O&amp;N UC'!$L422*'7. INPUT O&amp;N UC'!$M422*(1+'7. INPUT O&amp;N UC'!$N422)^2</f>
        <v>0</v>
      </c>
      <c r="AS204" s="298">
        <f>AS$77*'7. INPUT O&amp;N UC'!$L422*'7. INPUT O&amp;N UC'!$M422*(1+'7. INPUT O&amp;N UC'!$N422)^2</f>
        <v>0</v>
      </c>
      <c r="AT204" s="298">
        <f>AT$77*'7. INPUT O&amp;N UC'!$L422*'7. INPUT O&amp;N UC'!$M422*(1+'7. INPUT O&amp;N UC'!$N422)^2</f>
        <v>0</v>
      </c>
      <c r="AU204" s="298">
        <f>AU$77*'7. INPUT O&amp;N UC'!$L422*'7. INPUT O&amp;N UC'!$M422*(1+'7. INPUT O&amp;N UC'!$N422)^2</f>
        <v>0</v>
      </c>
      <c r="AV204" s="298">
        <f>AV$77*'7. INPUT O&amp;N UC'!$L422*'7. INPUT O&amp;N UC'!$M422*(1+'7. INPUT O&amp;N UC'!$N422)^3</f>
        <v>0</v>
      </c>
      <c r="AW204" s="298">
        <f>AW$77*'7. INPUT O&amp;N UC'!$L422*'7. INPUT O&amp;N UC'!$M422*(1+'7. INPUT O&amp;N UC'!$N422)^3</f>
        <v>0</v>
      </c>
      <c r="AX204" s="298">
        <f>AX$77*'7. INPUT O&amp;N UC'!$L422*'7. INPUT O&amp;N UC'!$M422*(1+'7. INPUT O&amp;N UC'!$N422)^3</f>
        <v>0</v>
      </c>
      <c r="AY204" s="298">
        <f>AY$77*'7. INPUT O&amp;N UC'!$L422*'7. INPUT O&amp;N UC'!$M422*(1+'7. INPUT O&amp;N UC'!$N422)^3</f>
        <v>0</v>
      </c>
      <c r="AZ204" s="298">
        <f>AZ$77*'7. INPUT O&amp;N UC'!$L422*'7. INPUT O&amp;N UC'!$M422*(1+'7. INPUT O&amp;N UC'!$N422)^3</f>
        <v>0</v>
      </c>
      <c r="BA204" s="298">
        <f>BA$77*'7. INPUT O&amp;N UC'!$L422*'7. INPUT O&amp;N UC'!$M422*(1+'7. INPUT O&amp;N UC'!$N422)^3</f>
        <v>0</v>
      </c>
      <c r="BB204" s="298">
        <f>BB$77*'7. INPUT O&amp;N UC'!$L422*'7. INPUT O&amp;N UC'!$M422*(1+'7. INPUT O&amp;N UC'!$N422)^3</f>
        <v>0</v>
      </c>
      <c r="BC204" s="298">
        <f>BC$77*'7. INPUT O&amp;N UC'!$L422*'7. INPUT O&amp;N UC'!$M422*(1+'7. INPUT O&amp;N UC'!$N422)^3</f>
        <v>0</v>
      </c>
      <c r="BD204" s="298">
        <f>BD$77*'7. INPUT O&amp;N UC'!$L422*'7. INPUT O&amp;N UC'!$M422*(1+'7. INPUT O&amp;N UC'!$N422)^3</f>
        <v>0</v>
      </c>
      <c r="BE204" s="298">
        <f>BE$77*'7. INPUT O&amp;N UC'!$L422*'7. INPUT O&amp;N UC'!$M422*(1+'7. INPUT O&amp;N UC'!$N422)^3</f>
        <v>0</v>
      </c>
      <c r="BF204" s="298">
        <f>BF$77*'7. INPUT O&amp;N UC'!$L422*'7. INPUT O&amp;N UC'!$M422*(1+'7. INPUT O&amp;N UC'!$N422)^3</f>
        <v>0</v>
      </c>
      <c r="BG204" s="298">
        <f>BG$77*'7. INPUT O&amp;N UC'!$L422*'7. INPUT O&amp;N UC'!$M422*(1+'7. INPUT O&amp;N UC'!$N422)^3</f>
        <v>0</v>
      </c>
      <c r="BH204" s="298">
        <f>BH$77*'7. INPUT O&amp;N UC'!$L422*'7. INPUT O&amp;N UC'!$M422*(1+'7. INPUT O&amp;N UC'!$N422)^4</f>
        <v>0</v>
      </c>
      <c r="BI204" s="298">
        <f>BI$77*'7. INPUT O&amp;N UC'!$L422*'7. INPUT O&amp;N UC'!$M422*(1+'7. INPUT O&amp;N UC'!$N422)^4</f>
        <v>0</v>
      </c>
      <c r="BJ204" s="298">
        <f>BJ$77*'7. INPUT O&amp;N UC'!$L422*'7. INPUT O&amp;N UC'!$M422*(1+'7. INPUT O&amp;N UC'!$N422)^4</f>
        <v>0</v>
      </c>
      <c r="BK204" s="298">
        <f>BK$77*'7. INPUT O&amp;N UC'!$L422*'7. INPUT O&amp;N UC'!$M422*(1+'7. INPUT O&amp;N UC'!$N422)^4</f>
        <v>0</v>
      </c>
      <c r="BL204" s="298">
        <f>BL$77*'7. INPUT O&amp;N UC'!$L422*'7. INPUT O&amp;N UC'!$M422*(1+'7. INPUT O&amp;N UC'!$N422)^4</f>
        <v>0</v>
      </c>
      <c r="BM204" s="298">
        <f>BM$77*'7. INPUT O&amp;N UC'!$L422*'7. INPUT O&amp;N UC'!$M422*(1+'7. INPUT O&amp;N UC'!$N422)^4</f>
        <v>0</v>
      </c>
      <c r="BN204" s="298">
        <f>BN$77*'7. INPUT O&amp;N UC'!$L422*'7. INPUT O&amp;N UC'!$M422*(1+'7. INPUT O&amp;N UC'!$N422)^4</f>
        <v>0</v>
      </c>
      <c r="BO204" s="298">
        <f>BO$77*'7. INPUT O&amp;N UC'!$L422*'7. INPUT O&amp;N UC'!$M422*(1+'7. INPUT O&amp;N UC'!$N422)^4</f>
        <v>0</v>
      </c>
      <c r="BP204" s="298">
        <f>BP$77*'7. INPUT O&amp;N UC'!$L422*'7. INPUT O&amp;N UC'!$M422*(1+'7. INPUT O&amp;N UC'!$N422)^4</f>
        <v>0</v>
      </c>
      <c r="BQ204" s="298">
        <f>BQ$77*'7. INPUT O&amp;N UC'!$L422*'7. INPUT O&amp;N UC'!$M422*(1+'7. INPUT O&amp;N UC'!$N422)^4</f>
        <v>0</v>
      </c>
      <c r="BR204" s="298">
        <f>BR$77*'7. INPUT O&amp;N UC'!$L422*'7. INPUT O&amp;N UC'!$M422*(1+'7. INPUT O&amp;N UC'!$N422)^4</f>
        <v>0</v>
      </c>
      <c r="BS204" s="298">
        <f>BS$77*'7. INPUT O&amp;N UC'!$L422*'7. INPUT O&amp;N UC'!$M422*(1+'7. INPUT O&amp;N UC'!$N422)^4</f>
        <v>0</v>
      </c>
    </row>
    <row r="205" spans="2:73" s="79" customFormat="1" outlineLevel="1">
      <c r="B205" s="352" t="str">
        <f>'7. INPUT O&amp;N UC'!D424</f>
        <v>7.3.4</v>
      </c>
      <c r="C205" s="352" t="str">
        <f>'7. INPUT O&amp;N UC'!E424</f>
        <v>O&amp;N UC - Customer - Opex  Internal</v>
      </c>
      <c r="D205"/>
      <c r="E205" s="296">
        <f t="shared" si="123"/>
        <v>0</v>
      </c>
      <c r="F205" s="296">
        <f t="shared" si="124"/>
        <v>0</v>
      </c>
      <c r="G205" s="296">
        <f t="shared" si="125"/>
        <v>0</v>
      </c>
      <c r="H205" s="296">
        <f t="shared" si="126"/>
        <v>0</v>
      </c>
      <c r="I205" s="296">
        <f t="shared" si="127"/>
        <v>0</v>
      </c>
      <c r="J205" s="296">
        <f t="shared" si="128"/>
        <v>0</v>
      </c>
      <c r="K205"/>
      <c r="L205" s="296">
        <f t="shared" ref="L205:AQ205" si="133">SUM(L206:L215)</f>
        <v>0</v>
      </c>
      <c r="M205" s="296">
        <f t="shared" si="133"/>
        <v>0</v>
      </c>
      <c r="N205" s="296">
        <f t="shared" si="133"/>
        <v>0</v>
      </c>
      <c r="O205" s="296">
        <f t="shared" si="133"/>
        <v>0</v>
      </c>
      <c r="P205" s="296">
        <f t="shared" si="133"/>
        <v>0</v>
      </c>
      <c r="Q205" s="296">
        <f t="shared" si="133"/>
        <v>0</v>
      </c>
      <c r="R205" s="296">
        <f t="shared" si="133"/>
        <v>0</v>
      </c>
      <c r="S205" s="296">
        <f t="shared" si="133"/>
        <v>0</v>
      </c>
      <c r="T205" s="296">
        <f t="shared" si="133"/>
        <v>0</v>
      </c>
      <c r="U205" s="296">
        <f t="shared" si="133"/>
        <v>0</v>
      </c>
      <c r="V205" s="296">
        <f t="shared" si="133"/>
        <v>0</v>
      </c>
      <c r="W205" s="296">
        <f t="shared" si="133"/>
        <v>0</v>
      </c>
      <c r="X205" s="296">
        <f t="shared" si="133"/>
        <v>0</v>
      </c>
      <c r="Y205" s="296">
        <f t="shared" si="133"/>
        <v>0</v>
      </c>
      <c r="Z205" s="296">
        <f t="shared" si="133"/>
        <v>0</v>
      </c>
      <c r="AA205" s="296">
        <f t="shared" si="133"/>
        <v>0</v>
      </c>
      <c r="AB205" s="296">
        <f t="shared" si="133"/>
        <v>0</v>
      </c>
      <c r="AC205" s="296">
        <f t="shared" si="133"/>
        <v>0</v>
      </c>
      <c r="AD205" s="296">
        <f t="shared" si="133"/>
        <v>0</v>
      </c>
      <c r="AE205" s="296">
        <f t="shared" si="133"/>
        <v>0</v>
      </c>
      <c r="AF205" s="296">
        <f t="shared" si="133"/>
        <v>0</v>
      </c>
      <c r="AG205" s="296">
        <f t="shared" si="133"/>
        <v>0</v>
      </c>
      <c r="AH205" s="296">
        <f t="shared" si="133"/>
        <v>0</v>
      </c>
      <c r="AI205" s="296">
        <f t="shared" si="133"/>
        <v>0</v>
      </c>
      <c r="AJ205" s="296">
        <f t="shared" si="133"/>
        <v>0</v>
      </c>
      <c r="AK205" s="296">
        <f t="shared" si="133"/>
        <v>0</v>
      </c>
      <c r="AL205" s="296">
        <f t="shared" si="133"/>
        <v>0</v>
      </c>
      <c r="AM205" s="296">
        <f t="shared" si="133"/>
        <v>0</v>
      </c>
      <c r="AN205" s="296">
        <f t="shared" si="133"/>
        <v>0</v>
      </c>
      <c r="AO205" s="296">
        <f t="shared" si="133"/>
        <v>0</v>
      </c>
      <c r="AP205" s="296">
        <f t="shared" si="133"/>
        <v>0</v>
      </c>
      <c r="AQ205" s="296">
        <f t="shared" si="133"/>
        <v>0</v>
      </c>
      <c r="AR205" s="296">
        <f t="shared" ref="AR205:BS205" si="134">SUM(AR206:AR215)</f>
        <v>0</v>
      </c>
      <c r="AS205" s="296">
        <f t="shared" si="134"/>
        <v>0</v>
      </c>
      <c r="AT205" s="296">
        <f t="shared" si="134"/>
        <v>0</v>
      </c>
      <c r="AU205" s="296">
        <f t="shared" si="134"/>
        <v>0</v>
      </c>
      <c r="AV205" s="296">
        <f t="shared" si="134"/>
        <v>0</v>
      </c>
      <c r="AW205" s="296">
        <f t="shared" si="134"/>
        <v>0</v>
      </c>
      <c r="AX205" s="296">
        <f t="shared" si="134"/>
        <v>0</v>
      </c>
      <c r="AY205" s="296">
        <f t="shared" si="134"/>
        <v>0</v>
      </c>
      <c r="AZ205" s="296">
        <f t="shared" si="134"/>
        <v>0</v>
      </c>
      <c r="BA205" s="296">
        <f t="shared" si="134"/>
        <v>0</v>
      </c>
      <c r="BB205" s="296">
        <f t="shared" si="134"/>
        <v>0</v>
      </c>
      <c r="BC205" s="296">
        <f t="shared" si="134"/>
        <v>0</v>
      </c>
      <c r="BD205" s="296">
        <f t="shared" si="134"/>
        <v>0</v>
      </c>
      <c r="BE205" s="296">
        <f t="shared" si="134"/>
        <v>0</v>
      </c>
      <c r="BF205" s="296">
        <f t="shared" si="134"/>
        <v>0</v>
      </c>
      <c r="BG205" s="296">
        <f t="shared" si="134"/>
        <v>0</v>
      </c>
      <c r="BH205" s="296">
        <f t="shared" si="134"/>
        <v>0</v>
      </c>
      <c r="BI205" s="296">
        <f t="shared" si="134"/>
        <v>0</v>
      </c>
      <c r="BJ205" s="296">
        <f t="shared" si="134"/>
        <v>0</v>
      </c>
      <c r="BK205" s="296">
        <f t="shared" si="134"/>
        <v>0</v>
      </c>
      <c r="BL205" s="296">
        <f t="shared" si="134"/>
        <v>0</v>
      </c>
      <c r="BM205" s="296">
        <f t="shared" si="134"/>
        <v>0</v>
      </c>
      <c r="BN205" s="296">
        <f t="shared" si="134"/>
        <v>0</v>
      </c>
      <c r="BO205" s="296">
        <f t="shared" si="134"/>
        <v>0</v>
      </c>
      <c r="BP205" s="296">
        <f t="shared" si="134"/>
        <v>0</v>
      </c>
      <c r="BQ205" s="296">
        <f t="shared" si="134"/>
        <v>0</v>
      </c>
      <c r="BR205" s="296">
        <f t="shared" si="134"/>
        <v>0</v>
      </c>
      <c r="BS205" s="296">
        <f t="shared" si="134"/>
        <v>0</v>
      </c>
    </row>
    <row r="206" spans="2:73" s="80" customFormat="1" outlineLevel="2">
      <c r="B206" s="367" t="str">
        <f>'7. INPUT O&amp;N UC'!D428</f>
        <v>O&amp;N UC-7.3.4-Item #1</v>
      </c>
      <c r="C206" s="367" t="e">
        <f>'7. INPUT O&amp;N UC'!#REF!</f>
        <v>#REF!</v>
      </c>
      <c r="D206"/>
      <c r="E206" s="297">
        <f t="shared" si="123"/>
        <v>0</v>
      </c>
      <c r="F206" s="297">
        <f t="shared" si="124"/>
        <v>0</v>
      </c>
      <c r="G206" s="297">
        <f t="shared" si="125"/>
        <v>0</v>
      </c>
      <c r="H206" s="297">
        <f t="shared" si="126"/>
        <v>0</v>
      </c>
      <c r="I206" s="297">
        <f t="shared" si="127"/>
        <v>0</v>
      </c>
      <c r="J206" s="297">
        <f t="shared" si="128"/>
        <v>0</v>
      </c>
      <c r="K206"/>
      <c r="L206" s="297">
        <f>L$77*'7. INPUT O&amp;N UC'!$L428*'7. INPUT O&amp;N UC'!$M428</f>
        <v>0</v>
      </c>
      <c r="M206" s="297">
        <f>M$77*'7. INPUT O&amp;N UC'!$L428*'7. INPUT O&amp;N UC'!$M428</f>
        <v>0</v>
      </c>
      <c r="N206" s="297">
        <f>N$77*'7. INPUT O&amp;N UC'!$L428*'7. INPUT O&amp;N UC'!$M428</f>
        <v>0</v>
      </c>
      <c r="O206" s="297">
        <f>O$77*'7. INPUT O&amp;N UC'!$L428*'7. INPUT O&amp;N UC'!$M428</f>
        <v>0</v>
      </c>
      <c r="P206" s="297">
        <f>P$77*'7. INPUT O&amp;N UC'!$L428*'7. INPUT O&amp;N UC'!$M428</f>
        <v>0</v>
      </c>
      <c r="Q206" s="297">
        <f>Q$77*'7. INPUT O&amp;N UC'!$L428*'7. INPUT O&amp;N UC'!$M428</f>
        <v>0</v>
      </c>
      <c r="R206" s="297">
        <f>R$77*'7. INPUT O&amp;N UC'!$L428*'7. INPUT O&amp;N UC'!$M428</f>
        <v>0</v>
      </c>
      <c r="S206" s="297">
        <f>S$77*'7. INPUT O&amp;N UC'!$L428*'7. INPUT O&amp;N UC'!$M428</f>
        <v>0</v>
      </c>
      <c r="T206" s="297">
        <f>T$77*'7. INPUT O&amp;N UC'!$L428*'7. INPUT O&amp;N UC'!$M428</f>
        <v>0</v>
      </c>
      <c r="U206" s="297">
        <f>U$77*'7. INPUT O&amp;N UC'!$L428*'7. INPUT O&amp;N UC'!$M428</f>
        <v>0</v>
      </c>
      <c r="V206" s="297">
        <f>V$77*'7. INPUT O&amp;N UC'!$L428*'7. INPUT O&amp;N UC'!$M428</f>
        <v>0</v>
      </c>
      <c r="W206" s="297">
        <f>W$77*'7. INPUT O&amp;N UC'!$L428*'7. INPUT O&amp;N UC'!$M428</f>
        <v>0</v>
      </c>
      <c r="X206" s="297">
        <f>X$77*'7. INPUT O&amp;N UC'!$L428*'7. INPUT O&amp;N UC'!$M428*(1+'7. INPUT O&amp;N UC'!$N428)</f>
        <v>0</v>
      </c>
      <c r="Y206" s="297">
        <f>Y$77*'7. INPUT O&amp;N UC'!$L428*'7. INPUT O&amp;N UC'!$M428*(1+'7. INPUT O&amp;N UC'!$N428)</f>
        <v>0</v>
      </c>
      <c r="Z206" s="297">
        <f>Z$77*'7. INPUT O&amp;N UC'!$L428*'7. INPUT O&amp;N UC'!$M428*(1+'7. INPUT O&amp;N UC'!$N428)</f>
        <v>0</v>
      </c>
      <c r="AA206" s="297">
        <f>AA$77*'7. INPUT O&amp;N UC'!$L428*'7. INPUT O&amp;N UC'!$M428*(1+'7. INPUT O&amp;N UC'!$N428)</f>
        <v>0</v>
      </c>
      <c r="AB206" s="297">
        <f>AB$77*'7. INPUT O&amp;N UC'!$L428*'7. INPUT O&amp;N UC'!$M428*(1+'7. INPUT O&amp;N UC'!$N428)</f>
        <v>0</v>
      </c>
      <c r="AC206" s="297">
        <f>AC$77*'7. INPUT O&amp;N UC'!$L428*'7. INPUT O&amp;N UC'!$M428*(1+'7. INPUT O&amp;N UC'!$N428)</f>
        <v>0</v>
      </c>
      <c r="AD206" s="297">
        <f>AD$77*'7. INPUT O&amp;N UC'!$L428*'7. INPUT O&amp;N UC'!$M428*(1+'7. INPUT O&amp;N UC'!$N428)</f>
        <v>0</v>
      </c>
      <c r="AE206" s="297">
        <f>AE$77*'7. INPUT O&amp;N UC'!$L428*'7. INPUT O&amp;N UC'!$M428*(1+'7. INPUT O&amp;N UC'!$N428)</f>
        <v>0</v>
      </c>
      <c r="AF206" s="297">
        <f>AF$77*'7. INPUT O&amp;N UC'!$L428*'7. INPUT O&amp;N UC'!$M428*(1+'7. INPUT O&amp;N UC'!$N428)</f>
        <v>0</v>
      </c>
      <c r="AG206" s="297">
        <f>AG$77*'7. INPUT O&amp;N UC'!$L428*'7. INPUT O&amp;N UC'!$M428*(1+'7. INPUT O&amp;N UC'!$N428)</f>
        <v>0</v>
      </c>
      <c r="AH206" s="297">
        <f>AH$77*'7. INPUT O&amp;N UC'!$L428*'7. INPUT O&amp;N UC'!$M428*(1+'7. INPUT O&amp;N UC'!$N428)</f>
        <v>0</v>
      </c>
      <c r="AI206" s="297">
        <f>AI$77*'7. INPUT O&amp;N UC'!$L428*'7. INPUT O&amp;N UC'!$M428*(1+'7. INPUT O&amp;N UC'!$N428)</f>
        <v>0</v>
      </c>
      <c r="AJ206" s="297">
        <f>AJ$77*'7. INPUT O&amp;N UC'!$L428*'7. INPUT O&amp;N UC'!$M428*(1+'7. INPUT O&amp;N UC'!$N428)^2</f>
        <v>0</v>
      </c>
      <c r="AK206" s="297">
        <f>AK$77*'7. INPUT O&amp;N UC'!$L428*'7. INPUT O&amp;N UC'!$M428*(1+'7. INPUT O&amp;N UC'!$N428)^2</f>
        <v>0</v>
      </c>
      <c r="AL206" s="297">
        <f>AL$77*'7. INPUT O&amp;N UC'!$L428*'7. INPUT O&amp;N UC'!$M428*(1+'7. INPUT O&amp;N UC'!$N428)^2</f>
        <v>0</v>
      </c>
      <c r="AM206" s="297">
        <f>AM$77*'7. INPUT O&amp;N UC'!$L428*'7. INPUT O&amp;N UC'!$M428*(1+'7. INPUT O&amp;N UC'!$N428)^2</f>
        <v>0</v>
      </c>
      <c r="AN206" s="297">
        <f>AN$77*'7. INPUT O&amp;N UC'!$L428*'7. INPUT O&amp;N UC'!$M428*(1+'7. INPUT O&amp;N UC'!$N428)^2</f>
        <v>0</v>
      </c>
      <c r="AO206" s="297">
        <f>AO$77*'7. INPUT O&amp;N UC'!$L428*'7. INPUT O&amp;N UC'!$M428*(1+'7. INPUT O&amp;N UC'!$N428)^2</f>
        <v>0</v>
      </c>
      <c r="AP206" s="297">
        <f>AP$77*'7. INPUT O&amp;N UC'!$L428*'7. INPUT O&amp;N UC'!$M428*(1+'7. INPUT O&amp;N UC'!$N428)^2</f>
        <v>0</v>
      </c>
      <c r="AQ206" s="297">
        <f>AQ$77*'7. INPUT O&amp;N UC'!$L428*'7. INPUT O&amp;N UC'!$M428*(1+'7. INPUT O&amp;N UC'!$N428)^2</f>
        <v>0</v>
      </c>
      <c r="AR206" s="297">
        <f>AR$77*'7. INPUT O&amp;N UC'!$L428*'7. INPUT O&amp;N UC'!$M428*(1+'7. INPUT O&amp;N UC'!$N428)^2</f>
        <v>0</v>
      </c>
      <c r="AS206" s="297">
        <f>AS$77*'7. INPUT O&amp;N UC'!$L428*'7. INPUT O&amp;N UC'!$M428*(1+'7. INPUT O&amp;N UC'!$N428)^2</f>
        <v>0</v>
      </c>
      <c r="AT206" s="297">
        <f>AT$77*'7. INPUT O&amp;N UC'!$L428*'7. INPUT O&amp;N UC'!$M428*(1+'7. INPUT O&amp;N UC'!$N428)^2</f>
        <v>0</v>
      </c>
      <c r="AU206" s="297">
        <f>AU$77*'7. INPUT O&amp;N UC'!$L428*'7. INPUT O&amp;N UC'!$M428*(1+'7. INPUT O&amp;N UC'!$N428)^2</f>
        <v>0</v>
      </c>
      <c r="AV206" s="297">
        <f>AV$77*'7. INPUT O&amp;N UC'!$L428*'7. INPUT O&amp;N UC'!$M428*(1+'7. INPUT O&amp;N UC'!$N428)^3</f>
        <v>0</v>
      </c>
      <c r="AW206" s="297">
        <f>AW$77*'7. INPUT O&amp;N UC'!$L428*'7. INPUT O&amp;N UC'!$M428*(1+'7. INPUT O&amp;N UC'!$N428)^3</f>
        <v>0</v>
      </c>
      <c r="AX206" s="297">
        <f>AX$77*'7. INPUT O&amp;N UC'!$L428*'7. INPUT O&amp;N UC'!$M428*(1+'7. INPUT O&amp;N UC'!$N428)^3</f>
        <v>0</v>
      </c>
      <c r="AY206" s="297">
        <f>AY$77*'7. INPUT O&amp;N UC'!$L428*'7. INPUT O&amp;N UC'!$M428*(1+'7. INPUT O&amp;N UC'!$N428)^3</f>
        <v>0</v>
      </c>
      <c r="AZ206" s="297">
        <f>AZ$77*'7. INPUT O&amp;N UC'!$L428*'7. INPUT O&amp;N UC'!$M428*(1+'7. INPUT O&amp;N UC'!$N428)^3</f>
        <v>0</v>
      </c>
      <c r="BA206" s="297">
        <f>BA$77*'7. INPUT O&amp;N UC'!$L428*'7. INPUT O&amp;N UC'!$M428*(1+'7. INPUT O&amp;N UC'!$N428)^3</f>
        <v>0</v>
      </c>
      <c r="BB206" s="297">
        <f>BB$77*'7. INPUT O&amp;N UC'!$L428*'7. INPUT O&amp;N UC'!$M428*(1+'7. INPUT O&amp;N UC'!$N428)^3</f>
        <v>0</v>
      </c>
      <c r="BC206" s="297">
        <f>BC$77*'7. INPUT O&amp;N UC'!$L428*'7. INPUT O&amp;N UC'!$M428*(1+'7. INPUT O&amp;N UC'!$N428)^3</f>
        <v>0</v>
      </c>
      <c r="BD206" s="297">
        <f>BD$77*'7. INPUT O&amp;N UC'!$L428*'7. INPUT O&amp;N UC'!$M428*(1+'7. INPUT O&amp;N UC'!$N428)^3</f>
        <v>0</v>
      </c>
      <c r="BE206" s="297">
        <f>BE$77*'7. INPUT O&amp;N UC'!$L428*'7. INPUT O&amp;N UC'!$M428*(1+'7. INPUT O&amp;N UC'!$N428)^3</f>
        <v>0</v>
      </c>
      <c r="BF206" s="297">
        <f>BF$77*'7. INPUT O&amp;N UC'!$L428*'7. INPUT O&amp;N UC'!$M428*(1+'7. INPUT O&amp;N UC'!$N428)^3</f>
        <v>0</v>
      </c>
      <c r="BG206" s="297">
        <f>BG$77*'7. INPUT O&amp;N UC'!$L428*'7. INPUT O&amp;N UC'!$M428*(1+'7. INPUT O&amp;N UC'!$N428)^3</f>
        <v>0</v>
      </c>
      <c r="BH206" s="297">
        <f>BH$77*'7. INPUT O&amp;N UC'!$L428*'7. INPUT O&amp;N UC'!$M428*(1+'7. INPUT O&amp;N UC'!$N428)^4</f>
        <v>0</v>
      </c>
      <c r="BI206" s="297">
        <f>BI$77*'7. INPUT O&amp;N UC'!$L428*'7. INPUT O&amp;N UC'!$M428*(1+'7. INPUT O&amp;N UC'!$N428)^4</f>
        <v>0</v>
      </c>
      <c r="BJ206" s="297">
        <f>BJ$77*'7. INPUT O&amp;N UC'!$L428*'7. INPUT O&amp;N UC'!$M428*(1+'7. INPUT O&amp;N UC'!$N428)^4</f>
        <v>0</v>
      </c>
      <c r="BK206" s="297">
        <f>BK$77*'7. INPUT O&amp;N UC'!$L428*'7. INPUT O&amp;N UC'!$M428*(1+'7. INPUT O&amp;N UC'!$N428)^4</f>
        <v>0</v>
      </c>
      <c r="BL206" s="297">
        <f>BL$77*'7. INPUT O&amp;N UC'!$L428*'7. INPUT O&amp;N UC'!$M428*(1+'7. INPUT O&amp;N UC'!$N428)^4</f>
        <v>0</v>
      </c>
      <c r="BM206" s="297">
        <f>BM$77*'7. INPUT O&amp;N UC'!$L428*'7. INPUT O&amp;N UC'!$M428*(1+'7. INPUT O&amp;N UC'!$N428)^4</f>
        <v>0</v>
      </c>
      <c r="BN206" s="297">
        <f>BN$77*'7. INPUT O&amp;N UC'!$L428*'7. INPUT O&amp;N UC'!$M428*(1+'7. INPUT O&amp;N UC'!$N428)^4</f>
        <v>0</v>
      </c>
      <c r="BO206" s="297">
        <f>BO$77*'7. INPUT O&amp;N UC'!$L428*'7. INPUT O&amp;N UC'!$M428*(1+'7. INPUT O&amp;N UC'!$N428)^4</f>
        <v>0</v>
      </c>
      <c r="BP206" s="297">
        <f>BP$77*'7. INPUT O&amp;N UC'!$L428*'7. INPUT O&amp;N UC'!$M428*(1+'7. INPUT O&amp;N UC'!$N428)^4</f>
        <v>0</v>
      </c>
      <c r="BQ206" s="297">
        <f>BQ$77*'7. INPUT O&amp;N UC'!$L428*'7. INPUT O&amp;N UC'!$M428*(1+'7. INPUT O&amp;N UC'!$N428)^4</f>
        <v>0</v>
      </c>
      <c r="BR206" s="297">
        <f>BR$77*'7. INPUT O&amp;N UC'!$L428*'7. INPUT O&amp;N UC'!$M428*(1+'7. INPUT O&amp;N UC'!$N428)^4</f>
        <v>0</v>
      </c>
      <c r="BS206" s="297">
        <f>BS$77*'7. INPUT O&amp;N UC'!$L428*'7. INPUT O&amp;N UC'!$M428*(1+'7. INPUT O&amp;N UC'!$N428)^4</f>
        <v>0</v>
      </c>
    </row>
    <row r="207" spans="2:73" s="80" customFormat="1" outlineLevel="2">
      <c r="B207" s="367" t="str">
        <f>'7. INPUT O&amp;N UC'!D429</f>
        <v>O&amp;N UC-7.3.4-Item #2</v>
      </c>
      <c r="C207" s="367">
        <f>'7. INPUT O&amp;N UC'!F429</f>
        <v>0</v>
      </c>
      <c r="D207"/>
      <c r="E207" s="297">
        <f t="shared" si="123"/>
        <v>0</v>
      </c>
      <c r="F207" s="297">
        <f t="shared" si="124"/>
        <v>0</v>
      </c>
      <c r="G207" s="297">
        <f t="shared" si="125"/>
        <v>0</v>
      </c>
      <c r="H207" s="297">
        <f t="shared" si="126"/>
        <v>0</v>
      </c>
      <c r="I207" s="297">
        <f t="shared" si="127"/>
        <v>0</v>
      </c>
      <c r="J207" s="297">
        <f t="shared" si="128"/>
        <v>0</v>
      </c>
      <c r="K207"/>
      <c r="L207" s="297">
        <f>L$77*'7. INPUT O&amp;N UC'!$L429*'7. INPUT O&amp;N UC'!$M429</f>
        <v>0</v>
      </c>
      <c r="M207" s="297">
        <f>M$77*'7. INPUT O&amp;N UC'!$L429*'7. INPUT O&amp;N UC'!$M429</f>
        <v>0</v>
      </c>
      <c r="N207" s="297">
        <f>N$77*'7. INPUT O&amp;N UC'!$L429*'7. INPUT O&amp;N UC'!$M429</f>
        <v>0</v>
      </c>
      <c r="O207" s="297">
        <f>O$77*'7. INPUT O&amp;N UC'!$L429*'7. INPUT O&amp;N UC'!$M429</f>
        <v>0</v>
      </c>
      <c r="P207" s="297">
        <f>P$77*'7. INPUT O&amp;N UC'!$L429*'7. INPUT O&amp;N UC'!$M429</f>
        <v>0</v>
      </c>
      <c r="Q207" s="297">
        <f>Q$77*'7. INPUT O&amp;N UC'!$L429*'7. INPUT O&amp;N UC'!$M429</f>
        <v>0</v>
      </c>
      <c r="R207" s="297">
        <f>R$77*'7. INPUT O&amp;N UC'!$L429*'7. INPUT O&amp;N UC'!$M429</f>
        <v>0</v>
      </c>
      <c r="S207" s="297">
        <f>S$77*'7. INPUT O&amp;N UC'!$L429*'7. INPUT O&amp;N UC'!$M429</f>
        <v>0</v>
      </c>
      <c r="T207" s="297">
        <f>T$77*'7. INPUT O&amp;N UC'!$L429*'7. INPUT O&amp;N UC'!$M429</f>
        <v>0</v>
      </c>
      <c r="U207" s="297">
        <f>U$77*'7. INPUT O&amp;N UC'!$L429*'7. INPUT O&amp;N UC'!$M429</f>
        <v>0</v>
      </c>
      <c r="V207" s="297">
        <f>V$77*'7. INPUT O&amp;N UC'!$L429*'7. INPUT O&amp;N UC'!$M429</f>
        <v>0</v>
      </c>
      <c r="W207" s="297">
        <f>W$77*'7. INPUT O&amp;N UC'!$L429*'7. INPUT O&amp;N UC'!$M429</f>
        <v>0</v>
      </c>
      <c r="X207" s="297">
        <f>X$77*'7. INPUT O&amp;N UC'!$L429*'7. INPUT O&amp;N UC'!$M429*(1+'7. INPUT O&amp;N UC'!$N429)</f>
        <v>0</v>
      </c>
      <c r="Y207" s="297">
        <f>Y$77*'7. INPUT O&amp;N UC'!$L429*'7. INPUT O&amp;N UC'!$M429*(1+'7. INPUT O&amp;N UC'!$N429)</f>
        <v>0</v>
      </c>
      <c r="Z207" s="297">
        <f>Z$77*'7. INPUT O&amp;N UC'!$L429*'7. INPUT O&amp;N UC'!$M429*(1+'7. INPUT O&amp;N UC'!$N429)</f>
        <v>0</v>
      </c>
      <c r="AA207" s="297">
        <f>AA$77*'7. INPUT O&amp;N UC'!$L429*'7. INPUT O&amp;N UC'!$M429*(1+'7. INPUT O&amp;N UC'!$N429)</f>
        <v>0</v>
      </c>
      <c r="AB207" s="297">
        <f>AB$77*'7. INPUT O&amp;N UC'!$L429*'7. INPUT O&amp;N UC'!$M429*(1+'7. INPUT O&amp;N UC'!$N429)</f>
        <v>0</v>
      </c>
      <c r="AC207" s="297">
        <f>AC$77*'7. INPUT O&amp;N UC'!$L429*'7. INPUT O&amp;N UC'!$M429*(1+'7. INPUT O&amp;N UC'!$N429)</f>
        <v>0</v>
      </c>
      <c r="AD207" s="297">
        <f>AD$77*'7. INPUT O&amp;N UC'!$L429*'7. INPUT O&amp;N UC'!$M429*(1+'7. INPUT O&amp;N UC'!$N429)</f>
        <v>0</v>
      </c>
      <c r="AE207" s="297">
        <f>AE$77*'7. INPUT O&amp;N UC'!$L429*'7. INPUT O&amp;N UC'!$M429*(1+'7. INPUT O&amp;N UC'!$N429)</f>
        <v>0</v>
      </c>
      <c r="AF207" s="297">
        <f>AF$77*'7. INPUT O&amp;N UC'!$L429*'7. INPUT O&amp;N UC'!$M429*(1+'7. INPUT O&amp;N UC'!$N429)</f>
        <v>0</v>
      </c>
      <c r="AG207" s="297">
        <f>AG$77*'7. INPUT O&amp;N UC'!$L429*'7. INPUT O&amp;N UC'!$M429*(1+'7. INPUT O&amp;N UC'!$N429)</f>
        <v>0</v>
      </c>
      <c r="AH207" s="297">
        <f>AH$77*'7. INPUT O&amp;N UC'!$L429*'7. INPUT O&amp;N UC'!$M429*(1+'7. INPUT O&amp;N UC'!$N429)</f>
        <v>0</v>
      </c>
      <c r="AI207" s="297">
        <f>AI$77*'7. INPUT O&amp;N UC'!$L429*'7. INPUT O&amp;N UC'!$M429*(1+'7. INPUT O&amp;N UC'!$N429)</f>
        <v>0</v>
      </c>
      <c r="AJ207" s="297">
        <f>AJ$77*'7. INPUT O&amp;N UC'!$L429*'7. INPUT O&amp;N UC'!$M429*(1+'7. INPUT O&amp;N UC'!$N429)^2</f>
        <v>0</v>
      </c>
      <c r="AK207" s="297">
        <f>AK$77*'7. INPUT O&amp;N UC'!$L429*'7. INPUT O&amp;N UC'!$M429*(1+'7. INPUT O&amp;N UC'!$N429)^2</f>
        <v>0</v>
      </c>
      <c r="AL207" s="297">
        <f>AL$77*'7. INPUT O&amp;N UC'!$L429*'7. INPUT O&amp;N UC'!$M429*(1+'7. INPUT O&amp;N UC'!$N429)^2</f>
        <v>0</v>
      </c>
      <c r="AM207" s="297">
        <f>AM$77*'7. INPUT O&amp;N UC'!$L429*'7. INPUT O&amp;N UC'!$M429*(1+'7. INPUT O&amp;N UC'!$N429)^2</f>
        <v>0</v>
      </c>
      <c r="AN207" s="297">
        <f>AN$77*'7. INPUT O&amp;N UC'!$L429*'7. INPUT O&amp;N UC'!$M429*(1+'7. INPUT O&amp;N UC'!$N429)^2</f>
        <v>0</v>
      </c>
      <c r="AO207" s="297">
        <f>AO$77*'7. INPUT O&amp;N UC'!$L429*'7. INPUT O&amp;N UC'!$M429*(1+'7. INPUT O&amp;N UC'!$N429)^2</f>
        <v>0</v>
      </c>
      <c r="AP207" s="297">
        <f>AP$77*'7. INPUT O&amp;N UC'!$L429*'7. INPUT O&amp;N UC'!$M429*(1+'7. INPUT O&amp;N UC'!$N429)^2</f>
        <v>0</v>
      </c>
      <c r="AQ207" s="297">
        <f>AQ$77*'7. INPUT O&amp;N UC'!$L429*'7. INPUT O&amp;N UC'!$M429*(1+'7. INPUT O&amp;N UC'!$N429)^2</f>
        <v>0</v>
      </c>
      <c r="AR207" s="297">
        <f>AR$77*'7. INPUT O&amp;N UC'!$L429*'7. INPUT O&amp;N UC'!$M429*(1+'7. INPUT O&amp;N UC'!$N429)^2</f>
        <v>0</v>
      </c>
      <c r="AS207" s="297">
        <f>AS$77*'7. INPUT O&amp;N UC'!$L429*'7. INPUT O&amp;N UC'!$M429*(1+'7. INPUT O&amp;N UC'!$N429)^2</f>
        <v>0</v>
      </c>
      <c r="AT207" s="297">
        <f>AT$77*'7. INPUT O&amp;N UC'!$L429*'7. INPUT O&amp;N UC'!$M429*(1+'7. INPUT O&amp;N UC'!$N429)^2</f>
        <v>0</v>
      </c>
      <c r="AU207" s="297">
        <f>AU$77*'7. INPUT O&amp;N UC'!$L429*'7. INPUT O&amp;N UC'!$M429*(1+'7. INPUT O&amp;N UC'!$N429)^2</f>
        <v>0</v>
      </c>
      <c r="AV207" s="297">
        <f>AV$77*'7. INPUT O&amp;N UC'!$L429*'7. INPUT O&amp;N UC'!$M429*(1+'7. INPUT O&amp;N UC'!$N429)^3</f>
        <v>0</v>
      </c>
      <c r="AW207" s="297">
        <f>AW$77*'7. INPUT O&amp;N UC'!$L429*'7. INPUT O&amp;N UC'!$M429*(1+'7. INPUT O&amp;N UC'!$N429)^3</f>
        <v>0</v>
      </c>
      <c r="AX207" s="297">
        <f>AX$77*'7. INPUT O&amp;N UC'!$L429*'7. INPUT O&amp;N UC'!$M429*(1+'7. INPUT O&amp;N UC'!$N429)^3</f>
        <v>0</v>
      </c>
      <c r="AY207" s="297">
        <f>AY$77*'7. INPUT O&amp;N UC'!$L429*'7. INPUT O&amp;N UC'!$M429*(1+'7. INPUT O&amp;N UC'!$N429)^3</f>
        <v>0</v>
      </c>
      <c r="AZ207" s="297">
        <f>AZ$77*'7. INPUT O&amp;N UC'!$L429*'7. INPUT O&amp;N UC'!$M429*(1+'7. INPUT O&amp;N UC'!$N429)^3</f>
        <v>0</v>
      </c>
      <c r="BA207" s="297">
        <f>BA$77*'7. INPUT O&amp;N UC'!$L429*'7. INPUT O&amp;N UC'!$M429*(1+'7. INPUT O&amp;N UC'!$N429)^3</f>
        <v>0</v>
      </c>
      <c r="BB207" s="297">
        <f>BB$77*'7. INPUT O&amp;N UC'!$L429*'7. INPUT O&amp;N UC'!$M429*(1+'7. INPUT O&amp;N UC'!$N429)^3</f>
        <v>0</v>
      </c>
      <c r="BC207" s="297">
        <f>BC$77*'7. INPUT O&amp;N UC'!$L429*'7. INPUT O&amp;N UC'!$M429*(1+'7. INPUT O&amp;N UC'!$N429)^3</f>
        <v>0</v>
      </c>
      <c r="BD207" s="297">
        <f>BD$77*'7. INPUT O&amp;N UC'!$L429*'7. INPUT O&amp;N UC'!$M429*(1+'7. INPUT O&amp;N UC'!$N429)^3</f>
        <v>0</v>
      </c>
      <c r="BE207" s="297">
        <f>BE$77*'7. INPUT O&amp;N UC'!$L429*'7. INPUT O&amp;N UC'!$M429*(1+'7. INPUT O&amp;N UC'!$N429)^3</f>
        <v>0</v>
      </c>
      <c r="BF207" s="297">
        <f>BF$77*'7. INPUT O&amp;N UC'!$L429*'7. INPUT O&amp;N UC'!$M429*(1+'7. INPUT O&amp;N UC'!$N429)^3</f>
        <v>0</v>
      </c>
      <c r="BG207" s="297">
        <f>BG$77*'7. INPUT O&amp;N UC'!$L429*'7. INPUT O&amp;N UC'!$M429*(1+'7. INPUT O&amp;N UC'!$N429)^3</f>
        <v>0</v>
      </c>
      <c r="BH207" s="297">
        <f>BH$77*'7. INPUT O&amp;N UC'!$L429*'7. INPUT O&amp;N UC'!$M429*(1+'7. INPUT O&amp;N UC'!$N429)^4</f>
        <v>0</v>
      </c>
      <c r="BI207" s="297">
        <f>BI$77*'7. INPUT O&amp;N UC'!$L429*'7. INPUT O&amp;N UC'!$M429*(1+'7. INPUT O&amp;N UC'!$N429)^4</f>
        <v>0</v>
      </c>
      <c r="BJ207" s="297">
        <f>BJ$77*'7. INPUT O&amp;N UC'!$L429*'7. INPUT O&amp;N UC'!$M429*(1+'7. INPUT O&amp;N UC'!$N429)^4</f>
        <v>0</v>
      </c>
      <c r="BK207" s="297">
        <f>BK$77*'7. INPUT O&amp;N UC'!$L429*'7. INPUT O&amp;N UC'!$M429*(1+'7. INPUT O&amp;N UC'!$N429)^4</f>
        <v>0</v>
      </c>
      <c r="BL207" s="297">
        <f>BL$77*'7. INPUT O&amp;N UC'!$L429*'7. INPUT O&amp;N UC'!$M429*(1+'7. INPUT O&amp;N UC'!$N429)^4</f>
        <v>0</v>
      </c>
      <c r="BM207" s="297">
        <f>BM$77*'7. INPUT O&amp;N UC'!$L429*'7. INPUT O&amp;N UC'!$M429*(1+'7. INPUT O&amp;N UC'!$N429)^4</f>
        <v>0</v>
      </c>
      <c r="BN207" s="297">
        <f>BN$77*'7. INPUT O&amp;N UC'!$L429*'7. INPUT O&amp;N UC'!$M429*(1+'7. INPUT O&amp;N UC'!$N429)^4</f>
        <v>0</v>
      </c>
      <c r="BO207" s="297">
        <f>BO$77*'7. INPUT O&amp;N UC'!$L429*'7. INPUT O&amp;N UC'!$M429*(1+'7. INPUT O&amp;N UC'!$N429)^4</f>
        <v>0</v>
      </c>
      <c r="BP207" s="297">
        <f>BP$77*'7. INPUT O&amp;N UC'!$L429*'7. INPUT O&amp;N UC'!$M429*(1+'7. INPUT O&amp;N UC'!$N429)^4</f>
        <v>0</v>
      </c>
      <c r="BQ207" s="297">
        <f>BQ$77*'7. INPUT O&amp;N UC'!$L429*'7. INPUT O&amp;N UC'!$M429*(1+'7. INPUT O&amp;N UC'!$N429)^4</f>
        <v>0</v>
      </c>
      <c r="BR207" s="297">
        <f>BR$77*'7. INPUT O&amp;N UC'!$L429*'7. INPUT O&amp;N UC'!$M429*(1+'7. INPUT O&amp;N UC'!$N429)^4</f>
        <v>0</v>
      </c>
      <c r="BS207" s="297">
        <f>BS$77*'7. INPUT O&amp;N UC'!$L429*'7. INPUT O&amp;N UC'!$M429*(1+'7. INPUT O&amp;N UC'!$N429)^4</f>
        <v>0</v>
      </c>
    </row>
    <row r="208" spans="2:73" s="80" customFormat="1" outlineLevel="2">
      <c r="B208" s="367" t="str">
        <f>'7. INPUT O&amp;N UC'!D430</f>
        <v>O&amp;N UC-7.3.4-Item #3</v>
      </c>
      <c r="C208" s="367">
        <f>'7. INPUT O&amp;N UC'!F430</f>
        <v>0</v>
      </c>
      <c r="D208"/>
      <c r="E208" s="297">
        <f t="shared" si="123"/>
        <v>0</v>
      </c>
      <c r="F208" s="297">
        <f t="shared" si="124"/>
        <v>0</v>
      </c>
      <c r="G208" s="297">
        <f t="shared" si="125"/>
        <v>0</v>
      </c>
      <c r="H208" s="297">
        <f t="shared" si="126"/>
        <v>0</v>
      </c>
      <c r="I208" s="297">
        <f t="shared" si="127"/>
        <v>0</v>
      </c>
      <c r="J208" s="297">
        <f t="shared" si="128"/>
        <v>0</v>
      </c>
      <c r="K208"/>
      <c r="L208" s="297">
        <f>L$77*'7. INPUT O&amp;N UC'!$L430*'7. INPUT O&amp;N UC'!$M430</f>
        <v>0</v>
      </c>
      <c r="M208" s="297">
        <f>M$77*'7. INPUT O&amp;N UC'!$L430*'7. INPUT O&amp;N UC'!$M430</f>
        <v>0</v>
      </c>
      <c r="N208" s="297">
        <f>N$77*'7. INPUT O&amp;N UC'!$L430*'7. INPUT O&amp;N UC'!$M430</f>
        <v>0</v>
      </c>
      <c r="O208" s="297">
        <f>O$77*'7. INPUT O&amp;N UC'!$L430*'7. INPUT O&amp;N UC'!$M430</f>
        <v>0</v>
      </c>
      <c r="P208" s="297">
        <f>P$77*'7. INPUT O&amp;N UC'!$L430*'7. INPUT O&amp;N UC'!$M430</f>
        <v>0</v>
      </c>
      <c r="Q208" s="297">
        <f>Q$77*'7. INPUT O&amp;N UC'!$L430*'7. INPUT O&amp;N UC'!$M430</f>
        <v>0</v>
      </c>
      <c r="R208" s="297">
        <f>R$77*'7. INPUT O&amp;N UC'!$L430*'7. INPUT O&amp;N UC'!$M430</f>
        <v>0</v>
      </c>
      <c r="S208" s="297">
        <f>S$77*'7. INPUT O&amp;N UC'!$L430*'7. INPUT O&amp;N UC'!$M430</f>
        <v>0</v>
      </c>
      <c r="T208" s="297">
        <f>T$77*'7. INPUT O&amp;N UC'!$L430*'7. INPUT O&amp;N UC'!$M430</f>
        <v>0</v>
      </c>
      <c r="U208" s="297">
        <f>U$77*'7. INPUT O&amp;N UC'!$L430*'7. INPUT O&amp;N UC'!$M430</f>
        <v>0</v>
      </c>
      <c r="V208" s="297">
        <f>V$77*'7. INPUT O&amp;N UC'!$L430*'7. INPUT O&amp;N UC'!$M430</f>
        <v>0</v>
      </c>
      <c r="W208" s="297">
        <f>W$77*'7. INPUT O&amp;N UC'!$L430*'7. INPUT O&amp;N UC'!$M430</f>
        <v>0</v>
      </c>
      <c r="X208" s="297">
        <f>X$77*'7. INPUT O&amp;N UC'!$L430*'7. INPUT O&amp;N UC'!$M430*(1+'7. INPUT O&amp;N UC'!$N430)</f>
        <v>0</v>
      </c>
      <c r="Y208" s="297">
        <f>Y$77*'7. INPUT O&amp;N UC'!$L430*'7. INPUT O&amp;N UC'!$M430*(1+'7. INPUT O&amp;N UC'!$N430)</f>
        <v>0</v>
      </c>
      <c r="Z208" s="297">
        <f>Z$77*'7. INPUT O&amp;N UC'!$L430*'7. INPUT O&amp;N UC'!$M430*(1+'7. INPUT O&amp;N UC'!$N430)</f>
        <v>0</v>
      </c>
      <c r="AA208" s="297">
        <f>AA$77*'7. INPUT O&amp;N UC'!$L430*'7. INPUT O&amp;N UC'!$M430*(1+'7. INPUT O&amp;N UC'!$N430)</f>
        <v>0</v>
      </c>
      <c r="AB208" s="297">
        <f>AB$77*'7. INPUT O&amp;N UC'!$L430*'7. INPUT O&amp;N UC'!$M430*(1+'7. INPUT O&amp;N UC'!$N430)</f>
        <v>0</v>
      </c>
      <c r="AC208" s="297">
        <f>AC$77*'7. INPUT O&amp;N UC'!$L430*'7. INPUT O&amp;N UC'!$M430*(1+'7. INPUT O&amp;N UC'!$N430)</f>
        <v>0</v>
      </c>
      <c r="AD208" s="297">
        <f>AD$77*'7. INPUT O&amp;N UC'!$L430*'7. INPUT O&amp;N UC'!$M430*(1+'7. INPUT O&amp;N UC'!$N430)</f>
        <v>0</v>
      </c>
      <c r="AE208" s="297">
        <f>AE$77*'7. INPUT O&amp;N UC'!$L430*'7. INPUT O&amp;N UC'!$M430*(1+'7. INPUT O&amp;N UC'!$N430)</f>
        <v>0</v>
      </c>
      <c r="AF208" s="297">
        <f>AF$77*'7. INPUT O&amp;N UC'!$L430*'7. INPUT O&amp;N UC'!$M430*(1+'7. INPUT O&amp;N UC'!$N430)</f>
        <v>0</v>
      </c>
      <c r="AG208" s="297">
        <f>AG$77*'7. INPUT O&amp;N UC'!$L430*'7. INPUT O&amp;N UC'!$M430*(1+'7. INPUT O&amp;N UC'!$N430)</f>
        <v>0</v>
      </c>
      <c r="AH208" s="297">
        <f>AH$77*'7. INPUT O&amp;N UC'!$L430*'7. INPUT O&amp;N UC'!$M430*(1+'7. INPUT O&amp;N UC'!$N430)</f>
        <v>0</v>
      </c>
      <c r="AI208" s="297">
        <f>AI$77*'7. INPUT O&amp;N UC'!$L430*'7. INPUT O&amp;N UC'!$M430*(1+'7. INPUT O&amp;N UC'!$N430)</f>
        <v>0</v>
      </c>
      <c r="AJ208" s="297">
        <f>AJ$77*'7. INPUT O&amp;N UC'!$L430*'7. INPUT O&amp;N UC'!$M430*(1+'7. INPUT O&amp;N UC'!$N430)^2</f>
        <v>0</v>
      </c>
      <c r="AK208" s="297">
        <f>AK$77*'7. INPUT O&amp;N UC'!$L430*'7. INPUT O&amp;N UC'!$M430*(1+'7. INPUT O&amp;N UC'!$N430)^2</f>
        <v>0</v>
      </c>
      <c r="AL208" s="297">
        <f>AL$77*'7. INPUT O&amp;N UC'!$L430*'7. INPUT O&amp;N UC'!$M430*(1+'7. INPUT O&amp;N UC'!$N430)^2</f>
        <v>0</v>
      </c>
      <c r="AM208" s="297">
        <f>AM$77*'7. INPUT O&amp;N UC'!$L430*'7. INPUT O&amp;N UC'!$M430*(1+'7. INPUT O&amp;N UC'!$N430)^2</f>
        <v>0</v>
      </c>
      <c r="AN208" s="297">
        <f>AN$77*'7. INPUT O&amp;N UC'!$L430*'7. INPUT O&amp;N UC'!$M430*(1+'7. INPUT O&amp;N UC'!$N430)^2</f>
        <v>0</v>
      </c>
      <c r="AO208" s="297">
        <f>AO$77*'7. INPUT O&amp;N UC'!$L430*'7. INPUT O&amp;N UC'!$M430*(1+'7. INPUT O&amp;N UC'!$N430)^2</f>
        <v>0</v>
      </c>
      <c r="AP208" s="297">
        <f>AP$77*'7. INPUT O&amp;N UC'!$L430*'7. INPUT O&amp;N UC'!$M430*(1+'7. INPUT O&amp;N UC'!$N430)^2</f>
        <v>0</v>
      </c>
      <c r="AQ208" s="297">
        <f>AQ$77*'7. INPUT O&amp;N UC'!$L430*'7. INPUT O&amp;N UC'!$M430*(1+'7. INPUT O&amp;N UC'!$N430)^2</f>
        <v>0</v>
      </c>
      <c r="AR208" s="297">
        <f>AR$77*'7. INPUT O&amp;N UC'!$L430*'7. INPUT O&amp;N UC'!$M430*(1+'7. INPUT O&amp;N UC'!$N430)^2</f>
        <v>0</v>
      </c>
      <c r="AS208" s="297">
        <f>AS$77*'7. INPUT O&amp;N UC'!$L430*'7. INPUT O&amp;N UC'!$M430*(1+'7. INPUT O&amp;N UC'!$N430)^2</f>
        <v>0</v>
      </c>
      <c r="AT208" s="297">
        <f>AT$77*'7. INPUT O&amp;N UC'!$L430*'7. INPUT O&amp;N UC'!$M430*(1+'7. INPUT O&amp;N UC'!$N430)^2</f>
        <v>0</v>
      </c>
      <c r="AU208" s="297">
        <f>AU$77*'7. INPUT O&amp;N UC'!$L430*'7. INPUT O&amp;N UC'!$M430*(1+'7. INPUT O&amp;N UC'!$N430)^2</f>
        <v>0</v>
      </c>
      <c r="AV208" s="297">
        <f>AV$77*'7. INPUT O&amp;N UC'!$L430*'7. INPUT O&amp;N UC'!$M430*(1+'7. INPUT O&amp;N UC'!$N430)^3</f>
        <v>0</v>
      </c>
      <c r="AW208" s="297">
        <f>AW$77*'7. INPUT O&amp;N UC'!$L430*'7. INPUT O&amp;N UC'!$M430*(1+'7. INPUT O&amp;N UC'!$N430)^3</f>
        <v>0</v>
      </c>
      <c r="AX208" s="297">
        <f>AX$77*'7. INPUT O&amp;N UC'!$L430*'7. INPUT O&amp;N UC'!$M430*(1+'7. INPUT O&amp;N UC'!$N430)^3</f>
        <v>0</v>
      </c>
      <c r="AY208" s="297">
        <f>AY$77*'7. INPUT O&amp;N UC'!$L430*'7. INPUT O&amp;N UC'!$M430*(1+'7. INPUT O&amp;N UC'!$N430)^3</f>
        <v>0</v>
      </c>
      <c r="AZ208" s="297">
        <f>AZ$77*'7. INPUT O&amp;N UC'!$L430*'7. INPUT O&amp;N UC'!$M430*(1+'7. INPUT O&amp;N UC'!$N430)^3</f>
        <v>0</v>
      </c>
      <c r="BA208" s="297">
        <f>BA$77*'7. INPUT O&amp;N UC'!$L430*'7. INPUT O&amp;N UC'!$M430*(1+'7. INPUT O&amp;N UC'!$N430)^3</f>
        <v>0</v>
      </c>
      <c r="BB208" s="297">
        <f>BB$77*'7. INPUT O&amp;N UC'!$L430*'7. INPUT O&amp;N UC'!$M430*(1+'7. INPUT O&amp;N UC'!$N430)^3</f>
        <v>0</v>
      </c>
      <c r="BC208" s="297">
        <f>BC$77*'7. INPUT O&amp;N UC'!$L430*'7. INPUT O&amp;N UC'!$M430*(1+'7. INPUT O&amp;N UC'!$N430)^3</f>
        <v>0</v>
      </c>
      <c r="BD208" s="297">
        <f>BD$77*'7. INPUT O&amp;N UC'!$L430*'7. INPUT O&amp;N UC'!$M430*(1+'7. INPUT O&amp;N UC'!$N430)^3</f>
        <v>0</v>
      </c>
      <c r="BE208" s="297">
        <f>BE$77*'7. INPUT O&amp;N UC'!$L430*'7. INPUT O&amp;N UC'!$M430*(1+'7. INPUT O&amp;N UC'!$N430)^3</f>
        <v>0</v>
      </c>
      <c r="BF208" s="297">
        <f>BF$77*'7. INPUT O&amp;N UC'!$L430*'7. INPUT O&amp;N UC'!$M430*(1+'7. INPUT O&amp;N UC'!$N430)^3</f>
        <v>0</v>
      </c>
      <c r="BG208" s="297">
        <f>BG$77*'7. INPUT O&amp;N UC'!$L430*'7. INPUT O&amp;N UC'!$M430*(1+'7. INPUT O&amp;N UC'!$N430)^3</f>
        <v>0</v>
      </c>
      <c r="BH208" s="297">
        <f>BH$77*'7. INPUT O&amp;N UC'!$L430*'7. INPUT O&amp;N UC'!$M430*(1+'7. INPUT O&amp;N UC'!$N430)^4</f>
        <v>0</v>
      </c>
      <c r="BI208" s="297">
        <f>BI$77*'7. INPUT O&amp;N UC'!$L430*'7. INPUT O&amp;N UC'!$M430*(1+'7. INPUT O&amp;N UC'!$N430)^4</f>
        <v>0</v>
      </c>
      <c r="BJ208" s="297">
        <f>BJ$77*'7. INPUT O&amp;N UC'!$L430*'7. INPUT O&amp;N UC'!$M430*(1+'7. INPUT O&amp;N UC'!$N430)^4</f>
        <v>0</v>
      </c>
      <c r="BK208" s="297">
        <f>BK$77*'7. INPUT O&amp;N UC'!$L430*'7. INPUT O&amp;N UC'!$M430*(1+'7. INPUT O&amp;N UC'!$N430)^4</f>
        <v>0</v>
      </c>
      <c r="BL208" s="297">
        <f>BL$77*'7. INPUT O&amp;N UC'!$L430*'7. INPUT O&amp;N UC'!$M430*(1+'7. INPUT O&amp;N UC'!$N430)^4</f>
        <v>0</v>
      </c>
      <c r="BM208" s="297">
        <f>BM$77*'7. INPUT O&amp;N UC'!$L430*'7. INPUT O&amp;N UC'!$M430*(1+'7. INPUT O&amp;N UC'!$N430)^4</f>
        <v>0</v>
      </c>
      <c r="BN208" s="297">
        <f>BN$77*'7. INPUT O&amp;N UC'!$L430*'7. INPUT O&amp;N UC'!$M430*(1+'7. INPUT O&amp;N UC'!$N430)^4</f>
        <v>0</v>
      </c>
      <c r="BO208" s="297">
        <f>BO$77*'7. INPUT O&amp;N UC'!$L430*'7. INPUT O&amp;N UC'!$M430*(1+'7. INPUT O&amp;N UC'!$N430)^4</f>
        <v>0</v>
      </c>
      <c r="BP208" s="297">
        <f>BP$77*'7. INPUT O&amp;N UC'!$L430*'7. INPUT O&amp;N UC'!$M430*(1+'7. INPUT O&amp;N UC'!$N430)^4</f>
        <v>0</v>
      </c>
      <c r="BQ208" s="297">
        <f>BQ$77*'7. INPUT O&amp;N UC'!$L430*'7. INPUT O&amp;N UC'!$M430*(1+'7. INPUT O&amp;N UC'!$N430)^4</f>
        <v>0</v>
      </c>
      <c r="BR208" s="297">
        <f>BR$77*'7. INPUT O&amp;N UC'!$L430*'7. INPUT O&amp;N UC'!$M430*(1+'7. INPUT O&amp;N UC'!$N430)^4</f>
        <v>0</v>
      </c>
      <c r="BS208" s="297">
        <f>BS$77*'7. INPUT O&amp;N UC'!$L430*'7. INPUT O&amp;N UC'!$M430*(1+'7. INPUT O&amp;N UC'!$N430)^4</f>
        <v>0</v>
      </c>
    </row>
    <row r="209" spans="2:73" s="80" customFormat="1" outlineLevel="2">
      <c r="B209" s="367" t="str">
        <f>'7. INPUT O&amp;N UC'!D431</f>
        <v>O&amp;N UC-7.3.4-Item #4</v>
      </c>
      <c r="C209" s="367">
        <f>'7. INPUT O&amp;N UC'!F431</f>
        <v>0</v>
      </c>
      <c r="D209"/>
      <c r="E209" s="297">
        <f t="shared" si="123"/>
        <v>0</v>
      </c>
      <c r="F209" s="297">
        <f t="shared" si="124"/>
        <v>0</v>
      </c>
      <c r="G209" s="297">
        <f t="shared" si="125"/>
        <v>0</v>
      </c>
      <c r="H209" s="297">
        <f t="shared" si="126"/>
        <v>0</v>
      </c>
      <c r="I209" s="297">
        <f t="shared" si="127"/>
        <v>0</v>
      </c>
      <c r="J209" s="297">
        <f t="shared" si="128"/>
        <v>0</v>
      </c>
      <c r="K209"/>
      <c r="L209" s="297">
        <f>L$77*'7. INPUT O&amp;N UC'!$L431*'7. INPUT O&amp;N UC'!$M431</f>
        <v>0</v>
      </c>
      <c r="M209" s="297">
        <f>M$77*'7. INPUT O&amp;N UC'!$L431*'7. INPUT O&amp;N UC'!$M431</f>
        <v>0</v>
      </c>
      <c r="N209" s="297">
        <f>N$77*'7. INPUT O&amp;N UC'!$L431*'7. INPUT O&amp;N UC'!$M431</f>
        <v>0</v>
      </c>
      <c r="O209" s="297">
        <f>O$77*'7. INPUT O&amp;N UC'!$L431*'7. INPUT O&amp;N UC'!$M431</f>
        <v>0</v>
      </c>
      <c r="P209" s="297">
        <f>P$77*'7. INPUT O&amp;N UC'!$L431*'7. INPUT O&amp;N UC'!$M431</f>
        <v>0</v>
      </c>
      <c r="Q209" s="297">
        <f>Q$77*'7. INPUT O&amp;N UC'!$L431*'7. INPUT O&amp;N UC'!$M431</f>
        <v>0</v>
      </c>
      <c r="R209" s="297">
        <f>R$77*'7. INPUT O&amp;N UC'!$L431*'7. INPUT O&amp;N UC'!$M431</f>
        <v>0</v>
      </c>
      <c r="S209" s="297">
        <f>S$77*'7. INPUT O&amp;N UC'!$L431*'7. INPUT O&amp;N UC'!$M431</f>
        <v>0</v>
      </c>
      <c r="T209" s="297">
        <f>T$77*'7. INPUT O&amp;N UC'!$L431*'7. INPUT O&amp;N UC'!$M431</f>
        <v>0</v>
      </c>
      <c r="U209" s="297">
        <f>U$77*'7. INPUT O&amp;N UC'!$L431*'7. INPUT O&amp;N UC'!$M431</f>
        <v>0</v>
      </c>
      <c r="V209" s="297">
        <f>V$77*'7. INPUT O&amp;N UC'!$L431*'7. INPUT O&amp;N UC'!$M431</f>
        <v>0</v>
      </c>
      <c r="W209" s="297">
        <f>W$77*'7. INPUT O&amp;N UC'!$L431*'7. INPUT O&amp;N UC'!$M431</f>
        <v>0</v>
      </c>
      <c r="X209" s="297">
        <f>X$77*'7. INPUT O&amp;N UC'!$L431*'7. INPUT O&amp;N UC'!$M431*(1+'7. INPUT O&amp;N UC'!$N431)</f>
        <v>0</v>
      </c>
      <c r="Y209" s="297">
        <f>Y$77*'7. INPUT O&amp;N UC'!$L431*'7. INPUT O&amp;N UC'!$M431*(1+'7. INPUT O&amp;N UC'!$N431)</f>
        <v>0</v>
      </c>
      <c r="Z209" s="297">
        <f>Z$77*'7. INPUT O&amp;N UC'!$L431*'7. INPUT O&amp;N UC'!$M431*(1+'7. INPUT O&amp;N UC'!$N431)</f>
        <v>0</v>
      </c>
      <c r="AA209" s="297">
        <f>AA$77*'7. INPUT O&amp;N UC'!$L431*'7. INPUT O&amp;N UC'!$M431*(1+'7. INPUT O&amp;N UC'!$N431)</f>
        <v>0</v>
      </c>
      <c r="AB209" s="297">
        <f>AB$77*'7. INPUT O&amp;N UC'!$L431*'7. INPUT O&amp;N UC'!$M431*(1+'7. INPUT O&amp;N UC'!$N431)</f>
        <v>0</v>
      </c>
      <c r="AC209" s="297">
        <f>AC$77*'7. INPUT O&amp;N UC'!$L431*'7. INPUT O&amp;N UC'!$M431*(1+'7. INPUT O&amp;N UC'!$N431)</f>
        <v>0</v>
      </c>
      <c r="AD209" s="297">
        <f>AD$77*'7. INPUT O&amp;N UC'!$L431*'7. INPUT O&amp;N UC'!$M431*(1+'7. INPUT O&amp;N UC'!$N431)</f>
        <v>0</v>
      </c>
      <c r="AE209" s="297">
        <f>AE$77*'7. INPUT O&amp;N UC'!$L431*'7. INPUT O&amp;N UC'!$M431*(1+'7. INPUT O&amp;N UC'!$N431)</f>
        <v>0</v>
      </c>
      <c r="AF209" s="297">
        <f>AF$77*'7. INPUT O&amp;N UC'!$L431*'7. INPUT O&amp;N UC'!$M431*(1+'7. INPUT O&amp;N UC'!$N431)</f>
        <v>0</v>
      </c>
      <c r="AG209" s="297">
        <f>AG$77*'7. INPUT O&amp;N UC'!$L431*'7. INPUT O&amp;N UC'!$M431*(1+'7. INPUT O&amp;N UC'!$N431)</f>
        <v>0</v>
      </c>
      <c r="AH209" s="297">
        <f>AH$77*'7. INPUT O&amp;N UC'!$L431*'7. INPUT O&amp;N UC'!$M431*(1+'7. INPUT O&amp;N UC'!$N431)</f>
        <v>0</v>
      </c>
      <c r="AI209" s="297">
        <f>AI$77*'7. INPUT O&amp;N UC'!$L431*'7. INPUT O&amp;N UC'!$M431*(1+'7. INPUT O&amp;N UC'!$N431)</f>
        <v>0</v>
      </c>
      <c r="AJ209" s="297">
        <f>AJ$77*'7. INPUT O&amp;N UC'!$L431*'7. INPUT O&amp;N UC'!$M431*(1+'7. INPUT O&amp;N UC'!$N431)^2</f>
        <v>0</v>
      </c>
      <c r="AK209" s="297">
        <f>AK$77*'7. INPUT O&amp;N UC'!$L431*'7. INPUT O&amp;N UC'!$M431*(1+'7. INPUT O&amp;N UC'!$N431)^2</f>
        <v>0</v>
      </c>
      <c r="AL209" s="297">
        <f>AL$77*'7. INPUT O&amp;N UC'!$L431*'7. INPUT O&amp;N UC'!$M431*(1+'7. INPUT O&amp;N UC'!$N431)^2</f>
        <v>0</v>
      </c>
      <c r="AM209" s="297">
        <f>AM$77*'7. INPUT O&amp;N UC'!$L431*'7. INPUT O&amp;N UC'!$M431*(1+'7. INPUT O&amp;N UC'!$N431)^2</f>
        <v>0</v>
      </c>
      <c r="AN209" s="297">
        <f>AN$77*'7. INPUT O&amp;N UC'!$L431*'7. INPUT O&amp;N UC'!$M431*(1+'7. INPUT O&amp;N UC'!$N431)^2</f>
        <v>0</v>
      </c>
      <c r="AO209" s="297">
        <f>AO$77*'7. INPUT O&amp;N UC'!$L431*'7. INPUT O&amp;N UC'!$M431*(1+'7. INPUT O&amp;N UC'!$N431)^2</f>
        <v>0</v>
      </c>
      <c r="AP209" s="297">
        <f>AP$77*'7. INPUT O&amp;N UC'!$L431*'7. INPUT O&amp;N UC'!$M431*(1+'7. INPUT O&amp;N UC'!$N431)^2</f>
        <v>0</v>
      </c>
      <c r="AQ209" s="297">
        <f>AQ$77*'7. INPUT O&amp;N UC'!$L431*'7. INPUT O&amp;N UC'!$M431*(1+'7. INPUT O&amp;N UC'!$N431)^2</f>
        <v>0</v>
      </c>
      <c r="AR209" s="297">
        <f>AR$77*'7. INPUT O&amp;N UC'!$L431*'7. INPUT O&amp;N UC'!$M431*(1+'7. INPUT O&amp;N UC'!$N431)^2</f>
        <v>0</v>
      </c>
      <c r="AS209" s="297">
        <f>AS$77*'7. INPUT O&amp;N UC'!$L431*'7. INPUT O&amp;N UC'!$M431*(1+'7. INPUT O&amp;N UC'!$N431)^2</f>
        <v>0</v>
      </c>
      <c r="AT209" s="297">
        <f>AT$77*'7. INPUT O&amp;N UC'!$L431*'7. INPUT O&amp;N UC'!$M431*(1+'7. INPUT O&amp;N UC'!$N431)^2</f>
        <v>0</v>
      </c>
      <c r="AU209" s="297">
        <f>AU$77*'7. INPUT O&amp;N UC'!$L431*'7. INPUT O&amp;N UC'!$M431*(1+'7. INPUT O&amp;N UC'!$N431)^2</f>
        <v>0</v>
      </c>
      <c r="AV209" s="297">
        <f>AV$77*'7. INPUT O&amp;N UC'!$L431*'7. INPUT O&amp;N UC'!$M431*(1+'7. INPUT O&amp;N UC'!$N431)^3</f>
        <v>0</v>
      </c>
      <c r="AW209" s="297">
        <f>AW$77*'7. INPUT O&amp;N UC'!$L431*'7. INPUT O&amp;N UC'!$M431*(1+'7. INPUT O&amp;N UC'!$N431)^3</f>
        <v>0</v>
      </c>
      <c r="AX209" s="297">
        <f>AX$77*'7. INPUT O&amp;N UC'!$L431*'7. INPUT O&amp;N UC'!$M431*(1+'7. INPUT O&amp;N UC'!$N431)^3</f>
        <v>0</v>
      </c>
      <c r="AY209" s="297">
        <f>AY$77*'7. INPUT O&amp;N UC'!$L431*'7. INPUT O&amp;N UC'!$M431*(1+'7. INPUT O&amp;N UC'!$N431)^3</f>
        <v>0</v>
      </c>
      <c r="AZ209" s="297">
        <f>AZ$77*'7. INPUT O&amp;N UC'!$L431*'7. INPUT O&amp;N UC'!$M431*(1+'7. INPUT O&amp;N UC'!$N431)^3</f>
        <v>0</v>
      </c>
      <c r="BA209" s="297">
        <f>BA$77*'7. INPUT O&amp;N UC'!$L431*'7. INPUT O&amp;N UC'!$M431*(1+'7. INPUT O&amp;N UC'!$N431)^3</f>
        <v>0</v>
      </c>
      <c r="BB209" s="297">
        <f>BB$77*'7. INPUT O&amp;N UC'!$L431*'7. INPUT O&amp;N UC'!$M431*(1+'7. INPUT O&amp;N UC'!$N431)^3</f>
        <v>0</v>
      </c>
      <c r="BC209" s="297">
        <f>BC$77*'7. INPUT O&amp;N UC'!$L431*'7. INPUT O&amp;N UC'!$M431*(1+'7. INPUT O&amp;N UC'!$N431)^3</f>
        <v>0</v>
      </c>
      <c r="BD209" s="297">
        <f>BD$77*'7. INPUT O&amp;N UC'!$L431*'7. INPUT O&amp;N UC'!$M431*(1+'7. INPUT O&amp;N UC'!$N431)^3</f>
        <v>0</v>
      </c>
      <c r="BE209" s="297">
        <f>BE$77*'7. INPUT O&amp;N UC'!$L431*'7. INPUT O&amp;N UC'!$M431*(1+'7. INPUT O&amp;N UC'!$N431)^3</f>
        <v>0</v>
      </c>
      <c r="BF209" s="297">
        <f>BF$77*'7. INPUT O&amp;N UC'!$L431*'7. INPUT O&amp;N UC'!$M431*(1+'7. INPUT O&amp;N UC'!$N431)^3</f>
        <v>0</v>
      </c>
      <c r="BG209" s="297">
        <f>BG$77*'7. INPUT O&amp;N UC'!$L431*'7. INPUT O&amp;N UC'!$M431*(1+'7. INPUT O&amp;N UC'!$N431)^3</f>
        <v>0</v>
      </c>
      <c r="BH209" s="297">
        <f>BH$77*'7. INPUT O&amp;N UC'!$L431*'7. INPUT O&amp;N UC'!$M431*(1+'7. INPUT O&amp;N UC'!$N431)^4</f>
        <v>0</v>
      </c>
      <c r="BI209" s="297">
        <f>BI$77*'7. INPUT O&amp;N UC'!$L431*'7. INPUT O&amp;N UC'!$M431*(1+'7. INPUT O&amp;N UC'!$N431)^4</f>
        <v>0</v>
      </c>
      <c r="BJ209" s="297">
        <f>BJ$77*'7. INPUT O&amp;N UC'!$L431*'7. INPUT O&amp;N UC'!$M431*(1+'7. INPUT O&amp;N UC'!$N431)^4</f>
        <v>0</v>
      </c>
      <c r="BK209" s="297">
        <f>BK$77*'7. INPUT O&amp;N UC'!$L431*'7. INPUT O&amp;N UC'!$M431*(1+'7. INPUT O&amp;N UC'!$N431)^4</f>
        <v>0</v>
      </c>
      <c r="BL209" s="297">
        <f>BL$77*'7. INPUT O&amp;N UC'!$L431*'7. INPUT O&amp;N UC'!$M431*(1+'7. INPUT O&amp;N UC'!$N431)^4</f>
        <v>0</v>
      </c>
      <c r="BM209" s="297">
        <f>BM$77*'7. INPUT O&amp;N UC'!$L431*'7. INPUT O&amp;N UC'!$M431*(1+'7. INPUT O&amp;N UC'!$N431)^4</f>
        <v>0</v>
      </c>
      <c r="BN209" s="297">
        <f>BN$77*'7. INPUT O&amp;N UC'!$L431*'7. INPUT O&amp;N UC'!$M431*(1+'7. INPUT O&amp;N UC'!$N431)^4</f>
        <v>0</v>
      </c>
      <c r="BO209" s="297">
        <f>BO$77*'7. INPUT O&amp;N UC'!$L431*'7. INPUT O&amp;N UC'!$M431*(1+'7. INPUT O&amp;N UC'!$N431)^4</f>
        <v>0</v>
      </c>
      <c r="BP209" s="297">
        <f>BP$77*'7. INPUT O&amp;N UC'!$L431*'7. INPUT O&amp;N UC'!$M431*(1+'7. INPUT O&amp;N UC'!$N431)^4</f>
        <v>0</v>
      </c>
      <c r="BQ209" s="297">
        <f>BQ$77*'7. INPUT O&amp;N UC'!$L431*'7. INPUT O&amp;N UC'!$M431*(1+'7. INPUT O&amp;N UC'!$N431)^4</f>
        <v>0</v>
      </c>
      <c r="BR209" s="297">
        <f>BR$77*'7. INPUT O&amp;N UC'!$L431*'7. INPUT O&amp;N UC'!$M431*(1+'7. INPUT O&amp;N UC'!$N431)^4</f>
        <v>0</v>
      </c>
      <c r="BS209" s="297">
        <f>BS$77*'7. INPUT O&amp;N UC'!$L431*'7. INPUT O&amp;N UC'!$M431*(1+'7. INPUT O&amp;N UC'!$N431)^4</f>
        <v>0</v>
      </c>
    </row>
    <row r="210" spans="2:73" s="80" customFormat="1" outlineLevel="2">
      <c r="B210" s="367" t="str">
        <f>'7. INPUT O&amp;N UC'!D432</f>
        <v>O&amp;N UC-7.3.4-Item #5</v>
      </c>
      <c r="C210" s="367">
        <f>'7. INPUT O&amp;N UC'!F432</f>
        <v>0</v>
      </c>
      <c r="D210"/>
      <c r="E210" s="297">
        <f t="shared" si="123"/>
        <v>0</v>
      </c>
      <c r="F210" s="297">
        <f t="shared" si="124"/>
        <v>0</v>
      </c>
      <c r="G210" s="297">
        <f t="shared" si="125"/>
        <v>0</v>
      </c>
      <c r="H210" s="297">
        <f t="shared" si="126"/>
        <v>0</v>
      </c>
      <c r="I210" s="297">
        <f t="shared" si="127"/>
        <v>0</v>
      </c>
      <c r="J210" s="297">
        <f t="shared" si="128"/>
        <v>0</v>
      </c>
      <c r="K210"/>
      <c r="L210" s="297">
        <f>L$77*'7. INPUT O&amp;N UC'!$L432*'7. INPUT O&amp;N UC'!$M432</f>
        <v>0</v>
      </c>
      <c r="M210" s="297">
        <f>M$77*'7. INPUT O&amp;N UC'!$L432*'7. INPUT O&amp;N UC'!$M432</f>
        <v>0</v>
      </c>
      <c r="N210" s="297">
        <f>N$77*'7. INPUT O&amp;N UC'!$L432*'7. INPUT O&amp;N UC'!$M432</f>
        <v>0</v>
      </c>
      <c r="O210" s="297">
        <f>O$77*'7. INPUT O&amp;N UC'!$L432*'7. INPUT O&amp;N UC'!$M432</f>
        <v>0</v>
      </c>
      <c r="P210" s="297">
        <f>P$77*'7. INPUT O&amp;N UC'!$L432*'7. INPUT O&amp;N UC'!$M432</f>
        <v>0</v>
      </c>
      <c r="Q210" s="297">
        <f>Q$77*'7. INPUT O&amp;N UC'!$L432*'7. INPUT O&amp;N UC'!$M432</f>
        <v>0</v>
      </c>
      <c r="R210" s="297">
        <f>R$77*'7. INPUT O&amp;N UC'!$L432*'7. INPUT O&amp;N UC'!$M432</f>
        <v>0</v>
      </c>
      <c r="S210" s="297">
        <f>S$77*'7. INPUT O&amp;N UC'!$L432*'7. INPUT O&amp;N UC'!$M432</f>
        <v>0</v>
      </c>
      <c r="T210" s="297">
        <f>T$77*'7. INPUT O&amp;N UC'!$L432*'7. INPUT O&amp;N UC'!$M432</f>
        <v>0</v>
      </c>
      <c r="U210" s="297">
        <f>U$77*'7. INPUT O&amp;N UC'!$L432*'7. INPUT O&amp;N UC'!$M432</f>
        <v>0</v>
      </c>
      <c r="V210" s="297">
        <f>V$77*'7. INPUT O&amp;N UC'!$L432*'7. INPUT O&amp;N UC'!$M432</f>
        <v>0</v>
      </c>
      <c r="W210" s="297">
        <f>W$77*'7. INPUT O&amp;N UC'!$L432*'7. INPUT O&amp;N UC'!$M432</f>
        <v>0</v>
      </c>
      <c r="X210" s="297">
        <f>X$77*'7. INPUT O&amp;N UC'!$L432*'7. INPUT O&amp;N UC'!$M432*(1+'7. INPUT O&amp;N UC'!$N432)</f>
        <v>0</v>
      </c>
      <c r="Y210" s="297">
        <f>Y$77*'7. INPUT O&amp;N UC'!$L432*'7. INPUT O&amp;N UC'!$M432*(1+'7. INPUT O&amp;N UC'!$N432)</f>
        <v>0</v>
      </c>
      <c r="Z210" s="297">
        <f>Z$77*'7. INPUT O&amp;N UC'!$L432*'7. INPUT O&amp;N UC'!$M432*(1+'7. INPUT O&amp;N UC'!$N432)</f>
        <v>0</v>
      </c>
      <c r="AA210" s="297">
        <f>AA$77*'7. INPUT O&amp;N UC'!$L432*'7. INPUT O&amp;N UC'!$M432*(1+'7. INPUT O&amp;N UC'!$N432)</f>
        <v>0</v>
      </c>
      <c r="AB210" s="297">
        <f>AB$77*'7. INPUT O&amp;N UC'!$L432*'7. INPUT O&amp;N UC'!$M432*(1+'7. INPUT O&amp;N UC'!$N432)</f>
        <v>0</v>
      </c>
      <c r="AC210" s="297">
        <f>AC$77*'7. INPUT O&amp;N UC'!$L432*'7. INPUT O&amp;N UC'!$M432*(1+'7. INPUT O&amp;N UC'!$N432)</f>
        <v>0</v>
      </c>
      <c r="AD210" s="297">
        <f>AD$77*'7. INPUT O&amp;N UC'!$L432*'7. INPUT O&amp;N UC'!$M432*(1+'7. INPUT O&amp;N UC'!$N432)</f>
        <v>0</v>
      </c>
      <c r="AE210" s="297">
        <f>AE$77*'7. INPUT O&amp;N UC'!$L432*'7. INPUT O&amp;N UC'!$M432*(1+'7. INPUT O&amp;N UC'!$N432)</f>
        <v>0</v>
      </c>
      <c r="AF210" s="297">
        <f>AF$77*'7. INPUT O&amp;N UC'!$L432*'7. INPUT O&amp;N UC'!$M432*(1+'7. INPUT O&amp;N UC'!$N432)</f>
        <v>0</v>
      </c>
      <c r="AG210" s="297">
        <f>AG$77*'7. INPUT O&amp;N UC'!$L432*'7. INPUT O&amp;N UC'!$M432*(1+'7. INPUT O&amp;N UC'!$N432)</f>
        <v>0</v>
      </c>
      <c r="AH210" s="297">
        <f>AH$77*'7. INPUT O&amp;N UC'!$L432*'7. INPUT O&amp;N UC'!$M432*(1+'7. INPUT O&amp;N UC'!$N432)</f>
        <v>0</v>
      </c>
      <c r="AI210" s="297">
        <f>AI$77*'7. INPUT O&amp;N UC'!$L432*'7. INPUT O&amp;N UC'!$M432*(1+'7. INPUT O&amp;N UC'!$N432)</f>
        <v>0</v>
      </c>
      <c r="AJ210" s="297">
        <f>AJ$77*'7. INPUT O&amp;N UC'!$L432*'7. INPUT O&amp;N UC'!$M432*(1+'7. INPUT O&amp;N UC'!$N432)^2</f>
        <v>0</v>
      </c>
      <c r="AK210" s="297">
        <f>AK$77*'7. INPUT O&amp;N UC'!$L432*'7. INPUT O&amp;N UC'!$M432*(1+'7. INPUT O&amp;N UC'!$N432)^2</f>
        <v>0</v>
      </c>
      <c r="AL210" s="297">
        <f>AL$77*'7. INPUT O&amp;N UC'!$L432*'7. INPUT O&amp;N UC'!$M432*(1+'7. INPUT O&amp;N UC'!$N432)^2</f>
        <v>0</v>
      </c>
      <c r="AM210" s="297">
        <f>AM$77*'7. INPUT O&amp;N UC'!$L432*'7. INPUT O&amp;N UC'!$M432*(1+'7. INPUT O&amp;N UC'!$N432)^2</f>
        <v>0</v>
      </c>
      <c r="AN210" s="297">
        <f>AN$77*'7. INPUT O&amp;N UC'!$L432*'7. INPUT O&amp;N UC'!$M432*(1+'7. INPUT O&amp;N UC'!$N432)^2</f>
        <v>0</v>
      </c>
      <c r="AO210" s="297">
        <f>AO$77*'7. INPUT O&amp;N UC'!$L432*'7. INPUT O&amp;N UC'!$M432*(1+'7. INPUT O&amp;N UC'!$N432)^2</f>
        <v>0</v>
      </c>
      <c r="AP210" s="297">
        <f>AP$77*'7. INPUT O&amp;N UC'!$L432*'7. INPUT O&amp;N UC'!$M432*(1+'7. INPUT O&amp;N UC'!$N432)^2</f>
        <v>0</v>
      </c>
      <c r="AQ210" s="297">
        <f>AQ$77*'7. INPUT O&amp;N UC'!$L432*'7. INPUT O&amp;N UC'!$M432*(1+'7. INPUT O&amp;N UC'!$N432)^2</f>
        <v>0</v>
      </c>
      <c r="AR210" s="297">
        <f>AR$77*'7. INPUT O&amp;N UC'!$L432*'7. INPUT O&amp;N UC'!$M432*(1+'7. INPUT O&amp;N UC'!$N432)^2</f>
        <v>0</v>
      </c>
      <c r="AS210" s="297">
        <f>AS$77*'7. INPUT O&amp;N UC'!$L432*'7. INPUT O&amp;N UC'!$M432*(1+'7. INPUT O&amp;N UC'!$N432)^2</f>
        <v>0</v>
      </c>
      <c r="AT210" s="297">
        <f>AT$77*'7. INPUT O&amp;N UC'!$L432*'7. INPUT O&amp;N UC'!$M432*(1+'7. INPUT O&amp;N UC'!$N432)^2</f>
        <v>0</v>
      </c>
      <c r="AU210" s="297">
        <f>AU$77*'7. INPUT O&amp;N UC'!$L432*'7. INPUT O&amp;N UC'!$M432*(1+'7. INPUT O&amp;N UC'!$N432)^2</f>
        <v>0</v>
      </c>
      <c r="AV210" s="297">
        <f>AV$77*'7. INPUT O&amp;N UC'!$L432*'7. INPUT O&amp;N UC'!$M432*(1+'7. INPUT O&amp;N UC'!$N432)^3</f>
        <v>0</v>
      </c>
      <c r="AW210" s="297">
        <f>AW$77*'7. INPUT O&amp;N UC'!$L432*'7. INPUT O&amp;N UC'!$M432*(1+'7. INPUT O&amp;N UC'!$N432)^3</f>
        <v>0</v>
      </c>
      <c r="AX210" s="297">
        <f>AX$77*'7. INPUT O&amp;N UC'!$L432*'7. INPUT O&amp;N UC'!$M432*(1+'7. INPUT O&amp;N UC'!$N432)^3</f>
        <v>0</v>
      </c>
      <c r="AY210" s="297">
        <f>AY$77*'7. INPUT O&amp;N UC'!$L432*'7. INPUT O&amp;N UC'!$M432*(1+'7. INPUT O&amp;N UC'!$N432)^3</f>
        <v>0</v>
      </c>
      <c r="AZ210" s="297">
        <f>AZ$77*'7. INPUT O&amp;N UC'!$L432*'7. INPUT O&amp;N UC'!$M432*(1+'7. INPUT O&amp;N UC'!$N432)^3</f>
        <v>0</v>
      </c>
      <c r="BA210" s="297">
        <f>BA$77*'7. INPUT O&amp;N UC'!$L432*'7. INPUT O&amp;N UC'!$M432*(1+'7. INPUT O&amp;N UC'!$N432)^3</f>
        <v>0</v>
      </c>
      <c r="BB210" s="297">
        <f>BB$77*'7. INPUT O&amp;N UC'!$L432*'7. INPUT O&amp;N UC'!$M432*(1+'7. INPUT O&amp;N UC'!$N432)^3</f>
        <v>0</v>
      </c>
      <c r="BC210" s="297">
        <f>BC$77*'7. INPUT O&amp;N UC'!$L432*'7. INPUT O&amp;N UC'!$M432*(1+'7. INPUT O&amp;N UC'!$N432)^3</f>
        <v>0</v>
      </c>
      <c r="BD210" s="297">
        <f>BD$77*'7. INPUT O&amp;N UC'!$L432*'7. INPUT O&amp;N UC'!$M432*(1+'7. INPUT O&amp;N UC'!$N432)^3</f>
        <v>0</v>
      </c>
      <c r="BE210" s="297">
        <f>BE$77*'7. INPUT O&amp;N UC'!$L432*'7. INPUT O&amp;N UC'!$M432*(1+'7. INPUT O&amp;N UC'!$N432)^3</f>
        <v>0</v>
      </c>
      <c r="BF210" s="297">
        <f>BF$77*'7. INPUT O&amp;N UC'!$L432*'7. INPUT O&amp;N UC'!$M432*(1+'7. INPUT O&amp;N UC'!$N432)^3</f>
        <v>0</v>
      </c>
      <c r="BG210" s="297">
        <f>BG$77*'7. INPUT O&amp;N UC'!$L432*'7. INPUT O&amp;N UC'!$M432*(1+'7. INPUT O&amp;N UC'!$N432)^3</f>
        <v>0</v>
      </c>
      <c r="BH210" s="297">
        <f>BH$77*'7. INPUT O&amp;N UC'!$L432*'7. INPUT O&amp;N UC'!$M432*(1+'7. INPUT O&amp;N UC'!$N432)^4</f>
        <v>0</v>
      </c>
      <c r="BI210" s="297">
        <f>BI$77*'7. INPUT O&amp;N UC'!$L432*'7. INPUT O&amp;N UC'!$M432*(1+'7. INPUT O&amp;N UC'!$N432)^4</f>
        <v>0</v>
      </c>
      <c r="BJ210" s="297">
        <f>BJ$77*'7. INPUT O&amp;N UC'!$L432*'7. INPUT O&amp;N UC'!$M432*(1+'7. INPUT O&amp;N UC'!$N432)^4</f>
        <v>0</v>
      </c>
      <c r="BK210" s="297">
        <f>BK$77*'7. INPUT O&amp;N UC'!$L432*'7. INPUT O&amp;N UC'!$M432*(1+'7. INPUT O&amp;N UC'!$N432)^4</f>
        <v>0</v>
      </c>
      <c r="BL210" s="297">
        <f>BL$77*'7. INPUT O&amp;N UC'!$L432*'7. INPUT O&amp;N UC'!$M432*(1+'7. INPUT O&amp;N UC'!$N432)^4</f>
        <v>0</v>
      </c>
      <c r="BM210" s="297">
        <f>BM$77*'7. INPUT O&amp;N UC'!$L432*'7. INPUT O&amp;N UC'!$M432*(1+'7. INPUT O&amp;N UC'!$N432)^4</f>
        <v>0</v>
      </c>
      <c r="BN210" s="297">
        <f>BN$77*'7. INPUT O&amp;N UC'!$L432*'7. INPUT O&amp;N UC'!$M432*(1+'7. INPUT O&amp;N UC'!$N432)^4</f>
        <v>0</v>
      </c>
      <c r="BO210" s="297">
        <f>BO$77*'7. INPUT O&amp;N UC'!$L432*'7. INPUT O&amp;N UC'!$M432*(1+'7. INPUT O&amp;N UC'!$N432)^4</f>
        <v>0</v>
      </c>
      <c r="BP210" s="297">
        <f>BP$77*'7. INPUT O&amp;N UC'!$L432*'7. INPUT O&amp;N UC'!$M432*(1+'7. INPUT O&amp;N UC'!$N432)^4</f>
        <v>0</v>
      </c>
      <c r="BQ210" s="297">
        <f>BQ$77*'7. INPUT O&amp;N UC'!$L432*'7. INPUT O&amp;N UC'!$M432*(1+'7. INPUT O&amp;N UC'!$N432)^4</f>
        <v>0</v>
      </c>
      <c r="BR210" s="297">
        <f>BR$77*'7. INPUT O&amp;N UC'!$L432*'7. INPUT O&amp;N UC'!$M432*(1+'7. INPUT O&amp;N UC'!$N432)^4</f>
        <v>0</v>
      </c>
      <c r="BS210" s="297">
        <f>BS$77*'7. INPUT O&amp;N UC'!$L432*'7. INPUT O&amp;N UC'!$M432*(1+'7. INPUT O&amp;N UC'!$N432)^4</f>
        <v>0</v>
      </c>
    </row>
    <row r="211" spans="2:73" s="80" customFormat="1" outlineLevel="2">
      <c r="B211" s="367" t="str">
        <f>'7. INPUT O&amp;N UC'!D433</f>
        <v>O&amp;N UC-7.3.4-Item #6</v>
      </c>
      <c r="C211" s="367">
        <f>'7. INPUT O&amp;N UC'!F433</f>
        <v>0</v>
      </c>
      <c r="D211"/>
      <c r="E211" s="297">
        <f t="shared" si="123"/>
        <v>0</v>
      </c>
      <c r="F211" s="297">
        <f t="shared" si="124"/>
        <v>0</v>
      </c>
      <c r="G211" s="297">
        <f t="shared" si="125"/>
        <v>0</v>
      </c>
      <c r="H211" s="297">
        <f t="shared" si="126"/>
        <v>0</v>
      </c>
      <c r="I211" s="297">
        <f t="shared" si="127"/>
        <v>0</v>
      </c>
      <c r="J211" s="297">
        <f t="shared" si="128"/>
        <v>0</v>
      </c>
      <c r="K211"/>
      <c r="L211" s="297">
        <f>L$77*'7. INPUT O&amp;N UC'!$L433*'7. INPUT O&amp;N UC'!$M433</f>
        <v>0</v>
      </c>
      <c r="M211" s="297">
        <f>M$77*'7. INPUT O&amp;N UC'!$L433*'7. INPUT O&amp;N UC'!$M433</f>
        <v>0</v>
      </c>
      <c r="N211" s="297">
        <f>N$77*'7. INPUT O&amp;N UC'!$L433*'7. INPUT O&amp;N UC'!$M433</f>
        <v>0</v>
      </c>
      <c r="O211" s="297">
        <f>O$77*'7. INPUT O&amp;N UC'!$L433*'7. INPUT O&amp;N UC'!$M433</f>
        <v>0</v>
      </c>
      <c r="P211" s="297">
        <f>P$77*'7. INPUT O&amp;N UC'!$L433*'7. INPUT O&amp;N UC'!$M433</f>
        <v>0</v>
      </c>
      <c r="Q211" s="297">
        <f>Q$77*'7. INPUT O&amp;N UC'!$L433*'7. INPUT O&amp;N UC'!$M433</f>
        <v>0</v>
      </c>
      <c r="R211" s="297">
        <f>R$77*'7. INPUT O&amp;N UC'!$L433*'7. INPUT O&amp;N UC'!$M433</f>
        <v>0</v>
      </c>
      <c r="S211" s="297">
        <f>S$77*'7. INPUT O&amp;N UC'!$L433*'7. INPUT O&amp;N UC'!$M433</f>
        <v>0</v>
      </c>
      <c r="T211" s="297">
        <f>T$77*'7. INPUT O&amp;N UC'!$L433*'7. INPUT O&amp;N UC'!$M433</f>
        <v>0</v>
      </c>
      <c r="U211" s="297">
        <f>U$77*'7. INPUT O&amp;N UC'!$L433*'7. INPUT O&amp;N UC'!$M433</f>
        <v>0</v>
      </c>
      <c r="V211" s="297">
        <f>V$77*'7. INPUT O&amp;N UC'!$L433*'7. INPUT O&amp;N UC'!$M433</f>
        <v>0</v>
      </c>
      <c r="W211" s="297">
        <f>W$77*'7. INPUT O&amp;N UC'!$L433*'7. INPUT O&amp;N UC'!$M433</f>
        <v>0</v>
      </c>
      <c r="X211" s="297">
        <f>X$77*'7. INPUT O&amp;N UC'!$L433*'7. INPUT O&amp;N UC'!$M433*(1+'7. INPUT O&amp;N UC'!$N433)</f>
        <v>0</v>
      </c>
      <c r="Y211" s="297">
        <f>Y$77*'7. INPUT O&amp;N UC'!$L433*'7. INPUT O&amp;N UC'!$M433*(1+'7. INPUT O&amp;N UC'!$N433)</f>
        <v>0</v>
      </c>
      <c r="Z211" s="297">
        <f>Z$77*'7. INPUT O&amp;N UC'!$L433*'7. INPUT O&amp;N UC'!$M433*(1+'7. INPUT O&amp;N UC'!$N433)</f>
        <v>0</v>
      </c>
      <c r="AA211" s="297">
        <f>AA$77*'7. INPUT O&amp;N UC'!$L433*'7. INPUT O&amp;N UC'!$M433*(1+'7. INPUT O&amp;N UC'!$N433)</f>
        <v>0</v>
      </c>
      <c r="AB211" s="297">
        <f>AB$77*'7. INPUT O&amp;N UC'!$L433*'7. INPUT O&amp;N UC'!$M433*(1+'7. INPUT O&amp;N UC'!$N433)</f>
        <v>0</v>
      </c>
      <c r="AC211" s="297">
        <f>AC$77*'7. INPUT O&amp;N UC'!$L433*'7. INPUT O&amp;N UC'!$M433*(1+'7. INPUT O&amp;N UC'!$N433)</f>
        <v>0</v>
      </c>
      <c r="AD211" s="297">
        <f>AD$77*'7. INPUT O&amp;N UC'!$L433*'7. INPUT O&amp;N UC'!$M433*(1+'7. INPUT O&amp;N UC'!$N433)</f>
        <v>0</v>
      </c>
      <c r="AE211" s="297">
        <f>AE$77*'7. INPUT O&amp;N UC'!$L433*'7. INPUT O&amp;N UC'!$M433*(1+'7. INPUT O&amp;N UC'!$N433)</f>
        <v>0</v>
      </c>
      <c r="AF211" s="297">
        <f>AF$77*'7. INPUT O&amp;N UC'!$L433*'7. INPUT O&amp;N UC'!$M433*(1+'7. INPUT O&amp;N UC'!$N433)</f>
        <v>0</v>
      </c>
      <c r="AG211" s="297">
        <f>AG$77*'7. INPUT O&amp;N UC'!$L433*'7. INPUT O&amp;N UC'!$M433*(1+'7. INPUT O&amp;N UC'!$N433)</f>
        <v>0</v>
      </c>
      <c r="AH211" s="297">
        <f>AH$77*'7. INPUT O&amp;N UC'!$L433*'7. INPUT O&amp;N UC'!$M433*(1+'7. INPUT O&amp;N UC'!$N433)</f>
        <v>0</v>
      </c>
      <c r="AI211" s="297">
        <f>AI$77*'7. INPUT O&amp;N UC'!$L433*'7. INPUT O&amp;N UC'!$M433*(1+'7. INPUT O&amp;N UC'!$N433)</f>
        <v>0</v>
      </c>
      <c r="AJ211" s="297">
        <f>AJ$77*'7. INPUT O&amp;N UC'!$L433*'7. INPUT O&amp;N UC'!$M433*(1+'7. INPUT O&amp;N UC'!$N433)^2</f>
        <v>0</v>
      </c>
      <c r="AK211" s="297">
        <f>AK$77*'7. INPUT O&amp;N UC'!$L433*'7. INPUT O&amp;N UC'!$M433*(1+'7. INPUT O&amp;N UC'!$N433)^2</f>
        <v>0</v>
      </c>
      <c r="AL211" s="297">
        <f>AL$77*'7. INPUT O&amp;N UC'!$L433*'7. INPUT O&amp;N UC'!$M433*(1+'7. INPUT O&amp;N UC'!$N433)^2</f>
        <v>0</v>
      </c>
      <c r="AM211" s="297">
        <f>AM$77*'7. INPUT O&amp;N UC'!$L433*'7. INPUT O&amp;N UC'!$M433*(1+'7. INPUT O&amp;N UC'!$N433)^2</f>
        <v>0</v>
      </c>
      <c r="AN211" s="297">
        <f>AN$77*'7. INPUT O&amp;N UC'!$L433*'7. INPUT O&amp;N UC'!$M433*(1+'7. INPUT O&amp;N UC'!$N433)^2</f>
        <v>0</v>
      </c>
      <c r="AO211" s="297">
        <f>AO$77*'7. INPUT O&amp;N UC'!$L433*'7. INPUT O&amp;N UC'!$M433*(1+'7. INPUT O&amp;N UC'!$N433)^2</f>
        <v>0</v>
      </c>
      <c r="AP211" s="297">
        <f>AP$77*'7. INPUT O&amp;N UC'!$L433*'7. INPUT O&amp;N UC'!$M433*(1+'7. INPUT O&amp;N UC'!$N433)^2</f>
        <v>0</v>
      </c>
      <c r="AQ211" s="297">
        <f>AQ$77*'7. INPUT O&amp;N UC'!$L433*'7. INPUT O&amp;N UC'!$M433*(1+'7. INPUT O&amp;N UC'!$N433)^2</f>
        <v>0</v>
      </c>
      <c r="AR211" s="297">
        <f>AR$77*'7. INPUT O&amp;N UC'!$L433*'7. INPUT O&amp;N UC'!$M433*(1+'7. INPUT O&amp;N UC'!$N433)^2</f>
        <v>0</v>
      </c>
      <c r="AS211" s="297">
        <f>AS$77*'7. INPUT O&amp;N UC'!$L433*'7. INPUT O&amp;N UC'!$M433*(1+'7. INPUT O&amp;N UC'!$N433)^2</f>
        <v>0</v>
      </c>
      <c r="AT211" s="297">
        <f>AT$77*'7. INPUT O&amp;N UC'!$L433*'7. INPUT O&amp;N UC'!$M433*(1+'7. INPUT O&amp;N UC'!$N433)^2</f>
        <v>0</v>
      </c>
      <c r="AU211" s="297">
        <f>AU$77*'7. INPUT O&amp;N UC'!$L433*'7. INPUT O&amp;N UC'!$M433*(1+'7. INPUT O&amp;N UC'!$N433)^2</f>
        <v>0</v>
      </c>
      <c r="AV211" s="297">
        <f>AV$77*'7. INPUT O&amp;N UC'!$L433*'7. INPUT O&amp;N UC'!$M433*(1+'7. INPUT O&amp;N UC'!$N433)^3</f>
        <v>0</v>
      </c>
      <c r="AW211" s="297">
        <f>AW$77*'7. INPUT O&amp;N UC'!$L433*'7. INPUT O&amp;N UC'!$M433*(1+'7. INPUT O&amp;N UC'!$N433)^3</f>
        <v>0</v>
      </c>
      <c r="AX211" s="297">
        <f>AX$77*'7. INPUT O&amp;N UC'!$L433*'7. INPUT O&amp;N UC'!$M433*(1+'7. INPUT O&amp;N UC'!$N433)^3</f>
        <v>0</v>
      </c>
      <c r="AY211" s="297">
        <f>AY$77*'7. INPUT O&amp;N UC'!$L433*'7. INPUT O&amp;N UC'!$M433*(1+'7. INPUT O&amp;N UC'!$N433)^3</f>
        <v>0</v>
      </c>
      <c r="AZ211" s="297">
        <f>AZ$77*'7. INPUT O&amp;N UC'!$L433*'7. INPUT O&amp;N UC'!$M433*(1+'7. INPUT O&amp;N UC'!$N433)^3</f>
        <v>0</v>
      </c>
      <c r="BA211" s="297">
        <f>BA$77*'7. INPUT O&amp;N UC'!$L433*'7. INPUT O&amp;N UC'!$M433*(1+'7. INPUT O&amp;N UC'!$N433)^3</f>
        <v>0</v>
      </c>
      <c r="BB211" s="297">
        <f>BB$77*'7. INPUT O&amp;N UC'!$L433*'7. INPUT O&amp;N UC'!$M433*(1+'7. INPUT O&amp;N UC'!$N433)^3</f>
        <v>0</v>
      </c>
      <c r="BC211" s="297">
        <f>BC$77*'7. INPUT O&amp;N UC'!$L433*'7. INPUT O&amp;N UC'!$M433*(1+'7. INPUT O&amp;N UC'!$N433)^3</f>
        <v>0</v>
      </c>
      <c r="BD211" s="297">
        <f>BD$77*'7. INPUT O&amp;N UC'!$L433*'7. INPUT O&amp;N UC'!$M433*(1+'7. INPUT O&amp;N UC'!$N433)^3</f>
        <v>0</v>
      </c>
      <c r="BE211" s="297">
        <f>BE$77*'7. INPUT O&amp;N UC'!$L433*'7. INPUT O&amp;N UC'!$M433*(1+'7. INPUT O&amp;N UC'!$N433)^3</f>
        <v>0</v>
      </c>
      <c r="BF211" s="297">
        <f>BF$77*'7. INPUT O&amp;N UC'!$L433*'7. INPUT O&amp;N UC'!$M433*(1+'7. INPUT O&amp;N UC'!$N433)^3</f>
        <v>0</v>
      </c>
      <c r="BG211" s="297">
        <f>BG$77*'7. INPUT O&amp;N UC'!$L433*'7. INPUT O&amp;N UC'!$M433*(1+'7. INPUT O&amp;N UC'!$N433)^3</f>
        <v>0</v>
      </c>
      <c r="BH211" s="297">
        <f>BH$77*'7. INPUT O&amp;N UC'!$L433*'7. INPUT O&amp;N UC'!$M433*(1+'7. INPUT O&amp;N UC'!$N433)^4</f>
        <v>0</v>
      </c>
      <c r="BI211" s="297">
        <f>BI$77*'7. INPUT O&amp;N UC'!$L433*'7. INPUT O&amp;N UC'!$M433*(1+'7. INPUT O&amp;N UC'!$N433)^4</f>
        <v>0</v>
      </c>
      <c r="BJ211" s="297">
        <f>BJ$77*'7. INPUT O&amp;N UC'!$L433*'7. INPUT O&amp;N UC'!$M433*(1+'7. INPUT O&amp;N UC'!$N433)^4</f>
        <v>0</v>
      </c>
      <c r="BK211" s="297">
        <f>BK$77*'7. INPUT O&amp;N UC'!$L433*'7. INPUT O&amp;N UC'!$M433*(1+'7. INPUT O&amp;N UC'!$N433)^4</f>
        <v>0</v>
      </c>
      <c r="BL211" s="297">
        <f>BL$77*'7. INPUT O&amp;N UC'!$L433*'7. INPUT O&amp;N UC'!$M433*(1+'7. INPUT O&amp;N UC'!$N433)^4</f>
        <v>0</v>
      </c>
      <c r="BM211" s="297">
        <f>BM$77*'7. INPUT O&amp;N UC'!$L433*'7. INPUT O&amp;N UC'!$M433*(1+'7. INPUT O&amp;N UC'!$N433)^4</f>
        <v>0</v>
      </c>
      <c r="BN211" s="297">
        <f>BN$77*'7. INPUT O&amp;N UC'!$L433*'7. INPUT O&amp;N UC'!$M433*(1+'7. INPUT O&amp;N UC'!$N433)^4</f>
        <v>0</v>
      </c>
      <c r="BO211" s="297">
        <f>BO$77*'7. INPUT O&amp;N UC'!$L433*'7. INPUT O&amp;N UC'!$M433*(1+'7. INPUT O&amp;N UC'!$N433)^4</f>
        <v>0</v>
      </c>
      <c r="BP211" s="297">
        <f>BP$77*'7. INPUT O&amp;N UC'!$L433*'7. INPUT O&amp;N UC'!$M433*(1+'7. INPUT O&amp;N UC'!$N433)^4</f>
        <v>0</v>
      </c>
      <c r="BQ211" s="297">
        <f>BQ$77*'7. INPUT O&amp;N UC'!$L433*'7. INPUT O&amp;N UC'!$M433*(1+'7. INPUT O&amp;N UC'!$N433)^4</f>
        <v>0</v>
      </c>
      <c r="BR211" s="297">
        <f>BR$77*'7. INPUT O&amp;N UC'!$L433*'7. INPUT O&amp;N UC'!$M433*(1+'7. INPUT O&amp;N UC'!$N433)^4</f>
        <v>0</v>
      </c>
      <c r="BS211" s="297">
        <f>BS$77*'7. INPUT O&amp;N UC'!$L433*'7. INPUT O&amp;N UC'!$M433*(1+'7. INPUT O&amp;N UC'!$N433)^4</f>
        <v>0</v>
      </c>
    </row>
    <row r="212" spans="2:73" s="80" customFormat="1" outlineLevel="2">
      <c r="B212" s="367" t="str">
        <f>'7. INPUT O&amp;N UC'!D434</f>
        <v>O&amp;N UC-7.3.4-Item #7</v>
      </c>
      <c r="C212" s="367">
        <f>'7. INPUT O&amp;N UC'!F434</f>
        <v>0</v>
      </c>
      <c r="D212"/>
      <c r="E212" s="297">
        <f t="shared" si="123"/>
        <v>0</v>
      </c>
      <c r="F212" s="297">
        <f t="shared" si="124"/>
        <v>0</v>
      </c>
      <c r="G212" s="297">
        <f t="shared" si="125"/>
        <v>0</v>
      </c>
      <c r="H212" s="297">
        <f t="shared" si="126"/>
        <v>0</v>
      </c>
      <c r="I212" s="297">
        <f t="shared" si="127"/>
        <v>0</v>
      </c>
      <c r="J212" s="297">
        <f t="shared" si="128"/>
        <v>0</v>
      </c>
      <c r="K212"/>
      <c r="L212" s="297">
        <f>L$77*'7. INPUT O&amp;N UC'!$L434*'7. INPUT O&amp;N UC'!$M434</f>
        <v>0</v>
      </c>
      <c r="M212" s="297">
        <f>M$77*'7. INPUT O&amp;N UC'!$L434*'7. INPUT O&amp;N UC'!$M434</f>
        <v>0</v>
      </c>
      <c r="N212" s="297">
        <f>N$77*'7. INPUT O&amp;N UC'!$L434*'7. INPUT O&amp;N UC'!$M434</f>
        <v>0</v>
      </c>
      <c r="O212" s="297">
        <f>O$77*'7. INPUT O&amp;N UC'!$L434*'7. INPUT O&amp;N UC'!$M434</f>
        <v>0</v>
      </c>
      <c r="P212" s="297">
        <f>P$77*'7. INPUT O&amp;N UC'!$L434*'7. INPUT O&amp;N UC'!$M434</f>
        <v>0</v>
      </c>
      <c r="Q212" s="297">
        <f>Q$77*'7. INPUT O&amp;N UC'!$L434*'7. INPUT O&amp;N UC'!$M434</f>
        <v>0</v>
      </c>
      <c r="R212" s="297">
        <f>R$77*'7. INPUT O&amp;N UC'!$L434*'7. INPUT O&amp;N UC'!$M434</f>
        <v>0</v>
      </c>
      <c r="S212" s="297">
        <f>S$77*'7. INPUT O&amp;N UC'!$L434*'7. INPUT O&amp;N UC'!$M434</f>
        <v>0</v>
      </c>
      <c r="T212" s="297">
        <f>T$77*'7. INPUT O&amp;N UC'!$L434*'7. INPUT O&amp;N UC'!$M434</f>
        <v>0</v>
      </c>
      <c r="U212" s="297">
        <f>U$77*'7. INPUT O&amp;N UC'!$L434*'7. INPUT O&amp;N UC'!$M434</f>
        <v>0</v>
      </c>
      <c r="V212" s="297">
        <f>V$77*'7. INPUT O&amp;N UC'!$L434*'7. INPUT O&amp;N UC'!$M434</f>
        <v>0</v>
      </c>
      <c r="W212" s="297">
        <f>W$77*'7. INPUT O&amp;N UC'!$L434*'7. INPUT O&amp;N UC'!$M434</f>
        <v>0</v>
      </c>
      <c r="X212" s="297">
        <f>X$77*'7. INPUT O&amp;N UC'!$L434*'7. INPUT O&amp;N UC'!$M434*(1+'7. INPUT O&amp;N UC'!$N434)</f>
        <v>0</v>
      </c>
      <c r="Y212" s="297">
        <f>Y$77*'7. INPUT O&amp;N UC'!$L434*'7. INPUT O&amp;N UC'!$M434*(1+'7. INPUT O&amp;N UC'!$N434)</f>
        <v>0</v>
      </c>
      <c r="Z212" s="297">
        <f>Z$77*'7. INPUT O&amp;N UC'!$L434*'7. INPUT O&amp;N UC'!$M434*(1+'7. INPUT O&amp;N UC'!$N434)</f>
        <v>0</v>
      </c>
      <c r="AA212" s="297">
        <f>AA$77*'7. INPUT O&amp;N UC'!$L434*'7. INPUT O&amp;N UC'!$M434*(1+'7. INPUT O&amp;N UC'!$N434)</f>
        <v>0</v>
      </c>
      <c r="AB212" s="297">
        <f>AB$77*'7. INPUT O&amp;N UC'!$L434*'7. INPUT O&amp;N UC'!$M434*(1+'7. INPUT O&amp;N UC'!$N434)</f>
        <v>0</v>
      </c>
      <c r="AC212" s="297">
        <f>AC$77*'7. INPUT O&amp;N UC'!$L434*'7. INPUT O&amp;N UC'!$M434*(1+'7. INPUT O&amp;N UC'!$N434)</f>
        <v>0</v>
      </c>
      <c r="AD212" s="297">
        <f>AD$77*'7. INPUT O&amp;N UC'!$L434*'7. INPUT O&amp;N UC'!$M434*(1+'7. INPUT O&amp;N UC'!$N434)</f>
        <v>0</v>
      </c>
      <c r="AE212" s="297">
        <f>AE$77*'7. INPUT O&amp;N UC'!$L434*'7. INPUT O&amp;N UC'!$M434*(1+'7. INPUT O&amp;N UC'!$N434)</f>
        <v>0</v>
      </c>
      <c r="AF212" s="297">
        <f>AF$77*'7. INPUT O&amp;N UC'!$L434*'7. INPUT O&amp;N UC'!$M434*(1+'7. INPUT O&amp;N UC'!$N434)</f>
        <v>0</v>
      </c>
      <c r="AG212" s="297">
        <f>AG$77*'7. INPUT O&amp;N UC'!$L434*'7. INPUT O&amp;N UC'!$M434*(1+'7. INPUT O&amp;N UC'!$N434)</f>
        <v>0</v>
      </c>
      <c r="AH212" s="297">
        <f>AH$77*'7. INPUT O&amp;N UC'!$L434*'7. INPUT O&amp;N UC'!$M434*(1+'7. INPUT O&amp;N UC'!$N434)</f>
        <v>0</v>
      </c>
      <c r="AI212" s="297">
        <f>AI$77*'7. INPUT O&amp;N UC'!$L434*'7. INPUT O&amp;N UC'!$M434*(1+'7. INPUT O&amp;N UC'!$N434)</f>
        <v>0</v>
      </c>
      <c r="AJ212" s="297">
        <f>AJ$77*'7. INPUT O&amp;N UC'!$L434*'7. INPUT O&amp;N UC'!$M434*(1+'7. INPUT O&amp;N UC'!$N434)^2</f>
        <v>0</v>
      </c>
      <c r="AK212" s="297">
        <f>AK$77*'7. INPUT O&amp;N UC'!$L434*'7. INPUT O&amp;N UC'!$M434*(1+'7. INPUT O&amp;N UC'!$N434)^2</f>
        <v>0</v>
      </c>
      <c r="AL212" s="297">
        <f>AL$77*'7. INPUT O&amp;N UC'!$L434*'7. INPUT O&amp;N UC'!$M434*(1+'7. INPUT O&amp;N UC'!$N434)^2</f>
        <v>0</v>
      </c>
      <c r="AM212" s="297">
        <f>AM$77*'7. INPUT O&amp;N UC'!$L434*'7. INPUT O&amp;N UC'!$M434*(1+'7. INPUT O&amp;N UC'!$N434)^2</f>
        <v>0</v>
      </c>
      <c r="AN212" s="297">
        <f>AN$77*'7. INPUT O&amp;N UC'!$L434*'7. INPUT O&amp;N UC'!$M434*(1+'7. INPUT O&amp;N UC'!$N434)^2</f>
        <v>0</v>
      </c>
      <c r="AO212" s="297">
        <f>AO$77*'7. INPUT O&amp;N UC'!$L434*'7. INPUT O&amp;N UC'!$M434*(1+'7. INPUT O&amp;N UC'!$N434)^2</f>
        <v>0</v>
      </c>
      <c r="AP212" s="297">
        <f>AP$77*'7. INPUT O&amp;N UC'!$L434*'7. INPUT O&amp;N UC'!$M434*(1+'7. INPUT O&amp;N UC'!$N434)^2</f>
        <v>0</v>
      </c>
      <c r="AQ212" s="297">
        <f>AQ$77*'7. INPUT O&amp;N UC'!$L434*'7. INPUT O&amp;N UC'!$M434*(1+'7. INPUT O&amp;N UC'!$N434)^2</f>
        <v>0</v>
      </c>
      <c r="AR212" s="297">
        <f>AR$77*'7. INPUT O&amp;N UC'!$L434*'7. INPUT O&amp;N UC'!$M434*(1+'7. INPUT O&amp;N UC'!$N434)^2</f>
        <v>0</v>
      </c>
      <c r="AS212" s="297">
        <f>AS$77*'7. INPUT O&amp;N UC'!$L434*'7. INPUT O&amp;N UC'!$M434*(1+'7. INPUT O&amp;N UC'!$N434)^2</f>
        <v>0</v>
      </c>
      <c r="AT212" s="297">
        <f>AT$77*'7. INPUT O&amp;N UC'!$L434*'7. INPUT O&amp;N UC'!$M434*(1+'7. INPUT O&amp;N UC'!$N434)^2</f>
        <v>0</v>
      </c>
      <c r="AU212" s="297">
        <f>AU$77*'7. INPUT O&amp;N UC'!$L434*'7. INPUT O&amp;N UC'!$M434*(1+'7. INPUT O&amp;N UC'!$N434)^2</f>
        <v>0</v>
      </c>
      <c r="AV212" s="297">
        <f>AV$77*'7. INPUT O&amp;N UC'!$L434*'7. INPUT O&amp;N UC'!$M434*(1+'7. INPUT O&amp;N UC'!$N434)^3</f>
        <v>0</v>
      </c>
      <c r="AW212" s="297">
        <f>AW$77*'7. INPUT O&amp;N UC'!$L434*'7. INPUT O&amp;N UC'!$M434*(1+'7. INPUT O&amp;N UC'!$N434)^3</f>
        <v>0</v>
      </c>
      <c r="AX212" s="297">
        <f>AX$77*'7. INPUT O&amp;N UC'!$L434*'7. INPUT O&amp;N UC'!$M434*(1+'7. INPUT O&amp;N UC'!$N434)^3</f>
        <v>0</v>
      </c>
      <c r="AY212" s="297">
        <f>AY$77*'7. INPUT O&amp;N UC'!$L434*'7. INPUT O&amp;N UC'!$M434*(1+'7. INPUT O&amp;N UC'!$N434)^3</f>
        <v>0</v>
      </c>
      <c r="AZ212" s="297">
        <f>AZ$77*'7. INPUT O&amp;N UC'!$L434*'7. INPUT O&amp;N UC'!$M434*(1+'7. INPUT O&amp;N UC'!$N434)^3</f>
        <v>0</v>
      </c>
      <c r="BA212" s="297">
        <f>BA$77*'7. INPUT O&amp;N UC'!$L434*'7. INPUT O&amp;N UC'!$M434*(1+'7. INPUT O&amp;N UC'!$N434)^3</f>
        <v>0</v>
      </c>
      <c r="BB212" s="297">
        <f>BB$77*'7. INPUT O&amp;N UC'!$L434*'7. INPUT O&amp;N UC'!$M434*(1+'7. INPUT O&amp;N UC'!$N434)^3</f>
        <v>0</v>
      </c>
      <c r="BC212" s="297">
        <f>BC$77*'7. INPUT O&amp;N UC'!$L434*'7. INPUT O&amp;N UC'!$M434*(1+'7. INPUT O&amp;N UC'!$N434)^3</f>
        <v>0</v>
      </c>
      <c r="BD212" s="297">
        <f>BD$77*'7. INPUT O&amp;N UC'!$L434*'7. INPUT O&amp;N UC'!$M434*(1+'7. INPUT O&amp;N UC'!$N434)^3</f>
        <v>0</v>
      </c>
      <c r="BE212" s="297">
        <f>BE$77*'7. INPUT O&amp;N UC'!$L434*'7. INPUT O&amp;N UC'!$M434*(1+'7. INPUT O&amp;N UC'!$N434)^3</f>
        <v>0</v>
      </c>
      <c r="BF212" s="297">
        <f>BF$77*'7. INPUT O&amp;N UC'!$L434*'7. INPUT O&amp;N UC'!$M434*(1+'7. INPUT O&amp;N UC'!$N434)^3</f>
        <v>0</v>
      </c>
      <c r="BG212" s="297">
        <f>BG$77*'7. INPUT O&amp;N UC'!$L434*'7. INPUT O&amp;N UC'!$M434*(1+'7. INPUT O&amp;N UC'!$N434)^3</f>
        <v>0</v>
      </c>
      <c r="BH212" s="297">
        <f>BH$77*'7. INPUT O&amp;N UC'!$L434*'7. INPUT O&amp;N UC'!$M434*(1+'7. INPUT O&amp;N UC'!$N434)^4</f>
        <v>0</v>
      </c>
      <c r="BI212" s="297">
        <f>BI$77*'7. INPUT O&amp;N UC'!$L434*'7. INPUT O&amp;N UC'!$M434*(1+'7. INPUT O&amp;N UC'!$N434)^4</f>
        <v>0</v>
      </c>
      <c r="BJ212" s="297">
        <f>BJ$77*'7. INPUT O&amp;N UC'!$L434*'7. INPUT O&amp;N UC'!$M434*(1+'7. INPUT O&amp;N UC'!$N434)^4</f>
        <v>0</v>
      </c>
      <c r="BK212" s="297">
        <f>BK$77*'7. INPUT O&amp;N UC'!$L434*'7. INPUT O&amp;N UC'!$M434*(1+'7. INPUT O&amp;N UC'!$N434)^4</f>
        <v>0</v>
      </c>
      <c r="BL212" s="297">
        <f>BL$77*'7. INPUT O&amp;N UC'!$L434*'7. INPUT O&amp;N UC'!$M434*(1+'7. INPUT O&amp;N UC'!$N434)^4</f>
        <v>0</v>
      </c>
      <c r="BM212" s="297">
        <f>BM$77*'7. INPUT O&amp;N UC'!$L434*'7. INPUT O&amp;N UC'!$M434*(1+'7. INPUT O&amp;N UC'!$N434)^4</f>
        <v>0</v>
      </c>
      <c r="BN212" s="297">
        <f>BN$77*'7. INPUT O&amp;N UC'!$L434*'7. INPUT O&amp;N UC'!$M434*(1+'7. INPUT O&amp;N UC'!$N434)^4</f>
        <v>0</v>
      </c>
      <c r="BO212" s="297">
        <f>BO$77*'7. INPUT O&amp;N UC'!$L434*'7. INPUT O&amp;N UC'!$M434*(1+'7. INPUT O&amp;N UC'!$N434)^4</f>
        <v>0</v>
      </c>
      <c r="BP212" s="297">
        <f>BP$77*'7. INPUT O&amp;N UC'!$L434*'7. INPUT O&amp;N UC'!$M434*(1+'7. INPUT O&amp;N UC'!$N434)^4</f>
        <v>0</v>
      </c>
      <c r="BQ212" s="297">
        <f>BQ$77*'7. INPUT O&amp;N UC'!$L434*'7. INPUT O&amp;N UC'!$M434*(1+'7. INPUT O&amp;N UC'!$N434)^4</f>
        <v>0</v>
      </c>
      <c r="BR212" s="297">
        <f>BR$77*'7. INPUT O&amp;N UC'!$L434*'7. INPUT O&amp;N UC'!$M434*(1+'7. INPUT O&amp;N UC'!$N434)^4</f>
        <v>0</v>
      </c>
      <c r="BS212" s="297">
        <f>BS$77*'7. INPUT O&amp;N UC'!$L434*'7. INPUT O&amp;N UC'!$M434*(1+'7. INPUT O&amp;N UC'!$N434)^4</f>
        <v>0</v>
      </c>
    </row>
    <row r="213" spans="2:73" s="80" customFormat="1" outlineLevel="2">
      <c r="B213" s="367" t="str">
        <f>'7. INPUT O&amp;N UC'!D435</f>
        <v>O&amp;N UC-7.3.4-Item #8</v>
      </c>
      <c r="C213" s="367">
        <f>'7. INPUT O&amp;N UC'!F435</f>
        <v>0</v>
      </c>
      <c r="D213"/>
      <c r="E213" s="297">
        <f t="shared" si="123"/>
        <v>0</v>
      </c>
      <c r="F213" s="297">
        <f t="shared" si="124"/>
        <v>0</v>
      </c>
      <c r="G213" s="297">
        <f t="shared" si="125"/>
        <v>0</v>
      </c>
      <c r="H213" s="297">
        <f t="shared" si="126"/>
        <v>0</v>
      </c>
      <c r="I213" s="297">
        <f t="shared" si="127"/>
        <v>0</v>
      </c>
      <c r="J213" s="297">
        <f t="shared" si="128"/>
        <v>0</v>
      </c>
      <c r="K213"/>
      <c r="L213" s="297">
        <f>L$77*'7. INPUT O&amp;N UC'!$L435*'7. INPUT O&amp;N UC'!$M435</f>
        <v>0</v>
      </c>
      <c r="M213" s="297">
        <f>M$77*'7. INPUT O&amp;N UC'!$L435*'7. INPUT O&amp;N UC'!$M435</f>
        <v>0</v>
      </c>
      <c r="N213" s="297">
        <f>N$77*'7. INPUT O&amp;N UC'!$L435*'7. INPUT O&amp;N UC'!$M435</f>
        <v>0</v>
      </c>
      <c r="O213" s="297">
        <f>O$77*'7. INPUT O&amp;N UC'!$L435*'7. INPUT O&amp;N UC'!$M435</f>
        <v>0</v>
      </c>
      <c r="P213" s="297">
        <f>P$77*'7. INPUT O&amp;N UC'!$L435*'7. INPUT O&amp;N UC'!$M435</f>
        <v>0</v>
      </c>
      <c r="Q213" s="297">
        <f>Q$77*'7. INPUT O&amp;N UC'!$L435*'7. INPUT O&amp;N UC'!$M435</f>
        <v>0</v>
      </c>
      <c r="R213" s="297">
        <f>R$77*'7. INPUT O&amp;N UC'!$L435*'7. INPUT O&amp;N UC'!$M435</f>
        <v>0</v>
      </c>
      <c r="S213" s="297">
        <f>S$77*'7. INPUT O&amp;N UC'!$L435*'7. INPUT O&amp;N UC'!$M435</f>
        <v>0</v>
      </c>
      <c r="T213" s="297">
        <f>T$77*'7. INPUT O&amp;N UC'!$L435*'7. INPUT O&amp;N UC'!$M435</f>
        <v>0</v>
      </c>
      <c r="U213" s="297">
        <f>U$77*'7. INPUT O&amp;N UC'!$L435*'7. INPUT O&amp;N UC'!$M435</f>
        <v>0</v>
      </c>
      <c r="V213" s="297">
        <f>V$77*'7. INPUT O&amp;N UC'!$L435*'7. INPUT O&amp;N UC'!$M435</f>
        <v>0</v>
      </c>
      <c r="W213" s="297">
        <f>W$77*'7. INPUT O&amp;N UC'!$L435*'7. INPUT O&amp;N UC'!$M435</f>
        <v>0</v>
      </c>
      <c r="X213" s="297">
        <f>X$77*'7. INPUT O&amp;N UC'!$L435*'7. INPUT O&amp;N UC'!$M435*(1+'7. INPUT O&amp;N UC'!$N435)</f>
        <v>0</v>
      </c>
      <c r="Y213" s="297">
        <f>Y$77*'7. INPUT O&amp;N UC'!$L435*'7. INPUT O&amp;N UC'!$M435*(1+'7. INPUT O&amp;N UC'!$N435)</f>
        <v>0</v>
      </c>
      <c r="Z213" s="297">
        <f>Z$77*'7. INPUT O&amp;N UC'!$L435*'7. INPUT O&amp;N UC'!$M435*(1+'7. INPUT O&amp;N UC'!$N435)</f>
        <v>0</v>
      </c>
      <c r="AA213" s="297">
        <f>AA$77*'7. INPUT O&amp;N UC'!$L435*'7. INPUT O&amp;N UC'!$M435*(1+'7. INPUT O&amp;N UC'!$N435)</f>
        <v>0</v>
      </c>
      <c r="AB213" s="297">
        <f>AB$77*'7. INPUT O&amp;N UC'!$L435*'7. INPUT O&amp;N UC'!$M435*(1+'7. INPUT O&amp;N UC'!$N435)</f>
        <v>0</v>
      </c>
      <c r="AC213" s="297">
        <f>AC$77*'7. INPUT O&amp;N UC'!$L435*'7. INPUT O&amp;N UC'!$M435*(1+'7. INPUT O&amp;N UC'!$N435)</f>
        <v>0</v>
      </c>
      <c r="AD213" s="297">
        <f>AD$77*'7. INPUT O&amp;N UC'!$L435*'7. INPUT O&amp;N UC'!$M435*(1+'7. INPUT O&amp;N UC'!$N435)</f>
        <v>0</v>
      </c>
      <c r="AE213" s="297">
        <f>AE$77*'7. INPUT O&amp;N UC'!$L435*'7. INPUT O&amp;N UC'!$M435*(1+'7. INPUT O&amp;N UC'!$N435)</f>
        <v>0</v>
      </c>
      <c r="AF213" s="297">
        <f>AF$77*'7. INPUT O&amp;N UC'!$L435*'7. INPUT O&amp;N UC'!$M435*(1+'7. INPUT O&amp;N UC'!$N435)</f>
        <v>0</v>
      </c>
      <c r="AG213" s="297">
        <f>AG$77*'7. INPUT O&amp;N UC'!$L435*'7. INPUT O&amp;N UC'!$M435*(1+'7. INPUT O&amp;N UC'!$N435)</f>
        <v>0</v>
      </c>
      <c r="AH213" s="297">
        <f>AH$77*'7. INPUT O&amp;N UC'!$L435*'7. INPUT O&amp;N UC'!$M435*(1+'7. INPUT O&amp;N UC'!$N435)</f>
        <v>0</v>
      </c>
      <c r="AI213" s="297">
        <f>AI$77*'7. INPUT O&amp;N UC'!$L435*'7. INPUT O&amp;N UC'!$M435*(1+'7. INPUT O&amp;N UC'!$N435)</f>
        <v>0</v>
      </c>
      <c r="AJ213" s="297">
        <f>AJ$77*'7. INPUT O&amp;N UC'!$L435*'7. INPUT O&amp;N UC'!$M435*(1+'7. INPUT O&amp;N UC'!$N435)^2</f>
        <v>0</v>
      </c>
      <c r="AK213" s="297">
        <f>AK$77*'7. INPUT O&amp;N UC'!$L435*'7. INPUT O&amp;N UC'!$M435*(1+'7. INPUT O&amp;N UC'!$N435)^2</f>
        <v>0</v>
      </c>
      <c r="AL213" s="297">
        <f>AL$77*'7. INPUT O&amp;N UC'!$L435*'7. INPUT O&amp;N UC'!$M435*(1+'7. INPUT O&amp;N UC'!$N435)^2</f>
        <v>0</v>
      </c>
      <c r="AM213" s="297">
        <f>AM$77*'7. INPUT O&amp;N UC'!$L435*'7. INPUT O&amp;N UC'!$M435*(1+'7. INPUT O&amp;N UC'!$N435)^2</f>
        <v>0</v>
      </c>
      <c r="AN213" s="297">
        <f>AN$77*'7. INPUT O&amp;N UC'!$L435*'7. INPUT O&amp;N UC'!$M435*(1+'7. INPUT O&amp;N UC'!$N435)^2</f>
        <v>0</v>
      </c>
      <c r="AO213" s="297">
        <f>AO$77*'7. INPUT O&amp;N UC'!$L435*'7. INPUT O&amp;N UC'!$M435*(1+'7. INPUT O&amp;N UC'!$N435)^2</f>
        <v>0</v>
      </c>
      <c r="AP213" s="297">
        <f>AP$77*'7. INPUT O&amp;N UC'!$L435*'7. INPUT O&amp;N UC'!$M435*(1+'7. INPUT O&amp;N UC'!$N435)^2</f>
        <v>0</v>
      </c>
      <c r="AQ213" s="297">
        <f>AQ$77*'7. INPUT O&amp;N UC'!$L435*'7. INPUT O&amp;N UC'!$M435*(1+'7. INPUT O&amp;N UC'!$N435)^2</f>
        <v>0</v>
      </c>
      <c r="AR213" s="297">
        <f>AR$77*'7. INPUT O&amp;N UC'!$L435*'7. INPUT O&amp;N UC'!$M435*(1+'7. INPUT O&amp;N UC'!$N435)^2</f>
        <v>0</v>
      </c>
      <c r="AS213" s="297">
        <f>AS$77*'7. INPUT O&amp;N UC'!$L435*'7. INPUT O&amp;N UC'!$M435*(1+'7. INPUT O&amp;N UC'!$N435)^2</f>
        <v>0</v>
      </c>
      <c r="AT213" s="297">
        <f>AT$77*'7. INPUT O&amp;N UC'!$L435*'7. INPUT O&amp;N UC'!$M435*(1+'7. INPUT O&amp;N UC'!$N435)^2</f>
        <v>0</v>
      </c>
      <c r="AU213" s="297">
        <f>AU$77*'7. INPUT O&amp;N UC'!$L435*'7. INPUT O&amp;N UC'!$M435*(1+'7. INPUT O&amp;N UC'!$N435)^2</f>
        <v>0</v>
      </c>
      <c r="AV213" s="297">
        <f>AV$77*'7. INPUT O&amp;N UC'!$L435*'7. INPUT O&amp;N UC'!$M435*(1+'7. INPUT O&amp;N UC'!$N435)^3</f>
        <v>0</v>
      </c>
      <c r="AW213" s="297">
        <f>AW$77*'7. INPUT O&amp;N UC'!$L435*'7. INPUT O&amp;N UC'!$M435*(1+'7. INPUT O&amp;N UC'!$N435)^3</f>
        <v>0</v>
      </c>
      <c r="AX213" s="297">
        <f>AX$77*'7. INPUT O&amp;N UC'!$L435*'7. INPUT O&amp;N UC'!$M435*(1+'7. INPUT O&amp;N UC'!$N435)^3</f>
        <v>0</v>
      </c>
      <c r="AY213" s="297">
        <f>AY$77*'7. INPUT O&amp;N UC'!$L435*'7. INPUT O&amp;N UC'!$M435*(1+'7. INPUT O&amp;N UC'!$N435)^3</f>
        <v>0</v>
      </c>
      <c r="AZ213" s="297">
        <f>AZ$77*'7. INPUT O&amp;N UC'!$L435*'7. INPUT O&amp;N UC'!$M435*(1+'7. INPUT O&amp;N UC'!$N435)^3</f>
        <v>0</v>
      </c>
      <c r="BA213" s="297">
        <f>BA$77*'7. INPUT O&amp;N UC'!$L435*'7. INPUT O&amp;N UC'!$M435*(1+'7. INPUT O&amp;N UC'!$N435)^3</f>
        <v>0</v>
      </c>
      <c r="BB213" s="297">
        <f>BB$77*'7. INPUT O&amp;N UC'!$L435*'7. INPUT O&amp;N UC'!$M435*(1+'7. INPUT O&amp;N UC'!$N435)^3</f>
        <v>0</v>
      </c>
      <c r="BC213" s="297">
        <f>BC$77*'7. INPUT O&amp;N UC'!$L435*'7. INPUT O&amp;N UC'!$M435*(1+'7. INPUT O&amp;N UC'!$N435)^3</f>
        <v>0</v>
      </c>
      <c r="BD213" s="297">
        <f>BD$77*'7. INPUT O&amp;N UC'!$L435*'7. INPUT O&amp;N UC'!$M435*(1+'7. INPUT O&amp;N UC'!$N435)^3</f>
        <v>0</v>
      </c>
      <c r="BE213" s="297">
        <f>BE$77*'7. INPUT O&amp;N UC'!$L435*'7. INPUT O&amp;N UC'!$M435*(1+'7. INPUT O&amp;N UC'!$N435)^3</f>
        <v>0</v>
      </c>
      <c r="BF213" s="297">
        <f>BF$77*'7. INPUT O&amp;N UC'!$L435*'7. INPUT O&amp;N UC'!$M435*(1+'7. INPUT O&amp;N UC'!$N435)^3</f>
        <v>0</v>
      </c>
      <c r="BG213" s="297">
        <f>BG$77*'7. INPUT O&amp;N UC'!$L435*'7. INPUT O&amp;N UC'!$M435*(1+'7. INPUT O&amp;N UC'!$N435)^3</f>
        <v>0</v>
      </c>
      <c r="BH213" s="297">
        <f>BH$77*'7. INPUT O&amp;N UC'!$L435*'7. INPUT O&amp;N UC'!$M435*(1+'7. INPUT O&amp;N UC'!$N435)^4</f>
        <v>0</v>
      </c>
      <c r="BI213" s="297">
        <f>BI$77*'7. INPUT O&amp;N UC'!$L435*'7. INPUT O&amp;N UC'!$M435*(1+'7. INPUT O&amp;N UC'!$N435)^4</f>
        <v>0</v>
      </c>
      <c r="BJ213" s="297">
        <f>BJ$77*'7. INPUT O&amp;N UC'!$L435*'7. INPUT O&amp;N UC'!$M435*(1+'7. INPUT O&amp;N UC'!$N435)^4</f>
        <v>0</v>
      </c>
      <c r="BK213" s="297">
        <f>BK$77*'7. INPUT O&amp;N UC'!$L435*'7. INPUT O&amp;N UC'!$M435*(1+'7. INPUT O&amp;N UC'!$N435)^4</f>
        <v>0</v>
      </c>
      <c r="BL213" s="297">
        <f>BL$77*'7. INPUT O&amp;N UC'!$L435*'7. INPUT O&amp;N UC'!$M435*(1+'7. INPUT O&amp;N UC'!$N435)^4</f>
        <v>0</v>
      </c>
      <c r="BM213" s="297">
        <f>BM$77*'7. INPUT O&amp;N UC'!$L435*'7. INPUT O&amp;N UC'!$M435*(1+'7. INPUT O&amp;N UC'!$N435)^4</f>
        <v>0</v>
      </c>
      <c r="BN213" s="297">
        <f>BN$77*'7. INPUT O&amp;N UC'!$L435*'7. INPUT O&amp;N UC'!$M435*(1+'7. INPUT O&amp;N UC'!$N435)^4</f>
        <v>0</v>
      </c>
      <c r="BO213" s="297">
        <f>BO$77*'7. INPUT O&amp;N UC'!$L435*'7. INPUT O&amp;N UC'!$M435*(1+'7. INPUT O&amp;N UC'!$N435)^4</f>
        <v>0</v>
      </c>
      <c r="BP213" s="297">
        <f>BP$77*'7. INPUT O&amp;N UC'!$L435*'7. INPUT O&amp;N UC'!$M435*(1+'7. INPUT O&amp;N UC'!$N435)^4</f>
        <v>0</v>
      </c>
      <c r="BQ213" s="297">
        <f>BQ$77*'7. INPUT O&amp;N UC'!$L435*'7. INPUT O&amp;N UC'!$M435*(1+'7. INPUT O&amp;N UC'!$N435)^4</f>
        <v>0</v>
      </c>
      <c r="BR213" s="297">
        <f>BR$77*'7. INPUT O&amp;N UC'!$L435*'7. INPUT O&amp;N UC'!$M435*(1+'7. INPUT O&amp;N UC'!$N435)^4</f>
        <v>0</v>
      </c>
      <c r="BS213" s="297">
        <f>BS$77*'7. INPUT O&amp;N UC'!$L435*'7. INPUT O&amp;N UC'!$M435*(1+'7. INPUT O&amp;N UC'!$N435)^4</f>
        <v>0</v>
      </c>
    </row>
    <row r="214" spans="2:73" s="80" customFormat="1" outlineLevel="2">
      <c r="B214" s="367" t="str">
        <f>'7. INPUT O&amp;N UC'!D436</f>
        <v>O&amp;N UC-7.3.4-Item #9</v>
      </c>
      <c r="C214" s="367">
        <f>'7. INPUT O&amp;N UC'!F436</f>
        <v>0</v>
      </c>
      <c r="D214"/>
      <c r="E214" s="297">
        <f t="shared" si="123"/>
        <v>0</v>
      </c>
      <c r="F214" s="297">
        <f t="shared" si="124"/>
        <v>0</v>
      </c>
      <c r="G214" s="297">
        <f t="shared" si="125"/>
        <v>0</v>
      </c>
      <c r="H214" s="297">
        <f t="shared" si="126"/>
        <v>0</v>
      </c>
      <c r="I214" s="297">
        <f t="shared" si="127"/>
        <v>0</v>
      </c>
      <c r="J214" s="297">
        <f t="shared" si="128"/>
        <v>0</v>
      </c>
      <c r="K214"/>
      <c r="L214" s="297">
        <f>L$77*'7. INPUT O&amp;N UC'!$L436*'7. INPUT O&amp;N UC'!$M436</f>
        <v>0</v>
      </c>
      <c r="M214" s="297">
        <f>M$77*'7. INPUT O&amp;N UC'!$L436*'7. INPUT O&amp;N UC'!$M436</f>
        <v>0</v>
      </c>
      <c r="N214" s="297">
        <f>N$77*'7. INPUT O&amp;N UC'!$L436*'7. INPUT O&amp;N UC'!$M436</f>
        <v>0</v>
      </c>
      <c r="O214" s="297">
        <f>O$77*'7. INPUT O&amp;N UC'!$L436*'7. INPUT O&amp;N UC'!$M436</f>
        <v>0</v>
      </c>
      <c r="P214" s="297">
        <f>P$77*'7. INPUT O&amp;N UC'!$L436*'7. INPUT O&amp;N UC'!$M436</f>
        <v>0</v>
      </c>
      <c r="Q214" s="297">
        <f>Q$77*'7. INPUT O&amp;N UC'!$L436*'7. INPUT O&amp;N UC'!$M436</f>
        <v>0</v>
      </c>
      <c r="R214" s="297">
        <f>R$77*'7. INPUT O&amp;N UC'!$L436*'7. INPUT O&amp;N UC'!$M436</f>
        <v>0</v>
      </c>
      <c r="S214" s="297">
        <f>S$77*'7. INPUT O&amp;N UC'!$L436*'7. INPUT O&amp;N UC'!$M436</f>
        <v>0</v>
      </c>
      <c r="T214" s="297">
        <f>T$77*'7. INPUT O&amp;N UC'!$L436*'7. INPUT O&amp;N UC'!$M436</f>
        <v>0</v>
      </c>
      <c r="U214" s="297">
        <f>U$77*'7. INPUT O&amp;N UC'!$L436*'7. INPUT O&amp;N UC'!$M436</f>
        <v>0</v>
      </c>
      <c r="V214" s="297">
        <f>V$77*'7. INPUT O&amp;N UC'!$L436*'7. INPUT O&amp;N UC'!$M436</f>
        <v>0</v>
      </c>
      <c r="W214" s="297">
        <f>W$77*'7. INPUT O&amp;N UC'!$L436*'7. INPUT O&amp;N UC'!$M436</f>
        <v>0</v>
      </c>
      <c r="X214" s="297">
        <f>X$77*'7. INPUT O&amp;N UC'!$L436*'7. INPUT O&amp;N UC'!$M436*(1+'7. INPUT O&amp;N UC'!$N436)</f>
        <v>0</v>
      </c>
      <c r="Y214" s="297">
        <f>Y$77*'7. INPUT O&amp;N UC'!$L436*'7. INPUT O&amp;N UC'!$M436*(1+'7. INPUT O&amp;N UC'!$N436)</f>
        <v>0</v>
      </c>
      <c r="Z214" s="297">
        <f>Z$77*'7. INPUT O&amp;N UC'!$L436*'7. INPUT O&amp;N UC'!$M436*(1+'7. INPUT O&amp;N UC'!$N436)</f>
        <v>0</v>
      </c>
      <c r="AA214" s="297">
        <f>AA$77*'7. INPUT O&amp;N UC'!$L436*'7. INPUT O&amp;N UC'!$M436*(1+'7. INPUT O&amp;N UC'!$N436)</f>
        <v>0</v>
      </c>
      <c r="AB214" s="297">
        <f>AB$77*'7. INPUT O&amp;N UC'!$L436*'7. INPUT O&amp;N UC'!$M436*(1+'7. INPUT O&amp;N UC'!$N436)</f>
        <v>0</v>
      </c>
      <c r="AC214" s="297">
        <f>AC$77*'7. INPUT O&amp;N UC'!$L436*'7. INPUT O&amp;N UC'!$M436*(1+'7. INPUT O&amp;N UC'!$N436)</f>
        <v>0</v>
      </c>
      <c r="AD214" s="297">
        <f>AD$77*'7. INPUT O&amp;N UC'!$L436*'7. INPUT O&amp;N UC'!$M436*(1+'7. INPUT O&amp;N UC'!$N436)</f>
        <v>0</v>
      </c>
      <c r="AE214" s="297">
        <f>AE$77*'7. INPUT O&amp;N UC'!$L436*'7. INPUT O&amp;N UC'!$M436*(1+'7. INPUT O&amp;N UC'!$N436)</f>
        <v>0</v>
      </c>
      <c r="AF214" s="297">
        <f>AF$77*'7. INPUT O&amp;N UC'!$L436*'7. INPUT O&amp;N UC'!$M436*(1+'7. INPUT O&amp;N UC'!$N436)</f>
        <v>0</v>
      </c>
      <c r="AG214" s="297">
        <f>AG$77*'7. INPUT O&amp;N UC'!$L436*'7. INPUT O&amp;N UC'!$M436*(1+'7. INPUT O&amp;N UC'!$N436)</f>
        <v>0</v>
      </c>
      <c r="AH214" s="297">
        <f>AH$77*'7. INPUT O&amp;N UC'!$L436*'7. INPUT O&amp;N UC'!$M436*(1+'7. INPUT O&amp;N UC'!$N436)</f>
        <v>0</v>
      </c>
      <c r="AI214" s="297">
        <f>AI$77*'7. INPUT O&amp;N UC'!$L436*'7. INPUT O&amp;N UC'!$M436*(1+'7. INPUT O&amp;N UC'!$N436)</f>
        <v>0</v>
      </c>
      <c r="AJ214" s="297">
        <f>AJ$77*'7. INPUT O&amp;N UC'!$L436*'7. INPUT O&amp;N UC'!$M436*(1+'7. INPUT O&amp;N UC'!$N436)^2</f>
        <v>0</v>
      </c>
      <c r="AK214" s="297">
        <f>AK$77*'7. INPUT O&amp;N UC'!$L436*'7. INPUT O&amp;N UC'!$M436*(1+'7. INPUT O&amp;N UC'!$N436)^2</f>
        <v>0</v>
      </c>
      <c r="AL214" s="297">
        <f>AL$77*'7. INPUT O&amp;N UC'!$L436*'7. INPUT O&amp;N UC'!$M436*(1+'7. INPUT O&amp;N UC'!$N436)^2</f>
        <v>0</v>
      </c>
      <c r="AM214" s="297">
        <f>AM$77*'7. INPUT O&amp;N UC'!$L436*'7. INPUT O&amp;N UC'!$M436*(1+'7. INPUT O&amp;N UC'!$N436)^2</f>
        <v>0</v>
      </c>
      <c r="AN214" s="297">
        <f>AN$77*'7. INPUT O&amp;N UC'!$L436*'7. INPUT O&amp;N UC'!$M436*(1+'7. INPUT O&amp;N UC'!$N436)^2</f>
        <v>0</v>
      </c>
      <c r="AO214" s="297">
        <f>AO$77*'7. INPUT O&amp;N UC'!$L436*'7. INPUT O&amp;N UC'!$M436*(1+'7. INPUT O&amp;N UC'!$N436)^2</f>
        <v>0</v>
      </c>
      <c r="AP214" s="297">
        <f>AP$77*'7. INPUT O&amp;N UC'!$L436*'7. INPUT O&amp;N UC'!$M436*(1+'7. INPUT O&amp;N UC'!$N436)^2</f>
        <v>0</v>
      </c>
      <c r="AQ214" s="297">
        <f>AQ$77*'7. INPUT O&amp;N UC'!$L436*'7. INPUT O&amp;N UC'!$M436*(1+'7. INPUT O&amp;N UC'!$N436)^2</f>
        <v>0</v>
      </c>
      <c r="AR214" s="297">
        <f>AR$77*'7. INPUT O&amp;N UC'!$L436*'7. INPUT O&amp;N UC'!$M436*(1+'7. INPUT O&amp;N UC'!$N436)^2</f>
        <v>0</v>
      </c>
      <c r="AS214" s="297">
        <f>AS$77*'7. INPUT O&amp;N UC'!$L436*'7. INPUT O&amp;N UC'!$M436*(1+'7. INPUT O&amp;N UC'!$N436)^2</f>
        <v>0</v>
      </c>
      <c r="AT214" s="297">
        <f>AT$77*'7. INPUT O&amp;N UC'!$L436*'7. INPUT O&amp;N UC'!$M436*(1+'7. INPUT O&amp;N UC'!$N436)^2</f>
        <v>0</v>
      </c>
      <c r="AU214" s="297">
        <f>AU$77*'7. INPUT O&amp;N UC'!$L436*'7. INPUT O&amp;N UC'!$M436*(1+'7. INPUT O&amp;N UC'!$N436)^2</f>
        <v>0</v>
      </c>
      <c r="AV214" s="297">
        <f>AV$77*'7. INPUT O&amp;N UC'!$L436*'7. INPUT O&amp;N UC'!$M436*(1+'7. INPUT O&amp;N UC'!$N436)^3</f>
        <v>0</v>
      </c>
      <c r="AW214" s="297">
        <f>AW$77*'7. INPUT O&amp;N UC'!$L436*'7. INPUT O&amp;N UC'!$M436*(1+'7. INPUT O&amp;N UC'!$N436)^3</f>
        <v>0</v>
      </c>
      <c r="AX214" s="297">
        <f>AX$77*'7. INPUT O&amp;N UC'!$L436*'7. INPUT O&amp;N UC'!$M436*(1+'7. INPUT O&amp;N UC'!$N436)^3</f>
        <v>0</v>
      </c>
      <c r="AY214" s="297">
        <f>AY$77*'7. INPUT O&amp;N UC'!$L436*'7. INPUT O&amp;N UC'!$M436*(1+'7. INPUT O&amp;N UC'!$N436)^3</f>
        <v>0</v>
      </c>
      <c r="AZ214" s="297">
        <f>AZ$77*'7. INPUT O&amp;N UC'!$L436*'7. INPUT O&amp;N UC'!$M436*(1+'7. INPUT O&amp;N UC'!$N436)^3</f>
        <v>0</v>
      </c>
      <c r="BA214" s="297">
        <f>BA$77*'7. INPUT O&amp;N UC'!$L436*'7. INPUT O&amp;N UC'!$M436*(1+'7. INPUT O&amp;N UC'!$N436)^3</f>
        <v>0</v>
      </c>
      <c r="BB214" s="297">
        <f>BB$77*'7. INPUT O&amp;N UC'!$L436*'7. INPUT O&amp;N UC'!$M436*(1+'7. INPUT O&amp;N UC'!$N436)^3</f>
        <v>0</v>
      </c>
      <c r="BC214" s="297">
        <f>BC$77*'7. INPUT O&amp;N UC'!$L436*'7. INPUT O&amp;N UC'!$M436*(1+'7. INPUT O&amp;N UC'!$N436)^3</f>
        <v>0</v>
      </c>
      <c r="BD214" s="297">
        <f>BD$77*'7. INPUT O&amp;N UC'!$L436*'7. INPUT O&amp;N UC'!$M436*(1+'7. INPUT O&amp;N UC'!$N436)^3</f>
        <v>0</v>
      </c>
      <c r="BE214" s="297">
        <f>BE$77*'7. INPUT O&amp;N UC'!$L436*'7. INPUT O&amp;N UC'!$M436*(1+'7. INPUT O&amp;N UC'!$N436)^3</f>
        <v>0</v>
      </c>
      <c r="BF214" s="297">
        <f>BF$77*'7. INPUT O&amp;N UC'!$L436*'7. INPUT O&amp;N UC'!$M436*(1+'7. INPUT O&amp;N UC'!$N436)^3</f>
        <v>0</v>
      </c>
      <c r="BG214" s="297">
        <f>BG$77*'7. INPUT O&amp;N UC'!$L436*'7. INPUT O&amp;N UC'!$M436*(1+'7. INPUT O&amp;N UC'!$N436)^3</f>
        <v>0</v>
      </c>
      <c r="BH214" s="297">
        <f>BH$77*'7. INPUT O&amp;N UC'!$L436*'7. INPUT O&amp;N UC'!$M436*(1+'7. INPUT O&amp;N UC'!$N436)^4</f>
        <v>0</v>
      </c>
      <c r="BI214" s="297">
        <f>BI$77*'7. INPUT O&amp;N UC'!$L436*'7. INPUT O&amp;N UC'!$M436*(1+'7. INPUT O&amp;N UC'!$N436)^4</f>
        <v>0</v>
      </c>
      <c r="BJ214" s="297">
        <f>BJ$77*'7. INPUT O&amp;N UC'!$L436*'7. INPUT O&amp;N UC'!$M436*(1+'7. INPUT O&amp;N UC'!$N436)^4</f>
        <v>0</v>
      </c>
      <c r="BK214" s="297">
        <f>BK$77*'7. INPUT O&amp;N UC'!$L436*'7. INPUT O&amp;N UC'!$M436*(1+'7. INPUT O&amp;N UC'!$N436)^4</f>
        <v>0</v>
      </c>
      <c r="BL214" s="297">
        <f>BL$77*'7. INPUT O&amp;N UC'!$L436*'7. INPUT O&amp;N UC'!$M436*(1+'7. INPUT O&amp;N UC'!$N436)^4</f>
        <v>0</v>
      </c>
      <c r="BM214" s="297">
        <f>BM$77*'7. INPUT O&amp;N UC'!$L436*'7. INPUT O&amp;N UC'!$M436*(1+'7. INPUT O&amp;N UC'!$N436)^4</f>
        <v>0</v>
      </c>
      <c r="BN214" s="297">
        <f>BN$77*'7. INPUT O&amp;N UC'!$L436*'7. INPUT O&amp;N UC'!$M436*(1+'7. INPUT O&amp;N UC'!$N436)^4</f>
        <v>0</v>
      </c>
      <c r="BO214" s="297">
        <f>BO$77*'7. INPUT O&amp;N UC'!$L436*'7. INPUT O&amp;N UC'!$M436*(1+'7. INPUT O&amp;N UC'!$N436)^4</f>
        <v>0</v>
      </c>
      <c r="BP214" s="297">
        <f>BP$77*'7. INPUT O&amp;N UC'!$L436*'7. INPUT O&amp;N UC'!$M436*(1+'7. INPUT O&amp;N UC'!$N436)^4</f>
        <v>0</v>
      </c>
      <c r="BQ214" s="297">
        <f>BQ$77*'7. INPUT O&amp;N UC'!$L436*'7. INPUT O&amp;N UC'!$M436*(1+'7. INPUT O&amp;N UC'!$N436)^4</f>
        <v>0</v>
      </c>
      <c r="BR214" s="297">
        <f>BR$77*'7. INPUT O&amp;N UC'!$L436*'7. INPUT O&amp;N UC'!$M436*(1+'7. INPUT O&amp;N UC'!$N436)^4</f>
        <v>0</v>
      </c>
      <c r="BS214" s="297">
        <f>BS$77*'7. INPUT O&amp;N UC'!$L436*'7. INPUT O&amp;N UC'!$M436*(1+'7. INPUT O&amp;N UC'!$N436)^4</f>
        <v>0</v>
      </c>
    </row>
    <row r="215" spans="2:73" s="80" customFormat="1" outlineLevel="2">
      <c r="B215" s="369" t="str">
        <f>'7. INPUT O&amp;N UC'!D437</f>
        <v>O&amp;N UC-7.3.4-Item #10</v>
      </c>
      <c r="C215" s="369">
        <f>'7. INPUT O&amp;N UC'!F437</f>
        <v>0</v>
      </c>
      <c r="D215"/>
      <c r="E215" s="298">
        <f t="shared" si="123"/>
        <v>0</v>
      </c>
      <c r="F215" s="298">
        <f t="shared" si="124"/>
        <v>0</v>
      </c>
      <c r="G215" s="298">
        <f t="shared" si="125"/>
        <v>0</v>
      </c>
      <c r="H215" s="298">
        <f t="shared" si="126"/>
        <v>0</v>
      </c>
      <c r="I215" s="298">
        <f t="shared" si="127"/>
        <v>0</v>
      </c>
      <c r="J215" s="298">
        <f t="shared" si="128"/>
        <v>0</v>
      </c>
      <c r="K215"/>
      <c r="L215" s="297">
        <f>L$77*'7. INPUT O&amp;N UC'!$L437*'7. INPUT O&amp;N UC'!$M437</f>
        <v>0</v>
      </c>
      <c r="M215" s="297">
        <f>M$77*'7. INPUT O&amp;N UC'!$L437*'7. INPUT O&amp;N UC'!$M437</f>
        <v>0</v>
      </c>
      <c r="N215" s="297">
        <f>N$77*'7. INPUT O&amp;N UC'!$L437*'7. INPUT O&amp;N UC'!$M437</f>
        <v>0</v>
      </c>
      <c r="O215" s="297">
        <f>O$77*'7. INPUT O&amp;N UC'!$L437*'7. INPUT O&amp;N UC'!$M437</f>
        <v>0</v>
      </c>
      <c r="P215" s="297">
        <f>P$77*'7. INPUT O&amp;N UC'!$L437*'7. INPUT O&amp;N UC'!$M437</f>
        <v>0</v>
      </c>
      <c r="Q215" s="297">
        <f>Q$77*'7. INPUT O&amp;N UC'!$L437*'7. INPUT O&amp;N UC'!$M437</f>
        <v>0</v>
      </c>
      <c r="R215" s="297">
        <f>R$77*'7. INPUT O&amp;N UC'!$L437*'7. INPUT O&amp;N UC'!$M437</f>
        <v>0</v>
      </c>
      <c r="S215" s="297">
        <f>S$77*'7. INPUT O&amp;N UC'!$L437*'7. INPUT O&amp;N UC'!$M437</f>
        <v>0</v>
      </c>
      <c r="T215" s="297">
        <f>T$77*'7. INPUT O&amp;N UC'!$L437*'7. INPUT O&amp;N UC'!$M437</f>
        <v>0</v>
      </c>
      <c r="U215" s="297">
        <f>U$77*'7. INPUT O&amp;N UC'!$L437*'7. INPUT O&amp;N UC'!$M437</f>
        <v>0</v>
      </c>
      <c r="V215" s="297">
        <f>V$77*'7. INPUT O&amp;N UC'!$L437*'7. INPUT O&amp;N UC'!$M437</f>
        <v>0</v>
      </c>
      <c r="W215" s="297">
        <f>W$77*'7. INPUT O&amp;N UC'!$L437*'7. INPUT O&amp;N UC'!$M437</f>
        <v>0</v>
      </c>
      <c r="X215" s="297">
        <f>X$77*'7. INPUT O&amp;N UC'!$L437*'7. INPUT O&amp;N UC'!$M437*(1+'7. INPUT O&amp;N UC'!$N437)</f>
        <v>0</v>
      </c>
      <c r="Y215" s="297">
        <f>Y$77*'7. INPUT O&amp;N UC'!$L437*'7. INPUT O&amp;N UC'!$M437*(1+'7. INPUT O&amp;N UC'!$N437)</f>
        <v>0</v>
      </c>
      <c r="Z215" s="297">
        <f>Z$77*'7. INPUT O&amp;N UC'!$L437*'7. INPUT O&amp;N UC'!$M437*(1+'7. INPUT O&amp;N UC'!$N437)</f>
        <v>0</v>
      </c>
      <c r="AA215" s="297">
        <f>AA$77*'7. INPUT O&amp;N UC'!$L437*'7. INPUT O&amp;N UC'!$M437*(1+'7. INPUT O&amp;N UC'!$N437)</f>
        <v>0</v>
      </c>
      <c r="AB215" s="297">
        <f>AB$77*'7. INPUT O&amp;N UC'!$L437*'7. INPUT O&amp;N UC'!$M437*(1+'7. INPUT O&amp;N UC'!$N437)</f>
        <v>0</v>
      </c>
      <c r="AC215" s="297">
        <f>AC$77*'7. INPUT O&amp;N UC'!$L437*'7. INPUT O&amp;N UC'!$M437*(1+'7. INPUT O&amp;N UC'!$N437)</f>
        <v>0</v>
      </c>
      <c r="AD215" s="297">
        <f>AD$77*'7. INPUT O&amp;N UC'!$L437*'7. INPUT O&amp;N UC'!$M437*(1+'7. INPUT O&amp;N UC'!$N437)</f>
        <v>0</v>
      </c>
      <c r="AE215" s="297">
        <f>AE$77*'7. INPUT O&amp;N UC'!$L437*'7. INPUT O&amp;N UC'!$M437*(1+'7. INPUT O&amp;N UC'!$N437)</f>
        <v>0</v>
      </c>
      <c r="AF215" s="297">
        <f>AF$77*'7. INPUT O&amp;N UC'!$L437*'7. INPUT O&amp;N UC'!$M437*(1+'7. INPUT O&amp;N UC'!$N437)</f>
        <v>0</v>
      </c>
      <c r="AG215" s="297">
        <f>AG$77*'7. INPUT O&amp;N UC'!$L437*'7. INPUT O&amp;N UC'!$M437*(1+'7. INPUT O&amp;N UC'!$N437)</f>
        <v>0</v>
      </c>
      <c r="AH215" s="297">
        <f>AH$77*'7. INPUT O&amp;N UC'!$L437*'7. INPUT O&amp;N UC'!$M437*(1+'7. INPUT O&amp;N UC'!$N437)</f>
        <v>0</v>
      </c>
      <c r="AI215" s="297">
        <f>AI$77*'7. INPUT O&amp;N UC'!$L437*'7. INPUT O&amp;N UC'!$M437*(1+'7. INPUT O&amp;N UC'!$N437)</f>
        <v>0</v>
      </c>
      <c r="AJ215" s="297">
        <f>AJ$77*'7. INPUT O&amp;N UC'!$L437*'7. INPUT O&amp;N UC'!$M437*(1+'7. INPUT O&amp;N UC'!$N437)^2</f>
        <v>0</v>
      </c>
      <c r="AK215" s="297">
        <f>AK$77*'7. INPUT O&amp;N UC'!$L437*'7. INPUT O&amp;N UC'!$M437*(1+'7. INPUT O&amp;N UC'!$N437)^2</f>
        <v>0</v>
      </c>
      <c r="AL215" s="297">
        <f>AL$77*'7. INPUT O&amp;N UC'!$L437*'7. INPUT O&amp;N UC'!$M437*(1+'7. INPUT O&amp;N UC'!$N437)^2</f>
        <v>0</v>
      </c>
      <c r="AM215" s="297">
        <f>AM$77*'7. INPUT O&amp;N UC'!$L437*'7. INPUT O&amp;N UC'!$M437*(1+'7. INPUT O&amp;N UC'!$N437)^2</f>
        <v>0</v>
      </c>
      <c r="AN215" s="297">
        <f>AN$77*'7. INPUT O&amp;N UC'!$L437*'7. INPUT O&amp;N UC'!$M437*(1+'7. INPUT O&amp;N UC'!$N437)^2</f>
        <v>0</v>
      </c>
      <c r="AO215" s="297">
        <f>AO$77*'7. INPUT O&amp;N UC'!$L437*'7. INPUT O&amp;N UC'!$M437*(1+'7. INPUT O&amp;N UC'!$N437)^2</f>
        <v>0</v>
      </c>
      <c r="AP215" s="297">
        <f>AP$77*'7. INPUT O&amp;N UC'!$L437*'7. INPUT O&amp;N UC'!$M437*(1+'7. INPUT O&amp;N UC'!$N437)^2</f>
        <v>0</v>
      </c>
      <c r="AQ215" s="297">
        <f>AQ$77*'7. INPUT O&amp;N UC'!$L437*'7. INPUT O&amp;N UC'!$M437*(1+'7. INPUT O&amp;N UC'!$N437)^2</f>
        <v>0</v>
      </c>
      <c r="AR215" s="297">
        <f>AR$77*'7. INPUT O&amp;N UC'!$L437*'7. INPUT O&amp;N UC'!$M437*(1+'7. INPUT O&amp;N UC'!$N437)^2</f>
        <v>0</v>
      </c>
      <c r="AS215" s="297">
        <f>AS$77*'7. INPUT O&amp;N UC'!$L437*'7. INPUT O&amp;N UC'!$M437*(1+'7. INPUT O&amp;N UC'!$N437)^2</f>
        <v>0</v>
      </c>
      <c r="AT215" s="297">
        <f>AT$77*'7. INPUT O&amp;N UC'!$L437*'7. INPUT O&amp;N UC'!$M437*(1+'7. INPUT O&amp;N UC'!$N437)^2</f>
        <v>0</v>
      </c>
      <c r="AU215" s="297">
        <f>AU$77*'7. INPUT O&amp;N UC'!$L437*'7. INPUT O&amp;N UC'!$M437*(1+'7. INPUT O&amp;N UC'!$N437)^2</f>
        <v>0</v>
      </c>
      <c r="AV215" s="297">
        <f>AV$77*'7. INPUT O&amp;N UC'!$L437*'7. INPUT O&amp;N UC'!$M437*(1+'7. INPUT O&amp;N UC'!$N437)^3</f>
        <v>0</v>
      </c>
      <c r="AW215" s="297">
        <f>AW$77*'7. INPUT O&amp;N UC'!$L437*'7. INPUT O&amp;N UC'!$M437*(1+'7. INPUT O&amp;N UC'!$N437)^3</f>
        <v>0</v>
      </c>
      <c r="AX215" s="297">
        <f>AX$77*'7. INPUT O&amp;N UC'!$L437*'7. INPUT O&amp;N UC'!$M437*(1+'7. INPUT O&amp;N UC'!$N437)^3</f>
        <v>0</v>
      </c>
      <c r="AY215" s="297">
        <f>AY$77*'7. INPUT O&amp;N UC'!$L437*'7. INPUT O&amp;N UC'!$M437*(1+'7. INPUT O&amp;N UC'!$N437)^3</f>
        <v>0</v>
      </c>
      <c r="AZ215" s="297">
        <f>AZ$77*'7. INPUT O&amp;N UC'!$L437*'7. INPUT O&amp;N UC'!$M437*(1+'7. INPUT O&amp;N UC'!$N437)^3</f>
        <v>0</v>
      </c>
      <c r="BA215" s="297">
        <f>BA$77*'7. INPUT O&amp;N UC'!$L437*'7. INPUT O&amp;N UC'!$M437*(1+'7. INPUT O&amp;N UC'!$N437)^3</f>
        <v>0</v>
      </c>
      <c r="BB215" s="297">
        <f>BB$77*'7. INPUT O&amp;N UC'!$L437*'7. INPUT O&amp;N UC'!$M437*(1+'7. INPUT O&amp;N UC'!$N437)^3</f>
        <v>0</v>
      </c>
      <c r="BC215" s="297">
        <f>BC$77*'7. INPUT O&amp;N UC'!$L437*'7. INPUT O&amp;N UC'!$M437*(1+'7. INPUT O&amp;N UC'!$N437)^3</f>
        <v>0</v>
      </c>
      <c r="BD215" s="297">
        <f>BD$77*'7. INPUT O&amp;N UC'!$L437*'7. INPUT O&amp;N UC'!$M437*(1+'7. INPUT O&amp;N UC'!$N437)^3</f>
        <v>0</v>
      </c>
      <c r="BE215" s="297">
        <f>BE$77*'7. INPUT O&amp;N UC'!$L437*'7. INPUT O&amp;N UC'!$M437*(1+'7. INPUT O&amp;N UC'!$N437)^3</f>
        <v>0</v>
      </c>
      <c r="BF215" s="297">
        <f>BF$77*'7. INPUT O&amp;N UC'!$L437*'7. INPUT O&amp;N UC'!$M437*(1+'7. INPUT O&amp;N UC'!$N437)^3</f>
        <v>0</v>
      </c>
      <c r="BG215" s="297">
        <f>BG$77*'7. INPUT O&amp;N UC'!$L437*'7. INPUT O&amp;N UC'!$M437*(1+'7. INPUT O&amp;N UC'!$N437)^3</f>
        <v>0</v>
      </c>
      <c r="BH215" s="297">
        <f>BH$77*'7. INPUT O&amp;N UC'!$L437*'7. INPUT O&amp;N UC'!$M437*(1+'7. INPUT O&amp;N UC'!$N437)^4</f>
        <v>0</v>
      </c>
      <c r="BI215" s="297">
        <f>BI$77*'7. INPUT O&amp;N UC'!$L437*'7. INPUT O&amp;N UC'!$M437*(1+'7. INPUT O&amp;N UC'!$N437)^4</f>
        <v>0</v>
      </c>
      <c r="BJ215" s="297">
        <f>BJ$77*'7. INPUT O&amp;N UC'!$L437*'7. INPUT O&amp;N UC'!$M437*(1+'7. INPUT O&amp;N UC'!$N437)^4</f>
        <v>0</v>
      </c>
      <c r="BK215" s="297">
        <f>BK$77*'7. INPUT O&amp;N UC'!$L437*'7. INPUT O&amp;N UC'!$M437*(1+'7. INPUT O&amp;N UC'!$N437)^4</f>
        <v>0</v>
      </c>
      <c r="BL215" s="297">
        <f>BL$77*'7. INPUT O&amp;N UC'!$L437*'7. INPUT O&amp;N UC'!$M437*(1+'7. INPUT O&amp;N UC'!$N437)^4</f>
        <v>0</v>
      </c>
      <c r="BM215" s="297">
        <f>BM$77*'7. INPUT O&amp;N UC'!$L437*'7. INPUT O&amp;N UC'!$M437*(1+'7. INPUT O&amp;N UC'!$N437)^4</f>
        <v>0</v>
      </c>
      <c r="BN215" s="297">
        <f>BN$77*'7. INPUT O&amp;N UC'!$L437*'7. INPUT O&amp;N UC'!$M437*(1+'7. INPUT O&amp;N UC'!$N437)^4</f>
        <v>0</v>
      </c>
      <c r="BO215" s="297">
        <f>BO$77*'7. INPUT O&amp;N UC'!$L437*'7. INPUT O&amp;N UC'!$M437*(1+'7. INPUT O&amp;N UC'!$N437)^4</f>
        <v>0</v>
      </c>
      <c r="BP215" s="297">
        <f>BP$77*'7. INPUT O&amp;N UC'!$L437*'7. INPUT O&amp;N UC'!$M437*(1+'7. INPUT O&amp;N UC'!$N437)^4</f>
        <v>0</v>
      </c>
      <c r="BQ215" s="297">
        <f>BQ$77*'7. INPUT O&amp;N UC'!$L437*'7. INPUT O&amp;N UC'!$M437*(1+'7. INPUT O&amp;N UC'!$N437)^4</f>
        <v>0</v>
      </c>
      <c r="BR215" s="297">
        <f>BR$77*'7. INPUT O&amp;N UC'!$L437*'7. INPUT O&amp;N UC'!$M437*(1+'7. INPUT O&amp;N UC'!$N437)^4</f>
        <v>0</v>
      </c>
      <c r="BS215" s="297">
        <f>BS$77*'7. INPUT O&amp;N UC'!$L437*'7. INPUT O&amp;N UC'!$M437*(1+'7. INPUT O&amp;N UC'!$N437)^4</f>
        <v>0</v>
      </c>
    </row>
    <row r="216" spans="2:73" s="84" customFormat="1" ht="16">
      <c r="B216" s="355" t="str">
        <f>'7. INPUT O&amp;N UC'!C440</f>
        <v>7.4</v>
      </c>
      <c r="C216" s="355" t="str">
        <f>'7. INPUT O&amp;N UC'!D440</f>
        <v xml:space="preserve">O&amp;N UC - Customer - UC Revenues </v>
      </c>
      <c r="D216"/>
      <c r="E216" s="300">
        <f t="shared" ref="E216:E238" si="135">F216+G216+H216+I216+J216</f>
        <v>5435721.4285714291</v>
      </c>
      <c r="F216" s="300">
        <f t="shared" ref="F216:F238" si="136">SUM(L216:W216)</f>
        <v>263571.42857142852</v>
      </c>
      <c r="G216" s="300">
        <f t="shared" ref="G216:G238" si="137">SUM(X216:AI216)</f>
        <v>2460000</v>
      </c>
      <c r="H216" s="300">
        <f t="shared" ref="H216:H238" si="138">SUM(AJ216:AU216)</f>
        <v>2712150</v>
      </c>
      <c r="I216" s="300">
        <f t="shared" ref="I216:I238" si="139">SUM(AV216:BG216)</f>
        <v>0</v>
      </c>
      <c r="J216" s="300">
        <f t="shared" ref="J216:J238" si="140">SUM(BH216:BS216)</f>
        <v>0</v>
      </c>
      <c r="K216"/>
      <c r="L216" s="301">
        <f t="shared" ref="L216:AQ216" si="141">SUM(L217:L226)</f>
        <v>0</v>
      </c>
      <c r="M216" s="301">
        <f t="shared" si="141"/>
        <v>0</v>
      </c>
      <c r="N216" s="301">
        <f t="shared" si="141"/>
        <v>0</v>
      </c>
      <c r="O216" s="301">
        <f t="shared" si="141"/>
        <v>0</v>
      </c>
      <c r="P216" s="301">
        <f t="shared" si="141"/>
        <v>0</v>
      </c>
      <c r="Q216" s="301">
        <f t="shared" si="141"/>
        <v>0</v>
      </c>
      <c r="R216" s="301">
        <f t="shared" si="141"/>
        <v>0</v>
      </c>
      <c r="S216" s="301">
        <f t="shared" si="141"/>
        <v>29285.714285714283</v>
      </c>
      <c r="T216" s="301">
        <f t="shared" si="141"/>
        <v>29285.714285714283</v>
      </c>
      <c r="U216" s="301">
        <f t="shared" si="141"/>
        <v>58571.428571428565</v>
      </c>
      <c r="V216" s="301">
        <f t="shared" si="141"/>
        <v>58571.428571428565</v>
      </c>
      <c r="W216" s="301">
        <f t="shared" si="141"/>
        <v>87857.142857142855</v>
      </c>
      <c r="X216" s="301">
        <f t="shared" si="141"/>
        <v>92250</v>
      </c>
      <c r="Y216" s="301">
        <f t="shared" si="141"/>
        <v>215250</v>
      </c>
      <c r="Z216" s="301">
        <f t="shared" si="141"/>
        <v>215250</v>
      </c>
      <c r="AA216" s="301">
        <f t="shared" si="141"/>
        <v>215250</v>
      </c>
      <c r="AB216" s="301">
        <f t="shared" si="141"/>
        <v>215250</v>
      </c>
      <c r="AC216" s="301">
        <f t="shared" si="141"/>
        <v>215250</v>
      </c>
      <c r="AD216" s="301">
        <f t="shared" si="141"/>
        <v>215250</v>
      </c>
      <c r="AE216" s="301">
        <f t="shared" si="141"/>
        <v>215250</v>
      </c>
      <c r="AF216" s="301">
        <f t="shared" si="141"/>
        <v>215250</v>
      </c>
      <c r="AG216" s="301">
        <f t="shared" si="141"/>
        <v>215250</v>
      </c>
      <c r="AH216" s="301">
        <f t="shared" si="141"/>
        <v>215250</v>
      </c>
      <c r="AI216" s="301">
        <f t="shared" si="141"/>
        <v>215250</v>
      </c>
      <c r="AJ216" s="301">
        <f t="shared" si="141"/>
        <v>226012.5</v>
      </c>
      <c r="AK216" s="301">
        <f t="shared" si="141"/>
        <v>226012.5</v>
      </c>
      <c r="AL216" s="301">
        <f t="shared" si="141"/>
        <v>226012.5</v>
      </c>
      <c r="AM216" s="301">
        <f t="shared" si="141"/>
        <v>226012.5</v>
      </c>
      <c r="AN216" s="301">
        <f t="shared" si="141"/>
        <v>226012.5</v>
      </c>
      <c r="AO216" s="301">
        <f t="shared" si="141"/>
        <v>226012.5</v>
      </c>
      <c r="AP216" s="301">
        <f t="shared" si="141"/>
        <v>226012.5</v>
      </c>
      <c r="AQ216" s="301">
        <f t="shared" si="141"/>
        <v>226012.5</v>
      </c>
      <c r="AR216" s="301">
        <f t="shared" ref="AR216:BS216" si="142">SUM(AR217:AR226)</f>
        <v>226012.5</v>
      </c>
      <c r="AS216" s="301">
        <f t="shared" si="142"/>
        <v>226012.5</v>
      </c>
      <c r="AT216" s="301">
        <f t="shared" si="142"/>
        <v>226012.5</v>
      </c>
      <c r="AU216" s="301">
        <f t="shared" si="142"/>
        <v>226012.5</v>
      </c>
      <c r="AV216" s="301">
        <f t="shared" si="142"/>
        <v>0</v>
      </c>
      <c r="AW216" s="301">
        <f t="shared" si="142"/>
        <v>0</v>
      </c>
      <c r="AX216" s="301">
        <f t="shared" si="142"/>
        <v>0</v>
      </c>
      <c r="AY216" s="301">
        <f t="shared" si="142"/>
        <v>0</v>
      </c>
      <c r="AZ216" s="301">
        <f t="shared" si="142"/>
        <v>0</v>
      </c>
      <c r="BA216" s="301">
        <f t="shared" si="142"/>
        <v>0</v>
      </c>
      <c r="BB216" s="301">
        <f t="shared" si="142"/>
        <v>0</v>
      </c>
      <c r="BC216" s="301">
        <f t="shared" si="142"/>
        <v>0</v>
      </c>
      <c r="BD216" s="301">
        <f t="shared" si="142"/>
        <v>0</v>
      </c>
      <c r="BE216" s="301">
        <f t="shared" si="142"/>
        <v>0</v>
      </c>
      <c r="BF216" s="301">
        <f t="shared" si="142"/>
        <v>0</v>
      </c>
      <c r="BG216" s="301">
        <f t="shared" si="142"/>
        <v>0</v>
      </c>
      <c r="BH216" s="301">
        <f t="shared" si="142"/>
        <v>0</v>
      </c>
      <c r="BI216" s="301">
        <f t="shared" si="142"/>
        <v>0</v>
      </c>
      <c r="BJ216" s="301">
        <f t="shared" si="142"/>
        <v>0</v>
      </c>
      <c r="BK216" s="301">
        <f t="shared" si="142"/>
        <v>0</v>
      </c>
      <c r="BL216" s="301">
        <f t="shared" si="142"/>
        <v>0</v>
      </c>
      <c r="BM216" s="301">
        <f t="shared" si="142"/>
        <v>0</v>
      </c>
      <c r="BN216" s="301">
        <f t="shared" si="142"/>
        <v>0</v>
      </c>
      <c r="BO216" s="301">
        <f t="shared" si="142"/>
        <v>0</v>
      </c>
      <c r="BP216" s="301">
        <f t="shared" si="142"/>
        <v>0</v>
      </c>
      <c r="BQ216" s="301">
        <f t="shared" si="142"/>
        <v>0</v>
      </c>
      <c r="BR216" s="301">
        <f t="shared" si="142"/>
        <v>0</v>
      </c>
      <c r="BS216" s="301">
        <f t="shared" si="142"/>
        <v>0</v>
      </c>
    </row>
    <row r="217" spans="2:73" s="80" customFormat="1" outlineLevel="2">
      <c r="B217" s="367" t="str">
        <f>'7. INPUT O&amp;N UC'!D444</f>
        <v>O&amp;N UC-7.4-Item #1</v>
      </c>
      <c r="C217" s="203" t="str">
        <f>'7. INPUT O&amp;N UC'!F444</f>
        <v>Revenues from seling real time data to third parties</v>
      </c>
      <c r="D217"/>
      <c r="E217" s="297">
        <f t="shared" si="135"/>
        <v>0</v>
      </c>
      <c r="F217" s="297">
        <f t="shared" si="136"/>
        <v>0</v>
      </c>
      <c r="G217" s="297">
        <f t="shared" si="137"/>
        <v>0</v>
      </c>
      <c r="H217" s="297">
        <f t="shared" si="138"/>
        <v>0</v>
      </c>
      <c r="I217" s="297">
        <f t="shared" si="139"/>
        <v>0</v>
      </c>
      <c r="J217" s="297">
        <f t="shared" si="140"/>
        <v>0</v>
      </c>
      <c r="K217"/>
      <c r="L217" s="297">
        <f>L$80*'7. INPUT O&amp;N UC'!$M444*'7. INPUT O&amp;N UC'!$O444</f>
        <v>0</v>
      </c>
      <c r="M217" s="297">
        <f>M$80*'7. INPUT O&amp;N UC'!$M444*'7. INPUT O&amp;N UC'!$O444</f>
        <v>0</v>
      </c>
      <c r="N217" s="297">
        <f>N$80*'7. INPUT O&amp;N UC'!$M444*'7. INPUT O&amp;N UC'!$O444</f>
        <v>0</v>
      </c>
      <c r="O217" s="297">
        <f>O$80*'7. INPUT O&amp;N UC'!$M444*'7. INPUT O&amp;N UC'!$O444</f>
        <v>0</v>
      </c>
      <c r="P217" s="297">
        <f>P$80*'7. INPUT O&amp;N UC'!$M444*'7. INPUT O&amp;N UC'!$O444</f>
        <v>0</v>
      </c>
      <c r="Q217" s="297">
        <f>Q$80*'7. INPUT O&amp;N UC'!$M444*'7. INPUT O&amp;N UC'!$O444</f>
        <v>0</v>
      </c>
      <c r="R217" s="297">
        <f>R$80*'7. INPUT O&amp;N UC'!$M444*'7. INPUT O&amp;N UC'!$O444</f>
        <v>0</v>
      </c>
      <c r="S217" s="297">
        <f>S$80*'7. INPUT O&amp;N UC'!$M444*'7. INPUT O&amp;N UC'!$O444</f>
        <v>0</v>
      </c>
      <c r="T217" s="297">
        <f>T$80*'7. INPUT O&amp;N UC'!$M444*'7. INPUT O&amp;N UC'!$O444</f>
        <v>0</v>
      </c>
      <c r="U217" s="297">
        <f>U$80*'7. INPUT O&amp;N UC'!$M444*'7. INPUT O&amp;N UC'!$O444</f>
        <v>0</v>
      </c>
      <c r="V217" s="297">
        <f>V$80*'7. INPUT O&amp;N UC'!$M444*'7. INPUT O&amp;N UC'!$O444</f>
        <v>0</v>
      </c>
      <c r="W217" s="297">
        <f>W$80*'7. INPUT O&amp;N UC'!$M444*'7. INPUT O&amp;N UC'!$O444</f>
        <v>0</v>
      </c>
      <c r="X217" s="297">
        <f>X$80*('7. INPUT O&amp;N UC'!$M444*(1+'7. INPUT O&amp;N UC'!$N444))*('7. INPUT O&amp;N UC'!$O444*(1+'7. INPUT O&amp;N UC'!$P444))</f>
        <v>0</v>
      </c>
      <c r="Y217" s="297">
        <f>Y$80*('7. INPUT O&amp;N UC'!$M444*(1+'7. INPUT O&amp;N UC'!$N444))*('7. INPUT O&amp;N UC'!$O444*(1+'7. INPUT O&amp;N UC'!$P444))</f>
        <v>0</v>
      </c>
      <c r="Z217" s="297">
        <f>Z$80*('7. INPUT O&amp;N UC'!$M444*(1+'7. INPUT O&amp;N UC'!$N444))*('7. INPUT O&amp;N UC'!$O444*(1+'7. INPUT O&amp;N UC'!$P444))</f>
        <v>0</v>
      </c>
      <c r="AA217" s="297">
        <f>AA$80*('7. INPUT O&amp;N UC'!$M444*(1+'7. INPUT O&amp;N UC'!$N444))*('7. INPUT O&amp;N UC'!$O444*(1+'7. INPUT O&amp;N UC'!$P444))</f>
        <v>0</v>
      </c>
      <c r="AB217" s="297">
        <f>AB$80*('7. INPUT O&amp;N UC'!$M444*(1+'7. INPUT O&amp;N UC'!$N444))*('7. INPUT O&amp;N UC'!$O444*(1+'7. INPUT O&amp;N UC'!$P444))</f>
        <v>0</v>
      </c>
      <c r="AC217" s="297">
        <f>AC$80*('7. INPUT O&amp;N UC'!$M444*(1+'7. INPUT O&amp;N UC'!$N444))*('7. INPUT O&amp;N UC'!$O444*(1+'7. INPUT O&amp;N UC'!$P444))</f>
        <v>0</v>
      </c>
      <c r="AD217" s="297">
        <f>AD$80*('7. INPUT O&amp;N UC'!$M444*(1+'7. INPUT O&amp;N UC'!$N444))*('7. INPUT O&amp;N UC'!$O444*(1+'7. INPUT O&amp;N UC'!$P444))</f>
        <v>0</v>
      </c>
      <c r="AE217" s="297">
        <f>AE$80*('7. INPUT O&amp;N UC'!$M444*(1+'7. INPUT O&amp;N UC'!$N444))*('7. INPUT O&amp;N UC'!$O444*(1+'7. INPUT O&amp;N UC'!$P444))</f>
        <v>0</v>
      </c>
      <c r="AF217" s="297">
        <f>AF$80*('7. INPUT O&amp;N UC'!$M444*(1+'7. INPUT O&amp;N UC'!$N444))*('7. INPUT O&amp;N UC'!$O444*(1+'7. INPUT O&amp;N UC'!$P444))</f>
        <v>0</v>
      </c>
      <c r="AG217" s="297">
        <f>AG$80*('7. INPUT O&amp;N UC'!$M444*(1+'7. INPUT O&amp;N UC'!$N444))*('7. INPUT O&amp;N UC'!$O444*(1+'7. INPUT O&amp;N UC'!$P444))</f>
        <v>0</v>
      </c>
      <c r="AH217" s="297">
        <f>AH$80*('7. INPUT O&amp;N UC'!$M444*(1+'7. INPUT O&amp;N UC'!$N444))*('7. INPUT O&amp;N UC'!$O444*(1+'7. INPUT O&amp;N UC'!$P444))</f>
        <v>0</v>
      </c>
      <c r="AI217" s="297">
        <f>AI$80*('7. INPUT O&amp;N UC'!$M444*(1+'7. INPUT O&amp;N UC'!$N444))*('7. INPUT O&amp;N UC'!$O444*(1+'7. INPUT O&amp;N UC'!$P444))</f>
        <v>0</v>
      </c>
      <c r="AJ217" s="297">
        <f>AJ$80*('7. INPUT O&amp;N UC'!$M444*(1+'7. INPUT O&amp;N UC'!$N444)^2)*('7. INPUT O&amp;N UC'!$O444*(1+'7. INPUT O&amp;N UC'!$P444)^2)</f>
        <v>0</v>
      </c>
      <c r="AK217" s="297">
        <f>AK$80*('7. INPUT O&amp;N UC'!$M444*(1+'7. INPUT O&amp;N UC'!$N444)^2)*('7. INPUT O&amp;N UC'!$O444*(1+'7. INPUT O&amp;N UC'!$P444)^2)</f>
        <v>0</v>
      </c>
      <c r="AL217" s="297">
        <f>AL$80*('7. INPUT O&amp;N UC'!$M444*(1+'7. INPUT O&amp;N UC'!$N444)^2)*('7. INPUT O&amp;N UC'!$O444*(1+'7. INPUT O&amp;N UC'!$P444)^2)</f>
        <v>0</v>
      </c>
      <c r="AM217" s="297">
        <f>AM$80*('7. INPUT O&amp;N UC'!$M444*(1+'7. INPUT O&amp;N UC'!$N444)^2)*('7. INPUT O&amp;N UC'!$O444*(1+'7. INPUT O&amp;N UC'!$P444)^2)</f>
        <v>0</v>
      </c>
      <c r="AN217" s="297">
        <f>AN$80*('7. INPUT O&amp;N UC'!$M444*(1+'7. INPUT O&amp;N UC'!$N444)^2)*('7. INPUT O&amp;N UC'!$O444*(1+'7. INPUT O&amp;N UC'!$P444)^2)</f>
        <v>0</v>
      </c>
      <c r="AO217" s="297">
        <f>AO$80*('7. INPUT O&amp;N UC'!$M444*(1+'7. INPUT O&amp;N UC'!$N444)^2)*('7. INPUT O&amp;N UC'!$O444*(1+'7. INPUT O&amp;N UC'!$P444)^2)</f>
        <v>0</v>
      </c>
      <c r="AP217" s="297">
        <f>AP$80*('7. INPUT O&amp;N UC'!$M444*(1+'7. INPUT O&amp;N UC'!$N444)^2)*('7. INPUT O&amp;N UC'!$O444*(1+'7. INPUT O&amp;N UC'!$P444)^2)</f>
        <v>0</v>
      </c>
      <c r="AQ217" s="297">
        <f>AQ$80*('7. INPUT O&amp;N UC'!$M444*(1+'7. INPUT O&amp;N UC'!$N444)^2)*('7. INPUT O&amp;N UC'!$O444*(1+'7. INPUT O&amp;N UC'!$P444)^2)</f>
        <v>0</v>
      </c>
      <c r="AR217" s="297">
        <f>AR$80*('7. INPUT O&amp;N UC'!$M444*(1+'7. INPUT O&amp;N UC'!$N444)^2)*('7. INPUT O&amp;N UC'!$O444*(1+'7. INPUT O&amp;N UC'!$P444)^2)</f>
        <v>0</v>
      </c>
      <c r="AS217" s="297">
        <f>AS$80*('7. INPUT O&amp;N UC'!$M444*(1+'7. INPUT O&amp;N UC'!$N444)^2)*('7. INPUT O&amp;N UC'!$O444*(1+'7. INPUT O&amp;N UC'!$P444)^2)</f>
        <v>0</v>
      </c>
      <c r="AT217" s="297">
        <f>AT$80*('7. INPUT O&amp;N UC'!$M444*(1+'7. INPUT O&amp;N UC'!$N444)^2)*('7. INPUT O&amp;N UC'!$O444*(1+'7. INPUT O&amp;N UC'!$P444)^2)</f>
        <v>0</v>
      </c>
      <c r="AU217" s="297">
        <f>AU$80*('7. INPUT O&amp;N UC'!$M444*(1+'7. INPUT O&amp;N UC'!$N444)^2)*('7. INPUT O&amp;N UC'!$O444*(1+'7. INPUT O&amp;N UC'!$P444)^2)</f>
        <v>0</v>
      </c>
      <c r="AV217" s="297">
        <f>AV$80*('7. INPUT O&amp;N UC'!$M444*(1+'7. INPUT O&amp;N UC'!$N444)^3)*('7. INPUT O&amp;N UC'!$O444*(1+'7. INPUT O&amp;N UC'!$P444)^3)</f>
        <v>0</v>
      </c>
      <c r="AW217" s="297">
        <f>AW$80*('7. INPUT O&amp;N UC'!$M444*(1+'7. INPUT O&amp;N UC'!$N444)^3)*('7. INPUT O&amp;N UC'!$O444*(1+'7. INPUT O&amp;N UC'!$P444)^3)</f>
        <v>0</v>
      </c>
      <c r="AX217" s="297">
        <f>AX$80*('7. INPUT O&amp;N UC'!$M444*(1+'7. INPUT O&amp;N UC'!$N444)^3)*('7. INPUT O&amp;N UC'!$O444*(1+'7. INPUT O&amp;N UC'!$P444)^3)</f>
        <v>0</v>
      </c>
      <c r="AY217" s="297">
        <f>AY$80*('7. INPUT O&amp;N UC'!$M444*(1+'7. INPUT O&amp;N UC'!$N444)^3)*('7. INPUT O&amp;N UC'!$O444*(1+'7. INPUT O&amp;N UC'!$P444)^3)</f>
        <v>0</v>
      </c>
      <c r="AZ217" s="297">
        <f>AZ$80*('7. INPUT O&amp;N UC'!$M444*(1+'7. INPUT O&amp;N UC'!$N444)^3)*('7. INPUT O&amp;N UC'!$O444*(1+'7. INPUT O&amp;N UC'!$P444)^3)</f>
        <v>0</v>
      </c>
      <c r="BA217" s="297">
        <f>BA$80*('7. INPUT O&amp;N UC'!$M444*(1+'7. INPUT O&amp;N UC'!$N444)^3)*('7. INPUT O&amp;N UC'!$O444*(1+'7. INPUT O&amp;N UC'!$P444)^3)</f>
        <v>0</v>
      </c>
      <c r="BB217" s="297">
        <f>BB$80*('7. INPUT O&amp;N UC'!$M444*(1+'7. INPUT O&amp;N UC'!$N444)^3)*('7. INPUT O&amp;N UC'!$O444*(1+'7. INPUT O&amp;N UC'!$P444)^3)</f>
        <v>0</v>
      </c>
      <c r="BC217" s="297">
        <f>BC$80*('7. INPUT O&amp;N UC'!$M444*(1+'7. INPUT O&amp;N UC'!$N444)^3)*('7. INPUT O&amp;N UC'!$O444*(1+'7. INPUT O&amp;N UC'!$P444)^3)</f>
        <v>0</v>
      </c>
      <c r="BD217" s="297">
        <f>BD$80*('7. INPUT O&amp;N UC'!$M444*(1+'7. INPUT O&amp;N UC'!$N444)^3)*('7. INPUT O&amp;N UC'!$O444*(1+'7. INPUT O&amp;N UC'!$P444)^3)</f>
        <v>0</v>
      </c>
      <c r="BE217" s="297">
        <f>BE$80*('7. INPUT O&amp;N UC'!$M444*(1+'7. INPUT O&amp;N UC'!$N444)^3)*('7. INPUT O&amp;N UC'!$O444*(1+'7. INPUT O&amp;N UC'!$P444)^3)</f>
        <v>0</v>
      </c>
      <c r="BF217" s="297">
        <f>BF$80*('7. INPUT O&amp;N UC'!$M444*(1+'7. INPUT O&amp;N UC'!$N444)^3)*('7. INPUT O&amp;N UC'!$O444*(1+'7. INPUT O&amp;N UC'!$P444)^3)</f>
        <v>0</v>
      </c>
      <c r="BG217" s="297">
        <f>BG$80*('7. INPUT O&amp;N UC'!$M444*(1+'7. INPUT O&amp;N UC'!$N444)^3)*('7. INPUT O&amp;N UC'!$O444*(1+'7. INPUT O&amp;N UC'!$P444)^3)</f>
        <v>0</v>
      </c>
      <c r="BH217" s="297">
        <f>BH$80*('7. INPUT O&amp;N UC'!$M444*(1+'7. INPUT O&amp;N UC'!$N444)^4)*('7. INPUT O&amp;N UC'!$O444*(1+'7. INPUT O&amp;N UC'!$P444)^4)</f>
        <v>0</v>
      </c>
      <c r="BI217" s="297">
        <f>BI$80*('7. INPUT O&amp;N UC'!$M444*(1+'7. INPUT O&amp;N UC'!$N444)^4)*('7. INPUT O&amp;N UC'!$O444*(1+'7. INPUT O&amp;N UC'!$P444)^4)</f>
        <v>0</v>
      </c>
      <c r="BJ217" s="297">
        <f>BJ$80*('7. INPUT O&amp;N UC'!$M444*(1+'7. INPUT O&amp;N UC'!$N444)^4)*('7. INPUT O&amp;N UC'!$O444*(1+'7. INPUT O&amp;N UC'!$P444)^4)</f>
        <v>0</v>
      </c>
      <c r="BK217" s="297">
        <f>BK$80*('7. INPUT O&amp;N UC'!$M444*(1+'7. INPUT O&amp;N UC'!$N444)^4)*('7. INPUT O&amp;N UC'!$O444*(1+'7. INPUT O&amp;N UC'!$P444)^4)</f>
        <v>0</v>
      </c>
      <c r="BL217" s="297">
        <f>BL$80*('7. INPUT O&amp;N UC'!$M444*(1+'7. INPUT O&amp;N UC'!$N444)^4)*('7. INPUT O&amp;N UC'!$O444*(1+'7. INPUT O&amp;N UC'!$P444)^4)</f>
        <v>0</v>
      </c>
      <c r="BM217" s="297">
        <f>BM$80*('7. INPUT O&amp;N UC'!$M444*(1+'7. INPUT O&amp;N UC'!$N444)^4)*('7. INPUT O&amp;N UC'!$O444*(1+'7. INPUT O&amp;N UC'!$P444)^4)</f>
        <v>0</v>
      </c>
      <c r="BN217" s="297">
        <f>BN$80*('7. INPUT O&amp;N UC'!$M444*(1+'7. INPUT O&amp;N UC'!$N444)^4)*('7. INPUT O&amp;N UC'!$O444*(1+'7. INPUT O&amp;N UC'!$P444)^4)</f>
        <v>0</v>
      </c>
      <c r="BO217" s="297">
        <f>BO$80*('7. INPUT O&amp;N UC'!$M444*(1+'7. INPUT O&amp;N UC'!$N444)^4)*('7. INPUT O&amp;N UC'!$O444*(1+'7. INPUT O&amp;N UC'!$P444)^4)</f>
        <v>0</v>
      </c>
      <c r="BP217" s="297">
        <f>BP$80*('7. INPUT O&amp;N UC'!$M444*(1+'7. INPUT O&amp;N UC'!$N444)^4)*('7. INPUT O&amp;N UC'!$O444*(1+'7. INPUT O&amp;N UC'!$P444)^4)</f>
        <v>0</v>
      </c>
      <c r="BQ217" s="297">
        <f>BQ$80*('7. INPUT O&amp;N UC'!$M444*(1+'7. INPUT O&amp;N UC'!$N444)^4)*('7. INPUT O&amp;N UC'!$O444*(1+'7. INPUT O&amp;N UC'!$P444)^4)</f>
        <v>0</v>
      </c>
      <c r="BR217" s="297">
        <f>BR$80*('7. INPUT O&amp;N UC'!$M444*(1+'7. INPUT O&amp;N UC'!$N444)^4)*('7. INPUT O&amp;N UC'!$O444*(1+'7. INPUT O&amp;N UC'!$P444)^4)</f>
        <v>0</v>
      </c>
      <c r="BS217" s="297">
        <f>BS$80*('7. INPUT O&amp;N UC'!$M444*(1+'7. INPUT O&amp;N UC'!$N444)^4)*('7. INPUT O&amp;N UC'!$O444*(1+'7. INPUT O&amp;N UC'!$P444)^4)</f>
        <v>0</v>
      </c>
      <c r="BU217" s="80" t="s">
        <v>406</v>
      </c>
    </row>
    <row r="218" spans="2:73" s="80" customFormat="1" outlineLevel="2">
      <c r="B218" s="367" t="str">
        <f>'7. INPUT O&amp;N UC'!D445</f>
        <v>O&amp;N UC-7.4-Item #2</v>
      </c>
      <c r="C218" s="203" t="str">
        <f>'7. INPUT O&amp;N UC'!F445</f>
        <v>Tax revenues from additional spent by non local park visitors</v>
      </c>
      <c r="D218"/>
      <c r="E218" s="297">
        <f t="shared" si="135"/>
        <v>928050</v>
      </c>
      <c r="F218" s="297">
        <f t="shared" si="136"/>
        <v>45000</v>
      </c>
      <c r="G218" s="297">
        <f t="shared" si="137"/>
        <v>420000</v>
      </c>
      <c r="H218" s="297">
        <f t="shared" si="138"/>
        <v>463050</v>
      </c>
      <c r="I218" s="297">
        <f t="shared" si="139"/>
        <v>0</v>
      </c>
      <c r="J218" s="297">
        <f t="shared" si="140"/>
        <v>0</v>
      </c>
      <c r="K218"/>
      <c r="L218" s="297">
        <f>L$80*'7. INPUT O&amp;N UC'!$M445*'7. INPUT O&amp;N UC'!$O445</f>
        <v>0</v>
      </c>
      <c r="M218" s="297">
        <f>M$80*'7. INPUT O&amp;N UC'!$M445*'7. INPUT O&amp;N UC'!$O445</f>
        <v>0</v>
      </c>
      <c r="N218" s="297">
        <f>N$80*'7. INPUT O&amp;N UC'!$M445*'7. INPUT O&amp;N UC'!$O445</f>
        <v>0</v>
      </c>
      <c r="O218" s="297">
        <f>O$80*'7. INPUT O&amp;N UC'!$M445*'7. INPUT O&amp;N UC'!$O445</f>
        <v>0</v>
      </c>
      <c r="P218" s="297">
        <f>P$80*'7. INPUT O&amp;N UC'!$M445*'7. INPUT O&amp;N UC'!$O445</f>
        <v>0</v>
      </c>
      <c r="Q218" s="297">
        <f>Q$80*'7. INPUT O&amp;N UC'!$M445*'7. INPUT O&amp;N UC'!$O445</f>
        <v>0</v>
      </c>
      <c r="R218" s="297">
        <f>R$80*'7. INPUT O&amp;N UC'!$M445*'7. INPUT O&amp;N UC'!$O445</f>
        <v>0</v>
      </c>
      <c r="S218" s="297">
        <f>S$80*'7. INPUT O&amp;N UC'!$M445*'7. INPUT O&amp;N UC'!$O445</f>
        <v>5000</v>
      </c>
      <c r="T218" s="297">
        <f>T$80*'7. INPUT O&amp;N UC'!$M445*'7. INPUT O&amp;N UC'!$O445</f>
        <v>5000</v>
      </c>
      <c r="U218" s="297">
        <f>U$80*'7. INPUT O&amp;N UC'!$M445*'7. INPUT O&amp;N UC'!$O445</f>
        <v>10000</v>
      </c>
      <c r="V218" s="297">
        <f>V$80*'7. INPUT O&amp;N UC'!$M445*'7. INPUT O&amp;N UC'!$O445</f>
        <v>10000</v>
      </c>
      <c r="W218" s="297">
        <f>W$80*'7. INPUT O&amp;N UC'!$M445*'7. INPUT O&amp;N UC'!$O445</f>
        <v>14999.999999999998</v>
      </c>
      <c r="X218" s="297">
        <f>X$80*('7. INPUT O&amp;N UC'!$M445*(1+'7. INPUT O&amp;N UC'!$N445))*('7. INPUT O&amp;N UC'!$O445*(1+'7. INPUT O&amp;N UC'!$P445))</f>
        <v>15750</v>
      </c>
      <c r="Y218" s="297">
        <f>Y$80*('7. INPUT O&amp;N UC'!$M445*(1+'7. INPUT O&amp;N UC'!$N445))*('7. INPUT O&amp;N UC'!$O445*(1+'7. INPUT O&amp;N UC'!$P445))</f>
        <v>36750</v>
      </c>
      <c r="Z218" s="297">
        <f>Z$80*('7. INPUT O&amp;N UC'!$M445*(1+'7. INPUT O&amp;N UC'!$N445))*('7. INPUT O&amp;N UC'!$O445*(1+'7. INPUT O&amp;N UC'!$P445))</f>
        <v>36750</v>
      </c>
      <c r="AA218" s="297">
        <f>AA$80*('7. INPUT O&amp;N UC'!$M445*(1+'7. INPUT O&amp;N UC'!$N445))*('7. INPUT O&amp;N UC'!$O445*(1+'7. INPUT O&amp;N UC'!$P445))</f>
        <v>36750</v>
      </c>
      <c r="AB218" s="297">
        <f>AB$80*('7. INPUT O&amp;N UC'!$M445*(1+'7. INPUT O&amp;N UC'!$N445))*('7. INPUT O&amp;N UC'!$O445*(1+'7. INPUT O&amp;N UC'!$P445))</f>
        <v>36750</v>
      </c>
      <c r="AC218" s="297">
        <f>AC$80*('7. INPUT O&amp;N UC'!$M445*(1+'7. INPUT O&amp;N UC'!$N445))*('7. INPUT O&amp;N UC'!$O445*(1+'7. INPUT O&amp;N UC'!$P445))</f>
        <v>36750</v>
      </c>
      <c r="AD218" s="297">
        <f>AD$80*('7. INPUT O&amp;N UC'!$M445*(1+'7. INPUT O&amp;N UC'!$N445))*('7. INPUT O&amp;N UC'!$O445*(1+'7. INPUT O&amp;N UC'!$P445))</f>
        <v>36750</v>
      </c>
      <c r="AE218" s="297">
        <f>AE$80*('7. INPUT O&amp;N UC'!$M445*(1+'7. INPUT O&amp;N UC'!$N445))*('7. INPUT O&amp;N UC'!$O445*(1+'7. INPUT O&amp;N UC'!$P445))</f>
        <v>36750</v>
      </c>
      <c r="AF218" s="297">
        <f>AF$80*('7. INPUT O&amp;N UC'!$M445*(1+'7. INPUT O&amp;N UC'!$N445))*('7. INPUT O&amp;N UC'!$O445*(1+'7. INPUT O&amp;N UC'!$P445))</f>
        <v>36750</v>
      </c>
      <c r="AG218" s="297">
        <f>AG$80*('7. INPUT O&amp;N UC'!$M445*(1+'7. INPUT O&amp;N UC'!$N445))*('7. INPUT O&amp;N UC'!$O445*(1+'7. INPUT O&amp;N UC'!$P445))</f>
        <v>36750</v>
      </c>
      <c r="AH218" s="297">
        <f>AH$80*('7. INPUT O&amp;N UC'!$M445*(1+'7. INPUT O&amp;N UC'!$N445))*('7. INPUT O&amp;N UC'!$O445*(1+'7. INPUT O&amp;N UC'!$P445))</f>
        <v>36750</v>
      </c>
      <c r="AI218" s="297">
        <f>AI$80*('7. INPUT O&amp;N UC'!$M445*(1+'7. INPUT O&amp;N UC'!$N445))*('7. INPUT O&amp;N UC'!$O445*(1+'7. INPUT O&amp;N UC'!$P445))</f>
        <v>36750</v>
      </c>
      <c r="AJ218" s="297">
        <f>AJ$80*('7. INPUT O&amp;N UC'!$M445*(1+'7. INPUT O&amp;N UC'!$N445)^2)*('7. INPUT O&amp;N UC'!$O445*(1+'7. INPUT O&amp;N UC'!$P445)^2)</f>
        <v>38587.5</v>
      </c>
      <c r="AK218" s="297">
        <f>AK$80*('7. INPUT O&amp;N UC'!$M445*(1+'7. INPUT O&amp;N UC'!$N445)^2)*('7. INPUT O&amp;N UC'!$O445*(1+'7. INPUT O&amp;N UC'!$P445)^2)</f>
        <v>38587.5</v>
      </c>
      <c r="AL218" s="297">
        <f>AL$80*('7. INPUT O&amp;N UC'!$M445*(1+'7. INPUT O&amp;N UC'!$N445)^2)*('7. INPUT O&amp;N UC'!$O445*(1+'7. INPUT O&amp;N UC'!$P445)^2)</f>
        <v>38587.5</v>
      </c>
      <c r="AM218" s="297">
        <f>AM$80*('7. INPUT O&amp;N UC'!$M445*(1+'7. INPUT O&amp;N UC'!$N445)^2)*('7. INPUT O&amp;N UC'!$O445*(1+'7. INPUT O&amp;N UC'!$P445)^2)</f>
        <v>38587.5</v>
      </c>
      <c r="AN218" s="297">
        <f>AN$80*('7. INPUT O&amp;N UC'!$M445*(1+'7. INPUT O&amp;N UC'!$N445)^2)*('7. INPUT O&amp;N UC'!$O445*(1+'7. INPUT O&amp;N UC'!$P445)^2)</f>
        <v>38587.5</v>
      </c>
      <c r="AO218" s="297">
        <f>AO$80*('7. INPUT O&amp;N UC'!$M445*(1+'7. INPUT O&amp;N UC'!$N445)^2)*('7. INPUT O&amp;N UC'!$O445*(1+'7. INPUT O&amp;N UC'!$P445)^2)</f>
        <v>38587.5</v>
      </c>
      <c r="AP218" s="297">
        <f>AP$80*('7. INPUT O&amp;N UC'!$M445*(1+'7. INPUT O&amp;N UC'!$N445)^2)*('7. INPUT O&amp;N UC'!$O445*(1+'7. INPUT O&amp;N UC'!$P445)^2)</f>
        <v>38587.5</v>
      </c>
      <c r="AQ218" s="297">
        <f>AQ$80*('7. INPUT O&amp;N UC'!$M445*(1+'7. INPUT O&amp;N UC'!$N445)^2)*('7. INPUT O&amp;N UC'!$O445*(1+'7. INPUT O&amp;N UC'!$P445)^2)</f>
        <v>38587.5</v>
      </c>
      <c r="AR218" s="297">
        <f>AR$80*('7. INPUT O&amp;N UC'!$M445*(1+'7. INPUT O&amp;N UC'!$N445)^2)*('7. INPUT O&amp;N UC'!$O445*(1+'7. INPUT O&amp;N UC'!$P445)^2)</f>
        <v>38587.5</v>
      </c>
      <c r="AS218" s="297">
        <f>AS$80*('7. INPUT O&amp;N UC'!$M445*(1+'7. INPUT O&amp;N UC'!$N445)^2)*('7. INPUT O&amp;N UC'!$O445*(1+'7. INPUT O&amp;N UC'!$P445)^2)</f>
        <v>38587.5</v>
      </c>
      <c r="AT218" s="297">
        <f>AT$80*('7. INPUT O&amp;N UC'!$M445*(1+'7. INPUT O&amp;N UC'!$N445)^2)*('7. INPUT O&amp;N UC'!$O445*(1+'7. INPUT O&amp;N UC'!$P445)^2)</f>
        <v>38587.5</v>
      </c>
      <c r="AU218" s="297">
        <f>AU$80*('7. INPUT O&amp;N UC'!$M445*(1+'7. INPUT O&amp;N UC'!$N445)^2)*('7. INPUT O&amp;N UC'!$O445*(1+'7. INPUT O&amp;N UC'!$P445)^2)</f>
        <v>38587.5</v>
      </c>
      <c r="AV218" s="297">
        <f>AV$80*('7. INPUT O&amp;N UC'!$M445*(1+'7. INPUT O&amp;N UC'!$N445)^3)*('7. INPUT O&amp;N UC'!$O445*(1+'7. INPUT O&amp;N UC'!$P445)^3)</f>
        <v>0</v>
      </c>
      <c r="AW218" s="297">
        <f>AW$80*('7. INPUT O&amp;N UC'!$M445*(1+'7. INPUT O&amp;N UC'!$N445)^3)*('7. INPUT O&amp;N UC'!$O445*(1+'7. INPUT O&amp;N UC'!$P445)^3)</f>
        <v>0</v>
      </c>
      <c r="AX218" s="297">
        <f>AX$80*('7. INPUT O&amp;N UC'!$M445*(1+'7. INPUT O&amp;N UC'!$N445)^3)*('7. INPUT O&amp;N UC'!$O445*(1+'7. INPUT O&amp;N UC'!$P445)^3)</f>
        <v>0</v>
      </c>
      <c r="AY218" s="297">
        <f>AY$80*('7. INPUT O&amp;N UC'!$M445*(1+'7. INPUT O&amp;N UC'!$N445)^3)*('7. INPUT O&amp;N UC'!$O445*(1+'7. INPUT O&amp;N UC'!$P445)^3)</f>
        <v>0</v>
      </c>
      <c r="AZ218" s="297">
        <f>AZ$80*('7. INPUT O&amp;N UC'!$M445*(1+'7. INPUT O&amp;N UC'!$N445)^3)*('7. INPUT O&amp;N UC'!$O445*(1+'7. INPUT O&amp;N UC'!$P445)^3)</f>
        <v>0</v>
      </c>
      <c r="BA218" s="297">
        <f>BA$80*('7. INPUT O&amp;N UC'!$M445*(1+'7. INPUT O&amp;N UC'!$N445)^3)*('7. INPUT O&amp;N UC'!$O445*(1+'7. INPUT O&amp;N UC'!$P445)^3)</f>
        <v>0</v>
      </c>
      <c r="BB218" s="297">
        <f>BB$80*('7. INPUT O&amp;N UC'!$M445*(1+'7. INPUT O&amp;N UC'!$N445)^3)*('7. INPUT O&amp;N UC'!$O445*(1+'7. INPUT O&amp;N UC'!$P445)^3)</f>
        <v>0</v>
      </c>
      <c r="BC218" s="297">
        <f>BC$80*('7. INPUT O&amp;N UC'!$M445*(1+'7. INPUT O&amp;N UC'!$N445)^3)*('7. INPUT O&amp;N UC'!$O445*(1+'7. INPUT O&amp;N UC'!$P445)^3)</f>
        <v>0</v>
      </c>
      <c r="BD218" s="297">
        <f>BD$80*('7. INPUT O&amp;N UC'!$M445*(1+'7. INPUT O&amp;N UC'!$N445)^3)*('7. INPUT O&amp;N UC'!$O445*(1+'7. INPUT O&amp;N UC'!$P445)^3)</f>
        <v>0</v>
      </c>
      <c r="BE218" s="297">
        <f>BE$80*('7. INPUT O&amp;N UC'!$M445*(1+'7. INPUT O&amp;N UC'!$N445)^3)*('7. INPUT O&amp;N UC'!$O445*(1+'7. INPUT O&amp;N UC'!$P445)^3)</f>
        <v>0</v>
      </c>
      <c r="BF218" s="297">
        <f>BF$80*('7. INPUT O&amp;N UC'!$M445*(1+'7. INPUT O&amp;N UC'!$N445)^3)*('7. INPUT O&amp;N UC'!$O445*(1+'7. INPUT O&amp;N UC'!$P445)^3)</f>
        <v>0</v>
      </c>
      <c r="BG218" s="297">
        <f>BG$80*('7. INPUT O&amp;N UC'!$M445*(1+'7. INPUT O&amp;N UC'!$N445)^3)*('7. INPUT O&amp;N UC'!$O445*(1+'7. INPUT O&amp;N UC'!$P445)^3)</f>
        <v>0</v>
      </c>
      <c r="BH218" s="297">
        <f>BH$80*('7. INPUT O&amp;N UC'!$M445*(1+'7. INPUT O&amp;N UC'!$N445)^4)*('7. INPUT O&amp;N UC'!$O445*(1+'7. INPUT O&amp;N UC'!$P445)^4)</f>
        <v>0</v>
      </c>
      <c r="BI218" s="297">
        <f>BI$80*('7. INPUT O&amp;N UC'!$M445*(1+'7. INPUT O&amp;N UC'!$N445)^4)*('7. INPUT O&amp;N UC'!$O445*(1+'7. INPUT O&amp;N UC'!$P445)^4)</f>
        <v>0</v>
      </c>
      <c r="BJ218" s="297">
        <f>BJ$80*('7. INPUT O&amp;N UC'!$M445*(1+'7. INPUT O&amp;N UC'!$N445)^4)*('7. INPUT O&amp;N UC'!$O445*(1+'7. INPUT O&amp;N UC'!$P445)^4)</f>
        <v>0</v>
      </c>
      <c r="BK218" s="297">
        <f>BK$80*('7. INPUT O&amp;N UC'!$M445*(1+'7. INPUT O&amp;N UC'!$N445)^4)*('7. INPUT O&amp;N UC'!$O445*(1+'7. INPUT O&amp;N UC'!$P445)^4)</f>
        <v>0</v>
      </c>
      <c r="BL218" s="297">
        <f>BL$80*('7. INPUT O&amp;N UC'!$M445*(1+'7. INPUT O&amp;N UC'!$N445)^4)*('7. INPUT O&amp;N UC'!$O445*(1+'7. INPUT O&amp;N UC'!$P445)^4)</f>
        <v>0</v>
      </c>
      <c r="BM218" s="297">
        <f>BM$80*('7. INPUT O&amp;N UC'!$M445*(1+'7. INPUT O&amp;N UC'!$N445)^4)*('7. INPUT O&amp;N UC'!$O445*(1+'7. INPUT O&amp;N UC'!$P445)^4)</f>
        <v>0</v>
      </c>
      <c r="BN218" s="297">
        <f>BN$80*('7. INPUT O&amp;N UC'!$M445*(1+'7. INPUT O&amp;N UC'!$N445)^4)*('7. INPUT O&amp;N UC'!$O445*(1+'7. INPUT O&amp;N UC'!$P445)^4)</f>
        <v>0</v>
      </c>
      <c r="BO218" s="297">
        <f>BO$80*('7. INPUT O&amp;N UC'!$M445*(1+'7. INPUT O&amp;N UC'!$N445)^4)*('7. INPUT O&amp;N UC'!$O445*(1+'7. INPUT O&amp;N UC'!$P445)^4)</f>
        <v>0</v>
      </c>
      <c r="BP218" s="297">
        <f>BP$80*('7. INPUT O&amp;N UC'!$M445*(1+'7. INPUT O&amp;N UC'!$N445)^4)*('7. INPUT O&amp;N UC'!$O445*(1+'7. INPUT O&amp;N UC'!$P445)^4)</f>
        <v>0</v>
      </c>
      <c r="BQ218" s="297">
        <f>BQ$80*('7. INPUT O&amp;N UC'!$M445*(1+'7. INPUT O&amp;N UC'!$N445)^4)*('7. INPUT O&amp;N UC'!$O445*(1+'7. INPUT O&amp;N UC'!$P445)^4)</f>
        <v>0</v>
      </c>
      <c r="BR218" s="297">
        <f>BR$80*('7. INPUT O&amp;N UC'!$M445*(1+'7. INPUT O&amp;N UC'!$N445)^4)*('7. INPUT O&amp;N UC'!$O445*(1+'7. INPUT O&amp;N UC'!$P445)^4)</f>
        <v>0</v>
      </c>
      <c r="BS218" s="297">
        <f>BS$80*('7. INPUT O&amp;N UC'!$M445*(1+'7. INPUT O&amp;N UC'!$N445)^4)*('7. INPUT O&amp;N UC'!$O445*(1+'7. INPUT O&amp;N UC'!$P445)^4)</f>
        <v>0</v>
      </c>
      <c r="BU218" s="271" t="s">
        <v>407</v>
      </c>
    </row>
    <row r="219" spans="2:73" s="80" customFormat="1" outlineLevel="2">
      <c r="B219" s="367" t="str">
        <f>'7. INPUT O&amp;N UC'!D446</f>
        <v>O&amp;N UC-7.4-Item #3</v>
      </c>
      <c r="C219" s="203" t="str">
        <f>'7. INPUT O&amp;N UC'!F446</f>
        <v>Revenues generated by businesses from non local park visitors</v>
      </c>
      <c r="D219"/>
      <c r="E219" s="297">
        <f t="shared" si="135"/>
        <v>4507671.4285714291</v>
      </c>
      <c r="F219" s="297">
        <f t="shared" si="136"/>
        <v>218571.42857142852</v>
      </c>
      <c r="G219" s="297">
        <f t="shared" si="137"/>
        <v>2040000</v>
      </c>
      <c r="H219" s="297">
        <f t="shared" si="138"/>
        <v>2249100</v>
      </c>
      <c r="I219" s="297">
        <f t="shared" si="139"/>
        <v>0</v>
      </c>
      <c r="J219" s="297">
        <f t="shared" si="140"/>
        <v>0</v>
      </c>
      <c r="K219"/>
      <c r="L219" s="297">
        <f>L$80*'7. INPUT O&amp;N UC'!$M446*'7. INPUT O&amp;N UC'!$O446</f>
        <v>0</v>
      </c>
      <c r="M219" s="297">
        <f>M$80*'7. INPUT O&amp;N UC'!$M446*'7. INPUT O&amp;N UC'!$O446</f>
        <v>0</v>
      </c>
      <c r="N219" s="297">
        <f>N$80*'7. INPUT O&amp;N UC'!$M446*'7. INPUT O&amp;N UC'!$O446</f>
        <v>0</v>
      </c>
      <c r="O219" s="297">
        <f>O$80*'7. INPUT O&amp;N UC'!$M446*'7. INPUT O&amp;N UC'!$O446</f>
        <v>0</v>
      </c>
      <c r="P219" s="297">
        <f>P$80*'7. INPUT O&amp;N UC'!$M446*'7. INPUT O&amp;N UC'!$O446</f>
        <v>0</v>
      </c>
      <c r="Q219" s="297">
        <f>Q$80*'7. INPUT O&amp;N UC'!$M446*'7. INPUT O&amp;N UC'!$O446</f>
        <v>0</v>
      </c>
      <c r="R219" s="297">
        <f>R$80*'7. INPUT O&amp;N UC'!$M446*'7. INPUT O&amp;N UC'!$O446</f>
        <v>0</v>
      </c>
      <c r="S219" s="297">
        <f>S$80*'7. INPUT O&amp;N UC'!$M446*'7. INPUT O&amp;N UC'!$O446</f>
        <v>24285.714285714283</v>
      </c>
      <c r="T219" s="297">
        <f>T$80*'7. INPUT O&amp;N UC'!$M446*'7. INPUT O&amp;N UC'!$O446</f>
        <v>24285.714285714283</v>
      </c>
      <c r="U219" s="297">
        <f>U$80*'7. INPUT O&amp;N UC'!$M446*'7. INPUT O&amp;N UC'!$O446</f>
        <v>48571.428571428565</v>
      </c>
      <c r="V219" s="297">
        <f>V$80*'7. INPUT O&amp;N UC'!$M446*'7. INPUT O&amp;N UC'!$O446</f>
        <v>48571.428571428565</v>
      </c>
      <c r="W219" s="297">
        <f>W$80*'7. INPUT O&amp;N UC'!$M446*'7. INPUT O&amp;N UC'!$O446</f>
        <v>72857.142857142855</v>
      </c>
      <c r="X219" s="297">
        <f>X$80*('7. INPUT O&amp;N UC'!$M446*(1+'7. INPUT O&amp;N UC'!$N446))*('7. INPUT O&amp;N UC'!$O446*(1+'7. INPUT O&amp;N UC'!$P446))</f>
        <v>76500</v>
      </c>
      <c r="Y219" s="297">
        <f>Y$80*('7. INPUT O&amp;N UC'!$M446*(1+'7. INPUT O&amp;N UC'!$N446))*('7. INPUT O&amp;N UC'!$O446*(1+'7. INPUT O&amp;N UC'!$P446))</f>
        <v>178500</v>
      </c>
      <c r="Z219" s="297">
        <f>Z$80*('7. INPUT O&amp;N UC'!$M446*(1+'7. INPUT O&amp;N UC'!$N446))*('7. INPUT O&amp;N UC'!$O446*(1+'7. INPUT O&amp;N UC'!$P446))</f>
        <v>178500</v>
      </c>
      <c r="AA219" s="297">
        <f>AA$80*('7. INPUT O&amp;N UC'!$M446*(1+'7. INPUT O&amp;N UC'!$N446))*('7. INPUT O&amp;N UC'!$O446*(1+'7. INPUT O&amp;N UC'!$P446))</f>
        <v>178500</v>
      </c>
      <c r="AB219" s="297">
        <f>AB$80*('7. INPUT O&amp;N UC'!$M446*(1+'7. INPUT O&amp;N UC'!$N446))*('7. INPUT O&amp;N UC'!$O446*(1+'7. INPUT O&amp;N UC'!$P446))</f>
        <v>178500</v>
      </c>
      <c r="AC219" s="297">
        <f>AC$80*('7. INPUT O&amp;N UC'!$M446*(1+'7. INPUT O&amp;N UC'!$N446))*('7. INPUT O&amp;N UC'!$O446*(1+'7. INPUT O&amp;N UC'!$P446))</f>
        <v>178500</v>
      </c>
      <c r="AD219" s="297">
        <f>AD$80*('7. INPUT O&amp;N UC'!$M446*(1+'7. INPUT O&amp;N UC'!$N446))*('7. INPUT O&amp;N UC'!$O446*(1+'7. INPUT O&amp;N UC'!$P446))</f>
        <v>178500</v>
      </c>
      <c r="AE219" s="297">
        <f>AE$80*('7. INPUT O&amp;N UC'!$M446*(1+'7. INPUT O&amp;N UC'!$N446))*('7. INPUT O&amp;N UC'!$O446*(1+'7. INPUT O&amp;N UC'!$P446))</f>
        <v>178500</v>
      </c>
      <c r="AF219" s="297">
        <f>AF$80*('7. INPUT O&amp;N UC'!$M446*(1+'7. INPUT O&amp;N UC'!$N446))*('7. INPUT O&amp;N UC'!$O446*(1+'7. INPUT O&amp;N UC'!$P446))</f>
        <v>178500</v>
      </c>
      <c r="AG219" s="297">
        <f>AG$80*('7. INPUT O&amp;N UC'!$M446*(1+'7. INPUT O&amp;N UC'!$N446))*('7. INPUT O&amp;N UC'!$O446*(1+'7. INPUT O&amp;N UC'!$P446))</f>
        <v>178500</v>
      </c>
      <c r="AH219" s="297">
        <f>AH$80*('7. INPUT O&amp;N UC'!$M446*(1+'7. INPUT O&amp;N UC'!$N446))*('7. INPUT O&amp;N UC'!$O446*(1+'7. INPUT O&amp;N UC'!$P446))</f>
        <v>178500</v>
      </c>
      <c r="AI219" s="297">
        <f>AI$80*('7. INPUT O&amp;N UC'!$M446*(1+'7. INPUT O&amp;N UC'!$N446))*('7. INPUT O&amp;N UC'!$O446*(1+'7. INPUT O&amp;N UC'!$P446))</f>
        <v>178500</v>
      </c>
      <c r="AJ219" s="297">
        <f>AJ$80*('7. INPUT O&amp;N UC'!$M446*(1+'7. INPUT O&amp;N UC'!$N446)^2)*('7. INPUT O&amp;N UC'!$O446*(1+'7. INPUT O&amp;N UC'!$P446)^2)</f>
        <v>187425</v>
      </c>
      <c r="AK219" s="297">
        <f>AK$80*('7. INPUT O&amp;N UC'!$M446*(1+'7. INPUT O&amp;N UC'!$N446)^2)*('7. INPUT O&amp;N UC'!$O446*(1+'7. INPUT O&amp;N UC'!$P446)^2)</f>
        <v>187425</v>
      </c>
      <c r="AL219" s="297">
        <f>AL$80*('7. INPUT O&amp;N UC'!$M446*(1+'7. INPUT O&amp;N UC'!$N446)^2)*('7. INPUT O&amp;N UC'!$O446*(1+'7. INPUT O&amp;N UC'!$P446)^2)</f>
        <v>187425</v>
      </c>
      <c r="AM219" s="297">
        <f>AM$80*('7. INPUT O&amp;N UC'!$M446*(1+'7. INPUT O&amp;N UC'!$N446)^2)*('7. INPUT O&amp;N UC'!$O446*(1+'7. INPUT O&amp;N UC'!$P446)^2)</f>
        <v>187425</v>
      </c>
      <c r="AN219" s="297">
        <f>AN$80*('7. INPUT O&amp;N UC'!$M446*(1+'7. INPUT O&amp;N UC'!$N446)^2)*('7. INPUT O&amp;N UC'!$O446*(1+'7. INPUT O&amp;N UC'!$P446)^2)</f>
        <v>187425</v>
      </c>
      <c r="AO219" s="297">
        <f>AO$80*('7. INPUT O&amp;N UC'!$M446*(1+'7. INPUT O&amp;N UC'!$N446)^2)*('7. INPUT O&amp;N UC'!$O446*(1+'7. INPUT O&amp;N UC'!$P446)^2)</f>
        <v>187425</v>
      </c>
      <c r="AP219" s="297">
        <f>AP$80*('7. INPUT O&amp;N UC'!$M446*(1+'7. INPUT O&amp;N UC'!$N446)^2)*('7. INPUT O&amp;N UC'!$O446*(1+'7. INPUT O&amp;N UC'!$P446)^2)</f>
        <v>187425</v>
      </c>
      <c r="AQ219" s="297">
        <f>AQ$80*('7. INPUT O&amp;N UC'!$M446*(1+'7. INPUT O&amp;N UC'!$N446)^2)*('7. INPUT O&amp;N UC'!$O446*(1+'7. INPUT O&amp;N UC'!$P446)^2)</f>
        <v>187425</v>
      </c>
      <c r="AR219" s="297">
        <f>AR$80*('7. INPUT O&amp;N UC'!$M446*(1+'7. INPUT O&amp;N UC'!$N446)^2)*('7. INPUT O&amp;N UC'!$O446*(1+'7. INPUT O&amp;N UC'!$P446)^2)</f>
        <v>187425</v>
      </c>
      <c r="AS219" s="297">
        <f>AS$80*('7. INPUT O&amp;N UC'!$M446*(1+'7. INPUT O&amp;N UC'!$N446)^2)*('7. INPUT O&amp;N UC'!$O446*(1+'7. INPUT O&amp;N UC'!$P446)^2)</f>
        <v>187425</v>
      </c>
      <c r="AT219" s="297">
        <f>AT$80*('7. INPUT O&amp;N UC'!$M446*(1+'7. INPUT O&amp;N UC'!$N446)^2)*('7. INPUT O&amp;N UC'!$O446*(1+'7. INPUT O&amp;N UC'!$P446)^2)</f>
        <v>187425</v>
      </c>
      <c r="AU219" s="297">
        <f>AU$80*('7. INPUT O&amp;N UC'!$M446*(1+'7. INPUT O&amp;N UC'!$N446)^2)*('7. INPUT O&amp;N UC'!$O446*(1+'7. INPUT O&amp;N UC'!$P446)^2)</f>
        <v>187425</v>
      </c>
      <c r="AV219" s="297">
        <f>AV$80*('7. INPUT O&amp;N UC'!$M446*(1+'7. INPUT O&amp;N UC'!$N446)^3)*('7. INPUT O&amp;N UC'!$O446*(1+'7. INPUT O&amp;N UC'!$P446)^3)</f>
        <v>0</v>
      </c>
      <c r="AW219" s="297">
        <f>AW$80*('7. INPUT O&amp;N UC'!$M446*(1+'7. INPUT O&amp;N UC'!$N446)^3)*('7. INPUT O&amp;N UC'!$O446*(1+'7. INPUT O&amp;N UC'!$P446)^3)</f>
        <v>0</v>
      </c>
      <c r="AX219" s="297">
        <f>AX$80*('7. INPUT O&amp;N UC'!$M446*(1+'7. INPUT O&amp;N UC'!$N446)^3)*('7. INPUT O&amp;N UC'!$O446*(1+'7. INPUT O&amp;N UC'!$P446)^3)</f>
        <v>0</v>
      </c>
      <c r="AY219" s="297">
        <f>AY$80*('7. INPUT O&amp;N UC'!$M446*(1+'7. INPUT O&amp;N UC'!$N446)^3)*('7. INPUT O&amp;N UC'!$O446*(1+'7. INPUT O&amp;N UC'!$P446)^3)</f>
        <v>0</v>
      </c>
      <c r="AZ219" s="297">
        <f>AZ$80*('7. INPUT O&amp;N UC'!$M446*(1+'7. INPUT O&amp;N UC'!$N446)^3)*('7. INPUT O&amp;N UC'!$O446*(1+'7. INPUT O&amp;N UC'!$P446)^3)</f>
        <v>0</v>
      </c>
      <c r="BA219" s="297">
        <f>BA$80*('7. INPUT O&amp;N UC'!$M446*(1+'7. INPUT O&amp;N UC'!$N446)^3)*('7. INPUT O&amp;N UC'!$O446*(1+'7. INPUT O&amp;N UC'!$P446)^3)</f>
        <v>0</v>
      </c>
      <c r="BB219" s="297">
        <f>BB$80*('7. INPUT O&amp;N UC'!$M446*(1+'7. INPUT O&amp;N UC'!$N446)^3)*('7. INPUT O&amp;N UC'!$O446*(1+'7. INPUT O&amp;N UC'!$P446)^3)</f>
        <v>0</v>
      </c>
      <c r="BC219" s="297">
        <f>BC$80*('7. INPUT O&amp;N UC'!$M446*(1+'7. INPUT O&amp;N UC'!$N446)^3)*('7. INPUT O&amp;N UC'!$O446*(1+'7. INPUT O&amp;N UC'!$P446)^3)</f>
        <v>0</v>
      </c>
      <c r="BD219" s="297">
        <f>BD$80*('7. INPUT O&amp;N UC'!$M446*(1+'7. INPUT O&amp;N UC'!$N446)^3)*('7. INPUT O&amp;N UC'!$O446*(1+'7. INPUT O&amp;N UC'!$P446)^3)</f>
        <v>0</v>
      </c>
      <c r="BE219" s="297">
        <f>BE$80*('7. INPUT O&amp;N UC'!$M446*(1+'7. INPUT O&amp;N UC'!$N446)^3)*('7. INPUT O&amp;N UC'!$O446*(1+'7. INPUT O&amp;N UC'!$P446)^3)</f>
        <v>0</v>
      </c>
      <c r="BF219" s="297">
        <f>BF$80*('7. INPUT O&amp;N UC'!$M446*(1+'7. INPUT O&amp;N UC'!$N446)^3)*('7. INPUT O&amp;N UC'!$O446*(1+'7. INPUT O&amp;N UC'!$P446)^3)</f>
        <v>0</v>
      </c>
      <c r="BG219" s="297">
        <f>BG$80*('7. INPUT O&amp;N UC'!$M446*(1+'7. INPUT O&amp;N UC'!$N446)^3)*('7. INPUT O&amp;N UC'!$O446*(1+'7. INPUT O&amp;N UC'!$P446)^3)</f>
        <v>0</v>
      </c>
      <c r="BH219" s="297">
        <f>BH$80*('7. INPUT O&amp;N UC'!$M446*(1+'7. INPUT O&amp;N UC'!$N446)^4)*('7. INPUT O&amp;N UC'!$O446*(1+'7. INPUT O&amp;N UC'!$P446)^4)</f>
        <v>0</v>
      </c>
      <c r="BI219" s="297">
        <f>BI$80*('7. INPUT O&amp;N UC'!$M446*(1+'7. INPUT O&amp;N UC'!$N446)^4)*('7. INPUT O&amp;N UC'!$O446*(1+'7. INPUT O&amp;N UC'!$P446)^4)</f>
        <v>0</v>
      </c>
      <c r="BJ219" s="297">
        <f>BJ$80*('7. INPUT O&amp;N UC'!$M446*(1+'7. INPUT O&amp;N UC'!$N446)^4)*('7. INPUT O&amp;N UC'!$O446*(1+'7. INPUT O&amp;N UC'!$P446)^4)</f>
        <v>0</v>
      </c>
      <c r="BK219" s="297">
        <f>BK$80*('7. INPUT O&amp;N UC'!$M446*(1+'7. INPUT O&amp;N UC'!$N446)^4)*('7. INPUT O&amp;N UC'!$O446*(1+'7. INPUT O&amp;N UC'!$P446)^4)</f>
        <v>0</v>
      </c>
      <c r="BL219" s="297">
        <f>BL$80*('7. INPUT O&amp;N UC'!$M446*(1+'7. INPUT O&amp;N UC'!$N446)^4)*('7. INPUT O&amp;N UC'!$O446*(1+'7. INPUT O&amp;N UC'!$P446)^4)</f>
        <v>0</v>
      </c>
      <c r="BM219" s="297">
        <f>BM$80*('7. INPUT O&amp;N UC'!$M446*(1+'7. INPUT O&amp;N UC'!$N446)^4)*('7. INPUT O&amp;N UC'!$O446*(1+'7. INPUT O&amp;N UC'!$P446)^4)</f>
        <v>0</v>
      </c>
      <c r="BN219" s="297">
        <f>BN$80*('7. INPUT O&amp;N UC'!$M446*(1+'7. INPUT O&amp;N UC'!$N446)^4)*('7. INPUT O&amp;N UC'!$O446*(1+'7. INPUT O&amp;N UC'!$P446)^4)</f>
        <v>0</v>
      </c>
      <c r="BO219" s="297">
        <f>BO$80*('7. INPUT O&amp;N UC'!$M446*(1+'7. INPUT O&amp;N UC'!$N446)^4)*('7. INPUT O&amp;N UC'!$O446*(1+'7. INPUT O&amp;N UC'!$P446)^4)</f>
        <v>0</v>
      </c>
      <c r="BP219" s="297">
        <f>BP$80*('7. INPUT O&amp;N UC'!$M446*(1+'7. INPUT O&amp;N UC'!$N446)^4)*('7. INPUT O&amp;N UC'!$O446*(1+'7. INPUT O&amp;N UC'!$P446)^4)</f>
        <v>0</v>
      </c>
      <c r="BQ219" s="297">
        <f>BQ$80*('7. INPUT O&amp;N UC'!$M446*(1+'7. INPUT O&amp;N UC'!$N446)^4)*('7. INPUT O&amp;N UC'!$O446*(1+'7. INPUT O&amp;N UC'!$P446)^4)</f>
        <v>0</v>
      </c>
      <c r="BR219" s="297">
        <f>BR$80*('7. INPUT O&amp;N UC'!$M446*(1+'7. INPUT O&amp;N UC'!$N446)^4)*('7. INPUT O&amp;N UC'!$O446*(1+'7. INPUT O&amp;N UC'!$P446)^4)</f>
        <v>0</v>
      </c>
      <c r="BS219" s="297">
        <f>BS$80*('7. INPUT O&amp;N UC'!$M446*(1+'7. INPUT O&amp;N UC'!$N446)^4)*('7. INPUT O&amp;N UC'!$O446*(1+'7. INPUT O&amp;N UC'!$P446)^4)</f>
        <v>0</v>
      </c>
    </row>
    <row r="220" spans="2:73" s="80" customFormat="1" outlineLevel="2">
      <c r="B220" s="367" t="str">
        <f>'7. INPUT O&amp;N UC'!D447</f>
        <v>O&amp;N UC-7.4-Item #4</v>
      </c>
      <c r="C220" s="203">
        <f>'7. INPUT O&amp;N UC'!F447</f>
        <v>0</v>
      </c>
      <c r="D220"/>
      <c r="E220" s="297">
        <f t="shared" si="135"/>
        <v>0</v>
      </c>
      <c r="F220" s="297">
        <f t="shared" si="136"/>
        <v>0</v>
      </c>
      <c r="G220" s="297">
        <f t="shared" si="137"/>
        <v>0</v>
      </c>
      <c r="H220" s="297">
        <f t="shared" si="138"/>
        <v>0</v>
      </c>
      <c r="I220" s="297">
        <f t="shared" si="139"/>
        <v>0</v>
      </c>
      <c r="J220" s="297">
        <f t="shared" si="140"/>
        <v>0</v>
      </c>
      <c r="K220"/>
      <c r="L220" s="297">
        <f>L$80*'7. INPUT O&amp;N UC'!$M447*'7. INPUT O&amp;N UC'!$O447</f>
        <v>0</v>
      </c>
      <c r="M220" s="297">
        <f>M$80*'7. INPUT O&amp;N UC'!$M447*'7. INPUT O&amp;N UC'!$O447</f>
        <v>0</v>
      </c>
      <c r="N220" s="297">
        <f>N$80*'7. INPUT O&amp;N UC'!$M447*'7. INPUT O&amp;N UC'!$O447</f>
        <v>0</v>
      </c>
      <c r="O220" s="297">
        <f>O$80*'7. INPUT O&amp;N UC'!$M447*'7. INPUT O&amp;N UC'!$O447</f>
        <v>0</v>
      </c>
      <c r="P220" s="297">
        <f>P$80*'7. INPUT O&amp;N UC'!$M447*'7. INPUT O&amp;N UC'!$O447</f>
        <v>0</v>
      </c>
      <c r="Q220" s="297">
        <f>Q$80*'7. INPUT O&amp;N UC'!$M447*'7. INPUT O&amp;N UC'!$O447</f>
        <v>0</v>
      </c>
      <c r="R220" s="297">
        <f>R$80*'7. INPUT O&amp;N UC'!$M447*'7. INPUT O&amp;N UC'!$O447</f>
        <v>0</v>
      </c>
      <c r="S220" s="297">
        <f>S$80*'7. INPUT O&amp;N UC'!$M447*'7. INPUT O&amp;N UC'!$O447</f>
        <v>0</v>
      </c>
      <c r="T220" s="297">
        <f>T$80*'7. INPUT O&amp;N UC'!$M447*'7. INPUT O&amp;N UC'!$O447</f>
        <v>0</v>
      </c>
      <c r="U220" s="297">
        <f>U$80*'7. INPUT O&amp;N UC'!$M447*'7. INPUT O&amp;N UC'!$O447</f>
        <v>0</v>
      </c>
      <c r="V220" s="297">
        <f>V$80*'7. INPUT O&amp;N UC'!$M447*'7. INPUT O&amp;N UC'!$O447</f>
        <v>0</v>
      </c>
      <c r="W220" s="297">
        <f>W$80*'7. INPUT O&amp;N UC'!$M447*'7. INPUT O&amp;N UC'!$O447</f>
        <v>0</v>
      </c>
      <c r="X220" s="297">
        <f>X$80*('7. INPUT O&amp;N UC'!$M447*(1+'7. INPUT O&amp;N UC'!$N447))*('7. INPUT O&amp;N UC'!$O447*(1+'7. INPUT O&amp;N UC'!$P447))</f>
        <v>0</v>
      </c>
      <c r="Y220" s="297">
        <f>Y$80*('7. INPUT O&amp;N UC'!$M447*(1+'7. INPUT O&amp;N UC'!$N447))*('7. INPUT O&amp;N UC'!$O447*(1+'7. INPUT O&amp;N UC'!$P447))</f>
        <v>0</v>
      </c>
      <c r="Z220" s="297">
        <f>Z$80*('7. INPUT O&amp;N UC'!$M447*(1+'7. INPUT O&amp;N UC'!$N447))*('7. INPUT O&amp;N UC'!$O447*(1+'7. INPUT O&amp;N UC'!$P447))</f>
        <v>0</v>
      </c>
      <c r="AA220" s="297">
        <f>AA$80*('7. INPUT O&amp;N UC'!$M447*(1+'7. INPUT O&amp;N UC'!$N447))*('7. INPUT O&amp;N UC'!$O447*(1+'7. INPUT O&amp;N UC'!$P447))</f>
        <v>0</v>
      </c>
      <c r="AB220" s="297">
        <f>AB$80*('7. INPUT O&amp;N UC'!$M447*(1+'7. INPUT O&amp;N UC'!$N447))*('7. INPUT O&amp;N UC'!$O447*(1+'7. INPUT O&amp;N UC'!$P447))</f>
        <v>0</v>
      </c>
      <c r="AC220" s="297">
        <f>AC$80*('7. INPUT O&amp;N UC'!$M447*(1+'7. INPUT O&amp;N UC'!$N447))*('7. INPUT O&amp;N UC'!$O447*(1+'7. INPUT O&amp;N UC'!$P447))</f>
        <v>0</v>
      </c>
      <c r="AD220" s="297">
        <f>AD$80*('7. INPUT O&amp;N UC'!$M447*(1+'7. INPUT O&amp;N UC'!$N447))*('7. INPUT O&amp;N UC'!$O447*(1+'7. INPUT O&amp;N UC'!$P447))</f>
        <v>0</v>
      </c>
      <c r="AE220" s="297">
        <f>AE$80*('7. INPUT O&amp;N UC'!$M447*(1+'7. INPUT O&amp;N UC'!$N447))*('7. INPUT O&amp;N UC'!$O447*(1+'7. INPUT O&amp;N UC'!$P447))</f>
        <v>0</v>
      </c>
      <c r="AF220" s="297">
        <f>AF$80*('7. INPUT O&amp;N UC'!$M447*(1+'7. INPUT O&amp;N UC'!$N447))*('7. INPUT O&amp;N UC'!$O447*(1+'7. INPUT O&amp;N UC'!$P447))</f>
        <v>0</v>
      </c>
      <c r="AG220" s="297">
        <f>AG$80*('7. INPUT O&amp;N UC'!$M447*(1+'7. INPUT O&amp;N UC'!$N447))*('7. INPUT O&amp;N UC'!$O447*(1+'7. INPUT O&amp;N UC'!$P447))</f>
        <v>0</v>
      </c>
      <c r="AH220" s="297">
        <f>AH$80*('7. INPUT O&amp;N UC'!$M447*(1+'7. INPUT O&amp;N UC'!$N447))*('7. INPUT O&amp;N UC'!$O447*(1+'7. INPUT O&amp;N UC'!$P447))</f>
        <v>0</v>
      </c>
      <c r="AI220" s="297">
        <f>AI$80*('7. INPUT O&amp;N UC'!$M447*(1+'7. INPUT O&amp;N UC'!$N447))*('7. INPUT O&amp;N UC'!$O447*(1+'7. INPUT O&amp;N UC'!$P447))</f>
        <v>0</v>
      </c>
      <c r="AJ220" s="297">
        <f>AJ$80*('7. INPUT O&amp;N UC'!$M447*(1+'7. INPUT O&amp;N UC'!$N447)^2)*('7. INPUT O&amp;N UC'!$O447*(1+'7. INPUT O&amp;N UC'!$P447)^2)</f>
        <v>0</v>
      </c>
      <c r="AK220" s="297">
        <f>AK$80*('7. INPUT O&amp;N UC'!$M447*(1+'7. INPUT O&amp;N UC'!$N447)^2)*('7. INPUT O&amp;N UC'!$O447*(1+'7. INPUT O&amp;N UC'!$P447)^2)</f>
        <v>0</v>
      </c>
      <c r="AL220" s="297">
        <f>AL$80*('7. INPUT O&amp;N UC'!$M447*(1+'7. INPUT O&amp;N UC'!$N447)^2)*('7. INPUT O&amp;N UC'!$O447*(1+'7. INPUT O&amp;N UC'!$P447)^2)</f>
        <v>0</v>
      </c>
      <c r="AM220" s="297">
        <f>AM$80*('7. INPUT O&amp;N UC'!$M447*(1+'7. INPUT O&amp;N UC'!$N447)^2)*('7. INPUT O&amp;N UC'!$O447*(1+'7. INPUT O&amp;N UC'!$P447)^2)</f>
        <v>0</v>
      </c>
      <c r="AN220" s="297">
        <f>AN$80*('7. INPUT O&amp;N UC'!$M447*(1+'7. INPUT O&amp;N UC'!$N447)^2)*('7. INPUT O&amp;N UC'!$O447*(1+'7. INPUT O&amp;N UC'!$P447)^2)</f>
        <v>0</v>
      </c>
      <c r="AO220" s="297">
        <f>AO$80*('7. INPUT O&amp;N UC'!$M447*(1+'7. INPUT O&amp;N UC'!$N447)^2)*('7. INPUT O&amp;N UC'!$O447*(1+'7. INPUT O&amp;N UC'!$P447)^2)</f>
        <v>0</v>
      </c>
      <c r="AP220" s="297">
        <f>AP$80*('7. INPUT O&amp;N UC'!$M447*(1+'7. INPUT O&amp;N UC'!$N447)^2)*('7. INPUT O&amp;N UC'!$O447*(1+'7. INPUT O&amp;N UC'!$P447)^2)</f>
        <v>0</v>
      </c>
      <c r="AQ220" s="297">
        <f>AQ$80*('7. INPUT O&amp;N UC'!$M447*(1+'7. INPUT O&amp;N UC'!$N447)^2)*('7. INPUT O&amp;N UC'!$O447*(1+'7. INPUT O&amp;N UC'!$P447)^2)</f>
        <v>0</v>
      </c>
      <c r="AR220" s="297">
        <f>AR$80*('7. INPUT O&amp;N UC'!$M447*(1+'7. INPUT O&amp;N UC'!$N447)^2)*('7. INPUT O&amp;N UC'!$O447*(1+'7. INPUT O&amp;N UC'!$P447)^2)</f>
        <v>0</v>
      </c>
      <c r="AS220" s="297">
        <f>AS$80*('7. INPUT O&amp;N UC'!$M447*(1+'7. INPUT O&amp;N UC'!$N447)^2)*('7. INPUT O&amp;N UC'!$O447*(1+'7. INPUT O&amp;N UC'!$P447)^2)</f>
        <v>0</v>
      </c>
      <c r="AT220" s="297">
        <f>AT$80*('7. INPUT O&amp;N UC'!$M447*(1+'7. INPUT O&amp;N UC'!$N447)^2)*('7. INPUT O&amp;N UC'!$O447*(1+'7. INPUT O&amp;N UC'!$P447)^2)</f>
        <v>0</v>
      </c>
      <c r="AU220" s="297">
        <f>AU$80*('7. INPUT O&amp;N UC'!$M447*(1+'7. INPUT O&amp;N UC'!$N447)^2)*('7. INPUT O&amp;N UC'!$O447*(1+'7. INPUT O&amp;N UC'!$P447)^2)</f>
        <v>0</v>
      </c>
      <c r="AV220" s="297">
        <f>AV$80*('7. INPUT O&amp;N UC'!$M447*(1+'7. INPUT O&amp;N UC'!$N447)^3)*('7. INPUT O&amp;N UC'!$O447*(1+'7. INPUT O&amp;N UC'!$P447)^3)</f>
        <v>0</v>
      </c>
      <c r="AW220" s="297">
        <f>AW$80*('7. INPUT O&amp;N UC'!$M447*(1+'7. INPUT O&amp;N UC'!$N447)^3)*('7. INPUT O&amp;N UC'!$O447*(1+'7. INPUT O&amp;N UC'!$P447)^3)</f>
        <v>0</v>
      </c>
      <c r="AX220" s="297">
        <f>AX$80*('7. INPUT O&amp;N UC'!$M447*(1+'7. INPUT O&amp;N UC'!$N447)^3)*('7. INPUT O&amp;N UC'!$O447*(1+'7. INPUT O&amp;N UC'!$P447)^3)</f>
        <v>0</v>
      </c>
      <c r="AY220" s="297">
        <f>AY$80*('7. INPUT O&amp;N UC'!$M447*(1+'7. INPUT O&amp;N UC'!$N447)^3)*('7. INPUT O&amp;N UC'!$O447*(1+'7. INPUT O&amp;N UC'!$P447)^3)</f>
        <v>0</v>
      </c>
      <c r="AZ220" s="297">
        <f>AZ$80*('7. INPUT O&amp;N UC'!$M447*(1+'7. INPUT O&amp;N UC'!$N447)^3)*('7. INPUT O&amp;N UC'!$O447*(1+'7. INPUT O&amp;N UC'!$P447)^3)</f>
        <v>0</v>
      </c>
      <c r="BA220" s="297">
        <f>BA$80*('7. INPUT O&amp;N UC'!$M447*(1+'7. INPUT O&amp;N UC'!$N447)^3)*('7. INPUT O&amp;N UC'!$O447*(1+'7. INPUT O&amp;N UC'!$P447)^3)</f>
        <v>0</v>
      </c>
      <c r="BB220" s="297">
        <f>BB$80*('7. INPUT O&amp;N UC'!$M447*(1+'7. INPUT O&amp;N UC'!$N447)^3)*('7. INPUT O&amp;N UC'!$O447*(1+'7. INPUT O&amp;N UC'!$P447)^3)</f>
        <v>0</v>
      </c>
      <c r="BC220" s="297">
        <f>BC$80*('7. INPUT O&amp;N UC'!$M447*(1+'7. INPUT O&amp;N UC'!$N447)^3)*('7. INPUT O&amp;N UC'!$O447*(1+'7. INPUT O&amp;N UC'!$P447)^3)</f>
        <v>0</v>
      </c>
      <c r="BD220" s="297">
        <f>BD$80*('7. INPUT O&amp;N UC'!$M447*(1+'7. INPUT O&amp;N UC'!$N447)^3)*('7. INPUT O&amp;N UC'!$O447*(1+'7. INPUT O&amp;N UC'!$P447)^3)</f>
        <v>0</v>
      </c>
      <c r="BE220" s="297">
        <f>BE$80*('7. INPUT O&amp;N UC'!$M447*(1+'7. INPUT O&amp;N UC'!$N447)^3)*('7. INPUT O&amp;N UC'!$O447*(1+'7. INPUT O&amp;N UC'!$P447)^3)</f>
        <v>0</v>
      </c>
      <c r="BF220" s="297">
        <f>BF$80*('7. INPUT O&amp;N UC'!$M447*(1+'7. INPUT O&amp;N UC'!$N447)^3)*('7. INPUT O&amp;N UC'!$O447*(1+'7. INPUT O&amp;N UC'!$P447)^3)</f>
        <v>0</v>
      </c>
      <c r="BG220" s="297">
        <f>BG$80*('7. INPUT O&amp;N UC'!$M447*(1+'7. INPUT O&amp;N UC'!$N447)^3)*('7. INPUT O&amp;N UC'!$O447*(1+'7. INPUT O&amp;N UC'!$P447)^3)</f>
        <v>0</v>
      </c>
      <c r="BH220" s="297">
        <f>BH$80*('7. INPUT O&amp;N UC'!$M447*(1+'7. INPUT O&amp;N UC'!$N447)^4)*('7. INPUT O&amp;N UC'!$O447*(1+'7. INPUT O&amp;N UC'!$P447)^4)</f>
        <v>0</v>
      </c>
      <c r="BI220" s="297">
        <f>BI$80*('7. INPUT O&amp;N UC'!$M447*(1+'7. INPUT O&amp;N UC'!$N447)^4)*('7. INPUT O&amp;N UC'!$O447*(1+'7. INPUT O&amp;N UC'!$P447)^4)</f>
        <v>0</v>
      </c>
      <c r="BJ220" s="297">
        <f>BJ$80*('7. INPUT O&amp;N UC'!$M447*(1+'7. INPUT O&amp;N UC'!$N447)^4)*('7. INPUT O&amp;N UC'!$O447*(1+'7. INPUT O&amp;N UC'!$P447)^4)</f>
        <v>0</v>
      </c>
      <c r="BK220" s="297">
        <f>BK$80*('7. INPUT O&amp;N UC'!$M447*(1+'7. INPUT O&amp;N UC'!$N447)^4)*('7. INPUT O&amp;N UC'!$O447*(1+'7. INPUT O&amp;N UC'!$P447)^4)</f>
        <v>0</v>
      </c>
      <c r="BL220" s="297">
        <f>BL$80*('7. INPUT O&amp;N UC'!$M447*(1+'7. INPUT O&amp;N UC'!$N447)^4)*('7. INPUT O&amp;N UC'!$O447*(1+'7. INPUT O&amp;N UC'!$P447)^4)</f>
        <v>0</v>
      </c>
      <c r="BM220" s="297">
        <f>BM$80*('7. INPUT O&amp;N UC'!$M447*(1+'7. INPUT O&amp;N UC'!$N447)^4)*('7. INPUT O&amp;N UC'!$O447*(1+'7. INPUT O&amp;N UC'!$P447)^4)</f>
        <v>0</v>
      </c>
      <c r="BN220" s="297">
        <f>BN$80*('7. INPUT O&amp;N UC'!$M447*(1+'7. INPUT O&amp;N UC'!$N447)^4)*('7. INPUT O&amp;N UC'!$O447*(1+'7. INPUT O&amp;N UC'!$P447)^4)</f>
        <v>0</v>
      </c>
      <c r="BO220" s="297">
        <f>BO$80*('7. INPUT O&amp;N UC'!$M447*(1+'7. INPUT O&amp;N UC'!$N447)^4)*('7. INPUT O&amp;N UC'!$O447*(1+'7. INPUT O&amp;N UC'!$P447)^4)</f>
        <v>0</v>
      </c>
      <c r="BP220" s="297">
        <f>BP$80*('7. INPUT O&amp;N UC'!$M447*(1+'7. INPUT O&amp;N UC'!$N447)^4)*('7. INPUT O&amp;N UC'!$O447*(1+'7. INPUT O&amp;N UC'!$P447)^4)</f>
        <v>0</v>
      </c>
      <c r="BQ220" s="297">
        <f>BQ$80*('7. INPUT O&amp;N UC'!$M447*(1+'7. INPUT O&amp;N UC'!$N447)^4)*('7. INPUT O&amp;N UC'!$O447*(1+'7. INPUT O&amp;N UC'!$P447)^4)</f>
        <v>0</v>
      </c>
      <c r="BR220" s="297">
        <f>BR$80*('7. INPUT O&amp;N UC'!$M447*(1+'7. INPUT O&amp;N UC'!$N447)^4)*('7. INPUT O&amp;N UC'!$O447*(1+'7. INPUT O&amp;N UC'!$P447)^4)</f>
        <v>0</v>
      </c>
      <c r="BS220" s="297">
        <f>BS$80*('7. INPUT O&amp;N UC'!$M447*(1+'7. INPUT O&amp;N UC'!$N447)^4)*('7. INPUT O&amp;N UC'!$O447*(1+'7. INPUT O&amp;N UC'!$P447)^4)</f>
        <v>0</v>
      </c>
    </row>
    <row r="221" spans="2:73" s="80" customFormat="1" outlineLevel="2">
      <c r="B221" s="367" t="str">
        <f>'7. INPUT O&amp;N UC'!D448</f>
        <v>O&amp;N UC-7.4-Item #5</v>
      </c>
      <c r="C221" s="203">
        <f>'7. INPUT O&amp;N UC'!F448</f>
        <v>0</v>
      </c>
      <c r="D221"/>
      <c r="E221" s="297">
        <f t="shared" si="135"/>
        <v>0</v>
      </c>
      <c r="F221" s="297">
        <f t="shared" si="136"/>
        <v>0</v>
      </c>
      <c r="G221" s="297">
        <f t="shared" si="137"/>
        <v>0</v>
      </c>
      <c r="H221" s="297">
        <f t="shared" si="138"/>
        <v>0</v>
      </c>
      <c r="I221" s="297">
        <f t="shared" si="139"/>
        <v>0</v>
      </c>
      <c r="J221" s="297">
        <f t="shared" si="140"/>
        <v>0</v>
      </c>
      <c r="K221"/>
      <c r="L221" s="297">
        <f>L$80*'7. INPUT O&amp;N UC'!$M448*'7. INPUT O&amp;N UC'!$O448</f>
        <v>0</v>
      </c>
      <c r="M221" s="297">
        <f>M$80*'7. INPUT O&amp;N UC'!$M448*'7. INPUT O&amp;N UC'!$O448</f>
        <v>0</v>
      </c>
      <c r="N221" s="297">
        <f>N$80*'7. INPUT O&amp;N UC'!$M448*'7. INPUT O&amp;N UC'!$O448</f>
        <v>0</v>
      </c>
      <c r="O221" s="297">
        <f>O$80*'7. INPUT O&amp;N UC'!$M448*'7. INPUT O&amp;N UC'!$O448</f>
        <v>0</v>
      </c>
      <c r="P221" s="297">
        <f>P$80*'7. INPUT O&amp;N UC'!$M448*'7. INPUT O&amp;N UC'!$O448</f>
        <v>0</v>
      </c>
      <c r="Q221" s="297">
        <f>Q$80*'7. INPUT O&amp;N UC'!$M448*'7. INPUT O&amp;N UC'!$O448</f>
        <v>0</v>
      </c>
      <c r="R221" s="297">
        <f>R$80*'7. INPUT O&amp;N UC'!$M448*'7. INPUT O&amp;N UC'!$O448</f>
        <v>0</v>
      </c>
      <c r="S221" s="297">
        <f>S$80*'7. INPUT O&amp;N UC'!$M448*'7. INPUT O&amp;N UC'!$O448</f>
        <v>0</v>
      </c>
      <c r="T221" s="297">
        <f>T$80*'7. INPUT O&amp;N UC'!$M448*'7. INPUT O&amp;N UC'!$O448</f>
        <v>0</v>
      </c>
      <c r="U221" s="297">
        <f>U$80*'7. INPUT O&amp;N UC'!$M448*'7. INPUT O&amp;N UC'!$O448</f>
        <v>0</v>
      </c>
      <c r="V221" s="297">
        <f>V$80*'7. INPUT O&amp;N UC'!$M448*'7. INPUT O&amp;N UC'!$O448</f>
        <v>0</v>
      </c>
      <c r="W221" s="297">
        <f>W$80*'7. INPUT O&amp;N UC'!$M448*'7. INPUT O&amp;N UC'!$O448</f>
        <v>0</v>
      </c>
      <c r="X221" s="297">
        <f>X$80*('7. INPUT O&amp;N UC'!$M448*(1+'7. INPUT O&amp;N UC'!$N448))*('7. INPUT O&amp;N UC'!$O448*(1+'7. INPUT O&amp;N UC'!$P448))</f>
        <v>0</v>
      </c>
      <c r="Y221" s="297">
        <f>Y$80*('7. INPUT O&amp;N UC'!$M448*(1+'7. INPUT O&amp;N UC'!$N448))*('7. INPUT O&amp;N UC'!$O448*(1+'7. INPUT O&amp;N UC'!$P448))</f>
        <v>0</v>
      </c>
      <c r="Z221" s="297">
        <f>Z$80*('7. INPUT O&amp;N UC'!$M448*(1+'7. INPUT O&amp;N UC'!$N448))*('7. INPUT O&amp;N UC'!$O448*(1+'7. INPUT O&amp;N UC'!$P448))</f>
        <v>0</v>
      </c>
      <c r="AA221" s="297">
        <f>AA$80*('7. INPUT O&amp;N UC'!$M448*(1+'7. INPUT O&amp;N UC'!$N448))*('7. INPUT O&amp;N UC'!$O448*(1+'7. INPUT O&amp;N UC'!$P448))</f>
        <v>0</v>
      </c>
      <c r="AB221" s="297">
        <f>AB$80*('7. INPUT O&amp;N UC'!$M448*(1+'7. INPUT O&amp;N UC'!$N448))*('7. INPUT O&amp;N UC'!$O448*(1+'7. INPUT O&amp;N UC'!$P448))</f>
        <v>0</v>
      </c>
      <c r="AC221" s="297">
        <f>AC$80*('7. INPUT O&amp;N UC'!$M448*(1+'7. INPUT O&amp;N UC'!$N448))*('7. INPUT O&amp;N UC'!$O448*(1+'7. INPUT O&amp;N UC'!$P448))</f>
        <v>0</v>
      </c>
      <c r="AD221" s="297">
        <f>AD$80*('7. INPUT O&amp;N UC'!$M448*(1+'7. INPUT O&amp;N UC'!$N448))*('7. INPUT O&amp;N UC'!$O448*(1+'7. INPUT O&amp;N UC'!$P448))</f>
        <v>0</v>
      </c>
      <c r="AE221" s="297">
        <f>AE$80*('7. INPUT O&amp;N UC'!$M448*(1+'7. INPUT O&amp;N UC'!$N448))*('7. INPUT O&amp;N UC'!$O448*(1+'7. INPUT O&amp;N UC'!$P448))</f>
        <v>0</v>
      </c>
      <c r="AF221" s="297">
        <f>AF$80*('7. INPUT O&amp;N UC'!$M448*(1+'7. INPUT O&amp;N UC'!$N448))*('7. INPUT O&amp;N UC'!$O448*(1+'7. INPUT O&amp;N UC'!$P448))</f>
        <v>0</v>
      </c>
      <c r="AG221" s="297">
        <f>AG$80*('7. INPUT O&amp;N UC'!$M448*(1+'7. INPUT O&amp;N UC'!$N448))*('7. INPUT O&amp;N UC'!$O448*(1+'7. INPUT O&amp;N UC'!$P448))</f>
        <v>0</v>
      </c>
      <c r="AH221" s="297">
        <f>AH$80*('7. INPUT O&amp;N UC'!$M448*(1+'7. INPUT O&amp;N UC'!$N448))*('7. INPUT O&amp;N UC'!$O448*(1+'7. INPUT O&amp;N UC'!$P448))</f>
        <v>0</v>
      </c>
      <c r="AI221" s="297">
        <f>AI$80*('7. INPUT O&amp;N UC'!$M448*(1+'7. INPUT O&amp;N UC'!$N448))*('7. INPUT O&amp;N UC'!$O448*(1+'7. INPUT O&amp;N UC'!$P448))</f>
        <v>0</v>
      </c>
      <c r="AJ221" s="297">
        <f>AJ$80*('7. INPUT O&amp;N UC'!$M448*(1+'7. INPUT O&amp;N UC'!$N448)^2)*('7. INPUT O&amp;N UC'!$O448*(1+'7. INPUT O&amp;N UC'!$P448)^2)</f>
        <v>0</v>
      </c>
      <c r="AK221" s="297">
        <f>AK$80*('7. INPUT O&amp;N UC'!$M448*(1+'7. INPUT O&amp;N UC'!$N448)^2)*('7. INPUT O&amp;N UC'!$O448*(1+'7. INPUT O&amp;N UC'!$P448)^2)</f>
        <v>0</v>
      </c>
      <c r="AL221" s="297">
        <f>AL$80*('7. INPUT O&amp;N UC'!$M448*(1+'7. INPUT O&amp;N UC'!$N448)^2)*('7. INPUT O&amp;N UC'!$O448*(1+'7. INPUT O&amp;N UC'!$P448)^2)</f>
        <v>0</v>
      </c>
      <c r="AM221" s="297">
        <f>AM$80*('7. INPUT O&amp;N UC'!$M448*(1+'7. INPUT O&amp;N UC'!$N448)^2)*('7. INPUT O&amp;N UC'!$O448*(1+'7. INPUT O&amp;N UC'!$P448)^2)</f>
        <v>0</v>
      </c>
      <c r="AN221" s="297">
        <f>AN$80*('7. INPUT O&amp;N UC'!$M448*(1+'7. INPUT O&amp;N UC'!$N448)^2)*('7. INPUT O&amp;N UC'!$O448*(1+'7. INPUT O&amp;N UC'!$P448)^2)</f>
        <v>0</v>
      </c>
      <c r="AO221" s="297">
        <f>AO$80*('7. INPUT O&amp;N UC'!$M448*(1+'7. INPUT O&amp;N UC'!$N448)^2)*('7. INPUT O&amp;N UC'!$O448*(1+'7. INPUT O&amp;N UC'!$P448)^2)</f>
        <v>0</v>
      </c>
      <c r="AP221" s="297">
        <f>AP$80*('7. INPUT O&amp;N UC'!$M448*(1+'7. INPUT O&amp;N UC'!$N448)^2)*('7. INPUT O&amp;N UC'!$O448*(1+'7. INPUT O&amp;N UC'!$P448)^2)</f>
        <v>0</v>
      </c>
      <c r="AQ221" s="297">
        <f>AQ$80*('7. INPUT O&amp;N UC'!$M448*(1+'7. INPUT O&amp;N UC'!$N448)^2)*('7. INPUT O&amp;N UC'!$O448*(1+'7. INPUT O&amp;N UC'!$P448)^2)</f>
        <v>0</v>
      </c>
      <c r="AR221" s="297">
        <f>AR$80*('7. INPUT O&amp;N UC'!$M448*(1+'7. INPUT O&amp;N UC'!$N448)^2)*('7. INPUT O&amp;N UC'!$O448*(1+'7. INPUT O&amp;N UC'!$P448)^2)</f>
        <v>0</v>
      </c>
      <c r="AS221" s="297">
        <f>AS$80*('7. INPUT O&amp;N UC'!$M448*(1+'7. INPUT O&amp;N UC'!$N448)^2)*('7. INPUT O&amp;N UC'!$O448*(1+'7. INPUT O&amp;N UC'!$P448)^2)</f>
        <v>0</v>
      </c>
      <c r="AT221" s="297">
        <f>AT$80*('7. INPUT O&amp;N UC'!$M448*(1+'7. INPUT O&amp;N UC'!$N448)^2)*('7. INPUT O&amp;N UC'!$O448*(1+'7. INPUT O&amp;N UC'!$P448)^2)</f>
        <v>0</v>
      </c>
      <c r="AU221" s="297">
        <f>AU$80*('7. INPUT O&amp;N UC'!$M448*(1+'7. INPUT O&amp;N UC'!$N448)^2)*('7. INPUT O&amp;N UC'!$O448*(1+'7. INPUT O&amp;N UC'!$P448)^2)</f>
        <v>0</v>
      </c>
      <c r="AV221" s="297">
        <f>AV$80*('7. INPUT O&amp;N UC'!$M448*(1+'7. INPUT O&amp;N UC'!$N448)^3)*('7. INPUT O&amp;N UC'!$O448*(1+'7. INPUT O&amp;N UC'!$P448)^3)</f>
        <v>0</v>
      </c>
      <c r="AW221" s="297">
        <f>AW$80*('7. INPUT O&amp;N UC'!$M448*(1+'7. INPUT O&amp;N UC'!$N448)^3)*('7. INPUT O&amp;N UC'!$O448*(1+'7. INPUT O&amp;N UC'!$P448)^3)</f>
        <v>0</v>
      </c>
      <c r="AX221" s="297">
        <f>AX$80*('7. INPUT O&amp;N UC'!$M448*(1+'7. INPUT O&amp;N UC'!$N448)^3)*('7. INPUT O&amp;N UC'!$O448*(1+'7. INPUT O&amp;N UC'!$P448)^3)</f>
        <v>0</v>
      </c>
      <c r="AY221" s="297">
        <f>AY$80*('7. INPUT O&amp;N UC'!$M448*(1+'7. INPUT O&amp;N UC'!$N448)^3)*('7. INPUT O&amp;N UC'!$O448*(1+'7. INPUT O&amp;N UC'!$P448)^3)</f>
        <v>0</v>
      </c>
      <c r="AZ221" s="297">
        <f>AZ$80*('7. INPUT O&amp;N UC'!$M448*(1+'7. INPUT O&amp;N UC'!$N448)^3)*('7. INPUT O&amp;N UC'!$O448*(1+'7. INPUT O&amp;N UC'!$P448)^3)</f>
        <v>0</v>
      </c>
      <c r="BA221" s="297">
        <f>BA$80*('7. INPUT O&amp;N UC'!$M448*(1+'7. INPUT O&amp;N UC'!$N448)^3)*('7. INPUT O&amp;N UC'!$O448*(1+'7. INPUT O&amp;N UC'!$P448)^3)</f>
        <v>0</v>
      </c>
      <c r="BB221" s="297">
        <f>BB$80*('7. INPUT O&amp;N UC'!$M448*(1+'7. INPUT O&amp;N UC'!$N448)^3)*('7. INPUT O&amp;N UC'!$O448*(1+'7. INPUT O&amp;N UC'!$P448)^3)</f>
        <v>0</v>
      </c>
      <c r="BC221" s="297">
        <f>BC$80*('7. INPUT O&amp;N UC'!$M448*(1+'7. INPUT O&amp;N UC'!$N448)^3)*('7. INPUT O&amp;N UC'!$O448*(1+'7. INPUT O&amp;N UC'!$P448)^3)</f>
        <v>0</v>
      </c>
      <c r="BD221" s="297">
        <f>BD$80*('7. INPUT O&amp;N UC'!$M448*(1+'7. INPUT O&amp;N UC'!$N448)^3)*('7. INPUT O&amp;N UC'!$O448*(1+'7. INPUT O&amp;N UC'!$P448)^3)</f>
        <v>0</v>
      </c>
      <c r="BE221" s="297">
        <f>BE$80*('7. INPUT O&amp;N UC'!$M448*(1+'7. INPUT O&amp;N UC'!$N448)^3)*('7. INPUT O&amp;N UC'!$O448*(1+'7. INPUT O&amp;N UC'!$P448)^3)</f>
        <v>0</v>
      </c>
      <c r="BF221" s="297">
        <f>BF$80*('7. INPUT O&amp;N UC'!$M448*(1+'7. INPUT O&amp;N UC'!$N448)^3)*('7. INPUT O&amp;N UC'!$O448*(1+'7. INPUT O&amp;N UC'!$P448)^3)</f>
        <v>0</v>
      </c>
      <c r="BG221" s="297">
        <f>BG$80*('7. INPUT O&amp;N UC'!$M448*(1+'7. INPUT O&amp;N UC'!$N448)^3)*('7. INPUT O&amp;N UC'!$O448*(1+'7. INPUT O&amp;N UC'!$P448)^3)</f>
        <v>0</v>
      </c>
      <c r="BH221" s="297">
        <f>BH$80*('7. INPUT O&amp;N UC'!$M448*(1+'7. INPUT O&amp;N UC'!$N448)^4)*('7. INPUT O&amp;N UC'!$O448*(1+'7. INPUT O&amp;N UC'!$P448)^4)</f>
        <v>0</v>
      </c>
      <c r="BI221" s="297">
        <f>BI$80*('7. INPUT O&amp;N UC'!$M448*(1+'7. INPUT O&amp;N UC'!$N448)^4)*('7. INPUT O&amp;N UC'!$O448*(1+'7. INPUT O&amp;N UC'!$P448)^4)</f>
        <v>0</v>
      </c>
      <c r="BJ221" s="297">
        <f>BJ$80*('7. INPUT O&amp;N UC'!$M448*(1+'7. INPUT O&amp;N UC'!$N448)^4)*('7. INPUT O&amp;N UC'!$O448*(1+'7. INPUT O&amp;N UC'!$P448)^4)</f>
        <v>0</v>
      </c>
      <c r="BK221" s="297">
        <f>BK$80*('7. INPUT O&amp;N UC'!$M448*(1+'7. INPUT O&amp;N UC'!$N448)^4)*('7. INPUT O&amp;N UC'!$O448*(1+'7. INPUT O&amp;N UC'!$P448)^4)</f>
        <v>0</v>
      </c>
      <c r="BL221" s="297">
        <f>BL$80*('7. INPUT O&amp;N UC'!$M448*(1+'7. INPUT O&amp;N UC'!$N448)^4)*('7. INPUT O&amp;N UC'!$O448*(1+'7. INPUT O&amp;N UC'!$P448)^4)</f>
        <v>0</v>
      </c>
      <c r="BM221" s="297">
        <f>BM$80*('7. INPUT O&amp;N UC'!$M448*(1+'7. INPUT O&amp;N UC'!$N448)^4)*('7. INPUT O&amp;N UC'!$O448*(1+'7. INPUT O&amp;N UC'!$P448)^4)</f>
        <v>0</v>
      </c>
      <c r="BN221" s="297">
        <f>BN$80*('7. INPUT O&amp;N UC'!$M448*(1+'7. INPUT O&amp;N UC'!$N448)^4)*('7. INPUT O&amp;N UC'!$O448*(1+'7. INPUT O&amp;N UC'!$P448)^4)</f>
        <v>0</v>
      </c>
      <c r="BO221" s="297">
        <f>BO$80*('7. INPUT O&amp;N UC'!$M448*(1+'7. INPUT O&amp;N UC'!$N448)^4)*('7. INPUT O&amp;N UC'!$O448*(1+'7. INPUT O&amp;N UC'!$P448)^4)</f>
        <v>0</v>
      </c>
      <c r="BP221" s="297">
        <f>BP$80*('7. INPUT O&amp;N UC'!$M448*(1+'7. INPUT O&amp;N UC'!$N448)^4)*('7. INPUT O&amp;N UC'!$O448*(1+'7. INPUT O&amp;N UC'!$P448)^4)</f>
        <v>0</v>
      </c>
      <c r="BQ221" s="297">
        <f>BQ$80*('7. INPUT O&amp;N UC'!$M448*(1+'7. INPUT O&amp;N UC'!$N448)^4)*('7. INPUT O&amp;N UC'!$O448*(1+'7. INPUT O&amp;N UC'!$P448)^4)</f>
        <v>0</v>
      </c>
      <c r="BR221" s="297">
        <f>BR$80*('7. INPUT O&amp;N UC'!$M448*(1+'7. INPUT O&amp;N UC'!$N448)^4)*('7. INPUT O&amp;N UC'!$O448*(1+'7. INPUT O&amp;N UC'!$P448)^4)</f>
        <v>0</v>
      </c>
      <c r="BS221" s="297">
        <f>BS$80*('7. INPUT O&amp;N UC'!$M448*(1+'7. INPUT O&amp;N UC'!$N448)^4)*('7. INPUT O&amp;N UC'!$O448*(1+'7. INPUT O&amp;N UC'!$P448)^4)</f>
        <v>0</v>
      </c>
    </row>
    <row r="222" spans="2:73" s="80" customFormat="1" outlineLevel="2">
      <c r="B222" s="367" t="str">
        <f>'7. INPUT O&amp;N UC'!D449</f>
        <v>O&amp;N UC-7.4-Item #6</v>
      </c>
      <c r="C222" s="203">
        <f>'7. INPUT O&amp;N UC'!F449</f>
        <v>0</v>
      </c>
      <c r="D222"/>
      <c r="E222" s="297">
        <f t="shared" si="135"/>
        <v>0</v>
      </c>
      <c r="F222" s="297">
        <f t="shared" si="136"/>
        <v>0</v>
      </c>
      <c r="G222" s="297">
        <f t="shared" si="137"/>
        <v>0</v>
      </c>
      <c r="H222" s="297">
        <f t="shared" si="138"/>
        <v>0</v>
      </c>
      <c r="I222" s="297">
        <f t="shared" si="139"/>
        <v>0</v>
      </c>
      <c r="J222" s="297">
        <f t="shared" si="140"/>
        <v>0</v>
      </c>
      <c r="K222"/>
      <c r="L222" s="297">
        <f>L$80*'7. INPUT O&amp;N UC'!$M449*'7. INPUT O&amp;N UC'!$O449</f>
        <v>0</v>
      </c>
      <c r="M222" s="297">
        <f>M$80*'7. INPUT O&amp;N UC'!$M449*'7. INPUT O&amp;N UC'!$O449</f>
        <v>0</v>
      </c>
      <c r="N222" s="297">
        <f>N$80*'7. INPUT O&amp;N UC'!$M449*'7. INPUT O&amp;N UC'!$O449</f>
        <v>0</v>
      </c>
      <c r="O222" s="297">
        <f>O$80*'7. INPUT O&amp;N UC'!$M449*'7. INPUT O&amp;N UC'!$O449</f>
        <v>0</v>
      </c>
      <c r="P222" s="297">
        <f>P$80*'7. INPUT O&amp;N UC'!$M449*'7. INPUT O&amp;N UC'!$O449</f>
        <v>0</v>
      </c>
      <c r="Q222" s="297">
        <f>Q$80*'7. INPUT O&amp;N UC'!$M449*'7. INPUT O&amp;N UC'!$O449</f>
        <v>0</v>
      </c>
      <c r="R222" s="297">
        <f>R$80*'7. INPUT O&amp;N UC'!$M449*'7. INPUT O&amp;N UC'!$O449</f>
        <v>0</v>
      </c>
      <c r="S222" s="297">
        <f>S$80*'7. INPUT O&amp;N UC'!$M449*'7. INPUT O&amp;N UC'!$O449</f>
        <v>0</v>
      </c>
      <c r="T222" s="297">
        <f>T$80*'7. INPUT O&amp;N UC'!$M449*'7. INPUT O&amp;N UC'!$O449</f>
        <v>0</v>
      </c>
      <c r="U222" s="297">
        <f>U$80*'7. INPUT O&amp;N UC'!$M449*'7. INPUT O&amp;N UC'!$O449</f>
        <v>0</v>
      </c>
      <c r="V222" s="297">
        <f>V$80*'7. INPUT O&amp;N UC'!$M449*'7. INPUT O&amp;N UC'!$O449</f>
        <v>0</v>
      </c>
      <c r="W222" s="297">
        <f>W$80*'7. INPUT O&amp;N UC'!$M449*'7. INPUT O&amp;N UC'!$O449</f>
        <v>0</v>
      </c>
      <c r="X222" s="297">
        <f>X$80*('7. INPUT O&amp;N UC'!$M449*(1+'7. INPUT O&amp;N UC'!$N449))*('7. INPUT O&amp;N UC'!$O449*(1+'7. INPUT O&amp;N UC'!$P449))</f>
        <v>0</v>
      </c>
      <c r="Y222" s="297">
        <f>Y$80*('7. INPUT O&amp;N UC'!$M449*(1+'7. INPUT O&amp;N UC'!$N449))*('7. INPUT O&amp;N UC'!$O449*(1+'7. INPUT O&amp;N UC'!$P449))</f>
        <v>0</v>
      </c>
      <c r="Z222" s="297">
        <f>Z$80*('7. INPUT O&amp;N UC'!$M449*(1+'7. INPUT O&amp;N UC'!$N449))*('7. INPUT O&amp;N UC'!$O449*(1+'7. INPUT O&amp;N UC'!$P449))</f>
        <v>0</v>
      </c>
      <c r="AA222" s="297">
        <f>AA$80*('7. INPUT O&amp;N UC'!$M449*(1+'7. INPUT O&amp;N UC'!$N449))*('7. INPUT O&amp;N UC'!$O449*(1+'7. INPUT O&amp;N UC'!$P449))</f>
        <v>0</v>
      </c>
      <c r="AB222" s="297">
        <f>AB$80*('7. INPUT O&amp;N UC'!$M449*(1+'7. INPUT O&amp;N UC'!$N449))*('7. INPUT O&amp;N UC'!$O449*(1+'7. INPUT O&amp;N UC'!$P449))</f>
        <v>0</v>
      </c>
      <c r="AC222" s="297">
        <f>AC$80*('7. INPUT O&amp;N UC'!$M449*(1+'7. INPUT O&amp;N UC'!$N449))*('7. INPUT O&amp;N UC'!$O449*(1+'7. INPUT O&amp;N UC'!$P449))</f>
        <v>0</v>
      </c>
      <c r="AD222" s="297">
        <f>AD$80*('7. INPUT O&amp;N UC'!$M449*(1+'7. INPUT O&amp;N UC'!$N449))*('7. INPUT O&amp;N UC'!$O449*(1+'7. INPUT O&amp;N UC'!$P449))</f>
        <v>0</v>
      </c>
      <c r="AE222" s="297">
        <f>AE$80*('7. INPUT O&amp;N UC'!$M449*(1+'7. INPUT O&amp;N UC'!$N449))*('7. INPUT O&amp;N UC'!$O449*(1+'7. INPUT O&amp;N UC'!$P449))</f>
        <v>0</v>
      </c>
      <c r="AF222" s="297">
        <f>AF$80*('7. INPUT O&amp;N UC'!$M449*(1+'7. INPUT O&amp;N UC'!$N449))*('7. INPUT O&amp;N UC'!$O449*(1+'7. INPUT O&amp;N UC'!$P449))</f>
        <v>0</v>
      </c>
      <c r="AG222" s="297">
        <f>AG$80*('7. INPUT O&amp;N UC'!$M449*(1+'7. INPUT O&amp;N UC'!$N449))*('7. INPUT O&amp;N UC'!$O449*(1+'7. INPUT O&amp;N UC'!$P449))</f>
        <v>0</v>
      </c>
      <c r="AH222" s="297">
        <f>AH$80*('7. INPUT O&amp;N UC'!$M449*(1+'7. INPUT O&amp;N UC'!$N449))*('7. INPUT O&amp;N UC'!$O449*(1+'7. INPUT O&amp;N UC'!$P449))</f>
        <v>0</v>
      </c>
      <c r="AI222" s="297">
        <f>AI$80*('7. INPUT O&amp;N UC'!$M449*(1+'7. INPUT O&amp;N UC'!$N449))*('7. INPUT O&amp;N UC'!$O449*(1+'7. INPUT O&amp;N UC'!$P449))</f>
        <v>0</v>
      </c>
      <c r="AJ222" s="297">
        <f>AJ$80*('7. INPUT O&amp;N UC'!$M449*(1+'7. INPUT O&amp;N UC'!$N449)^2)*('7. INPUT O&amp;N UC'!$O449*(1+'7. INPUT O&amp;N UC'!$P449)^2)</f>
        <v>0</v>
      </c>
      <c r="AK222" s="297">
        <f>AK$80*('7. INPUT O&amp;N UC'!$M449*(1+'7. INPUT O&amp;N UC'!$N449)^2)*('7. INPUT O&amp;N UC'!$O449*(1+'7. INPUT O&amp;N UC'!$P449)^2)</f>
        <v>0</v>
      </c>
      <c r="AL222" s="297">
        <f>AL$80*('7. INPUT O&amp;N UC'!$M449*(1+'7. INPUT O&amp;N UC'!$N449)^2)*('7. INPUT O&amp;N UC'!$O449*(1+'7. INPUT O&amp;N UC'!$P449)^2)</f>
        <v>0</v>
      </c>
      <c r="AM222" s="297">
        <f>AM$80*('7. INPUT O&amp;N UC'!$M449*(1+'7. INPUT O&amp;N UC'!$N449)^2)*('7. INPUT O&amp;N UC'!$O449*(1+'7. INPUT O&amp;N UC'!$P449)^2)</f>
        <v>0</v>
      </c>
      <c r="AN222" s="297">
        <f>AN$80*('7. INPUT O&amp;N UC'!$M449*(1+'7. INPUT O&amp;N UC'!$N449)^2)*('7. INPUT O&amp;N UC'!$O449*(1+'7. INPUT O&amp;N UC'!$P449)^2)</f>
        <v>0</v>
      </c>
      <c r="AO222" s="297">
        <f>AO$80*('7. INPUT O&amp;N UC'!$M449*(1+'7. INPUT O&amp;N UC'!$N449)^2)*('7. INPUT O&amp;N UC'!$O449*(1+'7. INPUT O&amp;N UC'!$P449)^2)</f>
        <v>0</v>
      </c>
      <c r="AP222" s="297">
        <f>AP$80*('7. INPUT O&amp;N UC'!$M449*(1+'7. INPUT O&amp;N UC'!$N449)^2)*('7. INPUT O&amp;N UC'!$O449*(1+'7. INPUT O&amp;N UC'!$P449)^2)</f>
        <v>0</v>
      </c>
      <c r="AQ222" s="297">
        <f>AQ$80*('7. INPUT O&amp;N UC'!$M449*(1+'7. INPUT O&amp;N UC'!$N449)^2)*('7. INPUT O&amp;N UC'!$O449*(1+'7. INPUT O&amp;N UC'!$P449)^2)</f>
        <v>0</v>
      </c>
      <c r="AR222" s="297">
        <f>AR$80*('7. INPUT O&amp;N UC'!$M449*(1+'7. INPUT O&amp;N UC'!$N449)^2)*('7. INPUT O&amp;N UC'!$O449*(1+'7. INPUT O&amp;N UC'!$P449)^2)</f>
        <v>0</v>
      </c>
      <c r="AS222" s="297">
        <f>AS$80*('7. INPUT O&amp;N UC'!$M449*(1+'7. INPUT O&amp;N UC'!$N449)^2)*('7. INPUT O&amp;N UC'!$O449*(1+'7. INPUT O&amp;N UC'!$P449)^2)</f>
        <v>0</v>
      </c>
      <c r="AT222" s="297">
        <f>AT$80*('7. INPUT O&amp;N UC'!$M449*(1+'7. INPUT O&amp;N UC'!$N449)^2)*('7. INPUT O&amp;N UC'!$O449*(1+'7. INPUT O&amp;N UC'!$P449)^2)</f>
        <v>0</v>
      </c>
      <c r="AU222" s="297">
        <f>AU$80*('7. INPUT O&amp;N UC'!$M449*(1+'7. INPUT O&amp;N UC'!$N449)^2)*('7. INPUT O&amp;N UC'!$O449*(1+'7. INPUT O&amp;N UC'!$P449)^2)</f>
        <v>0</v>
      </c>
      <c r="AV222" s="297">
        <f>AV$80*('7. INPUT O&amp;N UC'!$M449*(1+'7. INPUT O&amp;N UC'!$N449)^3)*('7. INPUT O&amp;N UC'!$O449*(1+'7. INPUT O&amp;N UC'!$P449)^3)</f>
        <v>0</v>
      </c>
      <c r="AW222" s="297">
        <f>AW$80*('7. INPUT O&amp;N UC'!$M449*(1+'7. INPUT O&amp;N UC'!$N449)^3)*('7. INPUT O&amp;N UC'!$O449*(1+'7. INPUT O&amp;N UC'!$P449)^3)</f>
        <v>0</v>
      </c>
      <c r="AX222" s="297">
        <f>AX$80*('7. INPUT O&amp;N UC'!$M449*(1+'7. INPUT O&amp;N UC'!$N449)^3)*('7. INPUT O&amp;N UC'!$O449*(1+'7. INPUT O&amp;N UC'!$P449)^3)</f>
        <v>0</v>
      </c>
      <c r="AY222" s="297">
        <f>AY$80*('7. INPUT O&amp;N UC'!$M449*(1+'7. INPUT O&amp;N UC'!$N449)^3)*('7. INPUT O&amp;N UC'!$O449*(1+'7. INPUT O&amp;N UC'!$P449)^3)</f>
        <v>0</v>
      </c>
      <c r="AZ222" s="297">
        <f>AZ$80*('7. INPUT O&amp;N UC'!$M449*(1+'7. INPUT O&amp;N UC'!$N449)^3)*('7. INPUT O&amp;N UC'!$O449*(1+'7. INPUT O&amp;N UC'!$P449)^3)</f>
        <v>0</v>
      </c>
      <c r="BA222" s="297">
        <f>BA$80*('7. INPUT O&amp;N UC'!$M449*(1+'7. INPUT O&amp;N UC'!$N449)^3)*('7. INPUT O&amp;N UC'!$O449*(1+'7. INPUT O&amp;N UC'!$P449)^3)</f>
        <v>0</v>
      </c>
      <c r="BB222" s="297">
        <f>BB$80*('7. INPUT O&amp;N UC'!$M449*(1+'7. INPUT O&amp;N UC'!$N449)^3)*('7. INPUT O&amp;N UC'!$O449*(1+'7. INPUT O&amp;N UC'!$P449)^3)</f>
        <v>0</v>
      </c>
      <c r="BC222" s="297">
        <f>BC$80*('7. INPUT O&amp;N UC'!$M449*(1+'7. INPUT O&amp;N UC'!$N449)^3)*('7. INPUT O&amp;N UC'!$O449*(1+'7. INPUT O&amp;N UC'!$P449)^3)</f>
        <v>0</v>
      </c>
      <c r="BD222" s="297">
        <f>BD$80*('7. INPUT O&amp;N UC'!$M449*(1+'7. INPUT O&amp;N UC'!$N449)^3)*('7. INPUT O&amp;N UC'!$O449*(1+'7. INPUT O&amp;N UC'!$P449)^3)</f>
        <v>0</v>
      </c>
      <c r="BE222" s="297">
        <f>BE$80*('7. INPUT O&amp;N UC'!$M449*(1+'7. INPUT O&amp;N UC'!$N449)^3)*('7. INPUT O&amp;N UC'!$O449*(1+'7. INPUT O&amp;N UC'!$P449)^3)</f>
        <v>0</v>
      </c>
      <c r="BF222" s="297">
        <f>BF$80*('7. INPUT O&amp;N UC'!$M449*(1+'7. INPUT O&amp;N UC'!$N449)^3)*('7. INPUT O&amp;N UC'!$O449*(1+'7. INPUT O&amp;N UC'!$P449)^3)</f>
        <v>0</v>
      </c>
      <c r="BG222" s="297">
        <f>BG$80*('7. INPUT O&amp;N UC'!$M449*(1+'7. INPUT O&amp;N UC'!$N449)^3)*('7. INPUT O&amp;N UC'!$O449*(1+'7. INPUT O&amp;N UC'!$P449)^3)</f>
        <v>0</v>
      </c>
      <c r="BH222" s="297">
        <f>BH$80*('7. INPUT O&amp;N UC'!$M449*(1+'7. INPUT O&amp;N UC'!$N449)^4)*('7. INPUT O&amp;N UC'!$O449*(1+'7. INPUT O&amp;N UC'!$P449)^4)</f>
        <v>0</v>
      </c>
      <c r="BI222" s="297">
        <f>BI$80*('7. INPUT O&amp;N UC'!$M449*(1+'7. INPUT O&amp;N UC'!$N449)^4)*('7. INPUT O&amp;N UC'!$O449*(1+'7. INPUT O&amp;N UC'!$P449)^4)</f>
        <v>0</v>
      </c>
      <c r="BJ222" s="297">
        <f>BJ$80*('7. INPUT O&amp;N UC'!$M449*(1+'7. INPUT O&amp;N UC'!$N449)^4)*('7. INPUT O&amp;N UC'!$O449*(1+'7. INPUT O&amp;N UC'!$P449)^4)</f>
        <v>0</v>
      </c>
      <c r="BK222" s="297">
        <f>BK$80*('7. INPUT O&amp;N UC'!$M449*(1+'7. INPUT O&amp;N UC'!$N449)^4)*('7. INPUT O&amp;N UC'!$O449*(1+'7. INPUT O&amp;N UC'!$P449)^4)</f>
        <v>0</v>
      </c>
      <c r="BL222" s="297">
        <f>BL$80*('7. INPUT O&amp;N UC'!$M449*(1+'7. INPUT O&amp;N UC'!$N449)^4)*('7. INPUT O&amp;N UC'!$O449*(1+'7. INPUT O&amp;N UC'!$P449)^4)</f>
        <v>0</v>
      </c>
      <c r="BM222" s="297">
        <f>BM$80*('7. INPUT O&amp;N UC'!$M449*(1+'7. INPUT O&amp;N UC'!$N449)^4)*('7. INPUT O&amp;N UC'!$O449*(1+'7. INPUT O&amp;N UC'!$P449)^4)</f>
        <v>0</v>
      </c>
      <c r="BN222" s="297">
        <f>BN$80*('7. INPUT O&amp;N UC'!$M449*(1+'7. INPUT O&amp;N UC'!$N449)^4)*('7. INPUT O&amp;N UC'!$O449*(1+'7. INPUT O&amp;N UC'!$P449)^4)</f>
        <v>0</v>
      </c>
      <c r="BO222" s="297">
        <f>BO$80*('7. INPUT O&amp;N UC'!$M449*(1+'7. INPUT O&amp;N UC'!$N449)^4)*('7. INPUT O&amp;N UC'!$O449*(1+'7. INPUT O&amp;N UC'!$P449)^4)</f>
        <v>0</v>
      </c>
      <c r="BP222" s="297">
        <f>BP$80*('7. INPUT O&amp;N UC'!$M449*(1+'7. INPUT O&amp;N UC'!$N449)^4)*('7. INPUT O&amp;N UC'!$O449*(1+'7. INPUT O&amp;N UC'!$P449)^4)</f>
        <v>0</v>
      </c>
      <c r="BQ222" s="297">
        <f>BQ$80*('7. INPUT O&amp;N UC'!$M449*(1+'7. INPUT O&amp;N UC'!$N449)^4)*('7. INPUT O&amp;N UC'!$O449*(1+'7. INPUT O&amp;N UC'!$P449)^4)</f>
        <v>0</v>
      </c>
      <c r="BR222" s="297">
        <f>BR$80*('7. INPUT O&amp;N UC'!$M449*(1+'7. INPUT O&amp;N UC'!$N449)^4)*('7. INPUT O&amp;N UC'!$O449*(1+'7. INPUT O&amp;N UC'!$P449)^4)</f>
        <v>0</v>
      </c>
      <c r="BS222" s="297">
        <f>BS$80*('7. INPUT O&amp;N UC'!$M449*(1+'7. INPUT O&amp;N UC'!$N449)^4)*('7. INPUT O&amp;N UC'!$O449*(1+'7. INPUT O&amp;N UC'!$P449)^4)</f>
        <v>0</v>
      </c>
    </row>
    <row r="223" spans="2:73" s="80" customFormat="1" outlineLevel="2">
      <c r="B223" s="367" t="str">
        <f>'7. INPUT O&amp;N UC'!D450</f>
        <v>O&amp;N UC-7.4-Item #7</v>
      </c>
      <c r="C223" s="203">
        <f>'7. INPUT O&amp;N UC'!F450</f>
        <v>0</v>
      </c>
      <c r="D223"/>
      <c r="E223" s="297">
        <f t="shared" si="135"/>
        <v>0</v>
      </c>
      <c r="F223" s="297">
        <f t="shared" si="136"/>
        <v>0</v>
      </c>
      <c r="G223" s="297">
        <f t="shared" si="137"/>
        <v>0</v>
      </c>
      <c r="H223" s="297">
        <f t="shared" si="138"/>
        <v>0</v>
      </c>
      <c r="I223" s="297">
        <f t="shared" si="139"/>
        <v>0</v>
      </c>
      <c r="J223" s="297">
        <f t="shared" si="140"/>
        <v>0</v>
      </c>
      <c r="K223"/>
      <c r="L223" s="297">
        <f>L$80*'7. INPUT O&amp;N UC'!$M450*'7. INPUT O&amp;N UC'!$O450</f>
        <v>0</v>
      </c>
      <c r="M223" s="297">
        <f>M$80*'7. INPUT O&amp;N UC'!$M450*'7. INPUT O&amp;N UC'!$O450</f>
        <v>0</v>
      </c>
      <c r="N223" s="297">
        <f>N$80*'7. INPUT O&amp;N UC'!$M450*'7. INPUT O&amp;N UC'!$O450</f>
        <v>0</v>
      </c>
      <c r="O223" s="297">
        <f>O$80*'7. INPUT O&amp;N UC'!$M450*'7. INPUT O&amp;N UC'!$O450</f>
        <v>0</v>
      </c>
      <c r="P223" s="297">
        <f>P$80*'7. INPUT O&amp;N UC'!$M450*'7. INPUT O&amp;N UC'!$O450</f>
        <v>0</v>
      </c>
      <c r="Q223" s="297">
        <f>Q$80*'7. INPUT O&amp;N UC'!$M450*'7. INPUT O&amp;N UC'!$O450</f>
        <v>0</v>
      </c>
      <c r="R223" s="297">
        <f>R$80*'7. INPUT O&amp;N UC'!$M450*'7. INPUT O&amp;N UC'!$O450</f>
        <v>0</v>
      </c>
      <c r="S223" s="297">
        <f>S$80*'7. INPUT O&amp;N UC'!$M450*'7. INPUT O&amp;N UC'!$O450</f>
        <v>0</v>
      </c>
      <c r="T223" s="297">
        <f>T$80*'7. INPUT O&amp;N UC'!$M450*'7. INPUT O&amp;N UC'!$O450</f>
        <v>0</v>
      </c>
      <c r="U223" s="297">
        <f>U$80*'7. INPUT O&amp;N UC'!$M450*'7. INPUT O&amp;N UC'!$O450</f>
        <v>0</v>
      </c>
      <c r="V223" s="297">
        <f>V$80*'7. INPUT O&amp;N UC'!$M450*'7. INPUT O&amp;N UC'!$O450</f>
        <v>0</v>
      </c>
      <c r="W223" s="297">
        <f>W$80*'7. INPUT O&amp;N UC'!$M450*'7. INPUT O&amp;N UC'!$O450</f>
        <v>0</v>
      </c>
      <c r="X223" s="297">
        <f>X$80*('7. INPUT O&amp;N UC'!$M450*(1+'7. INPUT O&amp;N UC'!$N450))*('7. INPUT O&amp;N UC'!$O450*(1+'7. INPUT O&amp;N UC'!$P450))</f>
        <v>0</v>
      </c>
      <c r="Y223" s="297">
        <f>Y$80*('7. INPUT O&amp;N UC'!$M450*(1+'7. INPUT O&amp;N UC'!$N450))*('7. INPUT O&amp;N UC'!$O450*(1+'7. INPUT O&amp;N UC'!$P450))</f>
        <v>0</v>
      </c>
      <c r="Z223" s="297">
        <f>Z$80*('7. INPUT O&amp;N UC'!$M450*(1+'7. INPUT O&amp;N UC'!$N450))*('7. INPUT O&amp;N UC'!$O450*(1+'7. INPUT O&amp;N UC'!$P450))</f>
        <v>0</v>
      </c>
      <c r="AA223" s="297">
        <f>AA$80*('7. INPUT O&amp;N UC'!$M450*(1+'7. INPUT O&amp;N UC'!$N450))*('7. INPUT O&amp;N UC'!$O450*(1+'7. INPUT O&amp;N UC'!$P450))</f>
        <v>0</v>
      </c>
      <c r="AB223" s="297">
        <f>AB$80*('7. INPUT O&amp;N UC'!$M450*(1+'7. INPUT O&amp;N UC'!$N450))*('7. INPUT O&amp;N UC'!$O450*(1+'7. INPUT O&amp;N UC'!$P450))</f>
        <v>0</v>
      </c>
      <c r="AC223" s="297">
        <f>AC$80*('7. INPUT O&amp;N UC'!$M450*(1+'7. INPUT O&amp;N UC'!$N450))*('7. INPUT O&amp;N UC'!$O450*(1+'7. INPUT O&amp;N UC'!$P450))</f>
        <v>0</v>
      </c>
      <c r="AD223" s="297">
        <f>AD$80*('7. INPUT O&amp;N UC'!$M450*(1+'7. INPUT O&amp;N UC'!$N450))*('7. INPUT O&amp;N UC'!$O450*(1+'7. INPUT O&amp;N UC'!$P450))</f>
        <v>0</v>
      </c>
      <c r="AE223" s="297">
        <f>AE$80*('7. INPUT O&amp;N UC'!$M450*(1+'7. INPUT O&amp;N UC'!$N450))*('7. INPUT O&amp;N UC'!$O450*(1+'7. INPUT O&amp;N UC'!$P450))</f>
        <v>0</v>
      </c>
      <c r="AF223" s="297">
        <f>AF$80*('7. INPUT O&amp;N UC'!$M450*(1+'7. INPUT O&amp;N UC'!$N450))*('7. INPUT O&amp;N UC'!$O450*(1+'7. INPUT O&amp;N UC'!$P450))</f>
        <v>0</v>
      </c>
      <c r="AG223" s="297">
        <f>AG$80*('7. INPUT O&amp;N UC'!$M450*(1+'7. INPUT O&amp;N UC'!$N450))*('7. INPUT O&amp;N UC'!$O450*(1+'7. INPUT O&amp;N UC'!$P450))</f>
        <v>0</v>
      </c>
      <c r="AH223" s="297">
        <f>AH$80*('7. INPUT O&amp;N UC'!$M450*(1+'7. INPUT O&amp;N UC'!$N450))*('7. INPUT O&amp;N UC'!$O450*(1+'7. INPUT O&amp;N UC'!$P450))</f>
        <v>0</v>
      </c>
      <c r="AI223" s="297">
        <f>AI$80*('7. INPUT O&amp;N UC'!$M450*(1+'7. INPUT O&amp;N UC'!$N450))*('7. INPUT O&amp;N UC'!$O450*(1+'7. INPUT O&amp;N UC'!$P450))</f>
        <v>0</v>
      </c>
      <c r="AJ223" s="297">
        <f>AJ$80*('7. INPUT O&amp;N UC'!$M450*(1+'7. INPUT O&amp;N UC'!$N450)^2)*('7. INPUT O&amp;N UC'!$O450*(1+'7. INPUT O&amp;N UC'!$P450)^2)</f>
        <v>0</v>
      </c>
      <c r="AK223" s="297">
        <f>AK$80*('7. INPUT O&amp;N UC'!$M450*(1+'7. INPUT O&amp;N UC'!$N450)^2)*('7. INPUT O&amp;N UC'!$O450*(1+'7. INPUT O&amp;N UC'!$P450)^2)</f>
        <v>0</v>
      </c>
      <c r="AL223" s="297">
        <f>AL$80*('7. INPUT O&amp;N UC'!$M450*(1+'7. INPUT O&amp;N UC'!$N450)^2)*('7. INPUT O&amp;N UC'!$O450*(1+'7. INPUT O&amp;N UC'!$P450)^2)</f>
        <v>0</v>
      </c>
      <c r="AM223" s="297">
        <f>AM$80*('7. INPUT O&amp;N UC'!$M450*(1+'7. INPUT O&amp;N UC'!$N450)^2)*('7. INPUT O&amp;N UC'!$O450*(1+'7. INPUT O&amp;N UC'!$P450)^2)</f>
        <v>0</v>
      </c>
      <c r="AN223" s="297">
        <f>AN$80*('7. INPUT O&amp;N UC'!$M450*(1+'7. INPUT O&amp;N UC'!$N450)^2)*('7. INPUT O&amp;N UC'!$O450*(1+'7. INPUT O&amp;N UC'!$P450)^2)</f>
        <v>0</v>
      </c>
      <c r="AO223" s="297">
        <f>AO$80*('7. INPUT O&amp;N UC'!$M450*(1+'7. INPUT O&amp;N UC'!$N450)^2)*('7. INPUT O&amp;N UC'!$O450*(1+'7. INPUT O&amp;N UC'!$P450)^2)</f>
        <v>0</v>
      </c>
      <c r="AP223" s="297">
        <f>AP$80*('7. INPUT O&amp;N UC'!$M450*(1+'7. INPUT O&amp;N UC'!$N450)^2)*('7. INPUT O&amp;N UC'!$O450*(1+'7. INPUT O&amp;N UC'!$P450)^2)</f>
        <v>0</v>
      </c>
      <c r="AQ223" s="297">
        <f>AQ$80*('7. INPUT O&amp;N UC'!$M450*(1+'7. INPUT O&amp;N UC'!$N450)^2)*('7. INPUT O&amp;N UC'!$O450*(1+'7. INPUT O&amp;N UC'!$P450)^2)</f>
        <v>0</v>
      </c>
      <c r="AR223" s="297">
        <f>AR$80*('7. INPUT O&amp;N UC'!$M450*(1+'7. INPUT O&amp;N UC'!$N450)^2)*('7. INPUT O&amp;N UC'!$O450*(1+'7. INPUT O&amp;N UC'!$P450)^2)</f>
        <v>0</v>
      </c>
      <c r="AS223" s="297">
        <f>AS$80*('7. INPUT O&amp;N UC'!$M450*(1+'7. INPUT O&amp;N UC'!$N450)^2)*('7. INPUT O&amp;N UC'!$O450*(1+'7. INPUT O&amp;N UC'!$P450)^2)</f>
        <v>0</v>
      </c>
      <c r="AT223" s="297">
        <f>AT$80*('7. INPUT O&amp;N UC'!$M450*(1+'7. INPUT O&amp;N UC'!$N450)^2)*('7. INPUT O&amp;N UC'!$O450*(1+'7. INPUT O&amp;N UC'!$P450)^2)</f>
        <v>0</v>
      </c>
      <c r="AU223" s="297">
        <f>AU$80*('7. INPUT O&amp;N UC'!$M450*(1+'7. INPUT O&amp;N UC'!$N450)^2)*('7. INPUT O&amp;N UC'!$O450*(1+'7. INPUT O&amp;N UC'!$P450)^2)</f>
        <v>0</v>
      </c>
      <c r="AV223" s="297">
        <f>AV$80*('7. INPUT O&amp;N UC'!$M450*(1+'7. INPUT O&amp;N UC'!$N450)^3)*('7. INPUT O&amp;N UC'!$O450*(1+'7. INPUT O&amp;N UC'!$P450)^3)</f>
        <v>0</v>
      </c>
      <c r="AW223" s="297">
        <f>AW$80*('7. INPUT O&amp;N UC'!$M450*(1+'7. INPUT O&amp;N UC'!$N450)^3)*('7. INPUT O&amp;N UC'!$O450*(1+'7. INPUT O&amp;N UC'!$P450)^3)</f>
        <v>0</v>
      </c>
      <c r="AX223" s="297">
        <f>AX$80*('7. INPUT O&amp;N UC'!$M450*(1+'7. INPUT O&amp;N UC'!$N450)^3)*('7. INPUT O&amp;N UC'!$O450*(1+'7. INPUT O&amp;N UC'!$P450)^3)</f>
        <v>0</v>
      </c>
      <c r="AY223" s="297">
        <f>AY$80*('7. INPUT O&amp;N UC'!$M450*(1+'7. INPUT O&amp;N UC'!$N450)^3)*('7. INPUT O&amp;N UC'!$O450*(1+'7. INPUT O&amp;N UC'!$P450)^3)</f>
        <v>0</v>
      </c>
      <c r="AZ223" s="297">
        <f>AZ$80*('7. INPUT O&amp;N UC'!$M450*(1+'7. INPUT O&amp;N UC'!$N450)^3)*('7. INPUT O&amp;N UC'!$O450*(1+'7. INPUT O&amp;N UC'!$P450)^3)</f>
        <v>0</v>
      </c>
      <c r="BA223" s="297">
        <f>BA$80*('7. INPUT O&amp;N UC'!$M450*(1+'7. INPUT O&amp;N UC'!$N450)^3)*('7. INPUT O&amp;N UC'!$O450*(1+'7. INPUT O&amp;N UC'!$P450)^3)</f>
        <v>0</v>
      </c>
      <c r="BB223" s="297">
        <f>BB$80*('7. INPUT O&amp;N UC'!$M450*(1+'7. INPUT O&amp;N UC'!$N450)^3)*('7. INPUT O&amp;N UC'!$O450*(1+'7. INPUT O&amp;N UC'!$P450)^3)</f>
        <v>0</v>
      </c>
      <c r="BC223" s="297">
        <f>BC$80*('7. INPUT O&amp;N UC'!$M450*(1+'7. INPUT O&amp;N UC'!$N450)^3)*('7. INPUT O&amp;N UC'!$O450*(1+'7. INPUT O&amp;N UC'!$P450)^3)</f>
        <v>0</v>
      </c>
      <c r="BD223" s="297">
        <f>BD$80*('7. INPUT O&amp;N UC'!$M450*(1+'7. INPUT O&amp;N UC'!$N450)^3)*('7. INPUT O&amp;N UC'!$O450*(1+'7. INPUT O&amp;N UC'!$P450)^3)</f>
        <v>0</v>
      </c>
      <c r="BE223" s="297">
        <f>BE$80*('7. INPUT O&amp;N UC'!$M450*(1+'7. INPUT O&amp;N UC'!$N450)^3)*('7. INPUT O&amp;N UC'!$O450*(1+'7. INPUT O&amp;N UC'!$P450)^3)</f>
        <v>0</v>
      </c>
      <c r="BF223" s="297">
        <f>BF$80*('7. INPUT O&amp;N UC'!$M450*(1+'7. INPUT O&amp;N UC'!$N450)^3)*('7. INPUT O&amp;N UC'!$O450*(1+'7. INPUT O&amp;N UC'!$P450)^3)</f>
        <v>0</v>
      </c>
      <c r="BG223" s="297">
        <f>BG$80*('7. INPUT O&amp;N UC'!$M450*(1+'7. INPUT O&amp;N UC'!$N450)^3)*('7. INPUT O&amp;N UC'!$O450*(1+'7. INPUT O&amp;N UC'!$P450)^3)</f>
        <v>0</v>
      </c>
      <c r="BH223" s="297">
        <f>BH$80*('7. INPUT O&amp;N UC'!$M450*(1+'7. INPUT O&amp;N UC'!$N450)^4)*('7. INPUT O&amp;N UC'!$O450*(1+'7. INPUT O&amp;N UC'!$P450)^4)</f>
        <v>0</v>
      </c>
      <c r="BI223" s="297">
        <f>BI$80*('7. INPUT O&amp;N UC'!$M450*(1+'7. INPUT O&amp;N UC'!$N450)^4)*('7. INPUT O&amp;N UC'!$O450*(1+'7. INPUT O&amp;N UC'!$P450)^4)</f>
        <v>0</v>
      </c>
      <c r="BJ223" s="297">
        <f>BJ$80*('7. INPUT O&amp;N UC'!$M450*(1+'7. INPUT O&amp;N UC'!$N450)^4)*('7. INPUT O&amp;N UC'!$O450*(1+'7. INPUT O&amp;N UC'!$P450)^4)</f>
        <v>0</v>
      </c>
      <c r="BK223" s="297">
        <f>BK$80*('7. INPUT O&amp;N UC'!$M450*(1+'7. INPUT O&amp;N UC'!$N450)^4)*('7. INPUT O&amp;N UC'!$O450*(1+'7. INPUT O&amp;N UC'!$P450)^4)</f>
        <v>0</v>
      </c>
      <c r="BL223" s="297">
        <f>BL$80*('7. INPUT O&amp;N UC'!$M450*(1+'7. INPUT O&amp;N UC'!$N450)^4)*('7. INPUT O&amp;N UC'!$O450*(1+'7. INPUT O&amp;N UC'!$P450)^4)</f>
        <v>0</v>
      </c>
      <c r="BM223" s="297">
        <f>BM$80*('7. INPUT O&amp;N UC'!$M450*(1+'7. INPUT O&amp;N UC'!$N450)^4)*('7. INPUT O&amp;N UC'!$O450*(1+'7. INPUT O&amp;N UC'!$P450)^4)</f>
        <v>0</v>
      </c>
      <c r="BN223" s="297">
        <f>BN$80*('7. INPUT O&amp;N UC'!$M450*(1+'7. INPUT O&amp;N UC'!$N450)^4)*('7. INPUT O&amp;N UC'!$O450*(1+'7. INPUT O&amp;N UC'!$P450)^4)</f>
        <v>0</v>
      </c>
      <c r="BO223" s="297">
        <f>BO$80*('7. INPUT O&amp;N UC'!$M450*(1+'7. INPUT O&amp;N UC'!$N450)^4)*('7. INPUT O&amp;N UC'!$O450*(1+'7. INPUT O&amp;N UC'!$P450)^4)</f>
        <v>0</v>
      </c>
      <c r="BP223" s="297">
        <f>BP$80*('7. INPUT O&amp;N UC'!$M450*(1+'7. INPUT O&amp;N UC'!$N450)^4)*('7. INPUT O&amp;N UC'!$O450*(1+'7. INPUT O&amp;N UC'!$P450)^4)</f>
        <v>0</v>
      </c>
      <c r="BQ223" s="297">
        <f>BQ$80*('7. INPUT O&amp;N UC'!$M450*(1+'7. INPUT O&amp;N UC'!$N450)^4)*('7. INPUT O&amp;N UC'!$O450*(1+'7. INPUT O&amp;N UC'!$P450)^4)</f>
        <v>0</v>
      </c>
      <c r="BR223" s="297">
        <f>BR$80*('7. INPUT O&amp;N UC'!$M450*(1+'7. INPUT O&amp;N UC'!$N450)^4)*('7. INPUT O&amp;N UC'!$O450*(1+'7. INPUT O&amp;N UC'!$P450)^4)</f>
        <v>0</v>
      </c>
      <c r="BS223" s="297">
        <f>BS$80*('7. INPUT O&amp;N UC'!$M450*(1+'7. INPUT O&amp;N UC'!$N450)^4)*('7. INPUT O&amp;N UC'!$O450*(1+'7. INPUT O&amp;N UC'!$P450)^4)</f>
        <v>0</v>
      </c>
    </row>
    <row r="224" spans="2:73" s="80" customFormat="1" outlineLevel="2">
      <c r="B224" s="367" t="str">
        <f>'7. INPUT O&amp;N UC'!D451</f>
        <v>O&amp;N UC-7.4-Item #8</v>
      </c>
      <c r="C224" s="203">
        <f>'7. INPUT O&amp;N UC'!F451</f>
        <v>0</v>
      </c>
      <c r="D224"/>
      <c r="E224" s="297">
        <f t="shared" si="135"/>
        <v>0</v>
      </c>
      <c r="F224" s="297">
        <f t="shared" si="136"/>
        <v>0</v>
      </c>
      <c r="G224" s="297">
        <f t="shared" si="137"/>
        <v>0</v>
      </c>
      <c r="H224" s="297">
        <f t="shared" si="138"/>
        <v>0</v>
      </c>
      <c r="I224" s="297">
        <f t="shared" si="139"/>
        <v>0</v>
      </c>
      <c r="J224" s="297">
        <f t="shared" si="140"/>
        <v>0</v>
      </c>
      <c r="K224"/>
      <c r="L224" s="297">
        <f>L$80*'7. INPUT O&amp;N UC'!$M451*'7. INPUT O&amp;N UC'!$O451</f>
        <v>0</v>
      </c>
      <c r="M224" s="297">
        <f>M$80*'7. INPUT O&amp;N UC'!$M451*'7. INPUT O&amp;N UC'!$O451</f>
        <v>0</v>
      </c>
      <c r="N224" s="297">
        <f>N$80*'7. INPUT O&amp;N UC'!$M451*'7. INPUT O&amp;N UC'!$O451</f>
        <v>0</v>
      </c>
      <c r="O224" s="297">
        <f>O$80*'7. INPUT O&amp;N UC'!$M451*'7. INPUT O&amp;N UC'!$O451</f>
        <v>0</v>
      </c>
      <c r="P224" s="297">
        <f>P$80*'7. INPUT O&amp;N UC'!$M451*'7. INPUT O&amp;N UC'!$O451</f>
        <v>0</v>
      </c>
      <c r="Q224" s="297">
        <f>Q$80*'7. INPUT O&amp;N UC'!$M451*'7. INPUT O&amp;N UC'!$O451</f>
        <v>0</v>
      </c>
      <c r="R224" s="297">
        <f>R$80*'7. INPUT O&amp;N UC'!$M451*'7. INPUT O&amp;N UC'!$O451</f>
        <v>0</v>
      </c>
      <c r="S224" s="297">
        <f>S$80*'7. INPUT O&amp;N UC'!$M451*'7. INPUT O&amp;N UC'!$O451</f>
        <v>0</v>
      </c>
      <c r="T224" s="297">
        <f>T$80*'7. INPUT O&amp;N UC'!$M451*'7. INPUT O&amp;N UC'!$O451</f>
        <v>0</v>
      </c>
      <c r="U224" s="297">
        <f>U$80*'7. INPUT O&amp;N UC'!$M451*'7. INPUT O&amp;N UC'!$O451</f>
        <v>0</v>
      </c>
      <c r="V224" s="297">
        <f>V$80*'7. INPUT O&amp;N UC'!$M451*'7. INPUT O&amp;N UC'!$O451</f>
        <v>0</v>
      </c>
      <c r="W224" s="297">
        <f>W$80*'7. INPUT O&amp;N UC'!$M451*'7. INPUT O&amp;N UC'!$O451</f>
        <v>0</v>
      </c>
      <c r="X224" s="297">
        <f>X$80*('7. INPUT O&amp;N UC'!$M451*(1+'7. INPUT O&amp;N UC'!$N451))*('7. INPUT O&amp;N UC'!$O451*(1+'7. INPUT O&amp;N UC'!$P451))</f>
        <v>0</v>
      </c>
      <c r="Y224" s="297">
        <f>Y$80*('7. INPUT O&amp;N UC'!$M451*(1+'7. INPUT O&amp;N UC'!$N451))*('7. INPUT O&amp;N UC'!$O451*(1+'7. INPUT O&amp;N UC'!$P451))</f>
        <v>0</v>
      </c>
      <c r="Z224" s="297">
        <f>Z$80*('7. INPUT O&amp;N UC'!$M451*(1+'7. INPUT O&amp;N UC'!$N451))*('7. INPUT O&amp;N UC'!$O451*(1+'7. INPUT O&amp;N UC'!$P451))</f>
        <v>0</v>
      </c>
      <c r="AA224" s="297">
        <f>AA$80*('7. INPUT O&amp;N UC'!$M451*(1+'7. INPUT O&amp;N UC'!$N451))*('7. INPUT O&amp;N UC'!$O451*(1+'7. INPUT O&amp;N UC'!$P451))</f>
        <v>0</v>
      </c>
      <c r="AB224" s="297">
        <f>AB$80*('7. INPUT O&amp;N UC'!$M451*(1+'7. INPUT O&amp;N UC'!$N451))*('7. INPUT O&amp;N UC'!$O451*(1+'7. INPUT O&amp;N UC'!$P451))</f>
        <v>0</v>
      </c>
      <c r="AC224" s="297">
        <f>AC$80*('7. INPUT O&amp;N UC'!$M451*(1+'7. INPUT O&amp;N UC'!$N451))*('7. INPUT O&amp;N UC'!$O451*(1+'7. INPUT O&amp;N UC'!$P451))</f>
        <v>0</v>
      </c>
      <c r="AD224" s="297">
        <f>AD$80*('7. INPUT O&amp;N UC'!$M451*(1+'7. INPUT O&amp;N UC'!$N451))*('7. INPUT O&amp;N UC'!$O451*(1+'7. INPUT O&amp;N UC'!$P451))</f>
        <v>0</v>
      </c>
      <c r="AE224" s="297">
        <f>AE$80*('7. INPUT O&amp;N UC'!$M451*(1+'7. INPUT O&amp;N UC'!$N451))*('7. INPUT O&amp;N UC'!$O451*(1+'7. INPUT O&amp;N UC'!$P451))</f>
        <v>0</v>
      </c>
      <c r="AF224" s="297">
        <f>AF$80*('7. INPUT O&amp;N UC'!$M451*(1+'7. INPUT O&amp;N UC'!$N451))*('7. INPUT O&amp;N UC'!$O451*(1+'7. INPUT O&amp;N UC'!$P451))</f>
        <v>0</v>
      </c>
      <c r="AG224" s="297">
        <f>AG$80*('7. INPUT O&amp;N UC'!$M451*(1+'7. INPUT O&amp;N UC'!$N451))*('7. INPUT O&amp;N UC'!$O451*(1+'7. INPUT O&amp;N UC'!$P451))</f>
        <v>0</v>
      </c>
      <c r="AH224" s="297">
        <f>AH$80*('7. INPUT O&amp;N UC'!$M451*(1+'7. INPUT O&amp;N UC'!$N451))*('7. INPUT O&amp;N UC'!$O451*(1+'7. INPUT O&amp;N UC'!$P451))</f>
        <v>0</v>
      </c>
      <c r="AI224" s="297">
        <f>AI$80*('7. INPUT O&amp;N UC'!$M451*(1+'7. INPUT O&amp;N UC'!$N451))*('7. INPUT O&amp;N UC'!$O451*(1+'7. INPUT O&amp;N UC'!$P451))</f>
        <v>0</v>
      </c>
      <c r="AJ224" s="297">
        <f>AJ$80*('7. INPUT O&amp;N UC'!$M451*(1+'7. INPUT O&amp;N UC'!$N451)^2)*('7. INPUT O&amp;N UC'!$O451*(1+'7. INPUT O&amp;N UC'!$P451)^2)</f>
        <v>0</v>
      </c>
      <c r="AK224" s="297">
        <f>AK$80*('7. INPUT O&amp;N UC'!$M451*(1+'7. INPUT O&amp;N UC'!$N451)^2)*('7. INPUT O&amp;N UC'!$O451*(1+'7. INPUT O&amp;N UC'!$P451)^2)</f>
        <v>0</v>
      </c>
      <c r="AL224" s="297">
        <f>AL$80*('7. INPUT O&amp;N UC'!$M451*(1+'7. INPUT O&amp;N UC'!$N451)^2)*('7. INPUT O&amp;N UC'!$O451*(1+'7. INPUT O&amp;N UC'!$P451)^2)</f>
        <v>0</v>
      </c>
      <c r="AM224" s="297">
        <f>AM$80*('7. INPUT O&amp;N UC'!$M451*(1+'7. INPUT O&amp;N UC'!$N451)^2)*('7. INPUT O&amp;N UC'!$O451*(1+'7. INPUT O&amp;N UC'!$P451)^2)</f>
        <v>0</v>
      </c>
      <c r="AN224" s="297">
        <f>AN$80*('7. INPUT O&amp;N UC'!$M451*(1+'7. INPUT O&amp;N UC'!$N451)^2)*('7. INPUT O&amp;N UC'!$O451*(1+'7. INPUT O&amp;N UC'!$P451)^2)</f>
        <v>0</v>
      </c>
      <c r="AO224" s="297">
        <f>AO$80*('7. INPUT O&amp;N UC'!$M451*(1+'7. INPUT O&amp;N UC'!$N451)^2)*('7. INPUT O&amp;N UC'!$O451*(1+'7. INPUT O&amp;N UC'!$P451)^2)</f>
        <v>0</v>
      </c>
      <c r="AP224" s="297">
        <f>AP$80*('7. INPUT O&amp;N UC'!$M451*(1+'7. INPUT O&amp;N UC'!$N451)^2)*('7. INPUT O&amp;N UC'!$O451*(1+'7. INPUT O&amp;N UC'!$P451)^2)</f>
        <v>0</v>
      </c>
      <c r="AQ224" s="297">
        <f>AQ$80*('7. INPUT O&amp;N UC'!$M451*(1+'7. INPUT O&amp;N UC'!$N451)^2)*('7. INPUT O&amp;N UC'!$O451*(1+'7. INPUT O&amp;N UC'!$P451)^2)</f>
        <v>0</v>
      </c>
      <c r="AR224" s="297">
        <f>AR$80*('7. INPUT O&amp;N UC'!$M451*(1+'7. INPUT O&amp;N UC'!$N451)^2)*('7. INPUT O&amp;N UC'!$O451*(1+'7. INPUT O&amp;N UC'!$P451)^2)</f>
        <v>0</v>
      </c>
      <c r="AS224" s="297">
        <f>AS$80*('7. INPUT O&amp;N UC'!$M451*(1+'7. INPUT O&amp;N UC'!$N451)^2)*('7. INPUT O&amp;N UC'!$O451*(1+'7. INPUT O&amp;N UC'!$P451)^2)</f>
        <v>0</v>
      </c>
      <c r="AT224" s="297">
        <f>AT$80*('7. INPUT O&amp;N UC'!$M451*(1+'7. INPUT O&amp;N UC'!$N451)^2)*('7. INPUT O&amp;N UC'!$O451*(1+'7. INPUT O&amp;N UC'!$P451)^2)</f>
        <v>0</v>
      </c>
      <c r="AU224" s="297">
        <f>AU$80*('7. INPUT O&amp;N UC'!$M451*(1+'7. INPUT O&amp;N UC'!$N451)^2)*('7. INPUT O&amp;N UC'!$O451*(1+'7. INPUT O&amp;N UC'!$P451)^2)</f>
        <v>0</v>
      </c>
      <c r="AV224" s="297">
        <f>AV$80*('7. INPUT O&amp;N UC'!$M451*(1+'7. INPUT O&amp;N UC'!$N451)^3)*('7. INPUT O&amp;N UC'!$O451*(1+'7. INPUT O&amp;N UC'!$P451)^3)</f>
        <v>0</v>
      </c>
      <c r="AW224" s="297">
        <f>AW$80*('7. INPUT O&amp;N UC'!$M451*(1+'7. INPUT O&amp;N UC'!$N451)^3)*('7. INPUT O&amp;N UC'!$O451*(1+'7. INPUT O&amp;N UC'!$P451)^3)</f>
        <v>0</v>
      </c>
      <c r="AX224" s="297">
        <f>AX$80*('7. INPUT O&amp;N UC'!$M451*(1+'7. INPUT O&amp;N UC'!$N451)^3)*('7. INPUT O&amp;N UC'!$O451*(1+'7. INPUT O&amp;N UC'!$P451)^3)</f>
        <v>0</v>
      </c>
      <c r="AY224" s="297">
        <f>AY$80*('7. INPUT O&amp;N UC'!$M451*(1+'7. INPUT O&amp;N UC'!$N451)^3)*('7. INPUT O&amp;N UC'!$O451*(1+'7. INPUT O&amp;N UC'!$P451)^3)</f>
        <v>0</v>
      </c>
      <c r="AZ224" s="297">
        <f>AZ$80*('7. INPUT O&amp;N UC'!$M451*(1+'7. INPUT O&amp;N UC'!$N451)^3)*('7. INPUT O&amp;N UC'!$O451*(1+'7. INPUT O&amp;N UC'!$P451)^3)</f>
        <v>0</v>
      </c>
      <c r="BA224" s="297">
        <f>BA$80*('7. INPUT O&amp;N UC'!$M451*(1+'7. INPUT O&amp;N UC'!$N451)^3)*('7. INPUT O&amp;N UC'!$O451*(1+'7. INPUT O&amp;N UC'!$P451)^3)</f>
        <v>0</v>
      </c>
      <c r="BB224" s="297">
        <f>BB$80*('7. INPUT O&amp;N UC'!$M451*(1+'7. INPUT O&amp;N UC'!$N451)^3)*('7. INPUT O&amp;N UC'!$O451*(1+'7. INPUT O&amp;N UC'!$P451)^3)</f>
        <v>0</v>
      </c>
      <c r="BC224" s="297">
        <f>BC$80*('7. INPUT O&amp;N UC'!$M451*(1+'7. INPUT O&amp;N UC'!$N451)^3)*('7. INPUT O&amp;N UC'!$O451*(1+'7. INPUT O&amp;N UC'!$P451)^3)</f>
        <v>0</v>
      </c>
      <c r="BD224" s="297">
        <f>BD$80*('7. INPUT O&amp;N UC'!$M451*(1+'7. INPUT O&amp;N UC'!$N451)^3)*('7. INPUT O&amp;N UC'!$O451*(1+'7. INPUT O&amp;N UC'!$P451)^3)</f>
        <v>0</v>
      </c>
      <c r="BE224" s="297">
        <f>BE$80*('7. INPUT O&amp;N UC'!$M451*(1+'7. INPUT O&amp;N UC'!$N451)^3)*('7. INPUT O&amp;N UC'!$O451*(1+'7. INPUT O&amp;N UC'!$P451)^3)</f>
        <v>0</v>
      </c>
      <c r="BF224" s="297">
        <f>BF$80*('7. INPUT O&amp;N UC'!$M451*(1+'7. INPUT O&amp;N UC'!$N451)^3)*('7. INPUT O&amp;N UC'!$O451*(1+'7. INPUT O&amp;N UC'!$P451)^3)</f>
        <v>0</v>
      </c>
      <c r="BG224" s="297">
        <f>BG$80*('7. INPUT O&amp;N UC'!$M451*(1+'7. INPUT O&amp;N UC'!$N451)^3)*('7. INPUT O&amp;N UC'!$O451*(1+'7. INPUT O&amp;N UC'!$P451)^3)</f>
        <v>0</v>
      </c>
      <c r="BH224" s="297">
        <f>BH$80*('7. INPUT O&amp;N UC'!$M451*(1+'7. INPUT O&amp;N UC'!$N451)^4)*('7. INPUT O&amp;N UC'!$O451*(1+'7. INPUT O&amp;N UC'!$P451)^4)</f>
        <v>0</v>
      </c>
      <c r="BI224" s="297">
        <f>BI$80*('7. INPUT O&amp;N UC'!$M451*(1+'7. INPUT O&amp;N UC'!$N451)^4)*('7. INPUT O&amp;N UC'!$O451*(1+'7. INPUT O&amp;N UC'!$P451)^4)</f>
        <v>0</v>
      </c>
      <c r="BJ224" s="297">
        <f>BJ$80*('7. INPUT O&amp;N UC'!$M451*(1+'7. INPUT O&amp;N UC'!$N451)^4)*('7. INPUT O&amp;N UC'!$O451*(1+'7. INPUT O&amp;N UC'!$P451)^4)</f>
        <v>0</v>
      </c>
      <c r="BK224" s="297">
        <f>BK$80*('7. INPUT O&amp;N UC'!$M451*(1+'7. INPUT O&amp;N UC'!$N451)^4)*('7. INPUT O&amp;N UC'!$O451*(1+'7. INPUT O&amp;N UC'!$P451)^4)</f>
        <v>0</v>
      </c>
      <c r="BL224" s="297">
        <f>BL$80*('7. INPUT O&amp;N UC'!$M451*(1+'7. INPUT O&amp;N UC'!$N451)^4)*('7. INPUT O&amp;N UC'!$O451*(1+'7. INPUT O&amp;N UC'!$P451)^4)</f>
        <v>0</v>
      </c>
      <c r="BM224" s="297">
        <f>BM$80*('7. INPUT O&amp;N UC'!$M451*(1+'7. INPUT O&amp;N UC'!$N451)^4)*('7. INPUT O&amp;N UC'!$O451*(1+'7. INPUT O&amp;N UC'!$P451)^4)</f>
        <v>0</v>
      </c>
      <c r="BN224" s="297">
        <f>BN$80*('7. INPUT O&amp;N UC'!$M451*(1+'7. INPUT O&amp;N UC'!$N451)^4)*('7. INPUT O&amp;N UC'!$O451*(1+'7. INPUT O&amp;N UC'!$P451)^4)</f>
        <v>0</v>
      </c>
      <c r="BO224" s="297">
        <f>BO$80*('7. INPUT O&amp;N UC'!$M451*(1+'7. INPUT O&amp;N UC'!$N451)^4)*('7. INPUT O&amp;N UC'!$O451*(1+'7. INPUT O&amp;N UC'!$P451)^4)</f>
        <v>0</v>
      </c>
      <c r="BP224" s="297">
        <f>BP$80*('7. INPUT O&amp;N UC'!$M451*(1+'7. INPUT O&amp;N UC'!$N451)^4)*('7. INPUT O&amp;N UC'!$O451*(1+'7. INPUT O&amp;N UC'!$P451)^4)</f>
        <v>0</v>
      </c>
      <c r="BQ224" s="297">
        <f>BQ$80*('7. INPUT O&amp;N UC'!$M451*(1+'7. INPUT O&amp;N UC'!$N451)^4)*('7. INPUT O&amp;N UC'!$O451*(1+'7. INPUT O&amp;N UC'!$P451)^4)</f>
        <v>0</v>
      </c>
      <c r="BR224" s="297">
        <f>BR$80*('7. INPUT O&amp;N UC'!$M451*(1+'7. INPUT O&amp;N UC'!$N451)^4)*('7. INPUT O&amp;N UC'!$O451*(1+'7. INPUT O&amp;N UC'!$P451)^4)</f>
        <v>0</v>
      </c>
      <c r="BS224" s="297">
        <f>BS$80*('7. INPUT O&amp;N UC'!$M451*(1+'7. INPUT O&amp;N UC'!$N451)^4)*('7. INPUT O&amp;N UC'!$O451*(1+'7. INPUT O&amp;N UC'!$P451)^4)</f>
        <v>0</v>
      </c>
    </row>
    <row r="225" spans="2:73" s="80" customFormat="1" outlineLevel="2">
      <c r="B225" s="367" t="str">
        <f>'7. INPUT O&amp;N UC'!D452</f>
        <v>O&amp;N UC-7.4-Item #9</v>
      </c>
      <c r="C225" s="203">
        <f>'7. INPUT O&amp;N UC'!F452</f>
        <v>0</v>
      </c>
      <c r="D225"/>
      <c r="E225" s="297">
        <f t="shared" si="135"/>
        <v>0</v>
      </c>
      <c r="F225" s="297">
        <f t="shared" si="136"/>
        <v>0</v>
      </c>
      <c r="G225" s="297">
        <f t="shared" si="137"/>
        <v>0</v>
      </c>
      <c r="H225" s="297">
        <f t="shared" si="138"/>
        <v>0</v>
      </c>
      <c r="I225" s="297">
        <f t="shared" si="139"/>
        <v>0</v>
      </c>
      <c r="J225" s="297">
        <f t="shared" si="140"/>
        <v>0</v>
      </c>
      <c r="K225"/>
      <c r="L225" s="297">
        <f>L$80*'7. INPUT O&amp;N UC'!$M452*'7. INPUT O&amp;N UC'!$O452</f>
        <v>0</v>
      </c>
      <c r="M225" s="297">
        <f>M$80*'7. INPUT O&amp;N UC'!$M452*'7. INPUT O&amp;N UC'!$O452</f>
        <v>0</v>
      </c>
      <c r="N225" s="297">
        <f>N$80*'7. INPUT O&amp;N UC'!$M452*'7. INPUT O&amp;N UC'!$O452</f>
        <v>0</v>
      </c>
      <c r="O225" s="297">
        <f>O$80*'7. INPUT O&amp;N UC'!$M452*'7. INPUT O&amp;N UC'!$O452</f>
        <v>0</v>
      </c>
      <c r="P225" s="297">
        <f>P$80*'7. INPUT O&amp;N UC'!$M452*'7. INPUT O&amp;N UC'!$O452</f>
        <v>0</v>
      </c>
      <c r="Q225" s="297">
        <f>Q$80*'7. INPUT O&amp;N UC'!$M452*'7. INPUT O&amp;N UC'!$O452</f>
        <v>0</v>
      </c>
      <c r="R225" s="297">
        <f>R$80*'7. INPUT O&amp;N UC'!$M452*'7. INPUT O&amp;N UC'!$O452</f>
        <v>0</v>
      </c>
      <c r="S225" s="297">
        <f>S$80*'7. INPUT O&amp;N UC'!$M452*'7. INPUT O&amp;N UC'!$O452</f>
        <v>0</v>
      </c>
      <c r="T225" s="297">
        <f>T$80*'7. INPUT O&amp;N UC'!$M452*'7. INPUT O&amp;N UC'!$O452</f>
        <v>0</v>
      </c>
      <c r="U225" s="297">
        <f>U$80*'7. INPUT O&amp;N UC'!$M452*'7. INPUT O&amp;N UC'!$O452</f>
        <v>0</v>
      </c>
      <c r="V225" s="297">
        <f>V$80*'7. INPUT O&amp;N UC'!$M452*'7. INPUT O&amp;N UC'!$O452</f>
        <v>0</v>
      </c>
      <c r="W225" s="297">
        <f>W$80*'7. INPUT O&amp;N UC'!$M452*'7. INPUT O&amp;N UC'!$O452</f>
        <v>0</v>
      </c>
      <c r="X225" s="297">
        <f>X$80*('7. INPUT O&amp;N UC'!$M452*(1+'7. INPUT O&amp;N UC'!$N452))*('7. INPUT O&amp;N UC'!$O452*(1+'7. INPUT O&amp;N UC'!$P452))</f>
        <v>0</v>
      </c>
      <c r="Y225" s="297">
        <f>Y$80*('7. INPUT O&amp;N UC'!$M452*(1+'7. INPUT O&amp;N UC'!$N452))*('7. INPUT O&amp;N UC'!$O452*(1+'7. INPUT O&amp;N UC'!$P452))</f>
        <v>0</v>
      </c>
      <c r="Z225" s="297">
        <f>Z$80*('7. INPUT O&amp;N UC'!$M452*(1+'7. INPUT O&amp;N UC'!$N452))*('7. INPUT O&amp;N UC'!$O452*(1+'7. INPUT O&amp;N UC'!$P452))</f>
        <v>0</v>
      </c>
      <c r="AA225" s="297">
        <f>AA$80*('7. INPUT O&amp;N UC'!$M452*(1+'7. INPUT O&amp;N UC'!$N452))*('7. INPUT O&amp;N UC'!$O452*(1+'7. INPUT O&amp;N UC'!$P452))</f>
        <v>0</v>
      </c>
      <c r="AB225" s="297">
        <f>AB$80*('7. INPUT O&amp;N UC'!$M452*(1+'7. INPUT O&amp;N UC'!$N452))*('7. INPUT O&amp;N UC'!$O452*(1+'7. INPUT O&amp;N UC'!$P452))</f>
        <v>0</v>
      </c>
      <c r="AC225" s="297">
        <f>AC$80*('7. INPUT O&amp;N UC'!$M452*(1+'7. INPUT O&amp;N UC'!$N452))*('7. INPUT O&amp;N UC'!$O452*(1+'7. INPUT O&amp;N UC'!$P452))</f>
        <v>0</v>
      </c>
      <c r="AD225" s="297">
        <f>AD$80*('7. INPUT O&amp;N UC'!$M452*(1+'7. INPUT O&amp;N UC'!$N452))*('7. INPUT O&amp;N UC'!$O452*(1+'7. INPUT O&amp;N UC'!$P452))</f>
        <v>0</v>
      </c>
      <c r="AE225" s="297">
        <f>AE$80*('7. INPUT O&amp;N UC'!$M452*(1+'7. INPUT O&amp;N UC'!$N452))*('7. INPUT O&amp;N UC'!$O452*(1+'7. INPUT O&amp;N UC'!$P452))</f>
        <v>0</v>
      </c>
      <c r="AF225" s="297">
        <f>AF$80*('7. INPUT O&amp;N UC'!$M452*(1+'7. INPUT O&amp;N UC'!$N452))*('7. INPUT O&amp;N UC'!$O452*(1+'7. INPUT O&amp;N UC'!$P452))</f>
        <v>0</v>
      </c>
      <c r="AG225" s="297">
        <f>AG$80*('7. INPUT O&amp;N UC'!$M452*(1+'7. INPUT O&amp;N UC'!$N452))*('7. INPUT O&amp;N UC'!$O452*(1+'7. INPUT O&amp;N UC'!$P452))</f>
        <v>0</v>
      </c>
      <c r="AH225" s="297">
        <f>AH$80*('7. INPUT O&amp;N UC'!$M452*(1+'7. INPUT O&amp;N UC'!$N452))*('7. INPUT O&amp;N UC'!$O452*(1+'7. INPUT O&amp;N UC'!$P452))</f>
        <v>0</v>
      </c>
      <c r="AI225" s="297">
        <f>AI$80*('7. INPUT O&amp;N UC'!$M452*(1+'7. INPUT O&amp;N UC'!$N452))*('7. INPUT O&amp;N UC'!$O452*(1+'7. INPUT O&amp;N UC'!$P452))</f>
        <v>0</v>
      </c>
      <c r="AJ225" s="297">
        <f>AJ$80*('7. INPUT O&amp;N UC'!$M452*(1+'7. INPUT O&amp;N UC'!$N452)^2)*('7. INPUT O&amp;N UC'!$O452*(1+'7. INPUT O&amp;N UC'!$P452)^2)</f>
        <v>0</v>
      </c>
      <c r="AK225" s="297">
        <f>AK$80*('7. INPUT O&amp;N UC'!$M452*(1+'7. INPUT O&amp;N UC'!$N452)^2)*('7. INPUT O&amp;N UC'!$O452*(1+'7. INPUT O&amp;N UC'!$P452)^2)</f>
        <v>0</v>
      </c>
      <c r="AL225" s="297">
        <f>AL$80*('7. INPUT O&amp;N UC'!$M452*(1+'7. INPUT O&amp;N UC'!$N452)^2)*('7. INPUT O&amp;N UC'!$O452*(1+'7. INPUT O&amp;N UC'!$P452)^2)</f>
        <v>0</v>
      </c>
      <c r="AM225" s="297">
        <f>AM$80*('7. INPUT O&amp;N UC'!$M452*(1+'7. INPUT O&amp;N UC'!$N452)^2)*('7. INPUT O&amp;N UC'!$O452*(1+'7. INPUT O&amp;N UC'!$P452)^2)</f>
        <v>0</v>
      </c>
      <c r="AN225" s="297">
        <f>AN$80*('7. INPUT O&amp;N UC'!$M452*(1+'7. INPUT O&amp;N UC'!$N452)^2)*('7. INPUT O&amp;N UC'!$O452*(1+'7. INPUT O&amp;N UC'!$P452)^2)</f>
        <v>0</v>
      </c>
      <c r="AO225" s="297">
        <f>AO$80*('7. INPUT O&amp;N UC'!$M452*(1+'7. INPUT O&amp;N UC'!$N452)^2)*('7. INPUT O&amp;N UC'!$O452*(1+'7. INPUT O&amp;N UC'!$P452)^2)</f>
        <v>0</v>
      </c>
      <c r="AP225" s="297">
        <f>AP$80*('7. INPUT O&amp;N UC'!$M452*(1+'7. INPUT O&amp;N UC'!$N452)^2)*('7. INPUT O&amp;N UC'!$O452*(1+'7. INPUT O&amp;N UC'!$P452)^2)</f>
        <v>0</v>
      </c>
      <c r="AQ225" s="297">
        <f>AQ$80*('7. INPUT O&amp;N UC'!$M452*(1+'7. INPUT O&amp;N UC'!$N452)^2)*('7. INPUT O&amp;N UC'!$O452*(1+'7. INPUT O&amp;N UC'!$P452)^2)</f>
        <v>0</v>
      </c>
      <c r="AR225" s="297">
        <f>AR$80*('7. INPUT O&amp;N UC'!$M452*(1+'7. INPUT O&amp;N UC'!$N452)^2)*('7. INPUT O&amp;N UC'!$O452*(1+'7. INPUT O&amp;N UC'!$P452)^2)</f>
        <v>0</v>
      </c>
      <c r="AS225" s="297">
        <f>AS$80*('7. INPUT O&amp;N UC'!$M452*(1+'7. INPUT O&amp;N UC'!$N452)^2)*('7. INPUT O&amp;N UC'!$O452*(1+'7. INPUT O&amp;N UC'!$P452)^2)</f>
        <v>0</v>
      </c>
      <c r="AT225" s="297">
        <f>AT$80*('7. INPUT O&amp;N UC'!$M452*(1+'7. INPUT O&amp;N UC'!$N452)^2)*('7. INPUT O&amp;N UC'!$O452*(1+'7. INPUT O&amp;N UC'!$P452)^2)</f>
        <v>0</v>
      </c>
      <c r="AU225" s="297">
        <f>AU$80*('7. INPUT O&amp;N UC'!$M452*(1+'7. INPUT O&amp;N UC'!$N452)^2)*('7. INPUT O&amp;N UC'!$O452*(1+'7. INPUT O&amp;N UC'!$P452)^2)</f>
        <v>0</v>
      </c>
      <c r="AV225" s="297">
        <f>AV$80*('7. INPUT O&amp;N UC'!$M452*(1+'7. INPUT O&amp;N UC'!$N452)^3)*('7. INPUT O&amp;N UC'!$O452*(1+'7. INPUT O&amp;N UC'!$P452)^3)</f>
        <v>0</v>
      </c>
      <c r="AW225" s="297">
        <f>AW$80*('7. INPUT O&amp;N UC'!$M452*(1+'7. INPUT O&amp;N UC'!$N452)^3)*('7. INPUT O&amp;N UC'!$O452*(1+'7. INPUT O&amp;N UC'!$P452)^3)</f>
        <v>0</v>
      </c>
      <c r="AX225" s="297">
        <f>AX$80*('7. INPUT O&amp;N UC'!$M452*(1+'7. INPUT O&amp;N UC'!$N452)^3)*('7. INPUT O&amp;N UC'!$O452*(1+'7. INPUT O&amp;N UC'!$P452)^3)</f>
        <v>0</v>
      </c>
      <c r="AY225" s="297">
        <f>AY$80*('7. INPUT O&amp;N UC'!$M452*(1+'7. INPUT O&amp;N UC'!$N452)^3)*('7. INPUT O&amp;N UC'!$O452*(1+'7. INPUT O&amp;N UC'!$P452)^3)</f>
        <v>0</v>
      </c>
      <c r="AZ225" s="297">
        <f>AZ$80*('7. INPUT O&amp;N UC'!$M452*(1+'7. INPUT O&amp;N UC'!$N452)^3)*('7. INPUT O&amp;N UC'!$O452*(1+'7. INPUT O&amp;N UC'!$P452)^3)</f>
        <v>0</v>
      </c>
      <c r="BA225" s="297">
        <f>BA$80*('7. INPUT O&amp;N UC'!$M452*(1+'7. INPUT O&amp;N UC'!$N452)^3)*('7. INPUT O&amp;N UC'!$O452*(1+'7. INPUT O&amp;N UC'!$P452)^3)</f>
        <v>0</v>
      </c>
      <c r="BB225" s="297">
        <f>BB$80*('7. INPUT O&amp;N UC'!$M452*(1+'7. INPUT O&amp;N UC'!$N452)^3)*('7. INPUT O&amp;N UC'!$O452*(1+'7. INPUT O&amp;N UC'!$P452)^3)</f>
        <v>0</v>
      </c>
      <c r="BC225" s="297">
        <f>BC$80*('7. INPUT O&amp;N UC'!$M452*(1+'7. INPUT O&amp;N UC'!$N452)^3)*('7. INPUT O&amp;N UC'!$O452*(1+'7. INPUT O&amp;N UC'!$P452)^3)</f>
        <v>0</v>
      </c>
      <c r="BD225" s="297">
        <f>BD$80*('7. INPUT O&amp;N UC'!$M452*(1+'7. INPUT O&amp;N UC'!$N452)^3)*('7. INPUT O&amp;N UC'!$O452*(1+'7. INPUT O&amp;N UC'!$P452)^3)</f>
        <v>0</v>
      </c>
      <c r="BE225" s="297">
        <f>BE$80*('7. INPUT O&amp;N UC'!$M452*(1+'7. INPUT O&amp;N UC'!$N452)^3)*('7. INPUT O&amp;N UC'!$O452*(1+'7. INPUT O&amp;N UC'!$P452)^3)</f>
        <v>0</v>
      </c>
      <c r="BF225" s="297">
        <f>BF$80*('7. INPUT O&amp;N UC'!$M452*(1+'7. INPUT O&amp;N UC'!$N452)^3)*('7. INPUT O&amp;N UC'!$O452*(1+'7. INPUT O&amp;N UC'!$P452)^3)</f>
        <v>0</v>
      </c>
      <c r="BG225" s="297">
        <f>BG$80*('7. INPUT O&amp;N UC'!$M452*(1+'7. INPUT O&amp;N UC'!$N452)^3)*('7. INPUT O&amp;N UC'!$O452*(1+'7. INPUT O&amp;N UC'!$P452)^3)</f>
        <v>0</v>
      </c>
      <c r="BH225" s="297">
        <f>BH$80*('7. INPUT O&amp;N UC'!$M452*(1+'7. INPUT O&amp;N UC'!$N452)^4)*('7. INPUT O&amp;N UC'!$O452*(1+'7. INPUT O&amp;N UC'!$P452)^4)</f>
        <v>0</v>
      </c>
      <c r="BI225" s="297">
        <f>BI$80*('7. INPUT O&amp;N UC'!$M452*(1+'7. INPUT O&amp;N UC'!$N452)^4)*('7. INPUT O&amp;N UC'!$O452*(1+'7. INPUT O&amp;N UC'!$P452)^4)</f>
        <v>0</v>
      </c>
      <c r="BJ225" s="297">
        <f>BJ$80*('7. INPUT O&amp;N UC'!$M452*(1+'7. INPUT O&amp;N UC'!$N452)^4)*('7. INPUT O&amp;N UC'!$O452*(1+'7. INPUT O&amp;N UC'!$P452)^4)</f>
        <v>0</v>
      </c>
      <c r="BK225" s="297">
        <f>BK$80*('7. INPUT O&amp;N UC'!$M452*(1+'7. INPUT O&amp;N UC'!$N452)^4)*('7. INPUT O&amp;N UC'!$O452*(1+'7. INPUT O&amp;N UC'!$P452)^4)</f>
        <v>0</v>
      </c>
      <c r="BL225" s="297">
        <f>BL$80*('7. INPUT O&amp;N UC'!$M452*(1+'7. INPUT O&amp;N UC'!$N452)^4)*('7. INPUT O&amp;N UC'!$O452*(1+'7. INPUT O&amp;N UC'!$P452)^4)</f>
        <v>0</v>
      </c>
      <c r="BM225" s="297">
        <f>BM$80*('7. INPUT O&amp;N UC'!$M452*(1+'7. INPUT O&amp;N UC'!$N452)^4)*('7. INPUT O&amp;N UC'!$O452*(1+'7. INPUT O&amp;N UC'!$P452)^4)</f>
        <v>0</v>
      </c>
      <c r="BN225" s="297">
        <f>BN$80*('7. INPUT O&amp;N UC'!$M452*(1+'7. INPUT O&amp;N UC'!$N452)^4)*('7. INPUT O&amp;N UC'!$O452*(1+'7. INPUT O&amp;N UC'!$P452)^4)</f>
        <v>0</v>
      </c>
      <c r="BO225" s="297">
        <f>BO$80*('7. INPUT O&amp;N UC'!$M452*(1+'7. INPUT O&amp;N UC'!$N452)^4)*('7. INPUT O&amp;N UC'!$O452*(1+'7. INPUT O&amp;N UC'!$P452)^4)</f>
        <v>0</v>
      </c>
      <c r="BP225" s="297">
        <f>BP$80*('7. INPUT O&amp;N UC'!$M452*(1+'7. INPUT O&amp;N UC'!$N452)^4)*('7. INPUT O&amp;N UC'!$O452*(1+'7. INPUT O&amp;N UC'!$P452)^4)</f>
        <v>0</v>
      </c>
      <c r="BQ225" s="297">
        <f>BQ$80*('7. INPUT O&amp;N UC'!$M452*(1+'7. INPUT O&amp;N UC'!$N452)^4)*('7. INPUT O&amp;N UC'!$O452*(1+'7. INPUT O&amp;N UC'!$P452)^4)</f>
        <v>0</v>
      </c>
      <c r="BR225" s="297">
        <f>BR$80*('7. INPUT O&amp;N UC'!$M452*(1+'7. INPUT O&amp;N UC'!$N452)^4)*('7. INPUT O&amp;N UC'!$O452*(1+'7. INPUT O&amp;N UC'!$P452)^4)</f>
        <v>0</v>
      </c>
      <c r="BS225" s="297">
        <f>BS$80*('7. INPUT O&amp;N UC'!$M452*(1+'7. INPUT O&amp;N UC'!$N452)^4)*('7. INPUT O&amp;N UC'!$O452*(1+'7. INPUT O&amp;N UC'!$P452)^4)</f>
        <v>0</v>
      </c>
    </row>
    <row r="226" spans="2:73" s="80" customFormat="1" outlineLevel="2">
      <c r="B226" s="369" t="str">
        <f>'7. INPUT O&amp;N UC'!D453</f>
        <v>O&amp;N UC-7.4-Item #10</v>
      </c>
      <c r="C226" s="204">
        <f>'7. INPUT O&amp;N UC'!F453</f>
        <v>0</v>
      </c>
      <c r="D226"/>
      <c r="E226" s="298">
        <f t="shared" si="135"/>
        <v>0</v>
      </c>
      <c r="F226" s="298">
        <f t="shared" si="136"/>
        <v>0</v>
      </c>
      <c r="G226" s="298">
        <f t="shared" si="137"/>
        <v>0</v>
      </c>
      <c r="H226" s="298">
        <f t="shared" si="138"/>
        <v>0</v>
      </c>
      <c r="I226" s="298">
        <f t="shared" si="139"/>
        <v>0</v>
      </c>
      <c r="J226" s="298">
        <f t="shared" si="140"/>
        <v>0</v>
      </c>
      <c r="K226"/>
      <c r="L226" s="298">
        <f>L$80*'7. INPUT O&amp;N UC'!$M453*'7. INPUT O&amp;N UC'!$O453</f>
        <v>0</v>
      </c>
      <c r="M226" s="298">
        <f>M$80*'7. INPUT O&amp;N UC'!$M453*'7. INPUT O&amp;N UC'!$O453</f>
        <v>0</v>
      </c>
      <c r="N226" s="298">
        <f>N$80*'7. INPUT O&amp;N UC'!$M453*'7. INPUT O&amp;N UC'!$O453</f>
        <v>0</v>
      </c>
      <c r="O226" s="298">
        <f>O$80*'7. INPUT O&amp;N UC'!$M453*'7. INPUT O&amp;N UC'!$O453</f>
        <v>0</v>
      </c>
      <c r="P226" s="298">
        <f>P$80*'7. INPUT O&amp;N UC'!$M453*'7. INPUT O&amp;N UC'!$O453</f>
        <v>0</v>
      </c>
      <c r="Q226" s="298">
        <f>Q$80*'7. INPUT O&amp;N UC'!$M453*'7. INPUT O&amp;N UC'!$O453</f>
        <v>0</v>
      </c>
      <c r="R226" s="298">
        <f>R$80*'7. INPUT O&amp;N UC'!$M453*'7. INPUT O&amp;N UC'!$O453</f>
        <v>0</v>
      </c>
      <c r="S226" s="298">
        <f>S$80*'7. INPUT O&amp;N UC'!$M453*'7. INPUT O&amp;N UC'!$O453</f>
        <v>0</v>
      </c>
      <c r="T226" s="298">
        <f>T$80*'7. INPUT O&amp;N UC'!$M453*'7. INPUT O&amp;N UC'!$O453</f>
        <v>0</v>
      </c>
      <c r="U226" s="298">
        <f>U$80*'7. INPUT O&amp;N UC'!$M453*'7. INPUT O&amp;N UC'!$O453</f>
        <v>0</v>
      </c>
      <c r="V226" s="298">
        <f>V$80*'7. INPUT O&amp;N UC'!$M453*'7. INPUT O&amp;N UC'!$O453</f>
        <v>0</v>
      </c>
      <c r="W226" s="298">
        <f>W$80*'7. INPUT O&amp;N UC'!$M453*'7. INPUT O&amp;N UC'!$O453</f>
        <v>0</v>
      </c>
      <c r="X226" s="298">
        <f>X$80*('7. INPUT O&amp;N UC'!$M453*(1+'7. INPUT O&amp;N UC'!$N453))*('7. INPUT O&amp;N UC'!$O453*(1+'7. INPUT O&amp;N UC'!$P453))</f>
        <v>0</v>
      </c>
      <c r="Y226" s="298">
        <f>Y$80*('7. INPUT O&amp;N UC'!$M453*(1+'7. INPUT O&amp;N UC'!$N453))*('7. INPUT O&amp;N UC'!$O453*(1+'7. INPUT O&amp;N UC'!$P453))</f>
        <v>0</v>
      </c>
      <c r="Z226" s="298">
        <f>Z$80*('7. INPUT O&amp;N UC'!$M453*(1+'7. INPUT O&amp;N UC'!$N453))*('7. INPUT O&amp;N UC'!$O453*(1+'7. INPUT O&amp;N UC'!$P453))</f>
        <v>0</v>
      </c>
      <c r="AA226" s="298">
        <f>AA$80*('7. INPUT O&amp;N UC'!$M453*(1+'7. INPUT O&amp;N UC'!$N453))*('7. INPUT O&amp;N UC'!$O453*(1+'7. INPUT O&amp;N UC'!$P453))</f>
        <v>0</v>
      </c>
      <c r="AB226" s="298">
        <f>AB$80*('7. INPUT O&amp;N UC'!$M453*(1+'7. INPUT O&amp;N UC'!$N453))*('7. INPUT O&amp;N UC'!$O453*(1+'7. INPUT O&amp;N UC'!$P453))</f>
        <v>0</v>
      </c>
      <c r="AC226" s="298">
        <f>AC$80*('7. INPUT O&amp;N UC'!$M453*(1+'7. INPUT O&amp;N UC'!$N453))*('7. INPUT O&amp;N UC'!$O453*(1+'7. INPUT O&amp;N UC'!$P453))</f>
        <v>0</v>
      </c>
      <c r="AD226" s="298">
        <f>AD$80*('7. INPUT O&amp;N UC'!$M453*(1+'7. INPUT O&amp;N UC'!$N453))*('7. INPUT O&amp;N UC'!$O453*(1+'7. INPUT O&amp;N UC'!$P453))</f>
        <v>0</v>
      </c>
      <c r="AE226" s="298">
        <f>AE$80*('7. INPUT O&amp;N UC'!$M453*(1+'7. INPUT O&amp;N UC'!$N453))*('7. INPUT O&amp;N UC'!$O453*(1+'7. INPUT O&amp;N UC'!$P453))</f>
        <v>0</v>
      </c>
      <c r="AF226" s="298">
        <f>AF$80*('7. INPUT O&amp;N UC'!$M453*(1+'7. INPUT O&amp;N UC'!$N453))*('7. INPUT O&amp;N UC'!$O453*(1+'7. INPUT O&amp;N UC'!$P453))</f>
        <v>0</v>
      </c>
      <c r="AG226" s="298">
        <f>AG$80*('7. INPUT O&amp;N UC'!$M453*(1+'7. INPUT O&amp;N UC'!$N453))*('7. INPUT O&amp;N UC'!$O453*(1+'7. INPUT O&amp;N UC'!$P453))</f>
        <v>0</v>
      </c>
      <c r="AH226" s="298">
        <f>AH$80*('7. INPUT O&amp;N UC'!$M453*(1+'7. INPUT O&amp;N UC'!$N453))*('7. INPUT O&amp;N UC'!$O453*(1+'7. INPUT O&amp;N UC'!$P453))</f>
        <v>0</v>
      </c>
      <c r="AI226" s="298">
        <f>AI$80*('7. INPUT O&amp;N UC'!$M453*(1+'7. INPUT O&amp;N UC'!$N453))*('7. INPUT O&amp;N UC'!$O453*(1+'7. INPUT O&amp;N UC'!$P453))</f>
        <v>0</v>
      </c>
      <c r="AJ226" s="298">
        <f>AJ$80*('7. INPUT O&amp;N UC'!$M453*(1+'7. INPUT O&amp;N UC'!$N453)^2)*('7. INPUT O&amp;N UC'!$O453*(1+'7. INPUT O&amp;N UC'!$P453)^2)</f>
        <v>0</v>
      </c>
      <c r="AK226" s="298">
        <f>AK$80*('7. INPUT O&amp;N UC'!$M453*(1+'7. INPUT O&amp;N UC'!$N453)^2)*('7. INPUT O&amp;N UC'!$O453*(1+'7. INPUT O&amp;N UC'!$P453)^2)</f>
        <v>0</v>
      </c>
      <c r="AL226" s="298">
        <f>AL$80*('7. INPUT O&amp;N UC'!$M453*(1+'7. INPUT O&amp;N UC'!$N453)^2)*('7. INPUT O&amp;N UC'!$O453*(1+'7. INPUT O&amp;N UC'!$P453)^2)</f>
        <v>0</v>
      </c>
      <c r="AM226" s="298">
        <f>AM$80*('7. INPUT O&amp;N UC'!$M453*(1+'7. INPUT O&amp;N UC'!$N453)^2)*('7. INPUT O&amp;N UC'!$O453*(1+'7. INPUT O&amp;N UC'!$P453)^2)</f>
        <v>0</v>
      </c>
      <c r="AN226" s="298">
        <f>AN$80*('7. INPUT O&amp;N UC'!$M453*(1+'7. INPUT O&amp;N UC'!$N453)^2)*('7. INPUT O&amp;N UC'!$O453*(1+'7. INPUT O&amp;N UC'!$P453)^2)</f>
        <v>0</v>
      </c>
      <c r="AO226" s="298">
        <f>AO$80*('7. INPUT O&amp;N UC'!$M453*(1+'7. INPUT O&amp;N UC'!$N453)^2)*('7. INPUT O&amp;N UC'!$O453*(1+'7. INPUT O&amp;N UC'!$P453)^2)</f>
        <v>0</v>
      </c>
      <c r="AP226" s="298">
        <f>AP$80*('7. INPUT O&amp;N UC'!$M453*(1+'7. INPUT O&amp;N UC'!$N453)^2)*('7. INPUT O&amp;N UC'!$O453*(1+'7. INPUT O&amp;N UC'!$P453)^2)</f>
        <v>0</v>
      </c>
      <c r="AQ226" s="298">
        <f>AQ$80*('7. INPUT O&amp;N UC'!$M453*(1+'7. INPUT O&amp;N UC'!$N453)^2)*('7. INPUT O&amp;N UC'!$O453*(1+'7. INPUT O&amp;N UC'!$P453)^2)</f>
        <v>0</v>
      </c>
      <c r="AR226" s="298">
        <f>AR$80*('7. INPUT O&amp;N UC'!$M453*(1+'7. INPUT O&amp;N UC'!$N453)^2)*('7. INPUT O&amp;N UC'!$O453*(1+'7. INPUT O&amp;N UC'!$P453)^2)</f>
        <v>0</v>
      </c>
      <c r="AS226" s="298">
        <f>AS$80*('7. INPUT O&amp;N UC'!$M453*(1+'7. INPUT O&amp;N UC'!$N453)^2)*('7. INPUT O&amp;N UC'!$O453*(1+'7. INPUT O&amp;N UC'!$P453)^2)</f>
        <v>0</v>
      </c>
      <c r="AT226" s="298">
        <f>AT$80*('7. INPUT O&amp;N UC'!$M453*(1+'7. INPUT O&amp;N UC'!$N453)^2)*('7. INPUT O&amp;N UC'!$O453*(1+'7. INPUT O&amp;N UC'!$P453)^2)</f>
        <v>0</v>
      </c>
      <c r="AU226" s="298">
        <f>AU$80*('7. INPUT O&amp;N UC'!$M453*(1+'7. INPUT O&amp;N UC'!$N453)^2)*('7. INPUT O&amp;N UC'!$O453*(1+'7. INPUT O&amp;N UC'!$P453)^2)</f>
        <v>0</v>
      </c>
      <c r="AV226" s="298">
        <f>AV$80*('7. INPUT O&amp;N UC'!$M453*(1+'7. INPUT O&amp;N UC'!$N453)^3)*('7. INPUT O&amp;N UC'!$O453*(1+'7. INPUT O&amp;N UC'!$P453)^3)</f>
        <v>0</v>
      </c>
      <c r="AW226" s="298">
        <f>AW$80*('7. INPUT O&amp;N UC'!$M453*(1+'7. INPUT O&amp;N UC'!$N453)^3)*('7. INPUT O&amp;N UC'!$O453*(1+'7. INPUT O&amp;N UC'!$P453)^3)</f>
        <v>0</v>
      </c>
      <c r="AX226" s="298">
        <f>AX$80*('7. INPUT O&amp;N UC'!$M453*(1+'7. INPUT O&amp;N UC'!$N453)^3)*('7. INPUT O&amp;N UC'!$O453*(1+'7. INPUT O&amp;N UC'!$P453)^3)</f>
        <v>0</v>
      </c>
      <c r="AY226" s="298">
        <f>AY$80*('7. INPUT O&amp;N UC'!$M453*(1+'7. INPUT O&amp;N UC'!$N453)^3)*('7. INPUT O&amp;N UC'!$O453*(1+'7. INPUT O&amp;N UC'!$P453)^3)</f>
        <v>0</v>
      </c>
      <c r="AZ226" s="298">
        <f>AZ$80*('7. INPUT O&amp;N UC'!$M453*(1+'7. INPUT O&amp;N UC'!$N453)^3)*('7. INPUT O&amp;N UC'!$O453*(1+'7. INPUT O&amp;N UC'!$P453)^3)</f>
        <v>0</v>
      </c>
      <c r="BA226" s="298">
        <f>BA$80*('7. INPUT O&amp;N UC'!$M453*(1+'7. INPUT O&amp;N UC'!$N453)^3)*('7. INPUT O&amp;N UC'!$O453*(1+'7. INPUT O&amp;N UC'!$P453)^3)</f>
        <v>0</v>
      </c>
      <c r="BB226" s="298">
        <f>BB$80*('7. INPUT O&amp;N UC'!$M453*(1+'7. INPUT O&amp;N UC'!$N453)^3)*('7. INPUT O&amp;N UC'!$O453*(1+'7. INPUT O&amp;N UC'!$P453)^3)</f>
        <v>0</v>
      </c>
      <c r="BC226" s="298">
        <f>BC$80*('7. INPUT O&amp;N UC'!$M453*(1+'7. INPUT O&amp;N UC'!$N453)^3)*('7. INPUT O&amp;N UC'!$O453*(1+'7. INPUT O&amp;N UC'!$P453)^3)</f>
        <v>0</v>
      </c>
      <c r="BD226" s="298">
        <f>BD$80*('7. INPUT O&amp;N UC'!$M453*(1+'7. INPUT O&amp;N UC'!$N453)^3)*('7. INPUT O&amp;N UC'!$O453*(1+'7. INPUT O&amp;N UC'!$P453)^3)</f>
        <v>0</v>
      </c>
      <c r="BE226" s="298">
        <f>BE$80*('7. INPUT O&amp;N UC'!$M453*(1+'7. INPUT O&amp;N UC'!$N453)^3)*('7. INPUT O&amp;N UC'!$O453*(1+'7. INPUT O&amp;N UC'!$P453)^3)</f>
        <v>0</v>
      </c>
      <c r="BF226" s="298">
        <f>BF$80*('7. INPUT O&amp;N UC'!$M453*(1+'7. INPUT O&amp;N UC'!$N453)^3)*('7. INPUT O&amp;N UC'!$O453*(1+'7. INPUT O&amp;N UC'!$P453)^3)</f>
        <v>0</v>
      </c>
      <c r="BG226" s="298">
        <f>BG$80*('7. INPUT O&amp;N UC'!$M453*(1+'7. INPUT O&amp;N UC'!$N453)^3)*('7. INPUT O&amp;N UC'!$O453*(1+'7. INPUT O&amp;N UC'!$P453)^3)</f>
        <v>0</v>
      </c>
      <c r="BH226" s="298">
        <f>BH$80*('7. INPUT O&amp;N UC'!$M453*(1+'7. INPUT O&amp;N UC'!$N453)^4)*('7. INPUT O&amp;N UC'!$O453*(1+'7. INPUT O&amp;N UC'!$P453)^4)</f>
        <v>0</v>
      </c>
      <c r="BI226" s="298">
        <f>BI$80*('7. INPUT O&amp;N UC'!$M453*(1+'7. INPUT O&amp;N UC'!$N453)^4)*('7. INPUT O&amp;N UC'!$O453*(1+'7. INPUT O&amp;N UC'!$P453)^4)</f>
        <v>0</v>
      </c>
      <c r="BJ226" s="298">
        <f>BJ$80*('7. INPUT O&amp;N UC'!$M453*(1+'7. INPUT O&amp;N UC'!$N453)^4)*('7. INPUT O&amp;N UC'!$O453*(1+'7. INPUT O&amp;N UC'!$P453)^4)</f>
        <v>0</v>
      </c>
      <c r="BK226" s="298">
        <f>BK$80*('7. INPUT O&amp;N UC'!$M453*(1+'7. INPUT O&amp;N UC'!$N453)^4)*('7. INPUT O&amp;N UC'!$O453*(1+'7. INPUT O&amp;N UC'!$P453)^4)</f>
        <v>0</v>
      </c>
      <c r="BL226" s="298">
        <f>BL$80*('7. INPUT O&amp;N UC'!$M453*(1+'7. INPUT O&amp;N UC'!$N453)^4)*('7. INPUT O&amp;N UC'!$O453*(1+'7. INPUT O&amp;N UC'!$P453)^4)</f>
        <v>0</v>
      </c>
      <c r="BM226" s="298">
        <f>BM$80*('7. INPUT O&amp;N UC'!$M453*(1+'7. INPUT O&amp;N UC'!$N453)^4)*('7. INPUT O&amp;N UC'!$O453*(1+'7. INPUT O&amp;N UC'!$P453)^4)</f>
        <v>0</v>
      </c>
      <c r="BN226" s="298">
        <f>BN$80*('7. INPUT O&amp;N UC'!$M453*(1+'7. INPUT O&amp;N UC'!$N453)^4)*('7. INPUT O&amp;N UC'!$O453*(1+'7. INPUT O&amp;N UC'!$P453)^4)</f>
        <v>0</v>
      </c>
      <c r="BO226" s="298">
        <f>BO$80*('7. INPUT O&amp;N UC'!$M453*(1+'7. INPUT O&amp;N UC'!$N453)^4)*('7. INPUT O&amp;N UC'!$O453*(1+'7. INPUT O&amp;N UC'!$P453)^4)</f>
        <v>0</v>
      </c>
      <c r="BP226" s="298">
        <f>BP$80*('7. INPUT O&amp;N UC'!$M453*(1+'7. INPUT O&amp;N UC'!$N453)^4)*('7. INPUT O&amp;N UC'!$O453*(1+'7. INPUT O&amp;N UC'!$P453)^4)</f>
        <v>0</v>
      </c>
      <c r="BQ226" s="298">
        <f>BQ$80*('7. INPUT O&amp;N UC'!$M453*(1+'7. INPUT O&amp;N UC'!$N453)^4)*('7. INPUT O&amp;N UC'!$O453*(1+'7. INPUT O&amp;N UC'!$P453)^4)</f>
        <v>0</v>
      </c>
      <c r="BR226" s="298">
        <f>BR$80*('7. INPUT O&amp;N UC'!$M453*(1+'7. INPUT O&amp;N UC'!$N453)^4)*('7. INPUT O&amp;N UC'!$O453*(1+'7. INPUT O&amp;N UC'!$P453)^4)</f>
        <v>0</v>
      </c>
      <c r="BS226" s="298">
        <f>BS$80*('7. INPUT O&amp;N UC'!$M453*(1+'7. INPUT O&amp;N UC'!$N453)^4)*('7. INPUT O&amp;N UC'!$O453*(1+'7. INPUT O&amp;N UC'!$P453)^4)</f>
        <v>0</v>
      </c>
    </row>
    <row r="227" spans="2:73" s="84" customFormat="1" ht="16">
      <c r="B227" s="354" t="str">
        <f>'7. INPUT O&amp;N UC'!C455</f>
        <v>7.5</v>
      </c>
      <c r="C227" s="354" t="str">
        <f>'7. INPUT O&amp;N UC'!D455</f>
        <v xml:space="preserve">O&amp;N UC - Customer - Cash Releasing Benefits </v>
      </c>
      <c r="D227"/>
      <c r="E227" s="293">
        <f t="shared" si="135"/>
        <v>1532338.9043620541</v>
      </c>
      <c r="F227" s="293">
        <f t="shared" si="136"/>
        <v>374558.28</v>
      </c>
      <c r="G227" s="293">
        <f t="shared" si="137"/>
        <v>573130.35214200011</v>
      </c>
      <c r="H227" s="293">
        <f t="shared" si="138"/>
        <v>584650.27222005406</v>
      </c>
      <c r="I227" s="293">
        <f t="shared" si="139"/>
        <v>0</v>
      </c>
      <c r="J227" s="293">
        <f t="shared" si="140"/>
        <v>0</v>
      </c>
      <c r="K227"/>
      <c r="L227" s="293">
        <f t="shared" ref="L227:AQ227" si="143">L228</f>
        <v>0</v>
      </c>
      <c r="M227" s="293">
        <f t="shared" si="143"/>
        <v>0</v>
      </c>
      <c r="N227" s="293">
        <f t="shared" si="143"/>
        <v>0</v>
      </c>
      <c r="O227" s="293">
        <f t="shared" si="143"/>
        <v>0</v>
      </c>
      <c r="P227" s="293">
        <f t="shared" si="143"/>
        <v>46819.785000000003</v>
      </c>
      <c r="Q227" s="293">
        <f t="shared" si="143"/>
        <v>46819.785000000003</v>
      </c>
      <c r="R227" s="293">
        <f t="shared" si="143"/>
        <v>46819.785000000003</v>
      </c>
      <c r="S227" s="293">
        <f t="shared" si="143"/>
        <v>46819.785000000003</v>
      </c>
      <c r="T227" s="293">
        <f t="shared" si="143"/>
        <v>46819.785000000003</v>
      </c>
      <c r="U227" s="293">
        <f t="shared" si="143"/>
        <v>46819.785000000003</v>
      </c>
      <c r="V227" s="293">
        <f t="shared" si="143"/>
        <v>46819.785000000003</v>
      </c>
      <c r="W227" s="293">
        <f t="shared" si="143"/>
        <v>46819.785000000003</v>
      </c>
      <c r="X227" s="293">
        <f t="shared" si="143"/>
        <v>47760.862678500009</v>
      </c>
      <c r="Y227" s="293">
        <f t="shared" si="143"/>
        <v>47760.862678500009</v>
      </c>
      <c r="Z227" s="293">
        <f t="shared" si="143"/>
        <v>47760.862678500009</v>
      </c>
      <c r="AA227" s="293">
        <f t="shared" si="143"/>
        <v>47760.862678500009</v>
      </c>
      <c r="AB227" s="293">
        <f t="shared" si="143"/>
        <v>47760.862678500009</v>
      </c>
      <c r="AC227" s="293">
        <f t="shared" si="143"/>
        <v>47760.862678500009</v>
      </c>
      <c r="AD227" s="293">
        <f t="shared" si="143"/>
        <v>47760.862678500009</v>
      </c>
      <c r="AE227" s="293">
        <f t="shared" si="143"/>
        <v>47760.862678500009</v>
      </c>
      <c r="AF227" s="293">
        <f t="shared" si="143"/>
        <v>47760.862678500009</v>
      </c>
      <c r="AG227" s="293">
        <f t="shared" si="143"/>
        <v>47760.862678500009</v>
      </c>
      <c r="AH227" s="293">
        <f t="shared" si="143"/>
        <v>47760.862678500009</v>
      </c>
      <c r="AI227" s="293">
        <f t="shared" si="143"/>
        <v>47760.862678500009</v>
      </c>
      <c r="AJ227" s="293">
        <f t="shared" si="143"/>
        <v>48720.856018337836</v>
      </c>
      <c r="AK227" s="293">
        <f t="shared" si="143"/>
        <v>48720.856018337836</v>
      </c>
      <c r="AL227" s="293">
        <f t="shared" si="143"/>
        <v>48720.856018337836</v>
      </c>
      <c r="AM227" s="293">
        <f t="shared" si="143"/>
        <v>48720.856018337836</v>
      </c>
      <c r="AN227" s="293">
        <f t="shared" si="143"/>
        <v>48720.856018337836</v>
      </c>
      <c r="AO227" s="293">
        <f t="shared" si="143"/>
        <v>48720.856018337836</v>
      </c>
      <c r="AP227" s="293">
        <f t="shared" si="143"/>
        <v>48720.856018337836</v>
      </c>
      <c r="AQ227" s="293">
        <f t="shared" si="143"/>
        <v>48720.856018337836</v>
      </c>
      <c r="AR227" s="293">
        <f t="shared" ref="AR227:BS227" si="144">AR228</f>
        <v>48720.856018337836</v>
      </c>
      <c r="AS227" s="293">
        <f t="shared" si="144"/>
        <v>48720.856018337836</v>
      </c>
      <c r="AT227" s="293">
        <f t="shared" si="144"/>
        <v>48720.856018337836</v>
      </c>
      <c r="AU227" s="293">
        <f t="shared" si="144"/>
        <v>48720.856018337836</v>
      </c>
      <c r="AV227" s="293">
        <f t="shared" si="144"/>
        <v>0</v>
      </c>
      <c r="AW227" s="293">
        <f t="shared" si="144"/>
        <v>0</v>
      </c>
      <c r="AX227" s="293">
        <f t="shared" si="144"/>
        <v>0</v>
      </c>
      <c r="AY227" s="293">
        <f t="shared" si="144"/>
        <v>0</v>
      </c>
      <c r="AZ227" s="293">
        <f t="shared" si="144"/>
        <v>0</v>
      </c>
      <c r="BA227" s="293">
        <f t="shared" si="144"/>
        <v>0</v>
      </c>
      <c r="BB227" s="293">
        <f t="shared" si="144"/>
        <v>0</v>
      </c>
      <c r="BC227" s="293">
        <f t="shared" si="144"/>
        <v>0</v>
      </c>
      <c r="BD227" s="293">
        <f t="shared" si="144"/>
        <v>0</v>
      </c>
      <c r="BE227" s="293">
        <f t="shared" si="144"/>
        <v>0</v>
      </c>
      <c r="BF227" s="293">
        <f t="shared" si="144"/>
        <v>0</v>
      </c>
      <c r="BG227" s="293">
        <f t="shared" si="144"/>
        <v>0</v>
      </c>
      <c r="BH227" s="293">
        <f t="shared" si="144"/>
        <v>0</v>
      </c>
      <c r="BI227" s="293">
        <f t="shared" si="144"/>
        <v>0</v>
      </c>
      <c r="BJ227" s="293">
        <f t="shared" si="144"/>
        <v>0</v>
      </c>
      <c r="BK227" s="293">
        <f t="shared" si="144"/>
        <v>0</v>
      </c>
      <c r="BL227" s="293">
        <f t="shared" si="144"/>
        <v>0</v>
      </c>
      <c r="BM227" s="293">
        <f t="shared" si="144"/>
        <v>0</v>
      </c>
      <c r="BN227" s="293">
        <f t="shared" si="144"/>
        <v>0</v>
      </c>
      <c r="BO227" s="293">
        <f t="shared" si="144"/>
        <v>0</v>
      </c>
      <c r="BP227" s="293">
        <f t="shared" si="144"/>
        <v>0</v>
      </c>
      <c r="BQ227" s="293">
        <f t="shared" si="144"/>
        <v>0</v>
      </c>
      <c r="BR227" s="293">
        <f t="shared" si="144"/>
        <v>0</v>
      </c>
      <c r="BS227" s="293">
        <f t="shared" si="144"/>
        <v>0</v>
      </c>
    </row>
    <row r="228" spans="2:73" s="80" customFormat="1" outlineLevel="1">
      <c r="B228" s="366" t="str">
        <f>CONCATENATE(B$227,".1")</f>
        <v>7.5.1</v>
      </c>
      <c r="C228" s="366" t="s">
        <v>255</v>
      </c>
      <c r="D228"/>
      <c r="E228" s="296">
        <f t="shared" si="135"/>
        <v>1532338.9043620541</v>
      </c>
      <c r="F228" s="296">
        <f t="shared" si="136"/>
        <v>374558.28</v>
      </c>
      <c r="G228" s="296">
        <f t="shared" si="137"/>
        <v>573130.35214200011</v>
      </c>
      <c r="H228" s="296">
        <f t="shared" si="138"/>
        <v>584650.27222005406</v>
      </c>
      <c r="I228" s="296">
        <f t="shared" si="139"/>
        <v>0</v>
      </c>
      <c r="J228" s="296">
        <f t="shared" si="140"/>
        <v>0</v>
      </c>
      <c r="K228"/>
      <c r="L228" s="296">
        <f t="shared" ref="L228:AQ228" si="145">SUM(L229:L238)</f>
        <v>0</v>
      </c>
      <c r="M228" s="296">
        <f t="shared" si="145"/>
        <v>0</v>
      </c>
      <c r="N228" s="296">
        <f t="shared" si="145"/>
        <v>0</v>
      </c>
      <c r="O228" s="296">
        <f t="shared" si="145"/>
        <v>0</v>
      </c>
      <c r="P228" s="296">
        <f t="shared" si="145"/>
        <v>46819.785000000003</v>
      </c>
      <c r="Q228" s="296">
        <f t="shared" si="145"/>
        <v>46819.785000000003</v>
      </c>
      <c r="R228" s="296">
        <f t="shared" si="145"/>
        <v>46819.785000000003</v>
      </c>
      <c r="S228" s="296">
        <f t="shared" si="145"/>
        <v>46819.785000000003</v>
      </c>
      <c r="T228" s="296">
        <f t="shared" si="145"/>
        <v>46819.785000000003</v>
      </c>
      <c r="U228" s="296">
        <f t="shared" si="145"/>
        <v>46819.785000000003</v>
      </c>
      <c r="V228" s="296">
        <f t="shared" si="145"/>
        <v>46819.785000000003</v>
      </c>
      <c r="W228" s="296">
        <f t="shared" si="145"/>
        <v>46819.785000000003</v>
      </c>
      <c r="X228" s="296">
        <f t="shared" si="145"/>
        <v>47760.862678500009</v>
      </c>
      <c r="Y228" s="296">
        <f t="shared" si="145"/>
        <v>47760.862678500009</v>
      </c>
      <c r="Z228" s="296">
        <f t="shared" si="145"/>
        <v>47760.862678500009</v>
      </c>
      <c r="AA228" s="296">
        <f t="shared" si="145"/>
        <v>47760.862678500009</v>
      </c>
      <c r="AB228" s="296">
        <f t="shared" si="145"/>
        <v>47760.862678500009</v>
      </c>
      <c r="AC228" s="296">
        <f t="shared" si="145"/>
        <v>47760.862678500009</v>
      </c>
      <c r="AD228" s="296">
        <f t="shared" si="145"/>
        <v>47760.862678500009</v>
      </c>
      <c r="AE228" s="296">
        <f t="shared" si="145"/>
        <v>47760.862678500009</v>
      </c>
      <c r="AF228" s="296">
        <f t="shared" si="145"/>
        <v>47760.862678500009</v>
      </c>
      <c r="AG228" s="296">
        <f t="shared" si="145"/>
        <v>47760.862678500009</v>
      </c>
      <c r="AH228" s="296">
        <f t="shared" si="145"/>
        <v>47760.862678500009</v>
      </c>
      <c r="AI228" s="296">
        <f t="shared" si="145"/>
        <v>47760.862678500009</v>
      </c>
      <c r="AJ228" s="296">
        <f t="shared" si="145"/>
        <v>48720.856018337836</v>
      </c>
      <c r="AK228" s="296">
        <f t="shared" si="145"/>
        <v>48720.856018337836</v>
      </c>
      <c r="AL228" s="296">
        <f t="shared" si="145"/>
        <v>48720.856018337836</v>
      </c>
      <c r="AM228" s="296">
        <f t="shared" si="145"/>
        <v>48720.856018337836</v>
      </c>
      <c r="AN228" s="296">
        <f t="shared" si="145"/>
        <v>48720.856018337836</v>
      </c>
      <c r="AO228" s="296">
        <f t="shared" si="145"/>
        <v>48720.856018337836</v>
      </c>
      <c r="AP228" s="296">
        <f t="shared" si="145"/>
        <v>48720.856018337836</v>
      </c>
      <c r="AQ228" s="296">
        <f t="shared" si="145"/>
        <v>48720.856018337836</v>
      </c>
      <c r="AR228" s="296">
        <f t="shared" ref="AR228:BS228" si="146">SUM(AR229:AR238)</f>
        <v>48720.856018337836</v>
      </c>
      <c r="AS228" s="296">
        <f t="shared" si="146"/>
        <v>48720.856018337836</v>
      </c>
      <c r="AT228" s="296">
        <f t="shared" si="146"/>
        <v>48720.856018337836</v>
      </c>
      <c r="AU228" s="296">
        <f t="shared" si="146"/>
        <v>48720.856018337836</v>
      </c>
      <c r="AV228" s="296">
        <f t="shared" si="146"/>
        <v>0</v>
      </c>
      <c r="AW228" s="296">
        <f t="shared" si="146"/>
        <v>0</v>
      </c>
      <c r="AX228" s="296">
        <f t="shared" si="146"/>
        <v>0</v>
      </c>
      <c r="AY228" s="296">
        <f t="shared" si="146"/>
        <v>0</v>
      </c>
      <c r="AZ228" s="296">
        <f t="shared" si="146"/>
        <v>0</v>
      </c>
      <c r="BA228" s="296">
        <f t="shared" si="146"/>
        <v>0</v>
      </c>
      <c r="BB228" s="296">
        <f t="shared" si="146"/>
        <v>0</v>
      </c>
      <c r="BC228" s="296">
        <f t="shared" si="146"/>
        <v>0</v>
      </c>
      <c r="BD228" s="296">
        <f t="shared" si="146"/>
        <v>0</v>
      </c>
      <c r="BE228" s="296">
        <f t="shared" si="146"/>
        <v>0</v>
      </c>
      <c r="BF228" s="296">
        <f t="shared" si="146"/>
        <v>0</v>
      </c>
      <c r="BG228" s="296">
        <f t="shared" si="146"/>
        <v>0</v>
      </c>
      <c r="BH228" s="296">
        <f t="shared" si="146"/>
        <v>0</v>
      </c>
      <c r="BI228" s="296">
        <f t="shared" si="146"/>
        <v>0</v>
      </c>
      <c r="BJ228" s="296">
        <f t="shared" si="146"/>
        <v>0</v>
      </c>
      <c r="BK228" s="296">
        <f t="shared" si="146"/>
        <v>0</v>
      </c>
      <c r="BL228" s="296">
        <f t="shared" si="146"/>
        <v>0</v>
      </c>
      <c r="BM228" s="296">
        <f t="shared" si="146"/>
        <v>0</v>
      </c>
      <c r="BN228" s="296">
        <f t="shared" si="146"/>
        <v>0</v>
      </c>
      <c r="BO228" s="296">
        <f t="shared" si="146"/>
        <v>0</v>
      </c>
      <c r="BP228" s="296">
        <f t="shared" si="146"/>
        <v>0</v>
      </c>
      <c r="BQ228" s="296">
        <f t="shared" si="146"/>
        <v>0</v>
      </c>
      <c r="BR228" s="296">
        <f t="shared" si="146"/>
        <v>0</v>
      </c>
      <c r="BS228" s="296">
        <f t="shared" si="146"/>
        <v>0</v>
      </c>
    </row>
    <row r="229" spans="2:73" s="80" customFormat="1" outlineLevel="2">
      <c r="B229" s="368" t="str">
        <f>'7. INPUT O&amp;N UC'!D459</f>
        <v>O&amp;N UC-7.5-Item #1</v>
      </c>
      <c r="C229" s="368" t="str">
        <f>'7. INPUT O&amp;N UC'!F459</f>
        <v>Reduction of maintenance and repairs of park assets - non staff related</v>
      </c>
      <c r="D229"/>
      <c r="E229" s="297">
        <f t="shared" si="135"/>
        <v>353467.23969600006</v>
      </c>
      <c r="F229" s="297">
        <f t="shared" si="136"/>
        <v>86400</v>
      </c>
      <c r="G229" s="297">
        <f t="shared" si="137"/>
        <v>132204.96000000002</v>
      </c>
      <c r="H229" s="297">
        <f t="shared" si="138"/>
        <v>134862.27969600004</v>
      </c>
      <c r="I229" s="297">
        <f t="shared" si="139"/>
        <v>0</v>
      </c>
      <c r="J229" s="297">
        <f t="shared" si="140"/>
        <v>0</v>
      </c>
      <c r="K229"/>
      <c r="L229" s="297">
        <f t="shared" ref="L229:AQ229" si="147">L240-L251</f>
        <v>0</v>
      </c>
      <c r="M229" s="297">
        <f t="shared" si="147"/>
        <v>0</v>
      </c>
      <c r="N229" s="297">
        <f t="shared" si="147"/>
        <v>0</v>
      </c>
      <c r="O229" s="297">
        <f t="shared" si="147"/>
        <v>0</v>
      </c>
      <c r="P229" s="297">
        <f t="shared" si="147"/>
        <v>10800</v>
      </c>
      <c r="Q229" s="297">
        <f t="shared" si="147"/>
        <v>10800</v>
      </c>
      <c r="R229" s="297">
        <f t="shared" si="147"/>
        <v>10800</v>
      </c>
      <c r="S229" s="297">
        <f t="shared" si="147"/>
        <v>10800</v>
      </c>
      <c r="T229" s="297">
        <f t="shared" si="147"/>
        <v>10800</v>
      </c>
      <c r="U229" s="297">
        <f t="shared" si="147"/>
        <v>10800</v>
      </c>
      <c r="V229" s="297">
        <f t="shared" si="147"/>
        <v>10800</v>
      </c>
      <c r="W229" s="297">
        <f t="shared" si="147"/>
        <v>10800</v>
      </c>
      <c r="X229" s="297">
        <f t="shared" si="147"/>
        <v>11017.080000000002</v>
      </c>
      <c r="Y229" s="297">
        <f t="shared" si="147"/>
        <v>11017.080000000002</v>
      </c>
      <c r="Z229" s="297">
        <f t="shared" si="147"/>
        <v>11017.080000000002</v>
      </c>
      <c r="AA229" s="297">
        <f t="shared" si="147"/>
        <v>11017.080000000002</v>
      </c>
      <c r="AB229" s="297">
        <f t="shared" si="147"/>
        <v>11017.080000000002</v>
      </c>
      <c r="AC229" s="297">
        <f t="shared" si="147"/>
        <v>11017.080000000002</v>
      </c>
      <c r="AD229" s="297">
        <f t="shared" si="147"/>
        <v>11017.080000000002</v>
      </c>
      <c r="AE229" s="297">
        <f t="shared" si="147"/>
        <v>11017.080000000002</v>
      </c>
      <c r="AF229" s="297">
        <f t="shared" si="147"/>
        <v>11017.080000000002</v>
      </c>
      <c r="AG229" s="297">
        <f t="shared" si="147"/>
        <v>11017.080000000002</v>
      </c>
      <c r="AH229" s="297">
        <f t="shared" si="147"/>
        <v>11017.080000000002</v>
      </c>
      <c r="AI229" s="297">
        <f t="shared" si="147"/>
        <v>11017.080000000002</v>
      </c>
      <c r="AJ229" s="297">
        <f t="shared" si="147"/>
        <v>11238.523308000003</v>
      </c>
      <c r="AK229" s="297">
        <f t="shared" si="147"/>
        <v>11238.523308000003</v>
      </c>
      <c r="AL229" s="297">
        <f t="shared" si="147"/>
        <v>11238.523308000003</v>
      </c>
      <c r="AM229" s="297">
        <f t="shared" si="147"/>
        <v>11238.523308000003</v>
      </c>
      <c r="AN229" s="297">
        <f t="shared" si="147"/>
        <v>11238.523308000003</v>
      </c>
      <c r="AO229" s="297">
        <f t="shared" si="147"/>
        <v>11238.523308000003</v>
      </c>
      <c r="AP229" s="297">
        <f t="shared" si="147"/>
        <v>11238.523308000003</v>
      </c>
      <c r="AQ229" s="297">
        <f t="shared" si="147"/>
        <v>11238.523308000003</v>
      </c>
      <c r="AR229" s="297">
        <f t="shared" ref="AR229:BS229" si="148">AR240-AR251</f>
        <v>11238.523308000003</v>
      </c>
      <c r="AS229" s="297">
        <f t="shared" si="148"/>
        <v>11238.523308000003</v>
      </c>
      <c r="AT229" s="297">
        <f t="shared" si="148"/>
        <v>11238.523308000003</v>
      </c>
      <c r="AU229" s="297">
        <f t="shared" si="148"/>
        <v>11238.523308000003</v>
      </c>
      <c r="AV229" s="297">
        <f t="shared" si="148"/>
        <v>0</v>
      </c>
      <c r="AW229" s="297">
        <f t="shared" si="148"/>
        <v>0</v>
      </c>
      <c r="AX229" s="297">
        <f t="shared" si="148"/>
        <v>0</v>
      </c>
      <c r="AY229" s="297">
        <f t="shared" si="148"/>
        <v>0</v>
      </c>
      <c r="AZ229" s="297">
        <f t="shared" si="148"/>
        <v>0</v>
      </c>
      <c r="BA229" s="297">
        <f t="shared" si="148"/>
        <v>0</v>
      </c>
      <c r="BB229" s="297">
        <f t="shared" si="148"/>
        <v>0</v>
      </c>
      <c r="BC229" s="297">
        <f t="shared" si="148"/>
        <v>0</v>
      </c>
      <c r="BD229" s="297">
        <f t="shared" si="148"/>
        <v>0</v>
      </c>
      <c r="BE229" s="297">
        <f t="shared" si="148"/>
        <v>0</v>
      </c>
      <c r="BF229" s="297">
        <f t="shared" si="148"/>
        <v>0</v>
      </c>
      <c r="BG229" s="297">
        <f t="shared" si="148"/>
        <v>0</v>
      </c>
      <c r="BH229" s="297">
        <f t="shared" si="148"/>
        <v>0</v>
      </c>
      <c r="BI229" s="297">
        <f t="shared" si="148"/>
        <v>0</v>
      </c>
      <c r="BJ229" s="297">
        <f t="shared" si="148"/>
        <v>0</v>
      </c>
      <c r="BK229" s="297">
        <f t="shared" si="148"/>
        <v>0</v>
      </c>
      <c r="BL229" s="297">
        <f t="shared" si="148"/>
        <v>0</v>
      </c>
      <c r="BM229" s="297">
        <f t="shared" si="148"/>
        <v>0</v>
      </c>
      <c r="BN229" s="297">
        <f t="shared" si="148"/>
        <v>0</v>
      </c>
      <c r="BO229" s="297">
        <f t="shared" si="148"/>
        <v>0</v>
      </c>
      <c r="BP229" s="297">
        <f t="shared" si="148"/>
        <v>0</v>
      </c>
      <c r="BQ229" s="297">
        <f t="shared" si="148"/>
        <v>0</v>
      </c>
      <c r="BR229" s="297">
        <f t="shared" si="148"/>
        <v>0</v>
      </c>
      <c r="BS229" s="297">
        <f t="shared" si="148"/>
        <v>0</v>
      </c>
    </row>
    <row r="230" spans="2:73" s="80" customFormat="1" outlineLevel="2">
      <c r="B230" s="368" t="str">
        <f>'7. INPUT O&amp;N UC'!D460</f>
        <v>O&amp;N UC-7.5-Item #2</v>
      </c>
      <c r="C230" s="368" t="str">
        <f>'7. INPUT O&amp;N UC'!F460</f>
        <v xml:space="preserve">Reduction of cost of park assets' operations staff </v>
      </c>
      <c r="D230"/>
      <c r="E230" s="297">
        <f t="shared" si="135"/>
        <v>1178224.1323199999</v>
      </c>
      <c r="F230" s="297">
        <f t="shared" si="136"/>
        <v>288000</v>
      </c>
      <c r="G230" s="297">
        <f t="shared" si="137"/>
        <v>440683.19999999995</v>
      </c>
      <c r="H230" s="297">
        <f t="shared" si="138"/>
        <v>449540.93231999991</v>
      </c>
      <c r="I230" s="297">
        <f t="shared" si="139"/>
        <v>0</v>
      </c>
      <c r="J230" s="297">
        <f t="shared" si="140"/>
        <v>0</v>
      </c>
      <c r="K230"/>
      <c r="L230" s="297">
        <f t="shared" ref="L230:AQ230" si="149">L241-L252</f>
        <v>0</v>
      </c>
      <c r="M230" s="297">
        <f t="shared" si="149"/>
        <v>0</v>
      </c>
      <c r="N230" s="297">
        <f t="shared" si="149"/>
        <v>0</v>
      </c>
      <c r="O230" s="297">
        <f t="shared" si="149"/>
        <v>0</v>
      </c>
      <c r="P230" s="297">
        <f t="shared" si="149"/>
        <v>36000</v>
      </c>
      <c r="Q230" s="297">
        <f t="shared" si="149"/>
        <v>36000</v>
      </c>
      <c r="R230" s="297">
        <f t="shared" si="149"/>
        <v>36000</v>
      </c>
      <c r="S230" s="297">
        <f t="shared" si="149"/>
        <v>36000</v>
      </c>
      <c r="T230" s="297">
        <f t="shared" si="149"/>
        <v>36000</v>
      </c>
      <c r="U230" s="297">
        <f t="shared" si="149"/>
        <v>36000</v>
      </c>
      <c r="V230" s="297">
        <f t="shared" si="149"/>
        <v>36000</v>
      </c>
      <c r="W230" s="297">
        <f t="shared" si="149"/>
        <v>36000</v>
      </c>
      <c r="X230" s="297">
        <f t="shared" si="149"/>
        <v>36723.600000000006</v>
      </c>
      <c r="Y230" s="297">
        <f t="shared" si="149"/>
        <v>36723.600000000006</v>
      </c>
      <c r="Z230" s="297">
        <f t="shared" si="149"/>
        <v>36723.600000000006</v>
      </c>
      <c r="AA230" s="297">
        <f t="shared" si="149"/>
        <v>36723.600000000006</v>
      </c>
      <c r="AB230" s="297">
        <f t="shared" si="149"/>
        <v>36723.600000000006</v>
      </c>
      <c r="AC230" s="297">
        <f t="shared" si="149"/>
        <v>36723.600000000006</v>
      </c>
      <c r="AD230" s="297">
        <f t="shared" si="149"/>
        <v>36723.600000000006</v>
      </c>
      <c r="AE230" s="297">
        <f t="shared" si="149"/>
        <v>36723.600000000006</v>
      </c>
      <c r="AF230" s="297">
        <f t="shared" si="149"/>
        <v>36723.600000000006</v>
      </c>
      <c r="AG230" s="297">
        <f t="shared" si="149"/>
        <v>36723.600000000006</v>
      </c>
      <c r="AH230" s="297">
        <f t="shared" si="149"/>
        <v>36723.600000000006</v>
      </c>
      <c r="AI230" s="297">
        <f t="shared" si="149"/>
        <v>36723.600000000006</v>
      </c>
      <c r="AJ230" s="297">
        <f t="shared" si="149"/>
        <v>37461.744359999982</v>
      </c>
      <c r="AK230" s="297">
        <f t="shared" si="149"/>
        <v>37461.744359999982</v>
      </c>
      <c r="AL230" s="297">
        <f t="shared" si="149"/>
        <v>37461.744359999982</v>
      </c>
      <c r="AM230" s="297">
        <f t="shared" si="149"/>
        <v>37461.744359999982</v>
      </c>
      <c r="AN230" s="297">
        <f t="shared" si="149"/>
        <v>37461.744359999982</v>
      </c>
      <c r="AO230" s="297">
        <f t="shared" si="149"/>
        <v>37461.744359999982</v>
      </c>
      <c r="AP230" s="297">
        <f t="shared" si="149"/>
        <v>37461.744359999982</v>
      </c>
      <c r="AQ230" s="297">
        <f t="shared" si="149"/>
        <v>37461.744359999982</v>
      </c>
      <c r="AR230" s="297">
        <f t="shared" ref="AR230:BS230" si="150">AR241-AR252</f>
        <v>37461.744359999982</v>
      </c>
      <c r="AS230" s="297">
        <f t="shared" si="150"/>
        <v>37461.744359999982</v>
      </c>
      <c r="AT230" s="297">
        <f t="shared" si="150"/>
        <v>37461.744359999982</v>
      </c>
      <c r="AU230" s="297">
        <f t="shared" si="150"/>
        <v>37461.744359999982</v>
      </c>
      <c r="AV230" s="297">
        <f t="shared" si="150"/>
        <v>0</v>
      </c>
      <c r="AW230" s="297">
        <f t="shared" si="150"/>
        <v>0</v>
      </c>
      <c r="AX230" s="297">
        <f t="shared" si="150"/>
        <v>0</v>
      </c>
      <c r="AY230" s="297">
        <f t="shared" si="150"/>
        <v>0</v>
      </c>
      <c r="AZ230" s="297">
        <f t="shared" si="150"/>
        <v>0</v>
      </c>
      <c r="BA230" s="297">
        <f t="shared" si="150"/>
        <v>0</v>
      </c>
      <c r="BB230" s="297">
        <f t="shared" si="150"/>
        <v>0</v>
      </c>
      <c r="BC230" s="297">
        <f t="shared" si="150"/>
        <v>0</v>
      </c>
      <c r="BD230" s="297">
        <f t="shared" si="150"/>
        <v>0</v>
      </c>
      <c r="BE230" s="297">
        <f t="shared" si="150"/>
        <v>0</v>
      </c>
      <c r="BF230" s="297">
        <f t="shared" si="150"/>
        <v>0</v>
      </c>
      <c r="BG230" s="297">
        <f t="shared" si="150"/>
        <v>0</v>
      </c>
      <c r="BH230" s="297">
        <f t="shared" si="150"/>
        <v>0</v>
      </c>
      <c r="BI230" s="297">
        <f t="shared" si="150"/>
        <v>0</v>
      </c>
      <c r="BJ230" s="297">
        <f t="shared" si="150"/>
        <v>0</v>
      </c>
      <c r="BK230" s="297">
        <f t="shared" si="150"/>
        <v>0</v>
      </c>
      <c r="BL230" s="297">
        <f t="shared" si="150"/>
        <v>0</v>
      </c>
      <c r="BM230" s="297">
        <f t="shared" si="150"/>
        <v>0</v>
      </c>
      <c r="BN230" s="297">
        <f t="shared" si="150"/>
        <v>0</v>
      </c>
      <c r="BO230" s="297">
        <f t="shared" si="150"/>
        <v>0</v>
      </c>
      <c r="BP230" s="297">
        <f t="shared" si="150"/>
        <v>0</v>
      </c>
      <c r="BQ230" s="297">
        <f t="shared" si="150"/>
        <v>0</v>
      </c>
      <c r="BR230" s="297">
        <f t="shared" si="150"/>
        <v>0</v>
      </c>
      <c r="BS230" s="297">
        <f t="shared" si="150"/>
        <v>0</v>
      </c>
    </row>
    <row r="231" spans="2:73" s="80" customFormat="1" outlineLevel="2">
      <c r="B231" s="368" t="str">
        <f>'7. INPUT O&amp;N UC'!D461</f>
        <v>O&amp;N UC-7.5-Item #3</v>
      </c>
      <c r="C231" s="368" t="str">
        <f>'7. INPUT O&amp;N UC'!F461</f>
        <v>Reduction of electricty consumption of outdoor lighting in park assets consumption per lamp post in park assets</v>
      </c>
      <c r="D231"/>
      <c r="E231" s="297">
        <f t="shared" si="135"/>
        <v>647.53234605420005</v>
      </c>
      <c r="F231" s="297">
        <f t="shared" si="136"/>
        <v>158.27999999999997</v>
      </c>
      <c r="G231" s="297">
        <f t="shared" si="137"/>
        <v>242.1921420000001</v>
      </c>
      <c r="H231" s="297">
        <f t="shared" si="138"/>
        <v>247.06020405419997</v>
      </c>
      <c r="I231" s="297">
        <f t="shared" si="139"/>
        <v>0</v>
      </c>
      <c r="J231" s="297">
        <f t="shared" si="140"/>
        <v>0</v>
      </c>
      <c r="K231"/>
      <c r="L231" s="297">
        <f t="shared" ref="L231:AQ231" si="151">L242-L253</f>
        <v>0</v>
      </c>
      <c r="M231" s="297">
        <f t="shared" si="151"/>
        <v>0</v>
      </c>
      <c r="N231" s="297">
        <f t="shared" si="151"/>
        <v>0</v>
      </c>
      <c r="O231" s="297">
        <f t="shared" si="151"/>
        <v>0</v>
      </c>
      <c r="P231" s="297">
        <f t="shared" si="151"/>
        <v>19.784999999999997</v>
      </c>
      <c r="Q231" s="297">
        <f t="shared" si="151"/>
        <v>19.784999999999997</v>
      </c>
      <c r="R231" s="297">
        <f t="shared" si="151"/>
        <v>19.784999999999997</v>
      </c>
      <c r="S231" s="297">
        <f t="shared" si="151"/>
        <v>19.784999999999997</v>
      </c>
      <c r="T231" s="297">
        <f t="shared" si="151"/>
        <v>19.784999999999997</v>
      </c>
      <c r="U231" s="297">
        <f t="shared" si="151"/>
        <v>19.784999999999997</v>
      </c>
      <c r="V231" s="297">
        <f t="shared" si="151"/>
        <v>19.784999999999997</v>
      </c>
      <c r="W231" s="297">
        <f t="shared" si="151"/>
        <v>19.784999999999997</v>
      </c>
      <c r="X231" s="297">
        <f t="shared" si="151"/>
        <v>20.182678500000009</v>
      </c>
      <c r="Y231" s="297">
        <f t="shared" si="151"/>
        <v>20.182678500000009</v>
      </c>
      <c r="Z231" s="297">
        <f t="shared" si="151"/>
        <v>20.182678500000009</v>
      </c>
      <c r="AA231" s="297">
        <f t="shared" si="151"/>
        <v>20.182678500000009</v>
      </c>
      <c r="AB231" s="297">
        <f t="shared" si="151"/>
        <v>20.182678500000009</v>
      </c>
      <c r="AC231" s="297">
        <f t="shared" si="151"/>
        <v>20.182678500000009</v>
      </c>
      <c r="AD231" s="297">
        <f t="shared" si="151"/>
        <v>20.182678500000009</v>
      </c>
      <c r="AE231" s="297">
        <f t="shared" si="151"/>
        <v>20.182678500000009</v>
      </c>
      <c r="AF231" s="297">
        <f t="shared" si="151"/>
        <v>20.182678500000009</v>
      </c>
      <c r="AG231" s="297">
        <f t="shared" si="151"/>
        <v>20.182678500000009</v>
      </c>
      <c r="AH231" s="297">
        <f t="shared" si="151"/>
        <v>20.182678500000009</v>
      </c>
      <c r="AI231" s="297">
        <f t="shared" si="151"/>
        <v>20.182678500000009</v>
      </c>
      <c r="AJ231" s="297">
        <f t="shared" si="151"/>
        <v>20.588350337850002</v>
      </c>
      <c r="AK231" s="297">
        <f t="shared" si="151"/>
        <v>20.588350337850002</v>
      </c>
      <c r="AL231" s="297">
        <f t="shared" si="151"/>
        <v>20.588350337850002</v>
      </c>
      <c r="AM231" s="297">
        <f t="shared" si="151"/>
        <v>20.588350337850002</v>
      </c>
      <c r="AN231" s="297">
        <f t="shared" si="151"/>
        <v>20.588350337850002</v>
      </c>
      <c r="AO231" s="297">
        <f t="shared" si="151"/>
        <v>20.588350337850002</v>
      </c>
      <c r="AP231" s="297">
        <f t="shared" si="151"/>
        <v>20.588350337850002</v>
      </c>
      <c r="AQ231" s="297">
        <f t="shared" si="151"/>
        <v>20.588350337850002</v>
      </c>
      <c r="AR231" s="297">
        <f t="shared" ref="AR231:BS231" si="152">AR242-AR253</f>
        <v>20.588350337850002</v>
      </c>
      <c r="AS231" s="297">
        <f t="shared" si="152"/>
        <v>20.588350337850002</v>
      </c>
      <c r="AT231" s="297">
        <f t="shared" si="152"/>
        <v>20.588350337850002</v>
      </c>
      <c r="AU231" s="297">
        <f t="shared" si="152"/>
        <v>20.588350337850002</v>
      </c>
      <c r="AV231" s="297">
        <f t="shared" si="152"/>
        <v>0</v>
      </c>
      <c r="AW231" s="297">
        <f t="shared" si="152"/>
        <v>0</v>
      </c>
      <c r="AX231" s="297">
        <f t="shared" si="152"/>
        <v>0</v>
      </c>
      <c r="AY231" s="297">
        <f t="shared" si="152"/>
        <v>0</v>
      </c>
      <c r="AZ231" s="297">
        <f t="shared" si="152"/>
        <v>0</v>
      </c>
      <c r="BA231" s="297">
        <f t="shared" si="152"/>
        <v>0</v>
      </c>
      <c r="BB231" s="297">
        <f t="shared" si="152"/>
        <v>0</v>
      </c>
      <c r="BC231" s="297">
        <f t="shared" si="152"/>
        <v>0</v>
      </c>
      <c r="BD231" s="297">
        <f t="shared" si="152"/>
        <v>0</v>
      </c>
      <c r="BE231" s="297">
        <f t="shared" si="152"/>
        <v>0</v>
      </c>
      <c r="BF231" s="297">
        <f t="shared" si="152"/>
        <v>0</v>
      </c>
      <c r="BG231" s="297">
        <f t="shared" si="152"/>
        <v>0</v>
      </c>
      <c r="BH231" s="297">
        <f t="shared" si="152"/>
        <v>0</v>
      </c>
      <c r="BI231" s="297">
        <f t="shared" si="152"/>
        <v>0</v>
      </c>
      <c r="BJ231" s="297">
        <f t="shared" si="152"/>
        <v>0</v>
      </c>
      <c r="BK231" s="297">
        <f t="shared" si="152"/>
        <v>0</v>
      </c>
      <c r="BL231" s="297">
        <f t="shared" si="152"/>
        <v>0</v>
      </c>
      <c r="BM231" s="297">
        <f t="shared" si="152"/>
        <v>0</v>
      </c>
      <c r="BN231" s="297">
        <f t="shared" si="152"/>
        <v>0</v>
      </c>
      <c r="BO231" s="297">
        <f t="shared" si="152"/>
        <v>0</v>
      </c>
      <c r="BP231" s="297">
        <f t="shared" si="152"/>
        <v>0</v>
      </c>
      <c r="BQ231" s="297">
        <f t="shared" si="152"/>
        <v>0</v>
      </c>
      <c r="BR231" s="297">
        <f t="shared" si="152"/>
        <v>0</v>
      </c>
      <c r="BS231" s="297">
        <f t="shared" si="152"/>
        <v>0</v>
      </c>
    </row>
    <row r="232" spans="2:73" s="80" customFormat="1" outlineLevel="2">
      <c r="B232" s="368" t="str">
        <f>'7. INPUT O&amp;N UC'!D462</f>
        <v>O&amp;N UC-7.5-Item #4</v>
      </c>
      <c r="C232" s="368">
        <f>'7. INPUT O&amp;N UC'!F462</f>
        <v>0</v>
      </c>
      <c r="D232"/>
      <c r="E232" s="297">
        <f t="shared" si="135"/>
        <v>0</v>
      </c>
      <c r="F232" s="297">
        <f t="shared" si="136"/>
        <v>0</v>
      </c>
      <c r="G232" s="297">
        <f t="shared" si="137"/>
        <v>0</v>
      </c>
      <c r="H232" s="297">
        <f t="shared" si="138"/>
        <v>0</v>
      </c>
      <c r="I232" s="297">
        <f t="shared" si="139"/>
        <v>0</v>
      </c>
      <c r="J232" s="297">
        <f t="shared" si="140"/>
        <v>0</v>
      </c>
      <c r="K232"/>
      <c r="L232" s="297">
        <f t="shared" ref="L232:AQ232" si="153">L243-L254</f>
        <v>0</v>
      </c>
      <c r="M232" s="297">
        <f t="shared" si="153"/>
        <v>0</v>
      </c>
      <c r="N232" s="297">
        <f t="shared" si="153"/>
        <v>0</v>
      </c>
      <c r="O232" s="297">
        <f t="shared" si="153"/>
        <v>0</v>
      </c>
      <c r="P232" s="297">
        <f t="shared" si="153"/>
        <v>0</v>
      </c>
      <c r="Q232" s="297">
        <f t="shared" si="153"/>
        <v>0</v>
      </c>
      <c r="R232" s="297">
        <f t="shared" si="153"/>
        <v>0</v>
      </c>
      <c r="S232" s="297">
        <f t="shared" si="153"/>
        <v>0</v>
      </c>
      <c r="T232" s="297">
        <f t="shared" si="153"/>
        <v>0</v>
      </c>
      <c r="U232" s="297">
        <f t="shared" si="153"/>
        <v>0</v>
      </c>
      <c r="V232" s="297">
        <f t="shared" si="153"/>
        <v>0</v>
      </c>
      <c r="W232" s="297">
        <f t="shared" si="153"/>
        <v>0</v>
      </c>
      <c r="X232" s="297">
        <f t="shared" si="153"/>
        <v>0</v>
      </c>
      <c r="Y232" s="297">
        <f t="shared" si="153"/>
        <v>0</v>
      </c>
      <c r="Z232" s="297">
        <f t="shared" si="153"/>
        <v>0</v>
      </c>
      <c r="AA232" s="297">
        <f t="shared" si="153"/>
        <v>0</v>
      </c>
      <c r="AB232" s="297">
        <f t="shared" si="153"/>
        <v>0</v>
      </c>
      <c r="AC232" s="297">
        <f t="shared" si="153"/>
        <v>0</v>
      </c>
      <c r="AD232" s="297">
        <f t="shared" si="153"/>
        <v>0</v>
      </c>
      <c r="AE232" s="297">
        <f t="shared" si="153"/>
        <v>0</v>
      </c>
      <c r="AF232" s="297">
        <f t="shared" si="153"/>
        <v>0</v>
      </c>
      <c r="AG232" s="297">
        <f t="shared" si="153"/>
        <v>0</v>
      </c>
      <c r="AH232" s="297">
        <f t="shared" si="153"/>
        <v>0</v>
      </c>
      <c r="AI232" s="297">
        <f t="shared" si="153"/>
        <v>0</v>
      </c>
      <c r="AJ232" s="297">
        <f t="shared" si="153"/>
        <v>0</v>
      </c>
      <c r="AK232" s="297">
        <f t="shared" si="153"/>
        <v>0</v>
      </c>
      <c r="AL232" s="297">
        <f t="shared" si="153"/>
        <v>0</v>
      </c>
      <c r="AM232" s="297">
        <f t="shared" si="153"/>
        <v>0</v>
      </c>
      <c r="AN232" s="297">
        <f t="shared" si="153"/>
        <v>0</v>
      </c>
      <c r="AO232" s="297">
        <f t="shared" si="153"/>
        <v>0</v>
      </c>
      <c r="AP232" s="297">
        <f t="shared" si="153"/>
        <v>0</v>
      </c>
      <c r="AQ232" s="297">
        <f t="shared" si="153"/>
        <v>0</v>
      </c>
      <c r="AR232" s="297">
        <f t="shared" ref="AR232:BS232" si="154">AR243-AR254</f>
        <v>0</v>
      </c>
      <c r="AS232" s="297">
        <f t="shared" si="154"/>
        <v>0</v>
      </c>
      <c r="AT232" s="297">
        <f t="shared" si="154"/>
        <v>0</v>
      </c>
      <c r="AU232" s="297">
        <f t="shared" si="154"/>
        <v>0</v>
      </c>
      <c r="AV232" s="297">
        <f t="shared" si="154"/>
        <v>0</v>
      </c>
      <c r="AW232" s="297">
        <f t="shared" si="154"/>
        <v>0</v>
      </c>
      <c r="AX232" s="297">
        <f t="shared" si="154"/>
        <v>0</v>
      </c>
      <c r="AY232" s="297">
        <f t="shared" si="154"/>
        <v>0</v>
      </c>
      <c r="AZ232" s="297">
        <f t="shared" si="154"/>
        <v>0</v>
      </c>
      <c r="BA232" s="297">
        <f t="shared" si="154"/>
        <v>0</v>
      </c>
      <c r="BB232" s="297">
        <f t="shared" si="154"/>
        <v>0</v>
      </c>
      <c r="BC232" s="297">
        <f t="shared" si="154"/>
        <v>0</v>
      </c>
      <c r="BD232" s="297">
        <f t="shared" si="154"/>
        <v>0</v>
      </c>
      <c r="BE232" s="297">
        <f t="shared" si="154"/>
        <v>0</v>
      </c>
      <c r="BF232" s="297">
        <f t="shared" si="154"/>
        <v>0</v>
      </c>
      <c r="BG232" s="297">
        <f t="shared" si="154"/>
        <v>0</v>
      </c>
      <c r="BH232" s="297">
        <f t="shared" si="154"/>
        <v>0</v>
      </c>
      <c r="BI232" s="297">
        <f t="shared" si="154"/>
        <v>0</v>
      </c>
      <c r="BJ232" s="297">
        <f t="shared" si="154"/>
        <v>0</v>
      </c>
      <c r="BK232" s="297">
        <f t="shared" si="154"/>
        <v>0</v>
      </c>
      <c r="BL232" s="297">
        <f t="shared" si="154"/>
        <v>0</v>
      </c>
      <c r="BM232" s="297">
        <f t="shared" si="154"/>
        <v>0</v>
      </c>
      <c r="BN232" s="297">
        <f t="shared" si="154"/>
        <v>0</v>
      </c>
      <c r="BO232" s="297">
        <f t="shared" si="154"/>
        <v>0</v>
      </c>
      <c r="BP232" s="297">
        <f t="shared" si="154"/>
        <v>0</v>
      </c>
      <c r="BQ232" s="297">
        <f t="shared" si="154"/>
        <v>0</v>
      </c>
      <c r="BR232" s="297">
        <f t="shared" si="154"/>
        <v>0</v>
      </c>
      <c r="BS232" s="297">
        <f t="shared" si="154"/>
        <v>0</v>
      </c>
    </row>
    <row r="233" spans="2:73" s="80" customFormat="1" outlineLevel="2">
      <c r="B233" s="368" t="str">
        <f>'7. INPUT O&amp;N UC'!D463</f>
        <v>O&amp;N UC-7.5-Item #5</v>
      </c>
      <c r="C233" s="368">
        <f>'7. INPUT O&amp;N UC'!F463</f>
        <v>0</v>
      </c>
      <c r="D233"/>
      <c r="E233" s="297">
        <f t="shared" si="135"/>
        <v>0</v>
      </c>
      <c r="F233" s="297">
        <f t="shared" si="136"/>
        <v>0</v>
      </c>
      <c r="G233" s="297">
        <f t="shared" si="137"/>
        <v>0</v>
      </c>
      <c r="H233" s="297">
        <f t="shared" si="138"/>
        <v>0</v>
      </c>
      <c r="I233" s="297">
        <f t="shared" si="139"/>
        <v>0</v>
      </c>
      <c r="J233" s="297">
        <f t="shared" si="140"/>
        <v>0</v>
      </c>
      <c r="K233"/>
      <c r="L233" s="297">
        <f t="shared" ref="L233:AQ233" si="155">L244-L255</f>
        <v>0</v>
      </c>
      <c r="M233" s="297">
        <f t="shared" si="155"/>
        <v>0</v>
      </c>
      <c r="N233" s="297">
        <f t="shared" si="155"/>
        <v>0</v>
      </c>
      <c r="O233" s="297">
        <f t="shared" si="155"/>
        <v>0</v>
      </c>
      <c r="P233" s="297">
        <f t="shared" si="155"/>
        <v>0</v>
      </c>
      <c r="Q233" s="297">
        <f t="shared" si="155"/>
        <v>0</v>
      </c>
      <c r="R233" s="297">
        <f t="shared" si="155"/>
        <v>0</v>
      </c>
      <c r="S233" s="297">
        <f t="shared" si="155"/>
        <v>0</v>
      </c>
      <c r="T233" s="297">
        <f t="shared" si="155"/>
        <v>0</v>
      </c>
      <c r="U233" s="297">
        <f t="shared" si="155"/>
        <v>0</v>
      </c>
      <c r="V233" s="297">
        <f t="shared" si="155"/>
        <v>0</v>
      </c>
      <c r="W233" s="297">
        <f t="shared" si="155"/>
        <v>0</v>
      </c>
      <c r="X233" s="297">
        <f t="shared" si="155"/>
        <v>0</v>
      </c>
      <c r="Y233" s="297">
        <f t="shared" si="155"/>
        <v>0</v>
      </c>
      <c r="Z233" s="297">
        <f t="shared" si="155"/>
        <v>0</v>
      </c>
      <c r="AA233" s="297">
        <f t="shared" si="155"/>
        <v>0</v>
      </c>
      <c r="AB233" s="297">
        <f t="shared" si="155"/>
        <v>0</v>
      </c>
      <c r="AC233" s="297">
        <f t="shared" si="155"/>
        <v>0</v>
      </c>
      <c r="AD233" s="297">
        <f t="shared" si="155"/>
        <v>0</v>
      </c>
      <c r="AE233" s="297">
        <f t="shared" si="155"/>
        <v>0</v>
      </c>
      <c r="AF233" s="297">
        <f t="shared" si="155"/>
        <v>0</v>
      </c>
      <c r="AG233" s="297">
        <f t="shared" si="155"/>
        <v>0</v>
      </c>
      <c r="AH233" s="297">
        <f t="shared" si="155"/>
        <v>0</v>
      </c>
      <c r="AI233" s="297">
        <f t="shared" si="155"/>
        <v>0</v>
      </c>
      <c r="AJ233" s="297">
        <f t="shared" si="155"/>
        <v>0</v>
      </c>
      <c r="AK233" s="297">
        <f t="shared" si="155"/>
        <v>0</v>
      </c>
      <c r="AL233" s="297">
        <f t="shared" si="155"/>
        <v>0</v>
      </c>
      <c r="AM233" s="297">
        <f t="shared" si="155"/>
        <v>0</v>
      </c>
      <c r="AN233" s="297">
        <f t="shared" si="155"/>
        <v>0</v>
      </c>
      <c r="AO233" s="297">
        <f t="shared" si="155"/>
        <v>0</v>
      </c>
      <c r="AP233" s="297">
        <f t="shared" si="155"/>
        <v>0</v>
      </c>
      <c r="AQ233" s="297">
        <f t="shared" si="155"/>
        <v>0</v>
      </c>
      <c r="AR233" s="297">
        <f t="shared" ref="AR233:BS233" si="156">AR244-AR255</f>
        <v>0</v>
      </c>
      <c r="AS233" s="297">
        <f t="shared" si="156"/>
        <v>0</v>
      </c>
      <c r="AT233" s="297">
        <f t="shared" si="156"/>
        <v>0</v>
      </c>
      <c r="AU233" s="297">
        <f t="shared" si="156"/>
        <v>0</v>
      </c>
      <c r="AV233" s="297">
        <f t="shared" si="156"/>
        <v>0</v>
      </c>
      <c r="AW233" s="297">
        <f t="shared" si="156"/>
        <v>0</v>
      </c>
      <c r="AX233" s="297">
        <f t="shared" si="156"/>
        <v>0</v>
      </c>
      <c r="AY233" s="297">
        <f t="shared" si="156"/>
        <v>0</v>
      </c>
      <c r="AZ233" s="297">
        <f t="shared" si="156"/>
        <v>0</v>
      </c>
      <c r="BA233" s="297">
        <f t="shared" si="156"/>
        <v>0</v>
      </c>
      <c r="BB233" s="297">
        <f t="shared" si="156"/>
        <v>0</v>
      </c>
      <c r="BC233" s="297">
        <f t="shared" si="156"/>
        <v>0</v>
      </c>
      <c r="BD233" s="297">
        <f t="shared" si="156"/>
        <v>0</v>
      </c>
      <c r="BE233" s="297">
        <f t="shared" si="156"/>
        <v>0</v>
      </c>
      <c r="BF233" s="297">
        <f t="shared" si="156"/>
        <v>0</v>
      </c>
      <c r="BG233" s="297">
        <f t="shared" si="156"/>
        <v>0</v>
      </c>
      <c r="BH233" s="297">
        <f t="shared" si="156"/>
        <v>0</v>
      </c>
      <c r="BI233" s="297">
        <f t="shared" si="156"/>
        <v>0</v>
      </c>
      <c r="BJ233" s="297">
        <f t="shared" si="156"/>
        <v>0</v>
      </c>
      <c r="BK233" s="297">
        <f t="shared" si="156"/>
        <v>0</v>
      </c>
      <c r="BL233" s="297">
        <f t="shared" si="156"/>
        <v>0</v>
      </c>
      <c r="BM233" s="297">
        <f t="shared" si="156"/>
        <v>0</v>
      </c>
      <c r="BN233" s="297">
        <f t="shared" si="156"/>
        <v>0</v>
      </c>
      <c r="BO233" s="297">
        <f t="shared" si="156"/>
        <v>0</v>
      </c>
      <c r="BP233" s="297">
        <f t="shared" si="156"/>
        <v>0</v>
      </c>
      <c r="BQ233" s="297">
        <f t="shared" si="156"/>
        <v>0</v>
      </c>
      <c r="BR233" s="297">
        <f t="shared" si="156"/>
        <v>0</v>
      </c>
      <c r="BS233" s="297">
        <f t="shared" si="156"/>
        <v>0</v>
      </c>
    </row>
    <row r="234" spans="2:73" s="80" customFormat="1" outlineLevel="2">
      <c r="B234" s="368" t="str">
        <f>'7. INPUT O&amp;N UC'!D464</f>
        <v>O&amp;N UC-7.5-Item #6</v>
      </c>
      <c r="C234" s="368">
        <f>'7. INPUT O&amp;N UC'!F464</f>
        <v>0</v>
      </c>
      <c r="D234"/>
      <c r="E234" s="297">
        <f t="shared" si="135"/>
        <v>0</v>
      </c>
      <c r="F234" s="297">
        <f t="shared" si="136"/>
        <v>0</v>
      </c>
      <c r="G234" s="297">
        <f t="shared" si="137"/>
        <v>0</v>
      </c>
      <c r="H234" s="297">
        <f t="shared" si="138"/>
        <v>0</v>
      </c>
      <c r="I234" s="297">
        <f t="shared" si="139"/>
        <v>0</v>
      </c>
      <c r="J234" s="297">
        <f t="shared" si="140"/>
        <v>0</v>
      </c>
      <c r="K234"/>
      <c r="L234" s="297">
        <f t="shared" ref="L234:AQ234" si="157">L245-L256</f>
        <v>0</v>
      </c>
      <c r="M234" s="297">
        <f t="shared" si="157"/>
        <v>0</v>
      </c>
      <c r="N234" s="297">
        <f t="shared" si="157"/>
        <v>0</v>
      </c>
      <c r="O234" s="297">
        <f t="shared" si="157"/>
        <v>0</v>
      </c>
      <c r="P234" s="297">
        <f t="shared" si="157"/>
        <v>0</v>
      </c>
      <c r="Q234" s="297">
        <f t="shared" si="157"/>
        <v>0</v>
      </c>
      <c r="R234" s="297">
        <f t="shared" si="157"/>
        <v>0</v>
      </c>
      <c r="S234" s="297">
        <f t="shared" si="157"/>
        <v>0</v>
      </c>
      <c r="T234" s="297">
        <f t="shared" si="157"/>
        <v>0</v>
      </c>
      <c r="U234" s="297">
        <f t="shared" si="157"/>
        <v>0</v>
      </c>
      <c r="V234" s="297">
        <f t="shared" si="157"/>
        <v>0</v>
      </c>
      <c r="W234" s="297">
        <f t="shared" si="157"/>
        <v>0</v>
      </c>
      <c r="X234" s="297">
        <f t="shared" si="157"/>
        <v>0</v>
      </c>
      <c r="Y234" s="297">
        <f t="shared" si="157"/>
        <v>0</v>
      </c>
      <c r="Z234" s="297">
        <f t="shared" si="157"/>
        <v>0</v>
      </c>
      <c r="AA234" s="297">
        <f t="shared" si="157"/>
        <v>0</v>
      </c>
      <c r="AB234" s="297">
        <f t="shared" si="157"/>
        <v>0</v>
      </c>
      <c r="AC234" s="297">
        <f t="shared" si="157"/>
        <v>0</v>
      </c>
      <c r="AD234" s="297">
        <f t="shared" si="157"/>
        <v>0</v>
      </c>
      <c r="AE234" s="297">
        <f t="shared" si="157"/>
        <v>0</v>
      </c>
      <c r="AF234" s="297">
        <f t="shared" si="157"/>
        <v>0</v>
      </c>
      <c r="AG234" s="297">
        <f t="shared" si="157"/>
        <v>0</v>
      </c>
      <c r="AH234" s="297">
        <f t="shared" si="157"/>
        <v>0</v>
      </c>
      <c r="AI234" s="297">
        <f t="shared" si="157"/>
        <v>0</v>
      </c>
      <c r="AJ234" s="297">
        <f t="shared" si="157"/>
        <v>0</v>
      </c>
      <c r="AK234" s="297">
        <f t="shared" si="157"/>
        <v>0</v>
      </c>
      <c r="AL234" s="297">
        <f t="shared" si="157"/>
        <v>0</v>
      </c>
      <c r="AM234" s="297">
        <f t="shared" si="157"/>
        <v>0</v>
      </c>
      <c r="AN234" s="297">
        <f t="shared" si="157"/>
        <v>0</v>
      </c>
      <c r="AO234" s="297">
        <f t="shared" si="157"/>
        <v>0</v>
      </c>
      <c r="AP234" s="297">
        <f t="shared" si="157"/>
        <v>0</v>
      </c>
      <c r="AQ234" s="297">
        <f t="shared" si="157"/>
        <v>0</v>
      </c>
      <c r="AR234" s="297">
        <f t="shared" ref="AR234:BS234" si="158">AR245-AR256</f>
        <v>0</v>
      </c>
      <c r="AS234" s="297">
        <f t="shared" si="158"/>
        <v>0</v>
      </c>
      <c r="AT234" s="297">
        <f t="shared" si="158"/>
        <v>0</v>
      </c>
      <c r="AU234" s="297">
        <f t="shared" si="158"/>
        <v>0</v>
      </c>
      <c r="AV234" s="297">
        <f t="shared" si="158"/>
        <v>0</v>
      </c>
      <c r="AW234" s="297">
        <f t="shared" si="158"/>
        <v>0</v>
      </c>
      <c r="AX234" s="297">
        <f t="shared" si="158"/>
        <v>0</v>
      </c>
      <c r="AY234" s="297">
        <f t="shared" si="158"/>
        <v>0</v>
      </c>
      <c r="AZ234" s="297">
        <f t="shared" si="158"/>
        <v>0</v>
      </c>
      <c r="BA234" s="297">
        <f t="shared" si="158"/>
        <v>0</v>
      </c>
      <c r="BB234" s="297">
        <f t="shared" si="158"/>
        <v>0</v>
      </c>
      <c r="BC234" s="297">
        <f t="shared" si="158"/>
        <v>0</v>
      </c>
      <c r="BD234" s="297">
        <f t="shared" si="158"/>
        <v>0</v>
      </c>
      <c r="BE234" s="297">
        <f t="shared" si="158"/>
        <v>0</v>
      </c>
      <c r="BF234" s="297">
        <f t="shared" si="158"/>
        <v>0</v>
      </c>
      <c r="BG234" s="297">
        <f t="shared" si="158"/>
        <v>0</v>
      </c>
      <c r="BH234" s="297">
        <f t="shared" si="158"/>
        <v>0</v>
      </c>
      <c r="BI234" s="297">
        <f t="shared" si="158"/>
        <v>0</v>
      </c>
      <c r="BJ234" s="297">
        <f t="shared" si="158"/>
        <v>0</v>
      </c>
      <c r="BK234" s="297">
        <f t="shared" si="158"/>
        <v>0</v>
      </c>
      <c r="BL234" s="297">
        <f t="shared" si="158"/>
        <v>0</v>
      </c>
      <c r="BM234" s="297">
        <f t="shared" si="158"/>
        <v>0</v>
      </c>
      <c r="BN234" s="297">
        <f t="shared" si="158"/>
        <v>0</v>
      </c>
      <c r="BO234" s="297">
        <f t="shared" si="158"/>
        <v>0</v>
      </c>
      <c r="BP234" s="297">
        <f t="shared" si="158"/>
        <v>0</v>
      </c>
      <c r="BQ234" s="297">
        <f t="shared" si="158"/>
        <v>0</v>
      </c>
      <c r="BR234" s="297">
        <f t="shared" si="158"/>
        <v>0</v>
      </c>
      <c r="BS234" s="297">
        <f t="shared" si="158"/>
        <v>0</v>
      </c>
    </row>
    <row r="235" spans="2:73" s="80" customFormat="1" outlineLevel="2">
      <c r="B235" s="368" t="str">
        <f>'7. INPUT O&amp;N UC'!D465</f>
        <v>O&amp;N UC-7.5-Item #7</v>
      </c>
      <c r="C235" s="368">
        <f>'7. INPUT O&amp;N UC'!F465</f>
        <v>0</v>
      </c>
      <c r="D235"/>
      <c r="E235" s="297">
        <f t="shared" si="135"/>
        <v>0</v>
      </c>
      <c r="F235" s="297">
        <f t="shared" si="136"/>
        <v>0</v>
      </c>
      <c r="G235" s="297">
        <f t="shared" si="137"/>
        <v>0</v>
      </c>
      <c r="H235" s="297">
        <f t="shared" si="138"/>
        <v>0</v>
      </c>
      <c r="I235" s="297">
        <f t="shared" si="139"/>
        <v>0</v>
      </c>
      <c r="J235" s="297">
        <f t="shared" si="140"/>
        <v>0</v>
      </c>
      <c r="K235"/>
      <c r="L235" s="297">
        <f t="shared" ref="L235:AQ235" si="159">L246-L257</f>
        <v>0</v>
      </c>
      <c r="M235" s="297">
        <f t="shared" si="159"/>
        <v>0</v>
      </c>
      <c r="N235" s="297">
        <f t="shared" si="159"/>
        <v>0</v>
      </c>
      <c r="O235" s="297">
        <f t="shared" si="159"/>
        <v>0</v>
      </c>
      <c r="P235" s="297">
        <f t="shared" si="159"/>
        <v>0</v>
      </c>
      <c r="Q235" s="297">
        <f t="shared" si="159"/>
        <v>0</v>
      </c>
      <c r="R235" s="297">
        <f t="shared" si="159"/>
        <v>0</v>
      </c>
      <c r="S235" s="297">
        <f t="shared" si="159"/>
        <v>0</v>
      </c>
      <c r="T235" s="297">
        <f t="shared" si="159"/>
        <v>0</v>
      </c>
      <c r="U235" s="297">
        <f t="shared" si="159"/>
        <v>0</v>
      </c>
      <c r="V235" s="297">
        <f t="shared" si="159"/>
        <v>0</v>
      </c>
      <c r="W235" s="297">
        <f t="shared" si="159"/>
        <v>0</v>
      </c>
      <c r="X235" s="297">
        <f t="shared" si="159"/>
        <v>0</v>
      </c>
      <c r="Y235" s="297">
        <f t="shared" si="159"/>
        <v>0</v>
      </c>
      <c r="Z235" s="297">
        <f t="shared" si="159"/>
        <v>0</v>
      </c>
      <c r="AA235" s="297">
        <f t="shared" si="159"/>
        <v>0</v>
      </c>
      <c r="AB235" s="297">
        <f t="shared" si="159"/>
        <v>0</v>
      </c>
      <c r="AC235" s="297">
        <f t="shared" si="159"/>
        <v>0</v>
      </c>
      <c r="AD235" s="297">
        <f t="shared" si="159"/>
        <v>0</v>
      </c>
      <c r="AE235" s="297">
        <f t="shared" si="159"/>
        <v>0</v>
      </c>
      <c r="AF235" s="297">
        <f t="shared" si="159"/>
        <v>0</v>
      </c>
      <c r="AG235" s="297">
        <f t="shared" si="159"/>
        <v>0</v>
      </c>
      <c r="AH235" s="297">
        <f t="shared" si="159"/>
        <v>0</v>
      </c>
      <c r="AI235" s="297">
        <f t="shared" si="159"/>
        <v>0</v>
      </c>
      <c r="AJ235" s="297">
        <f t="shared" si="159"/>
        <v>0</v>
      </c>
      <c r="AK235" s="297">
        <f t="shared" si="159"/>
        <v>0</v>
      </c>
      <c r="AL235" s="297">
        <f t="shared" si="159"/>
        <v>0</v>
      </c>
      <c r="AM235" s="297">
        <f t="shared" si="159"/>
        <v>0</v>
      </c>
      <c r="AN235" s="297">
        <f t="shared" si="159"/>
        <v>0</v>
      </c>
      <c r="AO235" s="297">
        <f t="shared" si="159"/>
        <v>0</v>
      </c>
      <c r="AP235" s="297">
        <f t="shared" si="159"/>
        <v>0</v>
      </c>
      <c r="AQ235" s="297">
        <f t="shared" si="159"/>
        <v>0</v>
      </c>
      <c r="AR235" s="297">
        <f t="shared" ref="AR235:BS235" si="160">AR246-AR257</f>
        <v>0</v>
      </c>
      <c r="AS235" s="297">
        <f t="shared" si="160"/>
        <v>0</v>
      </c>
      <c r="AT235" s="297">
        <f t="shared" si="160"/>
        <v>0</v>
      </c>
      <c r="AU235" s="297">
        <f t="shared" si="160"/>
        <v>0</v>
      </c>
      <c r="AV235" s="297">
        <f t="shared" si="160"/>
        <v>0</v>
      </c>
      <c r="AW235" s="297">
        <f t="shared" si="160"/>
        <v>0</v>
      </c>
      <c r="AX235" s="297">
        <f t="shared" si="160"/>
        <v>0</v>
      </c>
      <c r="AY235" s="297">
        <f t="shared" si="160"/>
        <v>0</v>
      </c>
      <c r="AZ235" s="297">
        <f t="shared" si="160"/>
        <v>0</v>
      </c>
      <c r="BA235" s="297">
        <f t="shared" si="160"/>
        <v>0</v>
      </c>
      <c r="BB235" s="297">
        <f t="shared" si="160"/>
        <v>0</v>
      </c>
      <c r="BC235" s="297">
        <f t="shared" si="160"/>
        <v>0</v>
      </c>
      <c r="BD235" s="297">
        <f t="shared" si="160"/>
        <v>0</v>
      </c>
      <c r="BE235" s="297">
        <f t="shared" si="160"/>
        <v>0</v>
      </c>
      <c r="BF235" s="297">
        <f t="shared" si="160"/>
        <v>0</v>
      </c>
      <c r="BG235" s="297">
        <f t="shared" si="160"/>
        <v>0</v>
      </c>
      <c r="BH235" s="297">
        <f t="shared" si="160"/>
        <v>0</v>
      </c>
      <c r="BI235" s="297">
        <f t="shared" si="160"/>
        <v>0</v>
      </c>
      <c r="BJ235" s="297">
        <f t="shared" si="160"/>
        <v>0</v>
      </c>
      <c r="BK235" s="297">
        <f t="shared" si="160"/>
        <v>0</v>
      </c>
      <c r="BL235" s="297">
        <f t="shared" si="160"/>
        <v>0</v>
      </c>
      <c r="BM235" s="297">
        <f t="shared" si="160"/>
        <v>0</v>
      </c>
      <c r="BN235" s="297">
        <f t="shared" si="160"/>
        <v>0</v>
      </c>
      <c r="BO235" s="297">
        <f t="shared" si="160"/>
        <v>0</v>
      </c>
      <c r="BP235" s="297">
        <f t="shared" si="160"/>
        <v>0</v>
      </c>
      <c r="BQ235" s="297">
        <f t="shared" si="160"/>
        <v>0</v>
      </c>
      <c r="BR235" s="297">
        <f t="shared" si="160"/>
        <v>0</v>
      </c>
      <c r="BS235" s="297">
        <f t="shared" si="160"/>
        <v>0</v>
      </c>
    </row>
    <row r="236" spans="2:73" s="80" customFormat="1" outlineLevel="2">
      <c r="B236" s="368" t="str">
        <f>'7. INPUT O&amp;N UC'!D466</f>
        <v>O&amp;N UC-7.5-Item #8</v>
      </c>
      <c r="C236" s="368">
        <f>'7. INPUT O&amp;N UC'!F466</f>
        <v>0</v>
      </c>
      <c r="D236"/>
      <c r="E236" s="297">
        <f t="shared" si="135"/>
        <v>0</v>
      </c>
      <c r="F236" s="297">
        <f t="shared" si="136"/>
        <v>0</v>
      </c>
      <c r="G236" s="297">
        <f t="shared" si="137"/>
        <v>0</v>
      </c>
      <c r="H236" s="297">
        <f t="shared" si="138"/>
        <v>0</v>
      </c>
      <c r="I236" s="297">
        <f t="shared" si="139"/>
        <v>0</v>
      </c>
      <c r="J236" s="297">
        <f t="shared" si="140"/>
        <v>0</v>
      </c>
      <c r="K236"/>
      <c r="L236" s="297">
        <f t="shared" ref="L236:AQ236" si="161">L247-L258</f>
        <v>0</v>
      </c>
      <c r="M236" s="297">
        <f t="shared" si="161"/>
        <v>0</v>
      </c>
      <c r="N236" s="297">
        <f t="shared" si="161"/>
        <v>0</v>
      </c>
      <c r="O236" s="297">
        <f t="shared" si="161"/>
        <v>0</v>
      </c>
      <c r="P236" s="297">
        <f t="shared" si="161"/>
        <v>0</v>
      </c>
      <c r="Q236" s="297">
        <f t="shared" si="161"/>
        <v>0</v>
      </c>
      <c r="R236" s="297">
        <f t="shared" si="161"/>
        <v>0</v>
      </c>
      <c r="S236" s="297">
        <f t="shared" si="161"/>
        <v>0</v>
      </c>
      <c r="T236" s="297">
        <f t="shared" si="161"/>
        <v>0</v>
      </c>
      <c r="U236" s="297">
        <f t="shared" si="161"/>
        <v>0</v>
      </c>
      <c r="V236" s="297">
        <f t="shared" si="161"/>
        <v>0</v>
      </c>
      <c r="W236" s="297">
        <f t="shared" si="161"/>
        <v>0</v>
      </c>
      <c r="X236" s="297">
        <f t="shared" si="161"/>
        <v>0</v>
      </c>
      <c r="Y236" s="297">
        <f t="shared" si="161"/>
        <v>0</v>
      </c>
      <c r="Z236" s="297">
        <f t="shared" si="161"/>
        <v>0</v>
      </c>
      <c r="AA236" s="297">
        <f t="shared" si="161"/>
        <v>0</v>
      </c>
      <c r="AB236" s="297">
        <f t="shared" si="161"/>
        <v>0</v>
      </c>
      <c r="AC236" s="297">
        <f t="shared" si="161"/>
        <v>0</v>
      </c>
      <c r="AD236" s="297">
        <f t="shared" si="161"/>
        <v>0</v>
      </c>
      <c r="AE236" s="297">
        <f t="shared" si="161"/>
        <v>0</v>
      </c>
      <c r="AF236" s="297">
        <f t="shared" si="161"/>
        <v>0</v>
      </c>
      <c r="AG236" s="297">
        <f t="shared" si="161"/>
        <v>0</v>
      </c>
      <c r="AH236" s="297">
        <f t="shared" si="161"/>
        <v>0</v>
      </c>
      <c r="AI236" s="297">
        <f t="shared" si="161"/>
        <v>0</v>
      </c>
      <c r="AJ236" s="297">
        <f t="shared" si="161"/>
        <v>0</v>
      </c>
      <c r="AK236" s="297">
        <f t="shared" si="161"/>
        <v>0</v>
      </c>
      <c r="AL236" s="297">
        <f t="shared" si="161"/>
        <v>0</v>
      </c>
      <c r="AM236" s="297">
        <f t="shared" si="161"/>
        <v>0</v>
      </c>
      <c r="AN236" s="297">
        <f t="shared" si="161"/>
        <v>0</v>
      </c>
      <c r="AO236" s="297">
        <f t="shared" si="161"/>
        <v>0</v>
      </c>
      <c r="AP236" s="297">
        <f t="shared" si="161"/>
        <v>0</v>
      </c>
      <c r="AQ236" s="297">
        <f t="shared" si="161"/>
        <v>0</v>
      </c>
      <c r="AR236" s="297">
        <f t="shared" ref="AR236:BS236" si="162">AR247-AR258</f>
        <v>0</v>
      </c>
      <c r="AS236" s="297">
        <f t="shared" si="162"/>
        <v>0</v>
      </c>
      <c r="AT236" s="297">
        <f t="shared" si="162"/>
        <v>0</v>
      </c>
      <c r="AU236" s="297">
        <f t="shared" si="162"/>
        <v>0</v>
      </c>
      <c r="AV236" s="297">
        <f t="shared" si="162"/>
        <v>0</v>
      </c>
      <c r="AW236" s="297">
        <f t="shared" si="162"/>
        <v>0</v>
      </c>
      <c r="AX236" s="297">
        <f t="shared" si="162"/>
        <v>0</v>
      </c>
      <c r="AY236" s="297">
        <f t="shared" si="162"/>
        <v>0</v>
      </c>
      <c r="AZ236" s="297">
        <f t="shared" si="162"/>
        <v>0</v>
      </c>
      <c r="BA236" s="297">
        <f t="shared" si="162"/>
        <v>0</v>
      </c>
      <c r="BB236" s="297">
        <f t="shared" si="162"/>
        <v>0</v>
      </c>
      <c r="BC236" s="297">
        <f t="shared" si="162"/>
        <v>0</v>
      </c>
      <c r="BD236" s="297">
        <f t="shared" si="162"/>
        <v>0</v>
      </c>
      <c r="BE236" s="297">
        <f t="shared" si="162"/>
        <v>0</v>
      </c>
      <c r="BF236" s="297">
        <f t="shared" si="162"/>
        <v>0</v>
      </c>
      <c r="BG236" s="297">
        <f t="shared" si="162"/>
        <v>0</v>
      </c>
      <c r="BH236" s="297">
        <f t="shared" si="162"/>
        <v>0</v>
      </c>
      <c r="BI236" s="297">
        <f t="shared" si="162"/>
        <v>0</v>
      </c>
      <c r="BJ236" s="297">
        <f t="shared" si="162"/>
        <v>0</v>
      </c>
      <c r="BK236" s="297">
        <f t="shared" si="162"/>
        <v>0</v>
      </c>
      <c r="BL236" s="297">
        <f t="shared" si="162"/>
        <v>0</v>
      </c>
      <c r="BM236" s="297">
        <f t="shared" si="162"/>
        <v>0</v>
      </c>
      <c r="BN236" s="297">
        <f t="shared" si="162"/>
        <v>0</v>
      </c>
      <c r="BO236" s="297">
        <f t="shared" si="162"/>
        <v>0</v>
      </c>
      <c r="BP236" s="297">
        <f t="shared" si="162"/>
        <v>0</v>
      </c>
      <c r="BQ236" s="297">
        <f t="shared" si="162"/>
        <v>0</v>
      </c>
      <c r="BR236" s="297">
        <f t="shared" si="162"/>
        <v>0</v>
      </c>
      <c r="BS236" s="297">
        <f t="shared" si="162"/>
        <v>0</v>
      </c>
    </row>
    <row r="237" spans="2:73" s="80" customFormat="1" outlineLevel="2">
      <c r="B237" s="368" t="str">
        <f>'7. INPUT O&amp;N UC'!D467</f>
        <v>O&amp;N UC-7.5-Item #9</v>
      </c>
      <c r="C237" s="368">
        <f>'7. INPUT O&amp;N UC'!F467</f>
        <v>0</v>
      </c>
      <c r="D237"/>
      <c r="E237" s="297">
        <f t="shared" si="135"/>
        <v>0</v>
      </c>
      <c r="F237" s="297">
        <f t="shared" si="136"/>
        <v>0</v>
      </c>
      <c r="G237" s="297">
        <f t="shared" si="137"/>
        <v>0</v>
      </c>
      <c r="H237" s="297">
        <f t="shared" si="138"/>
        <v>0</v>
      </c>
      <c r="I237" s="297">
        <f t="shared" si="139"/>
        <v>0</v>
      </c>
      <c r="J237" s="297">
        <f t="shared" si="140"/>
        <v>0</v>
      </c>
      <c r="K237"/>
      <c r="L237" s="297">
        <f t="shared" ref="L237:AQ237" si="163">L248-L259</f>
        <v>0</v>
      </c>
      <c r="M237" s="297">
        <f t="shared" si="163"/>
        <v>0</v>
      </c>
      <c r="N237" s="297">
        <f t="shared" si="163"/>
        <v>0</v>
      </c>
      <c r="O237" s="297">
        <f t="shared" si="163"/>
        <v>0</v>
      </c>
      <c r="P237" s="297">
        <f t="shared" si="163"/>
        <v>0</v>
      </c>
      <c r="Q237" s="297">
        <f t="shared" si="163"/>
        <v>0</v>
      </c>
      <c r="R237" s="297">
        <f t="shared" si="163"/>
        <v>0</v>
      </c>
      <c r="S237" s="297">
        <f t="shared" si="163"/>
        <v>0</v>
      </c>
      <c r="T237" s="297">
        <f t="shared" si="163"/>
        <v>0</v>
      </c>
      <c r="U237" s="297">
        <f t="shared" si="163"/>
        <v>0</v>
      </c>
      <c r="V237" s="297">
        <f t="shared" si="163"/>
        <v>0</v>
      </c>
      <c r="W237" s="297">
        <f t="shared" si="163"/>
        <v>0</v>
      </c>
      <c r="X237" s="297">
        <f t="shared" si="163"/>
        <v>0</v>
      </c>
      <c r="Y237" s="297">
        <f t="shared" si="163"/>
        <v>0</v>
      </c>
      <c r="Z237" s="297">
        <f t="shared" si="163"/>
        <v>0</v>
      </c>
      <c r="AA237" s="297">
        <f t="shared" si="163"/>
        <v>0</v>
      </c>
      <c r="AB237" s="297">
        <f t="shared" si="163"/>
        <v>0</v>
      </c>
      <c r="AC237" s="297">
        <f t="shared" si="163"/>
        <v>0</v>
      </c>
      <c r="AD237" s="297">
        <f t="shared" si="163"/>
        <v>0</v>
      </c>
      <c r="AE237" s="297">
        <f t="shared" si="163"/>
        <v>0</v>
      </c>
      <c r="AF237" s="297">
        <f t="shared" si="163"/>
        <v>0</v>
      </c>
      <c r="AG237" s="297">
        <f t="shared" si="163"/>
        <v>0</v>
      </c>
      <c r="AH237" s="297">
        <f t="shared" si="163"/>
        <v>0</v>
      </c>
      <c r="AI237" s="297">
        <f t="shared" si="163"/>
        <v>0</v>
      </c>
      <c r="AJ237" s="297">
        <f t="shared" si="163"/>
        <v>0</v>
      </c>
      <c r="AK237" s="297">
        <f t="shared" si="163"/>
        <v>0</v>
      </c>
      <c r="AL237" s="297">
        <f t="shared" si="163"/>
        <v>0</v>
      </c>
      <c r="AM237" s="297">
        <f t="shared" si="163"/>
        <v>0</v>
      </c>
      <c r="AN237" s="297">
        <f t="shared" si="163"/>
        <v>0</v>
      </c>
      <c r="AO237" s="297">
        <f t="shared" si="163"/>
        <v>0</v>
      </c>
      <c r="AP237" s="297">
        <f t="shared" si="163"/>
        <v>0</v>
      </c>
      <c r="AQ237" s="297">
        <f t="shared" si="163"/>
        <v>0</v>
      </c>
      <c r="AR237" s="297">
        <f t="shared" ref="AR237:BS237" si="164">AR248-AR259</f>
        <v>0</v>
      </c>
      <c r="AS237" s="297">
        <f t="shared" si="164"/>
        <v>0</v>
      </c>
      <c r="AT237" s="297">
        <f t="shared" si="164"/>
        <v>0</v>
      </c>
      <c r="AU237" s="297">
        <f t="shared" si="164"/>
        <v>0</v>
      </c>
      <c r="AV237" s="297">
        <f t="shared" si="164"/>
        <v>0</v>
      </c>
      <c r="AW237" s="297">
        <f t="shared" si="164"/>
        <v>0</v>
      </c>
      <c r="AX237" s="297">
        <f t="shared" si="164"/>
        <v>0</v>
      </c>
      <c r="AY237" s="297">
        <f t="shared" si="164"/>
        <v>0</v>
      </c>
      <c r="AZ237" s="297">
        <f t="shared" si="164"/>
        <v>0</v>
      </c>
      <c r="BA237" s="297">
        <f t="shared" si="164"/>
        <v>0</v>
      </c>
      <c r="BB237" s="297">
        <f t="shared" si="164"/>
        <v>0</v>
      </c>
      <c r="BC237" s="297">
        <f t="shared" si="164"/>
        <v>0</v>
      </c>
      <c r="BD237" s="297">
        <f t="shared" si="164"/>
        <v>0</v>
      </c>
      <c r="BE237" s="297">
        <f t="shared" si="164"/>
        <v>0</v>
      </c>
      <c r="BF237" s="297">
        <f t="shared" si="164"/>
        <v>0</v>
      </c>
      <c r="BG237" s="297">
        <f t="shared" si="164"/>
        <v>0</v>
      </c>
      <c r="BH237" s="297">
        <f t="shared" si="164"/>
        <v>0</v>
      </c>
      <c r="BI237" s="297">
        <f t="shared" si="164"/>
        <v>0</v>
      </c>
      <c r="BJ237" s="297">
        <f t="shared" si="164"/>
        <v>0</v>
      </c>
      <c r="BK237" s="297">
        <f t="shared" si="164"/>
        <v>0</v>
      </c>
      <c r="BL237" s="297">
        <f t="shared" si="164"/>
        <v>0</v>
      </c>
      <c r="BM237" s="297">
        <f t="shared" si="164"/>
        <v>0</v>
      </c>
      <c r="BN237" s="297">
        <f t="shared" si="164"/>
        <v>0</v>
      </c>
      <c r="BO237" s="297">
        <f t="shared" si="164"/>
        <v>0</v>
      </c>
      <c r="BP237" s="297">
        <f t="shared" si="164"/>
        <v>0</v>
      </c>
      <c r="BQ237" s="297">
        <f t="shared" si="164"/>
        <v>0</v>
      </c>
      <c r="BR237" s="297">
        <f t="shared" si="164"/>
        <v>0</v>
      </c>
      <c r="BS237" s="297">
        <f t="shared" si="164"/>
        <v>0</v>
      </c>
    </row>
    <row r="238" spans="2:73" s="80" customFormat="1" outlineLevel="2">
      <c r="B238" s="368" t="str">
        <f>'7. INPUT O&amp;N UC'!D468</f>
        <v>O&amp;N UC-7.5-Item #10</v>
      </c>
      <c r="C238" s="368">
        <f>'7. INPUT O&amp;N UC'!F468</f>
        <v>0</v>
      </c>
      <c r="D238"/>
      <c r="E238" s="297">
        <f t="shared" si="135"/>
        <v>0</v>
      </c>
      <c r="F238" s="297">
        <f t="shared" si="136"/>
        <v>0</v>
      </c>
      <c r="G238" s="297">
        <f t="shared" si="137"/>
        <v>0</v>
      </c>
      <c r="H238" s="297">
        <f t="shared" si="138"/>
        <v>0</v>
      </c>
      <c r="I238" s="297">
        <f t="shared" si="139"/>
        <v>0</v>
      </c>
      <c r="J238" s="297">
        <f t="shared" si="140"/>
        <v>0</v>
      </c>
      <c r="K238"/>
      <c r="L238" s="297">
        <f t="shared" ref="L238:AQ238" si="165">L249-L260</f>
        <v>0</v>
      </c>
      <c r="M238" s="297">
        <f t="shared" si="165"/>
        <v>0</v>
      </c>
      <c r="N238" s="297">
        <f t="shared" si="165"/>
        <v>0</v>
      </c>
      <c r="O238" s="297">
        <f t="shared" si="165"/>
        <v>0</v>
      </c>
      <c r="P238" s="297">
        <f t="shared" si="165"/>
        <v>0</v>
      </c>
      <c r="Q238" s="297">
        <f t="shared" si="165"/>
        <v>0</v>
      </c>
      <c r="R238" s="297">
        <f t="shared" si="165"/>
        <v>0</v>
      </c>
      <c r="S238" s="297">
        <f t="shared" si="165"/>
        <v>0</v>
      </c>
      <c r="T238" s="297">
        <f t="shared" si="165"/>
        <v>0</v>
      </c>
      <c r="U238" s="297">
        <f t="shared" si="165"/>
        <v>0</v>
      </c>
      <c r="V238" s="297">
        <f t="shared" si="165"/>
        <v>0</v>
      </c>
      <c r="W238" s="297">
        <f t="shared" si="165"/>
        <v>0</v>
      </c>
      <c r="X238" s="297">
        <f t="shared" si="165"/>
        <v>0</v>
      </c>
      <c r="Y238" s="297">
        <f t="shared" si="165"/>
        <v>0</v>
      </c>
      <c r="Z238" s="297">
        <f t="shared" si="165"/>
        <v>0</v>
      </c>
      <c r="AA238" s="297">
        <f t="shared" si="165"/>
        <v>0</v>
      </c>
      <c r="AB238" s="297">
        <f t="shared" si="165"/>
        <v>0</v>
      </c>
      <c r="AC238" s="297">
        <f t="shared" si="165"/>
        <v>0</v>
      </c>
      <c r="AD238" s="297">
        <f t="shared" si="165"/>
        <v>0</v>
      </c>
      <c r="AE238" s="297">
        <f t="shared" si="165"/>
        <v>0</v>
      </c>
      <c r="AF238" s="297">
        <f t="shared" si="165"/>
        <v>0</v>
      </c>
      <c r="AG238" s="297">
        <f t="shared" si="165"/>
        <v>0</v>
      </c>
      <c r="AH238" s="297">
        <f t="shared" si="165"/>
        <v>0</v>
      </c>
      <c r="AI238" s="297">
        <f t="shared" si="165"/>
        <v>0</v>
      </c>
      <c r="AJ238" s="297">
        <f t="shared" si="165"/>
        <v>0</v>
      </c>
      <c r="AK238" s="297">
        <f t="shared" si="165"/>
        <v>0</v>
      </c>
      <c r="AL238" s="297">
        <f t="shared" si="165"/>
        <v>0</v>
      </c>
      <c r="AM238" s="297">
        <f t="shared" si="165"/>
        <v>0</v>
      </c>
      <c r="AN238" s="297">
        <f t="shared" si="165"/>
        <v>0</v>
      </c>
      <c r="AO238" s="297">
        <f t="shared" si="165"/>
        <v>0</v>
      </c>
      <c r="AP238" s="297">
        <f t="shared" si="165"/>
        <v>0</v>
      </c>
      <c r="AQ238" s="297">
        <f t="shared" si="165"/>
        <v>0</v>
      </c>
      <c r="AR238" s="297">
        <f t="shared" ref="AR238:BS238" si="166">AR249-AR260</f>
        <v>0</v>
      </c>
      <c r="AS238" s="297">
        <f t="shared" si="166"/>
        <v>0</v>
      </c>
      <c r="AT238" s="297">
        <f t="shared" si="166"/>
        <v>0</v>
      </c>
      <c r="AU238" s="297">
        <f t="shared" si="166"/>
        <v>0</v>
      </c>
      <c r="AV238" s="297">
        <f t="shared" si="166"/>
        <v>0</v>
      </c>
      <c r="AW238" s="297">
        <f t="shared" si="166"/>
        <v>0</v>
      </c>
      <c r="AX238" s="297">
        <f t="shared" si="166"/>
        <v>0</v>
      </c>
      <c r="AY238" s="297">
        <f t="shared" si="166"/>
        <v>0</v>
      </c>
      <c r="AZ238" s="297">
        <f t="shared" si="166"/>
        <v>0</v>
      </c>
      <c r="BA238" s="297">
        <f t="shared" si="166"/>
        <v>0</v>
      </c>
      <c r="BB238" s="297">
        <f t="shared" si="166"/>
        <v>0</v>
      </c>
      <c r="BC238" s="297">
        <f t="shared" si="166"/>
        <v>0</v>
      </c>
      <c r="BD238" s="297">
        <f t="shared" si="166"/>
        <v>0</v>
      </c>
      <c r="BE238" s="297">
        <f t="shared" si="166"/>
        <v>0</v>
      </c>
      <c r="BF238" s="297">
        <f t="shared" si="166"/>
        <v>0</v>
      </c>
      <c r="BG238" s="297">
        <f t="shared" si="166"/>
        <v>0</v>
      </c>
      <c r="BH238" s="297">
        <f t="shared" si="166"/>
        <v>0</v>
      </c>
      <c r="BI238" s="297">
        <f t="shared" si="166"/>
        <v>0</v>
      </c>
      <c r="BJ238" s="297">
        <f t="shared" si="166"/>
        <v>0</v>
      </c>
      <c r="BK238" s="297">
        <f t="shared" si="166"/>
        <v>0</v>
      </c>
      <c r="BL238" s="297">
        <f t="shared" si="166"/>
        <v>0</v>
      </c>
      <c r="BM238" s="297">
        <f t="shared" si="166"/>
        <v>0</v>
      </c>
      <c r="BN238" s="297">
        <f t="shared" si="166"/>
        <v>0</v>
      </c>
      <c r="BO238" s="297">
        <f t="shared" si="166"/>
        <v>0</v>
      </c>
      <c r="BP238" s="297">
        <f t="shared" si="166"/>
        <v>0</v>
      </c>
      <c r="BQ238" s="297">
        <f t="shared" si="166"/>
        <v>0</v>
      </c>
      <c r="BR238" s="297">
        <f t="shared" si="166"/>
        <v>0</v>
      </c>
      <c r="BS238" s="297">
        <f t="shared" si="166"/>
        <v>0</v>
      </c>
    </row>
    <row r="239" spans="2:73" s="79" customFormat="1" outlineLevel="1">
      <c r="B239" s="366" t="str">
        <f>CONCATENATE(B$227,".2")</f>
        <v>7.5.2</v>
      </c>
      <c r="C239" s="366" t="s">
        <v>276</v>
      </c>
      <c r="D239"/>
      <c r="E239" s="296">
        <f t="shared" ref="E239:E259" si="167">F239+G239+H239+I239+J239</f>
        <v>7073661.6762270276</v>
      </c>
      <c r="F239" s="296">
        <f t="shared" ref="F239:F259" si="168">SUM(L239:W239)</f>
        <v>1729055.1999999997</v>
      </c>
      <c r="G239" s="296">
        <f t="shared" ref="G239:G259" si="169">SUM(X239:AI239)</f>
        <v>2645713.814280001</v>
      </c>
      <c r="H239" s="296">
        <f t="shared" ref="H239:H259" si="170">SUM(AJ239:AU239)</f>
        <v>2698892.6619470273</v>
      </c>
      <c r="I239" s="296">
        <f t="shared" ref="I239:I259" si="171">SUM(AV239:BG239)</f>
        <v>0</v>
      </c>
      <c r="J239" s="296">
        <f t="shared" ref="J239:J259" si="172">SUM(BH239:BS239)</f>
        <v>0</v>
      </c>
      <c r="K239"/>
      <c r="L239" s="296">
        <f t="shared" ref="L239:AQ239" si="173">SUM(L240:L248)</f>
        <v>0</v>
      </c>
      <c r="M239" s="296">
        <f t="shared" si="173"/>
        <v>0</v>
      </c>
      <c r="N239" s="296">
        <f t="shared" si="173"/>
        <v>0</v>
      </c>
      <c r="O239" s="296">
        <f t="shared" si="173"/>
        <v>0</v>
      </c>
      <c r="P239" s="296">
        <f t="shared" si="173"/>
        <v>216131.9</v>
      </c>
      <c r="Q239" s="296">
        <f t="shared" si="173"/>
        <v>216131.9</v>
      </c>
      <c r="R239" s="296">
        <f t="shared" si="173"/>
        <v>216131.9</v>
      </c>
      <c r="S239" s="296">
        <f t="shared" si="173"/>
        <v>216131.9</v>
      </c>
      <c r="T239" s="296">
        <f t="shared" si="173"/>
        <v>216131.9</v>
      </c>
      <c r="U239" s="296">
        <f t="shared" si="173"/>
        <v>216131.9</v>
      </c>
      <c r="V239" s="296">
        <f t="shared" si="173"/>
        <v>216131.9</v>
      </c>
      <c r="W239" s="296">
        <f t="shared" si="173"/>
        <v>216131.9</v>
      </c>
      <c r="X239" s="296">
        <f t="shared" si="173"/>
        <v>220476.15119</v>
      </c>
      <c r="Y239" s="296">
        <f t="shared" si="173"/>
        <v>220476.15119</v>
      </c>
      <c r="Z239" s="296">
        <f t="shared" si="173"/>
        <v>220476.15119</v>
      </c>
      <c r="AA239" s="296">
        <f t="shared" si="173"/>
        <v>220476.15119</v>
      </c>
      <c r="AB239" s="296">
        <f t="shared" si="173"/>
        <v>220476.15119</v>
      </c>
      <c r="AC239" s="296">
        <f t="shared" si="173"/>
        <v>220476.15119</v>
      </c>
      <c r="AD239" s="296">
        <f t="shared" si="173"/>
        <v>220476.15119</v>
      </c>
      <c r="AE239" s="296">
        <f t="shared" si="173"/>
        <v>220476.15119</v>
      </c>
      <c r="AF239" s="296">
        <f t="shared" si="173"/>
        <v>220476.15119</v>
      </c>
      <c r="AG239" s="296">
        <f t="shared" si="173"/>
        <v>220476.15119</v>
      </c>
      <c r="AH239" s="296">
        <f t="shared" si="173"/>
        <v>220476.15119</v>
      </c>
      <c r="AI239" s="296">
        <f t="shared" si="173"/>
        <v>220476.15119</v>
      </c>
      <c r="AJ239" s="296">
        <f t="shared" si="173"/>
        <v>224907.72182891902</v>
      </c>
      <c r="AK239" s="296">
        <f t="shared" si="173"/>
        <v>224907.72182891902</v>
      </c>
      <c r="AL239" s="296">
        <f t="shared" si="173"/>
        <v>224907.72182891902</v>
      </c>
      <c r="AM239" s="296">
        <f t="shared" si="173"/>
        <v>224907.72182891902</v>
      </c>
      <c r="AN239" s="296">
        <f t="shared" si="173"/>
        <v>224907.72182891902</v>
      </c>
      <c r="AO239" s="296">
        <f t="shared" si="173"/>
        <v>224907.72182891902</v>
      </c>
      <c r="AP239" s="296">
        <f t="shared" si="173"/>
        <v>224907.72182891902</v>
      </c>
      <c r="AQ239" s="296">
        <f t="shared" si="173"/>
        <v>224907.72182891902</v>
      </c>
      <c r="AR239" s="296">
        <f t="shared" ref="AR239:BS239" si="174">SUM(AR240:AR248)</f>
        <v>224907.72182891902</v>
      </c>
      <c r="AS239" s="296">
        <f t="shared" si="174"/>
        <v>224907.72182891902</v>
      </c>
      <c r="AT239" s="296">
        <f t="shared" si="174"/>
        <v>224907.72182891902</v>
      </c>
      <c r="AU239" s="296">
        <f t="shared" si="174"/>
        <v>224907.72182891902</v>
      </c>
      <c r="AV239" s="296">
        <f t="shared" si="174"/>
        <v>0</v>
      </c>
      <c r="AW239" s="296">
        <f t="shared" si="174"/>
        <v>0</v>
      </c>
      <c r="AX239" s="296">
        <f t="shared" si="174"/>
        <v>0</v>
      </c>
      <c r="AY239" s="296">
        <f t="shared" si="174"/>
        <v>0</v>
      </c>
      <c r="AZ239" s="296">
        <f t="shared" si="174"/>
        <v>0</v>
      </c>
      <c r="BA239" s="296">
        <f t="shared" si="174"/>
        <v>0</v>
      </c>
      <c r="BB239" s="296">
        <f t="shared" si="174"/>
        <v>0</v>
      </c>
      <c r="BC239" s="296">
        <f t="shared" si="174"/>
        <v>0</v>
      </c>
      <c r="BD239" s="296">
        <f t="shared" si="174"/>
        <v>0</v>
      </c>
      <c r="BE239" s="296">
        <f t="shared" si="174"/>
        <v>0</v>
      </c>
      <c r="BF239" s="296">
        <f t="shared" si="174"/>
        <v>0</v>
      </c>
      <c r="BG239" s="296">
        <f t="shared" si="174"/>
        <v>0</v>
      </c>
      <c r="BH239" s="296">
        <f t="shared" si="174"/>
        <v>0</v>
      </c>
      <c r="BI239" s="296">
        <f t="shared" si="174"/>
        <v>0</v>
      </c>
      <c r="BJ239" s="296">
        <f t="shared" si="174"/>
        <v>0</v>
      </c>
      <c r="BK239" s="296">
        <f t="shared" si="174"/>
        <v>0</v>
      </c>
      <c r="BL239" s="296">
        <f t="shared" si="174"/>
        <v>0</v>
      </c>
      <c r="BM239" s="296">
        <f t="shared" si="174"/>
        <v>0</v>
      </c>
      <c r="BN239" s="296">
        <f t="shared" si="174"/>
        <v>0</v>
      </c>
      <c r="BO239" s="296">
        <f t="shared" si="174"/>
        <v>0</v>
      </c>
      <c r="BP239" s="296">
        <f t="shared" si="174"/>
        <v>0</v>
      </c>
      <c r="BQ239" s="296">
        <f t="shared" si="174"/>
        <v>0</v>
      </c>
      <c r="BR239" s="296">
        <f t="shared" si="174"/>
        <v>0</v>
      </c>
      <c r="BS239" s="296">
        <f t="shared" si="174"/>
        <v>0</v>
      </c>
    </row>
    <row r="240" spans="2:73" s="80" customFormat="1" outlineLevel="2">
      <c r="B240" s="368" t="str">
        <f t="shared" ref="B240:C249" si="175">B229</f>
        <v>O&amp;N UC-7.5-Item #1</v>
      </c>
      <c r="C240" s="368" t="str">
        <f t="shared" si="175"/>
        <v>Reduction of maintenance and repairs of park assets - non staff related</v>
      </c>
      <c r="D240"/>
      <c r="E240" s="297">
        <f t="shared" si="167"/>
        <v>1178224.1323200001</v>
      </c>
      <c r="F240" s="297">
        <f t="shared" si="168"/>
        <v>288000</v>
      </c>
      <c r="G240" s="297">
        <f t="shared" si="169"/>
        <v>440683.19999999995</v>
      </c>
      <c r="H240" s="297">
        <f t="shared" si="170"/>
        <v>449540.93232000008</v>
      </c>
      <c r="I240" s="297">
        <f t="shared" si="171"/>
        <v>0</v>
      </c>
      <c r="J240" s="297">
        <f t="shared" si="172"/>
        <v>0</v>
      </c>
      <c r="K240"/>
      <c r="L240" s="297">
        <f>L$81*'7. INPUT O&amp;N UC'!$N459*'7. INPUT O&amp;N UC'!$O459</f>
        <v>0</v>
      </c>
      <c r="M240" s="297">
        <f>M$81*'7. INPUT O&amp;N UC'!$N459*'7. INPUT O&amp;N UC'!$O459</f>
        <v>0</v>
      </c>
      <c r="N240" s="297">
        <f>N$81*'7. INPUT O&amp;N UC'!$N459*'7. INPUT O&amp;N UC'!$O459</f>
        <v>0</v>
      </c>
      <c r="O240" s="297">
        <f>O$81*'7. INPUT O&amp;N UC'!$N459*'7. INPUT O&amp;N UC'!$O459</f>
        <v>0</v>
      </c>
      <c r="P240" s="297">
        <f>P$81*'7. INPUT O&amp;N UC'!$N459*'7. INPUT O&amp;N UC'!$O459</f>
        <v>36000</v>
      </c>
      <c r="Q240" s="297">
        <f>Q$81*'7. INPUT O&amp;N UC'!$N459*'7. INPUT O&amp;N UC'!$O459</f>
        <v>36000</v>
      </c>
      <c r="R240" s="297">
        <f>R$81*'7. INPUT O&amp;N UC'!$N459*'7. INPUT O&amp;N UC'!$O459</f>
        <v>36000</v>
      </c>
      <c r="S240" s="297">
        <f>S$81*'7. INPUT O&amp;N UC'!$N459*'7. INPUT O&amp;N UC'!$O459</f>
        <v>36000</v>
      </c>
      <c r="T240" s="297">
        <f>T$81*'7. INPUT O&amp;N UC'!$N459*'7. INPUT O&amp;N UC'!$O459</f>
        <v>36000</v>
      </c>
      <c r="U240" s="297">
        <f>U$81*'7. INPUT O&amp;N UC'!$N459*'7. INPUT O&amp;N UC'!$O459</f>
        <v>36000</v>
      </c>
      <c r="V240" s="297">
        <f>V$81*'7. INPUT O&amp;N UC'!$N459*'7. INPUT O&amp;N UC'!$O459</f>
        <v>36000</v>
      </c>
      <c r="W240" s="297">
        <f>W$81*'7. INPUT O&amp;N UC'!$N459*'7. INPUT O&amp;N UC'!$O459</f>
        <v>36000</v>
      </c>
      <c r="X240" s="297">
        <f>X$81*('7. INPUT O&amp;N UC'!$N459*(1+'7. INPUT O&amp;N UC'!$P459))*('7. INPUT O&amp;N UC'!$O459*(1+'7. INPUT O&amp;N UC'!$Q459))</f>
        <v>36723.600000000006</v>
      </c>
      <c r="Y240" s="297">
        <f>Y$81*('7. INPUT O&amp;N UC'!$N459*(1+'7. INPUT O&amp;N UC'!$P459))*('7. INPUT O&amp;N UC'!$O459*(1+'7. INPUT O&amp;N UC'!$Q459))</f>
        <v>36723.600000000006</v>
      </c>
      <c r="Z240" s="297">
        <f>Z$81*('7. INPUT O&amp;N UC'!$N459*(1+'7. INPUT O&amp;N UC'!$P459))*('7. INPUT O&amp;N UC'!$O459*(1+'7. INPUT O&amp;N UC'!$Q459))</f>
        <v>36723.600000000006</v>
      </c>
      <c r="AA240" s="297">
        <f>AA$81*('7. INPUT O&amp;N UC'!$N459*(1+'7. INPUT O&amp;N UC'!$P459))*('7. INPUT O&amp;N UC'!$O459*(1+'7. INPUT O&amp;N UC'!$Q459))</f>
        <v>36723.600000000006</v>
      </c>
      <c r="AB240" s="297">
        <f>AB$81*('7. INPUT O&amp;N UC'!$N459*(1+'7. INPUT O&amp;N UC'!$P459))*('7. INPUT O&amp;N UC'!$O459*(1+'7. INPUT O&amp;N UC'!$Q459))</f>
        <v>36723.600000000006</v>
      </c>
      <c r="AC240" s="297">
        <f>AC$81*('7. INPUT O&amp;N UC'!$N459*(1+'7. INPUT O&amp;N UC'!$P459))*('7. INPUT O&amp;N UC'!$O459*(1+'7. INPUT O&amp;N UC'!$Q459))</f>
        <v>36723.600000000006</v>
      </c>
      <c r="AD240" s="297">
        <f>AD$81*('7. INPUT O&amp;N UC'!$N459*(1+'7. INPUT O&amp;N UC'!$P459))*('7. INPUT O&amp;N UC'!$O459*(1+'7. INPUT O&amp;N UC'!$Q459))</f>
        <v>36723.600000000006</v>
      </c>
      <c r="AE240" s="297">
        <f>AE$81*('7. INPUT O&amp;N UC'!$N459*(1+'7. INPUT O&amp;N UC'!$P459))*('7. INPUT O&amp;N UC'!$O459*(1+'7. INPUT O&amp;N UC'!$Q459))</f>
        <v>36723.600000000006</v>
      </c>
      <c r="AF240" s="297">
        <f>AF$81*('7. INPUT O&amp;N UC'!$N459*(1+'7. INPUT O&amp;N UC'!$P459))*('7. INPUT O&amp;N UC'!$O459*(1+'7. INPUT O&amp;N UC'!$Q459))</f>
        <v>36723.600000000006</v>
      </c>
      <c r="AG240" s="297">
        <f>AG$81*('7. INPUT O&amp;N UC'!$N459*(1+'7. INPUT O&amp;N UC'!$P459))*('7. INPUT O&amp;N UC'!$O459*(1+'7. INPUT O&amp;N UC'!$Q459))</f>
        <v>36723.600000000006</v>
      </c>
      <c r="AH240" s="297">
        <f>AH$81*('7. INPUT O&amp;N UC'!$N459*(1+'7. INPUT O&amp;N UC'!$P459))*('7. INPUT O&amp;N UC'!$O459*(1+'7. INPUT O&amp;N UC'!$Q459))</f>
        <v>36723.600000000006</v>
      </c>
      <c r="AI240" s="297">
        <f>AI$81*('7. INPUT O&amp;N UC'!$N459*(1+'7. INPUT O&amp;N UC'!$P459))*('7. INPUT O&amp;N UC'!$O459*(1+'7. INPUT O&amp;N UC'!$Q459))</f>
        <v>36723.600000000006</v>
      </c>
      <c r="AJ240" s="297">
        <f>AJ$81*('7. INPUT O&amp;N UC'!$N459*(1+'7. INPUT O&amp;N UC'!$P459)^2)*('7. INPUT O&amp;N UC'!$O459*(1+'7. INPUT O&amp;N UC'!$Q459)^2)</f>
        <v>37461.744360000004</v>
      </c>
      <c r="AK240" s="297">
        <f>AK$81*('7. INPUT O&amp;N UC'!$N459*(1+'7. INPUT O&amp;N UC'!$P459)^2)*('7. INPUT O&amp;N UC'!$O459*(1+'7. INPUT O&amp;N UC'!$Q459)^2)</f>
        <v>37461.744360000004</v>
      </c>
      <c r="AL240" s="297">
        <f>AL$81*('7. INPUT O&amp;N UC'!$N459*(1+'7. INPUT O&amp;N UC'!$P459)^2)*('7. INPUT O&amp;N UC'!$O459*(1+'7. INPUT O&amp;N UC'!$Q459)^2)</f>
        <v>37461.744360000004</v>
      </c>
      <c r="AM240" s="297">
        <f>AM$81*('7. INPUT O&amp;N UC'!$N459*(1+'7. INPUT O&amp;N UC'!$P459)^2)*('7. INPUT O&amp;N UC'!$O459*(1+'7. INPUT O&amp;N UC'!$Q459)^2)</f>
        <v>37461.744360000004</v>
      </c>
      <c r="AN240" s="297">
        <f>AN$81*('7. INPUT O&amp;N UC'!$N459*(1+'7. INPUT O&amp;N UC'!$P459)^2)*('7. INPUT O&amp;N UC'!$O459*(1+'7. INPUT O&amp;N UC'!$Q459)^2)</f>
        <v>37461.744360000004</v>
      </c>
      <c r="AO240" s="297">
        <f>AO$81*('7. INPUT O&amp;N UC'!$N459*(1+'7. INPUT O&amp;N UC'!$P459)^2)*('7. INPUT O&amp;N UC'!$O459*(1+'7. INPUT O&amp;N UC'!$Q459)^2)</f>
        <v>37461.744360000004</v>
      </c>
      <c r="AP240" s="297">
        <f>AP$81*('7. INPUT O&amp;N UC'!$N459*(1+'7. INPUT O&amp;N UC'!$P459)^2)*('7. INPUT O&amp;N UC'!$O459*(1+'7. INPUT O&amp;N UC'!$Q459)^2)</f>
        <v>37461.744360000004</v>
      </c>
      <c r="AQ240" s="297">
        <f>AQ$81*('7. INPUT O&amp;N UC'!$N459*(1+'7. INPUT O&amp;N UC'!$P459)^2)*('7. INPUT O&amp;N UC'!$O459*(1+'7. INPUT O&amp;N UC'!$Q459)^2)</f>
        <v>37461.744360000004</v>
      </c>
      <c r="AR240" s="297">
        <f>AR$81*('7. INPUT O&amp;N UC'!$N459*(1+'7. INPUT O&amp;N UC'!$P459)^2)*('7. INPUT O&amp;N UC'!$O459*(1+'7. INPUT O&amp;N UC'!$Q459)^2)</f>
        <v>37461.744360000004</v>
      </c>
      <c r="AS240" s="297">
        <f>AS$81*('7. INPUT O&amp;N UC'!$N459*(1+'7. INPUT O&amp;N UC'!$P459)^2)*('7. INPUT O&amp;N UC'!$O459*(1+'7. INPUT O&amp;N UC'!$Q459)^2)</f>
        <v>37461.744360000004</v>
      </c>
      <c r="AT240" s="297">
        <f>AT$81*('7. INPUT O&amp;N UC'!$N459*(1+'7. INPUT O&amp;N UC'!$P459)^2)*('7. INPUT O&amp;N UC'!$O459*(1+'7. INPUT O&amp;N UC'!$Q459)^2)</f>
        <v>37461.744360000004</v>
      </c>
      <c r="AU240" s="297">
        <f>AU$81*('7. INPUT O&amp;N UC'!$N459*(1+'7. INPUT O&amp;N UC'!$P459)^2)*('7. INPUT O&amp;N UC'!$O459*(1+'7. INPUT O&amp;N UC'!$Q459)^2)</f>
        <v>37461.744360000004</v>
      </c>
      <c r="AV240" s="297">
        <f>AV$81*('7. INPUT O&amp;N UC'!$N459*(1+'7. INPUT O&amp;N UC'!$P459)^3)*('7. INPUT O&amp;N UC'!$O459*(1+'7. INPUT O&amp;N UC'!$Q459)^3)</f>
        <v>0</v>
      </c>
      <c r="AW240" s="297">
        <f>AW$81*('7. INPUT O&amp;N UC'!$N459*(1+'7. INPUT O&amp;N UC'!$P459)^3)*('7. INPUT O&amp;N UC'!$O459*(1+'7. INPUT O&amp;N UC'!$Q459)^3)</f>
        <v>0</v>
      </c>
      <c r="AX240" s="297">
        <f>AX$81*('7. INPUT O&amp;N UC'!$N459*(1+'7. INPUT O&amp;N UC'!$P459)^3)*('7. INPUT O&amp;N UC'!$O459*(1+'7. INPUT O&amp;N UC'!$Q459)^3)</f>
        <v>0</v>
      </c>
      <c r="AY240" s="297">
        <f>AY$81*('7. INPUT O&amp;N UC'!$N459*(1+'7. INPUT O&amp;N UC'!$P459)^3)*('7. INPUT O&amp;N UC'!$O459*(1+'7. INPUT O&amp;N UC'!$Q459)^3)</f>
        <v>0</v>
      </c>
      <c r="AZ240" s="297">
        <f>AZ$81*('7. INPUT O&amp;N UC'!$N459*(1+'7. INPUT O&amp;N UC'!$P459)^3)*('7. INPUT O&amp;N UC'!$O459*(1+'7. INPUT O&amp;N UC'!$Q459)^3)</f>
        <v>0</v>
      </c>
      <c r="BA240" s="297">
        <f>BA$81*('7. INPUT O&amp;N UC'!$N459*(1+'7. INPUT O&amp;N UC'!$P459)^3)*('7. INPUT O&amp;N UC'!$O459*(1+'7. INPUT O&amp;N UC'!$Q459)^3)</f>
        <v>0</v>
      </c>
      <c r="BB240" s="297">
        <f>BB$81*('7. INPUT O&amp;N UC'!$N459*(1+'7. INPUT O&amp;N UC'!$P459)^3)*('7. INPUT O&amp;N UC'!$O459*(1+'7. INPUT O&amp;N UC'!$Q459)^3)</f>
        <v>0</v>
      </c>
      <c r="BC240" s="297">
        <f>BC$81*('7. INPUT O&amp;N UC'!$N459*(1+'7. INPUT O&amp;N UC'!$P459)^3)*('7. INPUT O&amp;N UC'!$O459*(1+'7. INPUT O&amp;N UC'!$Q459)^3)</f>
        <v>0</v>
      </c>
      <c r="BD240" s="297">
        <f>BD$81*('7. INPUT O&amp;N UC'!$N459*(1+'7. INPUT O&amp;N UC'!$P459)^3)*('7. INPUT O&amp;N UC'!$O459*(1+'7. INPUT O&amp;N UC'!$Q459)^3)</f>
        <v>0</v>
      </c>
      <c r="BE240" s="297">
        <f>BE$81*('7. INPUT O&amp;N UC'!$N459*(1+'7. INPUT O&amp;N UC'!$P459)^3)*('7. INPUT O&amp;N UC'!$O459*(1+'7. INPUT O&amp;N UC'!$Q459)^3)</f>
        <v>0</v>
      </c>
      <c r="BF240" s="297">
        <f>BF$81*('7. INPUT O&amp;N UC'!$N459*(1+'7. INPUT O&amp;N UC'!$P459)^3)*('7. INPUT O&amp;N UC'!$O459*(1+'7. INPUT O&amp;N UC'!$Q459)^3)</f>
        <v>0</v>
      </c>
      <c r="BG240" s="297">
        <f>BG$81*('7. INPUT O&amp;N UC'!$N459*(1+'7. INPUT O&amp;N UC'!$P459)^3)*('7. INPUT O&amp;N UC'!$O459*(1+'7. INPUT O&amp;N UC'!$Q459)^3)</f>
        <v>0</v>
      </c>
      <c r="BH240" s="297">
        <f>BH$81*('7. INPUT O&amp;N UC'!$N459*(1+'7. INPUT O&amp;N UC'!$P459)^4)*('7. INPUT O&amp;N UC'!$O459*(1+'7. INPUT O&amp;N UC'!$Q459)^4)</f>
        <v>0</v>
      </c>
      <c r="BI240" s="297">
        <f>BI$81*('7. INPUT O&amp;N UC'!$N459*(1+'7. INPUT O&amp;N UC'!$P459)^4)*('7. INPUT O&amp;N UC'!$O459*(1+'7. INPUT O&amp;N UC'!$Q459)^4)</f>
        <v>0</v>
      </c>
      <c r="BJ240" s="297">
        <f>BJ$81*('7. INPUT O&amp;N UC'!$N459*(1+'7. INPUT O&amp;N UC'!$P459)^4)*('7. INPUT O&amp;N UC'!$O459*(1+'7. INPUT O&amp;N UC'!$Q459)^4)</f>
        <v>0</v>
      </c>
      <c r="BK240" s="297">
        <f>BK$81*('7. INPUT O&amp;N UC'!$N459*(1+'7. INPUT O&amp;N UC'!$P459)^4)*('7. INPUT O&amp;N UC'!$O459*(1+'7. INPUT O&amp;N UC'!$Q459)^4)</f>
        <v>0</v>
      </c>
      <c r="BL240" s="297">
        <f>BL$81*('7. INPUT O&amp;N UC'!$N459*(1+'7. INPUT O&amp;N UC'!$P459)^4)*('7. INPUT O&amp;N UC'!$O459*(1+'7. INPUT O&amp;N UC'!$Q459)^4)</f>
        <v>0</v>
      </c>
      <c r="BM240" s="297">
        <f>BM$81*('7. INPUT O&amp;N UC'!$N459*(1+'7. INPUT O&amp;N UC'!$P459)^4)*('7. INPUT O&amp;N UC'!$O459*(1+'7. INPUT O&amp;N UC'!$Q459)^4)</f>
        <v>0</v>
      </c>
      <c r="BN240" s="297">
        <f>BN$81*('7. INPUT O&amp;N UC'!$N459*(1+'7. INPUT O&amp;N UC'!$P459)^4)*('7. INPUT O&amp;N UC'!$O459*(1+'7. INPUT O&amp;N UC'!$Q459)^4)</f>
        <v>0</v>
      </c>
      <c r="BO240" s="297">
        <f>BO$81*('7. INPUT O&amp;N UC'!$N459*(1+'7. INPUT O&amp;N UC'!$P459)^4)*('7. INPUT O&amp;N UC'!$O459*(1+'7. INPUT O&amp;N UC'!$Q459)^4)</f>
        <v>0</v>
      </c>
      <c r="BP240" s="297">
        <f>BP$81*('7. INPUT O&amp;N UC'!$N459*(1+'7. INPUT O&amp;N UC'!$P459)^4)*('7. INPUT O&amp;N UC'!$O459*(1+'7. INPUT O&amp;N UC'!$Q459)^4)</f>
        <v>0</v>
      </c>
      <c r="BQ240" s="297">
        <f>BQ$81*('7. INPUT O&amp;N UC'!$N459*(1+'7. INPUT O&amp;N UC'!$P459)^4)*('7. INPUT O&amp;N UC'!$O459*(1+'7. INPUT O&amp;N UC'!$Q459)^4)</f>
        <v>0</v>
      </c>
      <c r="BR240" s="297">
        <f>BR$81*('7. INPUT O&amp;N UC'!$N459*(1+'7. INPUT O&amp;N UC'!$P459)^4)*('7. INPUT O&amp;N UC'!$O459*(1+'7. INPUT O&amp;N UC'!$Q459)^4)</f>
        <v>0</v>
      </c>
      <c r="BS240" s="297">
        <f>BS$81*('7. INPUT O&amp;N UC'!$N459*(1+'7. INPUT O&amp;N UC'!$P459)^4)*('7. INPUT O&amp;N UC'!$O459*(1+'7. INPUT O&amp;N UC'!$Q459)^4)</f>
        <v>0</v>
      </c>
      <c r="BU240" s="271"/>
    </row>
    <row r="241" spans="2:73" s="80" customFormat="1" outlineLevel="2">
      <c r="B241" s="368" t="str">
        <f t="shared" si="175"/>
        <v>O&amp;N UC-7.5-Item #2</v>
      </c>
      <c r="C241" s="368" t="str">
        <f t="shared" si="175"/>
        <v xml:space="preserve">Reduction of cost of park assets' operations staff </v>
      </c>
      <c r="D241"/>
      <c r="E241" s="297">
        <f t="shared" si="167"/>
        <v>5891120.6615999993</v>
      </c>
      <c r="F241" s="297">
        <f t="shared" si="168"/>
        <v>1440000</v>
      </c>
      <c r="G241" s="297">
        <f t="shared" si="169"/>
        <v>2203416</v>
      </c>
      <c r="H241" s="297">
        <f t="shared" si="170"/>
        <v>2247704.6615999998</v>
      </c>
      <c r="I241" s="297">
        <f t="shared" si="171"/>
        <v>0</v>
      </c>
      <c r="J241" s="297">
        <f t="shared" si="172"/>
        <v>0</v>
      </c>
      <c r="K241"/>
      <c r="L241" s="297">
        <f>L$81*'7. INPUT O&amp;N UC'!$N460*'7. INPUT O&amp;N UC'!$O460</f>
        <v>0</v>
      </c>
      <c r="M241" s="297">
        <f>M$81*'7. INPUT O&amp;N UC'!$N460*'7. INPUT O&amp;N UC'!$O460</f>
        <v>0</v>
      </c>
      <c r="N241" s="297">
        <f>N$81*'7. INPUT O&amp;N UC'!$N460*'7. INPUT O&amp;N UC'!$O460</f>
        <v>0</v>
      </c>
      <c r="O241" s="297">
        <f>O$81*'7. INPUT O&amp;N UC'!$N460*'7. INPUT O&amp;N UC'!$O460</f>
        <v>0</v>
      </c>
      <c r="P241" s="297">
        <f>P$81*'7. INPUT O&amp;N UC'!$N460*'7. INPUT O&amp;N UC'!$O460</f>
        <v>180000</v>
      </c>
      <c r="Q241" s="297">
        <f>Q$81*'7. INPUT O&amp;N UC'!$N460*'7. INPUT O&amp;N UC'!$O460</f>
        <v>180000</v>
      </c>
      <c r="R241" s="297">
        <f>R$81*'7. INPUT O&amp;N UC'!$N460*'7. INPUT O&amp;N UC'!$O460</f>
        <v>180000</v>
      </c>
      <c r="S241" s="297">
        <f>S$81*'7. INPUT O&amp;N UC'!$N460*'7. INPUT O&amp;N UC'!$O460</f>
        <v>180000</v>
      </c>
      <c r="T241" s="297">
        <f>T$81*'7. INPUT O&amp;N UC'!$N460*'7. INPUT O&amp;N UC'!$O460</f>
        <v>180000</v>
      </c>
      <c r="U241" s="297">
        <f>U$81*'7. INPUT O&amp;N UC'!$N460*'7. INPUT O&amp;N UC'!$O460</f>
        <v>180000</v>
      </c>
      <c r="V241" s="297">
        <f>V$81*'7. INPUT O&amp;N UC'!$N460*'7. INPUT O&amp;N UC'!$O460</f>
        <v>180000</v>
      </c>
      <c r="W241" s="297">
        <f>W$81*'7. INPUT O&amp;N UC'!$N460*'7. INPUT O&amp;N UC'!$O460</f>
        <v>180000</v>
      </c>
      <c r="X241" s="297">
        <f>X$81*('7. INPUT O&amp;N UC'!$N460*(1+'7. INPUT O&amp;N UC'!$P460))*('7. INPUT O&amp;N UC'!$O460*(1+'7. INPUT O&amp;N UC'!$Q460))</f>
        <v>183618</v>
      </c>
      <c r="Y241" s="297">
        <f>Y$81*('7. INPUT O&amp;N UC'!$N460*(1+'7. INPUT O&amp;N UC'!$P460))*('7. INPUT O&amp;N UC'!$O460*(1+'7. INPUT O&amp;N UC'!$Q460))</f>
        <v>183618</v>
      </c>
      <c r="Z241" s="297">
        <f>Z$81*('7. INPUT O&amp;N UC'!$N460*(1+'7. INPUT O&amp;N UC'!$P460))*('7. INPUT O&amp;N UC'!$O460*(1+'7. INPUT O&amp;N UC'!$Q460))</f>
        <v>183618</v>
      </c>
      <c r="AA241" s="297">
        <f>AA$81*('7. INPUT O&amp;N UC'!$N460*(1+'7. INPUT O&amp;N UC'!$P460))*('7. INPUT O&amp;N UC'!$O460*(1+'7. INPUT O&amp;N UC'!$Q460))</f>
        <v>183618</v>
      </c>
      <c r="AB241" s="297">
        <f>AB$81*('7. INPUT O&amp;N UC'!$N460*(1+'7. INPUT O&amp;N UC'!$P460))*('7. INPUT O&amp;N UC'!$O460*(1+'7. INPUT O&amp;N UC'!$Q460))</f>
        <v>183618</v>
      </c>
      <c r="AC241" s="297">
        <f>AC$81*('7. INPUT O&amp;N UC'!$N460*(1+'7. INPUT O&amp;N UC'!$P460))*('7. INPUT O&amp;N UC'!$O460*(1+'7. INPUT O&amp;N UC'!$Q460))</f>
        <v>183618</v>
      </c>
      <c r="AD241" s="297">
        <f>AD$81*('7. INPUT O&amp;N UC'!$N460*(1+'7. INPUT O&amp;N UC'!$P460))*('7. INPUT O&amp;N UC'!$O460*(1+'7. INPUT O&amp;N UC'!$Q460))</f>
        <v>183618</v>
      </c>
      <c r="AE241" s="297">
        <f>AE$81*('7. INPUT O&amp;N UC'!$N460*(1+'7. INPUT O&amp;N UC'!$P460))*('7. INPUT O&amp;N UC'!$O460*(1+'7. INPUT O&amp;N UC'!$Q460))</f>
        <v>183618</v>
      </c>
      <c r="AF241" s="297">
        <f>AF$81*('7. INPUT O&amp;N UC'!$N460*(1+'7. INPUT O&amp;N UC'!$P460))*('7. INPUT O&amp;N UC'!$O460*(1+'7. INPUT O&amp;N UC'!$Q460))</f>
        <v>183618</v>
      </c>
      <c r="AG241" s="297">
        <f>AG$81*('7. INPUT O&amp;N UC'!$N460*(1+'7. INPUT O&amp;N UC'!$P460))*('7. INPUT O&amp;N UC'!$O460*(1+'7. INPUT O&amp;N UC'!$Q460))</f>
        <v>183618</v>
      </c>
      <c r="AH241" s="297">
        <f>AH$81*('7. INPUT O&amp;N UC'!$N460*(1+'7. INPUT O&amp;N UC'!$P460))*('7. INPUT O&amp;N UC'!$O460*(1+'7. INPUT O&amp;N UC'!$Q460))</f>
        <v>183618</v>
      </c>
      <c r="AI241" s="297">
        <f>AI$81*('7. INPUT O&amp;N UC'!$N460*(1+'7. INPUT O&amp;N UC'!$P460))*('7. INPUT O&amp;N UC'!$O460*(1+'7. INPUT O&amp;N UC'!$Q460))</f>
        <v>183618</v>
      </c>
      <c r="AJ241" s="297">
        <f>AJ$81*('7. INPUT O&amp;N UC'!$N460*(1+'7. INPUT O&amp;N UC'!$P460)^2)*('7. INPUT O&amp;N UC'!$O460*(1+'7. INPUT O&amp;N UC'!$Q460)^2)</f>
        <v>187308.7218</v>
      </c>
      <c r="AK241" s="297">
        <f>AK$81*('7. INPUT O&amp;N UC'!$N460*(1+'7. INPUT O&amp;N UC'!$P460)^2)*('7. INPUT O&amp;N UC'!$O460*(1+'7. INPUT O&amp;N UC'!$Q460)^2)</f>
        <v>187308.7218</v>
      </c>
      <c r="AL241" s="297">
        <f>AL$81*('7. INPUT O&amp;N UC'!$N460*(1+'7. INPUT O&amp;N UC'!$P460)^2)*('7. INPUT O&amp;N UC'!$O460*(1+'7. INPUT O&amp;N UC'!$Q460)^2)</f>
        <v>187308.7218</v>
      </c>
      <c r="AM241" s="297">
        <f>AM$81*('7. INPUT O&amp;N UC'!$N460*(1+'7. INPUT O&amp;N UC'!$P460)^2)*('7. INPUT O&amp;N UC'!$O460*(1+'7. INPUT O&amp;N UC'!$Q460)^2)</f>
        <v>187308.7218</v>
      </c>
      <c r="AN241" s="297">
        <f>AN$81*('7. INPUT O&amp;N UC'!$N460*(1+'7. INPUT O&amp;N UC'!$P460)^2)*('7. INPUT O&amp;N UC'!$O460*(1+'7. INPUT O&amp;N UC'!$Q460)^2)</f>
        <v>187308.7218</v>
      </c>
      <c r="AO241" s="297">
        <f>AO$81*('7. INPUT O&amp;N UC'!$N460*(1+'7. INPUT O&amp;N UC'!$P460)^2)*('7. INPUT O&amp;N UC'!$O460*(1+'7. INPUT O&amp;N UC'!$Q460)^2)</f>
        <v>187308.7218</v>
      </c>
      <c r="AP241" s="297">
        <f>AP$81*('7. INPUT O&amp;N UC'!$N460*(1+'7. INPUT O&amp;N UC'!$P460)^2)*('7. INPUT O&amp;N UC'!$O460*(1+'7. INPUT O&amp;N UC'!$Q460)^2)</f>
        <v>187308.7218</v>
      </c>
      <c r="AQ241" s="297">
        <f>AQ$81*('7. INPUT O&amp;N UC'!$N460*(1+'7. INPUT O&amp;N UC'!$P460)^2)*('7. INPUT O&amp;N UC'!$O460*(1+'7. INPUT O&amp;N UC'!$Q460)^2)</f>
        <v>187308.7218</v>
      </c>
      <c r="AR241" s="297">
        <f>AR$81*('7. INPUT O&amp;N UC'!$N460*(1+'7. INPUT O&amp;N UC'!$P460)^2)*('7. INPUT O&amp;N UC'!$O460*(1+'7. INPUT O&amp;N UC'!$Q460)^2)</f>
        <v>187308.7218</v>
      </c>
      <c r="AS241" s="297">
        <f>AS$81*('7. INPUT O&amp;N UC'!$N460*(1+'7. INPUT O&amp;N UC'!$P460)^2)*('7. INPUT O&amp;N UC'!$O460*(1+'7. INPUT O&amp;N UC'!$Q460)^2)</f>
        <v>187308.7218</v>
      </c>
      <c r="AT241" s="297">
        <f>AT$81*('7. INPUT O&amp;N UC'!$N460*(1+'7. INPUT O&amp;N UC'!$P460)^2)*('7. INPUT O&amp;N UC'!$O460*(1+'7. INPUT O&amp;N UC'!$Q460)^2)</f>
        <v>187308.7218</v>
      </c>
      <c r="AU241" s="297">
        <f>AU$81*('7. INPUT O&amp;N UC'!$N460*(1+'7. INPUT O&amp;N UC'!$P460)^2)*('7. INPUT O&amp;N UC'!$O460*(1+'7. INPUT O&amp;N UC'!$Q460)^2)</f>
        <v>187308.7218</v>
      </c>
      <c r="AV241" s="297">
        <f>AV$81*('7. INPUT O&amp;N UC'!$N460*(1+'7. INPUT O&amp;N UC'!$P460)^3)*('7. INPUT O&amp;N UC'!$O460*(1+'7. INPUT O&amp;N UC'!$Q460)^3)</f>
        <v>0</v>
      </c>
      <c r="AW241" s="297">
        <f>AW$81*('7. INPUT O&amp;N UC'!$N460*(1+'7. INPUT O&amp;N UC'!$P460)^3)*('7. INPUT O&amp;N UC'!$O460*(1+'7. INPUT O&amp;N UC'!$Q460)^3)</f>
        <v>0</v>
      </c>
      <c r="AX241" s="297">
        <f>AX$81*('7. INPUT O&amp;N UC'!$N460*(1+'7. INPUT O&amp;N UC'!$P460)^3)*('7. INPUT O&amp;N UC'!$O460*(1+'7. INPUT O&amp;N UC'!$Q460)^3)</f>
        <v>0</v>
      </c>
      <c r="AY241" s="297">
        <f>AY$81*('7. INPUT O&amp;N UC'!$N460*(1+'7. INPUT O&amp;N UC'!$P460)^3)*('7. INPUT O&amp;N UC'!$O460*(1+'7. INPUT O&amp;N UC'!$Q460)^3)</f>
        <v>0</v>
      </c>
      <c r="AZ241" s="297">
        <f>AZ$81*('7. INPUT O&amp;N UC'!$N460*(1+'7. INPUT O&amp;N UC'!$P460)^3)*('7. INPUT O&amp;N UC'!$O460*(1+'7. INPUT O&amp;N UC'!$Q460)^3)</f>
        <v>0</v>
      </c>
      <c r="BA241" s="297">
        <f>BA$81*('7. INPUT O&amp;N UC'!$N460*(1+'7. INPUT O&amp;N UC'!$P460)^3)*('7. INPUT O&amp;N UC'!$O460*(1+'7. INPUT O&amp;N UC'!$Q460)^3)</f>
        <v>0</v>
      </c>
      <c r="BB241" s="297">
        <f>BB$81*('7. INPUT O&amp;N UC'!$N460*(1+'7. INPUT O&amp;N UC'!$P460)^3)*('7. INPUT O&amp;N UC'!$O460*(1+'7. INPUT O&amp;N UC'!$Q460)^3)</f>
        <v>0</v>
      </c>
      <c r="BC241" s="297">
        <f>BC$81*('7. INPUT O&amp;N UC'!$N460*(1+'7. INPUT O&amp;N UC'!$P460)^3)*('7. INPUT O&amp;N UC'!$O460*(1+'7. INPUT O&amp;N UC'!$Q460)^3)</f>
        <v>0</v>
      </c>
      <c r="BD241" s="297">
        <f>BD$81*('7. INPUT O&amp;N UC'!$N460*(1+'7. INPUT O&amp;N UC'!$P460)^3)*('7. INPUT O&amp;N UC'!$O460*(1+'7. INPUT O&amp;N UC'!$Q460)^3)</f>
        <v>0</v>
      </c>
      <c r="BE241" s="297">
        <f>BE$81*('7. INPUT O&amp;N UC'!$N460*(1+'7. INPUT O&amp;N UC'!$P460)^3)*('7. INPUT O&amp;N UC'!$O460*(1+'7. INPUT O&amp;N UC'!$Q460)^3)</f>
        <v>0</v>
      </c>
      <c r="BF241" s="297">
        <f>BF$81*('7. INPUT O&amp;N UC'!$N460*(1+'7. INPUT O&amp;N UC'!$P460)^3)*('7. INPUT O&amp;N UC'!$O460*(1+'7. INPUT O&amp;N UC'!$Q460)^3)</f>
        <v>0</v>
      </c>
      <c r="BG241" s="297">
        <f>BG$81*('7. INPUT O&amp;N UC'!$N460*(1+'7. INPUT O&amp;N UC'!$P460)^3)*('7. INPUT O&amp;N UC'!$O460*(1+'7. INPUT O&amp;N UC'!$Q460)^3)</f>
        <v>0</v>
      </c>
      <c r="BH241" s="297">
        <f>BH$81*('7. INPUT O&amp;N UC'!$N460*(1+'7. INPUT O&amp;N UC'!$P460)^4)*('7. INPUT O&amp;N UC'!$O460*(1+'7. INPUT O&amp;N UC'!$Q460)^4)</f>
        <v>0</v>
      </c>
      <c r="BI241" s="297">
        <f>BI$81*('7. INPUT O&amp;N UC'!$N460*(1+'7. INPUT O&amp;N UC'!$P460)^4)*('7. INPUT O&amp;N UC'!$O460*(1+'7. INPUT O&amp;N UC'!$Q460)^4)</f>
        <v>0</v>
      </c>
      <c r="BJ241" s="297">
        <f>BJ$81*('7. INPUT O&amp;N UC'!$N460*(1+'7. INPUT O&amp;N UC'!$P460)^4)*('7. INPUT O&amp;N UC'!$O460*(1+'7. INPUT O&amp;N UC'!$Q460)^4)</f>
        <v>0</v>
      </c>
      <c r="BK241" s="297">
        <f>BK$81*('7. INPUT O&amp;N UC'!$N460*(1+'7. INPUT O&amp;N UC'!$P460)^4)*('7. INPUT O&amp;N UC'!$O460*(1+'7. INPUT O&amp;N UC'!$Q460)^4)</f>
        <v>0</v>
      </c>
      <c r="BL241" s="297">
        <f>BL$81*('7. INPUT O&amp;N UC'!$N460*(1+'7. INPUT O&amp;N UC'!$P460)^4)*('7. INPUT O&amp;N UC'!$O460*(1+'7. INPUT O&amp;N UC'!$Q460)^4)</f>
        <v>0</v>
      </c>
      <c r="BM241" s="297">
        <f>BM$81*('7. INPUT O&amp;N UC'!$N460*(1+'7. INPUT O&amp;N UC'!$P460)^4)*('7. INPUT O&amp;N UC'!$O460*(1+'7. INPUT O&amp;N UC'!$Q460)^4)</f>
        <v>0</v>
      </c>
      <c r="BN241" s="297">
        <f>BN$81*('7. INPUT O&amp;N UC'!$N460*(1+'7. INPUT O&amp;N UC'!$P460)^4)*('7. INPUT O&amp;N UC'!$O460*(1+'7. INPUT O&amp;N UC'!$Q460)^4)</f>
        <v>0</v>
      </c>
      <c r="BO241" s="297">
        <f>BO$81*('7. INPUT O&amp;N UC'!$N460*(1+'7. INPUT O&amp;N UC'!$P460)^4)*('7. INPUT O&amp;N UC'!$O460*(1+'7. INPUT O&amp;N UC'!$Q460)^4)</f>
        <v>0</v>
      </c>
      <c r="BP241" s="297">
        <f>BP$81*('7. INPUT O&amp;N UC'!$N460*(1+'7. INPUT O&amp;N UC'!$P460)^4)*('7. INPUT O&amp;N UC'!$O460*(1+'7. INPUT O&amp;N UC'!$Q460)^4)</f>
        <v>0</v>
      </c>
      <c r="BQ241" s="297">
        <f>BQ$81*('7. INPUT O&amp;N UC'!$N460*(1+'7. INPUT O&amp;N UC'!$P460)^4)*('7. INPUT O&amp;N UC'!$O460*(1+'7. INPUT O&amp;N UC'!$Q460)^4)</f>
        <v>0</v>
      </c>
      <c r="BR241" s="297">
        <f>BR$81*('7. INPUT O&amp;N UC'!$N460*(1+'7. INPUT O&amp;N UC'!$P460)^4)*('7. INPUT O&amp;N UC'!$O460*(1+'7. INPUT O&amp;N UC'!$Q460)^4)</f>
        <v>0</v>
      </c>
      <c r="BS241" s="297">
        <f>BS$81*('7. INPUT O&amp;N UC'!$N460*(1+'7. INPUT O&amp;N UC'!$P460)^4)*('7. INPUT O&amp;N UC'!$O460*(1+'7. INPUT O&amp;N UC'!$Q460)^4)</f>
        <v>0</v>
      </c>
      <c r="BU241" s="271"/>
    </row>
    <row r="242" spans="2:73" s="80" customFormat="1" outlineLevel="2">
      <c r="B242" s="368" t="str">
        <f t="shared" si="175"/>
        <v>O&amp;N UC-7.5-Item #3</v>
      </c>
      <c r="C242" s="368" t="str">
        <f t="shared" si="175"/>
        <v>Reduction of electricty consumption of outdoor lighting in park assets consumption per lamp post in park assets</v>
      </c>
      <c r="D242"/>
      <c r="E242" s="297">
        <f t="shared" si="167"/>
        <v>4316.8823070279996</v>
      </c>
      <c r="F242" s="297">
        <f t="shared" si="168"/>
        <v>1055.1999999999998</v>
      </c>
      <c r="G242" s="297">
        <f t="shared" si="169"/>
        <v>1614.6142799999996</v>
      </c>
      <c r="H242" s="297">
        <f t="shared" si="170"/>
        <v>1647.0680270280002</v>
      </c>
      <c r="I242" s="297">
        <f t="shared" si="171"/>
        <v>0</v>
      </c>
      <c r="J242" s="297">
        <f t="shared" si="172"/>
        <v>0</v>
      </c>
      <c r="K242"/>
      <c r="L242" s="297">
        <f>L$81*'7. INPUT O&amp;N UC'!$N461*'7. INPUT O&amp;N UC'!$O461</f>
        <v>0</v>
      </c>
      <c r="M242" s="297">
        <f>M$81*'7. INPUT O&amp;N UC'!$N461*'7. INPUT O&amp;N UC'!$O461</f>
        <v>0</v>
      </c>
      <c r="N242" s="297">
        <f>N$81*'7. INPUT O&amp;N UC'!$N461*'7. INPUT O&amp;N UC'!$O461</f>
        <v>0</v>
      </c>
      <c r="O242" s="297">
        <f>O$81*'7. INPUT O&amp;N UC'!$N461*'7. INPUT O&amp;N UC'!$O461</f>
        <v>0</v>
      </c>
      <c r="P242" s="297">
        <f>P$81*'7. INPUT O&amp;N UC'!$N461*'7. INPUT O&amp;N UC'!$O461</f>
        <v>131.89999999999998</v>
      </c>
      <c r="Q242" s="297">
        <f>Q$81*'7. INPUT O&amp;N UC'!$N461*'7. INPUT O&amp;N UC'!$O461</f>
        <v>131.89999999999998</v>
      </c>
      <c r="R242" s="297">
        <f>R$81*'7. INPUT O&amp;N UC'!$N461*'7. INPUT O&amp;N UC'!$O461</f>
        <v>131.89999999999998</v>
      </c>
      <c r="S242" s="297">
        <f>S$81*'7. INPUT O&amp;N UC'!$N461*'7. INPUT O&amp;N UC'!$O461</f>
        <v>131.89999999999998</v>
      </c>
      <c r="T242" s="297">
        <f>T$81*'7. INPUT O&amp;N UC'!$N461*'7. INPUT O&amp;N UC'!$O461</f>
        <v>131.89999999999998</v>
      </c>
      <c r="U242" s="297">
        <f>U$81*'7. INPUT O&amp;N UC'!$N461*'7. INPUT O&amp;N UC'!$O461</f>
        <v>131.89999999999998</v>
      </c>
      <c r="V242" s="297">
        <f>V$81*'7. INPUT O&amp;N UC'!$N461*'7. INPUT O&amp;N UC'!$O461</f>
        <v>131.89999999999998</v>
      </c>
      <c r="W242" s="297">
        <f>W$81*'7. INPUT O&amp;N UC'!$N461*'7. INPUT O&amp;N UC'!$O461</f>
        <v>131.89999999999998</v>
      </c>
      <c r="X242" s="297">
        <f>X$81*('7. INPUT O&amp;N UC'!$N461*(1+'7. INPUT O&amp;N UC'!$P461))*('7. INPUT O&amp;N UC'!$O461*(1+'7. INPUT O&amp;N UC'!$Q461))</f>
        <v>134.55118999999999</v>
      </c>
      <c r="Y242" s="297">
        <f>Y$81*('7. INPUT O&amp;N UC'!$N461*(1+'7. INPUT O&amp;N UC'!$P461))*('7. INPUT O&amp;N UC'!$O461*(1+'7. INPUT O&amp;N UC'!$Q461))</f>
        <v>134.55118999999999</v>
      </c>
      <c r="Z242" s="297">
        <f>Z$81*('7. INPUT O&amp;N UC'!$N461*(1+'7. INPUT O&amp;N UC'!$P461))*('7. INPUT O&amp;N UC'!$O461*(1+'7. INPUT O&amp;N UC'!$Q461))</f>
        <v>134.55118999999999</v>
      </c>
      <c r="AA242" s="297">
        <f>AA$81*('7. INPUT O&amp;N UC'!$N461*(1+'7. INPUT O&amp;N UC'!$P461))*('7. INPUT O&amp;N UC'!$O461*(1+'7. INPUT O&amp;N UC'!$Q461))</f>
        <v>134.55118999999999</v>
      </c>
      <c r="AB242" s="297">
        <f>AB$81*('7. INPUT O&amp;N UC'!$N461*(1+'7. INPUT O&amp;N UC'!$P461))*('7. INPUT O&amp;N UC'!$O461*(1+'7. INPUT O&amp;N UC'!$Q461))</f>
        <v>134.55118999999999</v>
      </c>
      <c r="AC242" s="297">
        <f>AC$81*('7. INPUT O&amp;N UC'!$N461*(1+'7. INPUT O&amp;N UC'!$P461))*('7. INPUT O&amp;N UC'!$O461*(1+'7. INPUT O&amp;N UC'!$Q461))</f>
        <v>134.55118999999999</v>
      </c>
      <c r="AD242" s="297">
        <f>AD$81*('7. INPUT O&amp;N UC'!$N461*(1+'7. INPUT O&amp;N UC'!$P461))*('7. INPUT O&amp;N UC'!$O461*(1+'7. INPUT O&amp;N UC'!$Q461))</f>
        <v>134.55118999999999</v>
      </c>
      <c r="AE242" s="297">
        <f>AE$81*('7. INPUT O&amp;N UC'!$N461*(1+'7. INPUT O&amp;N UC'!$P461))*('7. INPUT O&amp;N UC'!$O461*(1+'7. INPUT O&amp;N UC'!$Q461))</f>
        <v>134.55118999999999</v>
      </c>
      <c r="AF242" s="297">
        <f>AF$81*('7. INPUT O&amp;N UC'!$N461*(1+'7. INPUT O&amp;N UC'!$P461))*('7. INPUT O&amp;N UC'!$O461*(1+'7. INPUT O&amp;N UC'!$Q461))</f>
        <v>134.55118999999999</v>
      </c>
      <c r="AG242" s="297">
        <f>AG$81*('7. INPUT O&amp;N UC'!$N461*(1+'7. INPUT O&amp;N UC'!$P461))*('7. INPUT O&amp;N UC'!$O461*(1+'7. INPUT O&amp;N UC'!$Q461))</f>
        <v>134.55118999999999</v>
      </c>
      <c r="AH242" s="297">
        <f>AH$81*('7. INPUT O&amp;N UC'!$N461*(1+'7. INPUT O&amp;N UC'!$P461))*('7. INPUT O&amp;N UC'!$O461*(1+'7. INPUT O&amp;N UC'!$Q461))</f>
        <v>134.55118999999999</v>
      </c>
      <c r="AI242" s="297">
        <f>AI$81*('7. INPUT O&amp;N UC'!$N461*(1+'7. INPUT O&amp;N UC'!$P461))*('7. INPUT O&amp;N UC'!$O461*(1+'7. INPUT O&amp;N UC'!$Q461))</f>
        <v>134.55118999999999</v>
      </c>
      <c r="AJ242" s="297">
        <f>AJ$81*('7. INPUT O&amp;N UC'!$N461*(1+'7. INPUT O&amp;N UC'!$P461)^2)*('7. INPUT O&amp;N UC'!$O461*(1+'7. INPUT O&amp;N UC'!$Q461)^2)</f>
        <v>137.25566891899999</v>
      </c>
      <c r="AK242" s="297">
        <f>AK$81*('7. INPUT O&amp;N UC'!$N461*(1+'7. INPUT O&amp;N UC'!$P461)^2)*('7. INPUT O&amp;N UC'!$O461*(1+'7. INPUT O&amp;N UC'!$Q461)^2)</f>
        <v>137.25566891899999</v>
      </c>
      <c r="AL242" s="297">
        <f>AL$81*('7. INPUT O&amp;N UC'!$N461*(1+'7. INPUT O&amp;N UC'!$P461)^2)*('7. INPUT O&amp;N UC'!$O461*(1+'7. INPUT O&amp;N UC'!$Q461)^2)</f>
        <v>137.25566891899999</v>
      </c>
      <c r="AM242" s="297">
        <f>AM$81*('7. INPUT O&amp;N UC'!$N461*(1+'7. INPUT O&amp;N UC'!$P461)^2)*('7. INPUT O&amp;N UC'!$O461*(1+'7. INPUT O&amp;N UC'!$Q461)^2)</f>
        <v>137.25566891899999</v>
      </c>
      <c r="AN242" s="297">
        <f>AN$81*('7. INPUT O&amp;N UC'!$N461*(1+'7. INPUT O&amp;N UC'!$P461)^2)*('7. INPUT O&amp;N UC'!$O461*(1+'7. INPUT O&amp;N UC'!$Q461)^2)</f>
        <v>137.25566891899999</v>
      </c>
      <c r="AO242" s="297">
        <f>AO$81*('7. INPUT O&amp;N UC'!$N461*(1+'7. INPUT O&amp;N UC'!$P461)^2)*('7. INPUT O&amp;N UC'!$O461*(1+'7. INPUT O&amp;N UC'!$Q461)^2)</f>
        <v>137.25566891899999</v>
      </c>
      <c r="AP242" s="297">
        <f>AP$81*('7. INPUT O&amp;N UC'!$N461*(1+'7. INPUT O&amp;N UC'!$P461)^2)*('7. INPUT O&amp;N UC'!$O461*(1+'7. INPUT O&amp;N UC'!$Q461)^2)</f>
        <v>137.25566891899999</v>
      </c>
      <c r="AQ242" s="297">
        <f>AQ$81*('7. INPUT O&amp;N UC'!$N461*(1+'7. INPUT O&amp;N UC'!$P461)^2)*('7. INPUT O&amp;N UC'!$O461*(1+'7. INPUT O&amp;N UC'!$Q461)^2)</f>
        <v>137.25566891899999</v>
      </c>
      <c r="AR242" s="297">
        <f>AR$81*('7. INPUT O&amp;N UC'!$N461*(1+'7. INPUT O&amp;N UC'!$P461)^2)*('7. INPUT O&amp;N UC'!$O461*(1+'7. INPUT O&amp;N UC'!$Q461)^2)</f>
        <v>137.25566891899999</v>
      </c>
      <c r="AS242" s="297">
        <f>AS$81*('7. INPUT O&amp;N UC'!$N461*(1+'7. INPUT O&amp;N UC'!$P461)^2)*('7. INPUT O&amp;N UC'!$O461*(1+'7. INPUT O&amp;N UC'!$Q461)^2)</f>
        <v>137.25566891899999</v>
      </c>
      <c r="AT242" s="297">
        <f>AT$81*('7. INPUT O&amp;N UC'!$N461*(1+'7. INPUT O&amp;N UC'!$P461)^2)*('7. INPUT O&amp;N UC'!$O461*(1+'7. INPUT O&amp;N UC'!$Q461)^2)</f>
        <v>137.25566891899999</v>
      </c>
      <c r="AU242" s="297">
        <f>AU$81*('7. INPUT O&amp;N UC'!$N461*(1+'7. INPUT O&amp;N UC'!$P461)^2)*('7. INPUT O&amp;N UC'!$O461*(1+'7. INPUT O&amp;N UC'!$Q461)^2)</f>
        <v>137.25566891899999</v>
      </c>
      <c r="AV242" s="297">
        <f>AV$81*('7. INPUT O&amp;N UC'!$N461*(1+'7. INPUT O&amp;N UC'!$P461)^3)*('7. INPUT O&amp;N UC'!$O461*(1+'7. INPUT O&amp;N UC'!$Q461)^3)</f>
        <v>0</v>
      </c>
      <c r="AW242" s="297">
        <f>AW$81*('7. INPUT O&amp;N UC'!$N461*(1+'7. INPUT O&amp;N UC'!$P461)^3)*('7. INPUT O&amp;N UC'!$O461*(1+'7. INPUT O&amp;N UC'!$Q461)^3)</f>
        <v>0</v>
      </c>
      <c r="AX242" s="297">
        <f>AX$81*('7. INPUT O&amp;N UC'!$N461*(1+'7. INPUT O&amp;N UC'!$P461)^3)*('7. INPUT O&amp;N UC'!$O461*(1+'7. INPUT O&amp;N UC'!$Q461)^3)</f>
        <v>0</v>
      </c>
      <c r="AY242" s="297">
        <f>AY$81*('7. INPUT O&amp;N UC'!$N461*(1+'7. INPUT O&amp;N UC'!$P461)^3)*('7. INPUT O&amp;N UC'!$O461*(1+'7. INPUT O&amp;N UC'!$Q461)^3)</f>
        <v>0</v>
      </c>
      <c r="AZ242" s="297">
        <f>AZ$81*('7. INPUT O&amp;N UC'!$N461*(1+'7. INPUT O&amp;N UC'!$P461)^3)*('7. INPUT O&amp;N UC'!$O461*(1+'7. INPUT O&amp;N UC'!$Q461)^3)</f>
        <v>0</v>
      </c>
      <c r="BA242" s="297">
        <f>BA$81*('7. INPUT O&amp;N UC'!$N461*(1+'7. INPUT O&amp;N UC'!$P461)^3)*('7. INPUT O&amp;N UC'!$O461*(1+'7. INPUT O&amp;N UC'!$Q461)^3)</f>
        <v>0</v>
      </c>
      <c r="BB242" s="297">
        <f>BB$81*('7. INPUT O&amp;N UC'!$N461*(1+'7. INPUT O&amp;N UC'!$P461)^3)*('7. INPUT O&amp;N UC'!$O461*(1+'7. INPUT O&amp;N UC'!$Q461)^3)</f>
        <v>0</v>
      </c>
      <c r="BC242" s="297">
        <f>BC$81*('7. INPUT O&amp;N UC'!$N461*(1+'7. INPUT O&amp;N UC'!$P461)^3)*('7. INPUT O&amp;N UC'!$O461*(1+'7. INPUT O&amp;N UC'!$Q461)^3)</f>
        <v>0</v>
      </c>
      <c r="BD242" s="297">
        <f>BD$81*('7. INPUT O&amp;N UC'!$N461*(1+'7. INPUT O&amp;N UC'!$P461)^3)*('7. INPUT O&amp;N UC'!$O461*(1+'7. INPUT O&amp;N UC'!$Q461)^3)</f>
        <v>0</v>
      </c>
      <c r="BE242" s="297">
        <f>BE$81*('7. INPUT O&amp;N UC'!$N461*(1+'7. INPUT O&amp;N UC'!$P461)^3)*('7. INPUT O&amp;N UC'!$O461*(1+'7. INPUT O&amp;N UC'!$Q461)^3)</f>
        <v>0</v>
      </c>
      <c r="BF242" s="297">
        <f>BF$81*('7. INPUT O&amp;N UC'!$N461*(1+'7. INPUT O&amp;N UC'!$P461)^3)*('7. INPUT O&amp;N UC'!$O461*(1+'7. INPUT O&amp;N UC'!$Q461)^3)</f>
        <v>0</v>
      </c>
      <c r="BG242" s="297">
        <f>BG$81*('7. INPUT O&amp;N UC'!$N461*(1+'7. INPUT O&amp;N UC'!$P461)^3)*('7. INPUT O&amp;N UC'!$O461*(1+'7. INPUT O&amp;N UC'!$Q461)^3)</f>
        <v>0</v>
      </c>
      <c r="BH242" s="297">
        <f>BH$81*('7. INPUT O&amp;N UC'!$N461*(1+'7. INPUT O&amp;N UC'!$P461)^4)*('7. INPUT O&amp;N UC'!$O461*(1+'7. INPUT O&amp;N UC'!$Q461)^4)</f>
        <v>0</v>
      </c>
      <c r="BI242" s="297">
        <f>BI$81*('7. INPUT O&amp;N UC'!$N461*(1+'7. INPUT O&amp;N UC'!$P461)^4)*('7. INPUT O&amp;N UC'!$O461*(1+'7. INPUT O&amp;N UC'!$Q461)^4)</f>
        <v>0</v>
      </c>
      <c r="BJ242" s="297">
        <f>BJ$81*('7. INPUT O&amp;N UC'!$N461*(1+'7. INPUT O&amp;N UC'!$P461)^4)*('7. INPUT O&amp;N UC'!$O461*(1+'7. INPUT O&amp;N UC'!$Q461)^4)</f>
        <v>0</v>
      </c>
      <c r="BK242" s="297">
        <f>BK$81*('7. INPUT O&amp;N UC'!$N461*(1+'7. INPUT O&amp;N UC'!$P461)^4)*('7. INPUT O&amp;N UC'!$O461*(1+'7. INPUT O&amp;N UC'!$Q461)^4)</f>
        <v>0</v>
      </c>
      <c r="BL242" s="297">
        <f>BL$81*('7. INPUT O&amp;N UC'!$N461*(1+'7. INPUT O&amp;N UC'!$P461)^4)*('7. INPUT O&amp;N UC'!$O461*(1+'7. INPUT O&amp;N UC'!$Q461)^4)</f>
        <v>0</v>
      </c>
      <c r="BM242" s="297">
        <f>BM$81*('7. INPUT O&amp;N UC'!$N461*(1+'7. INPUT O&amp;N UC'!$P461)^4)*('7. INPUT O&amp;N UC'!$O461*(1+'7. INPUT O&amp;N UC'!$Q461)^4)</f>
        <v>0</v>
      </c>
      <c r="BN242" s="297">
        <f>BN$81*('7. INPUT O&amp;N UC'!$N461*(1+'7. INPUT O&amp;N UC'!$P461)^4)*('7. INPUT O&amp;N UC'!$O461*(1+'7. INPUT O&amp;N UC'!$Q461)^4)</f>
        <v>0</v>
      </c>
      <c r="BO242" s="297">
        <f>BO$81*('7. INPUT O&amp;N UC'!$N461*(1+'7. INPUT O&amp;N UC'!$P461)^4)*('7. INPUT O&amp;N UC'!$O461*(1+'7. INPUT O&amp;N UC'!$Q461)^4)</f>
        <v>0</v>
      </c>
      <c r="BP242" s="297">
        <f>BP$81*('7. INPUT O&amp;N UC'!$N461*(1+'7. INPUT O&amp;N UC'!$P461)^4)*('7. INPUT O&amp;N UC'!$O461*(1+'7. INPUT O&amp;N UC'!$Q461)^4)</f>
        <v>0</v>
      </c>
      <c r="BQ242" s="297">
        <f>BQ$81*('7. INPUT O&amp;N UC'!$N461*(1+'7. INPUT O&amp;N UC'!$P461)^4)*('7. INPUT O&amp;N UC'!$O461*(1+'7. INPUT O&amp;N UC'!$Q461)^4)</f>
        <v>0</v>
      </c>
      <c r="BR242" s="297">
        <f>BR$81*('7. INPUT O&amp;N UC'!$N461*(1+'7. INPUT O&amp;N UC'!$P461)^4)*('7. INPUT O&amp;N UC'!$O461*(1+'7. INPUT O&amp;N UC'!$Q461)^4)</f>
        <v>0</v>
      </c>
      <c r="BS242" s="297">
        <f>BS$81*('7. INPUT O&amp;N UC'!$N461*(1+'7. INPUT O&amp;N UC'!$P461)^4)*('7. INPUT O&amp;N UC'!$O461*(1+'7. INPUT O&amp;N UC'!$Q461)^4)</f>
        <v>0</v>
      </c>
    </row>
    <row r="243" spans="2:73" s="80" customFormat="1" outlineLevel="2">
      <c r="B243" s="368" t="str">
        <f t="shared" si="175"/>
        <v>O&amp;N UC-7.5-Item #4</v>
      </c>
      <c r="C243" s="368">
        <f t="shared" si="175"/>
        <v>0</v>
      </c>
      <c r="D243"/>
      <c r="E243" s="297">
        <f t="shared" si="167"/>
        <v>0</v>
      </c>
      <c r="F243" s="297">
        <f t="shared" si="168"/>
        <v>0</v>
      </c>
      <c r="G243" s="297">
        <f t="shared" si="169"/>
        <v>0</v>
      </c>
      <c r="H243" s="297">
        <f t="shared" si="170"/>
        <v>0</v>
      </c>
      <c r="I243" s="297">
        <f t="shared" si="171"/>
        <v>0</v>
      </c>
      <c r="J243" s="297">
        <f t="shared" si="172"/>
        <v>0</v>
      </c>
      <c r="K243"/>
      <c r="L243" s="297">
        <f>L$81*'7. INPUT O&amp;N UC'!$N462*'7. INPUT O&amp;N UC'!$O462</f>
        <v>0</v>
      </c>
      <c r="M243" s="297">
        <f>M$81*'7. INPUT O&amp;N UC'!$N462*'7. INPUT O&amp;N UC'!$O462</f>
        <v>0</v>
      </c>
      <c r="N243" s="297">
        <f>N$81*'7. INPUT O&amp;N UC'!$N462*'7. INPUT O&amp;N UC'!$O462</f>
        <v>0</v>
      </c>
      <c r="O243" s="297">
        <f>O$81*'7. INPUT O&amp;N UC'!$N462*'7. INPUT O&amp;N UC'!$O462</f>
        <v>0</v>
      </c>
      <c r="P243" s="297">
        <f>P$81*'7. INPUT O&amp;N UC'!$N462*'7. INPUT O&amp;N UC'!$O462</f>
        <v>0</v>
      </c>
      <c r="Q243" s="297">
        <f>Q$81*'7. INPUT O&amp;N UC'!$N462*'7. INPUT O&amp;N UC'!$O462</f>
        <v>0</v>
      </c>
      <c r="R243" s="297">
        <f>R$81*'7. INPUT O&amp;N UC'!$N462*'7. INPUT O&amp;N UC'!$O462</f>
        <v>0</v>
      </c>
      <c r="S243" s="297">
        <f>S$81*'7. INPUT O&amp;N UC'!$N462*'7. INPUT O&amp;N UC'!$O462</f>
        <v>0</v>
      </c>
      <c r="T243" s="297">
        <f>T$81*'7. INPUT O&amp;N UC'!$N462*'7. INPUT O&amp;N UC'!$O462</f>
        <v>0</v>
      </c>
      <c r="U243" s="297">
        <f>U$81*'7. INPUT O&amp;N UC'!$N462*'7. INPUT O&amp;N UC'!$O462</f>
        <v>0</v>
      </c>
      <c r="V243" s="297">
        <f>V$81*'7. INPUT O&amp;N UC'!$N462*'7. INPUT O&amp;N UC'!$O462</f>
        <v>0</v>
      </c>
      <c r="W243" s="297">
        <f>W$81*'7. INPUT O&amp;N UC'!$N462*'7. INPUT O&amp;N UC'!$O462</f>
        <v>0</v>
      </c>
      <c r="X243" s="297">
        <f>X$81*('7. INPUT O&amp;N UC'!$N462*(1+'7. INPUT O&amp;N UC'!$P462))*('7. INPUT O&amp;N UC'!$O462*(1+'7. INPUT O&amp;N UC'!$Q462))</f>
        <v>0</v>
      </c>
      <c r="Y243" s="297">
        <f>Y$81*('7. INPUT O&amp;N UC'!$N462*(1+'7. INPUT O&amp;N UC'!$P462))*('7. INPUT O&amp;N UC'!$O462*(1+'7. INPUT O&amp;N UC'!$Q462))</f>
        <v>0</v>
      </c>
      <c r="Z243" s="297">
        <f>Z$81*('7. INPUT O&amp;N UC'!$N462*(1+'7. INPUT O&amp;N UC'!$P462))*('7. INPUT O&amp;N UC'!$O462*(1+'7. INPUT O&amp;N UC'!$Q462))</f>
        <v>0</v>
      </c>
      <c r="AA243" s="297">
        <f>AA$81*('7. INPUT O&amp;N UC'!$N462*(1+'7. INPUT O&amp;N UC'!$P462))*('7. INPUT O&amp;N UC'!$O462*(1+'7. INPUT O&amp;N UC'!$Q462))</f>
        <v>0</v>
      </c>
      <c r="AB243" s="297">
        <f>AB$81*('7. INPUT O&amp;N UC'!$N462*(1+'7. INPUT O&amp;N UC'!$P462))*('7. INPUT O&amp;N UC'!$O462*(1+'7. INPUT O&amp;N UC'!$Q462))</f>
        <v>0</v>
      </c>
      <c r="AC243" s="297">
        <f>AC$81*('7. INPUT O&amp;N UC'!$N462*(1+'7. INPUT O&amp;N UC'!$P462))*('7. INPUT O&amp;N UC'!$O462*(1+'7. INPUT O&amp;N UC'!$Q462))</f>
        <v>0</v>
      </c>
      <c r="AD243" s="297">
        <f>AD$81*('7. INPUT O&amp;N UC'!$N462*(1+'7. INPUT O&amp;N UC'!$P462))*('7. INPUT O&amp;N UC'!$O462*(1+'7. INPUT O&amp;N UC'!$Q462))</f>
        <v>0</v>
      </c>
      <c r="AE243" s="297">
        <f>AE$81*('7. INPUT O&amp;N UC'!$N462*(1+'7. INPUT O&amp;N UC'!$P462))*('7. INPUT O&amp;N UC'!$O462*(1+'7. INPUT O&amp;N UC'!$Q462))</f>
        <v>0</v>
      </c>
      <c r="AF243" s="297">
        <f>AF$81*('7. INPUT O&amp;N UC'!$N462*(1+'7. INPUT O&amp;N UC'!$P462))*('7. INPUT O&amp;N UC'!$O462*(1+'7. INPUT O&amp;N UC'!$Q462))</f>
        <v>0</v>
      </c>
      <c r="AG243" s="297">
        <f>AG$81*('7. INPUT O&amp;N UC'!$N462*(1+'7. INPUT O&amp;N UC'!$P462))*('7. INPUT O&amp;N UC'!$O462*(1+'7. INPUT O&amp;N UC'!$Q462))</f>
        <v>0</v>
      </c>
      <c r="AH243" s="297">
        <f>AH$81*('7. INPUT O&amp;N UC'!$N462*(1+'7. INPUT O&amp;N UC'!$P462))*('7. INPUT O&amp;N UC'!$O462*(1+'7. INPUT O&amp;N UC'!$Q462))</f>
        <v>0</v>
      </c>
      <c r="AI243" s="297">
        <f>AI$81*('7. INPUT O&amp;N UC'!$N462*(1+'7. INPUT O&amp;N UC'!$P462))*('7. INPUT O&amp;N UC'!$O462*(1+'7. INPUT O&amp;N UC'!$Q462))</f>
        <v>0</v>
      </c>
      <c r="AJ243" s="297">
        <f>AJ$81*('7. INPUT O&amp;N UC'!$N462*(1+'7. INPUT O&amp;N UC'!$P462)^2)*('7. INPUT O&amp;N UC'!$O462*(1+'7. INPUT O&amp;N UC'!$Q462)^2)</f>
        <v>0</v>
      </c>
      <c r="AK243" s="297">
        <f>AK$81*('7. INPUT O&amp;N UC'!$N462*(1+'7. INPUT O&amp;N UC'!$P462)^2)*('7. INPUT O&amp;N UC'!$O462*(1+'7. INPUT O&amp;N UC'!$Q462)^2)</f>
        <v>0</v>
      </c>
      <c r="AL243" s="297">
        <f>AL$81*('7. INPUT O&amp;N UC'!$N462*(1+'7. INPUT O&amp;N UC'!$P462)^2)*('7. INPUT O&amp;N UC'!$O462*(1+'7. INPUT O&amp;N UC'!$Q462)^2)</f>
        <v>0</v>
      </c>
      <c r="AM243" s="297">
        <f>AM$81*('7. INPUT O&amp;N UC'!$N462*(1+'7. INPUT O&amp;N UC'!$P462)^2)*('7. INPUT O&amp;N UC'!$O462*(1+'7. INPUT O&amp;N UC'!$Q462)^2)</f>
        <v>0</v>
      </c>
      <c r="AN243" s="297">
        <f>AN$81*('7. INPUT O&amp;N UC'!$N462*(1+'7. INPUT O&amp;N UC'!$P462)^2)*('7. INPUT O&amp;N UC'!$O462*(1+'7. INPUT O&amp;N UC'!$Q462)^2)</f>
        <v>0</v>
      </c>
      <c r="AO243" s="297">
        <f>AO$81*('7. INPUT O&amp;N UC'!$N462*(1+'7. INPUT O&amp;N UC'!$P462)^2)*('7. INPUT O&amp;N UC'!$O462*(1+'7. INPUT O&amp;N UC'!$Q462)^2)</f>
        <v>0</v>
      </c>
      <c r="AP243" s="297">
        <f>AP$81*('7. INPUT O&amp;N UC'!$N462*(1+'7. INPUT O&amp;N UC'!$P462)^2)*('7. INPUT O&amp;N UC'!$O462*(1+'7. INPUT O&amp;N UC'!$Q462)^2)</f>
        <v>0</v>
      </c>
      <c r="AQ243" s="297">
        <f>AQ$81*('7. INPUT O&amp;N UC'!$N462*(1+'7. INPUT O&amp;N UC'!$P462)^2)*('7. INPUT O&amp;N UC'!$O462*(1+'7. INPUT O&amp;N UC'!$Q462)^2)</f>
        <v>0</v>
      </c>
      <c r="AR243" s="297">
        <f>AR$81*('7. INPUT O&amp;N UC'!$N462*(1+'7. INPUT O&amp;N UC'!$P462)^2)*('7. INPUT O&amp;N UC'!$O462*(1+'7. INPUT O&amp;N UC'!$Q462)^2)</f>
        <v>0</v>
      </c>
      <c r="AS243" s="297">
        <f>AS$81*('7. INPUT O&amp;N UC'!$N462*(1+'7. INPUT O&amp;N UC'!$P462)^2)*('7. INPUT O&amp;N UC'!$O462*(1+'7. INPUT O&amp;N UC'!$Q462)^2)</f>
        <v>0</v>
      </c>
      <c r="AT243" s="297">
        <f>AT$81*('7. INPUT O&amp;N UC'!$N462*(1+'7. INPUT O&amp;N UC'!$P462)^2)*('7. INPUT O&amp;N UC'!$O462*(1+'7. INPUT O&amp;N UC'!$Q462)^2)</f>
        <v>0</v>
      </c>
      <c r="AU243" s="297">
        <f>AU$81*('7. INPUT O&amp;N UC'!$N462*(1+'7. INPUT O&amp;N UC'!$P462)^2)*('7. INPUT O&amp;N UC'!$O462*(1+'7. INPUT O&amp;N UC'!$Q462)^2)</f>
        <v>0</v>
      </c>
      <c r="AV243" s="297">
        <f>AV$81*('7. INPUT O&amp;N UC'!$N462*(1+'7. INPUT O&amp;N UC'!$P462)^3)*('7. INPUT O&amp;N UC'!$O462*(1+'7. INPUT O&amp;N UC'!$Q462)^3)</f>
        <v>0</v>
      </c>
      <c r="AW243" s="297">
        <f>AW$81*('7. INPUT O&amp;N UC'!$N462*(1+'7. INPUT O&amp;N UC'!$P462)^3)*('7. INPUT O&amp;N UC'!$O462*(1+'7. INPUT O&amp;N UC'!$Q462)^3)</f>
        <v>0</v>
      </c>
      <c r="AX243" s="297">
        <f>AX$81*('7. INPUT O&amp;N UC'!$N462*(1+'7. INPUT O&amp;N UC'!$P462)^3)*('7. INPUT O&amp;N UC'!$O462*(1+'7. INPUT O&amp;N UC'!$Q462)^3)</f>
        <v>0</v>
      </c>
      <c r="AY243" s="297">
        <f>AY$81*('7. INPUT O&amp;N UC'!$N462*(1+'7. INPUT O&amp;N UC'!$P462)^3)*('7. INPUT O&amp;N UC'!$O462*(1+'7. INPUT O&amp;N UC'!$Q462)^3)</f>
        <v>0</v>
      </c>
      <c r="AZ243" s="297">
        <f>AZ$81*('7. INPUT O&amp;N UC'!$N462*(1+'7. INPUT O&amp;N UC'!$P462)^3)*('7. INPUT O&amp;N UC'!$O462*(1+'7. INPUT O&amp;N UC'!$Q462)^3)</f>
        <v>0</v>
      </c>
      <c r="BA243" s="297">
        <f>BA$81*('7. INPUT O&amp;N UC'!$N462*(1+'7. INPUT O&amp;N UC'!$P462)^3)*('7. INPUT O&amp;N UC'!$O462*(1+'7. INPUT O&amp;N UC'!$Q462)^3)</f>
        <v>0</v>
      </c>
      <c r="BB243" s="297">
        <f>BB$81*('7. INPUT O&amp;N UC'!$N462*(1+'7. INPUT O&amp;N UC'!$P462)^3)*('7. INPUT O&amp;N UC'!$O462*(1+'7. INPUT O&amp;N UC'!$Q462)^3)</f>
        <v>0</v>
      </c>
      <c r="BC243" s="297">
        <f>BC$81*('7. INPUT O&amp;N UC'!$N462*(1+'7. INPUT O&amp;N UC'!$P462)^3)*('7. INPUT O&amp;N UC'!$O462*(1+'7. INPUT O&amp;N UC'!$Q462)^3)</f>
        <v>0</v>
      </c>
      <c r="BD243" s="297">
        <f>BD$81*('7. INPUT O&amp;N UC'!$N462*(1+'7. INPUT O&amp;N UC'!$P462)^3)*('7. INPUT O&amp;N UC'!$O462*(1+'7. INPUT O&amp;N UC'!$Q462)^3)</f>
        <v>0</v>
      </c>
      <c r="BE243" s="297">
        <f>BE$81*('7. INPUT O&amp;N UC'!$N462*(1+'7. INPUT O&amp;N UC'!$P462)^3)*('7. INPUT O&amp;N UC'!$O462*(1+'7. INPUT O&amp;N UC'!$Q462)^3)</f>
        <v>0</v>
      </c>
      <c r="BF243" s="297">
        <f>BF$81*('7. INPUT O&amp;N UC'!$N462*(1+'7. INPUT O&amp;N UC'!$P462)^3)*('7. INPUT O&amp;N UC'!$O462*(1+'7. INPUT O&amp;N UC'!$Q462)^3)</f>
        <v>0</v>
      </c>
      <c r="BG243" s="297">
        <f>BG$81*('7. INPUT O&amp;N UC'!$N462*(1+'7. INPUT O&amp;N UC'!$P462)^3)*('7. INPUT O&amp;N UC'!$O462*(1+'7. INPUT O&amp;N UC'!$Q462)^3)</f>
        <v>0</v>
      </c>
      <c r="BH243" s="297">
        <f>BH$81*('7. INPUT O&amp;N UC'!$N462*(1+'7. INPUT O&amp;N UC'!$P462)^4)*('7. INPUT O&amp;N UC'!$O462*(1+'7. INPUT O&amp;N UC'!$Q462)^4)</f>
        <v>0</v>
      </c>
      <c r="BI243" s="297">
        <f>BI$81*('7. INPUT O&amp;N UC'!$N462*(1+'7. INPUT O&amp;N UC'!$P462)^4)*('7. INPUT O&amp;N UC'!$O462*(1+'7. INPUT O&amp;N UC'!$Q462)^4)</f>
        <v>0</v>
      </c>
      <c r="BJ243" s="297">
        <f>BJ$81*('7. INPUT O&amp;N UC'!$N462*(1+'7. INPUT O&amp;N UC'!$P462)^4)*('7. INPUT O&amp;N UC'!$O462*(1+'7. INPUT O&amp;N UC'!$Q462)^4)</f>
        <v>0</v>
      </c>
      <c r="BK243" s="297">
        <f>BK$81*('7. INPUT O&amp;N UC'!$N462*(1+'7. INPUT O&amp;N UC'!$P462)^4)*('7. INPUT O&amp;N UC'!$O462*(1+'7. INPUT O&amp;N UC'!$Q462)^4)</f>
        <v>0</v>
      </c>
      <c r="BL243" s="297">
        <f>BL$81*('7. INPUT O&amp;N UC'!$N462*(1+'7. INPUT O&amp;N UC'!$P462)^4)*('7. INPUT O&amp;N UC'!$O462*(1+'7. INPUT O&amp;N UC'!$Q462)^4)</f>
        <v>0</v>
      </c>
      <c r="BM243" s="297">
        <f>BM$81*('7. INPUT O&amp;N UC'!$N462*(1+'7. INPUT O&amp;N UC'!$P462)^4)*('7. INPUT O&amp;N UC'!$O462*(1+'7. INPUT O&amp;N UC'!$Q462)^4)</f>
        <v>0</v>
      </c>
      <c r="BN243" s="297">
        <f>BN$81*('7. INPUT O&amp;N UC'!$N462*(1+'7. INPUT O&amp;N UC'!$P462)^4)*('7. INPUT O&amp;N UC'!$O462*(1+'7. INPUT O&amp;N UC'!$Q462)^4)</f>
        <v>0</v>
      </c>
      <c r="BO243" s="297">
        <f>BO$81*('7. INPUT O&amp;N UC'!$N462*(1+'7. INPUT O&amp;N UC'!$P462)^4)*('7. INPUT O&amp;N UC'!$O462*(1+'7. INPUT O&amp;N UC'!$Q462)^4)</f>
        <v>0</v>
      </c>
      <c r="BP243" s="297">
        <f>BP$81*('7. INPUT O&amp;N UC'!$N462*(1+'7. INPUT O&amp;N UC'!$P462)^4)*('7. INPUT O&amp;N UC'!$O462*(1+'7. INPUT O&amp;N UC'!$Q462)^4)</f>
        <v>0</v>
      </c>
      <c r="BQ243" s="297">
        <f>BQ$81*('7. INPUT O&amp;N UC'!$N462*(1+'7. INPUT O&amp;N UC'!$P462)^4)*('7. INPUT O&amp;N UC'!$O462*(1+'7. INPUT O&amp;N UC'!$Q462)^4)</f>
        <v>0</v>
      </c>
      <c r="BR243" s="297">
        <f>BR$81*('7. INPUT O&amp;N UC'!$N462*(1+'7. INPUT O&amp;N UC'!$P462)^4)*('7. INPUT O&amp;N UC'!$O462*(1+'7. INPUT O&amp;N UC'!$Q462)^4)</f>
        <v>0</v>
      </c>
      <c r="BS243" s="297">
        <f>BS$81*('7. INPUT O&amp;N UC'!$N462*(1+'7. INPUT O&amp;N UC'!$P462)^4)*('7. INPUT O&amp;N UC'!$O462*(1+'7. INPUT O&amp;N UC'!$Q462)^4)</f>
        <v>0</v>
      </c>
    </row>
    <row r="244" spans="2:73" s="80" customFormat="1" outlineLevel="2">
      <c r="B244" s="368" t="str">
        <f t="shared" si="175"/>
        <v>O&amp;N UC-7.5-Item #5</v>
      </c>
      <c r="C244" s="368">
        <f t="shared" si="175"/>
        <v>0</v>
      </c>
      <c r="D244"/>
      <c r="E244" s="297">
        <f t="shared" si="167"/>
        <v>0</v>
      </c>
      <c r="F244" s="297">
        <f t="shared" si="168"/>
        <v>0</v>
      </c>
      <c r="G244" s="297">
        <f t="shared" si="169"/>
        <v>0</v>
      </c>
      <c r="H244" s="297">
        <f t="shared" si="170"/>
        <v>0</v>
      </c>
      <c r="I244" s="297">
        <f t="shared" si="171"/>
        <v>0</v>
      </c>
      <c r="J244" s="297">
        <f t="shared" si="172"/>
        <v>0</v>
      </c>
      <c r="K244"/>
      <c r="L244" s="297">
        <f>L$81*'7. INPUT O&amp;N UC'!$N463*'7. INPUT O&amp;N UC'!$O463</f>
        <v>0</v>
      </c>
      <c r="M244" s="297">
        <f>M$81*'7. INPUT O&amp;N UC'!$N463*'7. INPUT O&amp;N UC'!$O463</f>
        <v>0</v>
      </c>
      <c r="N244" s="297">
        <f>N$81*'7. INPUT O&amp;N UC'!$N463*'7. INPUT O&amp;N UC'!$O463</f>
        <v>0</v>
      </c>
      <c r="O244" s="297">
        <f>O$81*'7. INPUT O&amp;N UC'!$N463*'7. INPUT O&amp;N UC'!$O463</f>
        <v>0</v>
      </c>
      <c r="P244" s="297">
        <f>P$81*'7. INPUT O&amp;N UC'!$N463*'7. INPUT O&amp;N UC'!$O463</f>
        <v>0</v>
      </c>
      <c r="Q244" s="297">
        <f>Q$81*'7. INPUT O&amp;N UC'!$N463*'7. INPUT O&amp;N UC'!$O463</f>
        <v>0</v>
      </c>
      <c r="R244" s="297">
        <f>R$81*'7. INPUT O&amp;N UC'!$N463*'7. INPUT O&amp;N UC'!$O463</f>
        <v>0</v>
      </c>
      <c r="S244" s="297">
        <f>S$81*'7. INPUT O&amp;N UC'!$N463*'7. INPUT O&amp;N UC'!$O463</f>
        <v>0</v>
      </c>
      <c r="T244" s="297">
        <f>T$81*'7. INPUT O&amp;N UC'!$N463*'7. INPUT O&amp;N UC'!$O463</f>
        <v>0</v>
      </c>
      <c r="U244" s="297">
        <f>U$81*'7. INPUT O&amp;N UC'!$N463*'7. INPUT O&amp;N UC'!$O463</f>
        <v>0</v>
      </c>
      <c r="V244" s="297">
        <f>V$81*'7. INPUT O&amp;N UC'!$N463*'7. INPUT O&amp;N UC'!$O463</f>
        <v>0</v>
      </c>
      <c r="W244" s="297">
        <f>W$81*'7. INPUT O&amp;N UC'!$N463*'7. INPUT O&amp;N UC'!$O463</f>
        <v>0</v>
      </c>
      <c r="X244" s="297">
        <f>X$81*('7. INPUT O&amp;N UC'!$N463*(1+'7. INPUT O&amp;N UC'!$P463))*('7. INPUT O&amp;N UC'!$O463*(1+'7. INPUT O&amp;N UC'!$Q463))</f>
        <v>0</v>
      </c>
      <c r="Y244" s="297">
        <f>Y$81*('7. INPUT O&amp;N UC'!$N463*(1+'7. INPUT O&amp;N UC'!$P463))*('7. INPUT O&amp;N UC'!$O463*(1+'7. INPUT O&amp;N UC'!$Q463))</f>
        <v>0</v>
      </c>
      <c r="Z244" s="297">
        <f>Z$81*('7. INPUT O&amp;N UC'!$N463*(1+'7. INPUT O&amp;N UC'!$P463))*('7. INPUT O&amp;N UC'!$O463*(1+'7. INPUT O&amp;N UC'!$Q463))</f>
        <v>0</v>
      </c>
      <c r="AA244" s="297">
        <f>AA$81*('7. INPUT O&amp;N UC'!$N463*(1+'7. INPUT O&amp;N UC'!$P463))*('7. INPUT O&amp;N UC'!$O463*(1+'7. INPUT O&amp;N UC'!$Q463))</f>
        <v>0</v>
      </c>
      <c r="AB244" s="297">
        <f>AB$81*('7. INPUT O&amp;N UC'!$N463*(1+'7. INPUT O&amp;N UC'!$P463))*('7. INPUT O&amp;N UC'!$O463*(1+'7. INPUT O&amp;N UC'!$Q463))</f>
        <v>0</v>
      </c>
      <c r="AC244" s="297">
        <f>AC$81*('7. INPUT O&amp;N UC'!$N463*(1+'7. INPUT O&amp;N UC'!$P463))*('7. INPUT O&amp;N UC'!$O463*(1+'7. INPUT O&amp;N UC'!$Q463))</f>
        <v>0</v>
      </c>
      <c r="AD244" s="297">
        <f>AD$81*('7. INPUT O&amp;N UC'!$N463*(1+'7. INPUT O&amp;N UC'!$P463))*('7. INPUT O&amp;N UC'!$O463*(1+'7. INPUT O&amp;N UC'!$Q463))</f>
        <v>0</v>
      </c>
      <c r="AE244" s="297">
        <f>AE$81*('7. INPUT O&amp;N UC'!$N463*(1+'7. INPUT O&amp;N UC'!$P463))*('7. INPUT O&amp;N UC'!$O463*(1+'7. INPUT O&amp;N UC'!$Q463))</f>
        <v>0</v>
      </c>
      <c r="AF244" s="297">
        <f>AF$81*('7. INPUT O&amp;N UC'!$N463*(1+'7. INPUT O&amp;N UC'!$P463))*('7. INPUT O&amp;N UC'!$O463*(1+'7. INPUT O&amp;N UC'!$Q463))</f>
        <v>0</v>
      </c>
      <c r="AG244" s="297">
        <f>AG$81*('7. INPUT O&amp;N UC'!$N463*(1+'7. INPUT O&amp;N UC'!$P463))*('7. INPUT O&amp;N UC'!$O463*(1+'7. INPUT O&amp;N UC'!$Q463))</f>
        <v>0</v>
      </c>
      <c r="AH244" s="297">
        <f>AH$81*('7. INPUT O&amp;N UC'!$N463*(1+'7. INPUT O&amp;N UC'!$P463))*('7. INPUT O&amp;N UC'!$O463*(1+'7. INPUT O&amp;N UC'!$Q463))</f>
        <v>0</v>
      </c>
      <c r="AI244" s="297">
        <f>AI$81*('7. INPUT O&amp;N UC'!$N463*(1+'7. INPUT O&amp;N UC'!$P463))*('7. INPUT O&amp;N UC'!$O463*(1+'7. INPUT O&amp;N UC'!$Q463))</f>
        <v>0</v>
      </c>
      <c r="AJ244" s="297">
        <f>AJ$81*('7. INPUT O&amp;N UC'!$N463*(1+'7. INPUT O&amp;N UC'!$P463)^2)*('7. INPUT O&amp;N UC'!$O463*(1+'7. INPUT O&amp;N UC'!$Q463)^2)</f>
        <v>0</v>
      </c>
      <c r="AK244" s="297">
        <f>AK$81*('7. INPUT O&amp;N UC'!$N463*(1+'7. INPUT O&amp;N UC'!$P463)^2)*('7. INPUT O&amp;N UC'!$O463*(1+'7. INPUT O&amp;N UC'!$Q463)^2)</f>
        <v>0</v>
      </c>
      <c r="AL244" s="297">
        <f>AL$81*('7. INPUT O&amp;N UC'!$N463*(1+'7. INPUT O&amp;N UC'!$P463)^2)*('7. INPUT O&amp;N UC'!$O463*(1+'7. INPUT O&amp;N UC'!$Q463)^2)</f>
        <v>0</v>
      </c>
      <c r="AM244" s="297">
        <f>AM$81*('7. INPUT O&amp;N UC'!$N463*(1+'7. INPUT O&amp;N UC'!$P463)^2)*('7. INPUT O&amp;N UC'!$O463*(1+'7. INPUT O&amp;N UC'!$Q463)^2)</f>
        <v>0</v>
      </c>
      <c r="AN244" s="297">
        <f>AN$81*('7. INPUT O&amp;N UC'!$N463*(1+'7. INPUT O&amp;N UC'!$P463)^2)*('7. INPUT O&amp;N UC'!$O463*(1+'7. INPUT O&amp;N UC'!$Q463)^2)</f>
        <v>0</v>
      </c>
      <c r="AO244" s="297">
        <f>AO$81*('7. INPUT O&amp;N UC'!$N463*(1+'7. INPUT O&amp;N UC'!$P463)^2)*('7. INPUT O&amp;N UC'!$O463*(1+'7. INPUT O&amp;N UC'!$Q463)^2)</f>
        <v>0</v>
      </c>
      <c r="AP244" s="297">
        <f>AP$81*('7. INPUT O&amp;N UC'!$N463*(1+'7. INPUT O&amp;N UC'!$P463)^2)*('7. INPUT O&amp;N UC'!$O463*(1+'7. INPUT O&amp;N UC'!$Q463)^2)</f>
        <v>0</v>
      </c>
      <c r="AQ244" s="297">
        <f>AQ$81*('7. INPUT O&amp;N UC'!$N463*(1+'7. INPUT O&amp;N UC'!$P463)^2)*('7. INPUT O&amp;N UC'!$O463*(1+'7. INPUT O&amp;N UC'!$Q463)^2)</f>
        <v>0</v>
      </c>
      <c r="AR244" s="297">
        <f>AR$81*('7. INPUT O&amp;N UC'!$N463*(1+'7. INPUT O&amp;N UC'!$P463)^2)*('7. INPUT O&amp;N UC'!$O463*(1+'7. INPUT O&amp;N UC'!$Q463)^2)</f>
        <v>0</v>
      </c>
      <c r="AS244" s="297">
        <f>AS$81*('7. INPUT O&amp;N UC'!$N463*(1+'7. INPUT O&amp;N UC'!$P463)^2)*('7. INPUT O&amp;N UC'!$O463*(1+'7. INPUT O&amp;N UC'!$Q463)^2)</f>
        <v>0</v>
      </c>
      <c r="AT244" s="297">
        <f>AT$81*('7. INPUT O&amp;N UC'!$N463*(1+'7. INPUT O&amp;N UC'!$P463)^2)*('7. INPUT O&amp;N UC'!$O463*(1+'7. INPUT O&amp;N UC'!$Q463)^2)</f>
        <v>0</v>
      </c>
      <c r="AU244" s="297">
        <f>AU$81*('7. INPUT O&amp;N UC'!$N463*(1+'7. INPUT O&amp;N UC'!$P463)^2)*('7. INPUT O&amp;N UC'!$O463*(1+'7. INPUT O&amp;N UC'!$Q463)^2)</f>
        <v>0</v>
      </c>
      <c r="AV244" s="297">
        <f>AV$81*('7. INPUT O&amp;N UC'!$N463*(1+'7. INPUT O&amp;N UC'!$P463)^3)*('7. INPUT O&amp;N UC'!$O463*(1+'7. INPUT O&amp;N UC'!$Q463)^3)</f>
        <v>0</v>
      </c>
      <c r="AW244" s="297">
        <f>AW$81*('7. INPUT O&amp;N UC'!$N463*(1+'7. INPUT O&amp;N UC'!$P463)^3)*('7. INPUT O&amp;N UC'!$O463*(1+'7. INPUT O&amp;N UC'!$Q463)^3)</f>
        <v>0</v>
      </c>
      <c r="AX244" s="297">
        <f>AX$81*('7. INPUT O&amp;N UC'!$N463*(1+'7. INPUT O&amp;N UC'!$P463)^3)*('7. INPUT O&amp;N UC'!$O463*(1+'7. INPUT O&amp;N UC'!$Q463)^3)</f>
        <v>0</v>
      </c>
      <c r="AY244" s="297">
        <f>AY$81*('7. INPUT O&amp;N UC'!$N463*(1+'7. INPUT O&amp;N UC'!$P463)^3)*('7. INPUT O&amp;N UC'!$O463*(1+'7. INPUT O&amp;N UC'!$Q463)^3)</f>
        <v>0</v>
      </c>
      <c r="AZ244" s="297">
        <f>AZ$81*('7. INPUT O&amp;N UC'!$N463*(1+'7. INPUT O&amp;N UC'!$P463)^3)*('7. INPUT O&amp;N UC'!$O463*(1+'7. INPUT O&amp;N UC'!$Q463)^3)</f>
        <v>0</v>
      </c>
      <c r="BA244" s="297">
        <f>BA$81*('7. INPUT O&amp;N UC'!$N463*(1+'7. INPUT O&amp;N UC'!$P463)^3)*('7. INPUT O&amp;N UC'!$O463*(1+'7. INPUT O&amp;N UC'!$Q463)^3)</f>
        <v>0</v>
      </c>
      <c r="BB244" s="297">
        <f>BB$81*('7. INPUT O&amp;N UC'!$N463*(1+'7. INPUT O&amp;N UC'!$P463)^3)*('7. INPUT O&amp;N UC'!$O463*(1+'7. INPUT O&amp;N UC'!$Q463)^3)</f>
        <v>0</v>
      </c>
      <c r="BC244" s="297">
        <f>BC$81*('7. INPUT O&amp;N UC'!$N463*(1+'7. INPUT O&amp;N UC'!$P463)^3)*('7. INPUT O&amp;N UC'!$O463*(1+'7. INPUT O&amp;N UC'!$Q463)^3)</f>
        <v>0</v>
      </c>
      <c r="BD244" s="297">
        <f>BD$81*('7. INPUT O&amp;N UC'!$N463*(1+'7. INPUT O&amp;N UC'!$P463)^3)*('7. INPUT O&amp;N UC'!$O463*(1+'7. INPUT O&amp;N UC'!$Q463)^3)</f>
        <v>0</v>
      </c>
      <c r="BE244" s="297">
        <f>BE$81*('7. INPUT O&amp;N UC'!$N463*(1+'7. INPUT O&amp;N UC'!$P463)^3)*('7. INPUT O&amp;N UC'!$O463*(1+'7. INPUT O&amp;N UC'!$Q463)^3)</f>
        <v>0</v>
      </c>
      <c r="BF244" s="297">
        <f>BF$81*('7. INPUT O&amp;N UC'!$N463*(1+'7. INPUT O&amp;N UC'!$P463)^3)*('7. INPUT O&amp;N UC'!$O463*(1+'7. INPUT O&amp;N UC'!$Q463)^3)</f>
        <v>0</v>
      </c>
      <c r="BG244" s="297">
        <f>BG$81*('7. INPUT O&amp;N UC'!$N463*(1+'7. INPUT O&amp;N UC'!$P463)^3)*('7. INPUT O&amp;N UC'!$O463*(1+'7. INPUT O&amp;N UC'!$Q463)^3)</f>
        <v>0</v>
      </c>
      <c r="BH244" s="297">
        <f>BH$81*('7. INPUT O&amp;N UC'!$N463*(1+'7. INPUT O&amp;N UC'!$P463)^4)*('7. INPUT O&amp;N UC'!$O463*(1+'7. INPUT O&amp;N UC'!$Q463)^4)</f>
        <v>0</v>
      </c>
      <c r="BI244" s="297">
        <f>BI$81*('7. INPUT O&amp;N UC'!$N463*(1+'7. INPUT O&amp;N UC'!$P463)^4)*('7. INPUT O&amp;N UC'!$O463*(1+'7. INPUT O&amp;N UC'!$Q463)^4)</f>
        <v>0</v>
      </c>
      <c r="BJ244" s="297">
        <f>BJ$81*('7. INPUT O&amp;N UC'!$N463*(1+'7. INPUT O&amp;N UC'!$P463)^4)*('7. INPUT O&amp;N UC'!$O463*(1+'7. INPUT O&amp;N UC'!$Q463)^4)</f>
        <v>0</v>
      </c>
      <c r="BK244" s="297">
        <f>BK$81*('7. INPUT O&amp;N UC'!$N463*(1+'7. INPUT O&amp;N UC'!$P463)^4)*('7. INPUT O&amp;N UC'!$O463*(1+'7. INPUT O&amp;N UC'!$Q463)^4)</f>
        <v>0</v>
      </c>
      <c r="BL244" s="297">
        <f>BL$81*('7. INPUT O&amp;N UC'!$N463*(1+'7. INPUT O&amp;N UC'!$P463)^4)*('7. INPUT O&amp;N UC'!$O463*(1+'7. INPUT O&amp;N UC'!$Q463)^4)</f>
        <v>0</v>
      </c>
      <c r="BM244" s="297">
        <f>BM$81*('7. INPUT O&amp;N UC'!$N463*(1+'7. INPUT O&amp;N UC'!$P463)^4)*('7. INPUT O&amp;N UC'!$O463*(1+'7. INPUT O&amp;N UC'!$Q463)^4)</f>
        <v>0</v>
      </c>
      <c r="BN244" s="297">
        <f>BN$81*('7. INPUT O&amp;N UC'!$N463*(1+'7. INPUT O&amp;N UC'!$P463)^4)*('7. INPUT O&amp;N UC'!$O463*(1+'7. INPUT O&amp;N UC'!$Q463)^4)</f>
        <v>0</v>
      </c>
      <c r="BO244" s="297">
        <f>BO$81*('7. INPUT O&amp;N UC'!$N463*(1+'7. INPUT O&amp;N UC'!$P463)^4)*('7. INPUT O&amp;N UC'!$O463*(1+'7. INPUT O&amp;N UC'!$Q463)^4)</f>
        <v>0</v>
      </c>
      <c r="BP244" s="297">
        <f>BP$81*('7. INPUT O&amp;N UC'!$N463*(1+'7. INPUT O&amp;N UC'!$P463)^4)*('7. INPUT O&amp;N UC'!$O463*(1+'7. INPUT O&amp;N UC'!$Q463)^4)</f>
        <v>0</v>
      </c>
      <c r="BQ244" s="297">
        <f>BQ$81*('7. INPUT O&amp;N UC'!$N463*(1+'7. INPUT O&amp;N UC'!$P463)^4)*('7. INPUT O&amp;N UC'!$O463*(1+'7. INPUT O&amp;N UC'!$Q463)^4)</f>
        <v>0</v>
      </c>
      <c r="BR244" s="297">
        <f>BR$81*('7. INPUT O&amp;N UC'!$N463*(1+'7. INPUT O&amp;N UC'!$P463)^4)*('7. INPUT O&amp;N UC'!$O463*(1+'7. INPUT O&amp;N UC'!$Q463)^4)</f>
        <v>0</v>
      </c>
      <c r="BS244" s="297">
        <f>BS$81*('7. INPUT O&amp;N UC'!$N463*(1+'7. INPUT O&amp;N UC'!$P463)^4)*('7. INPUT O&amp;N UC'!$O463*(1+'7. INPUT O&amp;N UC'!$Q463)^4)</f>
        <v>0</v>
      </c>
    </row>
    <row r="245" spans="2:73" s="80" customFormat="1" outlineLevel="2">
      <c r="B245" s="368" t="str">
        <f t="shared" si="175"/>
        <v>O&amp;N UC-7.5-Item #6</v>
      </c>
      <c r="C245" s="368">
        <f t="shared" si="175"/>
        <v>0</v>
      </c>
      <c r="D245"/>
      <c r="E245" s="297">
        <f t="shared" si="167"/>
        <v>0</v>
      </c>
      <c r="F245" s="297">
        <f t="shared" si="168"/>
        <v>0</v>
      </c>
      <c r="G245" s="297">
        <f t="shared" si="169"/>
        <v>0</v>
      </c>
      <c r="H245" s="297">
        <f t="shared" si="170"/>
        <v>0</v>
      </c>
      <c r="I245" s="297">
        <f t="shared" si="171"/>
        <v>0</v>
      </c>
      <c r="J245" s="297">
        <f t="shared" si="172"/>
        <v>0</v>
      </c>
      <c r="K245"/>
      <c r="L245" s="297">
        <f>L$81*'7. INPUT O&amp;N UC'!$N464*'7. INPUT O&amp;N UC'!$O464</f>
        <v>0</v>
      </c>
      <c r="M245" s="297">
        <f>M$81*'7. INPUT O&amp;N UC'!$N464*'7. INPUT O&amp;N UC'!$O464</f>
        <v>0</v>
      </c>
      <c r="N245" s="297">
        <f>N$81*'7. INPUT O&amp;N UC'!$N464*'7. INPUT O&amp;N UC'!$O464</f>
        <v>0</v>
      </c>
      <c r="O245" s="297">
        <f>O$81*'7. INPUT O&amp;N UC'!$N464*'7. INPUT O&amp;N UC'!$O464</f>
        <v>0</v>
      </c>
      <c r="P245" s="297">
        <f>P$81*'7. INPUT O&amp;N UC'!$N464*'7. INPUT O&amp;N UC'!$O464</f>
        <v>0</v>
      </c>
      <c r="Q245" s="297">
        <f>Q$81*'7. INPUT O&amp;N UC'!$N464*'7. INPUT O&amp;N UC'!$O464</f>
        <v>0</v>
      </c>
      <c r="R245" s="297">
        <f>R$81*'7. INPUT O&amp;N UC'!$N464*'7. INPUT O&amp;N UC'!$O464</f>
        <v>0</v>
      </c>
      <c r="S245" s="297">
        <f>S$81*'7. INPUT O&amp;N UC'!$N464*'7. INPUT O&amp;N UC'!$O464</f>
        <v>0</v>
      </c>
      <c r="T245" s="297">
        <f>T$81*'7. INPUT O&amp;N UC'!$N464*'7. INPUT O&amp;N UC'!$O464</f>
        <v>0</v>
      </c>
      <c r="U245" s="297">
        <f>U$81*'7. INPUT O&amp;N UC'!$N464*'7. INPUT O&amp;N UC'!$O464</f>
        <v>0</v>
      </c>
      <c r="V245" s="297">
        <f>V$81*'7. INPUT O&amp;N UC'!$N464*'7. INPUT O&amp;N UC'!$O464</f>
        <v>0</v>
      </c>
      <c r="W245" s="297">
        <f>W$81*'7. INPUT O&amp;N UC'!$N464*'7. INPUT O&amp;N UC'!$O464</f>
        <v>0</v>
      </c>
      <c r="X245" s="297">
        <f>X$81*('7. INPUT O&amp;N UC'!$N464*(1+'7. INPUT O&amp;N UC'!$P464))*('7. INPUT O&amp;N UC'!$O464*(1+'7. INPUT O&amp;N UC'!$Q464))</f>
        <v>0</v>
      </c>
      <c r="Y245" s="297">
        <f>Y$81*('7. INPUT O&amp;N UC'!$N464*(1+'7. INPUT O&amp;N UC'!$P464))*('7. INPUT O&amp;N UC'!$O464*(1+'7. INPUT O&amp;N UC'!$Q464))</f>
        <v>0</v>
      </c>
      <c r="Z245" s="297">
        <f>Z$81*('7. INPUT O&amp;N UC'!$N464*(1+'7. INPUT O&amp;N UC'!$P464))*('7. INPUT O&amp;N UC'!$O464*(1+'7. INPUT O&amp;N UC'!$Q464))</f>
        <v>0</v>
      </c>
      <c r="AA245" s="297">
        <f>AA$81*('7. INPUT O&amp;N UC'!$N464*(1+'7. INPUT O&amp;N UC'!$P464))*('7. INPUT O&amp;N UC'!$O464*(1+'7. INPUT O&amp;N UC'!$Q464))</f>
        <v>0</v>
      </c>
      <c r="AB245" s="297">
        <f>AB$81*('7. INPUT O&amp;N UC'!$N464*(1+'7. INPUT O&amp;N UC'!$P464))*('7. INPUT O&amp;N UC'!$O464*(1+'7. INPUT O&amp;N UC'!$Q464))</f>
        <v>0</v>
      </c>
      <c r="AC245" s="297">
        <f>AC$81*('7. INPUT O&amp;N UC'!$N464*(1+'7. INPUT O&amp;N UC'!$P464))*('7. INPUT O&amp;N UC'!$O464*(1+'7. INPUT O&amp;N UC'!$Q464))</f>
        <v>0</v>
      </c>
      <c r="AD245" s="297">
        <f>AD$81*('7. INPUT O&amp;N UC'!$N464*(1+'7. INPUT O&amp;N UC'!$P464))*('7. INPUT O&amp;N UC'!$O464*(1+'7. INPUT O&amp;N UC'!$Q464))</f>
        <v>0</v>
      </c>
      <c r="AE245" s="297">
        <f>AE$81*('7. INPUT O&amp;N UC'!$N464*(1+'7. INPUT O&amp;N UC'!$P464))*('7. INPUT O&amp;N UC'!$O464*(1+'7. INPUT O&amp;N UC'!$Q464))</f>
        <v>0</v>
      </c>
      <c r="AF245" s="297">
        <f>AF$81*('7. INPUT O&amp;N UC'!$N464*(1+'7. INPUT O&amp;N UC'!$P464))*('7. INPUT O&amp;N UC'!$O464*(1+'7. INPUT O&amp;N UC'!$Q464))</f>
        <v>0</v>
      </c>
      <c r="AG245" s="297">
        <f>AG$81*('7. INPUT O&amp;N UC'!$N464*(1+'7. INPUT O&amp;N UC'!$P464))*('7. INPUT O&amp;N UC'!$O464*(1+'7. INPUT O&amp;N UC'!$Q464))</f>
        <v>0</v>
      </c>
      <c r="AH245" s="297">
        <f>AH$81*('7. INPUT O&amp;N UC'!$N464*(1+'7. INPUT O&amp;N UC'!$P464))*('7. INPUT O&amp;N UC'!$O464*(1+'7. INPUT O&amp;N UC'!$Q464))</f>
        <v>0</v>
      </c>
      <c r="AI245" s="297">
        <f>AI$81*('7. INPUT O&amp;N UC'!$N464*(1+'7. INPUT O&amp;N UC'!$P464))*('7. INPUT O&amp;N UC'!$O464*(1+'7. INPUT O&amp;N UC'!$Q464))</f>
        <v>0</v>
      </c>
      <c r="AJ245" s="297">
        <f>AJ$81*('7. INPUT O&amp;N UC'!$N464*(1+'7. INPUT O&amp;N UC'!$P464)^2)*('7. INPUT O&amp;N UC'!$O464*(1+'7. INPUT O&amp;N UC'!$Q464)^2)</f>
        <v>0</v>
      </c>
      <c r="AK245" s="297">
        <f>AK$81*('7. INPUT O&amp;N UC'!$N464*(1+'7. INPUT O&amp;N UC'!$P464)^2)*('7. INPUT O&amp;N UC'!$O464*(1+'7. INPUT O&amp;N UC'!$Q464)^2)</f>
        <v>0</v>
      </c>
      <c r="AL245" s="297">
        <f>AL$81*('7. INPUT O&amp;N UC'!$N464*(1+'7. INPUT O&amp;N UC'!$P464)^2)*('7. INPUT O&amp;N UC'!$O464*(1+'7. INPUT O&amp;N UC'!$Q464)^2)</f>
        <v>0</v>
      </c>
      <c r="AM245" s="297">
        <f>AM$81*('7. INPUT O&amp;N UC'!$N464*(1+'7. INPUT O&amp;N UC'!$P464)^2)*('7. INPUT O&amp;N UC'!$O464*(1+'7. INPUT O&amp;N UC'!$Q464)^2)</f>
        <v>0</v>
      </c>
      <c r="AN245" s="297">
        <f>AN$81*('7. INPUT O&amp;N UC'!$N464*(1+'7. INPUT O&amp;N UC'!$P464)^2)*('7. INPUT O&amp;N UC'!$O464*(1+'7. INPUT O&amp;N UC'!$Q464)^2)</f>
        <v>0</v>
      </c>
      <c r="AO245" s="297">
        <f>AO$81*('7. INPUT O&amp;N UC'!$N464*(1+'7. INPUT O&amp;N UC'!$P464)^2)*('7. INPUT O&amp;N UC'!$O464*(1+'7. INPUT O&amp;N UC'!$Q464)^2)</f>
        <v>0</v>
      </c>
      <c r="AP245" s="297">
        <f>AP$81*('7. INPUT O&amp;N UC'!$N464*(1+'7. INPUT O&amp;N UC'!$P464)^2)*('7. INPUT O&amp;N UC'!$O464*(1+'7. INPUT O&amp;N UC'!$Q464)^2)</f>
        <v>0</v>
      </c>
      <c r="AQ245" s="297">
        <f>AQ$81*('7. INPUT O&amp;N UC'!$N464*(1+'7. INPUT O&amp;N UC'!$P464)^2)*('7. INPUT O&amp;N UC'!$O464*(1+'7. INPUT O&amp;N UC'!$Q464)^2)</f>
        <v>0</v>
      </c>
      <c r="AR245" s="297">
        <f>AR$81*('7. INPUT O&amp;N UC'!$N464*(1+'7. INPUT O&amp;N UC'!$P464)^2)*('7. INPUT O&amp;N UC'!$O464*(1+'7. INPUT O&amp;N UC'!$Q464)^2)</f>
        <v>0</v>
      </c>
      <c r="AS245" s="297">
        <f>AS$81*('7. INPUT O&amp;N UC'!$N464*(1+'7. INPUT O&amp;N UC'!$P464)^2)*('7. INPUT O&amp;N UC'!$O464*(1+'7. INPUT O&amp;N UC'!$Q464)^2)</f>
        <v>0</v>
      </c>
      <c r="AT245" s="297">
        <f>AT$81*('7. INPUT O&amp;N UC'!$N464*(1+'7. INPUT O&amp;N UC'!$P464)^2)*('7. INPUT O&amp;N UC'!$O464*(1+'7. INPUT O&amp;N UC'!$Q464)^2)</f>
        <v>0</v>
      </c>
      <c r="AU245" s="297">
        <f>AU$81*('7. INPUT O&amp;N UC'!$N464*(1+'7. INPUT O&amp;N UC'!$P464)^2)*('7. INPUT O&amp;N UC'!$O464*(1+'7. INPUT O&amp;N UC'!$Q464)^2)</f>
        <v>0</v>
      </c>
      <c r="AV245" s="297">
        <f>AV$81*('7. INPUT O&amp;N UC'!$N464*(1+'7. INPUT O&amp;N UC'!$P464)^3)*('7. INPUT O&amp;N UC'!$O464*(1+'7. INPUT O&amp;N UC'!$Q464)^3)</f>
        <v>0</v>
      </c>
      <c r="AW245" s="297">
        <f>AW$81*('7. INPUT O&amp;N UC'!$N464*(1+'7. INPUT O&amp;N UC'!$P464)^3)*('7. INPUT O&amp;N UC'!$O464*(1+'7. INPUT O&amp;N UC'!$Q464)^3)</f>
        <v>0</v>
      </c>
      <c r="AX245" s="297">
        <f>AX$81*('7. INPUT O&amp;N UC'!$N464*(1+'7. INPUT O&amp;N UC'!$P464)^3)*('7. INPUT O&amp;N UC'!$O464*(1+'7. INPUT O&amp;N UC'!$Q464)^3)</f>
        <v>0</v>
      </c>
      <c r="AY245" s="297">
        <f>AY$81*('7. INPUT O&amp;N UC'!$N464*(1+'7. INPUT O&amp;N UC'!$P464)^3)*('7. INPUT O&amp;N UC'!$O464*(1+'7. INPUT O&amp;N UC'!$Q464)^3)</f>
        <v>0</v>
      </c>
      <c r="AZ245" s="297">
        <f>AZ$81*('7. INPUT O&amp;N UC'!$N464*(1+'7. INPUT O&amp;N UC'!$P464)^3)*('7. INPUT O&amp;N UC'!$O464*(1+'7. INPUT O&amp;N UC'!$Q464)^3)</f>
        <v>0</v>
      </c>
      <c r="BA245" s="297">
        <f>BA$81*('7. INPUT O&amp;N UC'!$N464*(1+'7. INPUT O&amp;N UC'!$P464)^3)*('7. INPUT O&amp;N UC'!$O464*(1+'7. INPUT O&amp;N UC'!$Q464)^3)</f>
        <v>0</v>
      </c>
      <c r="BB245" s="297">
        <f>BB$81*('7. INPUT O&amp;N UC'!$N464*(1+'7. INPUT O&amp;N UC'!$P464)^3)*('7. INPUT O&amp;N UC'!$O464*(1+'7. INPUT O&amp;N UC'!$Q464)^3)</f>
        <v>0</v>
      </c>
      <c r="BC245" s="297">
        <f>BC$81*('7. INPUT O&amp;N UC'!$N464*(1+'7. INPUT O&amp;N UC'!$P464)^3)*('7. INPUT O&amp;N UC'!$O464*(1+'7. INPUT O&amp;N UC'!$Q464)^3)</f>
        <v>0</v>
      </c>
      <c r="BD245" s="297">
        <f>BD$81*('7. INPUT O&amp;N UC'!$N464*(1+'7. INPUT O&amp;N UC'!$P464)^3)*('7. INPUT O&amp;N UC'!$O464*(1+'7. INPUT O&amp;N UC'!$Q464)^3)</f>
        <v>0</v>
      </c>
      <c r="BE245" s="297">
        <f>BE$81*('7. INPUT O&amp;N UC'!$N464*(1+'7. INPUT O&amp;N UC'!$P464)^3)*('7. INPUT O&amp;N UC'!$O464*(1+'7. INPUT O&amp;N UC'!$Q464)^3)</f>
        <v>0</v>
      </c>
      <c r="BF245" s="297">
        <f>BF$81*('7. INPUT O&amp;N UC'!$N464*(1+'7. INPUT O&amp;N UC'!$P464)^3)*('7. INPUT O&amp;N UC'!$O464*(1+'7. INPUT O&amp;N UC'!$Q464)^3)</f>
        <v>0</v>
      </c>
      <c r="BG245" s="297">
        <f>BG$81*('7. INPUT O&amp;N UC'!$N464*(1+'7. INPUT O&amp;N UC'!$P464)^3)*('7. INPUT O&amp;N UC'!$O464*(1+'7. INPUT O&amp;N UC'!$Q464)^3)</f>
        <v>0</v>
      </c>
      <c r="BH245" s="297">
        <f>BH$81*('7. INPUT O&amp;N UC'!$N464*(1+'7. INPUT O&amp;N UC'!$P464)^4)*('7. INPUT O&amp;N UC'!$O464*(1+'7. INPUT O&amp;N UC'!$Q464)^4)</f>
        <v>0</v>
      </c>
      <c r="BI245" s="297">
        <f>BI$81*('7. INPUT O&amp;N UC'!$N464*(1+'7. INPUT O&amp;N UC'!$P464)^4)*('7. INPUT O&amp;N UC'!$O464*(1+'7. INPUT O&amp;N UC'!$Q464)^4)</f>
        <v>0</v>
      </c>
      <c r="BJ245" s="297">
        <f>BJ$81*('7. INPUT O&amp;N UC'!$N464*(1+'7. INPUT O&amp;N UC'!$P464)^4)*('7. INPUT O&amp;N UC'!$O464*(1+'7. INPUT O&amp;N UC'!$Q464)^4)</f>
        <v>0</v>
      </c>
      <c r="BK245" s="297">
        <f>BK$81*('7. INPUT O&amp;N UC'!$N464*(1+'7. INPUT O&amp;N UC'!$P464)^4)*('7. INPUT O&amp;N UC'!$O464*(1+'7. INPUT O&amp;N UC'!$Q464)^4)</f>
        <v>0</v>
      </c>
      <c r="BL245" s="297">
        <f>BL$81*('7. INPUT O&amp;N UC'!$N464*(1+'7. INPUT O&amp;N UC'!$P464)^4)*('7. INPUT O&amp;N UC'!$O464*(1+'7. INPUT O&amp;N UC'!$Q464)^4)</f>
        <v>0</v>
      </c>
      <c r="BM245" s="297">
        <f>BM$81*('7. INPUT O&amp;N UC'!$N464*(1+'7. INPUT O&amp;N UC'!$P464)^4)*('7. INPUT O&amp;N UC'!$O464*(1+'7. INPUT O&amp;N UC'!$Q464)^4)</f>
        <v>0</v>
      </c>
      <c r="BN245" s="297">
        <f>BN$81*('7. INPUT O&amp;N UC'!$N464*(1+'7. INPUT O&amp;N UC'!$P464)^4)*('7. INPUT O&amp;N UC'!$O464*(1+'7. INPUT O&amp;N UC'!$Q464)^4)</f>
        <v>0</v>
      </c>
      <c r="BO245" s="297">
        <f>BO$81*('7. INPUT O&amp;N UC'!$N464*(1+'7. INPUT O&amp;N UC'!$P464)^4)*('7. INPUT O&amp;N UC'!$O464*(1+'7. INPUT O&amp;N UC'!$Q464)^4)</f>
        <v>0</v>
      </c>
      <c r="BP245" s="297">
        <f>BP$81*('7. INPUT O&amp;N UC'!$N464*(1+'7. INPUT O&amp;N UC'!$P464)^4)*('7. INPUT O&amp;N UC'!$O464*(1+'7. INPUT O&amp;N UC'!$Q464)^4)</f>
        <v>0</v>
      </c>
      <c r="BQ245" s="297">
        <f>BQ$81*('7. INPUT O&amp;N UC'!$N464*(1+'7. INPUT O&amp;N UC'!$P464)^4)*('7. INPUT O&amp;N UC'!$O464*(1+'7. INPUT O&amp;N UC'!$Q464)^4)</f>
        <v>0</v>
      </c>
      <c r="BR245" s="297">
        <f>BR$81*('7. INPUT O&amp;N UC'!$N464*(1+'7. INPUT O&amp;N UC'!$P464)^4)*('7. INPUT O&amp;N UC'!$O464*(1+'7. INPUT O&amp;N UC'!$Q464)^4)</f>
        <v>0</v>
      </c>
      <c r="BS245" s="297">
        <f>BS$81*('7. INPUT O&amp;N UC'!$N464*(1+'7. INPUT O&amp;N UC'!$P464)^4)*('7. INPUT O&amp;N UC'!$O464*(1+'7. INPUT O&amp;N UC'!$Q464)^4)</f>
        <v>0</v>
      </c>
    </row>
    <row r="246" spans="2:73" s="80" customFormat="1" outlineLevel="2">
      <c r="B246" s="368" t="str">
        <f t="shared" si="175"/>
        <v>O&amp;N UC-7.5-Item #7</v>
      </c>
      <c r="C246" s="368">
        <f t="shared" si="175"/>
        <v>0</v>
      </c>
      <c r="D246"/>
      <c r="E246" s="297">
        <f t="shared" si="167"/>
        <v>0</v>
      </c>
      <c r="F246" s="297">
        <f t="shared" si="168"/>
        <v>0</v>
      </c>
      <c r="G246" s="297">
        <f t="shared" si="169"/>
        <v>0</v>
      </c>
      <c r="H246" s="297">
        <f t="shared" si="170"/>
        <v>0</v>
      </c>
      <c r="I246" s="297">
        <f t="shared" si="171"/>
        <v>0</v>
      </c>
      <c r="J246" s="297">
        <f t="shared" si="172"/>
        <v>0</v>
      </c>
      <c r="K246"/>
      <c r="L246" s="297">
        <f>L$81*'7. INPUT O&amp;N UC'!$N465*'7. INPUT O&amp;N UC'!$O465</f>
        <v>0</v>
      </c>
      <c r="M246" s="297">
        <f>M$81*'7. INPUT O&amp;N UC'!$N465*'7. INPUT O&amp;N UC'!$O465</f>
        <v>0</v>
      </c>
      <c r="N246" s="297">
        <f>N$81*'7. INPUT O&amp;N UC'!$N465*'7. INPUT O&amp;N UC'!$O465</f>
        <v>0</v>
      </c>
      <c r="O246" s="297">
        <f>O$81*'7. INPUT O&amp;N UC'!$N465*'7. INPUT O&amp;N UC'!$O465</f>
        <v>0</v>
      </c>
      <c r="P246" s="297">
        <f>P$81*'7. INPUT O&amp;N UC'!$N465*'7. INPUT O&amp;N UC'!$O465</f>
        <v>0</v>
      </c>
      <c r="Q246" s="297">
        <f>Q$81*'7. INPUT O&amp;N UC'!$N465*'7. INPUT O&amp;N UC'!$O465</f>
        <v>0</v>
      </c>
      <c r="R246" s="297">
        <f>R$81*'7. INPUT O&amp;N UC'!$N465*'7. INPUT O&amp;N UC'!$O465</f>
        <v>0</v>
      </c>
      <c r="S246" s="297">
        <f>S$81*'7. INPUT O&amp;N UC'!$N465*'7. INPUT O&amp;N UC'!$O465</f>
        <v>0</v>
      </c>
      <c r="T246" s="297">
        <f>T$81*'7. INPUT O&amp;N UC'!$N465*'7. INPUT O&amp;N UC'!$O465</f>
        <v>0</v>
      </c>
      <c r="U246" s="297">
        <f>U$81*'7. INPUT O&amp;N UC'!$N465*'7. INPUT O&amp;N UC'!$O465</f>
        <v>0</v>
      </c>
      <c r="V246" s="297">
        <f>V$81*'7. INPUT O&amp;N UC'!$N465*'7. INPUT O&amp;N UC'!$O465</f>
        <v>0</v>
      </c>
      <c r="W246" s="297">
        <f>W$81*'7. INPUT O&amp;N UC'!$N465*'7. INPUT O&amp;N UC'!$O465</f>
        <v>0</v>
      </c>
      <c r="X246" s="297">
        <f>X$81*('7. INPUT O&amp;N UC'!$N465*(1+'7. INPUT O&amp;N UC'!$P465))*('7. INPUT O&amp;N UC'!$O465*(1+'7. INPUT O&amp;N UC'!$Q465))</f>
        <v>0</v>
      </c>
      <c r="Y246" s="297">
        <f>Y$81*('7. INPUT O&amp;N UC'!$N465*(1+'7. INPUT O&amp;N UC'!$P465))*('7. INPUT O&amp;N UC'!$O465*(1+'7. INPUT O&amp;N UC'!$Q465))</f>
        <v>0</v>
      </c>
      <c r="Z246" s="297">
        <f>Z$81*('7. INPUT O&amp;N UC'!$N465*(1+'7. INPUT O&amp;N UC'!$P465))*('7. INPUT O&amp;N UC'!$O465*(1+'7. INPUT O&amp;N UC'!$Q465))</f>
        <v>0</v>
      </c>
      <c r="AA246" s="297">
        <f>AA$81*('7. INPUT O&amp;N UC'!$N465*(1+'7. INPUT O&amp;N UC'!$P465))*('7. INPUT O&amp;N UC'!$O465*(1+'7. INPUT O&amp;N UC'!$Q465))</f>
        <v>0</v>
      </c>
      <c r="AB246" s="297">
        <f>AB$81*('7. INPUT O&amp;N UC'!$N465*(1+'7. INPUT O&amp;N UC'!$P465))*('7. INPUT O&amp;N UC'!$O465*(1+'7. INPUT O&amp;N UC'!$Q465))</f>
        <v>0</v>
      </c>
      <c r="AC246" s="297">
        <f>AC$81*('7. INPUT O&amp;N UC'!$N465*(1+'7. INPUT O&amp;N UC'!$P465))*('7. INPUT O&amp;N UC'!$O465*(1+'7. INPUT O&amp;N UC'!$Q465))</f>
        <v>0</v>
      </c>
      <c r="AD246" s="297">
        <f>AD$81*('7. INPUT O&amp;N UC'!$N465*(1+'7. INPUT O&amp;N UC'!$P465))*('7. INPUT O&amp;N UC'!$O465*(1+'7. INPUT O&amp;N UC'!$Q465))</f>
        <v>0</v>
      </c>
      <c r="AE246" s="297">
        <f>AE$81*('7. INPUT O&amp;N UC'!$N465*(1+'7. INPUT O&amp;N UC'!$P465))*('7. INPUT O&amp;N UC'!$O465*(1+'7. INPUT O&amp;N UC'!$Q465))</f>
        <v>0</v>
      </c>
      <c r="AF246" s="297">
        <f>AF$81*('7. INPUT O&amp;N UC'!$N465*(1+'7. INPUT O&amp;N UC'!$P465))*('7. INPUT O&amp;N UC'!$O465*(1+'7. INPUT O&amp;N UC'!$Q465))</f>
        <v>0</v>
      </c>
      <c r="AG246" s="297">
        <f>AG$81*('7. INPUT O&amp;N UC'!$N465*(1+'7. INPUT O&amp;N UC'!$P465))*('7. INPUT O&amp;N UC'!$O465*(1+'7. INPUT O&amp;N UC'!$Q465))</f>
        <v>0</v>
      </c>
      <c r="AH246" s="297">
        <f>AH$81*('7. INPUT O&amp;N UC'!$N465*(1+'7. INPUT O&amp;N UC'!$P465))*('7. INPUT O&amp;N UC'!$O465*(1+'7. INPUT O&amp;N UC'!$Q465))</f>
        <v>0</v>
      </c>
      <c r="AI246" s="297">
        <f>AI$81*('7. INPUT O&amp;N UC'!$N465*(1+'7. INPUT O&amp;N UC'!$P465))*('7. INPUT O&amp;N UC'!$O465*(1+'7. INPUT O&amp;N UC'!$Q465))</f>
        <v>0</v>
      </c>
      <c r="AJ246" s="297">
        <f>AJ$81*('7. INPUT O&amp;N UC'!$N465*(1+'7. INPUT O&amp;N UC'!$P465)^2)*('7. INPUT O&amp;N UC'!$O465*(1+'7. INPUT O&amp;N UC'!$Q465)^2)</f>
        <v>0</v>
      </c>
      <c r="AK246" s="297">
        <f>AK$81*('7. INPUT O&amp;N UC'!$N465*(1+'7. INPUT O&amp;N UC'!$P465)^2)*('7. INPUT O&amp;N UC'!$O465*(1+'7. INPUT O&amp;N UC'!$Q465)^2)</f>
        <v>0</v>
      </c>
      <c r="AL246" s="297">
        <f>AL$81*('7. INPUT O&amp;N UC'!$N465*(1+'7. INPUT O&amp;N UC'!$P465)^2)*('7. INPUT O&amp;N UC'!$O465*(1+'7. INPUT O&amp;N UC'!$Q465)^2)</f>
        <v>0</v>
      </c>
      <c r="AM246" s="297">
        <f>AM$81*('7. INPUT O&amp;N UC'!$N465*(1+'7. INPUT O&amp;N UC'!$P465)^2)*('7. INPUT O&amp;N UC'!$O465*(1+'7. INPUT O&amp;N UC'!$Q465)^2)</f>
        <v>0</v>
      </c>
      <c r="AN246" s="297">
        <f>AN$81*('7. INPUT O&amp;N UC'!$N465*(1+'7. INPUT O&amp;N UC'!$P465)^2)*('7. INPUT O&amp;N UC'!$O465*(1+'7. INPUT O&amp;N UC'!$Q465)^2)</f>
        <v>0</v>
      </c>
      <c r="AO246" s="297">
        <f>AO$81*('7. INPUT O&amp;N UC'!$N465*(1+'7. INPUT O&amp;N UC'!$P465)^2)*('7. INPUT O&amp;N UC'!$O465*(1+'7. INPUT O&amp;N UC'!$Q465)^2)</f>
        <v>0</v>
      </c>
      <c r="AP246" s="297">
        <f>AP$81*('7. INPUT O&amp;N UC'!$N465*(1+'7. INPUT O&amp;N UC'!$P465)^2)*('7. INPUT O&amp;N UC'!$O465*(1+'7. INPUT O&amp;N UC'!$Q465)^2)</f>
        <v>0</v>
      </c>
      <c r="AQ246" s="297">
        <f>AQ$81*('7. INPUT O&amp;N UC'!$N465*(1+'7. INPUT O&amp;N UC'!$P465)^2)*('7. INPUT O&amp;N UC'!$O465*(1+'7. INPUT O&amp;N UC'!$Q465)^2)</f>
        <v>0</v>
      </c>
      <c r="AR246" s="297">
        <f>AR$81*('7. INPUT O&amp;N UC'!$N465*(1+'7. INPUT O&amp;N UC'!$P465)^2)*('7. INPUT O&amp;N UC'!$O465*(1+'7. INPUT O&amp;N UC'!$Q465)^2)</f>
        <v>0</v>
      </c>
      <c r="AS246" s="297">
        <f>AS$81*('7. INPUT O&amp;N UC'!$N465*(1+'7. INPUT O&amp;N UC'!$P465)^2)*('7. INPUT O&amp;N UC'!$O465*(1+'7. INPUT O&amp;N UC'!$Q465)^2)</f>
        <v>0</v>
      </c>
      <c r="AT246" s="297">
        <f>AT$81*('7. INPUT O&amp;N UC'!$N465*(1+'7. INPUT O&amp;N UC'!$P465)^2)*('7. INPUT O&amp;N UC'!$O465*(1+'7. INPUT O&amp;N UC'!$Q465)^2)</f>
        <v>0</v>
      </c>
      <c r="AU246" s="297">
        <f>AU$81*('7. INPUT O&amp;N UC'!$N465*(1+'7. INPUT O&amp;N UC'!$P465)^2)*('7. INPUT O&amp;N UC'!$O465*(1+'7. INPUT O&amp;N UC'!$Q465)^2)</f>
        <v>0</v>
      </c>
      <c r="AV246" s="297">
        <f>AV$81*('7. INPUT O&amp;N UC'!$N465*(1+'7. INPUT O&amp;N UC'!$P465)^3)*('7. INPUT O&amp;N UC'!$O465*(1+'7. INPUT O&amp;N UC'!$Q465)^3)</f>
        <v>0</v>
      </c>
      <c r="AW246" s="297">
        <f>AW$81*('7. INPUT O&amp;N UC'!$N465*(1+'7. INPUT O&amp;N UC'!$P465)^3)*('7. INPUT O&amp;N UC'!$O465*(1+'7. INPUT O&amp;N UC'!$Q465)^3)</f>
        <v>0</v>
      </c>
      <c r="AX246" s="297">
        <f>AX$81*('7. INPUT O&amp;N UC'!$N465*(1+'7. INPUT O&amp;N UC'!$P465)^3)*('7. INPUT O&amp;N UC'!$O465*(1+'7. INPUT O&amp;N UC'!$Q465)^3)</f>
        <v>0</v>
      </c>
      <c r="AY246" s="297">
        <f>AY$81*('7. INPUT O&amp;N UC'!$N465*(1+'7. INPUT O&amp;N UC'!$P465)^3)*('7. INPUT O&amp;N UC'!$O465*(1+'7. INPUT O&amp;N UC'!$Q465)^3)</f>
        <v>0</v>
      </c>
      <c r="AZ246" s="297">
        <f>AZ$81*('7. INPUT O&amp;N UC'!$N465*(1+'7. INPUT O&amp;N UC'!$P465)^3)*('7. INPUT O&amp;N UC'!$O465*(1+'7. INPUT O&amp;N UC'!$Q465)^3)</f>
        <v>0</v>
      </c>
      <c r="BA246" s="297">
        <f>BA$81*('7. INPUT O&amp;N UC'!$N465*(1+'7. INPUT O&amp;N UC'!$P465)^3)*('7. INPUT O&amp;N UC'!$O465*(1+'7. INPUT O&amp;N UC'!$Q465)^3)</f>
        <v>0</v>
      </c>
      <c r="BB246" s="297">
        <f>BB$81*('7. INPUT O&amp;N UC'!$N465*(1+'7. INPUT O&amp;N UC'!$P465)^3)*('7. INPUT O&amp;N UC'!$O465*(1+'7. INPUT O&amp;N UC'!$Q465)^3)</f>
        <v>0</v>
      </c>
      <c r="BC246" s="297">
        <f>BC$81*('7. INPUT O&amp;N UC'!$N465*(1+'7. INPUT O&amp;N UC'!$P465)^3)*('7. INPUT O&amp;N UC'!$O465*(1+'7. INPUT O&amp;N UC'!$Q465)^3)</f>
        <v>0</v>
      </c>
      <c r="BD246" s="297">
        <f>BD$81*('7. INPUT O&amp;N UC'!$N465*(1+'7. INPUT O&amp;N UC'!$P465)^3)*('7. INPUT O&amp;N UC'!$O465*(1+'7. INPUT O&amp;N UC'!$Q465)^3)</f>
        <v>0</v>
      </c>
      <c r="BE246" s="297">
        <f>BE$81*('7. INPUT O&amp;N UC'!$N465*(1+'7. INPUT O&amp;N UC'!$P465)^3)*('7. INPUT O&amp;N UC'!$O465*(1+'7. INPUT O&amp;N UC'!$Q465)^3)</f>
        <v>0</v>
      </c>
      <c r="BF246" s="297">
        <f>BF$81*('7. INPUT O&amp;N UC'!$N465*(1+'7. INPUT O&amp;N UC'!$P465)^3)*('7. INPUT O&amp;N UC'!$O465*(1+'7. INPUT O&amp;N UC'!$Q465)^3)</f>
        <v>0</v>
      </c>
      <c r="BG246" s="297">
        <f>BG$81*('7. INPUT O&amp;N UC'!$N465*(1+'7. INPUT O&amp;N UC'!$P465)^3)*('7. INPUT O&amp;N UC'!$O465*(1+'7. INPUT O&amp;N UC'!$Q465)^3)</f>
        <v>0</v>
      </c>
      <c r="BH246" s="297">
        <f>BH$81*('7. INPUT O&amp;N UC'!$N465*(1+'7. INPUT O&amp;N UC'!$P465)^4)*('7. INPUT O&amp;N UC'!$O465*(1+'7. INPUT O&amp;N UC'!$Q465)^4)</f>
        <v>0</v>
      </c>
      <c r="BI246" s="297">
        <f>BI$81*('7. INPUT O&amp;N UC'!$N465*(1+'7. INPUT O&amp;N UC'!$P465)^4)*('7. INPUT O&amp;N UC'!$O465*(1+'7. INPUT O&amp;N UC'!$Q465)^4)</f>
        <v>0</v>
      </c>
      <c r="BJ246" s="297">
        <f>BJ$81*('7. INPUT O&amp;N UC'!$N465*(1+'7. INPUT O&amp;N UC'!$P465)^4)*('7. INPUT O&amp;N UC'!$O465*(1+'7. INPUT O&amp;N UC'!$Q465)^4)</f>
        <v>0</v>
      </c>
      <c r="BK246" s="297">
        <f>BK$81*('7. INPUT O&amp;N UC'!$N465*(1+'7. INPUT O&amp;N UC'!$P465)^4)*('7. INPUT O&amp;N UC'!$O465*(1+'7. INPUT O&amp;N UC'!$Q465)^4)</f>
        <v>0</v>
      </c>
      <c r="BL246" s="297">
        <f>BL$81*('7. INPUT O&amp;N UC'!$N465*(1+'7. INPUT O&amp;N UC'!$P465)^4)*('7. INPUT O&amp;N UC'!$O465*(1+'7. INPUT O&amp;N UC'!$Q465)^4)</f>
        <v>0</v>
      </c>
      <c r="BM246" s="297">
        <f>BM$81*('7. INPUT O&amp;N UC'!$N465*(1+'7. INPUT O&amp;N UC'!$P465)^4)*('7. INPUT O&amp;N UC'!$O465*(1+'7. INPUT O&amp;N UC'!$Q465)^4)</f>
        <v>0</v>
      </c>
      <c r="BN246" s="297">
        <f>BN$81*('7. INPUT O&amp;N UC'!$N465*(1+'7. INPUT O&amp;N UC'!$P465)^4)*('7. INPUT O&amp;N UC'!$O465*(1+'7. INPUT O&amp;N UC'!$Q465)^4)</f>
        <v>0</v>
      </c>
      <c r="BO246" s="297">
        <f>BO$81*('7. INPUT O&amp;N UC'!$N465*(1+'7. INPUT O&amp;N UC'!$P465)^4)*('7. INPUT O&amp;N UC'!$O465*(1+'7. INPUT O&amp;N UC'!$Q465)^4)</f>
        <v>0</v>
      </c>
      <c r="BP246" s="297">
        <f>BP$81*('7. INPUT O&amp;N UC'!$N465*(1+'7. INPUT O&amp;N UC'!$P465)^4)*('7. INPUT O&amp;N UC'!$O465*(1+'7. INPUT O&amp;N UC'!$Q465)^4)</f>
        <v>0</v>
      </c>
      <c r="BQ246" s="297">
        <f>BQ$81*('7. INPUT O&amp;N UC'!$N465*(1+'7. INPUT O&amp;N UC'!$P465)^4)*('7. INPUT O&amp;N UC'!$O465*(1+'7. INPUT O&amp;N UC'!$Q465)^4)</f>
        <v>0</v>
      </c>
      <c r="BR246" s="297">
        <f>BR$81*('7. INPUT O&amp;N UC'!$N465*(1+'7. INPUT O&amp;N UC'!$P465)^4)*('7. INPUT O&amp;N UC'!$O465*(1+'7. INPUT O&amp;N UC'!$Q465)^4)</f>
        <v>0</v>
      </c>
      <c r="BS246" s="297">
        <f>BS$81*('7. INPUT O&amp;N UC'!$N465*(1+'7. INPUT O&amp;N UC'!$P465)^4)*('7. INPUT O&amp;N UC'!$O465*(1+'7. INPUT O&amp;N UC'!$Q465)^4)</f>
        <v>0</v>
      </c>
    </row>
    <row r="247" spans="2:73" s="80" customFormat="1" outlineLevel="2">
      <c r="B247" s="368" t="str">
        <f t="shared" si="175"/>
        <v>O&amp;N UC-7.5-Item #8</v>
      </c>
      <c r="C247" s="368">
        <f t="shared" si="175"/>
        <v>0</v>
      </c>
      <c r="D247"/>
      <c r="E247" s="297">
        <f t="shared" si="167"/>
        <v>0</v>
      </c>
      <c r="F247" s="297">
        <f t="shared" si="168"/>
        <v>0</v>
      </c>
      <c r="G247" s="297">
        <f t="shared" si="169"/>
        <v>0</v>
      </c>
      <c r="H247" s="297">
        <f t="shared" si="170"/>
        <v>0</v>
      </c>
      <c r="I247" s="297">
        <f t="shared" si="171"/>
        <v>0</v>
      </c>
      <c r="J247" s="297">
        <f t="shared" si="172"/>
        <v>0</v>
      </c>
      <c r="K247"/>
      <c r="L247" s="297">
        <f>L$81*'7. INPUT O&amp;N UC'!$N466*'7. INPUT O&amp;N UC'!$O466</f>
        <v>0</v>
      </c>
      <c r="M247" s="297">
        <f>M$81*'7. INPUT O&amp;N UC'!$N466*'7. INPUT O&amp;N UC'!$O466</f>
        <v>0</v>
      </c>
      <c r="N247" s="297">
        <f>N$81*'7. INPUT O&amp;N UC'!$N466*'7. INPUT O&amp;N UC'!$O466</f>
        <v>0</v>
      </c>
      <c r="O247" s="297">
        <f>O$81*'7. INPUT O&amp;N UC'!$N466*'7. INPUT O&amp;N UC'!$O466</f>
        <v>0</v>
      </c>
      <c r="P247" s="297">
        <f>P$81*'7. INPUT O&amp;N UC'!$N466*'7. INPUT O&amp;N UC'!$O466</f>
        <v>0</v>
      </c>
      <c r="Q247" s="297">
        <f>Q$81*'7. INPUT O&amp;N UC'!$N466*'7. INPUT O&amp;N UC'!$O466</f>
        <v>0</v>
      </c>
      <c r="R247" s="297">
        <f>R$81*'7. INPUT O&amp;N UC'!$N466*'7. INPUT O&amp;N UC'!$O466</f>
        <v>0</v>
      </c>
      <c r="S247" s="297">
        <f>S$81*'7. INPUT O&amp;N UC'!$N466*'7. INPUT O&amp;N UC'!$O466</f>
        <v>0</v>
      </c>
      <c r="T247" s="297">
        <f>T$81*'7. INPUT O&amp;N UC'!$N466*'7. INPUT O&amp;N UC'!$O466</f>
        <v>0</v>
      </c>
      <c r="U247" s="297">
        <f>U$81*'7. INPUT O&amp;N UC'!$N466*'7. INPUT O&amp;N UC'!$O466</f>
        <v>0</v>
      </c>
      <c r="V247" s="297">
        <f>V$81*'7. INPUT O&amp;N UC'!$N466*'7. INPUT O&amp;N UC'!$O466</f>
        <v>0</v>
      </c>
      <c r="W247" s="297">
        <f>W$81*'7. INPUT O&amp;N UC'!$N466*'7. INPUT O&amp;N UC'!$O466</f>
        <v>0</v>
      </c>
      <c r="X247" s="297">
        <f>X$81*('7. INPUT O&amp;N UC'!$N466*(1+'7. INPUT O&amp;N UC'!$P466))*('7. INPUT O&amp;N UC'!$O466*(1+'7. INPUT O&amp;N UC'!$Q466))</f>
        <v>0</v>
      </c>
      <c r="Y247" s="297">
        <f>Y$81*('7. INPUT O&amp;N UC'!$N466*(1+'7. INPUT O&amp;N UC'!$P466))*('7. INPUT O&amp;N UC'!$O466*(1+'7. INPUT O&amp;N UC'!$Q466))</f>
        <v>0</v>
      </c>
      <c r="Z247" s="297">
        <f>Z$81*('7. INPUT O&amp;N UC'!$N466*(1+'7. INPUT O&amp;N UC'!$P466))*('7. INPUT O&amp;N UC'!$O466*(1+'7. INPUT O&amp;N UC'!$Q466))</f>
        <v>0</v>
      </c>
      <c r="AA247" s="297">
        <f>AA$81*('7. INPUT O&amp;N UC'!$N466*(1+'7. INPUT O&amp;N UC'!$P466))*('7. INPUT O&amp;N UC'!$O466*(1+'7. INPUT O&amp;N UC'!$Q466))</f>
        <v>0</v>
      </c>
      <c r="AB247" s="297">
        <f>AB$81*('7. INPUT O&amp;N UC'!$N466*(1+'7. INPUT O&amp;N UC'!$P466))*('7. INPUT O&amp;N UC'!$O466*(1+'7. INPUT O&amp;N UC'!$Q466))</f>
        <v>0</v>
      </c>
      <c r="AC247" s="297">
        <f>AC$81*('7. INPUT O&amp;N UC'!$N466*(1+'7. INPUT O&amp;N UC'!$P466))*('7. INPUT O&amp;N UC'!$O466*(1+'7. INPUT O&amp;N UC'!$Q466))</f>
        <v>0</v>
      </c>
      <c r="AD247" s="297">
        <f>AD$81*('7. INPUT O&amp;N UC'!$N466*(1+'7. INPUT O&amp;N UC'!$P466))*('7. INPUT O&amp;N UC'!$O466*(1+'7. INPUT O&amp;N UC'!$Q466))</f>
        <v>0</v>
      </c>
      <c r="AE247" s="297">
        <f>AE$81*('7. INPUT O&amp;N UC'!$N466*(1+'7. INPUT O&amp;N UC'!$P466))*('7. INPUT O&amp;N UC'!$O466*(1+'7. INPUT O&amp;N UC'!$Q466))</f>
        <v>0</v>
      </c>
      <c r="AF247" s="297">
        <f>AF$81*('7. INPUT O&amp;N UC'!$N466*(1+'7. INPUT O&amp;N UC'!$P466))*('7. INPUT O&amp;N UC'!$O466*(1+'7. INPUT O&amp;N UC'!$Q466))</f>
        <v>0</v>
      </c>
      <c r="AG247" s="297">
        <f>AG$81*('7. INPUT O&amp;N UC'!$N466*(1+'7. INPUT O&amp;N UC'!$P466))*('7. INPUT O&amp;N UC'!$O466*(1+'7. INPUT O&amp;N UC'!$Q466))</f>
        <v>0</v>
      </c>
      <c r="AH247" s="297">
        <f>AH$81*('7. INPUT O&amp;N UC'!$N466*(1+'7. INPUT O&amp;N UC'!$P466))*('7. INPUT O&amp;N UC'!$O466*(1+'7. INPUT O&amp;N UC'!$Q466))</f>
        <v>0</v>
      </c>
      <c r="AI247" s="297">
        <f>AI$81*('7. INPUT O&amp;N UC'!$N466*(1+'7. INPUT O&amp;N UC'!$P466))*('7. INPUT O&amp;N UC'!$O466*(1+'7. INPUT O&amp;N UC'!$Q466))</f>
        <v>0</v>
      </c>
      <c r="AJ247" s="297">
        <f>AJ$81*('7. INPUT O&amp;N UC'!$N466*(1+'7. INPUT O&amp;N UC'!$P466)^2)*('7. INPUT O&amp;N UC'!$O466*(1+'7. INPUT O&amp;N UC'!$Q466)^2)</f>
        <v>0</v>
      </c>
      <c r="AK247" s="297">
        <f>AK$81*('7. INPUT O&amp;N UC'!$N466*(1+'7. INPUT O&amp;N UC'!$P466)^2)*('7. INPUT O&amp;N UC'!$O466*(1+'7. INPUT O&amp;N UC'!$Q466)^2)</f>
        <v>0</v>
      </c>
      <c r="AL247" s="297">
        <f>AL$81*('7. INPUT O&amp;N UC'!$N466*(1+'7. INPUT O&amp;N UC'!$P466)^2)*('7. INPUT O&amp;N UC'!$O466*(1+'7. INPUT O&amp;N UC'!$Q466)^2)</f>
        <v>0</v>
      </c>
      <c r="AM247" s="297">
        <f>AM$81*('7. INPUT O&amp;N UC'!$N466*(1+'7. INPUT O&amp;N UC'!$P466)^2)*('7. INPUT O&amp;N UC'!$O466*(1+'7. INPUT O&amp;N UC'!$Q466)^2)</f>
        <v>0</v>
      </c>
      <c r="AN247" s="297">
        <f>AN$81*('7. INPUT O&amp;N UC'!$N466*(1+'7. INPUT O&amp;N UC'!$P466)^2)*('7. INPUT O&amp;N UC'!$O466*(1+'7. INPUT O&amp;N UC'!$Q466)^2)</f>
        <v>0</v>
      </c>
      <c r="AO247" s="297">
        <f>AO$81*('7. INPUT O&amp;N UC'!$N466*(1+'7. INPUT O&amp;N UC'!$P466)^2)*('7. INPUT O&amp;N UC'!$O466*(1+'7. INPUT O&amp;N UC'!$Q466)^2)</f>
        <v>0</v>
      </c>
      <c r="AP247" s="297">
        <f>AP$81*('7. INPUT O&amp;N UC'!$N466*(1+'7. INPUT O&amp;N UC'!$P466)^2)*('7. INPUT O&amp;N UC'!$O466*(1+'7. INPUT O&amp;N UC'!$Q466)^2)</f>
        <v>0</v>
      </c>
      <c r="AQ247" s="297">
        <f>AQ$81*('7. INPUT O&amp;N UC'!$N466*(1+'7. INPUT O&amp;N UC'!$P466)^2)*('7. INPUT O&amp;N UC'!$O466*(1+'7. INPUT O&amp;N UC'!$Q466)^2)</f>
        <v>0</v>
      </c>
      <c r="AR247" s="297">
        <f>AR$81*('7. INPUT O&amp;N UC'!$N466*(1+'7. INPUT O&amp;N UC'!$P466)^2)*('7. INPUT O&amp;N UC'!$O466*(1+'7. INPUT O&amp;N UC'!$Q466)^2)</f>
        <v>0</v>
      </c>
      <c r="AS247" s="297">
        <f>AS$81*('7. INPUT O&amp;N UC'!$N466*(1+'7. INPUT O&amp;N UC'!$P466)^2)*('7. INPUT O&amp;N UC'!$O466*(1+'7. INPUT O&amp;N UC'!$Q466)^2)</f>
        <v>0</v>
      </c>
      <c r="AT247" s="297">
        <f>AT$81*('7. INPUT O&amp;N UC'!$N466*(1+'7. INPUT O&amp;N UC'!$P466)^2)*('7. INPUT O&amp;N UC'!$O466*(1+'7. INPUT O&amp;N UC'!$Q466)^2)</f>
        <v>0</v>
      </c>
      <c r="AU247" s="297">
        <f>AU$81*('7. INPUT O&amp;N UC'!$N466*(1+'7. INPUT O&amp;N UC'!$P466)^2)*('7. INPUT O&amp;N UC'!$O466*(1+'7. INPUT O&amp;N UC'!$Q466)^2)</f>
        <v>0</v>
      </c>
      <c r="AV247" s="297">
        <f>AV$81*('7. INPUT O&amp;N UC'!$N466*(1+'7. INPUT O&amp;N UC'!$P466)^3)*('7. INPUT O&amp;N UC'!$O466*(1+'7. INPUT O&amp;N UC'!$Q466)^3)</f>
        <v>0</v>
      </c>
      <c r="AW247" s="297">
        <f>AW$81*('7. INPUT O&amp;N UC'!$N466*(1+'7. INPUT O&amp;N UC'!$P466)^3)*('7. INPUT O&amp;N UC'!$O466*(1+'7. INPUT O&amp;N UC'!$Q466)^3)</f>
        <v>0</v>
      </c>
      <c r="AX247" s="297">
        <f>AX$81*('7. INPUT O&amp;N UC'!$N466*(1+'7. INPUT O&amp;N UC'!$P466)^3)*('7. INPUT O&amp;N UC'!$O466*(1+'7. INPUT O&amp;N UC'!$Q466)^3)</f>
        <v>0</v>
      </c>
      <c r="AY247" s="297">
        <f>AY$81*('7. INPUT O&amp;N UC'!$N466*(1+'7. INPUT O&amp;N UC'!$P466)^3)*('7. INPUT O&amp;N UC'!$O466*(1+'7. INPUT O&amp;N UC'!$Q466)^3)</f>
        <v>0</v>
      </c>
      <c r="AZ247" s="297">
        <f>AZ$81*('7. INPUT O&amp;N UC'!$N466*(1+'7. INPUT O&amp;N UC'!$P466)^3)*('7. INPUT O&amp;N UC'!$O466*(1+'7. INPUT O&amp;N UC'!$Q466)^3)</f>
        <v>0</v>
      </c>
      <c r="BA247" s="297">
        <f>BA$81*('7. INPUT O&amp;N UC'!$N466*(1+'7. INPUT O&amp;N UC'!$P466)^3)*('7. INPUT O&amp;N UC'!$O466*(1+'7. INPUT O&amp;N UC'!$Q466)^3)</f>
        <v>0</v>
      </c>
      <c r="BB247" s="297">
        <f>BB$81*('7. INPUT O&amp;N UC'!$N466*(1+'7. INPUT O&amp;N UC'!$P466)^3)*('7. INPUT O&amp;N UC'!$O466*(1+'7. INPUT O&amp;N UC'!$Q466)^3)</f>
        <v>0</v>
      </c>
      <c r="BC247" s="297">
        <f>BC$81*('7. INPUT O&amp;N UC'!$N466*(1+'7. INPUT O&amp;N UC'!$P466)^3)*('7. INPUT O&amp;N UC'!$O466*(1+'7. INPUT O&amp;N UC'!$Q466)^3)</f>
        <v>0</v>
      </c>
      <c r="BD247" s="297">
        <f>BD$81*('7. INPUT O&amp;N UC'!$N466*(1+'7. INPUT O&amp;N UC'!$P466)^3)*('7. INPUT O&amp;N UC'!$O466*(1+'7. INPUT O&amp;N UC'!$Q466)^3)</f>
        <v>0</v>
      </c>
      <c r="BE247" s="297">
        <f>BE$81*('7. INPUT O&amp;N UC'!$N466*(1+'7. INPUT O&amp;N UC'!$P466)^3)*('7. INPUT O&amp;N UC'!$O466*(1+'7. INPUT O&amp;N UC'!$Q466)^3)</f>
        <v>0</v>
      </c>
      <c r="BF247" s="297">
        <f>BF$81*('7. INPUT O&amp;N UC'!$N466*(1+'7. INPUT O&amp;N UC'!$P466)^3)*('7. INPUT O&amp;N UC'!$O466*(1+'7. INPUT O&amp;N UC'!$Q466)^3)</f>
        <v>0</v>
      </c>
      <c r="BG247" s="297">
        <f>BG$81*('7. INPUT O&amp;N UC'!$N466*(1+'7. INPUT O&amp;N UC'!$P466)^3)*('7. INPUT O&amp;N UC'!$O466*(1+'7. INPUT O&amp;N UC'!$Q466)^3)</f>
        <v>0</v>
      </c>
      <c r="BH247" s="297">
        <f>BH$81*('7. INPUT O&amp;N UC'!$N466*(1+'7. INPUT O&amp;N UC'!$P466)^4)*('7. INPUT O&amp;N UC'!$O466*(1+'7. INPUT O&amp;N UC'!$Q466)^4)</f>
        <v>0</v>
      </c>
      <c r="BI247" s="297">
        <f>BI$81*('7. INPUT O&amp;N UC'!$N466*(1+'7. INPUT O&amp;N UC'!$P466)^4)*('7. INPUT O&amp;N UC'!$O466*(1+'7. INPUT O&amp;N UC'!$Q466)^4)</f>
        <v>0</v>
      </c>
      <c r="BJ247" s="297">
        <f>BJ$81*('7. INPUT O&amp;N UC'!$N466*(1+'7. INPUT O&amp;N UC'!$P466)^4)*('7. INPUT O&amp;N UC'!$O466*(1+'7. INPUT O&amp;N UC'!$Q466)^4)</f>
        <v>0</v>
      </c>
      <c r="BK247" s="297">
        <f>BK$81*('7. INPUT O&amp;N UC'!$N466*(1+'7. INPUT O&amp;N UC'!$P466)^4)*('7. INPUT O&amp;N UC'!$O466*(1+'7. INPUT O&amp;N UC'!$Q466)^4)</f>
        <v>0</v>
      </c>
      <c r="BL247" s="297">
        <f>BL$81*('7. INPUT O&amp;N UC'!$N466*(1+'7. INPUT O&amp;N UC'!$P466)^4)*('7. INPUT O&amp;N UC'!$O466*(1+'7. INPUT O&amp;N UC'!$Q466)^4)</f>
        <v>0</v>
      </c>
      <c r="BM247" s="297">
        <f>BM$81*('7. INPUT O&amp;N UC'!$N466*(1+'7. INPUT O&amp;N UC'!$P466)^4)*('7. INPUT O&amp;N UC'!$O466*(1+'7. INPUT O&amp;N UC'!$Q466)^4)</f>
        <v>0</v>
      </c>
      <c r="BN247" s="297">
        <f>BN$81*('7. INPUT O&amp;N UC'!$N466*(1+'7. INPUT O&amp;N UC'!$P466)^4)*('7. INPUT O&amp;N UC'!$O466*(1+'7. INPUT O&amp;N UC'!$Q466)^4)</f>
        <v>0</v>
      </c>
      <c r="BO247" s="297">
        <f>BO$81*('7. INPUT O&amp;N UC'!$N466*(1+'7. INPUT O&amp;N UC'!$P466)^4)*('7. INPUT O&amp;N UC'!$O466*(1+'7. INPUT O&amp;N UC'!$Q466)^4)</f>
        <v>0</v>
      </c>
      <c r="BP247" s="297">
        <f>BP$81*('7. INPUT O&amp;N UC'!$N466*(1+'7. INPUT O&amp;N UC'!$P466)^4)*('7. INPUT O&amp;N UC'!$O466*(1+'7. INPUT O&amp;N UC'!$Q466)^4)</f>
        <v>0</v>
      </c>
      <c r="BQ247" s="297">
        <f>BQ$81*('7. INPUT O&amp;N UC'!$N466*(1+'7. INPUT O&amp;N UC'!$P466)^4)*('7. INPUT O&amp;N UC'!$O466*(1+'7. INPUT O&amp;N UC'!$Q466)^4)</f>
        <v>0</v>
      </c>
      <c r="BR247" s="297">
        <f>BR$81*('7. INPUT O&amp;N UC'!$N466*(1+'7. INPUT O&amp;N UC'!$P466)^4)*('7. INPUT O&amp;N UC'!$O466*(1+'7. INPUT O&amp;N UC'!$Q466)^4)</f>
        <v>0</v>
      </c>
      <c r="BS247" s="297">
        <f>BS$81*('7. INPUT O&amp;N UC'!$N466*(1+'7. INPUT O&amp;N UC'!$P466)^4)*('7. INPUT O&amp;N UC'!$O466*(1+'7. INPUT O&amp;N UC'!$Q466)^4)</f>
        <v>0</v>
      </c>
    </row>
    <row r="248" spans="2:73" s="80" customFormat="1" outlineLevel="2">
      <c r="B248" s="368" t="str">
        <f t="shared" si="175"/>
        <v>O&amp;N UC-7.5-Item #9</v>
      </c>
      <c r="C248" s="368">
        <f t="shared" si="175"/>
        <v>0</v>
      </c>
      <c r="D248"/>
      <c r="E248" s="297">
        <f t="shared" si="167"/>
        <v>0</v>
      </c>
      <c r="F248" s="297">
        <f t="shared" si="168"/>
        <v>0</v>
      </c>
      <c r="G248" s="297">
        <f t="shared" si="169"/>
        <v>0</v>
      </c>
      <c r="H248" s="297">
        <f t="shared" si="170"/>
        <v>0</v>
      </c>
      <c r="I248" s="297">
        <f t="shared" si="171"/>
        <v>0</v>
      </c>
      <c r="J248" s="297">
        <f t="shared" si="172"/>
        <v>0</v>
      </c>
      <c r="K248"/>
      <c r="L248" s="297">
        <f>L$81*'7. INPUT O&amp;N UC'!$N467*'7. INPUT O&amp;N UC'!$O467</f>
        <v>0</v>
      </c>
      <c r="M248" s="297">
        <f>M$81*'7. INPUT O&amp;N UC'!$N467*'7. INPUT O&amp;N UC'!$O467</f>
        <v>0</v>
      </c>
      <c r="N248" s="297">
        <f>N$81*'7. INPUT O&amp;N UC'!$N467*'7. INPUT O&amp;N UC'!$O467</f>
        <v>0</v>
      </c>
      <c r="O248" s="297">
        <f>O$81*'7. INPUT O&amp;N UC'!$N467*'7. INPUT O&amp;N UC'!$O467</f>
        <v>0</v>
      </c>
      <c r="P248" s="297">
        <f>P$81*'7. INPUT O&amp;N UC'!$N467*'7. INPUT O&amp;N UC'!$O467</f>
        <v>0</v>
      </c>
      <c r="Q248" s="297">
        <f>Q$81*'7. INPUT O&amp;N UC'!$N467*'7. INPUT O&amp;N UC'!$O467</f>
        <v>0</v>
      </c>
      <c r="R248" s="297">
        <f>R$81*'7. INPUT O&amp;N UC'!$N467*'7. INPUT O&amp;N UC'!$O467</f>
        <v>0</v>
      </c>
      <c r="S248" s="297">
        <f>S$81*'7. INPUT O&amp;N UC'!$N467*'7. INPUT O&amp;N UC'!$O467</f>
        <v>0</v>
      </c>
      <c r="T248" s="297">
        <f>T$81*'7. INPUT O&amp;N UC'!$N467*'7. INPUT O&amp;N UC'!$O467</f>
        <v>0</v>
      </c>
      <c r="U248" s="297">
        <f>U$81*'7. INPUT O&amp;N UC'!$N467*'7. INPUT O&amp;N UC'!$O467</f>
        <v>0</v>
      </c>
      <c r="V248" s="297">
        <f>V$81*'7. INPUT O&amp;N UC'!$N467*'7. INPUT O&amp;N UC'!$O467</f>
        <v>0</v>
      </c>
      <c r="W248" s="297">
        <f>W$81*'7. INPUT O&amp;N UC'!$N467*'7. INPUT O&amp;N UC'!$O467</f>
        <v>0</v>
      </c>
      <c r="X248" s="297">
        <f>X$81*('7. INPUT O&amp;N UC'!$N467*(1+'7. INPUT O&amp;N UC'!$P467))*('7. INPUT O&amp;N UC'!$O467*(1+'7. INPUT O&amp;N UC'!$Q467))</f>
        <v>0</v>
      </c>
      <c r="Y248" s="297">
        <f>Y$81*('7. INPUT O&amp;N UC'!$N467*(1+'7. INPUT O&amp;N UC'!$P467))*('7. INPUT O&amp;N UC'!$O467*(1+'7. INPUT O&amp;N UC'!$Q467))</f>
        <v>0</v>
      </c>
      <c r="Z248" s="297">
        <f>Z$81*('7. INPUT O&amp;N UC'!$N467*(1+'7. INPUT O&amp;N UC'!$P467))*('7. INPUT O&amp;N UC'!$O467*(1+'7. INPUT O&amp;N UC'!$Q467))</f>
        <v>0</v>
      </c>
      <c r="AA248" s="297">
        <f>AA$81*('7. INPUT O&amp;N UC'!$N467*(1+'7. INPUT O&amp;N UC'!$P467))*('7. INPUT O&amp;N UC'!$O467*(1+'7. INPUT O&amp;N UC'!$Q467))</f>
        <v>0</v>
      </c>
      <c r="AB248" s="297">
        <f>AB$81*('7. INPUT O&amp;N UC'!$N467*(1+'7. INPUT O&amp;N UC'!$P467))*('7. INPUT O&amp;N UC'!$O467*(1+'7. INPUT O&amp;N UC'!$Q467))</f>
        <v>0</v>
      </c>
      <c r="AC248" s="297">
        <f>AC$81*('7. INPUT O&amp;N UC'!$N467*(1+'7. INPUT O&amp;N UC'!$P467))*('7. INPUT O&amp;N UC'!$O467*(1+'7. INPUT O&amp;N UC'!$Q467))</f>
        <v>0</v>
      </c>
      <c r="AD248" s="297">
        <f>AD$81*('7. INPUT O&amp;N UC'!$N467*(1+'7. INPUT O&amp;N UC'!$P467))*('7. INPUT O&amp;N UC'!$O467*(1+'7. INPUT O&amp;N UC'!$Q467))</f>
        <v>0</v>
      </c>
      <c r="AE248" s="297">
        <f>AE$81*('7. INPUT O&amp;N UC'!$N467*(1+'7. INPUT O&amp;N UC'!$P467))*('7. INPUT O&amp;N UC'!$O467*(1+'7. INPUT O&amp;N UC'!$Q467))</f>
        <v>0</v>
      </c>
      <c r="AF248" s="297">
        <f>AF$81*('7. INPUT O&amp;N UC'!$N467*(1+'7. INPUT O&amp;N UC'!$P467))*('7. INPUT O&amp;N UC'!$O467*(1+'7. INPUT O&amp;N UC'!$Q467))</f>
        <v>0</v>
      </c>
      <c r="AG248" s="297">
        <f>AG$81*('7. INPUT O&amp;N UC'!$N467*(1+'7. INPUT O&amp;N UC'!$P467))*('7. INPUT O&amp;N UC'!$O467*(1+'7. INPUT O&amp;N UC'!$Q467))</f>
        <v>0</v>
      </c>
      <c r="AH248" s="297">
        <f>AH$81*('7. INPUT O&amp;N UC'!$N467*(1+'7. INPUT O&amp;N UC'!$P467))*('7. INPUT O&amp;N UC'!$O467*(1+'7. INPUT O&amp;N UC'!$Q467))</f>
        <v>0</v>
      </c>
      <c r="AI248" s="297">
        <f>AI$81*('7. INPUT O&amp;N UC'!$N467*(1+'7. INPUT O&amp;N UC'!$P467))*('7. INPUT O&amp;N UC'!$O467*(1+'7. INPUT O&amp;N UC'!$Q467))</f>
        <v>0</v>
      </c>
      <c r="AJ248" s="297">
        <f>AJ$81*('7. INPUT O&amp;N UC'!$N467*(1+'7. INPUT O&amp;N UC'!$P467)^2)*('7. INPUT O&amp;N UC'!$O467*(1+'7. INPUT O&amp;N UC'!$Q467)^2)</f>
        <v>0</v>
      </c>
      <c r="AK248" s="297">
        <f>AK$81*('7. INPUT O&amp;N UC'!$N467*(1+'7. INPUT O&amp;N UC'!$P467)^2)*('7. INPUT O&amp;N UC'!$O467*(1+'7. INPUT O&amp;N UC'!$Q467)^2)</f>
        <v>0</v>
      </c>
      <c r="AL248" s="297">
        <f>AL$81*('7. INPUT O&amp;N UC'!$N467*(1+'7. INPUT O&amp;N UC'!$P467)^2)*('7. INPUT O&amp;N UC'!$O467*(1+'7. INPUT O&amp;N UC'!$Q467)^2)</f>
        <v>0</v>
      </c>
      <c r="AM248" s="297">
        <f>AM$81*('7. INPUT O&amp;N UC'!$N467*(1+'7. INPUT O&amp;N UC'!$P467)^2)*('7. INPUT O&amp;N UC'!$O467*(1+'7. INPUT O&amp;N UC'!$Q467)^2)</f>
        <v>0</v>
      </c>
      <c r="AN248" s="297">
        <f>AN$81*('7. INPUT O&amp;N UC'!$N467*(1+'7. INPUT O&amp;N UC'!$P467)^2)*('7. INPUT O&amp;N UC'!$O467*(1+'7. INPUT O&amp;N UC'!$Q467)^2)</f>
        <v>0</v>
      </c>
      <c r="AO248" s="297">
        <f>AO$81*('7. INPUT O&amp;N UC'!$N467*(1+'7. INPUT O&amp;N UC'!$P467)^2)*('7. INPUT O&amp;N UC'!$O467*(1+'7. INPUT O&amp;N UC'!$Q467)^2)</f>
        <v>0</v>
      </c>
      <c r="AP248" s="297">
        <f>AP$81*('7. INPUT O&amp;N UC'!$N467*(1+'7. INPUT O&amp;N UC'!$P467)^2)*('7. INPUT O&amp;N UC'!$O467*(1+'7. INPUT O&amp;N UC'!$Q467)^2)</f>
        <v>0</v>
      </c>
      <c r="AQ248" s="297">
        <f>AQ$81*('7. INPUT O&amp;N UC'!$N467*(1+'7. INPUT O&amp;N UC'!$P467)^2)*('7. INPUT O&amp;N UC'!$O467*(1+'7. INPUT O&amp;N UC'!$Q467)^2)</f>
        <v>0</v>
      </c>
      <c r="AR248" s="297">
        <f>AR$81*('7. INPUT O&amp;N UC'!$N467*(1+'7. INPUT O&amp;N UC'!$P467)^2)*('7. INPUT O&amp;N UC'!$O467*(1+'7. INPUT O&amp;N UC'!$Q467)^2)</f>
        <v>0</v>
      </c>
      <c r="AS248" s="297">
        <f>AS$81*('7. INPUT O&amp;N UC'!$N467*(1+'7. INPUT O&amp;N UC'!$P467)^2)*('7. INPUT O&amp;N UC'!$O467*(1+'7. INPUT O&amp;N UC'!$Q467)^2)</f>
        <v>0</v>
      </c>
      <c r="AT248" s="297">
        <f>AT$81*('7. INPUT O&amp;N UC'!$N467*(1+'7. INPUT O&amp;N UC'!$P467)^2)*('7. INPUT O&amp;N UC'!$O467*(1+'7. INPUT O&amp;N UC'!$Q467)^2)</f>
        <v>0</v>
      </c>
      <c r="AU248" s="297">
        <f>AU$81*('7. INPUT O&amp;N UC'!$N467*(1+'7. INPUT O&amp;N UC'!$P467)^2)*('7. INPUT O&amp;N UC'!$O467*(1+'7. INPUT O&amp;N UC'!$Q467)^2)</f>
        <v>0</v>
      </c>
      <c r="AV248" s="297">
        <f>AV$81*('7. INPUT O&amp;N UC'!$N467*(1+'7. INPUT O&amp;N UC'!$P467)^3)*('7. INPUT O&amp;N UC'!$O467*(1+'7. INPUT O&amp;N UC'!$Q467)^3)</f>
        <v>0</v>
      </c>
      <c r="AW248" s="297">
        <f>AW$81*('7. INPUT O&amp;N UC'!$N467*(1+'7. INPUT O&amp;N UC'!$P467)^3)*('7. INPUT O&amp;N UC'!$O467*(1+'7. INPUT O&amp;N UC'!$Q467)^3)</f>
        <v>0</v>
      </c>
      <c r="AX248" s="297">
        <f>AX$81*('7. INPUT O&amp;N UC'!$N467*(1+'7. INPUT O&amp;N UC'!$P467)^3)*('7. INPUT O&amp;N UC'!$O467*(1+'7. INPUT O&amp;N UC'!$Q467)^3)</f>
        <v>0</v>
      </c>
      <c r="AY248" s="297">
        <f>AY$81*('7. INPUT O&amp;N UC'!$N467*(1+'7. INPUT O&amp;N UC'!$P467)^3)*('7. INPUT O&amp;N UC'!$O467*(1+'7. INPUT O&amp;N UC'!$Q467)^3)</f>
        <v>0</v>
      </c>
      <c r="AZ248" s="297">
        <f>AZ$81*('7. INPUT O&amp;N UC'!$N467*(1+'7. INPUT O&amp;N UC'!$P467)^3)*('7. INPUT O&amp;N UC'!$O467*(1+'7. INPUT O&amp;N UC'!$Q467)^3)</f>
        <v>0</v>
      </c>
      <c r="BA248" s="297">
        <f>BA$81*('7. INPUT O&amp;N UC'!$N467*(1+'7. INPUT O&amp;N UC'!$P467)^3)*('7. INPUT O&amp;N UC'!$O467*(1+'7. INPUT O&amp;N UC'!$Q467)^3)</f>
        <v>0</v>
      </c>
      <c r="BB248" s="297">
        <f>BB$81*('7. INPUT O&amp;N UC'!$N467*(1+'7. INPUT O&amp;N UC'!$P467)^3)*('7. INPUT O&amp;N UC'!$O467*(1+'7. INPUT O&amp;N UC'!$Q467)^3)</f>
        <v>0</v>
      </c>
      <c r="BC248" s="297">
        <f>BC$81*('7. INPUT O&amp;N UC'!$N467*(1+'7. INPUT O&amp;N UC'!$P467)^3)*('7. INPUT O&amp;N UC'!$O467*(1+'7. INPUT O&amp;N UC'!$Q467)^3)</f>
        <v>0</v>
      </c>
      <c r="BD248" s="297">
        <f>BD$81*('7. INPUT O&amp;N UC'!$N467*(1+'7. INPUT O&amp;N UC'!$P467)^3)*('7. INPUT O&amp;N UC'!$O467*(1+'7. INPUT O&amp;N UC'!$Q467)^3)</f>
        <v>0</v>
      </c>
      <c r="BE248" s="297">
        <f>BE$81*('7. INPUT O&amp;N UC'!$N467*(1+'7. INPUT O&amp;N UC'!$P467)^3)*('7. INPUT O&amp;N UC'!$O467*(1+'7. INPUT O&amp;N UC'!$Q467)^3)</f>
        <v>0</v>
      </c>
      <c r="BF248" s="297">
        <f>BF$81*('7. INPUT O&amp;N UC'!$N467*(1+'7. INPUT O&amp;N UC'!$P467)^3)*('7. INPUT O&amp;N UC'!$O467*(1+'7. INPUT O&amp;N UC'!$Q467)^3)</f>
        <v>0</v>
      </c>
      <c r="BG248" s="297">
        <f>BG$81*('7. INPUT O&amp;N UC'!$N467*(1+'7. INPUT O&amp;N UC'!$P467)^3)*('7. INPUT O&amp;N UC'!$O467*(1+'7. INPUT O&amp;N UC'!$Q467)^3)</f>
        <v>0</v>
      </c>
      <c r="BH248" s="297">
        <f>BH$81*('7. INPUT O&amp;N UC'!$N467*(1+'7. INPUT O&amp;N UC'!$P467)^4)*('7. INPUT O&amp;N UC'!$O467*(1+'7. INPUT O&amp;N UC'!$Q467)^4)</f>
        <v>0</v>
      </c>
      <c r="BI248" s="297">
        <f>BI$81*('7. INPUT O&amp;N UC'!$N467*(1+'7. INPUT O&amp;N UC'!$P467)^4)*('7. INPUT O&amp;N UC'!$O467*(1+'7. INPUT O&amp;N UC'!$Q467)^4)</f>
        <v>0</v>
      </c>
      <c r="BJ248" s="297">
        <f>BJ$81*('7. INPUT O&amp;N UC'!$N467*(1+'7. INPUT O&amp;N UC'!$P467)^4)*('7. INPUT O&amp;N UC'!$O467*(1+'7. INPUT O&amp;N UC'!$Q467)^4)</f>
        <v>0</v>
      </c>
      <c r="BK248" s="297">
        <f>BK$81*('7. INPUT O&amp;N UC'!$N467*(1+'7. INPUT O&amp;N UC'!$P467)^4)*('7. INPUT O&amp;N UC'!$O467*(1+'7. INPUT O&amp;N UC'!$Q467)^4)</f>
        <v>0</v>
      </c>
      <c r="BL248" s="297">
        <f>BL$81*('7. INPUT O&amp;N UC'!$N467*(1+'7. INPUT O&amp;N UC'!$P467)^4)*('7. INPUT O&amp;N UC'!$O467*(1+'7. INPUT O&amp;N UC'!$Q467)^4)</f>
        <v>0</v>
      </c>
      <c r="BM248" s="297">
        <f>BM$81*('7. INPUT O&amp;N UC'!$N467*(1+'7. INPUT O&amp;N UC'!$P467)^4)*('7. INPUT O&amp;N UC'!$O467*(1+'7. INPUT O&amp;N UC'!$Q467)^4)</f>
        <v>0</v>
      </c>
      <c r="BN248" s="297">
        <f>BN$81*('7. INPUT O&amp;N UC'!$N467*(1+'7. INPUT O&amp;N UC'!$P467)^4)*('7. INPUT O&amp;N UC'!$O467*(1+'7. INPUT O&amp;N UC'!$Q467)^4)</f>
        <v>0</v>
      </c>
      <c r="BO248" s="297">
        <f>BO$81*('7. INPUT O&amp;N UC'!$N467*(1+'7. INPUT O&amp;N UC'!$P467)^4)*('7. INPUT O&amp;N UC'!$O467*(1+'7. INPUT O&amp;N UC'!$Q467)^4)</f>
        <v>0</v>
      </c>
      <c r="BP248" s="297">
        <f>BP$81*('7. INPUT O&amp;N UC'!$N467*(1+'7. INPUT O&amp;N UC'!$P467)^4)*('7. INPUT O&amp;N UC'!$O467*(1+'7. INPUT O&amp;N UC'!$Q467)^4)</f>
        <v>0</v>
      </c>
      <c r="BQ248" s="297">
        <f>BQ$81*('7. INPUT O&amp;N UC'!$N467*(1+'7. INPUT O&amp;N UC'!$P467)^4)*('7. INPUT O&amp;N UC'!$O467*(1+'7. INPUT O&amp;N UC'!$Q467)^4)</f>
        <v>0</v>
      </c>
      <c r="BR248" s="297">
        <f>BR$81*('7. INPUT O&amp;N UC'!$N467*(1+'7. INPUT O&amp;N UC'!$P467)^4)*('7. INPUT O&amp;N UC'!$O467*(1+'7. INPUT O&amp;N UC'!$Q467)^4)</f>
        <v>0</v>
      </c>
      <c r="BS248" s="297">
        <f>BS$81*('7. INPUT O&amp;N UC'!$N467*(1+'7. INPUT O&amp;N UC'!$P467)^4)*('7. INPUT O&amp;N UC'!$O467*(1+'7. INPUT O&amp;N UC'!$Q467)^4)</f>
        <v>0</v>
      </c>
    </row>
    <row r="249" spans="2:73" s="80" customFormat="1" outlineLevel="2">
      <c r="B249" s="368" t="str">
        <f t="shared" si="175"/>
        <v>O&amp;N UC-7.5-Item #10</v>
      </c>
      <c r="C249" s="368">
        <f t="shared" si="175"/>
        <v>0</v>
      </c>
      <c r="D249"/>
      <c r="E249" s="297">
        <f>F249+G249+H249+I249+J249</f>
        <v>0</v>
      </c>
      <c r="F249" s="297">
        <f>SUM(L249:W249)</f>
        <v>0</v>
      </c>
      <c r="G249" s="297">
        <f>SUM(X249:AI249)</f>
        <v>0</v>
      </c>
      <c r="H249" s="297">
        <f>SUM(AJ249:AU249)</f>
        <v>0</v>
      </c>
      <c r="I249" s="297">
        <f>SUM(AV249:BG249)</f>
        <v>0</v>
      </c>
      <c r="J249" s="297">
        <f>SUM(BH249:BS249)</f>
        <v>0</v>
      </c>
      <c r="K249"/>
      <c r="L249" s="297">
        <f>L$81*'7. INPUT O&amp;N UC'!$N468*'7. INPUT O&amp;N UC'!$O468</f>
        <v>0</v>
      </c>
      <c r="M249" s="297">
        <f>M$81*'7. INPUT O&amp;N UC'!$N468*'7. INPUT O&amp;N UC'!$O468</f>
        <v>0</v>
      </c>
      <c r="N249" s="297">
        <f>N$81*'7. INPUT O&amp;N UC'!$N468*'7. INPUT O&amp;N UC'!$O468</f>
        <v>0</v>
      </c>
      <c r="O249" s="297">
        <f>O$81*'7. INPUT O&amp;N UC'!$N468*'7. INPUT O&amp;N UC'!$O468</f>
        <v>0</v>
      </c>
      <c r="P249" s="297">
        <f>P$81*'7. INPUT O&amp;N UC'!$N468*'7. INPUT O&amp;N UC'!$O468</f>
        <v>0</v>
      </c>
      <c r="Q249" s="297">
        <f>Q$81*'7. INPUT O&amp;N UC'!$N468*'7. INPUT O&amp;N UC'!$O468</f>
        <v>0</v>
      </c>
      <c r="R249" s="297">
        <f>R$81*'7. INPUT O&amp;N UC'!$N468*'7. INPUT O&amp;N UC'!$O468</f>
        <v>0</v>
      </c>
      <c r="S249" s="297">
        <f>S$81*'7. INPUT O&amp;N UC'!$N468*'7. INPUT O&amp;N UC'!$O468</f>
        <v>0</v>
      </c>
      <c r="T249" s="297">
        <f>T$81*'7. INPUT O&amp;N UC'!$N468*'7. INPUT O&amp;N UC'!$O468</f>
        <v>0</v>
      </c>
      <c r="U249" s="297">
        <f>U$81*'7. INPUT O&amp;N UC'!$N468*'7. INPUT O&amp;N UC'!$O468</f>
        <v>0</v>
      </c>
      <c r="V249" s="297">
        <f>V$81*'7. INPUT O&amp;N UC'!$N468*'7. INPUT O&amp;N UC'!$O468</f>
        <v>0</v>
      </c>
      <c r="W249" s="297">
        <f>W$81*'7. INPUT O&amp;N UC'!$N468*'7. INPUT O&amp;N UC'!$O468</f>
        <v>0</v>
      </c>
      <c r="X249" s="297">
        <f>X$81*('7. INPUT O&amp;N UC'!$N468*(1+'7. INPUT O&amp;N UC'!$P468))*('7. INPUT O&amp;N UC'!$O468*(1+'7. INPUT O&amp;N UC'!$Q468))</f>
        <v>0</v>
      </c>
      <c r="Y249" s="297">
        <f>Y$81*('7. INPUT O&amp;N UC'!$N468*(1+'7. INPUT O&amp;N UC'!$P468))*('7. INPUT O&amp;N UC'!$O468*(1+'7. INPUT O&amp;N UC'!$Q468))</f>
        <v>0</v>
      </c>
      <c r="Z249" s="297">
        <f>Z$81*('7. INPUT O&amp;N UC'!$N468*(1+'7. INPUT O&amp;N UC'!$P468))*('7. INPUT O&amp;N UC'!$O468*(1+'7. INPUT O&amp;N UC'!$Q468))</f>
        <v>0</v>
      </c>
      <c r="AA249" s="297">
        <f>AA$81*('7. INPUT O&amp;N UC'!$N468*(1+'7. INPUT O&amp;N UC'!$P468))*('7. INPUT O&amp;N UC'!$O468*(1+'7. INPUT O&amp;N UC'!$Q468))</f>
        <v>0</v>
      </c>
      <c r="AB249" s="297">
        <f>AB$81*('7. INPUT O&amp;N UC'!$N468*(1+'7. INPUT O&amp;N UC'!$P468))*('7. INPUT O&amp;N UC'!$O468*(1+'7. INPUT O&amp;N UC'!$Q468))</f>
        <v>0</v>
      </c>
      <c r="AC249" s="297">
        <f>AC$81*('7. INPUT O&amp;N UC'!$N468*(1+'7. INPUT O&amp;N UC'!$P468))*('7. INPUT O&amp;N UC'!$O468*(1+'7. INPUT O&amp;N UC'!$Q468))</f>
        <v>0</v>
      </c>
      <c r="AD249" s="297">
        <f>AD$81*('7. INPUT O&amp;N UC'!$N468*(1+'7. INPUT O&amp;N UC'!$P468))*('7. INPUT O&amp;N UC'!$O468*(1+'7. INPUT O&amp;N UC'!$Q468))</f>
        <v>0</v>
      </c>
      <c r="AE249" s="297">
        <f>AE$81*('7. INPUT O&amp;N UC'!$N468*(1+'7. INPUT O&amp;N UC'!$P468))*('7. INPUT O&amp;N UC'!$O468*(1+'7. INPUT O&amp;N UC'!$Q468))</f>
        <v>0</v>
      </c>
      <c r="AF249" s="297">
        <f>AF$81*('7. INPUT O&amp;N UC'!$N468*(1+'7. INPUT O&amp;N UC'!$P468))*('7. INPUT O&amp;N UC'!$O468*(1+'7. INPUT O&amp;N UC'!$Q468))</f>
        <v>0</v>
      </c>
      <c r="AG249" s="297">
        <f>AG$81*('7. INPUT O&amp;N UC'!$N468*(1+'7. INPUT O&amp;N UC'!$P468))*('7. INPUT O&amp;N UC'!$O468*(1+'7. INPUT O&amp;N UC'!$Q468))</f>
        <v>0</v>
      </c>
      <c r="AH249" s="297">
        <f>AH$81*('7. INPUT O&amp;N UC'!$N468*(1+'7. INPUT O&amp;N UC'!$P468))*('7. INPUT O&amp;N UC'!$O468*(1+'7. INPUT O&amp;N UC'!$Q468))</f>
        <v>0</v>
      </c>
      <c r="AI249" s="297">
        <f>AI$81*('7. INPUT O&amp;N UC'!$N468*(1+'7. INPUT O&amp;N UC'!$P468))*('7. INPUT O&amp;N UC'!$O468*(1+'7. INPUT O&amp;N UC'!$Q468))</f>
        <v>0</v>
      </c>
      <c r="AJ249" s="297">
        <f>AJ$81*('7. INPUT O&amp;N UC'!$N468*(1+'7. INPUT O&amp;N UC'!$P468)^2)*('7. INPUT O&amp;N UC'!$O468*(1+'7. INPUT O&amp;N UC'!$Q468)^2)</f>
        <v>0</v>
      </c>
      <c r="AK249" s="297">
        <f>AK$81*('7. INPUT O&amp;N UC'!$N468*(1+'7. INPUT O&amp;N UC'!$P468)^2)*('7. INPUT O&amp;N UC'!$O468*(1+'7. INPUT O&amp;N UC'!$Q468)^2)</f>
        <v>0</v>
      </c>
      <c r="AL249" s="297">
        <f>AL$81*('7. INPUT O&amp;N UC'!$N468*(1+'7. INPUT O&amp;N UC'!$P468)^2)*('7. INPUT O&amp;N UC'!$O468*(1+'7. INPUT O&amp;N UC'!$Q468)^2)</f>
        <v>0</v>
      </c>
      <c r="AM249" s="297">
        <f>AM$81*('7. INPUT O&amp;N UC'!$N468*(1+'7. INPUT O&amp;N UC'!$P468)^2)*('7. INPUT O&amp;N UC'!$O468*(1+'7. INPUT O&amp;N UC'!$Q468)^2)</f>
        <v>0</v>
      </c>
      <c r="AN249" s="297">
        <f>AN$81*('7. INPUT O&amp;N UC'!$N468*(1+'7. INPUT O&amp;N UC'!$P468)^2)*('7. INPUT O&amp;N UC'!$O468*(1+'7. INPUT O&amp;N UC'!$Q468)^2)</f>
        <v>0</v>
      </c>
      <c r="AO249" s="297">
        <f>AO$81*('7. INPUT O&amp;N UC'!$N468*(1+'7. INPUT O&amp;N UC'!$P468)^2)*('7. INPUT O&amp;N UC'!$O468*(1+'7. INPUT O&amp;N UC'!$Q468)^2)</f>
        <v>0</v>
      </c>
      <c r="AP249" s="297">
        <f>AP$81*('7. INPUT O&amp;N UC'!$N468*(1+'7. INPUT O&amp;N UC'!$P468)^2)*('7. INPUT O&amp;N UC'!$O468*(1+'7. INPUT O&amp;N UC'!$Q468)^2)</f>
        <v>0</v>
      </c>
      <c r="AQ249" s="297">
        <f>AQ$81*('7. INPUT O&amp;N UC'!$N468*(1+'7. INPUT O&amp;N UC'!$P468)^2)*('7. INPUT O&amp;N UC'!$O468*(1+'7. INPUT O&amp;N UC'!$Q468)^2)</f>
        <v>0</v>
      </c>
      <c r="AR249" s="297">
        <f>AR$81*('7. INPUT O&amp;N UC'!$N468*(1+'7. INPUT O&amp;N UC'!$P468)^2)*('7. INPUT O&amp;N UC'!$O468*(1+'7. INPUT O&amp;N UC'!$Q468)^2)</f>
        <v>0</v>
      </c>
      <c r="AS249" s="297">
        <f>AS$81*('7. INPUT O&amp;N UC'!$N468*(1+'7. INPUT O&amp;N UC'!$P468)^2)*('7. INPUT O&amp;N UC'!$O468*(1+'7. INPUT O&amp;N UC'!$Q468)^2)</f>
        <v>0</v>
      </c>
      <c r="AT249" s="297">
        <f>AT$81*('7. INPUT O&amp;N UC'!$N468*(1+'7. INPUT O&amp;N UC'!$P468)^2)*('7. INPUT O&amp;N UC'!$O468*(1+'7. INPUT O&amp;N UC'!$Q468)^2)</f>
        <v>0</v>
      </c>
      <c r="AU249" s="297">
        <f>AU$81*('7. INPUT O&amp;N UC'!$N468*(1+'7. INPUT O&amp;N UC'!$P468)^2)*('7. INPUT O&amp;N UC'!$O468*(1+'7. INPUT O&amp;N UC'!$Q468)^2)</f>
        <v>0</v>
      </c>
      <c r="AV249" s="297">
        <f>AV$81*('7. INPUT O&amp;N UC'!$N468*(1+'7. INPUT O&amp;N UC'!$P468)^3)*('7. INPUT O&amp;N UC'!$O468*(1+'7. INPUT O&amp;N UC'!$Q468)^3)</f>
        <v>0</v>
      </c>
      <c r="AW249" s="297">
        <f>AW$81*('7. INPUT O&amp;N UC'!$N468*(1+'7. INPUT O&amp;N UC'!$P468)^3)*('7. INPUT O&amp;N UC'!$O468*(1+'7. INPUT O&amp;N UC'!$Q468)^3)</f>
        <v>0</v>
      </c>
      <c r="AX249" s="297">
        <f>AX$81*('7. INPUT O&amp;N UC'!$N468*(1+'7. INPUT O&amp;N UC'!$P468)^3)*('7. INPUT O&amp;N UC'!$O468*(1+'7. INPUT O&amp;N UC'!$Q468)^3)</f>
        <v>0</v>
      </c>
      <c r="AY249" s="297">
        <f>AY$81*('7. INPUT O&amp;N UC'!$N468*(1+'7. INPUT O&amp;N UC'!$P468)^3)*('7. INPUT O&amp;N UC'!$O468*(1+'7. INPUT O&amp;N UC'!$Q468)^3)</f>
        <v>0</v>
      </c>
      <c r="AZ249" s="297">
        <f>AZ$81*('7. INPUT O&amp;N UC'!$N468*(1+'7. INPUT O&amp;N UC'!$P468)^3)*('7. INPUT O&amp;N UC'!$O468*(1+'7. INPUT O&amp;N UC'!$Q468)^3)</f>
        <v>0</v>
      </c>
      <c r="BA249" s="297">
        <f>BA$81*('7. INPUT O&amp;N UC'!$N468*(1+'7. INPUT O&amp;N UC'!$P468)^3)*('7. INPUT O&amp;N UC'!$O468*(1+'7. INPUT O&amp;N UC'!$Q468)^3)</f>
        <v>0</v>
      </c>
      <c r="BB249" s="297">
        <f>BB$81*('7. INPUT O&amp;N UC'!$N468*(1+'7. INPUT O&amp;N UC'!$P468)^3)*('7. INPUT O&amp;N UC'!$O468*(1+'7. INPUT O&amp;N UC'!$Q468)^3)</f>
        <v>0</v>
      </c>
      <c r="BC249" s="297">
        <f>BC$81*('7. INPUT O&amp;N UC'!$N468*(1+'7. INPUT O&amp;N UC'!$P468)^3)*('7. INPUT O&amp;N UC'!$O468*(1+'7. INPUT O&amp;N UC'!$Q468)^3)</f>
        <v>0</v>
      </c>
      <c r="BD249" s="297">
        <f>BD$81*('7. INPUT O&amp;N UC'!$N468*(1+'7. INPUT O&amp;N UC'!$P468)^3)*('7. INPUT O&amp;N UC'!$O468*(1+'7. INPUT O&amp;N UC'!$Q468)^3)</f>
        <v>0</v>
      </c>
      <c r="BE249" s="297">
        <f>BE$81*('7. INPUT O&amp;N UC'!$N468*(1+'7. INPUT O&amp;N UC'!$P468)^3)*('7. INPUT O&amp;N UC'!$O468*(1+'7. INPUT O&amp;N UC'!$Q468)^3)</f>
        <v>0</v>
      </c>
      <c r="BF249" s="297">
        <f>BF$81*('7. INPUT O&amp;N UC'!$N468*(1+'7. INPUT O&amp;N UC'!$P468)^3)*('7. INPUT O&amp;N UC'!$O468*(1+'7. INPUT O&amp;N UC'!$Q468)^3)</f>
        <v>0</v>
      </c>
      <c r="BG249" s="297">
        <f>BG$81*('7. INPUT O&amp;N UC'!$N468*(1+'7. INPUT O&amp;N UC'!$P468)^3)*('7. INPUT O&amp;N UC'!$O468*(1+'7. INPUT O&amp;N UC'!$Q468)^3)</f>
        <v>0</v>
      </c>
      <c r="BH249" s="297">
        <f>BH$81*('7. INPUT O&amp;N UC'!$N468*(1+'7. INPUT O&amp;N UC'!$P468)^4)*('7. INPUT O&amp;N UC'!$O468*(1+'7. INPUT O&amp;N UC'!$Q468)^4)</f>
        <v>0</v>
      </c>
      <c r="BI249" s="297">
        <f>BI$81*('7. INPUT O&amp;N UC'!$N468*(1+'7. INPUT O&amp;N UC'!$P468)^4)*('7. INPUT O&amp;N UC'!$O468*(1+'7. INPUT O&amp;N UC'!$Q468)^4)</f>
        <v>0</v>
      </c>
      <c r="BJ249" s="297">
        <f>BJ$81*('7. INPUT O&amp;N UC'!$N468*(1+'7. INPUT O&amp;N UC'!$P468)^4)*('7. INPUT O&amp;N UC'!$O468*(1+'7. INPUT O&amp;N UC'!$Q468)^4)</f>
        <v>0</v>
      </c>
      <c r="BK249" s="297">
        <f>BK$81*('7. INPUT O&amp;N UC'!$N468*(1+'7. INPUT O&amp;N UC'!$P468)^4)*('7. INPUT O&amp;N UC'!$O468*(1+'7. INPUT O&amp;N UC'!$Q468)^4)</f>
        <v>0</v>
      </c>
      <c r="BL249" s="297">
        <f>BL$81*('7. INPUT O&amp;N UC'!$N468*(1+'7. INPUT O&amp;N UC'!$P468)^4)*('7. INPUT O&amp;N UC'!$O468*(1+'7. INPUT O&amp;N UC'!$Q468)^4)</f>
        <v>0</v>
      </c>
      <c r="BM249" s="297">
        <f>BM$81*('7. INPUT O&amp;N UC'!$N468*(1+'7. INPUT O&amp;N UC'!$P468)^4)*('7. INPUT O&amp;N UC'!$O468*(1+'7. INPUT O&amp;N UC'!$Q468)^4)</f>
        <v>0</v>
      </c>
      <c r="BN249" s="297">
        <f>BN$81*('7. INPUT O&amp;N UC'!$N468*(1+'7. INPUT O&amp;N UC'!$P468)^4)*('7. INPUT O&amp;N UC'!$O468*(1+'7. INPUT O&amp;N UC'!$Q468)^4)</f>
        <v>0</v>
      </c>
      <c r="BO249" s="297">
        <f>BO$81*('7. INPUT O&amp;N UC'!$N468*(1+'7. INPUT O&amp;N UC'!$P468)^4)*('7. INPUT O&amp;N UC'!$O468*(1+'7. INPUT O&amp;N UC'!$Q468)^4)</f>
        <v>0</v>
      </c>
      <c r="BP249" s="297">
        <f>BP$81*('7. INPUT O&amp;N UC'!$N468*(1+'7. INPUT O&amp;N UC'!$P468)^4)*('7. INPUT O&amp;N UC'!$O468*(1+'7. INPUT O&amp;N UC'!$Q468)^4)</f>
        <v>0</v>
      </c>
      <c r="BQ249" s="297">
        <f>BQ$81*('7. INPUT O&amp;N UC'!$N468*(1+'7. INPUT O&amp;N UC'!$P468)^4)*('7. INPUT O&amp;N UC'!$O468*(1+'7. INPUT O&amp;N UC'!$Q468)^4)</f>
        <v>0</v>
      </c>
      <c r="BR249" s="297">
        <f>BR$81*('7. INPUT O&amp;N UC'!$N468*(1+'7. INPUT O&amp;N UC'!$P468)^4)*('7. INPUT O&amp;N UC'!$O468*(1+'7. INPUT O&amp;N UC'!$Q468)^4)</f>
        <v>0</v>
      </c>
      <c r="BS249" s="297">
        <f>BS$81*('7. INPUT O&amp;N UC'!$N468*(1+'7. INPUT O&amp;N UC'!$P468)^4)*('7. INPUT O&amp;N UC'!$O468*(1+'7. INPUT O&amp;N UC'!$Q468)^4)</f>
        <v>0</v>
      </c>
    </row>
    <row r="250" spans="2:73" s="79" customFormat="1" outlineLevel="1">
      <c r="B250" s="366" t="str">
        <f>CONCATENATE(B$227,".3")</f>
        <v>7.5.3</v>
      </c>
      <c r="C250" s="366" t="s">
        <v>254</v>
      </c>
      <c r="D250"/>
      <c r="E250" s="296">
        <f t="shared" si="167"/>
        <v>5541322.7718649749</v>
      </c>
      <c r="F250" s="296">
        <f t="shared" si="168"/>
        <v>1354496.92</v>
      </c>
      <c r="G250" s="296">
        <f t="shared" si="169"/>
        <v>2072583.4621379999</v>
      </c>
      <c r="H250" s="296">
        <f t="shared" si="170"/>
        <v>2114242.3897269745</v>
      </c>
      <c r="I250" s="296">
        <f t="shared" si="171"/>
        <v>0</v>
      </c>
      <c r="J250" s="296">
        <f t="shared" si="172"/>
        <v>0</v>
      </c>
      <c r="K250"/>
      <c r="L250" s="296">
        <f t="shared" ref="L250:AQ250" si="176">SUM(L251:L260)</f>
        <v>0</v>
      </c>
      <c r="M250" s="296">
        <f t="shared" si="176"/>
        <v>0</v>
      </c>
      <c r="N250" s="296">
        <f t="shared" si="176"/>
        <v>0</v>
      </c>
      <c r="O250" s="296">
        <f t="shared" si="176"/>
        <v>0</v>
      </c>
      <c r="P250" s="296">
        <f t="shared" si="176"/>
        <v>169312.11499999999</v>
      </c>
      <c r="Q250" s="296">
        <f t="shared" si="176"/>
        <v>169312.11499999999</v>
      </c>
      <c r="R250" s="296">
        <f t="shared" si="176"/>
        <v>169312.11499999999</v>
      </c>
      <c r="S250" s="296">
        <f t="shared" si="176"/>
        <v>169312.11499999999</v>
      </c>
      <c r="T250" s="296">
        <f t="shared" si="176"/>
        <v>169312.11499999999</v>
      </c>
      <c r="U250" s="296">
        <f t="shared" si="176"/>
        <v>169312.11499999999</v>
      </c>
      <c r="V250" s="296">
        <f t="shared" si="176"/>
        <v>169312.11499999999</v>
      </c>
      <c r="W250" s="296">
        <f t="shared" si="176"/>
        <v>169312.11499999999</v>
      </c>
      <c r="X250" s="296">
        <f t="shared" si="176"/>
        <v>172715.2885115</v>
      </c>
      <c r="Y250" s="296">
        <f t="shared" si="176"/>
        <v>172715.2885115</v>
      </c>
      <c r="Z250" s="296">
        <f t="shared" si="176"/>
        <v>172715.2885115</v>
      </c>
      <c r="AA250" s="296">
        <f t="shared" si="176"/>
        <v>172715.2885115</v>
      </c>
      <c r="AB250" s="296">
        <f t="shared" si="176"/>
        <v>172715.2885115</v>
      </c>
      <c r="AC250" s="296">
        <f t="shared" si="176"/>
        <v>172715.2885115</v>
      </c>
      <c r="AD250" s="296">
        <f t="shared" si="176"/>
        <v>172715.2885115</v>
      </c>
      <c r="AE250" s="296">
        <f t="shared" si="176"/>
        <v>172715.2885115</v>
      </c>
      <c r="AF250" s="296">
        <f t="shared" si="176"/>
        <v>172715.2885115</v>
      </c>
      <c r="AG250" s="296">
        <f t="shared" si="176"/>
        <v>172715.2885115</v>
      </c>
      <c r="AH250" s="296">
        <f t="shared" si="176"/>
        <v>172715.2885115</v>
      </c>
      <c r="AI250" s="296">
        <f t="shared" si="176"/>
        <v>172715.2885115</v>
      </c>
      <c r="AJ250" s="296">
        <f t="shared" si="176"/>
        <v>176186.86581058116</v>
      </c>
      <c r="AK250" s="296">
        <f t="shared" si="176"/>
        <v>176186.86581058116</v>
      </c>
      <c r="AL250" s="296">
        <f t="shared" si="176"/>
        <v>176186.86581058116</v>
      </c>
      <c r="AM250" s="296">
        <f t="shared" si="176"/>
        <v>176186.86581058116</v>
      </c>
      <c r="AN250" s="296">
        <f t="shared" si="176"/>
        <v>176186.86581058116</v>
      </c>
      <c r="AO250" s="296">
        <f t="shared" si="176"/>
        <v>176186.86581058116</v>
      </c>
      <c r="AP250" s="296">
        <f t="shared" si="176"/>
        <v>176186.86581058116</v>
      </c>
      <c r="AQ250" s="296">
        <f t="shared" si="176"/>
        <v>176186.86581058116</v>
      </c>
      <c r="AR250" s="296">
        <f t="shared" ref="AR250:BS250" si="177">SUM(AR251:AR260)</f>
        <v>176186.86581058116</v>
      </c>
      <c r="AS250" s="296">
        <f t="shared" si="177"/>
        <v>176186.86581058116</v>
      </c>
      <c r="AT250" s="296">
        <f t="shared" si="177"/>
        <v>176186.86581058116</v>
      </c>
      <c r="AU250" s="296">
        <f t="shared" si="177"/>
        <v>176186.86581058116</v>
      </c>
      <c r="AV250" s="296">
        <f t="shared" si="177"/>
        <v>0</v>
      </c>
      <c r="AW250" s="296">
        <f t="shared" si="177"/>
        <v>0</v>
      </c>
      <c r="AX250" s="296">
        <f t="shared" si="177"/>
        <v>0</v>
      </c>
      <c r="AY250" s="296">
        <f t="shared" si="177"/>
        <v>0</v>
      </c>
      <c r="AZ250" s="296">
        <f t="shared" si="177"/>
        <v>0</v>
      </c>
      <c r="BA250" s="296">
        <f t="shared" si="177"/>
        <v>0</v>
      </c>
      <c r="BB250" s="296">
        <f t="shared" si="177"/>
        <v>0</v>
      </c>
      <c r="BC250" s="296">
        <f t="shared" si="177"/>
        <v>0</v>
      </c>
      <c r="BD250" s="296">
        <f t="shared" si="177"/>
        <v>0</v>
      </c>
      <c r="BE250" s="296">
        <f t="shared" si="177"/>
        <v>0</v>
      </c>
      <c r="BF250" s="296">
        <f t="shared" si="177"/>
        <v>0</v>
      </c>
      <c r="BG250" s="296">
        <f t="shared" si="177"/>
        <v>0</v>
      </c>
      <c r="BH250" s="296">
        <f t="shared" si="177"/>
        <v>0</v>
      </c>
      <c r="BI250" s="296">
        <f t="shared" si="177"/>
        <v>0</v>
      </c>
      <c r="BJ250" s="296">
        <f t="shared" si="177"/>
        <v>0</v>
      </c>
      <c r="BK250" s="296">
        <f t="shared" si="177"/>
        <v>0</v>
      </c>
      <c r="BL250" s="296">
        <f t="shared" si="177"/>
        <v>0</v>
      </c>
      <c r="BM250" s="296">
        <f t="shared" si="177"/>
        <v>0</v>
      </c>
      <c r="BN250" s="296">
        <f t="shared" si="177"/>
        <v>0</v>
      </c>
      <c r="BO250" s="296">
        <f t="shared" si="177"/>
        <v>0</v>
      </c>
      <c r="BP250" s="296">
        <f t="shared" si="177"/>
        <v>0</v>
      </c>
      <c r="BQ250" s="296">
        <f t="shared" si="177"/>
        <v>0</v>
      </c>
      <c r="BR250" s="296">
        <f t="shared" si="177"/>
        <v>0</v>
      </c>
      <c r="BS250" s="296">
        <f t="shared" si="177"/>
        <v>0</v>
      </c>
    </row>
    <row r="251" spans="2:73" s="80" customFormat="1" outlineLevel="2">
      <c r="B251" s="368" t="str">
        <f t="shared" ref="B251:C260" si="178">B240</f>
        <v>O&amp;N UC-7.5-Item #1</v>
      </c>
      <c r="C251" s="368" t="str">
        <f t="shared" si="178"/>
        <v>Reduction of maintenance and repairs of park assets - non staff related</v>
      </c>
      <c r="D251"/>
      <c r="E251" s="297">
        <f t="shared" si="167"/>
        <v>824756.89262400009</v>
      </c>
      <c r="F251" s="297">
        <f t="shared" si="168"/>
        <v>201600</v>
      </c>
      <c r="G251" s="297">
        <f t="shared" si="169"/>
        <v>308478.24000000011</v>
      </c>
      <c r="H251" s="297">
        <f t="shared" si="170"/>
        <v>314678.65262400004</v>
      </c>
      <c r="I251" s="297">
        <f t="shared" si="171"/>
        <v>0</v>
      </c>
      <c r="J251" s="297">
        <f t="shared" si="172"/>
        <v>0</v>
      </c>
      <c r="K251"/>
      <c r="L251" s="297">
        <f>L240*(1+'7. INPUT O&amp;N UC'!$T459)*(1+'7. INPUT O&amp;N UC'!$U459)</f>
        <v>0</v>
      </c>
      <c r="M251" s="297">
        <f>M240*(1+'7. INPUT O&amp;N UC'!$T459)*(1+'7. INPUT O&amp;N UC'!$U459)</f>
        <v>0</v>
      </c>
      <c r="N251" s="297">
        <f>N240*(1+'7. INPUT O&amp;N UC'!$T459)*(1+'7. INPUT O&amp;N UC'!$U459)</f>
        <v>0</v>
      </c>
      <c r="O251" s="297">
        <f>O240*(1+'7. INPUT O&amp;N UC'!$T459)*(1+'7. INPUT O&amp;N UC'!$U459)</f>
        <v>0</v>
      </c>
      <c r="P251" s="297">
        <f>P240*(1+'7. INPUT O&amp;N UC'!$T459)*(1+'7. INPUT O&amp;N UC'!$U459)</f>
        <v>25200</v>
      </c>
      <c r="Q251" s="297">
        <f>Q240*(1+'7. INPUT O&amp;N UC'!$T459)*(1+'7. INPUT O&amp;N UC'!$U459)</f>
        <v>25200</v>
      </c>
      <c r="R251" s="297">
        <f>R240*(1+'7. INPUT O&amp;N UC'!$T459)*(1+'7. INPUT O&amp;N UC'!$U459)</f>
        <v>25200</v>
      </c>
      <c r="S251" s="297">
        <f>S240*(1+'7. INPUT O&amp;N UC'!$T459)*(1+'7. INPUT O&amp;N UC'!$U459)</f>
        <v>25200</v>
      </c>
      <c r="T251" s="297">
        <f>T240*(1+'7. INPUT O&amp;N UC'!$T459)*(1+'7. INPUT O&amp;N UC'!$U459)</f>
        <v>25200</v>
      </c>
      <c r="U251" s="297">
        <f>U240*(1+'7. INPUT O&amp;N UC'!$T459)*(1+'7. INPUT O&amp;N UC'!$U459)</f>
        <v>25200</v>
      </c>
      <c r="V251" s="297">
        <f>V240*(1+'7. INPUT O&amp;N UC'!$T459)*(1+'7. INPUT O&amp;N UC'!$U459)</f>
        <v>25200</v>
      </c>
      <c r="W251" s="297">
        <f>W240*(1+'7. INPUT O&amp;N UC'!$T459)*(1+'7. INPUT O&amp;N UC'!$U459)</f>
        <v>25200</v>
      </c>
      <c r="X251" s="297">
        <f>X240*(1+'7. INPUT O&amp;N UC'!$T459)*(1+'7. INPUT O&amp;N UC'!$U459)</f>
        <v>25706.520000000004</v>
      </c>
      <c r="Y251" s="297">
        <f>Y240*(1+'7. INPUT O&amp;N UC'!$T459)*(1+'7. INPUT O&amp;N UC'!$U459)</f>
        <v>25706.520000000004</v>
      </c>
      <c r="Z251" s="297">
        <f>Z240*(1+'7. INPUT O&amp;N UC'!$T459)*(1+'7. INPUT O&amp;N UC'!$U459)</f>
        <v>25706.520000000004</v>
      </c>
      <c r="AA251" s="297">
        <f>AA240*(1+'7. INPUT O&amp;N UC'!$T459)*(1+'7. INPUT O&amp;N UC'!$U459)</f>
        <v>25706.520000000004</v>
      </c>
      <c r="AB251" s="297">
        <f>AB240*(1+'7. INPUT O&amp;N UC'!$T459)*(1+'7. INPUT O&amp;N UC'!$U459)</f>
        <v>25706.520000000004</v>
      </c>
      <c r="AC251" s="297">
        <f>AC240*(1+'7. INPUT O&amp;N UC'!$T459)*(1+'7. INPUT O&amp;N UC'!$U459)</f>
        <v>25706.520000000004</v>
      </c>
      <c r="AD251" s="297">
        <f>AD240*(1+'7. INPUT O&amp;N UC'!$T459)*(1+'7. INPUT O&amp;N UC'!$U459)</f>
        <v>25706.520000000004</v>
      </c>
      <c r="AE251" s="297">
        <f>AE240*(1+'7. INPUT O&amp;N UC'!$T459)*(1+'7. INPUT O&amp;N UC'!$U459)</f>
        <v>25706.520000000004</v>
      </c>
      <c r="AF251" s="297">
        <f>AF240*(1+'7. INPUT O&amp;N UC'!$T459)*(1+'7. INPUT O&amp;N UC'!$U459)</f>
        <v>25706.520000000004</v>
      </c>
      <c r="AG251" s="297">
        <f>AG240*(1+'7. INPUT O&amp;N UC'!$T459)*(1+'7. INPUT O&amp;N UC'!$U459)</f>
        <v>25706.520000000004</v>
      </c>
      <c r="AH251" s="297">
        <f>AH240*(1+'7. INPUT O&amp;N UC'!$T459)*(1+'7. INPUT O&amp;N UC'!$U459)</f>
        <v>25706.520000000004</v>
      </c>
      <c r="AI251" s="297">
        <f>AI240*(1+'7. INPUT O&amp;N UC'!$T459)*(1+'7. INPUT O&amp;N UC'!$U459)</f>
        <v>25706.520000000004</v>
      </c>
      <c r="AJ251" s="297">
        <f>AJ240*(1+'7. INPUT O&amp;N UC'!$T459)*(1+'7. INPUT O&amp;N UC'!$U459)</f>
        <v>26223.221052000001</v>
      </c>
      <c r="AK251" s="297">
        <f>AK240*(1+'7. INPUT O&amp;N UC'!$T459)*(1+'7. INPUT O&amp;N UC'!$U459)</f>
        <v>26223.221052000001</v>
      </c>
      <c r="AL251" s="297">
        <f>AL240*(1+'7. INPUT O&amp;N UC'!$T459)*(1+'7. INPUT O&amp;N UC'!$U459)</f>
        <v>26223.221052000001</v>
      </c>
      <c r="AM251" s="297">
        <f>AM240*(1+'7. INPUT O&amp;N UC'!$T459)*(1+'7. INPUT O&amp;N UC'!$U459)</f>
        <v>26223.221052000001</v>
      </c>
      <c r="AN251" s="297">
        <f>AN240*(1+'7. INPUT O&amp;N UC'!$T459)*(1+'7. INPUT O&amp;N UC'!$U459)</f>
        <v>26223.221052000001</v>
      </c>
      <c r="AO251" s="297">
        <f>AO240*(1+'7. INPUT O&amp;N UC'!$T459)*(1+'7. INPUT O&amp;N UC'!$U459)</f>
        <v>26223.221052000001</v>
      </c>
      <c r="AP251" s="297">
        <f>AP240*(1+'7. INPUT O&amp;N UC'!$T459)*(1+'7. INPUT O&amp;N UC'!$U459)</f>
        <v>26223.221052000001</v>
      </c>
      <c r="AQ251" s="297">
        <f>AQ240*(1+'7. INPUT O&amp;N UC'!$T459)*(1+'7. INPUT O&amp;N UC'!$U459)</f>
        <v>26223.221052000001</v>
      </c>
      <c r="AR251" s="297">
        <f>AR240*(1+'7. INPUT O&amp;N UC'!$T459)*(1+'7. INPUT O&amp;N UC'!$U459)</f>
        <v>26223.221052000001</v>
      </c>
      <c r="AS251" s="297">
        <f>AS240*(1+'7. INPUT O&amp;N UC'!$T459)*(1+'7. INPUT O&amp;N UC'!$U459)</f>
        <v>26223.221052000001</v>
      </c>
      <c r="AT251" s="297">
        <f>AT240*(1+'7. INPUT O&amp;N UC'!$T459)*(1+'7. INPUT O&amp;N UC'!$U459)</f>
        <v>26223.221052000001</v>
      </c>
      <c r="AU251" s="297">
        <f>AU240*(1+'7. INPUT O&amp;N UC'!$T459)*(1+'7. INPUT O&amp;N UC'!$U459)</f>
        <v>26223.221052000001</v>
      </c>
      <c r="AV251" s="297">
        <f>AV240*(1+'7. INPUT O&amp;N UC'!$T459)*(1+'7. INPUT O&amp;N UC'!$U459)</f>
        <v>0</v>
      </c>
      <c r="AW251" s="297">
        <f>AW240*(1+'7. INPUT O&amp;N UC'!$T459)*(1+'7. INPUT O&amp;N UC'!$U459)</f>
        <v>0</v>
      </c>
      <c r="AX251" s="297">
        <f>AX240*(1+'7. INPUT O&amp;N UC'!$T459)*(1+'7. INPUT O&amp;N UC'!$U459)</f>
        <v>0</v>
      </c>
      <c r="AY251" s="297">
        <f>AY240*(1+'7. INPUT O&amp;N UC'!$T459)*(1+'7. INPUT O&amp;N UC'!$U459)</f>
        <v>0</v>
      </c>
      <c r="AZ251" s="297">
        <f>AZ240*(1+'7. INPUT O&amp;N UC'!$T459)*(1+'7. INPUT O&amp;N UC'!$U459)</f>
        <v>0</v>
      </c>
      <c r="BA251" s="297">
        <f>BA240*(1+'7. INPUT O&amp;N UC'!$T459)*(1+'7. INPUT O&amp;N UC'!$U459)</f>
        <v>0</v>
      </c>
      <c r="BB251" s="297">
        <f>BB240*(1+'7. INPUT O&amp;N UC'!$T459)*(1+'7. INPUT O&amp;N UC'!$U459)</f>
        <v>0</v>
      </c>
      <c r="BC251" s="297">
        <f>BC240*(1+'7. INPUT O&amp;N UC'!$T459)*(1+'7. INPUT O&amp;N UC'!$U459)</f>
        <v>0</v>
      </c>
      <c r="BD251" s="297">
        <f>BD240*(1+'7. INPUT O&amp;N UC'!$T459)*(1+'7. INPUT O&amp;N UC'!$U459)</f>
        <v>0</v>
      </c>
      <c r="BE251" s="297">
        <f>BE240*(1+'7. INPUT O&amp;N UC'!$T459)*(1+'7. INPUT O&amp;N UC'!$U459)</f>
        <v>0</v>
      </c>
      <c r="BF251" s="297">
        <f>BF240*(1+'7. INPUT O&amp;N UC'!$T459)*(1+'7. INPUT O&amp;N UC'!$U459)</f>
        <v>0</v>
      </c>
      <c r="BG251" s="297">
        <f>BG240*(1+'7. INPUT O&amp;N UC'!$T459)*(1+'7. INPUT O&amp;N UC'!$U459)</f>
        <v>0</v>
      </c>
      <c r="BH251" s="297">
        <f>BH240*(1+'7. INPUT O&amp;N UC'!$T459)*(1+'7. INPUT O&amp;N UC'!$U459)</f>
        <v>0</v>
      </c>
      <c r="BI251" s="297">
        <f>BI240*(1+'7. INPUT O&amp;N UC'!$T459)*(1+'7. INPUT O&amp;N UC'!$U459)</f>
        <v>0</v>
      </c>
      <c r="BJ251" s="297">
        <f>BJ240*(1+'7. INPUT O&amp;N UC'!$T459)*(1+'7. INPUT O&amp;N UC'!$U459)</f>
        <v>0</v>
      </c>
      <c r="BK251" s="297">
        <f>BK240*(1+'7. INPUT O&amp;N UC'!$T459)*(1+'7. INPUT O&amp;N UC'!$U459)</f>
        <v>0</v>
      </c>
      <c r="BL251" s="297">
        <f>BL240*(1+'7. INPUT O&amp;N UC'!$T459)*(1+'7. INPUT O&amp;N UC'!$U459)</f>
        <v>0</v>
      </c>
      <c r="BM251" s="297">
        <f>BM240*(1+'7. INPUT O&amp;N UC'!$T459)*(1+'7. INPUT O&amp;N UC'!$U459)</f>
        <v>0</v>
      </c>
      <c r="BN251" s="297">
        <f>BN240*(1+'7. INPUT O&amp;N UC'!$T459)*(1+'7. INPUT O&amp;N UC'!$U459)</f>
        <v>0</v>
      </c>
      <c r="BO251" s="297">
        <f>BO240*(1+'7. INPUT O&amp;N UC'!$T459)*(1+'7. INPUT O&amp;N UC'!$U459)</f>
        <v>0</v>
      </c>
      <c r="BP251" s="297">
        <f>BP240*(1+'7. INPUT O&amp;N UC'!$T459)*(1+'7. INPUT O&amp;N UC'!$U459)</f>
        <v>0</v>
      </c>
      <c r="BQ251" s="297">
        <f>BQ240*(1+'7. INPUT O&amp;N UC'!$T459)*(1+'7. INPUT O&amp;N UC'!$U459)</f>
        <v>0</v>
      </c>
      <c r="BR251" s="297">
        <f>BR240*(1+'7. INPUT O&amp;N UC'!$T459)*(1+'7. INPUT O&amp;N UC'!$U459)</f>
        <v>0</v>
      </c>
      <c r="BS251" s="297">
        <f>BS240*(1+'7. INPUT O&amp;N UC'!$T459)*(1+'7. INPUT O&amp;N UC'!$U459)</f>
        <v>0</v>
      </c>
    </row>
    <row r="252" spans="2:73" s="80" customFormat="1" outlineLevel="2">
      <c r="B252" s="368" t="str">
        <f t="shared" si="178"/>
        <v>O&amp;N UC-7.5-Item #2</v>
      </c>
      <c r="C252" s="368" t="str">
        <f t="shared" si="178"/>
        <v xml:space="preserve">Reduction of cost of park assets' operations staff </v>
      </c>
      <c r="D252"/>
      <c r="E252" s="297">
        <f t="shared" si="167"/>
        <v>4712896.5292800004</v>
      </c>
      <c r="F252" s="297">
        <f t="shared" si="168"/>
        <v>1152000</v>
      </c>
      <c r="G252" s="297">
        <f t="shared" si="169"/>
        <v>1762732.7999999996</v>
      </c>
      <c r="H252" s="297">
        <f t="shared" si="170"/>
        <v>1798163.7292800003</v>
      </c>
      <c r="I252" s="297">
        <f t="shared" si="171"/>
        <v>0</v>
      </c>
      <c r="J252" s="297">
        <f t="shared" si="172"/>
        <v>0</v>
      </c>
      <c r="K252"/>
      <c r="L252" s="297">
        <f>L241*(1+'7. INPUT O&amp;N UC'!$T460)*(1+'7. INPUT O&amp;N UC'!$U460)</f>
        <v>0</v>
      </c>
      <c r="M252" s="297">
        <f>M241*(1+'7. INPUT O&amp;N UC'!$T460)*(1+'7. INPUT O&amp;N UC'!$U460)</f>
        <v>0</v>
      </c>
      <c r="N252" s="297">
        <f>N241*(1+'7. INPUT O&amp;N UC'!$T460)*(1+'7. INPUT O&amp;N UC'!$U460)</f>
        <v>0</v>
      </c>
      <c r="O252" s="297">
        <f>O241*(1+'7. INPUT O&amp;N UC'!$T460)*(1+'7. INPUT O&amp;N UC'!$U460)</f>
        <v>0</v>
      </c>
      <c r="P252" s="297">
        <f>P241*(1+'7. INPUT O&amp;N UC'!$T460)*(1+'7. INPUT O&amp;N UC'!$U460)</f>
        <v>144000</v>
      </c>
      <c r="Q252" s="297">
        <f>Q241*(1+'7. INPUT O&amp;N UC'!$T460)*(1+'7. INPUT O&amp;N UC'!$U460)</f>
        <v>144000</v>
      </c>
      <c r="R252" s="297">
        <f>R241*(1+'7. INPUT O&amp;N UC'!$T460)*(1+'7. INPUT O&amp;N UC'!$U460)</f>
        <v>144000</v>
      </c>
      <c r="S252" s="297">
        <f>S241*(1+'7. INPUT O&amp;N UC'!$T460)*(1+'7. INPUT O&amp;N UC'!$U460)</f>
        <v>144000</v>
      </c>
      <c r="T252" s="297">
        <f>T241*(1+'7. INPUT O&amp;N UC'!$T460)*(1+'7. INPUT O&amp;N UC'!$U460)</f>
        <v>144000</v>
      </c>
      <c r="U252" s="297">
        <f>U241*(1+'7. INPUT O&amp;N UC'!$T460)*(1+'7. INPUT O&amp;N UC'!$U460)</f>
        <v>144000</v>
      </c>
      <c r="V252" s="297">
        <f>V241*(1+'7. INPUT O&amp;N UC'!$T460)*(1+'7. INPUT O&amp;N UC'!$U460)</f>
        <v>144000</v>
      </c>
      <c r="W252" s="297">
        <f>W241*(1+'7. INPUT O&amp;N UC'!$T460)*(1+'7. INPUT O&amp;N UC'!$U460)</f>
        <v>144000</v>
      </c>
      <c r="X252" s="297">
        <f>X241*(1+'7. INPUT O&amp;N UC'!$T460)*(1+'7. INPUT O&amp;N UC'!$U460)</f>
        <v>146894.39999999999</v>
      </c>
      <c r="Y252" s="297">
        <f>Y241*(1+'7. INPUT O&amp;N UC'!$T460)*(1+'7. INPUT O&amp;N UC'!$U460)</f>
        <v>146894.39999999999</v>
      </c>
      <c r="Z252" s="297">
        <f>Z241*(1+'7. INPUT O&amp;N UC'!$T460)*(1+'7. INPUT O&amp;N UC'!$U460)</f>
        <v>146894.39999999999</v>
      </c>
      <c r="AA252" s="297">
        <f>AA241*(1+'7. INPUT O&amp;N UC'!$T460)*(1+'7. INPUT O&amp;N UC'!$U460)</f>
        <v>146894.39999999999</v>
      </c>
      <c r="AB252" s="297">
        <f>AB241*(1+'7. INPUT O&amp;N UC'!$T460)*(1+'7. INPUT O&amp;N UC'!$U460)</f>
        <v>146894.39999999999</v>
      </c>
      <c r="AC252" s="297">
        <f>AC241*(1+'7. INPUT O&amp;N UC'!$T460)*(1+'7. INPUT O&amp;N UC'!$U460)</f>
        <v>146894.39999999999</v>
      </c>
      <c r="AD252" s="297">
        <f>AD241*(1+'7. INPUT O&amp;N UC'!$T460)*(1+'7. INPUT O&amp;N UC'!$U460)</f>
        <v>146894.39999999999</v>
      </c>
      <c r="AE252" s="297">
        <f>AE241*(1+'7. INPUT O&amp;N UC'!$T460)*(1+'7. INPUT O&amp;N UC'!$U460)</f>
        <v>146894.39999999999</v>
      </c>
      <c r="AF252" s="297">
        <f>AF241*(1+'7. INPUT O&amp;N UC'!$T460)*(1+'7. INPUT O&amp;N UC'!$U460)</f>
        <v>146894.39999999999</v>
      </c>
      <c r="AG252" s="297">
        <f>AG241*(1+'7. INPUT O&amp;N UC'!$T460)*(1+'7. INPUT O&amp;N UC'!$U460)</f>
        <v>146894.39999999999</v>
      </c>
      <c r="AH252" s="297">
        <f>AH241*(1+'7. INPUT O&amp;N UC'!$T460)*(1+'7. INPUT O&amp;N UC'!$U460)</f>
        <v>146894.39999999999</v>
      </c>
      <c r="AI252" s="297">
        <f>AI241*(1+'7. INPUT O&amp;N UC'!$T460)*(1+'7. INPUT O&amp;N UC'!$U460)</f>
        <v>146894.39999999999</v>
      </c>
      <c r="AJ252" s="297">
        <f>AJ241*(1+'7. INPUT O&amp;N UC'!$T460)*(1+'7. INPUT O&amp;N UC'!$U460)</f>
        <v>149846.97744000002</v>
      </c>
      <c r="AK252" s="297">
        <f>AK241*(1+'7. INPUT O&amp;N UC'!$T460)*(1+'7. INPUT O&amp;N UC'!$U460)</f>
        <v>149846.97744000002</v>
      </c>
      <c r="AL252" s="297">
        <f>AL241*(1+'7. INPUT O&amp;N UC'!$T460)*(1+'7. INPUT O&amp;N UC'!$U460)</f>
        <v>149846.97744000002</v>
      </c>
      <c r="AM252" s="297">
        <f>AM241*(1+'7. INPUT O&amp;N UC'!$T460)*(1+'7. INPUT O&amp;N UC'!$U460)</f>
        <v>149846.97744000002</v>
      </c>
      <c r="AN252" s="297">
        <f>AN241*(1+'7. INPUT O&amp;N UC'!$T460)*(1+'7. INPUT O&amp;N UC'!$U460)</f>
        <v>149846.97744000002</v>
      </c>
      <c r="AO252" s="297">
        <f>AO241*(1+'7. INPUT O&amp;N UC'!$T460)*(1+'7. INPUT O&amp;N UC'!$U460)</f>
        <v>149846.97744000002</v>
      </c>
      <c r="AP252" s="297">
        <f>AP241*(1+'7. INPUT O&amp;N UC'!$T460)*(1+'7. INPUT O&amp;N UC'!$U460)</f>
        <v>149846.97744000002</v>
      </c>
      <c r="AQ252" s="297">
        <f>AQ241*(1+'7. INPUT O&amp;N UC'!$T460)*(1+'7. INPUT O&amp;N UC'!$U460)</f>
        <v>149846.97744000002</v>
      </c>
      <c r="AR252" s="297">
        <f>AR241*(1+'7. INPUT O&amp;N UC'!$T460)*(1+'7. INPUT O&amp;N UC'!$U460)</f>
        <v>149846.97744000002</v>
      </c>
      <c r="AS252" s="297">
        <f>AS241*(1+'7. INPUT O&amp;N UC'!$T460)*(1+'7. INPUT O&amp;N UC'!$U460)</f>
        <v>149846.97744000002</v>
      </c>
      <c r="AT252" s="297">
        <f>AT241*(1+'7. INPUT O&amp;N UC'!$T460)*(1+'7. INPUT O&amp;N UC'!$U460)</f>
        <v>149846.97744000002</v>
      </c>
      <c r="AU252" s="297">
        <f>AU241*(1+'7. INPUT O&amp;N UC'!$T460)*(1+'7. INPUT O&amp;N UC'!$U460)</f>
        <v>149846.97744000002</v>
      </c>
      <c r="AV252" s="297">
        <f>AV241*(1+'7. INPUT O&amp;N UC'!$T460)*(1+'7. INPUT O&amp;N UC'!$U460)</f>
        <v>0</v>
      </c>
      <c r="AW252" s="297">
        <f>AW241*(1+'7. INPUT O&amp;N UC'!$T460)*(1+'7. INPUT O&amp;N UC'!$U460)</f>
        <v>0</v>
      </c>
      <c r="AX252" s="297">
        <f>AX241*(1+'7. INPUT O&amp;N UC'!$T460)*(1+'7. INPUT O&amp;N UC'!$U460)</f>
        <v>0</v>
      </c>
      <c r="AY252" s="297">
        <f>AY241*(1+'7. INPUT O&amp;N UC'!$T460)*(1+'7. INPUT O&amp;N UC'!$U460)</f>
        <v>0</v>
      </c>
      <c r="AZ252" s="297">
        <f>AZ241*(1+'7. INPUT O&amp;N UC'!$T460)*(1+'7. INPUT O&amp;N UC'!$U460)</f>
        <v>0</v>
      </c>
      <c r="BA252" s="297">
        <f>BA241*(1+'7. INPUT O&amp;N UC'!$T460)*(1+'7. INPUT O&amp;N UC'!$U460)</f>
        <v>0</v>
      </c>
      <c r="BB252" s="297">
        <f>BB241*(1+'7. INPUT O&amp;N UC'!$T460)*(1+'7. INPUT O&amp;N UC'!$U460)</f>
        <v>0</v>
      </c>
      <c r="BC252" s="297">
        <f>BC241*(1+'7. INPUT O&amp;N UC'!$T460)*(1+'7. INPUT O&amp;N UC'!$U460)</f>
        <v>0</v>
      </c>
      <c r="BD252" s="297">
        <f>BD241*(1+'7. INPUT O&amp;N UC'!$T460)*(1+'7. INPUT O&amp;N UC'!$U460)</f>
        <v>0</v>
      </c>
      <c r="BE252" s="297">
        <f>BE241*(1+'7. INPUT O&amp;N UC'!$T460)*(1+'7. INPUT O&amp;N UC'!$U460)</f>
        <v>0</v>
      </c>
      <c r="BF252" s="297">
        <f>BF241*(1+'7. INPUT O&amp;N UC'!$T460)*(1+'7. INPUT O&amp;N UC'!$U460)</f>
        <v>0</v>
      </c>
      <c r="BG252" s="297">
        <f>BG241*(1+'7. INPUT O&amp;N UC'!$T460)*(1+'7. INPUT O&amp;N UC'!$U460)</f>
        <v>0</v>
      </c>
      <c r="BH252" s="297">
        <f>BH241*(1+'7. INPUT O&amp;N UC'!$T460)*(1+'7. INPUT O&amp;N UC'!$U460)</f>
        <v>0</v>
      </c>
      <c r="BI252" s="297">
        <f>BI241*(1+'7. INPUT O&amp;N UC'!$T460)*(1+'7. INPUT O&amp;N UC'!$U460)</f>
        <v>0</v>
      </c>
      <c r="BJ252" s="297">
        <f>BJ241*(1+'7. INPUT O&amp;N UC'!$T460)*(1+'7. INPUT O&amp;N UC'!$U460)</f>
        <v>0</v>
      </c>
      <c r="BK252" s="297">
        <f>BK241*(1+'7. INPUT O&amp;N UC'!$T460)*(1+'7. INPUT O&amp;N UC'!$U460)</f>
        <v>0</v>
      </c>
      <c r="BL252" s="297">
        <f>BL241*(1+'7. INPUT O&amp;N UC'!$T460)*(1+'7. INPUT O&amp;N UC'!$U460)</f>
        <v>0</v>
      </c>
      <c r="BM252" s="297">
        <f>BM241*(1+'7. INPUT O&amp;N UC'!$T460)*(1+'7. INPUT O&amp;N UC'!$U460)</f>
        <v>0</v>
      </c>
      <c r="BN252" s="297">
        <f>BN241*(1+'7. INPUT O&amp;N UC'!$T460)*(1+'7. INPUT O&amp;N UC'!$U460)</f>
        <v>0</v>
      </c>
      <c r="BO252" s="297">
        <f>BO241*(1+'7. INPUT O&amp;N UC'!$T460)*(1+'7. INPUT O&amp;N UC'!$U460)</f>
        <v>0</v>
      </c>
      <c r="BP252" s="297">
        <f>BP241*(1+'7. INPUT O&amp;N UC'!$T460)*(1+'7. INPUT O&amp;N UC'!$U460)</f>
        <v>0</v>
      </c>
      <c r="BQ252" s="297">
        <f>BQ241*(1+'7. INPUT O&amp;N UC'!$T460)*(1+'7. INPUT O&amp;N UC'!$U460)</f>
        <v>0</v>
      </c>
      <c r="BR252" s="297">
        <f>BR241*(1+'7. INPUT O&amp;N UC'!$T460)*(1+'7. INPUT O&amp;N UC'!$U460)</f>
        <v>0</v>
      </c>
      <c r="BS252" s="297">
        <f>BS241*(1+'7. INPUT O&amp;N UC'!$T460)*(1+'7. INPUT O&amp;N UC'!$U460)</f>
        <v>0</v>
      </c>
    </row>
    <row r="253" spans="2:73" s="80" customFormat="1" outlineLevel="2">
      <c r="B253" s="368" t="str">
        <f t="shared" si="178"/>
        <v>O&amp;N UC-7.5-Item #3</v>
      </c>
      <c r="C253" s="368" t="str">
        <f t="shared" si="178"/>
        <v>Reduction of electricty consumption of outdoor lighting in park assets consumption per lamp post in park assets</v>
      </c>
      <c r="D253"/>
      <c r="E253" s="297">
        <f t="shared" si="167"/>
        <v>3669.3499609738001</v>
      </c>
      <c r="F253" s="297">
        <f t="shared" si="168"/>
        <v>896.92</v>
      </c>
      <c r="G253" s="297">
        <f t="shared" si="169"/>
        <v>1372.4221379999999</v>
      </c>
      <c r="H253" s="297">
        <f t="shared" si="170"/>
        <v>1400.0078229738001</v>
      </c>
      <c r="I253" s="297">
        <f t="shared" si="171"/>
        <v>0</v>
      </c>
      <c r="J253" s="297">
        <f t="shared" si="172"/>
        <v>0</v>
      </c>
      <c r="K253"/>
      <c r="L253" s="297">
        <f>L242*(1+'7. INPUT O&amp;N UC'!$T461)*(1+'7. INPUT O&amp;N UC'!$U461)</f>
        <v>0</v>
      </c>
      <c r="M253" s="297">
        <f>M242*(1+'7. INPUT O&amp;N UC'!$T461)*(1+'7. INPUT O&amp;N UC'!$U461)</f>
        <v>0</v>
      </c>
      <c r="N253" s="297">
        <f>N242*(1+'7. INPUT O&amp;N UC'!$T461)*(1+'7. INPUT O&amp;N UC'!$U461)</f>
        <v>0</v>
      </c>
      <c r="O253" s="297">
        <f>O242*(1+'7. INPUT O&amp;N UC'!$T461)*(1+'7. INPUT O&amp;N UC'!$U461)</f>
        <v>0</v>
      </c>
      <c r="P253" s="297">
        <f>P242*(1+'7. INPUT O&amp;N UC'!$T461)*(1+'7. INPUT O&amp;N UC'!$U461)</f>
        <v>112.11499999999998</v>
      </c>
      <c r="Q253" s="297">
        <f>Q242*(1+'7. INPUT O&amp;N UC'!$T461)*(1+'7. INPUT O&amp;N UC'!$U461)</f>
        <v>112.11499999999998</v>
      </c>
      <c r="R253" s="297">
        <f>R242*(1+'7. INPUT O&amp;N UC'!$T461)*(1+'7. INPUT O&amp;N UC'!$U461)</f>
        <v>112.11499999999998</v>
      </c>
      <c r="S253" s="297">
        <f>S242*(1+'7. INPUT O&amp;N UC'!$T461)*(1+'7. INPUT O&amp;N UC'!$U461)</f>
        <v>112.11499999999998</v>
      </c>
      <c r="T253" s="297">
        <f>T242*(1+'7. INPUT O&amp;N UC'!$T461)*(1+'7. INPUT O&amp;N UC'!$U461)</f>
        <v>112.11499999999998</v>
      </c>
      <c r="U253" s="297">
        <f>U242*(1+'7. INPUT O&amp;N UC'!$T461)*(1+'7. INPUT O&amp;N UC'!$U461)</f>
        <v>112.11499999999998</v>
      </c>
      <c r="V253" s="297">
        <f>V242*(1+'7. INPUT O&amp;N UC'!$T461)*(1+'7. INPUT O&amp;N UC'!$U461)</f>
        <v>112.11499999999998</v>
      </c>
      <c r="W253" s="297">
        <f>W242*(1+'7. INPUT O&amp;N UC'!$T461)*(1+'7. INPUT O&amp;N UC'!$U461)</f>
        <v>112.11499999999998</v>
      </c>
      <c r="X253" s="297">
        <f>X242*(1+'7. INPUT O&amp;N UC'!$T461)*(1+'7. INPUT O&amp;N UC'!$U461)</f>
        <v>114.36851149999998</v>
      </c>
      <c r="Y253" s="297">
        <f>Y242*(1+'7. INPUT O&amp;N UC'!$T461)*(1+'7. INPUT O&amp;N UC'!$U461)</f>
        <v>114.36851149999998</v>
      </c>
      <c r="Z253" s="297">
        <f>Z242*(1+'7. INPUT O&amp;N UC'!$T461)*(1+'7. INPUT O&amp;N UC'!$U461)</f>
        <v>114.36851149999998</v>
      </c>
      <c r="AA253" s="297">
        <f>AA242*(1+'7. INPUT O&amp;N UC'!$T461)*(1+'7. INPUT O&amp;N UC'!$U461)</f>
        <v>114.36851149999998</v>
      </c>
      <c r="AB253" s="297">
        <f>AB242*(1+'7. INPUT O&amp;N UC'!$T461)*(1+'7. INPUT O&amp;N UC'!$U461)</f>
        <v>114.36851149999998</v>
      </c>
      <c r="AC253" s="297">
        <f>AC242*(1+'7. INPUT O&amp;N UC'!$T461)*(1+'7. INPUT O&amp;N UC'!$U461)</f>
        <v>114.36851149999998</v>
      </c>
      <c r="AD253" s="297">
        <f>AD242*(1+'7. INPUT O&amp;N UC'!$T461)*(1+'7. INPUT O&amp;N UC'!$U461)</f>
        <v>114.36851149999998</v>
      </c>
      <c r="AE253" s="297">
        <f>AE242*(1+'7. INPUT O&amp;N UC'!$T461)*(1+'7. INPUT O&amp;N UC'!$U461)</f>
        <v>114.36851149999998</v>
      </c>
      <c r="AF253" s="297">
        <f>AF242*(1+'7. INPUT O&amp;N UC'!$T461)*(1+'7. INPUT O&amp;N UC'!$U461)</f>
        <v>114.36851149999998</v>
      </c>
      <c r="AG253" s="297">
        <f>AG242*(1+'7. INPUT O&amp;N UC'!$T461)*(1+'7. INPUT O&amp;N UC'!$U461)</f>
        <v>114.36851149999998</v>
      </c>
      <c r="AH253" s="297">
        <f>AH242*(1+'7. INPUT O&amp;N UC'!$T461)*(1+'7. INPUT O&amp;N UC'!$U461)</f>
        <v>114.36851149999998</v>
      </c>
      <c r="AI253" s="297">
        <f>AI242*(1+'7. INPUT O&amp;N UC'!$T461)*(1+'7. INPUT O&amp;N UC'!$U461)</f>
        <v>114.36851149999998</v>
      </c>
      <c r="AJ253" s="297">
        <f>AJ242*(1+'7. INPUT O&amp;N UC'!$T461)*(1+'7. INPUT O&amp;N UC'!$U461)</f>
        <v>116.66731858114998</v>
      </c>
      <c r="AK253" s="297">
        <f>AK242*(1+'7. INPUT O&amp;N UC'!$T461)*(1+'7. INPUT O&amp;N UC'!$U461)</f>
        <v>116.66731858114998</v>
      </c>
      <c r="AL253" s="297">
        <f>AL242*(1+'7. INPUT O&amp;N UC'!$T461)*(1+'7. INPUT O&amp;N UC'!$U461)</f>
        <v>116.66731858114998</v>
      </c>
      <c r="AM253" s="297">
        <f>AM242*(1+'7. INPUT O&amp;N UC'!$T461)*(1+'7. INPUT O&amp;N UC'!$U461)</f>
        <v>116.66731858114998</v>
      </c>
      <c r="AN253" s="297">
        <f>AN242*(1+'7. INPUT O&amp;N UC'!$T461)*(1+'7. INPUT O&amp;N UC'!$U461)</f>
        <v>116.66731858114998</v>
      </c>
      <c r="AO253" s="297">
        <f>AO242*(1+'7. INPUT O&amp;N UC'!$T461)*(1+'7. INPUT O&amp;N UC'!$U461)</f>
        <v>116.66731858114998</v>
      </c>
      <c r="AP253" s="297">
        <f>AP242*(1+'7. INPUT O&amp;N UC'!$T461)*(1+'7. INPUT O&amp;N UC'!$U461)</f>
        <v>116.66731858114998</v>
      </c>
      <c r="AQ253" s="297">
        <f>AQ242*(1+'7. INPUT O&amp;N UC'!$T461)*(1+'7. INPUT O&amp;N UC'!$U461)</f>
        <v>116.66731858114998</v>
      </c>
      <c r="AR253" s="297">
        <f>AR242*(1+'7. INPUT O&amp;N UC'!$T461)*(1+'7. INPUT O&amp;N UC'!$U461)</f>
        <v>116.66731858114998</v>
      </c>
      <c r="AS253" s="297">
        <f>AS242*(1+'7. INPUT O&amp;N UC'!$T461)*(1+'7. INPUT O&amp;N UC'!$U461)</f>
        <v>116.66731858114998</v>
      </c>
      <c r="AT253" s="297">
        <f>AT242*(1+'7. INPUT O&amp;N UC'!$T461)*(1+'7. INPUT O&amp;N UC'!$U461)</f>
        <v>116.66731858114998</v>
      </c>
      <c r="AU253" s="297">
        <f>AU242*(1+'7. INPUT O&amp;N UC'!$T461)*(1+'7. INPUT O&amp;N UC'!$U461)</f>
        <v>116.66731858114998</v>
      </c>
      <c r="AV253" s="297">
        <f>AV242*(1+'7. INPUT O&amp;N UC'!$T461)*(1+'7. INPUT O&amp;N UC'!$U461)</f>
        <v>0</v>
      </c>
      <c r="AW253" s="297">
        <f>AW242*(1+'7. INPUT O&amp;N UC'!$T461)*(1+'7. INPUT O&amp;N UC'!$U461)</f>
        <v>0</v>
      </c>
      <c r="AX253" s="297">
        <f>AX242*(1+'7. INPUT O&amp;N UC'!$T461)*(1+'7. INPUT O&amp;N UC'!$U461)</f>
        <v>0</v>
      </c>
      <c r="AY253" s="297">
        <f>AY242*(1+'7. INPUT O&amp;N UC'!$T461)*(1+'7. INPUT O&amp;N UC'!$U461)</f>
        <v>0</v>
      </c>
      <c r="AZ253" s="297">
        <f>AZ242*(1+'7. INPUT O&amp;N UC'!$T461)*(1+'7. INPUT O&amp;N UC'!$U461)</f>
        <v>0</v>
      </c>
      <c r="BA253" s="297">
        <f>BA242*(1+'7. INPUT O&amp;N UC'!$T461)*(1+'7. INPUT O&amp;N UC'!$U461)</f>
        <v>0</v>
      </c>
      <c r="BB253" s="297">
        <f>BB242*(1+'7. INPUT O&amp;N UC'!$T461)*(1+'7. INPUT O&amp;N UC'!$U461)</f>
        <v>0</v>
      </c>
      <c r="BC253" s="297">
        <f>BC242*(1+'7. INPUT O&amp;N UC'!$T461)*(1+'7. INPUT O&amp;N UC'!$U461)</f>
        <v>0</v>
      </c>
      <c r="BD253" s="297">
        <f>BD242*(1+'7. INPUT O&amp;N UC'!$T461)*(1+'7. INPUT O&amp;N UC'!$U461)</f>
        <v>0</v>
      </c>
      <c r="BE253" s="297">
        <f>BE242*(1+'7. INPUT O&amp;N UC'!$T461)*(1+'7. INPUT O&amp;N UC'!$U461)</f>
        <v>0</v>
      </c>
      <c r="BF253" s="297">
        <f>BF242*(1+'7. INPUT O&amp;N UC'!$T461)*(1+'7. INPUT O&amp;N UC'!$U461)</f>
        <v>0</v>
      </c>
      <c r="BG253" s="297">
        <f>BG242*(1+'7. INPUT O&amp;N UC'!$T461)*(1+'7. INPUT O&amp;N UC'!$U461)</f>
        <v>0</v>
      </c>
      <c r="BH253" s="297">
        <f>BH242*(1+'7. INPUT O&amp;N UC'!$T461)*(1+'7. INPUT O&amp;N UC'!$U461)</f>
        <v>0</v>
      </c>
      <c r="BI253" s="297">
        <f>BI242*(1+'7. INPUT O&amp;N UC'!$T461)*(1+'7. INPUT O&amp;N UC'!$U461)</f>
        <v>0</v>
      </c>
      <c r="BJ253" s="297">
        <f>BJ242*(1+'7. INPUT O&amp;N UC'!$T461)*(1+'7. INPUT O&amp;N UC'!$U461)</f>
        <v>0</v>
      </c>
      <c r="BK253" s="297">
        <f>BK242*(1+'7. INPUT O&amp;N UC'!$T461)*(1+'7. INPUT O&amp;N UC'!$U461)</f>
        <v>0</v>
      </c>
      <c r="BL253" s="297">
        <f>BL242*(1+'7. INPUT O&amp;N UC'!$T461)*(1+'7. INPUT O&amp;N UC'!$U461)</f>
        <v>0</v>
      </c>
      <c r="BM253" s="297">
        <f>BM242*(1+'7. INPUT O&amp;N UC'!$T461)*(1+'7. INPUT O&amp;N UC'!$U461)</f>
        <v>0</v>
      </c>
      <c r="BN253" s="297">
        <f>BN242*(1+'7. INPUT O&amp;N UC'!$T461)*(1+'7. INPUT O&amp;N UC'!$U461)</f>
        <v>0</v>
      </c>
      <c r="BO253" s="297">
        <f>BO242*(1+'7. INPUT O&amp;N UC'!$T461)*(1+'7. INPUT O&amp;N UC'!$U461)</f>
        <v>0</v>
      </c>
      <c r="BP253" s="297">
        <f>BP242*(1+'7. INPUT O&amp;N UC'!$T461)*(1+'7. INPUT O&amp;N UC'!$U461)</f>
        <v>0</v>
      </c>
      <c r="BQ253" s="297">
        <f>BQ242*(1+'7. INPUT O&amp;N UC'!$T461)*(1+'7. INPUT O&amp;N UC'!$U461)</f>
        <v>0</v>
      </c>
      <c r="BR253" s="297">
        <f>BR242*(1+'7. INPUT O&amp;N UC'!$T461)*(1+'7. INPUT O&amp;N UC'!$U461)</f>
        <v>0</v>
      </c>
      <c r="BS253" s="297">
        <f>BS242*(1+'7. INPUT O&amp;N UC'!$T461)*(1+'7. INPUT O&amp;N UC'!$U461)</f>
        <v>0</v>
      </c>
    </row>
    <row r="254" spans="2:73" s="80" customFormat="1" outlineLevel="2">
      <c r="B254" s="368" t="str">
        <f t="shared" si="178"/>
        <v>O&amp;N UC-7.5-Item #4</v>
      </c>
      <c r="C254" s="368">
        <f t="shared" si="178"/>
        <v>0</v>
      </c>
      <c r="D254"/>
      <c r="E254" s="297">
        <f t="shared" si="167"/>
        <v>0</v>
      </c>
      <c r="F254" s="297">
        <f t="shared" si="168"/>
        <v>0</v>
      </c>
      <c r="G254" s="297">
        <f t="shared" si="169"/>
        <v>0</v>
      </c>
      <c r="H254" s="297">
        <f t="shared" si="170"/>
        <v>0</v>
      </c>
      <c r="I254" s="297">
        <f t="shared" si="171"/>
        <v>0</v>
      </c>
      <c r="J254" s="297">
        <f t="shared" si="172"/>
        <v>0</v>
      </c>
      <c r="K254"/>
      <c r="L254" s="297">
        <f>L243*(1+'7. INPUT O&amp;N UC'!$T462)*(1+'7. INPUT O&amp;N UC'!$U462)</f>
        <v>0</v>
      </c>
      <c r="M254" s="297">
        <f>M243*(1+'7. INPUT O&amp;N UC'!$T462)*(1+'7. INPUT O&amp;N UC'!$U462)</f>
        <v>0</v>
      </c>
      <c r="N254" s="297">
        <f>N243*(1+'7. INPUT O&amp;N UC'!$T462)*(1+'7. INPUT O&amp;N UC'!$U462)</f>
        <v>0</v>
      </c>
      <c r="O254" s="297">
        <f>O243*(1+'7. INPUT O&amp;N UC'!$T462)*(1+'7. INPUT O&amp;N UC'!$U462)</f>
        <v>0</v>
      </c>
      <c r="P254" s="297">
        <f>P243*(1+'7. INPUT O&amp;N UC'!$T462)*(1+'7. INPUT O&amp;N UC'!$U462)</f>
        <v>0</v>
      </c>
      <c r="Q254" s="297">
        <f>Q243*(1+'7. INPUT O&amp;N UC'!$T462)*(1+'7. INPUT O&amp;N UC'!$U462)</f>
        <v>0</v>
      </c>
      <c r="R254" s="297">
        <f>R243*(1+'7. INPUT O&amp;N UC'!$T462)*(1+'7. INPUT O&amp;N UC'!$U462)</f>
        <v>0</v>
      </c>
      <c r="S254" s="297">
        <f>S243*(1+'7. INPUT O&amp;N UC'!$T462)*(1+'7. INPUT O&amp;N UC'!$U462)</f>
        <v>0</v>
      </c>
      <c r="T254" s="297">
        <f>T243*(1+'7. INPUT O&amp;N UC'!$T462)*(1+'7. INPUT O&amp;N UC'!$U462)</f>
        <v>0</v>
      </c>
      <c r="U254" s="297">
        <f>U243*(1+'7. INPUT O&amp;N UC'!$T462)*(1+'7. INPUT O&amp;N UC'!$U462)</f>
        <v>0</v>
      </c>
      <c r="V254" s="297">
        <f>V243*(1+'7. INPUT O&amp;N UC'!$T462)*(1+'7. INPUT O&amp;N UC'!$U462)</f>
        <v>0</v>
      </c>
      <c r="W254" s="297">
        <f>W243*(1+'7. INPUT O&amp;N UC'!$T462)*(1+'7. INPUT O&amp;N UC'!$U462)</f>
        <v>0</v>
      </c>
      <c r="X254" s="297">
        <f>X243*(1+'7. INPUT O&amp;N UC'!$T462)*(1+'7. INPUT O&amp;N UC'!$U462)</f>
        <v>0</v>
      </c>
      <c r="Y254" s="297">
        <f>Y243*(1+'7. INPUT O&amp;N UC'!$T462)*(1+'7. INPUT O&amp;N UC'!$U462)</f>
        <v>0</v>
      </c>
      <c r="Z254" s="297">
        <f>Z243*(1+'7. INPUT O&amp;N UC'!$T462)*(1+'7. INPUT O&amp;N UC'!$U462)</f>
        <v>0</v>
      </c>
      <c r="AA254" s="297">
        <f>AA243*(1+'7. INPUT O&amp;N UC'!$T462)*(1+'7. INPUT O&amp;N UC'!$U462)</f>
        <v>0</v>
      </c>
      <c r="AB254" s="297">
        <f>AB243*(1+'7. INPUT O&amp;N UC'!$T462)*(1+'7. INPUT O&amp;N UC'!$U462)</f>
        <v>0</v>
      </c>
      <c r="AC254" s="297">
        <f>AC243*(1+'7. INPUT O&amp;N UC'!$T462)*(1+'7. INPUT O&amp;N UC'!$U462)</f>
        <v>0</v>
      </c>
      <c r="AD254" s="297">
        <f>AD243*(1+'7. INPUT O&amp;N UC'!$T462)*(1+'7. INPUT O&amp;N UC'!$U462)</f>
        <v>0</v>
      </c>
      <c r="AE254" s="297">
        <f>AE243*(1+'7. INPUT O&amp;N UC'!$T462)*(1+'7. INPUT O&amp;N UC'!$U462)</f>
        <v>0</v>
      </c>
      <c r="AF254" s="297">
        <f>AF243*(1+'7. INPUT O&amp;N UC'!$T462)*(1+'7. INPUT O&amp;N UC'!$U462)</f>
        <v>0</v>
      </c>
      <c r="AG254" s="297">
        <f>AG243*(1+'7. INPUT O&amp;N UC'!$T462)*(1+'7. INPUT O&amp;N UC'!$U462)</f>
        <v>0</v>
      </c>
      <c r="AH254" s="297">
        <f>AH243*(1+'7. INPUT O&amp;N UC'!$T462)*(1+'7. INPUT O&amp;N UC'!$U462)</f>
        <v>0</v>
      </c>
      <c r="AI254" s="297">
        <f>AI243*(1+'7. INPUT O&amp;N UC'!$T462)*(1+'7. INPUT O&amp;N UC'!$U462)</f>
        <v>0</v>
      </c>
      <c r="AJ254" s="297">
        <f>AJ243*(1+'7. INPUT O&amp;N UC'!$T462)*(1+'7. INPUT O&amp;N UC'!$U462)</f>
        <v>0</v>
      </c>
      <c r="AK254" s="297">
        <f>AK243*(1+'7. INPUT O&amp;N UC'!$T462)*(1+'7. INPUT O&amp;N UC'!$U462)</f>
        <v>0</v>
      </c>
      <c r="AL254" s="297">
        <f>AL243*(1+'7. INPUT O&amp;N UC'!$T462)*(1+'7. INPUT O&amp;N UC'!$U462)</f>
        <v>0</v>
      </c>
      <c r="AM254" s="297">
        <f>AM243*(1+'7. INPUT O&amp;N UC'!$T462)*(1+'7. INPUT O&amp;N UC'!$U462)</f>
        <v>0</v>
      </c>
      <c r="AN254" s="297">
        <f>AN243*(1+'7. INPUT O&amp;N UC'!$T462)*(1+'7. INPUT O&amp;N UC'!$U462)</f>
        <v>0</v>
      </c>
      <c r="AO254" s="297">
        <f>AO243*(1+'7. INPUT O&amp;N UC'!$T462)*(1+'7. INPUT O&amp;N UC'!$U462)</f>
        <v>0</v>
      </c>
      <c r="AP254" s="297">
        <f>AP243*(1+'7. INPUT O&amp;N UC'!$T462)*(1+'7. INPUT O&amp;N UC'!$U462)</f>
        <v>0</v>
      </c>
      <c r="AQ254" s="297">
        <f>AQ243*(1+'7. INPUT O&amp;N UC'!$T462)*(1+'7. INPUT O&amp;N UC'!$U462)</f>
        <v>0</v>
      </c>
      <c r="AR254" s="297">
        <f>AR243*(1+'7. INPUT O&amp;N UC'!$T462)*(1+'7. INPUT O&amp;N UC'!$U462)</f>
        <v>0</v>
      </c>
      <c r="AS254" s="297">
        <f>AS243*(1+'7. INPUT O&amp;N UC'!$T462)*(1+'7. INPUT O&amp;N UC'!$U462)</f>
        <v>0</v>
      </c>
      <c r="AT254" s="297">
        <f>AT243*(1+'7. INPUT O&amp;N UC'!$T462)*(1+'7. INPUT O&amp;N UC'!$U462)</f>
        <v>0</v>
      </c>
      <c r="AU254" s="297">
        <f>AU243*(1+'7. INPUT O&amp;N UC'!$T462)*(1+'7. INPUT O&amp;N UC'!$U462)</f>
        <v>0</v>
      </c>
      <c r="AV254" s="297">
        <f>AV243*(1+'7. INPUT O&amp;N UC'!$T462)*(1+'7. INPUT O&amp;N UC'!$U462)</f>
        <v>0</v>
      </c>
      <c r="AW254" s="297">
        <f>AW243*(1+'7. INPUT O&amp;N UC'!$T462)*(1+'7. INPUT O&amp;N UC'!$U462)</f>
        <v>0</v>
      </c>
      <c r="AX254" s="297">
        <f>AX243*(1+'7. INPUT O&amp;N UC'!$T462)*(1+'7. INPUT O&amp;N UC'!$U462)</f>
        <v>0</v>
      </c>
      <c r="AY254" s="297">
        <f>AY243*(1+'7. INPUT O&amp;N UC'!$T462)*(1+'7. INPUT O&amp;N UC'!$U462)</f>
        <v>0</v>
      </c>
      <c r="AZ254" s="297">
        <f>AZ243*(1+'7. INPUT O&amp;N UC'!$T462)*(1+'7. INPUT O&amp;N UC'!$U462)</f>
        <v>0</v>
      </c>
      <c r="BA254" s="297">
        <f>BA243*(1+'7. INPUT O&amp;N UC'!$T462)*(1+'7. INPUT O&amp;N UC'!$U462)</f>
        <v>0</v>
      </c>
      <c r="BB254" s="297">
        <f>BB243*(1+'7. INPUT O&amp;N UC'!$T462)*(1+'7. INPUT O&amp;N UC'!$U462)</f>
        <v>0</v>
      </c>
      <c r="BC254" s="297">
        <f>BC243*(1+'7. INPUT O&amp;N UC'!$T462)*(1+'7. INPUT O&amp;N UC'!$U462)</f>
        <v>0</v>
      </c>
      <c r="BD254" s="297">
        <f>BD243*(1+'7. INPUT O&amp;N UC'!$T462)*(1+'7. INPUT O&amp;N UC'!$U462)</f>
        <v>0</v>
      </c>
      <c r="BE254" s="297">
        <f>BE243*(1+'7. INPUT O&amp;N UC'!$T462)*(1+'7. INPUT O&amp;N UC'!$U462)</f>
        <v>0</v>
      </c>
      <c r="BF254" s="297">
        <f>BF243*(1+'7. INPUT O&amp;N UC'!$T462)*(1+'7. INPUT O&amp;N UC'!$U462)</f>
        <v>0</v>
      </c>
      <c r="BG254" s="297">
        <f>BG243*(1+'7. INPUT O&amp;N UC'!$T462)*(1+'7. INPUT O&amp;N UC'!$U462)</f>
        <v>0</v>
      </c>
      <c r="BH254" s="297">
        <f>BH243*(1+'7. INPUT O&amp;N UC'!$T462)*(1+'7. INPUT O&amp;N UC'!$U462)</f>
        <v>0</v>
      </c>
      <c r="BI254" s="297">
        <f>BI243*(1+'7. INPUT O&amp;N UC'!$T462)*(1+'7. INPUT O&amp;N UC'!$U462)</f>
        <v>0</v>
      </c>
      <c r="BJ254" s="297">
        <f>BJ243*(1+'7. INPUT O&amp;N UC'!$T462)*(1+'7. INPUT O&amp;N UC'!$U462)</f>
        <v>0</v>
      </c>
      <c r="BK254" s="297">
        <f>BK243*(1+'7. INPUT O&amp;N UC'!$T462)*(1+'7. INPUT O&amp;N UC'!$U462)</f>
        <v>0</v>
      </c>
      <c r="BL254" s="297">
        <f>BL243*(1+'7. INPUT O&amp;N UC'!$T462)*(1+'7. INPUT O&amp;N UC'!$U462)</f>
        <v>0</v>
      </c>
      <c r="BM254" s="297">
        <f>BM243*(1+'7. INPUT O&amp;N UC'!$T462)*(1+'7. INPUT O&amp;N UC'!$U462)</f>
        <v>0</v>
      </c>
      <c r="BN254" s="297">
        <f>BN243*(1+'7. INPUT O&amp;N UC'!$T462)*(1+'7. INPUT O&amp;N UC'!$U462)</f>
        <v>0</v>
      </c>
      <c r="BO254" s="297">
        <f>BO243*(1+'7. INPUT O&amp;N UC'!$T462)*(1+'7. INPUT O&amp;N UC'!$U462)</f>
        <v>0</v>
      </c>
      <c r="BP254" s="297">
        <f>BP243*(1+'7. INPUT O&amp;N UC'!$T462)*(1+'7. INPUT O&amp;N UC'!$U462)</f>
        <v>0</v>
      </c>
      <c r="BQ254" s="297">
        <f>BQ243*(1+'7. INPUT O&amp;N UC'!$T462)*(1+'7. INPUT O&amp;N UC'!$U462)</f>
        <v>0</v>
      </c>
      <c r="BR254" s="297">
        <f>BR243*(1+'7. INPUT O&amp;N UC'!$T462)*(1+'7. INPUT O&amp;N UC'!$U462)</f>
        <v>0</v>
      </c>
      <c r="BS254" s="297">
        <f>BS243*(1+'7. INPUT O&amp;N UC'!$T462)*(1+'7. INPUT O&amp;N UC'!$U462)</f>
        <v>0</v>
      </c>
    </row>
    <row r="255" spans="2:73" s="80" customFormat="1" outlineLevel="2">
      <c r="B255" s="368" t="str">
        <f t="shared" si="178"/>
        <v>O&amp;N UC-7.5-Item #5</v>
      </c>
      <c r="C255" s="368">
        <f t="shared" si="178"/>
        <v>0</v>
      </c>
      <c r="D255"/>
      <c r="E255" s="297">
        <f t="shared" si="167"/>
        <v>0</v>
      </c>
      <c r="F255" s="297">
        <f t="shared" si="168"/>
        <v>0</v>
      </c>
      <c r="G255" s="297">
        <f t="shared" si="169"/>
        <v>0</v>
      </c>
      <c r="H255" s="297">
        <f t="shared" si="170"/>
        <v>0</v>
      </c>
      <c r="I255" s="297">
        <f t="shared" si="171"/>
        <v>0</v>
      </c>
      <c r="J255" s="297">
        <f t="shared" si="172"/>
        <v>0</v>
      </c>
      <c r="K255"/>
      <c r="L255" s="297">
        <f>L244*(1+'7. INPUT O&amp;N UC'!$T463)*(1+'7. INPUT O&amp;N UC'!$U463)</f>
        <v>0</v>
      </c>
      <c r="M255" s="297">
        <f>M244*(1+'7. INPUT O&amp;N UC'!$T463)*(1+'7. INPUT O&amp;N UC'!$U463)</f>
        <v>0</v>
      </c>
      <c r="N255" s="297">
        <f>N244*(1+'7. INPUT O&amp;N UC'!$T463)*(1+'7. INPUT O&amp;N UC'!$U463)</f>
        <v>0</v>
      </c>
      <c r="O255" s="297">
        <f>O244*(1+'7. INPUT O&amp;N UC'!$T463)*(1+'7. INPUT O&amp;N UC'!$U463)</f>
        <v>0</v>
      </c>
      <c r="P255" s="297">
        <f>P244*(1+'7. INPUT O&amp;N UC'!$T463)*(1+'7. INPUT O&amp;N UC'!$U463)</f>
        <v>0</v>
      </c>
      <c r="Q255" s="297">
        <f>Q244*(1+'7. INPUT O&amp;N UC'!$T463)*(1+'7. INPUT O&amp;N UC'!$U463)</f>
        <v>0</v>
      </c>
      <c r="R255" s="297">
        <f>R244*(1+'7. INPUT O&amp;N UC'!$T463)*(1+'7. INPUT O&amp;N UC'!$U463)</f>
        <v>0</v>
      </c>
      <c r="S255" s="297">
        <f>S244*(1+'7. INPUT O&amp;N UC'!$T463)*(1+'7. INPUT O&amp;N UC'!$U463)</f>
        <v>0</v>
      </c>
      <c r="T255" s="297">
        <f>T244*(1+'7. INPUT O&amp;N UC'!$T463)*(1+'7. INPUT O&amp;N UC'!$U463)</f>
        <v>0</v>
      </c>
      <c r="U255" s="297">
        <f>U244*(1+'7. INPUT O&amp;N UC'!$T463)*(1+'7. INPUT O&amp;N UC'!$U463)</f>
        <v>0</v>
      </c>
      <c r="V255" s="297">
        <f>V244*(1+'7. INPUT O&amp;N UC'!$T463)*(1+'7. INPUT O&amp;N UC'!$U463)</f>
        <v>0</v>
      </c>
      <c r="W255" s="297">
        <f>W244*(1+'7. INPUT O&amp;N UC'!$T463)*(1+'7. INPUT O&amp;N UC'!$U463)</f>
        <v>0</v>
      </c>
      <c r="X255" s="297">
        <f>X244*(1+'7. INPUT O&amp;N UC'!$T463)*(1+'7. INPUT O&amp;N UC'!$U463)</f>
        <v>0</v>
      </c>
      <c r="Y255" s="297">
        <f>Y244*(1+'7. INPUT O&amp;N UC'!$T463)*(1+'7. INPUT O&amp;N UC'!$U463)</f>
        <v>0</v>
      </c>
      <c r="Z255" s="297">
        <f>Z244*(1+'7. INPUT O&amp;N UC'!$T463)*(1+'7. INPUT O&amp;N UC'!$U463)</f>
        <v>0</v>
      </c>
      <c r="AA255" s="297">
        <f>AA244*(1+'7. INPUT O&amp;N UC'!$T463)*(1+'7. INPUT O&amp;N UC'!$U463)</f>
        <v>0</v>
      </c>
      <c r="AB255" s="297">
        <f>AB244*(1+'7. INPUT O&amp;N UC'!$T463)*(1+'7. INPUT O&amp;N UC'!$U463)</f>
        <v>0</v>
      </c>
      <c r="AC255" s="297">
        <f>AC244*(1+'7. INPUT O&amp;N UC'!$T463)*(1+'7. INPUT O&amp;N UC'!$U463)</f>
        <v>0</v>
      </c>
      <c r="AD255" s="297">
        <f>AD244*(1+'7. INPUT O&amp;N UC'!$T463)*(1+'7. INPUT O&amp;N UC'!$U463)</f>
        <v>0</v>
      </c>
      <c r="AE255" s="297">
        <f>AE244*(1+'7. INPUT O&amp;N UC'!$T463)*(1+'7. INPUT O&amp;N UC'!$U463)</f>
        <v>0</v>
      </c>
      <c r="AF255" s="297">
        <f>AF244*(1+'7. INPUT O&amp;N UC'!$T463)*(1+'7. INPUT O&amp;N UC'!$U463)</f>
        <v>0</v>
      </c>
      <c r="AG255" s="297">
        <f>AG244*(1+'7. INPUT O&amp;N UC'!$T463)*(1+'7. INPUT O&amp;N UC'!$U463)</f>
        <v>0</v>
      </c>
      <c r="AH255" s="297">
        <f>AH244*(1+'7. INPUT O&amp;N UC'!$T463)*(1+'7. INPUT O&amp;N UC'!$U463)</f>
        <v>0</v>
      </c>
      <c r="AI255" s="297">
        <f>AI244*(1+'7. INPUT O&amp;N UC'!$T463)*(1+'7. INPUT O&amp;N UC'!$U463)</f>
        <v>0</v>
      </c>
      <c r="AJ255" s="297">
        <f>AJ244*(1+'7. INPUT O&amp;N UC'!$T463)*(1+'7. INPUT O&amp;N UC'!$U463)</f>
        <v>0</v>
      </c>
      <c r="AK255" s="297">
        <f>AK244*(1+'7. INPUT O&amp;N UC'!$T463)*(1+'7. INPUT O&amp;N UC'!$U463)</f>
        <v>0</v>
      </c>
      <c r="AL255" s="297">
        <f>AL244*(1+'7. INPUT O&amp;N UC'!$T463)*(1+'7. INPUT O&amp;N UC'!$U463)</f>
        <v>0</v>
      </c>
      <c r="AM255" s="297">
        <f>AM244*(1+'7. INPUT O&amp;N UC'!$T463)*(1+'7. INPUT O&amp;N UC'!$U463)</f>
        <v>0</v>
      </c>
      <c r="AN255" s="297">
        <f>AN244*(1+'7. INPUT O&amp;N UC'!$T463)*(1+'7. INPUT O&amp;N UC'!$U463)</f>
        <v>0</v>
      </c>
      <c r="AO255" s="297">
        <f>AO244*(1+'7. INPUT O&amp;N UC'!$T463)*(1+'7. INPUT O&amp;N UC'!$U463)</f>
        <v>0</v>
      </c>
      <c r="AP255" s="297">
        <f>AP244*(1+'7. INPUT O&amp;N UC'!$T463)*(1+'7. INPUT O&amp;N UC'!$U463)</f>
        <v>0</v>
      </c>
      <c r="AQ255" s="297">
        <f>AQ244*(1+'7. INPUT O&amp;N UC'!$T463)*(1+'7. INPUT O&amp;N UC'!$U463)</f>
        <v>0</v>
      </c>
      <c r="AR255" s="297">
        <f>AR244*(1+'7. INPUT O&amp;N UC'!$T463)*(1+'7. INPUT O&amp;N UC'!$U463)</f>
        <v>0</v>
      </c>
      <c r="AS255" s="297">
        <f>AS244*(1+'7. INPUT O&amp;N UC'!$T463)*(1+'7. INPUT O&amp;N UC'!$U463)</f>
        <v>0</v>
      </c>
      <c r="AT255" s="297">
        <f>AT244*(1+'7. INPUT O&amp;N UC'!$T463)*(1+'7. INPUT O&amp;N UC'!$U463)</f>
        <v>0</v>
      </c>
      <c r="AU255" s="297">
        <f>AU244*(1+'7. INPUT O&amp;N UC'!$T463)*(1+'7. INPUT O&amp;N UC'!$U463)</f>
        <v>0</v>
      </c>
      <c r="AV255" s="297">
        <f>AV244*(1+'7. INPUT O&amp;N UC'!$T463)*(1+'7. INPUT O&amp;N UC'!$U463)</f>
        <v>0</v>
      </c>
      <c r="AW255" s="297">
        <f>AW244*(1+'7. INPUT O&amp;N UC'!$T463)*(1+'7. INPUT O&amp;N UC'!$U463)</f>
        <v>0</v>
      </c>
      <c r="AX255" s="297">
        <f>AX244*(1+'7. INPUT O&amp;N UC'!$T463)*(1+'7. INPUT O&amp;N UC'!$U463)</f>
        <v>0</v>
      </c>
      <c r="AY255" s="297">
        <f>AY244*(1+'7. INPUT O&amp;N UC'!$T463)*(1+'7. INPUT O&amp;N UC'!$U463)</f>
        <v>0</v>
      </c>
      <c r="AZ255" s="297">
        <f>AZ244*(1+'7. INPUT O&amp;N UC'!$T463)*(1+'7. INPUT O&amp;N UC'!$U463)</f>
        <v>0</v>
      </c>
      <c r="BA255" s="297">
        <f>BA244*(1+'7. INPUT O&amp;N UC'!$T463)*(1+'7. INPUT O&amp;N UC'!$U463)</f>
        <v>0</v>
      </c>
      <c r="BB255" s="297">
        <f>BB244*(1+'7. INPUT O&amp;N UC'!$T463)*(1+'7. INPUT O&amp;N UC'!$U463)</f>
        <v>0</v>
      </c>
      <c r="BC255" s="297">
        <f>BC244*(1+'7. INPUT O&amp;N UC'!$T463)*(1+'7. INPUT O&amp;N UC'!$U463)</f>
        <v>0</v>
      </c>
      <c r="BD255" s="297">
        <f>BD244*(1+'7. INPUT O&amp;N UC'!$T463)*(1+'7. INPUT O&amp;N UC'!$U463)</f>
        <v>0</v>
      </c>
      <c r="BE255" s="297">
        <f>BE244*(1+'7. INPUT O&amp;N UC'!$T463)*(1+'7. INPUT O&amp;N UC'!$U463)</f>
        <v>0</v>
      </c>
      <c r="BF255" s="297">
        <f>BF244*(1+'7. INPUT O&amp;N UC'!$T463)*(1+'7. INPUT O&amp;N UC'!$U463)</f>
        <v>0</v>
      </c>
      <c r="BG255" s="297">
        <f>BG244*(1+'7. INPUT O&amp;N UC'!$T463)*(1+'7. INPUT O&amp;N UC'!$U463)</f>
        <v>0</v>
      </c>
      <c r="BH255" s="297">
        <f>BH244*(1+'7. INPUT O&amp;N UC'!$T463)*(1+'7. INPUT O&amp;N UC'!$U463)</f>
        <v>0</v>
      </c>
      <c r="BI255" s="297">
        <f>BI244*(1+'7. INPUT O&amp;N UC'!$T463)*(1+'7. INPUT O&amp;N UC'!$U463)</f>
        <v>0</v>
      </c>
      <c r="BJ255" s="297">
        <f>BJ244*(1+'7. INPUT O&amp;N UC'!$T463)*(1+'7. INPUT O&amp;N UC'!$U463)</f>
        <v>0</v>
      </c>
      <c r="BK255" s="297">
        <f>BK244*(1+'7. INPUT O&amp;N UC'!$T463)*(1+'7. INPUT O&amp;N UC'!$U463)</f>
        <v>0</v>
      </c>
      <c r="BL255" s="297">
        <f>BL244*(1+'7. INPUT O&amp;N UC'!$T463)*(1+'7. INPUT O&amp;N UC'!$U463)</f>
        <v>0</v>
      </c>
      <c r="BM255" s="297">
        <f>BM244*(1+'7. INPUT O&amp;N UC'!$T463)*(1+'7. INPUT O&amp;N UC'!$U463)</f>
        <v>0</v>
      </c>
      <c r="BN255" s="297">
        <f>BN244*(1+'7. INPUT O&amp;N UC'!$T463)*(1+'7. INPUT O&amp;N UC'!$U463)</f>
        <v>0</v>
      </c>
      <c r="BO255" s="297">
        <f>BO244*(1+'7. INPUT O&amp;N UC'!$T463)*(1+'7. INPUT O&amp;N UC'!$U463)</f>
        <v>0</v>
      </c>
      <c r="BP255" s="297">
        <f>BP244*(1+'7. INPUT O&amp;N UC'!$T463)*(1+'7. INPUT O&amp;N UC'!$U463)</f>
        <v>0</v>
      </c>
      <c r="BQ255" s="297">
        <f>BQ244*(1+'7. INPUT O&amp;N UC'!$T463)*(1+'7. INPUT O&amp;N UC'!$U463)</f>
        <v>0</v>
      </c>
      <c r="BR255" s="297">
        <f>BR244*(1+'7. INPUT O&amp;N UC'!$T463)*(1+'7. INPUT O&amp;N UC'!$U463)</f>
        <v>0</v>
      </c>
      <c r="BS255" s="297">
        <f>BS244*(1+'7. INPUT O&amp;N UC'!$T463)*(1+'7. INPUT O&amp;N UC'!$U463)</f>
        <v>0</v>
      </c>
    </row>
    <row r="256" spans="2:73" s="80" customFormat="1" outlineLevel="2">
      <c r="B256" s="368" t="str">
        <f t="shared" si="178"/>
        <v>O&amp;N UC-7.5-Item #6</v>
      </c>
      <c r="C256" s="368">
        <f t="shared" si="178"/>
        <v>0</v>
      </c>
      <c r="D256"/>
      <c r="E256" s="297">
        <f t="shared" si="167"/>
        <v>0</v>
      </c>
      <c r="F256" s="297">
        <f t="shared" si="168"/>
        <v>0</v>
      </c>
      <c r="G256" s="297">
        <f t="shared" si="169"/>
        <v>0</v>
      </c>
      <c r="H256" s="297">
        <f t="shared" si="170"/>
        <v>0</v>
      </c>
      <c r="I256" s="297">
        <f t="shared" si="171"/>
        <v>0</v>
      </c>
      <c r="J256" s="297">
        <f t="shared" si="172"/>
        <v>0</v>
      </c>
      <c r="K256"/>
      <c r="L256" s="297">
        <f>L245*(1+'7. INPUT O&amp;N UC'!$T464)*(1+'7. INPUT O&amp;N UC'!$U464)</f>
        <v>0</v>
      </c>
      <c r="M256" s="297">
        <f>M245*(1+'7. INPUT O&amp;N UC'!$T464)*(1+'7. INPUT O&amp;N UC'!$U464)</f>
        <v>0</v>
      </c>
      <c r="N256" s="297">
        <f>N245*(1+'7. INPUT O&amp;N UC'!$T464)*(1+'7. INPUT O&amp;N UC'!$U464)</f>
        <v>0</v>
      </c>
      <c r="O256" s="297">
        <f>O245*(1+'7. INPUT O&amp;N UC'!$T464)*(1+'7. INPUT O&amp;N UC'!$U464)</f>
        <v>0</v>
      </c>
      <c r="P256" s="297">
        <f>P245*(1+'7. INPUT O&amp;N UC'!$T464)*(1+'7. INPUT O&amp;N UC'!$U464)</f>
        <v>0</v>
      </c>
      <c r="Q256" s="297">
        <f>Q245*(1+'7. INPUT O&amp;N UC'!$T464)*(1+'7. INPUT O&amp;N UC'!$U464)</f>
        <v>0</v>
      </c>
      <c r="R256" s="297">
        <f>R245*(1+'7. INPUT O&amp;N UC'!$T464)*(1+'7. INPUT O&amp;N UC'!$U464)</f>
        <v>0</v>
      </c>
      <c r="S256" s="297">
        <f>S245*(1+'7. INPUT O&amp;N UC'!$T464)*(1+'7. INPUT O&amp;N UC'!$U464)</f>
        <v>0</v>
      </c>
      <c r="T256" s="297">
        <f>T245*(1+'7. INPUT O&amp;N UC'!$T464)*(1+'7. INPUT O&amp;N UC'!$U464)</f>
        <v>0</v>
      </c>
      <c r="U256" s="297">
        <f>U245*(1+'7. INPUT O&amp;N UC'!$T464)*(1+'7. INPUT O&amp;N UC'!$U464)</f>
        <v>0</v>
      </c>
      <c r="V256" s="297">
        <f>V245*(1+'7. INPUT O&amp;N UC'!$T464)*(1+'7. INPUT O&amp;N UC'!$U464)</f>
        <v>0</v>
      </c>
      <c r="W256" s="297">
        <f>W245*(1+'7. INPUT O&amp;N UC'!$T464)*(1+'7. INPUT O&amp;N UC'!$U464)</f>
        <v>0</v>
      </c>
      <c r="X256" s="297">
        <f>X245*(1+'7. INPUT O&amp;N UC'!$T464)*(1+'7. INPUT O&amp;N UC'!$U464)</f>
        <v>0</v>
      </c>
      <c r="Y256" s="297">
        <f>Y245*(1+'7. INPUT O&amp;N UC'!$T464)*(1+'7. INPUT O&amp;N UC'!$U464)</f>
        <v>0</v>
      </c>
      <c r="Z256" s="297">
        <f>Z245*(1+'7. INPUT O&amp;N UC'!$T464)*(1+'7. INPUT O&amp;N UC'!$U464)</f>
        <v>0</v>
      </c>
      <c r="AA256" s="297">
        <f>AA245*(1+'7. INPUT O&amp;N UC'!$T464)*(1+'7. INPUT O&amp;N UC'!$U464)</f>
        <v>0</v>
      </c>
      <c r="AB256" s="297">
        <f>AB245*(1+'7. INPUT O&amp;N UC'!$T464)*(1+'7. INPUT O&amp;N UC'!$U464)</f>
        <v>0</v>
      </c>
      <c r="AC256" s="297">
        <f>AC245*(1+'7. INPUT O&amp;N UC'!$T464)*(1+'7. INPUT O&amp;N UC'!$U464)</f>
        <v>0</v>
      </c>
      <c r="AD256" s="297">
        <f>AD245*(1+'7. INPUT O&amp;N UC'!$T464)*(1+'7. INPUT O&amp;N UC'!$U464)</f>
        <v>0</v>
      </c>
      <c r="AE256" s="297">
        <f>AE245*(1+'7. INPUT O&amp;N UC'!$T464)*(1+'7. INPUT O&amp;N UC'!$U464)</f>
        <v>0</v>
      </c>
      <c r="AF256" s="297">
        <f>AF245*(1+'7. INPUT O&amp;N UC'!$T464)*(1+'7. INPUT O&amp;N UC'!$U464)</f>
        <v>0</v>
      </c>
      <c r="AG256" s="297">
        <f>AG245*(1+'7. INPUT O&amp;N UC'!$T464)*(1+'7. INPUT O&amp;N UC'!$U464)</f>
        <v>0</v>
      </c>
      <c r="AH256" s="297">
        <f>AH245*(1+'7. INPUT O&amp;N UC'!$T464)*(1+'7. INPUT O&amp;N UC'!$U464)</f>
        <v>0</v>
      </c>
      <c r="AI256" s="297">
        <f>AI245*(1+'7. INPUT O&amp;N UC'!$T464)*(1+'7. INPUT O&amp;N UC'!$U464)</f>
        <v>0</v>
      </c>
      <c r="AJ256" s="297">
        <f>AJ245*(1+'7. INPUT O&amp;N UC'!$T464)*(1+'7. INPUT O&amp;N UC'!$U464)</f>
        <v>0</v>
      </c>
      <c r="AK256" s="297">
        <f>AK245*(1+'7. INPUT O&amp;N UC'!$T464)*(1+'7. INPUT O&amp;N UC'!$U464)</f>
        <v>0</v>
      </c>
      <c r="AL256" s="297">
        <f>AL245*(1+'7. INPUT O&amp;N UC'!$T464)*(1+'7. INPUT O&amp;N UC'!$U464)</f>
        <v>0</v>
      </c>
      <c r="AM256" s="297">
        <f>AM245*(1+'7. INPUT O&amp;N UC'!$T464)*(1+'7. INPUT O&amp;N UC'!$U464)</f>
        <v>0</v>
      </c>
      <c r="AN256" s="297">
        <f>AN245*(1+'7. INPUT O&amp;N UC'!$T464)*(1+'7. INPUT O&amp;N UC'!$U464)</f>
        <v>0</v>
      </c>
      <c r="AO256" s="297">
        <f>AO245*(1+'7. INPUT O&amp;N UC'!$T464)*(1+'7. INPUT O&amp;N UC'!$U464)</f>
        <v>0</v>
      </c>
      <c r="AP256" s="297">
        <f>AP245*(1+'7. INPUT O&amp;N UC'!$T464)*(1+'7. INPUT O&amp;N UC'!$U464)</f>
        <v>0</v>
      </c>
      <c r="AQ256" s="297">
        <f>AQ245*(1+'7. INPUT O&amp;N UC'!$T464)*(1+'7. INPUT O&amp;N UC'!$U464)</f>
        <v>0</v>
      </c>
      <c r="AR256" s="297">
        <f>AR245*(1+'7. INPUT O&amp;N UC'!$T464)*(1+'7. INPUT O&amp;N UC'!$U464)</f>
        <v>0</v>
      </c>
      <c r="AS256" s="297">
        <f>AS245*(1+'7. INPUT O&amp;N UC'!$T464)*(1+'7. INPUT O&amp;N UC'!$U464)</f>
        <v>0</v>
      </c>
      <c r="AT256" s="297">
        <f>AT245*(1+'7. INPUT O&amp;N UC'!$T464)*(1+'7. INPUT O&amp;N UC'!$U464)</f>
        <v>0</v>
      </c>
      <c r="AU256" s="297">
        <f>AU245*(1+'7. INPUT O&amp;N UC'!$T464)*(1+'7. INPUT O&amp;N UC'!$U464)</f>
        <v>0</v>
      </c>
      <c r="AV256" s="297">
        <f>AV245*(1+'7. INPUT O&amp;N UC'!$T464)*(1+'7. INPUT O&amp;N UC'!$U464)</f>
        <v>0</v>
      </c>
      <c r="AW256" s="297">
        <f>AW245*(1+'7. INPUT O&amp;N UC'!$T464)*(1+'7. INPUT O&amp;N UC'!$U464)</f>
        <v>0</v>
      </c>
      <c r="AX256" s="297">
        <f>AX245*(1+'7. INPUT O&amp;N UC'!$T464)*(1+'7. INPUT O&amp;N UC'!$U464)</f>
        <v>0</v>
      </c>
      <c r="AY256" s="297">
        <f>AY245*(1+'7. INPUT O&amp;N UC'!$T464)*(1+'7. INPUT O&amp;N UC'!$U464)</f>
        <v>0</v>
      </c>
      <c r="AZ256" s="297">
        <f>AZ245*(1+'7. INPUT O&amp;N UC'!$T464)*(1+'7. INPUT O&amp;N UC'!$U464)</f>
        <v>0</v>
      </c>
      <c r="BA256" s="297">
        <f>BA245*(1+'7. INPUT O&amp;N UC'!$T464)*(1+'7. INPUT O&amp;N UC'!$U464)</f>
        <v>0</v>
      </c>
      <c r="BB256" s="297">
        <f>BB245*(1+'7. INPUT O&amp;N UC'!$T464)*(1+'7. INPUT O&amp;N UC'!$U464)</f>
        <v>0</v>
      </c>
      <c r="BC256" s="297">
        <f>BC245*(1+'7. INPUT O&amp;N UC'!$T464)*(1+'7. INPUT O&amp;N UC'!$U464)</f>
        <v>0</v>
      </c>
      <c r="BD256" s="297">
        <f>BD245*(1+'7. INPUT O&amp;N UC'!$T464)*(1+'7. INPUT O&amp;N UC'!$U464)</f>
        <v>0</v>
      </c>
      <c r="BE256" s="297">
        <f>BE245*(1+'7. INPUT O&amp;N UC'!$T464)*(1+'7. INPUT O&amp;N UC'!$U464)</f>
        <v>0</v>
      </c>
      <c r="BF256" s="297">
        <f>BF245*(1+'7. INPUT O&amp;N UC'!$T464)*(1+'7. INPUT O&amp;N UC'!$U464)</f>
        <v>0</v>
      </c>
      <c r="BG256" s="297">
        <f>BG245*(1+'7. INPUT O&amp;N UC'!$T464)*(1+'7. INPUT O&amp;N UC'!$U464)</f>
        <v>0</v>
      </c>
      <c r="BH256" s="297">
        <f>BH245*(1+'7. INPUT O&amp;N UC'!$T464)*(1+'7. INPUT O&amp;N UC'!$U464)</f>
        <v>0</v>
      </c>
      <c r="BI256" s="297">
        <f>BI245*(1+'7. INPUT O&amp;N UC'!$T464)*(1+'7. INPUT O&amp;N UC'!$U464)</f>
        <v>0</v>
      </c>
      <c r="BJ256" s="297">
        <f>BJ245*(1+'7. INPUT O&amp;N UC'!$T464)*(1+'7. INPUT O&amp;N UC'!$U464)</f>
        <v>0</v>
      </c>
      <c r="BK256" s="297">
        <f>BK245*(1+'7. INPUT O&amp;N UC'!$T464)*(1+'7. INPUT O&amp;N UC'!$U464)</f>
        <v>0</v>
      </c>
      <c r="BL256" s="297">
        <f>BL245*(1+'7. INPUT O&amp;N UC'!$T464)*(1+'7. INPUT O&amp;N UC'!$U464)</f>
        <v>0</v>
      </c>
      <c r="BM256" s="297">
        <f>BM245*(1+'7. INPUT O&amp;N UC'!$T464)*(1+'7. INPUT O&amp;N UC'!$U464)</f>
        <v>0</v>
      </c>
      <c r="BN256" s="297">
        <f>BN245*(1+'7. INPUT O&amp;N UC'!$T464)*(1+'7. INPUT O&amp;N UC'!$U464)</f>
        <v>0</v>
      </c>
      <c r="BO256" s="297">
        <f>BO245*(1+'7. INPUT O&amp;N UC'!$T464)*(1+'7. INPUT O&amp;N UC'!$U464)</f>
        <v>0</v>
      </c>
      <c r="BP256" s="297">
        <f>BP245*(1+'7. INPUT O&amp;N UC'!$T464)*(1+'7. INPUT O&amp;N UC'!$U464)</f>
        <v>0</v>
      </c>
      <c r="BQ256" s="297">
        <f>BQ245*(1+'7. INPUT O&amp;N UC'!$T464)*(1+'7. INPUT O&amp;N UC'!$U464)</f>
        <v>0</v>
      </c>
      <c r="BR256" s="297">
        <f>BR245*(1+'7. INPUT O&amp;N UC'!$T464)*(1+'7. INPUT O&amp;N UC'!$U464)</f>
        <v>0</v>
      </c>
      <c r="BS256" s="297">
        <f>BS245*(1+'7. INPUT O&amp;N UC'!$T464)*(1+'7. INPUT O&amp;N UC'!$U464)</f>
        <v>0</v>
      </c>
    </row>
    <row r="257" spans="2:71" s="80" customFormat="1" outlineLevel="2">
      <c r="B257" s="368" t="str">
        <f t="shared" si="178"/>
        <v>O&amp;N UC-7.5-Item #7</v>
      </c>
      <c r="C257" s="368">
        <f t="shared" si="178"/>
        <v>0</v>
      </c>
      <c r="D257"/>
      <c r="E257" s="297">
        <f t="shared" si="167"/>
        <v>0</v>
      </c>
      <c r="F257" s="297">
        <f t="shared" si="168"/>
        <v>0</v>
      </c>
      <c r="G257" s="297">
        <f t="shared" si="169"/>
        <v>0</v>
      </c>
      <c r="H257" s="297">
        <f t="shared" si="170"/>
        <v>0</v>
      </c>
      <c r="I257" s="297">
        <f t="shared" si="171"/>
        <v>0</v>
      </c>
      <c r="J257" s="297">
        <f t="shared" si="172"/>
        <v>0</v>
      </c>
      <c r="K257"/>
      <c r="L257" s="297">
        <f>L246*(1+'7. INPUT O&amp;N UC'!$T465)*(1+'7. INPUT O&amp;N UC'!$U465)</f>
        <v>0</v>
      </c>
      <c r="M257" s="297">
        <f>M246*(1+'7. INPUT O&amp;N UC'!$T465)*(1+'7. INPUT O&amp;N UC'!$U465)</f>
        <v>0</v>
      </c>
      <c r="N257" s="297">
        <f>N246*(1+'7. INPUT O&amp;N UC'!$T465)*(1+'7. INPUT O&amp;N UC'!$U465)</f>
        <v>0</v>
      </c>
      <c r="O257" s="297">
        <f>O246*(1+'7. INPUT O&amp;N UC'!$T465)*(1+'7. INPUT O&amp;N UC'!$U465)</f>
        <v>0</v>
      </c>
      <c r="P257" s="297">
        <f>P246*(1+'7. INPUT O&amp;N UC'!$T465)*(1+'7. INPUT O&amp;N UC'!$U465)</f>
        <v>0</v>
      </c>
      <c r="Q257" s="297">
        <f>Q246*(1+'7. INPUT O&amp;N UC'!$T465)*(1+'7. INPUT O&amp;N UC'!$U465)</f>
        <v>0</v>
      </c>
      <c r="R257" s="297">
        <f>R246*(1+'7. INPUT O&amp;N UC'!$T465)*(1+'7. INPUT O&amp;N UC'!$U465)</f>
        <v>0</v>
      </c>
      <c r="S257" s="297">
        <f>S246*(1+'7. INPUT O&amp;N UC'!$T465)*(1+'7. INPUT O&amp;N UC'!$U465)</f>
        <v>0</v>
      </c>
      <c r="T257" s="297">
        <f>T246*(1+'7. INPUT O&amp;N UC'!$T465)*(1+'7. INPUT O&amp;N UC'!$U465)</f>
        <v>0</v>
      </c>
      <c r="U257" s="297">
        <f>U246*(1+'7. INPUT O&amp;N UC'!$T465)*(1+'7. INPUT O&amp;N UC'!$U465)</f>
        <v>0</v>
      </c>
      <c r="V257" s="297">
        <f>V246*(1+'7. INPUT O&amp;N UC'!$T465)*(1+'7. INPUT O&amp;N UC'!$U465)</f>
        <v>0</v>
      </c>
      <c r="W257" s="297">
        <f>W246*(1+'7. INPUT O&amp;N UC'!$T465)*(1+'7. INPUT O&amp;N UC'!$U465)</f>
        <v>0</v>
      </c>
      <c r="X257" s="297">
        <f>X246*(1+'7. INPUT O&amp;N UC'!$T465)*(1+'7. INPUT O&amp;N UC'!$U465)</f>
        <v>0</v>
      </c>
      <c r="Y257" s="297">
        <f>Y246*(1+'7. INPUT O&amp;N UC'!$T465)*(1+'7. INPUT O&amp;N UC'!$U465)</f>
        <v>0</v>
      </c>
      <c r="Z257" s="297">
        <f>Z246*(1+'7. INPUT O&amp;N UC'!$T465)*(1+'7. INPUT O&amp;N UC'!$U465)</f>
        <v>0</v>
      </c>
      <c r="AA257" s="297">
        <f>AA246*(1+'7. INPUT O&amp;N UC'!$T465)*(1+'7. INPUT O&amp;N UC'!$U465)</f>
        <v>0</v>
      </c>
      <c r="AB257" s="297">
        <f>AB246*(1+'7. INPUT O&amp;N UC'!$T465)*(1+'7. INPUT O&amp;N UC'!$U465)</f>
        <v>0</v>
      </c>
      <c r="AC257" s="297">
        <f>AC246*(1+'7. INPUT O&amp;N UC'!$T465)*(1+'7. INPUT O&amp;N UC'!$U465)</f>
        <v>0</v>
      </c>
      <c r="AD257" s="297">
        <f>AD246*(1+'7. INPUT O&amp;N UC'!$T465)*(1+'7. INPUT O&amp;N UC'!$U465)</f>
        <v>0</v>
      </c>
      <c r="AE257" s="297">
        <f>AE246*(1+'7. INPUT O&amp;N UC'!$T465)*(1+'7. INPUT O&amp;N UC'!$U465)</f>
        <v>0</v>
      </c>
      <c r="AF257" s="297">
        <f>AF246*(1+'7. INPUT O&amp;N UC'!$T465)*(1+'7. INPUT O&amp;N UC'!$U465)</f>
        <v>0</v>
      </c>
      <c r="AG257" s="297">
        <f>AG246*(1+'7. INPUT O&amp;N UC'!$T465)*(1+'7. INPUT O&amp;N UC'!$U465)</f>
        <v>0</v>
      </c>
      <c r="AH257" s="297">
        <f>AH246*(1+'7. INPUT O&amp;N UC'!$T465)*(1+'7. INPUT O&amp;N UC'!$U465)</f>
        <v>0</v>
      </c>
      <c r="AI257" s="297">
        <f>AI246*(1+'7. INPUT O&amp;N UC'!$T465)*(1+'7. INPUT O&amp;N UC'!$U465)</f>
        <v>0</v>
      </c>
      <c r="AJ257" s="297">
        <f>AJ246*(1+'7. INPUT O&amp;N UC'!$T465)*(1+'7. INPUT O&amp;N UC'!$U465)</f>
        <v>0</v>
      </c>
      <c r="AK257" s="297">
        <f>AK246*(1+'7. INPUT O&amp;N UC'!$T465)*(1+'7. INPUT O&amp;N UC'!$U465)</f>
        <v>0</v>
      </c>
      <c r="AL257" s="297">
        <f>AL246*(1+'7. INPUT O&amp;N UC'!$T465)*(1+'7. INPUT O&amp;N UC'!$U465)</f>
        <v>0</v>
      </c>
      <c r="AM257" s="297">
        <f>AM246*(1+'7. INPUT O&amp;N UC'!$T465)*(1+'7. INPUT O&amp;N UC'!$U465)</f>
        <v>0</v>
      </c>
      <c r="AN257" s="297">
        <f>AN246*(1+'7. INPUT O&amp;N UC'!$T465)*(1+'7. INPUT O&amp;N UC'!$U465)</f>
        <v>0</v>
      </c>
      <c r="AO257" s="297">
        <f>AO246*(1+'7. INPUT O&amp;N UC'!$T465)*(1+'7. INPUT O&amp;N UC'!$U465)</f>
        <v>0</v>
      </c>
      <c r="AP257" s="297">
        <f>AP246*(1+'7. INPUT O&amp;N UC'!$T465)*(1+'7. INPUT O&amp;N UC'!$U465)</f>
        <v>0</v>
      </c>
      <c r="AQ257" s="297">
        <f>AQ246*(1+'7. INPUT O&amp;N UC'!$T465)*(1+'7. INPUT O&amp;N UC'!$U465)</f>
        <v>0</v>
      </c>
      <c r="AR257" s="297">
        <f>AR246*(1+'7. INPUT O&amp;N UC'!$T465)*(1+'7. INPUT O&amp;N UC'!$U465)</f>
        <v>0</v>
      </c>
      <c r="AS257" s="297">
        <f>AS246*(1+'7. INPUT O&amp;N UC'!$T465)*(1+'7. INPUT O&amp;N UC'!$U465)</f>
        <v>0</v>
      </c>
      <c r="AT257" s="297">
        <f>AT246*(1+'7. INPUT O&amp;N UC'!$T465)*(1+'7. INPUT O&amp;N UC'!$U465)</f>
        <v>0</v>
      </c>
      <c r="AU257" s="297">
        <f>AU246*(1+'7. INPUT O&amp;N UC'!$T465)*(1+'7. INPUT O&amp;N UC'!$U465)</f>
        <v>0</v>
      </c>
      <c r="AV257" s="297">
        <f>AV246*(1+'7. INPUT O&amp;N UC'!$T465)*(1+'7. INPUT O&amp;N UC'!$U465)</f>
        <v>0</v>
      </c>
      <c r="AW257" s="297">
        <f>AW246*(1+'7. INPUT O&amp;N UC'!$T465)*(1+'7. INPUT O&amp;N UC'!$U465)</f>
        <v>0</v>
      </c>
      <c r="AX257" s="297">
        <f>AX246*(1+'7. INPUT O&amp;N UC'!$T465)*(1+'7. INPUT O&amp;N UC'!$U465)</f>
        <v>0</v>
      </c>
      <c r="AY257" s="297">
        <f>AY246*(1+'7. INPUT O&amp;N UC'!$T465)*(1+'7. INPUT O&amp;N UC'!$U465)</f>
        <v>0</v>
      </c>
      <c r="AZ257" s="297">
        <f>AZ246*(1+'7. INPUT O&amp;N UC'!$T465)*(1+'7. INPUT O&amp;N UC'!$U465)</f>
        <v>0</v>
      </c>
      <c r="BA257" s="297">
        <f>BA246*(1+'7. INPUT O&amp;N UC'!$T465)*(1+'7. INPUT O&amp;N UC'!$U465)</f>
        <v>0</v>
      </c>
      <c r="BB257" s="297">
        <f>BB246*(1+'7. INPUT O&amp;N UC'!$T465)*(1+'7. INPUT O&amp;N UC'!$U465)</f>
        <v>0</v>
      </c>
      <c r="BC257" s="297">
        <f>BC246*(1+'7. INPUT O&amp;N UC'!$T465)*(1+'7. INPUT O&amp;N UC'!$U465)</f>
        <v>0</v>
      </c>
      <c r="BD257" s="297">
        <f>BD246*(1+'7. INPUT O&amp;N UC'!$T465)*(1+'7. INPUT O&amp;N UC'!$U465)</f>
        <v>0</v>
      </c>
      <c r="BE257" s="297">
        <f>BE246*(1+'7. INPUT O&amp;N UC'!$T465)*(1+'7. INPUT O&amp;N UC'!$U465)</f>
        <v>0</v>
      </c>
      <c r="BF257" s="297">
        <f>BF246*(1+'7. INPUT O&amp;N UC'!$T465)*(1+'7. INPUT O&amp;N UC'!$U465)</f>
        <v>0</v>
      </c>
      <c r="BG257" s="297">
        <f>BG246*(1+'7. INPUT O&amp;N UC'!$T465)*(1+'7. INPUT O&amp;N UC'!$U465)</f>
        <v>0</v>
      </c>
      <c r="BH257" s="297">
        <f>BH246*(1+'7. INPUT O&amp;N UC'!$T465)*(1+'7. INPUT O&amp;N UC'!$U465)</f>
        <v>0</v>
      </c>
      <c r="BI257" s="297">
        <f>BI246*(1+'7. INPUT O&amp;N UC'!$T465)*(1+'7. INPUT O&amp;N UC'!$U465)</f>
        <v>0</v>
      </c>
      <c r="BJ257" s="297">
        <f>BJ246*(1+'7. INPUT O&amp;N UC'!$T465)*(1+'7. INPUT O&amp;N UC'!$U465)</f>
        <v>0</v>
      </c>
      <c r="BK257" s="297">
        <f>BK246*(1+'7. INPUT O&amp;N UC'!$T465)*(1+'7. INPUT O&amp;N UC'!$U465)</f>
        <v>0</v>
      </c>
      <c r="BL257" s="297">
        <f>BL246*(1+'7. INPUT O&amp;N UC'!$T465)*(1+'7. INPUT O&amp;N UC'!$U465)</f>
        <v>0</v>
      </c>
      <c r="BM257" s="297">
        <f>BM246*(1+'7. INPUT O&amp;N UC'!$T465)*(1+'7. INPUT O&amp;N UC'!$U465)</f>
        <v>0</v>
      </c>
      <c r="BN257" s="297">
        <f>BN246*(1+'7. INPUT O&amp;N UC'!$T465)*(1+'7. INPUT O&amp;N UC'!$U465)</f>
        <v>0</v>
      </c>
      <c r="BO257" s="297">
        <f>BO246*(1+'7. INPUT O&amp;N UC'!$T465)*(1+'7. INPUT O&amp;N UC'!$U465)</f>
        <v>0</v>
      </c>
      <c r="BP257" s="297">
        <f>BP246*(1+'7. INPUT O&amp;N UC'!$T465)*(1+'7. INPUT O&amp;N UC'!$U465)</f>
        <v>0</v>
      </c>
      <c r="BQ257" s="297">
        <f>BQ246*(1+'7. INPUT O&amp;N UC'!$T465)*(1+'7. INPUT O&amp;N UC'!$U465)</f>
        <v>0</v>
      </c>
      <c r="BR257" s="297">
        <f>BR246*(1+'7. INPUT O&amp;N UC'!$T465)*(1+'7. INPUT O&amp;N UC'!$U465)</f>
        <v>0</v>
      </c>
      <c r="BS257" s="297">
        <f>BS246*(1+'7. INPUT O&amp;N UC'!$T465)*(1+'7. INPUT O&amp;N UC'!$U465)</f>
        <v>0</v>
      </c>
    </row>
    <row r="258" spans="2:71" s="80" customFormat="1" outlineLevel="2">
      <c r="B258" s="368" t="str">
        <f t="shared" si="178"/>
        <v>O&amp;N UC-7.5-Item #8</v>
      </c>
      <c r="C258" s="368">
        <f t="shared" si="178"/>
        <v>0</v>
      </c>
      <c r="D258"/>
      <c r="E258" s="297">
        <f t="shared" si="167"/>
        <v>0</v>
      </c>
      <c r="F258" s="297">
        <f t="shared" si="168"/>
        <v>0</v>
      </c>
      <c r="G258" s="297">
        <f t="shared" si="169"/>
        <v>0</v>
      </c>
      <c r="H258" s="297">
        <f t="shared" si="170"/>
        <v>0</v>
      </c>
      <c r="I258" s="297">
        <f t="shared" si="171"/>
        <v>0</v>
      </c>
      <c r="J258" s="297">
        <f t="shared" si="172"/>
        <v>0</v>
      </c>
      <c r="K258"/>
      <c r="L258" s="297">
        <f>L247*(1+'7. INPUT O&amp;N UC'!$T466)*(1+'7. INPUT O&amp;N UC'!$U466)</f>
        <v>0</v>
      </c>
      <c r="M258" s="297">
        <f>M247*(1+'7. INPUT O&amp;N UC'!$T466)*(1+'7. INPUT O&amp;N UC'!$U466)</f>
        <v>0</v>
      </c>
      <c r="N258" s="297">
        <f>N247*(1+'7. INPUT O&amp;N UC'!$T466)*(1+'7. INPUT O&amp;N UC'!$U466)</f>
        <v>0</v>
      </c>
      <c r="O258" s="297">
        <f>O247*(1+'7. INPUT O&amp;N UC'!$T466)*(1+'7. INPUT O&amp;N UC'!$U466)</f>
        <v>0</v>
      </c>
      <c r="P258" s="297">
        <f>P247*(1+'7. INPUT O&amp;N UC'!$T466)*(1+'7. INPUT O&amp;N UC'!$U466)</f>
        <v>0</v>
      </c>
      <c r="Q258" s="297">
        <f>Q247*(1+'7. INPUT O&amp;N UC'!$T466)*(1+'7. INPUT O&amp;N UC'!$U466)</f>
        <v>0</v>
      </c>
      <c r="R258" s="297">
        <f>R247*(1+'7. INPUT O&amp;N UC'!$T466)*(1+'7. INPUT O&amp;N UC'!$U466)</f>
        <v>0</v>
      </c>
      <c r="S258" s="297">
        <f>S247*(1+'7. INPUT O&amp;N UC'!$T466)*(1+'7. INPUT O&amp;N UC'!$U466)</f>
        <v>0</v>
      </c>
      <c r="T258" s="297">
        <f>T247*(1+'7. INPUT O&amp;N UC'!$T466)*(1+'7. INPUT O&amp;N UC'!$U466)</f>
        <v>0</v>
      </c>
      <c r="U258" s="297">
        <f>U247*(1+'7. INPUT O&amp;N UC'!$T466)*(1+'7. INPUT O&amp;N UC'!$U466)</f>
        <v>0</v>
      </c>
      <c r="V258" s="297">
        <f>V247*(1+'7. INPUT O&amp;N UC'!$T466)*(1+'7. INPUT O&amp;N UC'!$U466)</f>
        <v>0</v>
      </c>
      <c r="W258" s="297">
        <f>W247*(1+'7. INPUT O&amp;N UC'!$T466)*(1+'7. INPUT O&amp;N UC'!$U466)</f>
        <v>0</v>
      </c>
      <c r="X258" s="297">
        <f>X247*(1+'7. INPUT O&amp;N UC'!$T466)*(1+'7. INPUT O&amp;N UC'!$U466)</f>
        <v>0</v>
      </c>
      <c r="Y258" s="297">
        <f>Y247*(1+'7. INPUT O&amp;N UC'!$T466)*(1+'7. INPUT O&amp;N UC'!$U466)</f>
        <v>0</v>
      </c>
      <c r="Z258" s="297">
        <f>Z247*(1+'7. INPUT O&amp;N UC'!$T466)*(1+'7. INPUT O&amp;N UC'!$U466)</f>
        <v>0</v>
      </c>
      <c r="AA258" s="297">
        <f>AA247*(1+'7. INPUT O&amp;N UC'!$T466)*(1+'7. INPUT O&amp;N UC'!$U466)</f>
        <v>0</v>
      </c>
      <c r="AB258" s="297">
        <f>AB247*(1+'7. INPUT O&amp;N UC'!$T466)*(1+'7. INPUT O&amp;N UC'!$U466)</f>
        <v>0</v>
      </c>
      <c r="AC258" s="297">
        <f>AC247*(1+'7. INPUT O&amp;N UC'!$T466)*(1+'7. INPUT O&amp;N UC'!$U466)</f>
        <v>0</v>
      </c>
      <c r="AD258" s="297">
        <f>AD247*(1+'7. INPUT O&amp;N UC'!$T466)*(1+'7. INPUT O&amp;N UC'!$U466)</f>
        <v>0</v>
      </c>
      <c r="AE258" s="297">
        <f>AE247*(1+'7. INPUT O&amp;N UC'!$T466)*(1+'7. INPUT O&amp;N UC'!$U466)</f>
        <v>0</v>
      </c>
      <c r="AF258" s="297">
        <f>AF247*(1+'7. INPUT O&amp;N UC'!$T466)*(1+'7. INPUT O&amp;N UC'!$U466)</f>
        <v>0</v>
      </c>
      <c r="AG258" s="297">
        <f>AG247*(1+'7. INPUT O&amp;N UC'!$T466)*(1+'7. INPUT O&amp;N UC'!$U466)</f>
        <v>0</v>
      </c>
      <c r="AH258" s="297">
        <f>AH247*(1+'7. INPUT O&amp;N UC'!$T466)*(1+'7. INPUT O&amp;N UC'!$U466)</f>
        <v>0</v>
      </c>
      <c r="AI258" s="297">
        <f>AI247*(1+'7. INPUT O&amp;N UC'!$T466)*(1+'7. INPUT O&amp;N UC'!$U466)</f>
        <v>0</v>
      </c>
      <c r="AJ258" s="297">
        <f>AJ247*(1+'7. INPUT O&amp;N UC'!$T466)*(1+'7. INPUT O&amp;N UC'!$U466)</f>
        <v>0</v>
      </c>
      <c r="AK258" s="297">
        <f>AK247*(1+'7. INPUT O&amp;N UC'!$T466)*(1+'7. INPUT O&amp;N UC'!$U466)</f>
        <v>0</v>
      </c>
      <c r="AL258" s="297">
        <f>AL247*(1+'7. INPUT O&amp;N UC'!$T466)*(1+'7. INPUT O&amp;N UC'!$U466)</f>
        <v>0</v>
      </c>
      <c r="AM258" s="297">
        <f>AM247*(1+'7. INPUT O&amp;N UC'!$T466)*(1+'7. INPUT O&amp;N UC'!$U466)</f>
        <v>0</v>
      </c>
      <c r="AN258" s="297">
        <f>AN247*(1+'7. INPUT O&amp;N UC'!$T466)*(1+'7. INPUT O&amp;N UC'!$U466)</f>
        <v>0</v>
      </c>
      <c r="AO258" s="297">
        <f>AO247*(1+'7. INPUT O&amp;N UC'!$T466)*(1+'7. INPUT O&amp;N UC'!$U466)</f>
        <v>0</v>
      </c>
      <c r="AP258" s="297">
        <f>AP247*(1+'7. INPUT O&amp;N UC'!$T466)*(1+'7. INPUT O&amp;N UC'!$U466)</f>
        <v>0</v>
      </c>
      <c r="AQ258" s="297">
        <f>AQ247*(1+'7. INPUT O&amp;N UC'!$T466)*(1+'7. INPUT O&amp;N UC'!$U466)</f>
        <v>0</v>
      </c>
      <c r="AR258" s="297">
        <f>AR247*(1+'7. INPUT O&amp;N UC'!$T466)*(1+'7. INPUT O&amp;N UC'!$U466)</f>
        <v>0</v>
      </c>
      <c r="AS258" s="297">
        <f>AS247*(1+'7. INPUT O&amp;N UC'!$T466)*(1+'7. INPUT O&amp;N UC'!$U466)</f>
        <v>0</v>
      </c>
      <c r="AT258" s="297">
        <f>AT247*(1+'7. INPUT O&amp;N UC'!$T466)*(1+'7. INPUT O&amp;N UC'!$U466)</f>
        <v>0</v>
      </c>
      <c r="AU258" s="297">
        <f>AU247*(1+'7. INPUT O&amp;N UC'!$T466)*(1+'7. INPUT O&amp;N UC'!$U466)</f>
        <v>0</v>
      </c>
      <c r="AV258" s="297">
        <f>AV247*(1+'7. INPUT O&amp;N UC'!$T466)*(1+'7. INPUT O&amp;N UC'!$U466)</f>
        <v>0</v>
      </c>
      <c r="AW258" s="297">
        <f>AW247*(1+'7. INPUT O&amp;N UC'!$T466)*(1+'7. INPUT O&amp;N UC'!$U466)</f>
        <v>0</v>
      </c>
      <c r="AX258" s="297">
        <f>AX247*(1+'7. INPUT O&amp;N UC'!$T466)*(1+'7. INPUT O&amp;N UC'!$U466)</f>
        <v>0</v>
      </c>
      <c r="AY258" s="297">
        <f>AY247*(1+'7. INPUT O&amp;N UC'!$T466)*(1+'7. INPUT O&amp;N UC'!$U466)</f>
        <v>0</v>
      </c>
      <c r="AZ258" s="297">
        <f>AZ247*(1+'7. INPUT O&amp;N UC'!$T466)*(1+'7. INPUT O&amp;N UC'!$U466)</f>
        <v>0</v>
      </c>
      <c r="BA258" s="297">
        <f>BA247*(1+'7. INPUT O&amp;N UC'!$T466)*(1+'7. INPUT O&amp;N UC'!$U466)</f>
        <v>0</v>
      </c>
      <c r="BB258" s="297">
        <f>BB247*(1+'7. INPUT O&amp;N UC'!$T466)*(1+'7. INPUT O&amp;N UC'!$U466)</f>
        <v>0</v>
      </c>
      <c r="BC258" s="297">
        <f>BC247*(1+'7. INPUT O&amp;N UC'!$T466)*(1+'7. INPUT O&amp;N UC'!$U466)</f>
        <v>0</v>
      </c>
      <c r="BD258" s="297">
        <f>BD247*(1+'7. INPUT O&amp;N UC'!$T466)*(1+'7. INPUT O&amp;N UC'!$U466)</f>
        <v>0</v>
      </c>
      <c r="BE258" s="297">
        <f>BE247*(1+'7. INPUT O&amp;N UC'!$T466)*(1+'7. INPUT O&amp;N UC'!$U466)</f>
        <v>0</v>
      </c>
      <c r="BF258" s="297">
        <f>BF247*(1+'7. INPUT O&amp;N UC'!$T466)*(1+'7. INPUT O&amp;N UC'!$U466)</f>
        <v>0</v>
      </c>
      <c r="BG258" s="297">
        <f>BG247*(1+'7. INPUT O&amp;N UC'!$T466)*(1+'7. INPUT O&amp;N UC'!$U466)</f>
        <v>0</v>
      </c>
      <c r="BH258" s="297">
        <f>BH247*(1+'7. INPUT O&amp;N UC'!$T466)*(1+'7. INPUT O&amp;N UC'!$U466)</f>
        <v>0</v>
      </c>
      <c r="BI258" s="297">
        <f>BI247*(1+'7. INPUT O&amp;N UC'!$T466)*(1+'7. INPUT O&amp;N UC'!$U466)</f>
        <v>0</v>
      </c>
      <c r="BJ258" s="297">
        <f>BJ247*(1+'7. INPUT O&amp;N UC'!$T466)*(1+'7. INPUT O&amp;N UC'!$U466)</f>
        <v>0</v>
      </c>
      <c r="BK258" s="297">
        <f>BK247*(1+'7. INPUT O&amp;N UC'!$T466)*(1+'7. INPUT O&amp;N UC'!$U466)</f>
        <v>0</v>
      </c>
      <c r="BL258" s="297">
        <f>BL247*(1+'7. INPUT O&amp;N UC'!$T466)*(1+'7. INPUT O&amp;N UC'!$U466)</f>
        <v>0</v>
      </c>
      <c r="BM258" s="297">
        <f>BM247*(1+'7. INPUT O&amp;N UC'!$T466)*(1+'7. INPUT O&amp;N UC'!$U466)</f>
        <v>0</v>
      </c>
      <c r="BN258" s="297">
        <f>BN247*(1+'7. INPUT O&amp;N UC'!$T466)*(1+'7. INPUT O&amp;N UC'!$U466)</f>
        <v>0</v>
      </c>
      <c r="BO258" s="297">
        <f>BO247*(1+'7. INPUT O&amp;N UC'!$T466)*(1+'7. INPUT O&amp;N UC'!$U466)</f>
        <v>0</v>
      </c>
      <c r="BP258" s="297">
        <f>BP247*(1+'7. INPUT O&amp;N UC'!$T466)*(1+'7. INPUT O&amp;N UC'!$U466)</f>
        <v>0</v>
      </c>
      <c r="BQ258" s="297">
        <f>BQ247*(1+'7. INPUT O&amp;N UC'!$T466)*(1+'7. INPUT O&amp;N UC'!$U466)</f>
        <v>0</v>
      </c>
      <c r="BR258" s="297">
        <f>BR247*(1+'7. INPUT O&amp;N UC'!$T466)*(1+'7. INPUT O&amp;N UC'!$U466)</f>
        <v>0</v>
      </c>
      <c r="BS258" s="297">
        <f>BS247*(1+'7. INPUT O&amp;N UC'!$T466)*(1+'7. INPUT O&amp;N UC'!$U466)</f>
        <v>0</v>
      </c>
    </row>
    <row r="259" spans="2:71" s="80" customFormat="1" outlineLevel="2">
      <c r="B259" s="368" t="str">
        <f t="shared" si="178"/>
        <v>O&amp;N UC-7.5-Item #9</v>
      </c>
      <c r="C259" s="368">
        <f t="shared" si="178"/>
        <v>0</v>
      </c>
      <c r="D259"/>
      <c r="E259" s="297">
        <f t="shared" si="167"/>
        <v>0</v>
      </c>
      <c r="F259" s="297">
        <f t="shared" si="168"/>
        <v>0</v>
      </c>
      <c r="G259" s="297">
        <f t="shared" si="169"/>
        <v>0</v>
      </c>
      <c r="H259" s="297">
        <f t="shared" si="170"/>
        <v>0</v>
      </c>
      <c r="I259" s="297">
        <f t="shared" si="171"/>
        <v>0</v>
      </c>
      <c r="J259" s="297">
        <f t="shared" si="172"/>
        <v>0</v>
      </c>
      <c r="K259"/>
      <c r="L259" s="297">
        <f>L248*(1+'7. INPUT O&amp;N UC'!$T467)*(1+'7. INPUT O&amp;N UC'!$U467)</f>
        <v>0</v>
      </c>
      <c r="M259" s="297">
        <f>M248*(1+'7. INPUT O&amp;N UC'!$T467)*(1+'7. INPUT O&amp;N UC'!$U467)</f>
        <v>0</v>
      </c>
      <c r="N259" s="297">
        <f>N248*(1+'7. INPUT O&amp;N UC'!$T467)*(1+'7. INPUT O&amp;N UC'!$U467)</f>
        <v>0</v>
      </c>
      <c r="O259" s="297">
        <f>O248*(1+'7. INPUT O&amp;N UC'!$T467)*(1+'7. INPUT O&amp;N UC'!$U467)</f>
        <v>0</v>
      </c>
      <c r="P259" s="297">
        <f>P248*(1+'7. INPUT O&amp;N UC'!$T467)*(1+'7. INPUT O&amp;N UC'!$U467)</f>
        <v>0</v>
      </c>
      <c r="Q259" s="297">
        <f>Q248*(1+'7. INPUT O&amp;N UC'!$T467)*(1+'7. INPUT O&amp;N UC'!$U467)</f>
        <v>0</v>
      </c>
      <c r="R259" s="297">
        <f>R248*(1+'7. INPUT O&amp;N UC'!$T467)*(1+'7. INPUT O&amp;N UC'!$U467)</f>
        <v>0</v>
      </c>
      <c r="S259" s="297">
        <f>S248*(1+'7. INPUT O&amp;N UC'!$T467)*(1+'7. INPUT O&amp;N UC'!$U467)</f>
        <v>0</v>
      </c>
      <c r="T259" s="297">
        <f>T248*(1+'7. INPUT O&amp;N UC'!$T467)*(1+'7. INPUT O&amp;N UC'!$U467)</f>
        <v>0</v>
      </c>
      <c r="U259" s="297">
        <f>U248*(1+'7. INPUT O&amp;N UC'!$T467)*(1+'7. INPUT O&amp;N UC'!$U467)</f>
        <v>0</v>
      </c>
      <c r="V259" s="297">
        <f>V248*(1+'7. INPUT O&amp;N UC'!$T467)*(1+'7. INPUT O&amp;N UC'!$U467)</f>
        <v>0</v>
      </c>
      <c r="W259" s="297">
        <f>W248*(1+'7. INPUT O&amp;N UC'!$T467)*(1+'7. INPUT O&amp;N UC'!$U467)</f>
        <v>0</v>
      </c>
      <c r="X259" s="297">
        <f>X248*(1+'7. INPUT O&amp;N UC'!$T467)*(1+'7. INPUT O&amp;N UC'!$U467)</f>
        <v>0</v>
      </c>
      <c r="Y259" s="297">
        <f>Y248*(1+'7. INPUT O&amp;N UC'!$T467)*(1+'7. INPUT O&amp;N UC'!$U467)</f>
        <v>0</v>
      </c>
      <c r="Z259" s="297">
        <f>Z248*(1+'7. INPUT O&amp;N UC'!$T467)*(1+'7. INPUT O&amp;N UC'!$U467)</f>
        <v>0</v>
      </c>
      <c r="AA259" s="297">
        <f>AA248*(1+'7. INPUT O&amp;N UC'!$T467)*(1+'7. INPUT O&amp;N UC'!$U467)</f>
        <v>0</v>
      </c>
      <c r="AB259" s="297">
        <f>AB248*(1+'7. INPUT O&amp;N UC'!$T467)*(1+'7. INPUT O&amp;N UC'!$U467)</f>
        <v>0</v>
      </c>
      <c r="AC259" s="297">
        <f>AC248*(1+'7. INPUT O&amp;N UC'!$T467)*(1+'7. INPUT O&amp;N UC'!$U467)</f>
        <v>0</v>
      </c>
      <c r="AD259" s="297">
        <f>AD248*(1+'7. INPUT O&amp;N UC'!$T467)*(1+'7. INPUT O&amp;N UC'!$U467)</f>
        <v>0</v>
      </c>
      <c r="AE259" s="297">
        <f>AE248*(1+'7. INPUT O&amp;N UC'!$T467)*(1+'7. INPUT O&amp;N UC'!$U467)</f>
        <v>0</v>
      </c>
      <c r="AF259" s="297">
        <f>AF248*(1+'7. INPUT O&amp;N UC'!$T467)*(1+'7. INPUT O&amp;N UC'!$U467)</f>
        <v>0</v>
      </c>
      <c r="AG259" s="297">
        <f>AG248*(1+'7. INPUT O&amp;N UC'!$T467)*(1+'7. INPUT O&amp;N UC'!$U467)</f>
        <v>0</v>
      </c>
      <c r="AH259" s="297">
        <f>AH248*(1+'7. INPUT O&amp;N UC'!$T467)*(1+'7. INPUT O&amp;N UC'!$U467)</f>
        <v>0</v>
      </c>
      <c r="AI259" s="297">
        <f>AI248*(1+'7. INPUT O&amp;N UC'!$T467)*(1+'7. INPUT O&amp;N UC'!$U467)</f>
        <v>0</v>
      </c>
      <c r="AJ259" s="297">
        <f>AJ248*(1+'7. INPUT O&amp;N UC'!$T467)*(1+'7. INPUT O&amp;N UC'!$U467)</f>
        <v>0</v>
      </c>
      <c r="AK259" s="297">
        <f>AK248*(1+'7. INPUT O&amp;N UC'!$T467)*(1+'7. INPUT O&amp;N UC'!$U467)</f>
        <v>0</v>
      </c>
      <c r="AL259" s="297">
        <f>AL248*(1+'7. INPUT O&amp;N UC'!$T467)*(1+'7. INPUT O&amp;N UC'!$U467)</f>
        <v>0</v>
      </c>
      <c r="AM259" s="297">
        <f>AM248*(1+'7. INPUT O&amp;N UC'!$T467)*(1+'7. INPUT O&amp;N UC'!$U467)</f>
        <v>0</v>
      </c>
      <c r="AN259" s="297">
        <f>AN248*(1+'7. INPUT O&amp;N UC'!$T467)*(1+'7. INPUT O&amp;N UC'!$U467)</f>
        <v>0</v>
      </c>
      <c r="AO259" s="297">
        <f>AO248*(1+'7. INPUT O&amp;N UC'!$T467)*(1+'7. INPUT O&amp;N UC'!$U467)</f>
        <v>0</v>
      </c>
      <c r="AP259" s="297">
        <f>AP248*(1+'7. INPUT O&amp;N UC'!$T467)*(1+'7. INPUT O&amp;N UC'!$U467)</f>
        <v>0</v>
      </c>
      <c r="AQ259" s="297">
        <f>AQ248*(1+'7. INPUT O&amp;N UC'!$T467)*(1+'7. INPUT O&amp;N UC'!$U467)</f>
        <v>0</v>
      </c>
      <c r="AR259" s="297">
        <f>AR248*(1+'7. INPUT O&amp;N UC'!$T467)*(1+'7. INPUT O&amp;N UC'!$U467)</f>
        <v>0</v>
      </c>
      <c r="AS259" s="297">
        <f>AS248*(1+'7. INPUT O&amp;N UC'!$T467)*(1+'7. INPUT O&amp;N UC'!$U467)</f>
        <v>0</v>
      </c>
      <c r="AT259" s="297">
        <f>AT248*(1+'7. INPUT O&amp;N UC'!$T467)*(1+'7. INPUT O&amp;N UC'!$U467)</f>
        <v>0</v>
      </c>
      <c r="AU259" s="297">
        <f>AU248*(1+'7. INPUT O&amp;N UC'!$T467)*(1+'7. INPUT O&amp;N UC'!$U467)</f>
        <v>0</v>
      </c>
      <c r="AV259" s="297">
        <f>AV248*(1+'7. INPUT O&amp;N UC'!$T467)*(1+'7. INPUT O&amp;N UC'!$U467)</f>
        <v>0</v>
      </c>
      <c r="AW259" s="297">
        <f>AW248*(1+'7. INPUT O&amp;N UC'!$T467)*(1+'7. INPUT O&amp;N UC'!$U467)</f>
        <v>0</v>
      </c>
      <c r="AX259" s="297">
        <f>AX248*(1+'7. INPUT O&amp;N UC'!$T467)*(1+'7. INPUT O&amp;N UC'!$U467)</f>
        <v>0</v>
      </c>
      <c r="AY259" s="297">
        <f>AY248*(1+'7. INPUT O&amp;N UC'!$T467)*(1+'7. INPUT O&amp;N UC'!$U467)</f>
        <v>0</v>
      </c>
      <c r="AZ259" s="297">
        <f>AZ248*(1+'7. INPUT O&amp;N UC'!$T467)*(1+'7. INPUT O&amp;N UC'!$U467)</f>
        <v>0</v>
      </c>
      <c r="BA259" s="297">
        <f>BA248*(1+'7. INPUT O&amp;N UC'!$T467)*(1+'7. INPUT O&amp;N UC'!$U467)</f>
        <v>0</v>
      </c>
      <c r="BB259" s="297">
        <f>BB248*(1+'7. INPUT O&amp;N UC'!$T467)*(1+'7. INPUT O&amp;N UC'!$U467)</f>
        <v>0</v>
      </c>
      <c r="BC259" s="297">
        <f>BC248*(1+'7. INPUT O&amp;N UC'!$T467)*(1+'7. INPUT O&amp;N UC'!$U467)</f>
        <v>0</v>
      </c>
      <c r="BD259" s="297">
        <f>BD248*(1+'7. INPUT O&amp;N UC'!$T467)*(1+'7. INPUT O&amp;N UC'!$U467)</f>
        <v>0</v>
      </c>
      <c r="BE259" s="297">
        <f>BE248*(1+'7. INPUT O&amp;N UC'!$T467)*(1+'7. INPUT O&amp;N UC'!$U467)</f>
        <v>0</v>
      </c>
      <c r="BF259" s="297">
        <f>BF248*(1+'7. INPUT O&amp;N UC'!$T467)*(1+'7. INPUT O&amp;N UC'!$U467)</f>
        <v>0</v>
      </c>
      <c r="BG259" s="297">
        <f>BG248*(1+'7. INPUT O&amp;N UC'!$T467)*(1+'7. INPUT O&amp;N UC'!$U467)</f>
        <v>0</v>
      </c>
      <c r="BH259" s="297">
        <f>BH248*(1+'7. INPUT O&amp;N UC'!$T467)*(1+'7. INPUT O&amp;N UC'!$U467)</f>
        <v>0</v>
      </c>
      <c r="BI259" s="297">
        <f>BI248*(1+'7. INPUT O&amp;N UC'!$T467)*(1+'7. INPUT O&amp;N UC'!$U467)</f>
        <v>0</v>
      </c>
      <c r="BJ259" s="297">
        <f>BJ248*(1+'7. INPUT O&amp;N UC'!$T467)*(1+'7. INPUT O&amp;N UC'!$U467)</f>
        <v>0</v>
      </c>
      <c r="BK259" s="297">
        <f>BK248*(1+'7. INPUT O&amp;N UC'!$T467)*(1+'7. INPUT O&amp;N UC'!$U467)</f>
        <v>0</v>
      </c>
      <c r="BL259" s="297">
        <f>BL248*(1+'7. INPUT O&amp;N UC'!$T467)*(1+'7. INPUT O&amp;N UC'!$U467)</f>
        <v>0</v>
      </c>
      <c r="BM259" s="297">
        <f>BM248*(1+'7. INPUT O&amp;N UC'!$T467)*(1+'7. INPUT O&amp;N UC'!$U467)</f>
        <v>0</v>
      </c>
      <c r="BN259" s="297">
        <f>BN248*(1+'7. INPUT O&amp;N UC'!$T467)*(1+'7. INPUT O&amp;N UC'!$U467)</f>
        <v>0</v>
      </c>
      <c r="BO259" s="297">
        <f>BO248*(1+'7. INPUT O&amp;N UC'!$T467)*(1+'7. INPUT O&amp;N UC'!$U467)</f>
        <v>0</v>
      </c>
      <c r="BP259" s="297">
        <f>BP248*(1+'7. INPUT O&amp;N UC'!$T467)*(1+'7. INPUT O&amp;N UC'!$U467)</f>
        <v>0</v>
      </c>
      <c r="BQ259" s="297">
        <f>BQ248*(1+'7. INPUT O&amp;N UC'!$T467)*(1+'7. INPUT O&amp;N UC'!$U467)</f>
        <v>0</v>
      </c>
      <c r="BR259" s="297">
        <f>BR248*(1+'7. INPUT O&amp;N UC'!$T467)*(1+'7. INPUT O&amp;N UC'!$U467)</f>
        <v>0</v>
      </c>
      <c r="BS259" s="297">
        <f>BS248*(1+'7. INPUT O&amp;N UC'!$T467)*(1+'7. INPUT O&amp;N UC'!$U467)</f>
        <v>0</v>
      </c>
    </row>
    <row r="260" spans="2:71" s="80" customFormat="1" outlineLevel="2">
      <c r="B260" s="368" t="str">
        <f t="shared" si="178"/>
        <v>O&amp;N UC-7.5-Item #10</v>
      </c>
      <c r="C260" s="368">
        <f t="shared" si="178"/>
        <v>0</v>
      </c>
      <c r="D260"/>
      <c r="E260" s="297">
        <f>F260+G260+H260+I260+J260</f>
        <v>0</v>
      </c>
      <c r="F260" s="297">
        <f>SUM(L260:W260)</f>
        <v>0</v>
      </c>
      <c r="G260" s="297">
        <f>SUM(X260:AI260)</f>
        <v>0</v>
      </c>
      <c r="H260" s="297">
        <f>SUM(AJ260:AU260)</f>
        <v>0</v>
      </c>
      <c r="I260" s="297">
        <f>SUM(AV260:BG260)</f>
        <v>0</v>
      </c>
      <c r="J260" s="297">
        <f>SUM(BH260:BS260)</f>
        <v>0</v>
      </c>
      <c r="K260"/>
      <c r="L260" s="297">
        <f>L249*(1+'7. INPUT O&amp;N UC'!$T468)*(1+'7. INPUT O&amp;N UC'!$U468)</f>
        <v>0</v>
      </c>
      <c r="M260" s="297">
        <f>M249*(1+'7. INPUT O&amp;N UC'!$T468)*(1+'7. INPUT O&amp;N UC'!$U468)</f>
        <v>0</v>
      </c>
      <c r="N260" s="297">
        <f>N249*(1+'7. INPUT O&amp;N UC'!$T468)*(1+'7. INPUT O&amp;N UC'!$U468)</f>
        <v>0</v>
      </c>
      <c r="O260" s="297">
        <f>O249*(1+'7. INPUT O&amp;N UC'!$T468)*(1+'7. INPUT O&amp;N UC'!$U468)</f>
        <v>0</v>
      </c>
      <c r="P260" s="297">
        <f>P249*(1+'7. INPUT O&amp;N UC'!$T468)*(1+'7. INPUT O&amp;N UC'!$U468)</f>
        <v>0</v>
      </c>
      <c r="Q260" s="297">
        <f>Q249*(1+'7. INPUT O&amp;N UC'!$T468)*(1+'7. INPUT O&amp;N UC'!$U468)</f>
        <v>0</v>
      </c>
      <c r="R260" s="297">
        <f>R249*(1+'7. INPUT O&amp;N UC'!$T468)*(1+'7. INPUT O&amp;N UC'!$U468)</f>
        <v>0</v>
      </c>
      <c r="S260" s="297">
        <f>S249*(1+'7. INPUT O&amp;N UC'!$T468)*(1+'7. INPUT O&amp;N UC'!$U468)</f>
        <v>0</v>
      </c>
      <c r="T260" s="297">
        <f>T249*(1+'7. INPUT O&amp;N UC'!$T468)*(1+'7. INPUT O&amp;N UC'!$U468)</f>
        <v>0</v>
      </c>
      <c r="U260" s="297">
        <f>U249*(1+'7. INPUT O&amp;N UC'!$T468)*(1+'7. INPUT O&amp;N UC'!$U468)</f>
        <v>0</v>
      </c>
      <c r="V260" s="297">
        <f>V249*(1+'7. INPUT O&amp;N UC'!$T468)*(1+'7. INPUT O&amp;N UC'!$U468)</f>
        <v>0</v>
      </c>
      <c r="W260" s="297">
        <f>W249*(1+'7. INPUT O&amp;N UC'!$T468)*(1+'7. INPUT O&amp;N UC'!$U468)</f>
        <v>0</v>
      </c>
      <c r="X260" s="297">
        <f>X249*(1+'7. INPUT O&amp;N UC'!$T468)*(1+'7. INPUT O&amp;N UC'!$U468)</f>
        <v>0</v>
      </c>
      <c r="Y260" s="297">
        <f>Y249*(1+'7. INPUT O&amp;N UC'!$T468)*(1+'7. INPUT O&amp;N UC'!$U468)</f>
        <v>0</v>
      </c>
      <c r="Z260" s="297">
        <f>Z249*(1+'7. INPUT O&amp;N UC'!$T468)*(1+'7. INPUT O&amp;N UC'!$U468)</f>
        <v>0</v>
      </c>
      <c r="AA260" s="297">
        <f>AA249*(1+'7. INPUT O&amp;N UC'!$T468)*(1+'7. INPUT O&amp;N UC'!$U468)</f>
        <v>0</v>
      </c>
      <c r="AB260" s="297">
        <f>AB249*(1+'7. INPUT O&amp;N UC'!$T468)*(1+'7. INPUT O&amp;N UC'!$U468)</f>
        <v>0</v>
      </c>
      <c r="AC260" s="297">
        <f>AC249*(1+'7. INPUT O&amp;N UC'!$T468)*(1+'7. INPUT O&amp;N UC'!$U468)</f>
        <v>0</v>
      </c>
      <c r="AD260" s="297">
        <f>AD249*(1+'7. INPUT O&amp;N UC'!$T468)*(1+'7. INPUT O&amp;N UC'!$U468)</f>
        <v>0</v>
      </c>
      <c r="AE260" s="297">
        <f>AE249*(1+'7. INPUT O&amp;N UC'!$T468)*(1+'7. INPUT O&amp;N UC'!$U468)</f>
        <v>0</v>
      </c>
      <c r="AF260" s="297">
        <f>AF249*(1+'7. INPUT O&amp;N UC'!$T468)*(1+'7. INPUT O&amp;N UC'!$U468)</f>
        <v>0</v>
      </c>
      <c r="AG260" s="297">
        <f>AG249*(1+'7. INPUT O&amp;N UC'!$T468)*(1+'7. INPUT O&amp;N UC'!$U468)</f>
        <v>0</v>
      </c>
      <c r="AH260" s="297">
        <f>AH249*(1+'7. INPUT O&amp;N UC'!$T468)*(1+'7. INPUT O&amp;N UC'!$U468)</f>
        <v>0</v>
      </c>
      <c r="AI260" s="297">
        <f>AI249*(1+'7. INPUT O&amp;N UC'!$T468)*(1+'7. INPUT O&amp;N UC'!$U468)</f>
        <v>0</v>
      </c>
      <c r="AJ260" s="297">
        <f>AJ249*(1+'7. INPUT O&amp;N UC'!$T468)*(1+'7. INPUT O&amp;N UC'!$U468)</f>
        <v>0</v>
      </c>
      <c r="AK260" s="297">
        <f>AK249*(1+'7. INPUT O&amp;N UC'!$T468)*(1+'7. INPUT O&amp;N UC'!$U468)</f>
        <v>0</v>
      </c>
      <c r="AL260" s="297">
        <f>AL249*(1+'7. INPUT O&amp;N UC'!$T468)*(1+'7. INPUT O&amp;N UC'!$U468)</f>
        <v>0</v>
      </c>
      <c r="AM260" s="297">
        <f>AM249*(1+'7. INPUT O&amp;N UC'!$T468)*(1+'7. INPUT O&amp;N UC'!$U468)</f>
        <v>0</v>
      </c>
      <c r="AN260" s="297">
        <f>AN249*(1+'7. INPUT O&amp;N UC'!$T468)*(1+'7. INPUT O&amp;N UC'!$U468)</f>
        <v>0</v>
      </c>
      <c r="AO260" s="297">
        <f>AO249*(1+'7. INPUT O&amp;N UC'!$T468)*(1+'7. INPUT O&amp;N UC'!$U468)</f>
        <v>0</v>
      </c>
      <c r="AP260" s="297">
        <f>AP249*(1+'7. INPUT O&amp;N UC'!$T468)*(1+'7. INPUT O&amp;N UC'!$U468)</f>
        <v>0</v>
      </c>
      <c r="AQ260" s="297">
        <f>AQ249*(1+'7. INPUT O&amp;N UC'!$T468)*(1+'7. INPUT O&amp;N UC'!$U468)</f>
        <v>0</v>
      </c>
      <c r="AR260" s="297">
        <f>AR249*(1+'7. INPUT O&amp;N UC'!$T468)*(1+'7. INPUT O&amp;N UC'!$U468)</f>
        <v>0</v>
      </c>
      <c r="AS260" s="297">
        <f>AS249*(1+'7. INPUT O&amp;N UC'!$T468)*(1+'7. INPUT O&amp;N UC'!$U468)</f>
        <v>0</v>
      </c>
      <c r="AT260" s="297">
        <f>AT249*(1+'7. INPUT O&amp;N UC'!$T468)*(1+'7. INPUT O&amp;N UC'!$U468)</f>
        <v>0</v>
      </c>
      <c r="AU260" s="297">
        <f>AU249*(1+'7. INPUT O&amp;N UC'!$T468)*(1+'7. INPUT O&amp;N UC'!$U468)</f>
        <v>0</v>
      </c>
      <c r="AV260" s="297">
        <f>AV249*(1+'7. INPUT O&amp;N UC'!$T468)*(1+'7. INPUT O&amp;N UC'!$U468)</f>
        <v>0</v>
      </c>
      <c r="AW260" s="297">
        <f>AW249*(1+'7. INPUT O&amp;N UC'!$T468)*(1+'7. INPUT O&amp;N UC'!$U468)</f>
        <v>0</v>
      </c>
      <c r="AX260" s="297">
        <f>AX249*(1+'7. INPUT O&amp;N UC'!$T468)*(1+'7. INPUT O&amp;N UC'!$U468)</f>
        <v>0</v>
      </c>
      <c r="AY260" s="297">
        <f>AY249*(1+'7. INPUT O&amp;N UC'!$T468)*(1+'7. INPUT O&amp;N UC'!$U468)</f>
        <v>0</v>
      </c>
      <c r="AZ260" s="297">
        <f>AZ249*(1+'7. INPUT O&amp;N UC'!$T468)*(1+'7. INPUT O&amp;N UC'!$U468)</f>
        <v>0</v>
      </c>
      <c r="BA260" s="297">
        <f>BA249*(1+'7. INPUT O&amp;N UC'!$T468)*(1+'7. INPUT O&amp;N UC'!$U468)</f>
        <v>0</v>
      </c>
      <c r="BB260" s="297">
        <f>BB249*(1+'7. INPUT O&amp;N UC'!$T468)*(1+'7. INPUT O&amp;N UC'!$U468)</f>
        <v>0</v>
      </c>
      <c r="BC260" s="297">
        <f>BC249*(1+'7. INPUT O&amp;N UC'!$T468)*(1+'7. INPUT O&amp;N UC'!$U468)</f>
        <v>0</v>
      </c>
      <c r="BD260" s="297">
        <f>BD249*(1+'7. INPUT O&amp;N UC'!$T468)*(1+'7. INPUT O&amp;N UC'!$U468)</f>
        <v>0</v>
      </c>
      <c r="BE260" s="297">
        <f>BE249*(1+'7. INPUT O&amp;N UC'!$T468)*(1+'7. INPUT O&amp;N UC'!$U468)</f>
        <v>0</v>
      </c>
      <c r="BF260" s="297">
        <f>BF249*(1+'7. INPUT O&amp;N UC'!$T468)*(1+'7. INPUT O&amp;N UC'!$U468)</f>
        <v>0</v>
      </c>
      <c r="BG260" s="297">
        <f>BG249*(1+'7. INPUT O&amp;N UC'!$T468)*(1+'7. INPUT O&amp;N UC'!$U468)</f>
        <v>0</v>
      </c>
      <c r="BH260" s="297">
        <f>BH249*(1+'7. INPUT O&amp;N UC'!$T468)*(1+'7. INPUT O&amp;N UC'!$U468)</f>
        <v>0</v>
      </c>
      <c r="BI260" s="297">
        <f>BI249*(1+'7. INPUT O&amp;N UC'!$T468)*(1+'7. INPUT O&amp;N UC'!$U468)</f>
        <v>0</v>
      </c>
      <c r="BJ260" s="297">
        <f>BJ249*(1+'7. INPUT O&amp;N UC'!$T468)*(1+'7. INPUT O&amp;N UC'!$U468)</f>
        <v>0</v>
      </c>
      <c r="BK260" s="297">
        <f>BK249*(1+'7. INPUT O&amp;N UC'!$T468)*(1+'7. INPUT O&amp;N UC'!$U468)</f>
        <v>0</v>
      </c>
      <c r="BL260" s="297">
        <f>BL249*(1+'7. INPUT O&amp;N UC'!$T468)*(1+'7. INPUT O&amp;N UC'!$U468)</f>
        <v>0</v>
      </c>
      <c r="BM260" s="297">
        <f>BM249*(1+'7. INPUT O&amp;N UC'!$T468)*(1+'7. INPUT O&amp;N UC'!$U468)</f>
        <v>0</v>
      </c>
      <c r="BN260" s="297">
        <f>BN249*(1+'7. INPUT O&amp;N UC'!$T468)*(1+'7. INPUT O&amp;N UC'!$U468)</f>
        <v>0</v>
      </c>
      <c r="BO260" s="297">
        <f>BO249*(1+'7. INPUT O&amp;N UC'!$T468)*(1+'7. INPUT O&amp;N UC'!$U468)</f>
        <v>0</v>
      </c>
      <c r="BP260" s="297">
        <f>BP249*(1+'7. INPUT O&amp;N UC'!$T468)*(1+'7. INPUT O&amp;N UC'!$U468)</f>
        <v>0</v>
      </c>
      <c r="BQ260" s="297">
        <f>BQ249*(1+'7. INPUT O&amp;N UC'!$T468)*(1+'7. INPUT O&amp;N UC'!$U468)</f>
        <v>0</v>
      </c>
      <c r="BR260" s="297">
        <f>BR249*(1+'7. INPUT O&amp;N UC'!$T468)*(1+'7. INPUT O&amp;N UC'!$U468)</f>
        <v>0</v>
      </c>
      <c r="BS260" s="297">
        <f>BS249*(1+'7. INPUT O&amp;N UC'!$T468)*(1+'7. INPUT O&amp;N UC'!$U468)</f>
        <v>0</v>
      </c>
    </row>
    <row r="261" spans="2:71" s="84" customFormat="1" ht="16">
      <c r="B261" s="354" t="str">
        <f>'7. INPUT O&amp;N UC'!C471</f>
        <v>7.6</v>
      </c>
      <c r="C261" s="354" t="str">
        <f>'7. INPUT O&amp;N UC'!D471</f>
        <v xml:space="preserve">O&amp;N UC - Customer - Wider Cash Benefits </v>
      </c>
      <c r="D261"/>
      <c r="E261" s="293">
        <f t="shared" ref="E261:E291" si="179">F261+G261+H261+I261+J261</f>
        <v>2950824.125</v>
      </c>
      <c r="F261" s="293">
        <f t="shared" ref="F261:F291" si="180">SUM(L261:W261)</f>
        <v>697772</v>
      </c>
      <c r="G261" s="293">
        <f t="shared" ref="G261:G291" si="181">SUM(X261:AI261)</f>
        <v>1099030.5</v>
      </c>
      <c r="H261" s="293">
        <f t="shared" ref="H261:H291" si="182">SUM(AJ261:AU261)</f>
        <v>1154021.625</v>
      </c>
      <c r="I261" s="293">
        <f t="shared" ref="I261:I291" si="183">SUM(AV261:BG261)</f>
        <v>0</v>
      </c>
      <c r="J261" s="293">
        <f t="shared" ref="J261:J291" si="184">SUM(BH261:BS261)</f>
        <v>0</v>
      </c>
      <c r="K261"/>
      <c r="L261" s="293">
        <f t="shared" ref="L261:AQ261" si="185">L262</f>
        <v>0</v>
      </c>
      <c r="M261" s="293">
        <f t="shared" si="185"/>
        <v>0</v>
      </c>
      <c r="N261" s="293">
        <f t="shared" si="185"/>
        <v>0</v>
      </c>
      <c r="O261" s="293">
        <f t="shared" si="185"/>
        <v>0</v>
      </c>
      <c r="P261" s="293">
        <f t="shared" si="185"/>
        <v>87221.5</v>
      </c>
      <c r="Q261" s="293">
        <f t="shared" si="185"/>
        <v>87221.5</v>
      </c>
      <c r="R261" s="293">
        <f t="shared" si="185"/>
        <v>87221.5</v>
      </c>
      <c r="S261" s="293">
        <f t="shared" si="185"/>
        <v>87221.5</v>
      </c>
      <c r="T261" s="293">
        <f t="shared" si="185"/>
        <v>87221.5</v>
      </c>
      <c r="U261" s="293">
        <f t="shared" si="185"/>
        <v>87221.5</v>
      </c>
      <c r="V261" s="293">
        <f t="shared" si="185"/>
        <v>87221.5</v>
      </c>
      <c r="W261" s="293">
        <f t="shared" si="185"/>
        <v>87221.5</v>
      </c>
      <c r="X261" s="293">
        <f t="shared" si="185"/>
        <v>91585.875</v>
      </c>
      <c r="Y261" s="293">
        <f t="shared" si="185"/>
        <v>91585.875</v>
      </c>
      <c r="Z261" s="293">
        <f t="shared" si="185"/>
        <v>91585.875</v>
      </c>
      <c r="AA261" s="293">
        <f t="shared" si="185"/>
        <v>91585.875</v>
      </c>
      <c r="AB261" s="293">
        <f t="shared" si="185"/>
        <v>91585.875</v>
      </c>
      <c r="AC261" s="293">
        <f t="shared" si="185"/>
        <v>91585.875</v>
      </c>
      <c r="AD261" s="293">
        <f t="shared" si="185"/>
        <v>91585.875</v>
      </c>
      <c r="AE261" s="293">
        <f t="shared" si="185"/>
        <v>91585.875</v>
      </c>
      <c r="AF261" s="293">
        <f t="shared" si="185"/>
        <v>91585.875</v>
      </c>
      <c r="AG261" s="293">
        <f t="shared" si="185"/>
        <v>91585.875</v>
      </c>
      <c r="AH261" s="293">
        <f t="shared" si="185"/>
        <v>91585.875</v>
      </c>
      <c r="AI261" s="293">
        <f t="shared" si="185"/>
        <v>91585.875</v>
      </c>
      <c r="AJ261" s="293">
        <f t="shared" si="185"/>
        <v>96168.46875</v>
      </c>
      <c r="AK261" s="293">
        <f t="shared" si="185"/>
        <v>96168.46875</v>
      </c>
      <c r="AL261" s="293">
        <f t="shared" si="185"/>
        <v>96168.46875</v>
      </c>
      <c r="AM261" s="293">
        <f t="shared" si="185"/>
        <v>96168.46875</v>
      </c>
      <c r="AN261" s="293">
        <f t="shared" si="185"/>
        <v>96168.46875</v>
      </c>
      <c r="AO261" s="293">
        <f t="shared" si="185"/>
        <v>96168.46875</v>
      </c>
      <c r="AP261" s="293">
        <f t="shared" si="185"/>
        <v>96168.46875</v>
      </c>
      <c r="AQ261" s="293">
        <f t="shared" si="185"/>
        <v>96168.46875</v>
      </c>
      <c r="AR261" s="293">
        <f t="shared" ref="AR261:BS261" si="186">AR262</f>
        <v>96168.46875</v>
      </c>
      <c r="AS261" s="293">
        <f t="shared" si="186"/>
        <v>96168.46875</v>
      </c>
      <c r="AT261" s="293">
        <f t="shared" si="186"/>
        <v>96168.46875</v>
      </c>
      <c r="AU261" s="293">
        <f t="shared" si="186"/>
        <v>96168.46875</v>
      </c>
      <c r="AV261" s="293">
        <f t="shared" si="186"/>
        <v>0</v>
      </c>
      <c r="AW261" s="293">
        <f t="shared" si="186"/>
        <v>0</v>
      </c>
      <c r="AX261" s="293">
        <f t="shared" si="186"/>
        <v>0</v>
      </c>
      <c r="AY261" s="293">
        <f t="shared" si="186"/>
        <v>0</v>
      </c>
      <c r="AZ261" s="293">
        <f t="shared" si="186"/>
        <v>0</v>
      </c>
      <c r="BA261" s="293">
        <f t="shared" si="186"/>
        <v>0</v>
      </c>
      <c r="BB261" s="293">
        <f t="shared" si="186"/>
        <v>0</v>
      </c>
      <c r="BC261" s="293">
        <f t="shared" si="186"/>
        <v>0</v>
      </c>
      <c r="BD261" s="293">
        <f t="shared" si="186"/>
        <v>0</v>
      </c>
      <c r="BE261" s="293">
        <f t="shared" si="186"/>
        <v>0</v>
      </c>
      <c r="BF261" s="293">
        <f t="shared" si="186"/>
        <v>0</v>
      </c>
      <c r="BG261" s="293">
        <f t="shared" si="186"/>
        <v>0</v>
      </c>
      <c r="BH261" s="293">
        <f t="shared" si="186"/>
        <v>0</v>
      </c>
      <c r="BI261" s="293">
        <f t="shared" si="186"/>
        <v>0</v>
      </c>
      <c r="BJ261" s="293">
        <f t="shared" si="186"/>
        <v>0</v>
      </c>
      <c r="BK261" s="293">
        <f t="shared" si="186"/>
        <v>0</v>
      </c>
      <c r="BL261" s="293">
        <f t="shared" si="186"/>
        <v>0</v>
      </c>
      <c r="BM261" s="293">
        <f t="shared" si="186"/>
        <v>0</v>
      </c>
      <c r="BN261" s="293">
        <f t="shared" si="186"/>
        <v>0</v>
      </c>
      <c r="BO261" s="293">
        <f t="shared" si="186"/>
        <v>0</v>
      </c>
      <c r="BP261" s="293">
        <f t="shared" si="186"/>
        <v>0</v>
      </c>
      <c r="BQ261" s="293">
        <f t="shared" si="186"/>
        <v>0</v>
      </c>
      <c r="BR261" s="293">
        <f t="shared" si="186"/>
        <v>0</v>
      </c>
      <c r="BS261" s="293">
        <f t="shared" si="186"/>
        <v>0</v>
      </c>
    </row>
    <row r="262" spans="2:71" s="79" customFormat="1" outlineLevel="1">
      <c r="B262" s="352" t="str">
        <f>CONCATENATE(B$261,".1")</f>
        <v>7.6.1</v>
      </c>
      <c r="C262" s="352" t="s">
        <v>255</v>
      </c>
      <c r="D262"/>
      <c r="E262" s="296">
        <f t="shared" si="179"/>
        <v>2950824.125</v>
      </c>
      <c r="F262" s="296">
        <f t="shared" si="180"/>
        <v>697772</v>
      </c>
      <c r="G262" s="296">
        <f t="shared" si="181"/>
        <v>1099030.5</v>
      </c>
      <c r="H262" s="296">
        <f t="shared" si="182"/>
        <v>1154021.625</v>
      </c>
      <c r="I262" s="296">
        <f t="shared" si="183"/>
        <v>0</v>
      </c>
      <c r="J262" s="296">
        <f t="shared" si="184"/>
        <v>0</v>
      </c>
      <c r="K262"/>
      <c r="L262" s="296">
        <f>SUM(L263:L282)</f>
        <v>0</v>
      </c>
      <c r="M262" s="296">
        <f t="shared" ref="M262:BS262" si="187">SUM(M263:M282)</f>
        <v>0</v>
      </c>
      <c r="N262" s="296">
        <f t="shared" si="187"/>
        <v>0</v>
      </c>
      <c r="O262" s="296">
        <f t="shared" si="187"/>
        <v>0</v>
      </c>
      <c r="P262" s="296">
        <f t="shared" si="187"/>
        <v>87221.5</v>
      </c>
      <c r="Q262" s="296">
        <f t="shared" si="187"/>
        <v>87221.5</v>
      </c>
      <c r="R262" s="296">
        <f t="shared" si="187"/>
        <v>87221.5</v>
      </c>
      <c r="S262" s="296">
        <f t="shared" si="187"/>
        <v>87221.5</v>
      </c>
      <c r="T262" s="296">
        <f t="shared" si="187"/>
        <v>87221.5</v>
      </c>
      <c r="U262" s="296">
        <f t="shared" si="187"/>
        <v>87221.5</v>
      </c>
      <c r="V262" s="296">
        <f t="shared" si="187"/>
        <v>87221.5</v>
      </c>
      <c r="W262" s="296">
        <f t="shared" si="187"/>
        <v>87221.5</v>
      </c>
      <c r="X262" s="296">
        <f t="shared" si="187"/>
        <v>91585.875</v>
      </c>
      <c r="Y262" s="296">
        <f t="shared" si="187"/>
        <v>91585.875</v>
      </c>
      <c r="Z262" s="296">
        <f t="shared" si="187"/>
        <v>91585.875</v>
      </c>
      <c r="AA262" s="296">
        <f t="shared" si="187"/>
        <v>91585.875</v>
      </c>
      <c r="AB262" s="296">
        <f t="shared" si="187"/>
        <v>91585.875</v>
      </c>
      <c r="AC262" s="296">
        <f t="shared" si="187"/>
        <v>91585.875</v>
      </c>
      <c r="AD262" s="296">
        <f t="shared" si="187"/>
        <v>91585.875</v>
      </c>
      <c r="AE262" s="296">
        <f t="shared" si="187"/>
        <v>91585.875</v>
      </c>
      <c r="AF262" s="296">
        <f t="shared" si="187"/>
        <v>91585.875</v>
      </c>
      <c r="AG262" s="296">
        <f t="shared" si="187"/>
        <v>91585.875</v>
      </c>
      <c r="AH262" s="296">
        <f t="shared" si="187"/>
        <v>91585.875</v>
      </c>
      <c r="AI262" s="296">
        <f t="shared" si="187"/>
        <v>91585.875</v>
      </c>
      <c r="AJ262" s="296">
        <f t="shared" si="187"/>
        <v>96168.46875</v>
      </c>
      <c r="AK262" s="296">
        <f t="shared" si="187"/>
        <v>96168.46875</v>
      </c>
      <c r="AL262" s="296">
        <f t="shared" si="187"/>
        <v>96168.46875</v>
      </c>
      <c r="AM262" s="296">
        <f t="shared" si="187"/>
        <v>96168.46875</v>
      </c>
      <c r="AN262" s="296">
        <f t="shared" si="187"/>
        <v>96168.46875</v>
      </c>
      <c r="AO262" s="296">
        <f t="shared" si="187"/>
        <v>96168.46875</v>
      </c>
      <c r="AP262" s="296">
        <f t="shared" si="187"/>
        <v>96168.46875</v>
      </c>
      <c r="AQ262" s="296">
        <f t="shared" si="187"/>
        <v>96168.46875</v>
      </c>
      <c r="AR262" s="296">
        <f t="shared" si="187"/>
        <v>96168.46875</v>
      </c>
      <c r="AS262" s="296">
        <f t="shared" si="187"/>
        <v>96168.46875</v>
      </c>
      <c r="AT262" s="296">
        <f t="shared" si="187"/>
        <v>96168.46875</v>
      </c>
      <c r="AU262" s="296">
        <f t="shared" si="187"/>
        <v>96168.46875</v>
      </c>
      <c r="AV262" s="296">
        <f t="shared" si="187"/>
        <v>0</v>
      </c>
      <c r="AW262" s="296">
        <f t="shared" si="187"/>
        <v>0</v>
      </c>
      <c r="AX262" s="296">
        <f t="shared" si="187"/>
        <v>0</v>
      </c>
      <c r="AY262" s="296">
        <f t="shared" si="187"/>
        <v>0</v>
      </c>
      <c r="AZ262" s="296">
        <f t="shared" si="187"/>
        <v>0</v>
      </c>
      <c r="BA262" s="296">
        <f t="shared" si="187"/>
        <v>0</v>
      </c>
      <c r="BB262" s="296">
        <f t="shared" si="187"/>
        <v>0</v>
      </c>
      <c r="BC262" s="296">
        <f t="shared" si="187"/>
        <v>0</v>
      </c>
      <c r="BD262" s="296">
        <f t="shared" si="187"/>
        <v>0</v>
      </c>
      <c r="BE262" s="296">
        <f t="shared" si="187"/>
        <v>0</v>
      </c>
      <c r="BF262" s="296">
        <f t="shared" si="187"/>
        <v>0</v>
      </c>
      <c r="BG262" s="296">
        <f t="shared" si="187"/>
        <v>0</v>
      </c>
      <c r="BH262" s="296">
        <f t="shared" si="187"/>
        <v>0</v>
      </c>
      <c r="BI262" s="296">
        <f t="shared" si="187"/>
        <v>0</v>
      </c>
      <c r="BJ262" s="296">
        <f t="shared" si="187"/>
        <v>0</v>
      </c>
      <c r="BK262" s="296">
        <f t="shared" si="187"/>
        <v>0</v>
      </c>
      <c r="BL262" s="296">
        <f t="shared" si="187"/>
        <v>0</v>
      </c>
      <c r="BM262" s="296">
        <f t="shared" si="187"/>
        <v>0</v>
      </c>
      <c r="BN262" s="296">
        <f t="shared" si="187"/>
        <v>0</v>
      </c>
      <c r="BO262" s="296">
        <f t="shared" si="187"/>
        <v>0</v>
      </c>
      <c r="BP262" s="296">
        <f t="shared" si="187"/>
        <v>0</v>
      </c>
      <c r="BQ262" s="296">
        <f t="shared" si="187"/>
        <v>0</v>
      </c>
      <c r="BR262" s="296">
        <f t="shared" si="187"/>
        <v>0</v>
      </c>
      <c r="BS262" s="296">
        <f t="shared" si="187"/>
        <v>0</v>
      </c>
    </row>
    <row r="263" spans="2:71" s="80" customFormat="1" outlineLevel="2">
      <c r="B263" s="367" t="str">
        <f>'7. INPUT O&amp;N UC'!D476</f>
        <v>O&amp;N UC-7.6-Item #1</v>
      </c>
      <c r="C263" s="367" t="str">
        <f>'7. INPUT O&amp;N UC'!F476</f>
        <v>Reduction of the direct economic cost related to Violent Crime -  Murders</v>
      </c>
      <c r="D263"/>
      <c r="E263" s="297">
        <f t="shared" si="179"/>
        <v>2790975</v>
      </c>
      <c r="F263" s="297">
        <f t="shared" si="180"/>
        <v>660000</v>
      </c>
      <c r="G263" s="297">
        <f t="shared" si="181"/>
        <v>1039500</v>
      </c>
      <c r="H263" s="297">
        <f t="shared" si="182"/>
        <v>1091475</v>
      </c>
      <c r="I263" s="297">
        <f t="shared" si="183"/>
        <v>0</v>
      </c>
      <c r="J263" s="297">
        <f t="shared" si="184"/>
        <v>0</v>
      </c>
      <c r="K263"/>
      <c r="L263" s="297">
        <f t="shared" ref="L263:AQ263" si="188">L284-L305</f>
        <v>0</v>
      </c>
      <c r="M263" s="297">
        <f t="shared" si="188"/>
        <v>0</v>
      </c>
      <c r="N263" s="297">
        <f t="shared" si="188"/>
        <v>0</v>
      </c>
      <c r="O263" s="297">
        <f t="shared" si="188"/>
        <v>0</v>
      </c>
      <c r="P263" s="297">
        <f t="shared" si="188"/>
        <v>82500</v>
      </c>
      <c r="Q263" s="297">
        <f t="shared" si="188"/>
        <v>82500</v>
      </c>
      <c r="R263" s="297">
        <f t="shared" si="188"/>
        <v>82500</v>
      </c>
      <c r="S263" s="297">
        <f t="shared" si="188"/>
        <v>82500</v>
      </c>
      <c r="T263" s="297">
        <f t="shared" si="188"/>
        <v>82500</v>
      </c>
      <c r="U263" s="297">
        <f t="shared" si="188"/>
        <v>82500</v>
      </c>
      <c r="V263" s="297">
        <f t="shared" si="188"/>
        <v>82500</v>
      </c>
      <c r="W263" s="297">
        <f t="shared" si="188"/>
        <v>82500</v>
      </c>
      <c r="X263" s="297">
        <f t="shared" si="188"/>
        <v>86625</v>
      </c>
      <c r="Y263" s="297">
        <f t="shared" si="188"/>
        <v>86625</v>
      </c>
      <c r="Z263" s="297">
        <f t="shared" si="188"/>
        <v>86625</v>
      </c>
      <c r="AA263" s="297">
        <f t="shared" si="188"/>
        <v>86625</v>
      </c>
      <c r="AB263" s="297">
        <f t="shared" si="188"/>
        <v>86625</v>
      </c>
      <c r="AC263" s="297">
        <f t="shared" si="188"/>
        <v>86625</v>
      </c>
      <c r="AD263" s="297">
        <f t="shared" si="188"/>
        <v>86625</v>
      </c>
      <c r="AE263" s="297">
        <f t="shared" si="188"/>
        <v>86625</v>
      </c>
      <c r="AF263" s="297">
        <f t="shared" si="188"/>
        <v>86625</v>
      </c>
      <c r="AG263" s="297">
        <f t="shared" si="188"/>
        <v>86625</v>
      </c>
      <c r="AH263" s="297">
        <f t="shared" si="188"/>
        <v>86625</v>
      </c>
      <c r="AI263" s="297">
        <f t="shared" si="188"/>
        <v>86625</v>
      </c>
      <c r="AJ263" s="297">
        <f t="shared" si="188"/>
        <v>90956.25</v>
      </c>
      <c r="AK263" s="297">
        <f t="shared" si="188"/>
        <v>90956.25</v>
      </c>
      <c r="AL263" s="297">
        <f t="shared" si="188"/>
        <v>90956.25</v>
      </c>
      <c r="AM263" s="297">
        <f t="shared" si="188"/>
        <v>90956.25</v>
      </c>
      <c r="AN263" s="297">
        <f t="shared" si="188"/>
        <v>90956.25</v>
      </c>
      <c r="AO263" s="297">
        <f t="shared" si="188"/>
        <v>90956.25</v>
      </c>
      <c r="AP263" s="297">
        <f t="shared" si="188"/>
        <v>90956.25</v>
      </c>
      <c r="AQ263" s="297">
        <f t="shared" si="188"/>
        <v>90956.25</v>
      </c>
      <c r="AR263" s="297">
        <f t="shared" ref="AR263:BS263" si="189">AR284-AR305</f>
        <v>90956.25</v>
      </c>
      <c r="AS263" s="297">
        <f t="shared" si="189"/>
        <v>90956.25</v>
      </c>
      <c r="AT263" s="297">
        <f t="shared" si="189"/>
        <v>90956.25</v>
      </c>
      <c r="AU263" s="297">
        <f t="shared" si="189"/>
        <v>90956.25</v>
      </c>
      <c r="AV263" s="297">
        <f t="shared" si="189"/>
        <v>0</v>
      </c>
      <c r="AW263" s="297">
        <f t="shared" si="189"/>
        <v>0</v>
      </c>
      <c r="AX263" s="297">
        <f t="shared" si="189"/>
        <v>0</v>
      </c>
      <c r="AY263" s="297">
        <f t="shared" si="189"/>
        <v>0</v>
      </c>
      <c r="AZ263" s="297">
        <f t="shared" si="189"/>
        <v>0</v>
      </c>
      <c r="BA263" s="297">
        <f t="shared" si="189"/>
        <v>0</v>
      </c>
      <c r="BB263" s="297">
        <f t="shared" si="189"/>
        <v>0</v>
      </c>
      <c r="BC263" s="297">
        <f t="shared" si="189"/>
        <v>0</v>
      </c>
      <c r="BD263" s="297">
        <f t="shared" si="189"/>
        <v>0</v>
      </c>
      <c r="BE263" s="297">
        <f t="shared" si="189"/>
        <v>0</v>
      </c>
      <c r="BF263" s="297">
        <f t="shared" si="189"/>
        <v>0</v>
      </c>
      <c r="BG263" s="297">
        <f t="shared" si="189"/>
        <v>0</v>
      </c>
      <c r="BH263" s="297">
        <f t="shared" si="189"/>
        <v>0</v>
      </c>
      <c r="BI263" s="297">
        <f t="shared" si="189"/>
        <v>0</v>
      </c>
      <c r="BJ263" s="297">
        <f t="shared" si="189"/>
        <v>0</v>
      </c>
      <c r="BK263" s="297">
        <f t="shared" si="189"/>
        <v>0</v>
      </c>
      <c r="BL263" s="297">
        <f t="shared" si="189"/>
        <v>0</v>
      </c>
      <c r="BM263" s="297">
        <f t="shared" si="189"/>
        <v>0</v>
      </c>
      <c r="BN263" s="297">
        <f t="shared" si="189"/>
        <v>0</v>
      </c>
      <c r="BO263" s="297">
        <f t="shared" si="189"/>
        <v>0</v>
      </c>
      <c r="BP263" s="297">
        <f t="shared" si="189"/>
        <v>0</v>
      </c>
      <c r="BQ263" s="297">
        <f t="shared" si="189"/>
        <v>0</v>
      </c>
      <c r="BR263" s="297">
        <f t="shared" si="189"/>
        <v>0</v>
      </c>
      <c r="BS263" s="297">
        <f t="shared" si="189"/>
        <v>0</v>
      </c>
    </row>
    <row r="264" spans="2:71" s="80" customFormat="1" outlineLevel="2">
      <c r="B264" s="367" t="str">
        <f>'7. INPUT O&amp;N UC'!D477</f>
        <v>O&amp;N UC-7.6-Item #2</v>
      </c>
      <c r="C264" s="367" t="str">
        <f>'7. INPUT O&amp;N UC'!F477</f>
        <v>Reduction of the direct economic cost related to Violent Crime -  Rape</v>
      </c>
      <c r="D264"/>
      <c r="E264" s="297">
        <f t="shared" si="179"/>
        <v>1141.7625000000003</v>
      </c>
      <c r="F264" s="297">
        <f t="shared" si="180"/>
        <v>270</v>
      </c>
      <c r="G264" s="297">
        <f t="shared" si="181"/>
        <v>425.25</v>
      </c>
      <c r="H264" s="297">
        <f t="shared" si="182"/>
        <v>446.51250000000022</v>
      </c>
      <c r="I264" s="297">
        <f t="shared" si="183"/>
        <v>0</v>
      </c>
      <c r="J264" s="297">
        <f t="shared" si="184"/>
        <v>0</v>
      </c>
      <c r="K264"/>
      <c r="L264" s="297">
        <f t="shared" ref="L264:AQ264" si="190">L285-L306</f>
        <v>0</v>
      </c>
      <c r="M264" s="297">
        <f t="shared" si="190"/>
        <v>0</v>
      </c>
      <c r="N264" s="297">
        <f t="shared" si="190"/>
        <v>0</v>
      </c>
      <c r="O264" s="297">
        <f t="shared" si="190"/>
        <v>0</v>
      </c>
      <c r="P264" s="297">
        <f t="shared" si="190"/>
        <v>33.75</v>
      </c>
      <c r="Q264" s="297">
        <f t="shared" si="190"/>
        <v>33.75</v>
      </c>
      <c r="R264" s="297">
        <f t="shared" si="190"/>
        <v>33.75</v>
      </c>
      <c r="S264" s="297">
        <f t="shared" si="190"/>
        <v>33.75</v>
      </c>
      <c r="T264" s="297">
        <f t="shared" si="190"/>
        <v>33.75</v>
      </c>
      <c r="U264" s="297">
        <f t="shared" si="190"/>
        <v>33.75</v>
      </c>
      <c r="V264" s="297">
        <f t="shared" si="190"/>
        <v>33.75</v>
      </c>
      <c r="W264" s="297">
        <f t="shared" si="190"/>
        <v>33.75</v>
      </c>
      <c r="X264" s="297">
        <f t="shared" si="190"/>
        <v>35.4375</v>
      </c>
      <c r="Y264" s="297">
        <f t="shared" si="190"/>
        <v>35.4375</v>
      </c>
      <c r="Z264" s="297">
        <f t="shared" si="190"/>
        <v>35.4375</v>
      </c>
      <c r="AA264" s="297">
        <f t="shared" si="190"/>
        <v>35.4375</v>
      </c>
      <c r="AB264" s="297">
        <f t="shared" si="190"/>
        <v>35.4375</v>
      </c>
      <c r="AC264" s="297">
        <f t="shared" si="190"/>
        <v>35.4375</v>
      </c>
      <c r="AD264" s="297">
        <f t="shared" si="190"/>
        <v>35.4375</v>
      </c>
      <c r="AE264" s="297">
        <f t="shared" si="190"/>
        <v>35.4375</v>
      </c>
      <c r="AF264" s="297">
        <f t="shared" si="190"/>
        <v>35.4375</v>
      </c>
      <c r="AG264" s="297">
        <f t="shared" si="190"/>
        <v>35.4375</v>
      </c>
      <c r="AH264" s="297">
        <f t="shared" si="190"/>
        <v>35.4375</v>
      </c>
      <c r="AI264" s="297">
        <f t="shared" si="190"/>
        <v>35.4375</v>
      </c>
      <c r="AJ264" s="297">
        <f t="shared" si="190"/>
        <v>37.209375000000009</v>
      </c>
      <c r="AK264" s="297">
        <f t="shared" si="190"/>
        <v>37.209375000000009</v>
      </c>
      <c r="AL264" s="297">
        <f t="shared" si="190"/>
        <v>37.209375000000009</v>
      </c>
      <c r="AM264" s="297">
        <f t="shared" si="190"/>
        <v>37.209375000000009</v>
      </c>
      <c r="AN264" s="297">
        <f t="shared" si="190"/>
        <v>37.209375000000009</v>
      </c>
      <c r="AO264" s="297">
        <f t="shared" si="190"/>
        <v>37.209375000000009</v>
      </c>
      <c r="AP264" s="297">
        <f t="shared" si="190"/>
        <v>37.209375000000009</v>
      </c>
      <c r="AQ264" s="297">
        <f t="shared" si="190"/>
        <v>37.209375000000009</v>
      </c>
      <c r="AR264" s="297">
        <f t="shared" ref="AR264:BS264" si="191">AR285-AR306</f>
        <v>37.209375000000009</v>
      </c>
      <c r="AS264" s="297">
        <f t="shared" si="191"/>
        <v>37.209375000000009</v>
      </c>
      <c r="AT264" s="297">
        <f t="shared" si="191"/>
        <v>37.209375000000009</v>
      </c>
      <c r="AU264" s="297">
        <f t="shared" si="191"/>
        <v>37.209375000000009</v>
      </c>
      <c r="AV264" s="297">
        <f t="shared" si="191"/>
        <v>0</v>
      </c>
      <c r="AW264" s="297">
        <f t="shared" si="191"/>
        <v>0</v>
      </c>
      <c r="AX264" s="297">
        <f t="shared" si="191"/>
        <v>0</v>
      </c>
      <c r="AY264" s="297">
        <f t="shared" si="191"/>
        <v>0</v>
      </c>
      <c r="AZ264" s="297">
        <f t="shared" si="191"/>
        <v>0</v>
      </c>
      <c r="BA264" s="297">
        <f t="shared" si="191"/>
        <v>0</v>
      </c>
      <c r="BB264" s="297">
        <f t="shared" si="191"/>
        <v>0</v>
      </c>
      <c r="BC264" s="297">
        <f t="shared" si="191"/>
        <v>0</v>
      </c>
      <c r="BD264" s="297">
        <f t="shared" si="191"/>
        <v>0</v>
      </c>
      <c r="BE264" s="297">
        <f t="shared" si="191"/>
        <v>0</v>
      </c>
      <c r="BF264" s="297">
        <f t="shared" si="191"/>
        <v>0</v>
      </c>
      <c r="BG264" s="297">
        <f t="shared" si="191"/>
        <v>0</v>
      </c>
      <c r="BH264" s="297">
        <f t="shared" si="191"/>
        <v>0</v>
      </c>
      <c r="BI264" s="297">
        <f t="shared" si="191"/>
        <v>0</v>
      </c>
      <c r="BJ264" s="297">
        <f t="shared" si="191"/>
        <v>0</v>
      </c>
      <c r="BK264" s="297">
        <f t="shared" si="191"/>
        <v>0</v>
      </c>
      <c r="BL264" s="297">
        <f t="shared" si="191"/>
        <v>0</v>
      </c>
      <c r="BM264" s="297">
        <f t="shared" si="191"/>
        <v>0</v>
      </c>
      <c r="BN264" s="297">
        <f t="shared" si="191"/>
        <v>0</v>
      </c>
      <c r="BO264" s="297">
        <f t="shared" si="191"/>
        <v>0</v>
      </c>
      <c r="BP264" s="297">
        <f t="shared" si="191"/>
        <v>0</v>
      </c>
      <c r="BQ264" s="297">
        <f t="shared" si="191"/>
        <v>0</v>
      </c>
      <c r="BR264" s="297">
        <f t="shared" si="191"/>
        <v>0</v>
      </c>
      <c r="BS264" s="297">
        <f t="shared" si="191"/>
        <v>0</v>
      </c>
    </row>
    <row r="265" spans="2:71" s="80" customFormat="1" outlineLevel="2">
      <c r="B265" s="367" t="str">
        <f>'7. INPUT O&amp;N UC'!D478</f>
        <v>O&amp;N UC-7.6-Item #3</v>
      </c>
      <c r="C265" s="367" t="str">
        <f>'7. INPUT O&amp;N UC'!F478</f>
        <v>Reduction of the direct economic cost related to Violent Crime -  Robbery</v>
      </c>
      <c r="D265"/>
      <c r="E265" s="297">
        <f t="shared" si="179"/>
        <v>45670.5</v>
      </c>
      <c r="F265" s="297">
        <f t="shared" si="180"/>
        <v>10800</v>
      </c>
      <c r="G265" s="297">
        <f t="shared" si="181"/>
        <v>17010</v>
      </c>
      <c r="H265" s="297">
        <f t="shared" si="182"/>
        <v>17860.5</v>
      </c>
      <c r="I265" s="297">
        <f t="shared" si="183"/>
        <v>0</v>
      </c>
      <c r="J265" s="297">
        <f t="shared" si="184"/>
        <v>0</v>
      </c>
      <c r="K265"/>
      <c r="L265" s="297">
        <f t="shared" ref="L265:AQ265" si="192">L286-L307</f>
        <v>0</v>
      </c>
      <c r="M265" s="297">
        <f t="shared" si="192"/>
        <v>0</v>
      </c>
      <c r="N265" s="297">
        <f t="shared" si="192"/>
        <v>0</v>
      </c>
      <c r="O265" s="297">
        <f t="shared" si="192"/>
        <v>0</v>
      </c>
      <c r="P265" s="297">
        <f t="shared" si="192"/>
        <v>1350</v>
      </c>
      <c r="Q265" s="297">
        <f t="shared" si="192"/>
        <v>1350</v>
      </c>
      <c r="R265" s="297">
        <f t="shared" si="192"/>
        <v>1350</v>
      </c>
      <c r="S265" s="297">
        <f t="shared" si="192"/>
        <v>1350</v>
      </c>
      <c r="T265" s="297">
        <f t="shared" si="192"/>
        <v>1350</v>
      </c>
      <c r="U265" s="297">
        <f t="shared" si="192"/>
        <v>1350</v>
      </c>
      <c r="V265" s="297">
        <f t="shared" si="192"/>
        <v>1350</v>
      </c>
      <c r="W265" s="297">
        <f t="shared" si="192"/>
        <v>1350</v>
      </c>
      <c r="X265" s="297">
        <f t="shared" si="192"/>
        <v>1417.5</v>
      </c>
      <c r="Y265" s="297">
        <f t="shared" si="192"/>
        <v>1417.5</v>
      </c>
      <c r="Z265" s="297">
        <f t="shared" si="192"/>
        <v>1417.5</v>
      </c>
      <c r="AA265" s="297">
        <f t="shared" si="192"/>
        <v>1417.5</v>
      </c>
      <c r="AB265" s="297">
        <f t="shared" si="192"/>
        <v>1417.5</v>
      </c>
      <c r="AC265" s="297">
        <f t="shared" si="192"/>
        <v>1417.5</v>
      </c>
      <c r="AD265" s="297">
        <f t="shared" si="192"/>
        <v>1417.5</v>
      </c>
      <c r="AE265" s="297">
        <f t="shared" si="192"/>
        <v>1417.5</v>
      </c>
      <c r="AF265" s="297">
        <f t="shared" si="192"/>
        <v>1417.5</v>
      </c>
      <c r="AG265" s="297">
        <f t="shared" si="192"/>
        <v>1417.5</v>
      </c>
      <c r="AH265" s="297">
        <f t="shared" si="192"/>
        <v>1417.5</v>
      </c>
      <c r="AI265" s="297">
        <f t="shared" si="192"/>
        <v>1417.5</v>
      </c>
      <c r="AJ265" s="297">
        <f t="shared" si="192"/>
        <v>1488.375</v>
      </c>
      <c r="AK265" s="297">
        <f t="shared" si="192"/>
        <v>1488.375</v>
      </c>
      <c r="AL265" s="297">
        <f t="shared" si="192"/>
        <v>1488.375</v>
      </c>
      <c r="AM265" s="297">
        <f t="shared" si="192"/>
        <v>1488.375</v>
      </c>
      <c r="AN265" s="297">
        <f t="shared" si="192"/>
        <v>1488.375</v>
      </c>
      <c r="AO265" s="297">
        <f t="shared" si="192"/>
        <v>1488.375</v>
      </c>
      <c r="AP265" s="297">
        <f t="shared" si="192"/>
        <v>1488.375</v>
      </c>
      <c r="AQ265" s="297">
        <f t="shared" si="192"/>
        <v>1488.375</v>
      </c>
      <c r="AR265" s="297">
        <f t="shared" ref="AR265:BS265" si="193">AR286-AR307</f>
        <v>1488.375</v>
      </c>
      <c r="AS265" s="297">
        <f t="shared" si="193"/>
        <v>1488.375</v>
      </c>
      <c r="AT265" s="297">
        <f t="shared" si="193"/>
        <v>1488.375</v>
      </c>
      <c r="AU265" s="297">
        <f t="shared" si="193"/>
        <v>1488.375</v>
      </c>
      <c r="AV265" s="297">
        <f t="shared" si="193"/>
        <v>0</v>
      </c>
      <c r="AW265" s="297">
        <f t="shared" si="193"/>
        <v>0</v>
      </c>
      <c r="AX265" s="297">
        <f t="shared" si="193"/>
        <v>0</v>
      </c>
      <c r="AY265" s="297">
        <f t="shared" si="193"/>
        <v>0</v>
      </c>
      <c r="AZ265" s="297">
        <f t="shared" si="193"/>
        <v>0</v>
      </c>
      <c r="BA265" s="297">
        <f t="shared" si="193"/>
        <v>0</v>
      </c>
      <c r="BB265" s="297">
        <f t="shared" si="193"/>
        <v>0</v>
      </c>
      <c r="BC265" s="297">
        <f t="shared" si="193"/>
        <v>0</v>
      </c>
      <c r="BD265" s="297">
        <f t="shared" si="193"/>
        <v>0</v>
      </c>
      <c r="BE265" s="297">
        <f t="shared" si="193"/>
        <v>0</v>
      </c>
      <c r="BF265" s="297">
        <f t="shared" si="193"/>
        <v>0</v>
      </c>
      <c r="BG265" s="297">
        <f t="shared" si="193"/>
        <v>0</v>
      </c>
      <c r="BH265" s="297">
        <f t="shared" si="193"/>
        <v>0</v>
      </c>
      <c r="BI265" s="297">
        <f t="shared" si="193"/>
        <v>0</v>
      </c>
      <c r="BJ265" s="297">
        <f t="shared" si="193"/>
        <v>0</v>
      </c>
      <c r="BK265" s="297">
        <f t="shared" si="193"/>
        <v>0</v>
      </c>
      <c r="BL265" s="297">
        <f t="shared" si="193"/>
        <v>0</v>
      </c>
      <c r="BM265" s="297">
        <f t="shared" si="193"/>
        <v>0</v>
      </c>
      <c r="BN265" s="297">
        <f t="shared" si="193"/>
        <v>0</v>
      </c>
      <c r="BO265" s="297">
        <f t="shared" si="193"/>
        <v>0</v>
      </c>
      <c r="BP265" s="297">
        <f t="shared" si="193"/>
        <v>0</v>
      </c>
      <c r="BQ265" s="297">
        <f t="shared" si="193"/>
        <v>0</v>
      </c>
      <c r="BR265" s="297">
        <f t="shared" si="193"/>
        <v>0</v>
      </c>
      <c r="BS265" s="297">
        <f t="shared" si="193"/>
        <v>0</v>
      </c>
    </row>
    <row r="266" spans="2:71" s="80" customFormat="1" outlineLevel="2">
      <c r="B266" s="367" t="str">
        <f>'7. INPUT O&amp;N UC'!D479</f>
        <v>O&amp;N UC-7.6-Item #4</v>
      </c>
      <c r="C266" s="367" t="str">
        <f>'7. INPUT O&amp;N UC'!F479</f>
        <v>Reduction of the direct economic cost related to Violent Crime  - Aggravated assaults</v>
      </c>
      <c r="D266"/>
      <c r="E266" s="297">
        <f t="shared" si="179"/>
        <v>1776.0750000000003</v>
      </c>
      <c r="F266" s="297">
        <f t="shared" si="180"/>
        <v>420.00000000000006</v>
      </c>
      <c r="G266" s="297">
        <f t="shared" si="181"/>
        <v>661.5</v>
      </c>
      <c r="H266" s="297">
        <f t="shared" si="182"/>
        <v>694.57500000000027</v>
      </c>
      <c r="I266" s="297">
        <f t="shared" si="183"/>
        <v>0</v>
      </c>
      <c r="J266" s="297">
        <f t="shared" si="184"/>
        <v>0</v>
      </c>
      <c r="K266"/>
      <c r="L266" s="297">
        <f t="shared" ref="L266:AQ266" si="194">L287-L308</f>
        <v>0</v>
      </c>
      <c r="M266" s="297">
        <f t="shared" si="194"/>
        <v>0</v>
      </c>
      <c r="N266" s="297">
        <f t="shared" si="194"/>
        <v>0</v>
      </c>
      <c r="O266" s="297">
        <f t="shared" si="194"/>
        <v>0</v>
      </c>
      <c r="P266" s="297">
        <f t="shared" si="194"/>
        <v>52.500000000000014</v>
      </c>
      <c r="Q266" s="297">
        <f t="shared" si="194"/>
        <v>52.500000000000014</v>
      </c>
      <c r="R266" s="297">
        <f t="shared" si="194"/>
        <v>52.500000000000014</v>
      </c>
      <c r="S266" s="297">
        <f t="shared" si="194"/>
        <v>52.500000000000014</v>
      </c>
      <c r="T266" s="297">
        <f t="shared" si="194"/>
        <v>52.500000000000014</v>
      </c>
      <c r="U266" s="297">
        <f t="shared" si="194"/>
        <v>52.500000000000014</v>
      </c>
      <c r="V266" s="297">
        <f t="shared" si="194"/>
        <v>52.500000000000014</v>
      </c>
      <c r="W266" s="297">
        <f t="shared" si="194"/>
        <v>52.500000000000014</v>
      </c>
      <c r="X266" s="297">
        <f t="shared" si="194"/>
        <v>55.125</v>
      </c>
      <c r="Y266" s="297">
        <f t="shared" si="194"/>
        <v>55.125</v>
      </c>
      <c r="Z266" s="297">
        <f t="shared" si="194"/>
        <v>55.125</v>
      </c>
      <c r="AA266" s="297">
        <f t="shared" si="194"/>
        <v>55.125</v>
      </c>
      <c r="AB266" s="297">
        <f t="shared" si="194"/>
        <v>55.125</v>
      </c>
      <c r="AC266" s="297">
        <f t="shared" si="194"/>
        <v>55.125</v>
      </c>
      <c r="AD266" s="297">
        <f t="shared" si="194"/>
        <v>55.125</v>
      </c>
      <c r="AE266" s="297">
        <f t="shared" si="194"/>
        <v>55.125</v>
      </c>
      <c r="AF266" s="297">
        <f t="shared" si="194"/>
        <v>55.125</v>
      </c>
      <c r="AG266" s="297">
        <f t="shared" si="194"/>
        <v>55.125</v>
      </c>
      <c r="AH266" s="297">
        <f t="shared" si="194"/>
        <v>55.125</v>
      </c>
      <c r="AI266" s="297">
        <f t="shared" si="194"/>
        <v>55.125</v>
      </c>
      <c r="AJ266" s="297">
        <f t="shared" si="194"/>
        <v>57.881250000000023</v>
      </c>
      <c r="AK266" s="297">
        <f t="shared" si="194"/>
        <v>57.881250000000023</v>
      </c>
      <c r="AL266" s="297">
        <f t="shared" si="194"/>
        <v>57.881250000000023</v>
      </c>
      <c r="AM266" s="297">
        <f t="shared" si="194"/>
        <v>57.881250000000023</v>
      </c>
      <c r="AN266" s="297">
        <f t="shared" si="194"/>
        <v>57.881250000000023</v>
      </c>
      <c r="AO266" s="297">
        <f t="shared" si="194"/>
        <v>57.881250000000023</v>
      </c>
      <c r="AP266" s="297">
        <f t="shared" si="194"/>
        <v>57.881250000000023</v>
      </c>
      <c r="AQ266" s="297">
        <f t="shared" si="194"/>
        <v>57.881250000000023</v>
      </c>
      <c r="AR266" s="297">
        <f t="shared" ref="AR266:BS266" si="195">AR287-AR308</f>
        <v>57.881250000000023</v>
      </c>
      <c r="AS266" s="297">
        <f t="shared" si="195"/>
        <v>57.881250000000023</v>
      </c>
      <c r="AT266" s="297">
        <f t="shared" si="195"/>
        <v>57.881250000000023</v>
      </c>
      <c r="AU266" s="297">
        <f t="shared" si="195"/>
        <v>57.881250000000023</v>
      </c>
      <c r="AV266" s="297">
        <f t="shared" si="195"/>
        <v>0</v>
      </c>
      <c r="AW266" s="297">
        <f t="shared" si="195"/>
        <v>0</v>
      </c>
      <c r="AX266" s="297">
        <f t="shared" si="195"/>
        <v>0</v>
      </c>
      <c r="AY266" s="297">
        <f t="shared" si="195"/>
        <v>0</v>
      </c>
      <c r="AZ266" s="297">
        <f t="shared" si="195"/>
        <v>0</v>
      </c>
      <c r="BA266" s="297">
        <f t="shared" si="195"/>
        <v>0</v>
      </c>
      <c r="BB266" s="297">
        <f t="shared" si="195"/>
        <v>0</v>
      </c>
      <c r="BC266" s="297">
        <f t="shared" si="195"/>
        <v>0</v>
      </c>
      <c r="BD266" s="297">
        <f t="shared" si="195"/>
        <v>0</v>
      </c>
      <c r="BE266" s="297">
        <f t="shared" si="195"/>
        <v>0</v>
      </c>
      <c r="BF266" s="297">
        <f t="shared" si="195"/>
        <v>0</v>
      </c>
      <c r="BG266" s="297">
        <f t="shared" si="195"/>
        <v>0</v>
      </c>
      <c r="BH266" s="297">
        <f t="shared" si="195"/>
        <v>0</v>
      </c>
      <c r="BI266" s="297">
        <f t="shared" si="195"/>
        <v>0</v>
      </c>
      <c r="BJ266" s="297">
        <f t="shared" si="195"/>
        <v>0</v>
      </c>
      <c r="BK266" s="297">
        <f t="shared" si="195"/>
        <v>0</v>
      </c>
      <c r="BL266" s="297">
        <f t="shared" si="195"/>
        <v>0</v>
      </c>
      <c r="BM266" s="297">
        <f t="shared" si="195"/>
        <v>0</v>
      </c>
      <c r="BN266" s="297">
        <f t="shared" si="195"/>
        <v>0</v>
      </c>
      <c r="BO266" s="297">
        <f t="shared" si="195"/>
        <v>0</v>
      </c>
      <c r="BP266" s="297">
        <f t="shared" si="195"/>
        <v>0</v>
      </c>
      <c r="BQ266" s="297">
        <f t="shared" si="195"/>
        <v>0</v>
      </c>
      <c r="BR266" s="297">
        <f t="shared" si="195"/>
        <v>0</v>
      </c>
      <c r="BS266" s="297">
        <f t="shared" si="195"/>
        <v>0</v>
      </c>
    </row>
    <row r="267" spans="2:71" s="80" customFormat="1" outlineLevel="2">
      <c r="B267" s="367" t="str">
        <f>'7. INPUT O&amp;N UC'!D480</f>
        <v>O&amp;N UC-7.6-Item #5</v>
      </c>
      <c r="C267" s="367">
        <f>'7. INPUT O&amp;N UC'!F480</f>
        <v>0</v>
      </c>
      <c r="D267"/>
      <c r="E267" s="297">
        <f t="shared" si="179"/>
        <v>0</v>
      </c>
      <c r="F267" s="297">
        <f t="shared" si="180"/>
        <v>0</v>
      </c>
      <c r="G267" s="297">
        <f t="shared" si="181"/>
        <v>0</v>
      </c>
      <c r="H267" s="297">
        <f t="shared" si="182"/>
        <v>0</v>
      </c>
      <c r="I267" s="297">
        <f t="shared" si="183"/>
        <v>0</v>
      </c>
      <c r="J267" s="297">
        <f t="shared" si="184"/>
        <v>0</v>
      </c>
      <c r="K267"/>
      <c r="L267" s="297">
        <f t="shared" ref="L267:AQ267" si="196">L288-L309</f>
        <v>0</v>
      </c>
      <c r="M267" s="297">
        <f t="shared" si="196"/>
        <v>0</v>
      </c>
      <c r="N267" s="297">
        <f t="shared" si="196"/>
        <v>0</v>
      </c>
      <c r="O267" s="297">
        <f t="shared" si="196"/>
        <v>0</v>
      </c>
      <c r="P267" s="297">
        <f t="shared" si="196"/>
        <v>0</v>
      </c>
      <c r="Q267" s="297">
        <f t="shared" si="196"/>
        <v>0</v>
      </c>
      <c r="R267" s="297">
        <f t="shared" si="196"/>
        <v>0</v>
      </c>
      <c r="S267" s="297">
        <f t="shared" si="196"/>
        <v>0</v>
      </c>
      <c r="T267" s="297">
        <f t="shared" si="196"/>
        <v>0</v>
      </c>
      <c r="U267" s="297">
        <f t="shared" si="196"/>
        <v>0</v>
      </c>
      <c r="V267" s="297">
        <f t="shared" si="196"/>
        <v>0</v>
      </c>
      <c r="W267" s="297">
        <f t="shared" si="196"/>
        <v>0</v>
      </c>
      <c r="X267" s="297">
        <f t="shared" si="196"/>
        <v>0</v>
      </c>
      <c r="Y267" s="297">
        <f t="shared" si="196"/>
        <v>0</v>
      </c>
      <c r="Z267" s="297">
        <f t="shared" si="196"/>
        <v>0</v>
      </c>
      <c r="AA267" s="297">
        <f t="shared" si="196"/>
        <v>0</v>
      </c>
      <c r="AB267" s="297">
        <f t="shared" si="196"/>
        <v>0</v>
      </c>
      <c r="AC267" s="297">
        <f t="shared" si="196"/>
        <v>0</v>
      </c>
      <c r="AD267" s="297">
        <f t="shared" si="196"/>
        <v>0</v>
      </c>
      <c r="AE267" s="297">
        <f t="shared" si="196"/>
        <v>0</v>
      </c>
      <c r="AF267" s="297">
        <f t="shared" si="196"/>
        <v>0</v>
      </c>
      <c r="AG267" s="297">
        <f t="shared" si="196"/>
        <v>0</v>
      </c>
      <c r="AH267" s="297">
        <f t="shared" si="196"/>
        <v>0</v>
      </c>
      <c r="AI267" s="297">
        <f t="shared" si="196"/>
        <v>0</v>
      </c>
      <c r="AJ267" s="297">
        <f t="shared" si="196"/>
        <v>0</v>
      </c>
      <c r="AK267" s="297">
        <f t="shared" si="196"/>
        <v>0</v>
      </c>
      <c r="AL267" s="297">
        <f t="shared" si="196"/>
        <v>0</v>
      </c>
      <c r="AM267" s="297">
        <f t="shared" si="196"/>
        <v>0</v>
      </c>
      <c r="AN267" s="297">
        <f t="shared" si="196"/>
        <v>0</v>
      </c>
      <c r="AO267" s="297">
        <f t="shared" si="196"/>
        <v>0</v>
      </c>
      <c r="AP267" s="297">
        <f t="shared" si="196"/>
        <v>0</v>
      </c>
      <c r="AQ267" s="297">
        <f t="shared" si="196"/>
        <v>0</v>
      </c>
      <c r="AR267" s="297">
        <f t="shared" ref="AR267:BS267" si="197">AR288-AR309</f>
        <v>0</v>
      </c>
      <c r="AS267" s="297">
        <f t="shared" si="197"/>
        <v>0</v>
      </c>
      <c r="AT267" s="297">
        <f t="shared" si="197"/>
        <v>0</v>
      </c>
      <c r="AU267" s="297">
        <f t="shared" si="197"/>
        <v>0</v>
      </c>
      <c r="AV267" s="297">
        <f t="shared" si="197"/>
        <v>0</v>
      </c>
      <c r="AW267" s="297">
        <f t="shared" si="197"/>
        <v>0</v>
      </c>
      <c r="AX267" s="297">
        <f t="shared" si="197"/>
        <v>0</v>
      </c>
      <c r="AY267" s="297">
        <f t="shared" si="197"/>
        <v>0</v>
      </c>
      <c r="AZ267" s="297">
        <f t="shared" si="197"/>
        <v>0</v>
      </c>
      <c r="BA267" s="297">
        <f t="shared" si="197"/>
        <v>0</v>
      </c>
      <c r="BB267" s="297">
        <f t="shared" si="197"/>
        <v>0</v>
      </c>
      <c r="BC267" s="297">
        <f t="shared" si="197"/>
        <v>0</v>
      </c>
      <c r="BD267" s="297">
        <f t="shared" si="197"/>
        <v>0</v>
      </c>
      <c r="BE267" s="297">
        <f t="shared" si="197"/>
        <v>0</v>
      </c>
      <c r="BF267" s="297">
        <f t="shared" si="197"/>
        <v>0</v>
      </c>
      <c r="BG267" s="297">
        <f t="shared" si="197"/>
        <v>0</v>
      </c>
      <c r="BH267" s="297">
        <f t="shared" si="197"/>
        <v>0</v>
      </c>
      <c r="BI267" s="297">
        <f t="shared" si="197"/>
        <v>0</v>
      </c>
      <c r="BJ267" s="297">
        <f t="shared" si="197"/>
        <v>0</v>
      </c>
      <c r="BK267" s="297">
        <f t="shared" si="197"/>
        <v>0</v>
      </c>
      <c r="BL267" s="297">
        <f t="shared" si="197"/>
        <v>0</v>
      </c>
      <c r="BM267" s="297">
        <f t="shared" si="197"/>
        <v>0</v>
      </c>
      <c r="BN267" s="297">
        <f t="shared" si="197"/>
        <v>0</v>
      </c>
      <c r="BO267" s="297">
        <f t="shared" si="197"/>
        <v>0</v>
      </c>
      <c r="BP267" s="297">
        <f t="shared" si="197"/>
        <v>0</v>
      </c>
      <c r="BQ267" s="297">
        <f t="shared" si="197"/>
        <v>0</v>
      </c>
      <c r="BR267" s="297">
        <f t="shared" si="197"/>
        <v>0</v>
      </c>
      <c r="BS267" s="297">
        <f t="shared" si="197"/>
        <v>0</v>
      </c>
    </row>
    <row r="268" spans="2:71" s="80" customFormat="1" outlineLevel="2">
      <c r="B268" s="367" t="str">
        <f>'7. INPUT O&amp;N UC'!D481</f>
        <v>O&amp;N UC-7.6-Item #6</v>
      </c>
      <c r="C268" s="367">
        <f>'7. INPUT O&amp;N UC'!F481</f>
        <v>0</v>
      </c>
      <c r="D268"/>
      <c r="E268" s="297">
        <f t="shared" si="179"/>
        <v>0</v>
      </c>
      <c r="F268" s="297">
        <f t="shared" si="180"/>
        <v>0</v>
      </c>
      <c r="G268" s="297">
        <f t="shared" si="181"/>
        <v>0</v>
      </c>
      <c r="H268" s="297">
        <f t="shared" si="182"/>
        <v>0</v>
      </c>
      <c r="I268" s="297">
        <f t="shared" si="183"/>
        <v>0</v>
      </c>
      <c r="J268" s="297">
        <f t="shared" si="184"/>
        <v>0</v>
      </c>
      <c r="K268"/>
      <c r="L268" s="297">
        <f t="shared" ref="L268:AQ268" si="198">L289-L310</f>
        <v>0</v>
      </c>
      <c r="M268" s="297">
        <f t="shared" si="198"/>
        <v>0</v>
      </c>
      <c r="N268" s="297">
        <f t="shared" si="198"/>
        <v>0</v>
      </c>
      <c r="O268" s="297">
        <f t="shared" si="198"/>
        <v>0</v>
      </c>
      <c r="P268" s="297">
        <f t="shared" si="198"/>
        <v>0</v>
      </c>
      <c r="Q268" s="297">
        <f t="shared" si="198"/>
        <v>0</v>
      </c>
      <c r="R268" s="297">
        <f t="shared" si="198"/>
        <v>0</v>
      </c>
      <c r="S268" s="297">
        <f t="shared" si="198"/>
        <v>0</v>
      </c>
      <c r="T268" s="297">
        <f t="shared" si="198"/>
        <v>0</v>
      </c>
      <c r="U268" s="297">
        <f t="shared" si="198"/>
        <v>0</v>
      </c>
      <c r="V268" s="297">
        <f t="shared" si="198"/>
        <v>0</v>
      </c>
      <c r="W268" s="297">
        <f t="shared" si="198"/>
        <v>0</v>
      </c>
      <c r="X268" s="297">
        <f t="shared" si="198"/>
        <v>0</v>
      </c>
      <c r="Y268" s="297">
        <f t="shared" si="198"/>
        <v>0</v>
      </c>
      <c r="Z268" s="297">
        <f t="shared" si="198"/>
        <v>0</v>
      </c>
      <c r="AA268" s="297">
        <f t="shared" si="198"/>
        <v>0</v>
      </c>
      <c r="AB268" s="297">
        <f t="shared" si="198"/>
        <v>0</v>
      </c>
      <c r="AC268" s="297">
        <f t="shared" si="198"/>
        <v>0</v>
      </c>
      <c r="AD268" s="297">
        <f t="shared" si="198"/>
        <v>0</v>
      </c>
      <c r="AE268" s="297">
        <f t="shared" si="198"/>
        <v>0</v>
      </c>
      <c r="AF268" s="297">
        <f t="shared" si="198"/>
        <v>0</v>
      </c>
      <c r="AG268" s="297">
        <f t="shared" si="198"/>
        <v>0</v>
      </c>
      <c r="AH268" s="297">
        <f t="shared" si="198"/>
        <v>0</v>
      </c>
      <c r="AI268" s="297">
        <f t="shared" si="198"/>
        <v>0</v>
      </c>
      <c r="AJ268" s="297">
        <f t="shared" si="198"/>
        <v>0</v>
      </c>
      <c r="AK268" s="297">
        <f t="shared" si="198"/>
        <v>0</v>
      </c>
      <c r="AL268" s="297">
        <f t="shared" si="198"/>
        <v>0</v>
      </c>
      <c r="AM268" s="297">
        <f t="shared" si="198"/>
        <v>0</v>
      </c>
      <c r="AN268" s="297">
        <f t="shared" si="198"/>
        <v>0</v>
      </c>
      <c r="AO268" s="297">
        <f t="shared" si="198"/>
        <v>0</v>
      </c>
      <c r="AP268" s="297">
        <f t="shared" si="198"/>
        <v>0</v>
      </c>
      <c r="AQ268" s="297">
        <f t="shared" si="198"/>
        <v>0</v>
      </c>
      <c r="AR268" s="297">
        <f t="shared" ref="AR268:BS268" si="199">AR289-AR310</f>
        <v>0</v>
      </c>
      <c r="AS268" s="297">
        <f t="shared" si="199"/>
        <v>0</v>
      </c>
      <c r="AT268" s="297">
        <f t="shared" si="199"/>
        <v>0</v>
      </c>
      <c r="AU268" s="297">
        <f t="shared" si="199"/>
        <v>0</v>
      </c>
      <c r="AV268" s="297">
        <f t="shared" si="199"/>
        <v>0</v>
      </c>
      <c r="AW268" s="297">
        <f t="shared" si="199"/>
        <v>0</v>
      </c>
      <c r="AX268" s="297">
        <f t="shared" si="199"/>
        <v>0</v>
      </c>
      <c r="AY268" s="297">
        <f t="shared" si="199"/>
        <v>0</v>
      </c>
      <c r="AZ268" s="297">
        <f t="shared" si="199"/>
        <v>0</v>
      </c>
      <c r="BA268" s="297">
        <f t="shared" si="199"/>
        <v>0</v>
      </c>
      <c r="BB268" s="297">
        <f t="shared" si="199"/>
        <v>0</v>
      </c>
      <c r="BC268" s="297">
        <f t="shared" si="199"/>
        <v>0</v>
      </c>
      <c r="BD268" s="297">
        <f t="shared" si="199"/>
        <v>0</v>
      </c>
      <c r="BE268" s="297">
        <f t="shared" si="199"/>
        <v>0</v>
      </c>
      <c r="BF268" s="297">
        <f t="shared" si="199"/>
        <v>0</v>
      </c>
      <c r="BG268" s="297">
        <f t="shared" si="199"/>
        <v>0</v>
      </c>
      <c r="BH268" s="297">
        <f t="shared" si="199"/>
        <v>0</v>
      </c>
      <c r="BI268" s="297">
        <f t="shared" si="199"/>
        <v>0</v>
      </c>
      <c r="BJ268" s="297">
        <f t="shared" si="199"/>
        <v>0</v>
      </c>
      <c r="BK268" s="297">
        <f t="shared" si="199"/>
        <v>0</v>
      </c>
      <c r="BL268" s="297">
        <f t="shared" si="199"/>
        <v>0</v>
      </c>
      <c r="BM268" s="297">
        <f t="shared" si="199"/>
        <v>0</v>
      </c>
      <c r="BN268" s="297">
        <f t="shared" si="199"/>
        <v>0</v>
      </c>
      <c r="BO268" s="297">
        <f t="shared" si="199"/>
        <v>0</v>
      </c>
      <c r="BP268" s="297">
        <f t="shared" si="199"/>
        <v>0</v>
      </c>
      <c r="BQ268" s="297">
        <f t="shared" si="199"/>
        <v>0</v>
      </c>
      <c r="BR268" s="297">
        <f t="shared" si="199"/>
        <v>0</v>
      </c>
      <c r="BS268" s="297">
        <f t="shared" si="199"/>
        <v>0</v>
      </c>
    </row>
    <row r="269" spans="2:71" s="80" customFormat="1" outlineLevel="2">
      <c r="B269" s="367" t="str">
        <f>'7. INPUT O&amp;N UC'!D482</f>
        <v>O&amp;N UC-7.6-Item #7</v>
      </c>
      <c r="C269" s="367">
        <f>'7. INPUT O&amp;N UC'!F482</f>
        <v>0</v>
      </c>
      <c r="D269"/>
      <c r="E269" s="297">
        <f t="shared" si="179"/>
        <v>0</v>
      </c>
      <c r="F269" s="297">
        <f t="shared" si="180"/>
        <v>0</v>
      </c>
      <c r="G269" s="297">
        <f t="shared" si="181"/>
        <v>0</v>
      </c>
      <c r="H269" s="297">
        <f t="shared" si="182"/>
        <v>0</v>
      </c>
      <c r="I269" s="297">
        <f t="shared" si="183"/>
        <v>0</v>
      </c>
      <c r="J269" s="297">
        <f t="shared" si="184"/>
        <v>0</v>
      </c>
      <c r="K269"/>
      <c r="L269" s="297">
        <f t="shared" ref="L269:AQ269" si="200">L290-L311</f>
        <v>0</v>
      </c>
      <c r="M269" s="297">
        <f t="shared" si="200"/>
        <v>0</v>
      </c>
      <c r="N269" s="297">
        <f t="shared" si="200"/>
        <v>0</v>
      </c>
      <c r="O269" s="297">
        <f t="shared" si="200"/>
        <v>0</v>
      </c>
      <c r="P269" s="297">
        <f t="shared" si="200"/>
        <v>0</v>
      </c>
      <c r="Q269" s="297">
        <f t="shared" si="200"/>
        <v>0</v>
      </c>
      <c r="R269" s="297">
        <f t="shared" si="200"/>
        <v>0</v>
      </c>
      <c r="S269" s="297">
        <f t="shared" si="200"/>
        <v>0</v>
      </c>
      <c r="T269" s="297">
        <f t="shared" si="200"/>
        <v>0</v>
      </c>
      <c r="U269" s="297">
        <f t="shared" si="200"/>
        <v>0</v>
      </c>
      <c r="V269" s="297">
        <f t="shared" si="200"/>
        <v>0</v>
      </c>
      <c r="W269" s="297">
        <f t="shared" si="200"/>
        <v>0</v>
      </c>
      <c r="X269" s="297">
        <f t="shared" si="200"/>
        <v>0</v>
      </c>
      <c r="Y269" s="297">
        <f t="shared" si="200"/>
        <v>0</v>
      </c>
      <c r="Z269" s="297">
        <f t="shared" si="200"/>
        <v>0</v>
      </c>
      <c r="AA269" s="297">
        <f t="shared" si="200"/>
        <v>0</v>
      </c>
      <c r="AB269" s="297">
        <f t="shared" si="200"/>
        <v>0</v>
      </c>
      <c r="AC269" s="297">
        <f t="shared" si="200"/>
        <v>0</v>
      </c>
      <c r="AD269" s="297">
        <f t="shared" si="200"/>
        <v>0</v>
      </c>
      <c r="AE269" s="297">
        <f t="shared" si="200"/>
        <v>0</v>
      </c>
      <c r="AF269" s="297">
        <f t="shared" si="200"/>
        <v>0</v>
      </c>
      <c r="AG269" s="297">
        <f t="shared" si="200"/>
        <v>0</v>
      </c>
      <c r="AH269" s="297">
        <f t="shared" si="200"/>
        <v>0</v>
      </c>
      <c r="AI269" s="297">
        <f t="shared" si="200"/>
        <v>0</v>
      </c>
      <c r="AJ269" s="297">
        <f t="shared" si="200"/>
        <v>0</v>
      </c>
      <c r="AK269" s="297">
        <f t="shared" si="200"/>
        <v>0</v>
      </c>
      <c r="AL269" s="297">
        <f t="shared" si="200"/>
        <v>0</v>
      </c>
      <c r="AM269" s="297">
        <f t="shared" si="200"/>
        <v>0</v>
      </c>
      <c r="AN269" s="297">
        <f t="shared" si="200"/>
        <v>0</v>
      </c>
      <c r="AO269" s="297">
        <f t="shared" si="200"/>
        <v>0</v>
      </c>
      <c r="AP269" s="297">
        <f t="shared" si="200"/>
        <v>0</v>
      </c>
      <c r="AQ269" s="297">
        <f t="shared" si="200"/>
        <v>0</v>
      </c>
      <c r="AR269" s="297">
        <f t="shared" ref="AR269:BS269" si="201">AR290-AR311</f>
        <v>0</v>
      </c>
      <c r="AS269" s="297">
        <f t="shared" si="201"/>
        <v>0</v>
      </c>
      <c r="AT269" s="297">
        <f t="shared" si="201"/>
        <v>0</v>
      </c>
      <c r="AU269" s="297">
        <f t="shared" si="201"/>
        <v>0</v>
      </c>
      <c r="AV269" s="297">
        <f t="shared" si="201"/>
        <v>0</v>
      </c>
      <c r="AW269" s="297">
        <f t="shared" si="201"/>
        <v>0</v>
      </c>
      <c r="AX269" s="297">
        <f t="shared" si="201"/>
        <v>0</v>
      </c>
      <c r="AY269" s="297">
        <f t="shared" si="201"/>
        <v>0</v>
      </c>
      <c r="AZ269" s="297">
        <f t="shared" si="201"/>
        <v>0</v>
      </c>
      <c r="BA269" s="297">
        <f t="shared" si="201"/>
        <v>0</v>
      </c>
      <c r="BB269" s="297">
        <f t="shared" si="201"/>
        <v>0</v>
      </c>
      <c r="BC269" s="297">
        <f t="shared" si="201"/>
        <v>0</v>
      </c>
      <c r="BD269" s="297">
        <f t="shared" si="201"/>
        <v>0</v>
      </c>
      <c r="BE269" s="297">
        <f t="shared" si="201"/>
        <v>0</v>
      </c>
      <c r="BF269" s="297">
        <f t="shared" si="201"/>
        <v>0</v>
      </c>
      <c r="BG269" s="297">
        <f t="shared" si="201"/>
        <v>0</v>
      </c>
      <c r="BH269" s="297">
        <f t="shared" si="201"/>
        <v>0</v>
      </c>
      <c r="BI269" s="297">
        <f t="shared" si="201"/>
        <v>0</v>
      </c>
      <c r="BJ269" s="297">
        <f t="shared" si="201"/>
        <v>0</v>
      </c>
      <c r="BK269" s="297">
        <f t="shared" si="201"/>
        <v>0</v>
      </c>
      <c r="BL269" s="297">
        <f t="shared" si="201"/>
        <v>0</v>
      </c>
      <c r="BM269" s="297">
        <f t="shared" si="201"/>
        <v>0</v>
      </c>
      <c r="BN269" s="297">
        <f t="shared" si="201"/>
        <v>0</v>
      </c>
      <c r="BO269" s="297">
        <f t="shared" si="201"/>
        <v>0</v>
      </c>
      <c r="BP269" s="297">
        <f t="shared" si="201"/>
        <v>0</v>
      </c>
      <c r="BQ269" s="297">
        <f t="shared" si="201"/>
        <v>0</v>
      </c>
      <c r="BR269" s="297">
        <f t="shared" si="201"/>
        <v>0</v>
      </c>
      <c r="BS269" s="297">
        <f t="shared" si="201"/>
        <v>0</v>
      </c>
    </row>
    <row r="270" spans="2:71" s="80" customFormat="1" outlineLevel="2">
      <c r="B270" s="367" t="str">
        <f>'7. INPUT O&amp;N UC'!D483</f>
        <v>O&amp;N UC-7.6-Item #8</v>
      </c>
      <c r="C270" s="367">
        <f>'7. INPUT O&amp;N UC'!F483</f>
        <v>0</v>
      </c>
      <c r="D270"/>
      <c r="E270" s="297">
        <f t="shared" si="179"/>
        <v>0</v>
      </c>
      <c r="F270" s="297">
        <f t="shared" si="180"/>
        <v>0</v>
      </c>
      <c r="G270" s="297">
        <f t="shared" si="181"/>
        <v>0</v>
      </c>
      <c r="H270" s="297">
        <f t="shared" si="182"/>
        <v>0</v>
      </c>
      <c r="I270" s="297">
        <f t="shared" si="183"/>
        <v>0</v>
      </c>
      <c r="J270" s="297">
        <f t="shared" si="184"/>
        <v>0</v>
      </c>
      <c r="K270"/>
      <c r="L270" s="297">
        <f t="shared" ref="L270:AQ270" si="202">L291-L312</f>
        <v>0</v>
      </c>
      <c r="M270" s="297">
        <f t="shared" si="202"/>
        <v>0</v>
      </c>
      <c r="N270" s="297">
        <f t="shared" si="202"/>
        <v>0</v>
      </c>
      <c r="O270" s="297">
        <f t="shared" si="202"/>
        <v>0</v>
      </c>
      <c r="P270" s="297">
        <f t="shared" si="202"/>
        <v>0</v>
      </c>
      <c r="Q270" s="297">
        <f t="shared" si="202"/>
        <v>0</v>
      </c>
      <c r="R270" s="297">
        <f t="shared" si="202"/>
        <v>0</v>
      </c>
      <c r="S270" s="297">
        <f t="shared" si="202"/>
        <v>0</v>
      </c>
      <c r="T270" s="297">
        <f t="shared" si="202"/>
        <v>0</v>
      </c>
      <c r="U270" s="297">
        <f t="shared" si="202"/>
        <v>0</v>
      </c>
      <c r="V270" s="297">
        <f t="shared" si="202"/>
        <v>0</v>
      </c>
      <c r="W270" s="297">
        <f t="shared" si="202"/>
        <v>0</v>
      </c>
      <c r="X270" s="297">
        <f t="shared" si="202"/>
        <v>0</v>
      </c>
      <c r="Y270" s="297">
        <f t="shared" si="202"/>
        <v>0</v>
      </c>
      <c r="Z270" s="297">
        <f t="shared" si="202"/>
        <v>0</v>
      </c>
      <c r="AA270" s="297">
        <f t="shared" si="202"/>
        <v>0</v>
      </c>
      <c r="AB270" s="297">
        <f t="shared" si="202"/>
        <v>0</v>
      </c>
      <c r="AC270" s="297">
        <f t="shared" si="202"/>
        <v>0</v>
      </c>
      <c r="AD270" s="297">
        <f t="shared" si="202"/>
        <v>0</v>
      </c>
      <c r="AE270" s="297">
        <f t="shared" si="202"/>
        <v>0</v>
      </c>
      <c r="AF270" s="297">
        <f t="shared" si="202"/>
        <v>0</v>
      </c>
      <c r="AG270" s="297">
        <f t="shared" si="202"/>
        <v>0</v>
      </c>
      <c r="AH270" s="297">
        <f t="shared" si="202"/>
        <v>0</v>
      </c>
      <c r="AI270" s="297">
        <f t="shared" si="202"/>
        <v>0</v>
      </c>
      <c r="AJ270" s="297">
        <f t="shared" si="202"/>
        <v>0</v>
      </c>
      <c r="AK270" s="297">
        <f t="shared" si="202"/>
        <v>0</v>
      </c>
      <c r="AL270" s="297">
        <f t="shared" si="202"/>
        <v>0</v>
      </c>
      <c r="AM270" s="297">
        <f t="shared" si="202"/>
        <v>0</v>
      </c>
      <c r="AN270" s="297">
        <f t="shared" si="202"/>
        <v>0</v>
      </c>
      <c r="AO270" s="297">
        <f t="shared" si="202"/>
        <v>0</v>
      </c>
      <c r="AP270" s="297">
        <f t="shared" si="202"/>
        <v>0</v>
      </c>
      <c r="AQ270" s="297">
        <f t="shared" si="202"/>
        <v>0</v>
      </c>
      <c r="AR270" s="297">
        <f t="shared" ref="AR270:BS270" si="203">AR291-AR312</f>
        <v>0</v>
      </c>
      <c r="AS270" s="297">
        <f t="shared" si="203"/>
        <v>0</v>
      </c>
      <c r="AT270" s="297">
        <f t="shared" si="203"/>
        <v>0</v>
      </c>
      <c r="AU270" s="297">
        <f t="shared" si="203"/>
        <v>0</v>
      </c>
      <c r="AV270" s="297">
        <f t="shared" si="203"/>
        <v>0</v>
      </c>
      <c r="AW270" s="297">
        <f t="shared" si="203"/>
        <v>0</v>
      </c>
      <c r="AX270" s="297">
        <f t="shared" si="203"/>
        <v>0</v>
      </c>
      <c r="AY270" s="297">
        <f t="shared" si="203"/>
        <v>0</v>
      </c>
      <c r="AZ270" s="297">
        <f t="shared" si="203"/>
        <v>0</v>
      </c>
      <c r="BA270" s="297">
        <f t="shared" si="203"/>
        <v>0</v>
      </c>
      <c r="BB270" s="297">
        <f t="shared" si="203"/>
        <v>0</v>
      </c>
      <c r="BC270" s="297">
        <f t="shared" si="203"/>
        <v>0</v>
      </c>
      <c r="BD270" s="297">
        <f t="shared" si="203"/>
        <v>0</v>
      </c>
      <c r="BE270" s="297">
        <f t="shared" si="203"/>
        <v>0</v>
      </c>
      <c r="BF270" s="297">
        <f t="shared" si="203"/>
        <v>0</v>
      </c>
      <c r="BG270" s="297">
        <f t="shared" si="203"/>
        <v>0</v>
      </c>
      <c r="BH270" s="297">
        <f t="shared" si="203"/>
        <v>0</v>
      </c>
      <c r="BI270" s="297">
        <f t="shared" si="203"/>
        <v>0</v>
      </c>
      <c r="BJ270" s="297">
        <f t="shared" si="203"/>
        <v>0</v>
      </c>
      <c r="BK270" s="297">
        <f t="shared" si="203"/>
        <v>0</v>
      </c>
      <c r="BL270" s="297">
        <f t="shared" si="203"/>
        <v>0</v>
      </c>
      <c r="BM270" s="297">
        <f t="shared" si="203"/>
        <v>0</v>
      </c>
      <c r="BN270" s="297">
        <f t="shared" si="203"/>
        <v>0</v>
      </c>
      <c r="BO270" s="297">
        <f t="shared" si="203"/>
        <v>0</v>
      </c>
      <c r="BP270" s="297">
        <f t="shared" si="203"/>
        <v>0</v>
      </c>
      <c r="BQ270" s="297">
        <f t="shared" si="203"/>
        <v>0</v>
      </c>
      <c r="BR270" s="297">
        <f t="shared" si="203"/>
        <v>0</v>
      </c>
      <c r="BS270" s="297">
        <f t="shared" si="203"/>
        <v>0</v>
      </c>
    </row>
    <row r="271" spans="2:71" s="80" customFormat="1" outlineLevel="2">
      <c r="B271" s="367" t="str">
        <f>'7. INPUT O&amp;N UC'!D484</f>
        <v>O&amp;N UC-7.6-Item #9</v>
      </c>
      <c r="C271" s="367">
        <f>'7. INPUT O&amp;N UC'!F484</f>
        <v>0</v>
      </c>
      <c r="D271"/>
      <c r="E271" s="297">
        <f t="shared" si="179"/>
        <v>0</v>
      </c>
      <c r="F271" s="297">
        <f t="shared" si="180"/>
        <v>0</v>
      </c>
      <c r="G271" s="297">
        <f t="shared" si="181"/>
        <v>0</v>
      </c>
      <c r="H271" s="297">
        <f t="shared" si="182"/>
        <v>0</v>
      </c>
      <c r="I271" s="297">
        <f t="shared" si="183"/>
        <v>0</v>
      </c>
      <c r="J271" s="297">
        <f t="shared" si="184"/>
        <v>0</v>
      </c>
      <c r="K271"/>
      <c r="L271" s="297">
        <f t="shared" ref="L271:AQ271" si="204">L292-L313</f>
        <v>0</v>
      </c>
      <c r="M271" s="297">
        <f t="shared" si="204"/>
        <v>0</v>
      </c>
      <c r="N271" s="297">
        <f t="shared" si="204"/>
        <v>0</v>
      </c>
      <c r="O271" s="297">
        <f t="shared" si="204"/>
        <v>0</v>
      </c>
      <c r="P271" s="297">
        <f t="shared" si="204"/>
        <v>0</v>
      </c>
      <c r="Q271" s="297">
        <f t="shared" si="204"/>
        <v>0</v>
      </c>
      <c r="R271" s="297">
        <f t="shared" si="204"/>
        <v>0</v>
      </c>
      <c r="S271" s="297">
        <f t="shared" si="204"/>
        <v>0</v>
      </c>
      <c r="T271" s="297">
        <f t="shared" si="204"/>
        <v>0</v>
      </c>
      <c r="U271" s="297">
        <f t="shared" si="204"/>
        <v>0</v>
      </c>
      <c r="V271" s="297">
        <f t="shared" si="204"/>
        <v>0</v>
      </c>
      <c r="W271" s="297">
        <f t="shared" si="204"/>
        <v>0</v>
      </c>
      <c r="X271" s="297">
        <f t="shared" si="204"/>
        <v>0</v>
      </c>
      <c r="Y271" s="297">
        <f t="shared" si="204"/>
        <v>0</v>
      </c>
      <c r="Z271" s="297">
        <f t="shared" si="204"/>
        <v>0</v>
      </c>
      <c r="AA271" s="297">
        <f t="shared" si="204"/>
        <v>0</v>
      </c>
      <c r="AB271" s="297">
        <f t="shared" si="204"/>
        <v>0</v>
      </c>
      <c r="AC271" s="297">
        <f t="shared" si="204"/>
        <v>0</v>
      </c>
      <c r="AD271" s="297">
        <f t="shared" si="204"/>
        <v>0</v>
      </c>
      <c r="AE271" s="297">
        <f t="shared" si="204"/>
        <v>0</v>
      </c>
      <c r="AF271" s="297">
        <f t="shared" si="204"/>
        <v>0</v>
      </c>
      <c r="AG271" s="297">
        <f t="shared" si="204"/>
        <v>0</v>
      </c>
      <c r="AH271" s="297">
        <f t="shared" si="204"/>
        <v>0</v>
      </c>
      <c r="AI271" s="297">
        <f t="shared" si="204"/>
        <v>0</v>
      </c>
      <c r="AJ271" s="297">
        <f t="shared" si="204"/>
        <v>0</v>
      </c>
      <c r="AK271" s="297">
        <f t="shared" si="204"/>
        <v>0</v>
      </c>
      <c r="AL271" s="297">
        <f t="shared" si="204"/>
        <v>0</v>
      </c>
      <c r="AM271" s="297">
        <f t="shared" si="204"/>
        <v>0</v>
      </c>
      <c r="AN271" s="297">
        <f t="shared" si="204"/>
        <v>0</v>
      </c>
      <c r="AO271" s="297">
        <f t="shared" si="204"/>
        <v>0</v>
      </c>
      <c r="AP271" s="297">
        <f t="shared" si="204"/>
        <v>0</v>
      </c>
      <c r="AQ271" s="297">
        <f t="shared" si="204"/>
        <v>0</v>
      </c>
      <c r="AR271" s="297">
        <f t="shared" ref="AR271:BS271" si="205">AR292-AR313</f>
        <v>0</v>
      </c>
      <c r="AS271" s="297">
        <f t="shared" si="205"/>
        <v>0</v>
      </c>
      <c r="AT271" s="297">
        <f t="shared" si="205"/>
        <v>0</v>
      </c>
      <c r="AU271" s="297">
        <f t="shared" si="205"/>
        <v>0</v>
      </c>
      <c r="AV271" s="297">
        <f t="shared" si="205"/>
        <v>0</v>
      </c>
      <c r="AW271" s="297">
        <f t="shared" si="205"/>
        <v>0</v>
      </c>
      <c r="AX271" s="297">
        <f t="shared" si="205"/>
        <v>0</v>
      </c>
      <c r="AY271" s="297">
        <f t="shared" si="205"/>
        <v>0</v>
      </c>
      <c r="AZ271" s="297">
        <f t="shared" si="205"/>
        <v>0</v>
      </c>
      <c r="BA271" s="297">
        <f t="shared" si="205"/>
        <v>0</v>
      </c>
      <c r="BB271" s="297">
        <f t="shared" si="205"/>
        <v>0</v>
      </c>
      <c r="BC271" s="297">
        <f t="shared" si="205"/>
        <v>0</v>
      </c>
      <c r="BD271" s="297">
        <f t="shared" si="205"/>
        <v>0</v>
      </c>
      <c r="BE271" s="297">
        <f t="shared" si="205"/>
        <v>0</v>
      </c>
      <c r="BF271" s="297">
        <f t="shared" si="205"/>
        <v>0</v>
      </c>
      <c r="BG271" s="297">
        <f t="shared" si="205"/>
        <v>0</v>
      </c>
      <c r="BH271" s="297">
        <f t="shared" si="205"/>
        <v>0</v>
      </c>
      <c r="BI271" s="297">
        <f t="shared" si="205"/>
        <v>0</v>
      </c>
      <c r="BJ271" s="297">
        <f t="shared" si="205"/>
        <v>0</v>
      </c>
      <c r="BK271" s="297">
        <f t="shared" si="205"/>
        <v>0</v>
      </c>
      <c r="BL271" s="297">
        <f t="shared" si="205"/>
        <v>0</v>
      </c>
      <c r="BM271" s="297">
        <f t="shared" si="205"/>
        <v>0</v>
      </c>
      <c r="BN271" s="297">
        <f t="shared" si="205"/>
        <v>0</v>
      </c>
      <c r="BO271" s="297">
        <f t="shared" si="205"/>
        <v>0</v>
      </c>
      <c r="BP271" s="297">
        <f t="shared" si="205"/>
        <v>0</v>
      </c>
      <c r="BQ271" s="297">
        <f t="shared" si="205"/>
        <v>0</v>
      </c>
      <c r="BR271" s="297">
        <f t="shared" si="205"/>
        <v>0</v>
      </c>
      <c r="BS271" s="297">
        <f t="shared" si="205"/>
        <v>0</v>
      </c>
    </row>
    <row r="272" spans="2:71" s="80" customFormat="1" outlineLevel="2">
      <c r="B272" s="367" t="str">
        <f>'7. INPUT O&amp;N UC'!D485</f>
        <v>O&amp;N UC-7.6-Item #10</v>
      </c>
      <c r="C272" s="367">
        <f>'7. INPUT O&amp;N UC'!F485</f>
        <v>0</v>
      </c>
      <c r="D272"/>
      <c r="E272" s="297">
        <f t="shared" si="179"/>
        <v>0</v>
      </c>
      <c r="F272" s="297">
        <f t="shared" si="180"/>
        <v>0</v>
      </c>
      <c r="G272" s="297">
        <f t="shared" si="181"/>
        <v>0</v>
      </c>
      <c r="H272" s="297">
        <f t="shared" si="182"/>
        <v>0</v>
      </c>
      <c r="I272" s="297">
        <f t="shared" si="183"/>
        <v>0</v>
      </c>
      <c r="J272" s="297">
        <f t="shared" si="184"/>
        <v>0</v>
      </c>
      <c r="K272"/>
      <c r="L272" s="297">
        <f t="shared" ref="L272:AQ272" si="206">L293-L314</f>
        <v>0</v>
      </c>
      <c r="M272" s="297">
        <f t="shared" si="206"/>
        <v>0</v>
      </c>
      <c r="N272" s="297">
        <f t="shared" si="206"/>
        <v>0</v>
      </c>
      <c r="O272" s="297">
        <f t="shared" si="206"/>
        <v>0</v>
      </c>
      <c r="P272" s="297">
        <f t="shared" si="206"/>
        <v>0</v>
      </c>
      <c r="Q272" s="297">
        <f t="shared" si="206"/>
        <v>0</v>
      </c>
      <c r="R272" s="297">
        <f t="shared" si="206"/>
        <v>0</v>
      </c>
      <c r="S272" s="297">
        <f t="shared" si="206"/>
        <v>0</v>
      </c>
      <c r="T272" s="297">
        <f t="shared" si="206"/>
        <v>0</v>
      </c>
      <c r="U272" s="297">
        <f t="shared" si="206"/>
        <v>0</v>
      </c>
      <c r="V272" s="297">
        <f t="shared" si="206"/>
        <v>0</v>
      </c>
      <c r="W272" s="297">
        <f t="shared" si="206"/>
        <v>0</v>
      </c>
      <c r="X272" s="297">
        <f t="shared" si="206"/>
        <v>0</v>
      </c>
      <c r="Y272" s="297">
        <f t="shared" si="206"/>
        <v>0</v>
      </c>
      <c r="Z272" s="297">
        <f t="shared" si="206"/>
        <v>0</v>
      </c>
      <c r="AA272" s="297">
        <f t="shared" si="206"/>
        <v>0</v>
      </c>
      <c r="AB272" s="297">
        <f t="shared" si="206"/>
        <v>0</v>
      </c>
      <c r="AC272" s="297">
        <f t="shared" si="206"/>
        <v>0</v>
      </c>
      <c r="AD272" s="297">
        <f t="shared" si="206"/>
        <v>0</v>
      </c>
      <c r="AE272" s="297">
        <f t="shared" si="206"/>
        <v>0</v>
      </c>
      <c r="AF272" s="297">
        <f t="shared" si="206"/>
        <v>0</v>
      </c>
      <c r="AG272" s="297">
        <f t="shared" si="206"/>
        <v>0</v>
      </c>
      <c r="AH272" s="297">
        <f t="shared" si="206"/>
        <v>0</v>
      </c>
      <c r="AI272" s="297">
        <f t="shared" si="206"/>
        <v>0</v>
      </c>
      <c r="AJ272" s="297">
        <f t="shared" si="206"/>
        <v>0</v>
      </c>
      <c r="AK272" s="297">
        <f t="shared" si="206"/>
        <v>0</v>
      </c>
      <c r="AL272" s="297">
        <f t="shared" si="206"/>
        <v>0</v>
      </c>
      <c r="AM272" s="297">
        <f t="shared" si="206"/>
        <v>0</v>
      </c>
      <c r="AN272" s="297">
        <f t="shared" si="206"/>
        <v>0</v>
      </c>
      <c r="AO272" s="297">
        <f t="shared" si="206"/>
        <v>0</v>
      </c>
      <c r="AP272" s="297">
        <f t="shared" si="206"/>
        <v>0</v>
      </c>
      <c r="AQ272" s="297">
        <f t="shared" si="206"/>
        <v>0</v>
      </c>
      <c r="AR272" s="297">
        <f t="shared" ref="AR272:BS272" si="207">AR293-AR314</f>
        <v>0</v>
      </c>
      <c r="AS272" s="297">
        <f t="shared" si="207"/>
        <v>0</v>
      </c>
      <c r="AT272" s="297">
        <f t="shared" si="207"/>
        <v>0</v>
      </c>
      <c r="AU272" s="297">
        <f t="shared" si="207"/>
        <v>0</v>
      </c>
      <c r="AV272" s="297">
        <f t="shared" si="207"/>
        <v>0</v>
      </c>
      <c r="AW272" s="297">
        <f t="shared" si="207"/>
        <v>0</v>
      </c>
      <c r="AX272" s="297">
        <f t="shared" si="207"/>
        <v>0</v>
      </c>
      <c r="AY272" s="297">
        <f t="shared" si="207"/>
        <v>0</v>
      </c>
      <c r="AZ272" s="297">
        <f t="shared" si="207"/>
        <v>0</v>
      </c>
      <c r="BA272" s="297">
        <f t="shared" si="207"/>
        <v>0</v>
      </c>
      <c r="BB272" s="297">
        <f t="shared" si="207"/>
        <v>0</v>
      </c>
      <c r="BC272" s="297">
        <f t="shared" si="207"/>
        <v>0</v>
      </c>
      <c r="BD272" s="297">
        <f t="shared" si="207"/>
        <v>0</v>
      </c>
      <c r="BE272" s="297">
        <f t="shared" si="207"/>
        <v>0</v>
      </c>
      <c r="BF272" s="297">
        <f t="shared" si="207"/>
        <v>0</v>
      </c>
      <c r="BG272" s="297">
        <f t="shared" si="207"/>
        <v>0</v>
      </c>
      <c r="BH272" s="297">
        <f t="shared" si="207"/>
        <v>0</v>
      </c>
      <c r="BI272" s="297">
        <f t="shared" si="207"/>
        <v>0</v>
      </c>
      <c r="BJ272" s="297">
        <f t="shared" si="207"/>
        <v>0</v>
      </c>
      <c r="BK272" s="297">
        <f t="shared" si="207"/>
        <v>0</v>
      </c>
      <c r="BL272" s="297">
        <f t="shared" si="207"/>
        <v>0</v>
      </c>
      <c r="BM272" s="297">
        <f t="shared" si="207"/>
        <v>0</v>
      </c>
      <c r="BN272" s="297">
        <f t="shared" si="207"/>
        <v>0</v>
      </c>
      <c r="BO272" s="297">
        <f t="shared" si="207"/>
        <v>0</v>
      </c>
      <c r="BP272" s="297">
        <f t="shared" si="207"/>
        <v>0</v>
      </c>
      <c r="BQ272" s="297">
        <f t="shared" si="207"/>
        <v>0</v>
      </c>
      <c r="BR272" s="297">
        <f t="shared" si="207"/>
        <v>0</v>
      </c>
      <c r="BS272" s="297">
        <f t="shared" si="207"/>
        <v>0</v>
      </c>
    </row>
    <row r="273" spans="2:71" s="80" customFormat="1" outlineLevel="2">
      <c r="B273" s="367" t="str">
        <f>'7. INPUT O&amp;N UC'!D486</f>
        <v>O&amp;N UC-7.6-Item #11</v>
      </c>
      <c r="C273" s="367">
        <f>'7. INPUT O&amp;N UC'!F486</f>
        <v>0</v>
      </c>
      <c r="D273"/>
      <c r="E273" s="297">
        <f t="shared" ref="E273:E282" si="208">F273+G273+H273+I273+J273</f>
        <v>0</v>
      </c>
      <c r="F273" s="297">
        <f t="shared" ref="F273:F282" si="209">SUM(L273:W273)</f>
        <v>0</v>
      </c>
      <c r="G273" s="297">
        <f t="shared" ref="G273:G282" si="210">SUM(X273:AI273)</f>
        <v>0</v>
      </c>
      <c r="H273" s="297">
        <f t="shared" ref="H273:H282" si="211">SUM(AJ273:AU273)</f>
        <v>0</v>
      </c>
      <c r="I273" s="297">
        <f t="shared" ref="I273:I282" si="212">SUM(AV273:BG273)</f>
        <v>0</v>
      </c>
      <c r="J273" s="297">
        <f t="shared" ref="J273:J282" si="213">SUM(BH273:BS273)</f>
        <v>0</v>
      </c>
      <c r="K273"/>
      <c r="L273" s="297">
        <f t="shared" ref="L273:BS273" si="214">L294-L315</f>
        <v>0</v>
      </c>
      <c r="M273" s="297">
        <f t="shared" si="214"/>
        <v>0</v>
      </c>
      <c r="N273" s="297">
        <f t="shared" si="214"/>
        <v>0</v>
      </c>
      <c r="O273" s="297">
        <f t="shared" si="214"/>
        <v>0</v>
      </c>
      <c r="P273" s="297">
        <f t="shared" si="214"/>
        <v>0</v>
      </c>
      <c r="Q273" s="297">
        <f t="shared" si="214"/>
        <v>0</v>
      </c>
      <c r="R273" s="297">
        <f t="shared" si="214"/>
        <v>0</v>
      </c>
      <c r="S273" s="297">
        <f t="shared" si="214"/>
        <v>0</v>
      </c>
      <c r="T273" s="297">
        <f t="shared" si="214"/>
        <v>0</v>
      </c>
      <c r="U273" s="297">
        <f t="shared" si="214"/>
        <v>0</v>
      </c>
      <c r="V273" s="297">
        <f t="shared" si="214"/>
        <v>0</v>
      </c>
      <c r="W273" s="297">
        <f t="shared" si="214"/>
        <v>0</v>
      </c>
      <c r="X273" s="297">
        <f t="shared" si="214"/>
        <v>0</v>
      </c>
      <c r="Y273" s="297">
        <f t="shared" si="214"/>
        <v>0</v>
      </c>
      <c r="Z273" s="297">
        <f t="shared" si="214"/>
        <v>0</v>
      </c>
      <c r="AA273" s="297">
        <f t="shared" si="214"/>
        <v>0</v>
      </c>
      <c r="AB273" s="297">
        <f t="shared" si="214"/>
        <v>0</v>
      </c>
      <c r="AC273" s="297">
        <f t="shared" si="214"/>
        <v>0</v>
      </c>
      <c r="AD273" s="297">
        <f t="shared" si="214"/>
        <v>0</v>
      </c>
      <c r="AE273" s="297">
        <f t="shared" si="214"/>
        <v>0</v>
      </c>
      <c r="AF273" s="297">
        <f t="shared" si="214"/>
        <v>0</v>
      </c>
      <c r="AG273" s="297">
        <f t="shared" si="214"/>
        <v>0</v>
      </c>
      <c r="AH273" s="297">
        <f t="shared" si="214"/>
        <v>0</v>
      </c>
      <c r="AI273" s="297">
        <f t="shared" si="214"/>
        <v>0</v>
      </c>
      <c r="AJ273" s="297">
        <f t="shared" si="214"/>
        <v>0</v>
      </c>
      <c r="AK273" s="297">
        <f t="shared" si="214"/>
        <v>0</v>
      </c>
      <c r="AL273" s="297">
        <f t="shared" si="214"/>
        <v>0</v>
      </c>
      <c r="AM273" s="297">
        <f t="shared" si="214"/>
        <v>0</v>
      </c>
      <c r="AN273" s="297">
        <f t="shared" si="214"/>
        <v>0</v>
      </c>
      <c r="AO273" s="297">
        <f t="shared" si="214"/>
        <v>0</v>
      </c>
      <c r="AP273" s="297">
        <f t="shared" si="214"/>
        <v>0</v>
      </c>
      <c r="AQ273" s="297">
        <f t="shared" si="214"/>
        <v>0</v>
      </c>
      <c r="AR273" s="297">
        <f t="shared" si="214"/>
        <v>0</v>
      </c>
      <c r="AS273" s="297">
        <f t="shared" si="214"/>
        <v>0</v>
      </c>
      <c r="AT273" s="297">
        <f t="shared" si="214"/>
        <v>0</v>
      </c>
      <c r="AU273" s="297">
        <f t="shared" si="214"/>
        <v>0</v>
      </c>
      <c r="AV273" s="297">
        <f t="shared" si="214"/>
        <v>0</v>
      </c>
      <c r="AW273" s="297">
        <f t="shared" si="214"/>
        <v>0</v>
      </c>
      <c r="AX273" s="297">
        <f t="shared" si="214"/>
        <v>0</v>
      </c>
      <c r="AY273" s="297">
        <f t="shared" si="214"/>
        <v>0</v>
      </c>
      <c r="AZ273" s="297">
        <f t="shared" si="214"/>
        <v>0</v>
      </c>
      <c r="BA273" s="297">
        <f t="shared" si="214"/>
        <v>0</v>
      </c>
      <c r="BB273" s="297">
        <f t="shared" si="214"/>
        <v>0</v>
      </c>
      <c r="BC273" s="297">
        <f t="shared" si="214"/>
        <v>0</v>
      </c>
      <c r="BD273" s="297">
        <f t="shared" si="214"/>
        <v>0</v>
      </c>
      <c r="BE273" s="297">
        <f t="shared" si="214"/>
        <v>0</v>
      </c>
      <c r="BF273" s="297">
        <f t="shared" si="214"/>
        <v>0</v>
      </c>
      <c r="BG273" s="297">
        <f t="shared" si="214"/>
        <v>0</v>
      </c>
      <c r="BH273" s="297">
        <f t="shared" si="214"/>
        <v>0</v>
      </c>
      <c r="BI273" s="297">
        <f t="shared" si="214"/>
        <v>0</v>
      </c>
      <c r="BJ273" s="297">
        <f t="shared" si="214"/>
        <v>0</v>
      </c>
      <c r="BK273" s="297">
        <f t="shared" si="214"/>
        <v>0</v>
      </c>
      <c r="BL273" s="297">
        <f t="shared" si="214"/>
        <v>0</v>
      </c>
      <c r="BM273" s="297">
        <f t="shared" si="214"/>
        <v>0</v>
      </c>
      <c r="BN273" s="297">
        <f t="shared" si="214"/>
        <v>0</v>
      </c>
      <c r="BO273" s="297">
        <f t="shared" si="214"/>
        <v>0</v>
      </c>
      <c r="BP273" s="297">
        <f t="shared" si="214"/>
        <v>0</v>
      </c>
      <c r="BQ273" s="297">
        <f t="shared" si="214"/>
        <v>0</v>
      </c>
      <c r="BR273" s="297">
        <f t="shared" si="214"/>
        <v>0</v>
      </c>
      <c r="BS273" s="297">
        <f t="shared" si="214"/>
        <v>0</v>
      </c>
    </row>
    <row r="274" spans="2:71" s="80" customFormat="1" outlineLevel="2">
      <c r="B274" s="367" t="str">
        <f>'7. INPUT O&amp;N UC'!D487</f>
        <v>O&amp;N UC-7.6-Item #12</v>
      </c>
      <c r="C274" s="367">
        <f>'7. INPUT O&amp;N UC'!F487</f>
        <v>0</v>
      </c>
      <c r="D274"/>
      <c r="E274" s="297">
        <f t="shared" si="208"/>
        <v>0</v>
      </c>
      <c r="F274" s="297">
        <f t="shared" si="209"/>
        <v>0</v>
      </c>
      <c r="G274" s="297">
        <f t="shared" si="210"/>
        <v>0</v>
      </c>
      <c r="H274" s="297">
        <f t="shared" si="211"/>
        <v>0</v>
      </c>
      <c r="I274" s="297">
        <f t="shared" si="212"/>
        <v>0</v>
      </c>
      <c r="J274" s="297">
        <f t="shared" si="213"/>
        <v>0</v>
      </c>
      <c r="K274"/>
      <c r="L274" s="297">
        <f t="shared" ref="L274:BS274" si="215">L295-L316</f>
        <v>0</v>
      </c>
      <c r="M274" s="297">
        <f t="shared" si="215"/>
        <v>0</v>
      </c>
      <c r="N274" s="297">
        <f t="shared" si="215"/>
        <v>0</v>
      </c>
      <c r="O274" s="297">
        <f t="shared" si="215"/>
        <v>0</v>
      </c>
      <c r="P274" s="297">
        <f t="shared" si="215"/>
        <v>0</v>
      </c>
      <c r="Q274" s="297">
        <f t="shared" si="215"/>
        <v>0</v>
      </c>
      <c r="R274" s="297">
        <f t="shared" si="215"/>
        <v>0</v>
      </c>
      <c r="S274" s="297">
        <f t="shared" si="215"/>
        <v>0</v>
      </c>
      <c r="T274" s="297">
        <f t="shared" si="215"/>
        <v>0</v>
      </c>
      <c r="U274" s="297">
        <f t="shared" si="215"/>
        <v>0</v>
      </c>
      <c r="V274" s="297">
        <f t="shared" si="215"/>
        <v>0</v>
      </c>
      <c r="W274" s="297">
        <f t="shared" si="215"/>
        <v>0</v>
      </c>
      <c r="X274" s="297">
        <f t="shared" si="215"/>
        <v>0</v>
      </c>
      <c r="Y274" s="297">
        <f t="shared" si="215"/>
        <v>0</v>
      </c>
      <c r="Z274" s="297">
        <f t="shared" si="215"/>
        <v>0</v>
      </c>
      <c r="AA274" s="297">
        <f t="shared" si="215"/>
        <v>0</v>
      </c>
      <c r="AB274" s="297">
        <f t="shared" si="215"/>
        <v>0</v>
      </c>
      <c r="AC274" s="297">
        <f t="shared" si="215"/>
        <v>0</v>
      </c>
      <c r="AD274" s="297">
        <f t="shared" si="215"/>
        <v>0</v>
      </c>
      <c r="AE274" s="297">
        <f t="shared" si="215"/>
        <v>0</v>
      </c>
      <c r="AF274" s="297">
        <f t="shared" si="215"/>
        <v>0</v>
      </c>
      <c r="AG274" s="297">
        <f t="shared" si="215"/>
        <v>0</v>
      </c>
      <c r="AH274" s="297">
        <f t="shared" si="215"/>
        <v>0</v>
      </c>
      <c r="AI274" s="297">
        <f t="shared" si="215"/>
        <v>0</v>
      </c>
      <c r="AJ274" s="297">
        <f t="shared" si="215"/>
        <v>0</v>
      </c>
      <c r="AK274" s="297">
        <f t="shared" si="215"/>
        <v>0</v>
      </c>
      <c r="AL274" s="297">
        <f t="shared" si="215"/>
        <v>0</v>
      </c>
      <c r="AM274" s="297">
        <f t="shared" si="215"/>
        <v>0</v>
      </c>
      <c r="AN274" s="297">
        <f t="shared" si="215"/>
        <v>0</v>
      </c>
      <c r="AO274" s="297">
        <f t="shared" si="215"/>
        <v>0</v>
      </c>
      <c r="AP274" s="297">
        <f t="shared" si="215"/>
        <v>0</v>
      </c>
      <c r="AQ274" s="297">
        <f t="shared" si="215"/>
        <v>0</v>
      </c>
      <c r="AR274" s="297">
        <f t="shared" si="215"/>
        <v>0</v>
      </c>
      <c r="AS274" s="297">
        <f t="shared" si="215"/>
        <v>0</v>
      </c>
      <c r="AT274" s="297">
        <f t="shared" si="215"/>
        <v>0</v>
      </c>
      <c r="AU274" s="297">
        <f t="shared" si="215"/>
        <v>0</v>
      </c>
      <c r="AV274" s="297">
        <f t="shared" si="215"/>
        <v>0</v>
      </c>
      <c r="AW274" s="297">
        <f t="shared" si="215"/>
        <v>0</v>
      </c>
      <c r="AX274" s="297">
        <f t="shared" si="215"/>
        <v>0</v>
      </c>
      <c r="AY274" s="297">
        <f t="shared" si="215"/>
        <v>0</v>
      </c>
      <c r="AZ274" s="297">
        <f t="shared" si="215"/>
        <v>0</v>
      </c>
      <c r="BA274" s="297">
        <f t="shared" si="215"/>
        <v>0</v>
      </c>
      <c r="BB274" s="297">
        <f t="shared" si="215"/>
        <v>0</v>
      </c>
      <c r="BC274" s="297">
        <f t="shared" si="215"/>
        <v>0</v>
      </c>
      <c r="BD274" s="297">
        <f t="shared" si="215"/>
        <v>0</v>
      </c>
      <c r="BE274" s="297">
        <f t="shared" si="215"/>
        <v>0</v>
      </c>
      <c r="BF274" s="297">
        <f t="shared" si="215"/>
        <v>0</v>
      </c>
      <c r="BG274" s="297">
        <f t="shared" si="215"/>
        <v>0</v>
      </c>
      <c r="BH274" s="297">
        <f t="shared" si="215"/>
        <v>0</v>
      </c>
      <c r="BI274" s="297">
        <f t="shared" si="215"/>
        <v>0</v>
      </c>
      <c r="BJ274" s="297">
        <f t="shared" si="215"/>
        <v>0</v>
      </c>
      <c r="BK274" s="297">
        <f t="shared" si="215"/>
        <v>0</v>
      </c>
      <c r="BL274" s="297">
        <f t="shared" si="215"/>
        <v>0</v>
      </c>
      <c r="BM274" s="297">
        <f t="shared" si="215"/>
        <v>0</v>
      </c>
      <c r="BN274" s="297">
        <f t="shared" si="215"/>
        <v>0</v>
      </c>
      <c r="BO274" s="297">
        <f t="shared" si="215"/>
        <v>0</v>
      </c>
      <c r="BP274" s="297">
        <f t="shared" si="215"/>
        <v>0</v>
      </c>
      <c r="BQ274" s="297">
        <f t="shared" si="215"/>
        <v>0</v>
      </c>
      <c r="BR274" s="297">
        <f t="shared" si="215"/>
        <v>0</v>
      </c>
      <c r="BS274" s="297">
        <f t="shared" si="215"/>
        <v>0</v>
      </c>
    </row>
    <row r="275" spans="2:71" s="80" customFormat="1" outlineLevel="2">
      <c r="B275" s="367" t="str">
        <f>'7. INPUT O&amp;N UC'!D488</f>
        <v>O&amp;N UC-7.6-Item #13</v>
      </c>
      <c r="C275" s="367">
        <f>'7. INPUT O&amp;N UC'!F488</f>
        <v>0</v>
      </c>
      <c r="D275"/>
      <c r="E275" s="297">
        <f t="shared" si="208"/>
        <v>2472.1124999999997</v>
      </c>
      <c r="F275" s="297">
        <f t="shared" si="209"/>
        <v>582</v>
      </c>
      <c r="G275" s="297">
        <f t="shared" si="210"/>
        <v>920.25</v>
      </c>
      <c r="H275" s="297">
        <f t="shared" si="211"/>
        <v>969.86249999999984</v>
      </c>
      <c r="I275" s="297">
        <f t="shared" si="212"/>
        <v>0</v>
      </c>
      <c r="J275" s="297">
        <f t="shared" si="213"/>
        <v>0</v>
      </c>
      <c r="K275"/>
      <c r="L275" s="297">
        <f t="shared" ref="L275:AQ275" si="216">L306-L327</f>
        <v>0</v>
      </c>
      <c r="M275" s="297">
        <f t="shared" si="216"/>
        <v>0</v>
      </c>
      <c r="N275" s="297">
        <f t="shared" si="216"/>
        <v>0</v>
      </c>
      <c r="O275" s="297">
        <f t="shared" si="216"/>
        <v>0</v>
      </c>
      <c r="P275" s="297">
        <f t="shared" si="216"/>
        <v>72.75</v>
      </c>
      <c r="Q275" s="297">
        <f t="shared" si="216"/>
        <v>72.75</v>
      </c>
      <c r="R275" s="297">
        <f t="shared" si="216"/>
        <v>72.75</v>
      </c>
      <c r="S275" s="297">
        <f t="shared" si="216"/>
        <v>72.75</v>
      </c>
      <c r="T275" s="297">
        <f t="shared" si="216"/>
        <v>72.75</v>
      </c>
      <c r="U275" s="297">
        <f t="shared" si="216"/>
        <v>72.75</v>
      </c>
      <c r="V275" s="297">
        <f t="shared" si="216"/>
        <v>72.75</v>
      </c>
      <c r="W275" s="297">
        <f t="shared" si="216"/>
        <v>72.75</v>
      </c>
      <c r="X275" s="297">
        <f t="shared" si="216"/>
        <v>76.6875</v>
      </c>
      <c r="Y275" s="297">
        <f t="shared" si="216"/>
        <v>76.6875</v>
      </c>
      <c r="Z275" s="297">
        <f t="shared" si="216"/>
        <v>76.6875</v>
      </c>
      <c r="AA275" s="297">
        <f t="shared" si="216"/>
        <v>76.6875</v>
      </c>
      <c r="AB275" s="297">
        <f t="shared" si="216"/>
        <v>76.6875</v>
      </c>
      <c r="AC275" s="297">
        <f t="shared" si="216"/>
        <v>76.6875</v>
      </c>
      <c r="AD275" s="297">
        <f t="shared" si="216"/>
        <v>76.6875</v>
      </c>
      <c r="AE275" s="297">
        <f t="shared" si="216"/>
        <v>76.6875</v>
      </c>
      <c r="AF275" s="297">
        <f t="shared" si="216"/>
        <v>76.6875</v>
      </c>
      <c r="AG275" s="297">
        <f t="shared" si="216"/>
        <v>76.6875</v>
      </c>
      <c r="AH275" s="297">
        <f t="shared" si="216"/>
        <v>76.6875</v>
      </c>
      <c r="AI275" s="297">
        <f t="shared" si="216"/>
        <v>76.6875</v>
      </c>
      <c r="AJ275" s="297">
        <f t="shared" si="216"/>
        <v>80.821874999999991</v>
      </c>
      <c r="AK275" s="297">
        <f t="shared" si="216"/>
        <v>80.821874999999991</v>
      </c>
      <c r="AL275" s="297">
        <f t="shared" si="216"/>
        <v>80.821874999999991</v>
      </c>
      <c r="AM275" s="297">
        <f t="shared" si="216"/>
        <v>80.821874999999991</v>
      </c>
      <c r="AN275" s="297">
        <f t="shared" si="216"/>
        <v>80.821874999999991</v>
      </c>
      <c r="AO275" s="297">
        <f t="shared" si="216"/>
        <v>80.821874999999991</v>
      </c>
      <c r="AP275" s="297">
        <f t="shared" si="216"/>
        <v>80.821874999999991</v>
      </c>
      <c r="AQ275" s="297">
        <f t="shared" si="216"/>
        <v>80.821874999999991</v>
      </c>
      <c r="AR275" s="297">
        <f t="shared" ref="AR275:BS275" si="217">AR306-AR327</f>
        <v>80.821874999999991</v>
      </c>
      <c r="AS275" s="297">
        <f t="shared" si="217"/>
        <v>80.821874999999991</v>
      </c>
      <c r="AT275" s="297">
        <f t="shared" si="217"/>
        <v>80.821874999999991</v>
      </c>
      <c r="AU275" s="297">
        <f t="shared" si="217"/>
        <v>80.821874999999991</v>
      </c>
      <c r="AV275" s="297">
        <f t="shared" si="217"/>
        <v>0</v>
      </c>
      <c r="AW275" s="297">
        <f t="shared" si="217"/>
        <v>0</v>
      </c>
      <c r="AX275" s="297">
        <f t="shared" si="217"/>
        <v>0</v>
      </c>
      <c r="AY275" s="297">
        <f t="shared" si="217"/>
        <v>0</v>
      </c>
      <c r="AZ275" s="297">
        <f t="shared" si="217"/>
        <v>0</v>
      </c>
      <c r="BA275" s="297">
        <f t="shared" si="217"/>
        <v>0</v>
      </c>
      <c r="BB275" s="297">
        <f t="shared" si="217"/>
        <v>0</v>
      </c>
      <c r="BC275" s="297">
        <f t="shared" si="217"/>
        <v>0</v>
      </c>
      <c r="BD275" s="297">
        <f t="shared" si="217"/>
        <v>0</v>
      </c>
      <c r="BE275" s="297">
        <f t="shared" si="217"/>
        <v>0</v>
      </c>
      <c r="BF275" s="297">
        <f t="shared" si="217"/>
        <v>0</v>
      </c>
      <c r="BG275" s="297">
        <f t="shared" si="217"/>
        <v>0</v>
      </c>
      <c r="BH275" s="297">
        <f t="shared" si="217"/>
        <v>0</v>
      </c>
      <c r="BI275" s="297">
        <f t="shared" si="217"/>
        <v>0</v>
      </c>
      <c r="BJ275" s="297">
        <f t="shared" si="217"/>
        <v>0</v>
      </c>
      <c r="BK275" s="297">
        <f t="shared" si="217"/>
        <v>0</v>
      </c>
      <c r="BL275" s="297">
        <f t="shared" si="217"/>
        <v>0</v>
      </c>
      <c r="BM275" s="297">
        <f t="shared" si="217"/>
        <v>0</v>
      </c>
      <c r="BN275" s="297">
        <f t="shared" si="217"/>
        <v>0</v>
      </c>
      <c r="BO275" s="297">
        <f t="shared" si="217"/>
        <v>0</v>
      </c>
      <c r="BP275" s="297">
        <f t="shared" si="217"/>
        <v>0</v>
      </c>
      <c r="BQ275" s="297">
        <f t="shared" si="217"/>
        <v>0</v>
      </c>
      <c r="BR275" s="297">
        <f t="shared" si="217"/>
        <v>0</v>
      </c>
      <c r="BS275" s="297">
        <f t="shared" si="217"/>
        <v>0</v>
      </c>
    </row>
    <row r="276" spans="2:71" s="80" customFormat="1" outlineLevel="2">
      <c r="B276" s="367" t="str">
        <f>'7. INPUT O&amp;N UC'!D489</f>
        <v>O&amp;N UC-7.6-Item #14</v>
      </c>
      <c r="C276" s="367">
        <f>'7. INPUT O&amp;N UC'!F489</f>
        <v>0</v>
      </c>
      <c r="D276"/>
      <c r="E276" s="297">
        <f t="shared" si="208"/>
        <v>104644.5</v>
      </c>
      <c r="F276" s="297">
        <f t="shared" si="209"/>
        <v>24720</v>
      </c>
      <c r="G276" s="297">
        <f t="shared" si="210"/>
        <v>38970</v>
      </c>
      <c r="H276" s="297">
        <f t="shared" si="211"/>
        <v>40954.5</v>
      </c>
      <c r="I276" s="297">
        <f t="shared" si="212"/>
        <v>0</v>
      </c>
      <c r="J276" s="297">
        <f t="shared" si="213"/>
        <v>0</v>
      </c>
      <c r="K276"/>
      <c r="L276" s="297">
        <f t="shared" ref="L276:AQ276" si="218">L307-L328</f>
        <v>0</v>
      </c>
      <c r="M276" s="297">
        <f t="shared" si="218"/>
        <v>0</v>
      </c>
      <c r="N276" s="297">
        <f t="shared" si="218"/>
        <v>0</v>
      </c>
      <c r="O276" s="297">
        <f t="shared" si="218"/>
        <v>0</v>
      </c>
      <c r="P276" s="297">
        <f t="shared" si="218"/>
        <v>3090</v>
      </c>
      <c r="Q276" s="297">
        <f t="shared" si="218"/>
        <v>3090</v>
      </c>
      <c r="R276" s="297">
        <f t="shared" si="218"/>
        <v>3090</v>
      </c>
      <c r="S276" s="297">
        <f t="shared" si="218"/>
        <v>3090</v>
      </c>
      <c r="T276" s="297">
        <f t="shared" si="218"/>
        <v>3090</v>
      </c>
      <c r="U276" s="297">
        <f t="shared" si="218"/>
        <v>3090</v>
      </c>
      <c r="V276" s="297">
        <f t="shared" si="218"/>
        <v>3090</v>
      </c>
      <c r="W276" s="297">
        <f t="shared" si="218"/>
        <v>3090</v>
      </c>
      <c r="X276" s="297">
        <f t="shared" si="218"/>
        <v>3247.5</v>
      </c>
      <c r="Y276" s="297">
        <f t="shared" si="218"/>
        <v>3247.5</v>
      </c>
      <c r="Z276" s="297">
        <f t="shared" si="218"/>
        <v>3247.5</v>
      </c>
      <c r="AA276" s="297">
        <f t="shared" si="218"/>
        <v>3247.5</v>
      </c>
      <c r="AB276" s="297">
        <f t="shared" si="218"/>
        <v>3247.5</v>
      </c>
      <c r="AC276" s="297">
        <f t="shared" si="218"/>
        <v>3247.5</v>
      </c>
      <c r="AD276" s="297">
        <f t="shared" si="218"/>
        <v>3247.5</v>
      </c>
      <c r="AE276" s="297">
        <f t="shared" si="218"/>
        <v>3247.5</v>
      </c>
      <c r="AF276" s="297">
        <f t="shared" si="218"/>
        <v>3247.5</v>
      </c>
      <c r="AG276" s="297">
        <f t="shared" si="218"/>
        <v>3247.5</v>
      </c>
      <c r="AH276" s="297">
        <f t="shared" si="218"/>
        <v>3247.5</v>
      </c>
      <c r="AI276" s="297">
        <f t="shared" si="218"/>
        <v>3247.5</v>
      </c>
      <c r="AJ276" s="297">
        <f t="shared" si="218"/>
        <v>3412.875</v>
      </c>
      <c r="AK276" s="297">
        <f t="shared" si="218"/>
        <v>3412.875</v>
      </c>
      <c r="AL276" s="297">
        <f t="shared" si="218"/>
        <v>3412.875</v>
      </c>
      <c r="AM276" s="297">
        <f t="shared" si="218"/>
        <v>3412.875</v>
      </c>
      <c r="AN276" s="297">
        <f t="shared" si="218"/>
        <v>3412.875</v>
      </c>
      <c r="AO276" s="297">
        <f t="shared" si="218"/>
        <v>3412.875</v>
      </c>
      <c r="AP276" s="297">
        <f t="shared" si="218"/>
        <v>3412.875</v>
      </c>
      <c r="AQ276" s="297">
        <f t="shared" si="218"/>
        <v>3412.875</v>
      </c>
      <c r="AR276" s="297">
        <f t="shared" ref="AR276:BS276" si="219">AR307-AR328</f>
        <v>3412.875</v>
      </c>
      <c r="AS276" s="297">
        <f t="shared" si="219"/>
        <v>3412.875</v>
      </c>
      <c r="AT276" s="297">
        <f t="shared" si="219"/>
        <v>3412.875</v>
      </c>
      <c r="AU276" s="297">
        <f t="shared" si="219"/>
        <v>3412.875</v>
      </c>
      <c r="AV276" s="297">
        <f t="shared" si="219"/>
        <v>0</v>
      </c>
      <c r="AW276" s="297">
        <f t="shared" si="219"/>
        <v>0</v>
      </c>
      <c r="AX276" s="297">
        <f t="shared" si="219"/>
        <v>0</v>
      </c>
      <c r="AY276" s="297">
        <f t="shared" si="219"/>
        <v>0</v>
      </c>
      <c r="AZ276" s="297">
        <f t="shared" si="219"/>
        <v>0</v>
      </c>
      <c r="BA276" s="297">
        <f t="shared" si="219"/>
        <v>0</v>
      </c>
      <c r="BB276" s="297">
        <f t="shared" si="219"/>
        <v>0</v>
      </c>
      <c r="BC276" s="297">
        <f t="shared" si="219"/>
        <v>0</v>
      </c>
      <c r="BD276" s="297">
        <f t="shared" si="219"/>
        <v>0</v>
      </c>
      <c r="BE276" s="297">
        <f t="shared" si="219"/>
        <v>0</v>
      </c>
      <c r="BF276" s="297">
        <f t="shared" si="219"/>
        <v>0</v>
      </c>
      <c r="BG276" s="297">
        <f t="shared" si="219"/>
        <v>0</v>
      </c>
      <c r="BH276" s="297">
        <f t="shared" si="219"/>
        <v>0</v>
      </c>
      <c r="BI276" s="297">
        <f t="shared" si="219"/>
        <v>0</v>
      </c>
      <c r="BJ276" s="297">
        <f t="shared" si="219"/>
        <v>0</v>
      </c>
      <c r="BK276" s="297">
        <f t="shared" si="219"/>
        <v>0</v>
      </c>
      <c r="BL276" s="297">
        <f t="shared" si="219"/>
        <v>0</v>
      </c>
      <c r="BM276" s="297">
        <f t="shared" si="219"/>
        <v>0</v>
      </c>
      <c r="BN276" s="297">
        <f t="shared" si="219"/>
        <v>0</v>
      </c>
      <c r="BO276" s="297">
        <f t="shared" si="219"/>
        <v>0</v>
      </c>
      <c r="BP276" s="297">
        <f t="shared" si="219"/>
        <v>0</v>
      </c>
      <c r="BQ276" s="297">
        <f t="shared" si="219"/>
        <v>0</v>
      </c>
      <c r="BR276" s="297">
        <f t="shared" si="219"/>
        <v>0</v>
      </c>
      <c r="BS276" s="297">
        <f t="shared" si="219"/>
        <v>0</v>
      </c>
    </row>
    <row r="277" spans="2:71" s="80" customFormat="1" outlineLevel="2">
      <c r="B277" s="367" t="str">
        <f>'7. INPUT O&amp;N UC'!D490</f>
        <v>O&amp;N UC-7.6-Item #15</v>
      </c>
      <c r="C277" s="367">
        <f>'7. INPUT O&amp;N UC'!F490</f>
        <v>0</v>
      </c>
      <c r="D277"/>
      <c r="E277" s="297">
        <f t="shared" si="208"/>
        <v>4144.1750000000002</v>
      </c>
      <c r="F277" s="297">
        <f t="shared" si="209"/>
        <v>979.99999999999989</v>
      </c>
      <c r="G277" s="297">
        <f t="shared" si="210"/>
        <v>1543.5</v>
      </c>
      <c r="H277" s="297">
        <f t="shared" si="211"/>
        <v>1620.6750000000002</v>
      </c>
      <c r="I277" s="297">
        <f t="shared" si="212"/>
        <v>0</v>
      </c>
      <c r="J277" s="297">
        <f t="shared" si="213"/>
        <v>0</v>
      </c>
      <c r="K277"/>
      <c r="L277" s="297">
        <f t="shared" ref="L277:AQ277" si="220">L308-L329</f>
        <v>0</v>
      </c>
      <c r="M277" s="297">
        <f t="shared" si="220"/>
        <v>0</v>
      </c>
      <c r="N277" s="297">
        <f t="shared" si="220"/>
        <v>0</v>
      </c>
      <c r="O277" s="297">
        <f t="shared" si="220"/>
        <v>0</v>
      </c>
      <c r="P277" s="297">
        <f t="shared" si="220"/>
        <v>122.49999999999999</v>
      </c>
      <c r="Q277" s="297">
        <f t="shared" si="220"/>
        <v>122.49999999999999</v>
      </c>
      <c r="R277" s="297">
        <f t="shared" si="220"/>
        <v>122.49999999999999</v>
      </c>
      <c r="S277" s="297">
        <f t="shared" si="220"/>
        <v>122.49999999999999</v>
      </c>
      <c r="T277" s="297">
        <f t="shared" si="220"/>
        <v>122.49999999999999</v>
      </c>
      <c r="U277" s="297">
        <f t="shared" si="220"/>
        <v>122.49999999999999</v>
      </c>
      <c r="V277" s="297">
        <f t="shared" si="220"/>
        <v>122.49999999999999</v>
      </c>
      <c r="W277" s="297">
        <f t="shared" si="220"/>
        <v>122.49999999999999</v>
      </c>
      <c r="X277" s="297">
        <f t="shared" si="220"/>
        <v>128.625</v>
      </c>
      <c r="Y277" s="297">
        <f t="shared" si="220"/>
        <v>128.625</v>
      </c>
      <c r="Z277" s="297">
        <f t="shared" si="220"/>
        <v>128.625</v>
      </c>
      <c r="AA277" s="297">
        <f t="shared" si="220"/>
        <v>128.625</v>
      </c>
      <c r="AB277" s="297">
        <f t="shared" si="220"/>
        <v>128.625</v>
      </c>
      <c r="AC277" s="297">
        <f t="shared" si="220"/>
        <v>128.625</v>
      </c>
      <c r="AD277" s="297">
        <f t="shared" si="220"/>
        <v>128.625</v>
      </c>
      <c r="AE277" s="297">
        <f t="shared" si="220"/>
        <v>128.625</v>
      </c>
      <c r="AF277" s="297">
        <f t="shared" si="220"/>
        <v>128.625</v>
      </c>
      <c r="AG277" s="297">
        <f t="shared" si="220"/>
        <v>128.625</v>
      </c>
      <c r="AH277" s="297">
        <f t="shared" si="220"/>
        <v>128.625</v>
      </c>
      <c r="AI277" s="297">
        <f t="shared" si="220"/>
        <v>128.625</v>
      </c>
      <c r="AJ277" s="297">
        <f t="shared" si="220"/>
        <v>135.05624999999998</v>
      </c>
      <c r="AK277" s="297">
        <f t="shared" si="220"/>
        <v>135.05624999999998</v>
      </c>
      <c r="AL277" s="297">
        <f t="shared" si="220"/>
        <v>135.05624999999998</v>
      </c>
      <c r="AM277" s="297">
        <f t="shared" si="220"/>
        <v>135.05624999999998</v>
      </c>
      <c r="AN277" s="297">
        <f t="shared" si="220"/>
        <v>135.05624999999998</v>
      </c>
      <c r="AO277" s="297">
        <f t="shared" si="220"/>
        <v>135.05624999999998</v>
      </c>
      <c r="AP277" s="297">
        <f t="shared" si="220"/>
        <v>135.05624999999998</v>
      </c>
      <c r="AQ277" s="297">
        <f t="shared" si="220"/>
        <v>135.05624999999998</v>
      </c>
      <c r="AR277" s="297">
        <f t="shared" ref="AR277:BS277" si="221">AR308-AR329</f>
        <v>135.05624999999998</v>
      </c>
      <c r="AS277" s="297">
        <f t="shared" si="221"/>
        <v>135.05624999999998</v>
      </c>
      <c r="AT277" s="297">
        <f t="shared" si="221"/>
        <v>135.05624999999998</v>
      </c>
      <c r="AU277" s="297">
        <f t="shared" si="221"/>
        <v>135.05624999999998</v>
      </c>
      <c r="AV277" s="297">
        <f t="shared" si="221"/>
        <v>0</v>
      </c>
      <c r="AW277" s="297">
        <f t="shared" si="221"/>
        <v>0</v>
      </c>
      <c r="AX277" s="297">
        <f t="shared" si="221"/>
        <v>0</v>
      </c>
      <c r="AY277" s="297">
        <f t="shared" si="221"/>
        <v>0</v>
      </c>
      <c r="AZ277" s="297">
        <f t="shared" si="221"/>
        <v>0</v>
      </c>
      <c r="BA277" s="297">
        <f t="shared" si="221"/>
        <v>0</v>
      </c>
      <c r="BB277" s="297">
        <f t="shared" si="221"/>
        <v>0</v>
      </c>
      <c r="BC277" s="297">
        <f t="shared" si="221"/>
        <v>0</v>
      </c>
      <c r="BD277" s="297">
        <f t="shared" si="221"/>
        <v>0</v>
      </c>
      <c r="BE277" s="297">
        <f t="shared" si="221"/>
        <v>0</v>
      </c>
      <c r="BF277" s="297">
        <f t="shared" si="221"/>
        <v>0</v>
      </c>
      <c r="BG277" s="297">
        <f t="shared" si="221"/>
        <v>0</v>
      </c>
      <c r="BH277" s="297">
        <f t="shared" si="221"/>
        <v>0</v>
      </c>
      <c r="BI277" s="297">
        <f t="shared" si="221"/>
        <v>0</v>
      </c>
      <c r="BJ277" s="297">
        <f t="shared" si="221"/>
        <v>0</v>
      </c>
      <c r="BK277" s="297">
        <f t="shared" si="221"/>
        <v>0</v>
      </c>
      <c r="BL277" s="297">
        <f t="shared" si="221"/>
        <v>0</v>
      </c>
      <c r="BM277" s="297">
        <f t="shared" si="221"/>
        <v>0</v>
      </c>
      <c r="BN277" s="297">
        <f t="shared" si="221"/>
        <v>0</v>
      </c>
      <c r="BO277" s="297">
        <f t="shared" si="221"/>
        <v>0</v>
      </c>
      <c r="BP277" s="297">
        <f t="shared" si="221"/>
        <v>0</v>
      </c>
      <c r="BQ277" s="297">
        <f t="shared" si="221"/>
        <v>0</v>
      </c>
      <c r="BR277" s="297">
        <f t="shared" si="221"/>
        <v>0</v>
      </c>
      <c r="BS277" s="297">
        <f t="shared" si="221"/>
        <v>0</v>
      </c>
    </row>
    <row r="278" spans="2:71" s="80" customFormat="1" outlineLevel="2">
      <c r="B278" s="367" t="str">
        <f>'7. INPUT O&amp;N UC'!D491</f>
        <v>O&amp;N UC-7.6-Item #16</v>
      </c>
      <c r="C278" s="367">
        <f>'7. INPUT O&amp;N UC'!F491</f>
        <v>0</v>
      </c>
      <c r="D278"/>
      <c r="E278" s="297">
        <f t="shared" si="208"/>
        <v>0</v>
      </c>
      <c r="F278" s="297">
        <f t="shared" si="209"/>
        <v>0</v>
      </c>
      <c r="G278" s="297">
        <f t="shared" si="210"/>
        <v>0</v>
      </c>
      <c r="H278" s="297">
        <f t="shared" si="211"/>
        <v>0</v>
      </c>
      <c r="I278" s="297">
        <f t="shared" si="212"/>
        <v>0</v>
      </c>
      <c r="J278" s="297">
        <f t="shared" si="213"/>
        <v>0</v>
      </c>
      <c r="K278"/>
      <c r="L278" s="297">
        <f t="shared" ref="L278:AQ278" si="222">L309-L330</f>
        <v>0</v>
      </c>
      <c r="M278" s="297">
        <f t="shared" si="222"/>
        <v>0</v>
      </c>
      <c r="N278" s="297">
        <f t="shared" si="222"/>
        <v>0</v>
      </c>
      <c r="O278" s="297">
        <f t="shared" si="222"/>
        <v>0</v>
      </c>
      <c r="P278" s="297">
        <f t="shared" si="222"/>
        <v>0</v>
      </c>
      <c r="Q278" s="297">
        <f t="shared" si="222"/>
        <v>0</v>
      </c>
      <c r="R278" s="297">
        <f t="shared" si="222"/>
        <v>0</v>
      </c>
      <c r="S278" s="297">
        <f t="shared" si="222"/>
        <v>0</v>
      </c>
      <c r="T278" s="297">
        <f t="shared" si="222"/>
        <v>0</v>
      </c>
      <c r="U278" s="297">
        <f t="shared" si="222"/>
        <v>0</v>
      </c>
      <c r="V278" s="297">
        <f t="shared" si="222"/>
        <v>0</v>
      </c>
      <c r="W278" s="297">
        <f t="shared" si="222"/>
        <v>0</v>
      </c>
      <c r="X278" s="297">
        <f t="shared" si="222"/>
        <v>0</v>
      </c>
      <c r="Y278" s="297">
        <f t="shared" si="222"/>
        <v>0</v>
      </c>
      <c r="Z278" s="297">
        <f t="shared" si="222"/>
        <v>0</v>
      </c>
      <c r="AA278" s="297">
        <f t="shared" si="222"/>
        <v>0</v>
      </c>
      <c r="AB278" s="297">
        <f t="shared" si="222"/>
        <v>0</v>
      </c>
      <c r="AC278" s="297">
        <f t="shared" si="222"/>
        <v>0</v>
      </c>
      <c r="AD278" s="297">
        <f t="shared" si="222"/>
        <v>0</v>
      </c>
      <c r="AE278" s="297">
        <f t="shared" si="222"/>
        <v>0</v>
      </c>
      <c r="AF278" s="297">
        <f t="shared" si="222"/>
        <v>0</v>
      </c>
      <c r="AG278" s="297">
        <f t="shared" si="222"/>
        <v>0</v>
      </c>
      <c r="AH278" s="297">
        <f t="shared" si="222"/>
        <v>0</v>
      </c>
      <c r="AI278" s="297">
        <f t="shared" si="222"/>
        <v>0</v>
      </c>
      <c r="AJ278" s="297">
        <f t="shared" si="222"/>
        <v>0</v>
      </c>
      <c r="AK278" s="297">
        <f t="shared" si="222"/>
        <v>0</v>
      </c>
      <c r="AL278" s="297">
        <f t="shared" si="222"/>
        <v>0</v>
      </c>
      <c r="AM278" s="297">
        <f t="shared" si="222"/>
        <v>0</v>
      </c>
      <c r="AN278" s="297">
        <f t="shared" si="222"/>
        <v>0</v>
      </c>
      <c r="AO278" s="297">
        <f t="shared" si="222"/>
        <v>0</v>
      </c>
      <c r="AP278" s="297">
        <f t="shared" si="222"/>
        <v>0</v>
      </c>
      <c r="AQ278" s="297">
        <f t="shared" si="222"/>
        <v>0</v>
      </c>
      <c r="AR278" s="297">
        <f t="shared" ref="AR278:BS278" si="223">AR309-AR330</f>
        <v>0</v>
      </c>
      <c r="AS278" s="297">
        <f t="shared" si="223"/>
        <v>0</v>
      </c>
      <c r="AT278" s="297">
        <f t="shared" si="223"/>
        <v>0</v>
      </c>
      <c r="AU278" s="297">
        <f t="shared" si="223"/>
        <v>0</v>
      </c>
      <c r="AV278" s="297">
        <f t="shared" si="223"/>
        <v>0</v>
      </c>
      <c r="AW278" s="297">
        <f t="shared" si="223"/>
        <v>0</v>
      </c>
      <c r="AX278" s="297">
        <f t="shared" si="223"/>
        <v>0</v>
      </c>
      <c r="AY278" s="297">
        <f t="shared" si="223"/>
        <v>0</v>
      </c>
      <c r="AZ278" s="297">
        <f t="shared" si="223"/>
        <v>0</v>
      </c>
      <c r="BA278" s="297">
        <f t="shared" si="223"/>
        <v>0</v>
      </c>
      <c r="BB278" s="297">
        <f t="shared" si="223"/>
        <v>0</v>
      </c>
      <c r="BC278" s="297">
        <f t="shared" si="223"/>
        <v>0</v>
      </c>
      <c r="BD278" s="297">
        <f t="shared" si="223"/>
        <v>0</v>
      </c>
      <c r="BE278" s="297">
        <f t="shared" si="223"/>
        <v>0</v>
      </c>
      <c r="BF278" s="297">
        <f t="shared" si="223"/>
        <v>0</v>
      </c>
      <c r="BG278" s="297">
        <f t="shared" si="223"/>
        <v>0</v>
      </c>
      <c r="BH278" s="297">
        <f t="shared" si="223"/>
        <v>0</v>
      </c>
      <c r="BI278" s="297">
        <f t="shared" si="223"/>
        <v>0</v>
      </c>
      <c r="BJ278" s="297">
        <f t="shared" si="223"/>
        <v>0</v>
      </c>
      <c r="BK278" s="297">
        <f t="shared" si="223"/>
        <v>0</v>
      </c>
      <c r="BL278" s="297">
        <f t="shared" si="223"/>
        <v>0</v>
      </c>
      <c r="BM278" s="297">
        <f t="shared" si="223"/>
        <v>0</v>
      </c>
      <c r="BN278" s="297">
        <f t="shared" si="223"/>
        <v>0</v>
      </c>
      <c r="BO278" s="297">
        <f t="shared" si="223"/>
        <v>0</v>
      </c>
      <c r="BP278" s="297">
        <f t="shared" si="223"/>
        <v>0</v>
      </c>
      <c r="BQ278" s="297">
        <f t="shared" si="223"/>
        <v>0</v>
      </c>
      <c r="BR278" s="297">
        <f t="shared" si="223"/>
        <v>0</v>
      </c>
      <c r="BS278" s="297">
        <f t="shared" si="223"/>
        <v>0</v>
      </c>
    </row>
    <row r="279" spans="2:71" s="80" customFormat="1" outlineLevel="2">
      <c r="B279" s="367" t="str">
        <f>'7. INPUT O&amp;N UC'!D492</f>
        <v>O&amp;N UC-7.6-Item #17</v>
      </c>
      <c r="C279" s="367">
        <f>'7. INPUT O&amp;N UC'!F492</f>
        <v>0</v>
      </c>
      <c r="D279"/>
      <c r="E279" s="297">
        <f t="shared" si="208"/>
        <v>0</v>
      </c>
      <c r="F279" s="297">
        <f t="shared" si="209"/>
        <v>0</v>
      </c>
      <c r="G279" s="297">
        <f t="shared" si="210"/>
        <v>0</v>
      </c>
      <c r="H279" s="297">
        <f t="shared" si="211"/>
        <v>0</v>
      </c>
      <c r="I279" s="297">
        <f t="shared" si="212"/>
        <v>0</v>
      </c>
      <c r="J279" s="297">
        <f t="shared" si="213"/>
        <v>0</v>
      </c>
      <c r="K279"/>
      <c r="L279" s="297">
        <f t="shared" ref="L279:AQ279" si="224">L310-L331</f>
        <v>0</v>
      </c>
      <c r="M279" s="297">
        <f t="shared" si="224"/>
        <v>0</v>
      </c>
      <c r="N279" s="297">
        <f t="shared" si="224"/>
        <v>0</v>
      </c>
      <c r="O279" s="297">
        <f t="shared" si="224"/>
        <v>0</v>
      </c>
      <c r="P279" s="297">
        <f t="shared" si="224"/>
        <v>0</v>
      </c>
      <c r="Q279" s="297">
        <f t="shared" si="224"/>
        <v>0</v>
      </c>
      <c r="R279" s="297">
        <f t="shared" si="224"/>
        <v>0</v>
      </c>
      <c r="S279" s="297">
        <f t="shared" si="224"/>
        <v>0</v>
      </c>
      <c r="T279" s="297">
        <f t="shared" si="224"/>
        <v>0</v>
      </c>
      <c r="U279" s="297">
        <f t="shared" si="224"/>
        <v>0</v>
      </c>
      <c r="V279" s="297">
        <f t="shared" si="224"/>
        <v>0</v>
      </c>
      <c r="W279" s="297">
        <f t="shared" si="224"/>
        <v>0</v>
      </c>
      <c r="X279" s="297">
        <f t="shared" si="224"/>
        <v>0</v>
      </c>
      <c r="Y279" s="297">
        <f t="shared" si="224"/>
        <v>0</v>
      </c>
      <c r="Z279" s="297">
        <f t="shared" si="224"/>
        <v>0</v>
      </c>
      <c r="AA279" s="297">
        <f t="shared" si="224"/>
        <v>0</v>
      </c>
      <c r="AB279" s="297">
        <f t="shared" si="224"/>
        <v>0</v>
      </c>
      <c r="AC279" s="297">
        <f t="shared" si="224"/>
        <v>0</v>
      </c>
      <c r="AD279" s="297">
        <f t="shared" si="224"/>
        <v>0</v>
      </c>
      <c r="AE279" s="297">
        <f t="shared" si="224"/>
        <v>0</v>
      </c>
      <c r="AF279" s="297">
        <f t="shared" si="224"/>
        <v>0</v>
      </c>
      <c r="AG279" s="297">
        <f t="shared" si="224"/>
        <v>0</v>
      </c>
      <c r="AH279" s="297">
        <f t="shared" si="224"/>
        <v>0</v>
      </c>
      <c r="AI279" s="297">
        <f t="shared" si="224"/>
        <v>0</v>
      </c>
      <c r="AJ279" s="297">
        <f t="shared" si="224"/>
        <v>0</v>
      </c>
      <c r="AK279" s="297">
        <f t="shared" si="224"/>
        <v>0</v>
      </c>
      <c r="AL279" s="297">
        <f t="shared" si="224"/>
        <v>0</v>
      </c>
      <c r="AM279" s="297">
        <f t="shared" si="224"/>
        <v>0</v>
      </c>
      <c r="AN279" s="297">
        <f t="shared" si="224"/>
        <v>0</v>
      </c>
      <c r="AO279" s="297">
        <f t="shared" si="224"/>
        <v>0</v>
      </c>
      <c r="AP279" s="297">
        <f t="shared" si="224"/>
        <v>0</v>
      </c>
      <c r="AQ279" s="297">
        <f t="shared" si="224"/>
        <v>0</v>
      </c>
      <c r="AR279" s="297">
        <f t="shared" ref="AR279:BS279" si="225">AR310-AR331</f>
        <v>0</v>
      </c>
      <c r="AS279" s="297">
        <f t="shared" si="225"/>
        <v>0</v>
      </c>
      <c r="AT279" s="297">
        <f t="shared" si="225"/>
        <v>0</v>
      </c>
      <c r="AU279" s="297">
        <f t="shared" si="225"/>
        <v>0</v>
      </c>
      <c r="AV279" s="297">
        <f t="shared" si="225"/>
        <v>0</v>
      </c>
      <c r="AW279" s="297">
        <f t="shared" si="225"/>
        <v>0</v>
      </c>
      <c r="AX279" s="297">
        <f t="shared" si="225"/>
        <v>0</v>
      </c>
      <c r="AY279" s="297">
        <f t="shared" si="225"/>
        <v>0</v>
      </c>
      <c r="AZ279" s="297">
        <f t="shared" si="225"/>
        <v>0</v>
      </c>
      <c r="BA279" s="297">
        <f t="shared" si="225"/>
        <v>0</v>
      </c>
      <c r="BB279" s="297">
        <f t="shared" si="225"/>
        <v>0</v>
      </c>
      <c r="BC279" s="297">
        <f t="shared" si="225"/>
        <v>0</v>
      </c>
      <c r="BD279" s="297">
        <f t="shared" si="225"/>
        <v>0</v>
      </c>
      <c r="BE279" s="297">
        <f t="shared" si="225"/>
        <v>0</v>
      </c>
      <c r="BF279" s="297">
        <f t="shared" si="225"/>
        <v>0</v>
      </c>
      <c r="BG279" s="297">
        <f t="shared" si="225"/>
        <v>0</v>
      </c>
      <c r="BH279" s="297">
        <f t="shared" si="225"/>
        <v>0</v>
      </c>
      <c r="BI279" s="297">
        <f t="shared" si="225"/>
        <v>0</v>
      </c>
      <c r="BJ279" s="297">
        <f t="shared" si="225"/>
        <v>0</v>
      </c>
      <c r="BK279" s="297">
        <f t="shared" si="225"/>
        <v>0</v>
      </c>
      <c r="BL279" s="297">
        <f t="shared" si="225"/>
        <v>0</v>
      </c>
      <c r="BM279" s="297">
        <f t="shared" si="225"/>
        <v>0</v>
      </c>
      <c r="BN279" s="297">
        <f t="shared" si="225"/>
        <v>0</v>
      </c>
      <c r="BO279" s="297">
        <f t="shared" si="225"/>
        <v>0</v>
      </c>
      <c r="BP279" s="297">
        <f t="shared" si="225"/>
        <v>0</v>
      </c>
      <c r="BQ279" s="297">
        <f t="shared" si="225"/>
        <v>0</v>
      </c>
      <c r="BR279" s="297">
        <f t="shared" si="225"/>
        <v>0</v>
      </c>
      <c r="BS279" s="297">
        <f t="shared" si="225"/>
        <v>0</v>
      </c>
    </row>
    <row r="280" spans="2:71" s="80" customFormat="1" outlineLevel="2">
      <c r="B280" s="367" t="str">
        <f>'7. INPUT O&amp;N UC'!D493</f>
        <v>O&amp;N UC-7.6-Item #18</v>
      </c>
      <c r="C280" s="367">
        <f>'7. INPUT O&amp;N UC'!F493</f>
        <v>0</v>
      </c>
      <c r="D280"/>
      <c r="E280" s="297">
        <f t="shared" si="208"/>
        <v>0</v>
      </c>
      <c r="F280" s="297">
        <f t="shared" si="209"/>
        <v>0</v>
      </c>
      <c r="G280" s="297">
        <f t="shared" si="210"/>
        <v>0</v>
      </c>
      <c r="H280" s="297">
        <f t="shared" si="211"/>
        <v>0</v>
      </c>
      <c r="I280" s="297">
        <f t="shared" si="212"/>
        <v>0</v>
      </c>
      <c r="J280" s="297">
        <f t="shared" si="213"/>
        <v>0</v>
      </c>
      <c r="K280"/>
      <c r="L280" s="297">
        <f t="shared" ref="L280:AQ280" si="226">L311-L332</f>
        <v>0</v>
      </c>
      <c r="M280" s="297">
        <f t="shared" si="226"/>
        <v>0</v>
      </c>
      <c r="N280" s="297">
        <f t="shared" si="226"/>
        <v>0</v>
      </c>
      <c r="O280" s="297">
        <f t="shared" si="226"/>
        <v>0</v>
      </c>
      <c r="P280" s="297">
        <f t="shared" si="226"/>
        <v>0</v>
      </c>
      <c r="Q280" s="297">
        <f t="shared" si="226"/>
        <v>0</v>
      </c>
      <c r="R280" s="297">
        <f t="shared" si="226"/>
        <v>0</v>
      </c>
      <c r="S280" s="297">
        <f t="shared" si="226"/>
        <v>0</v>
      </c>
      <c r="T280" s="297">
        <f t="shared" si="226"/>
        <v>0</v>
      </c>
      <c r="U280" s="297">
        <f t="shared" si="226"/>
        <v>0</v>
      </c>
      <c r="V280" s="297">
        <f t="shared" si="226"/>
        <v>0</v>
      </c>
      <c r="W280" s="297">
        <f t="shared" si="226"/>
        <v>0</v>
      </c>
      <c r="X280" s="297">
        <f t="shared" si="226"/>
        <v>0</v>
      </c>
      <c r="Y280" s="297">
        <f t="shared" si="226"/>
        <v>0</v>
      </c>
      <c r="Z280" s="297">
        <f t="shared" si="226"/>
        <v>0</v>
      </c>
      <c r="AA280" s="297">
        <f t="shared" si="226"/>
        <v>0</v>
      </c>
      <c r="AB280" s="297">
        <f t="shared" si="226"/>
        <v>0</v>
      </c>
      <c r="AC280" s="297">
        <f t="shared" si="226"/>
        <v>0</v>
      </c>
      <c r="AD280" s="297">
        <f t="shared" si="226"/>
        <v>0</v>
      </c>
      <c r="AE280" s="297">
        <f t="shared" si="226"/>
        <v>0</v>
      </c>
      <c r="AF280" s="297">
        <f t="shared" si="226"/>
        <v>0</v>
      </c>
      <c r="AG280" s="297">
        <f t="shared" si="226"/>
        <v>0</v>
      </c>
      <c r="AH280" s="297">
        <f t="shared" si="226"/>
        <v>0</v>
      </c>
      <c r="AI280" s="297">
        <f t="shared" si="226"/>
        <v>0</v>
      </c>
      <c r="AJ280" s="297">
        <f t="shared" si="226"/>
        <v>0</v>
      </c>
      <c r="AK280" s="297">
        <f t="shared" si="226"/>
        <v>0</v>
      </c>
      <c r="AL280" s="297">
        <f t="shared" si="226"/>
        <v>0</v>
      </c>
      <c r="AM280" s="297">
        <f t="shared" si="226"/>
        <v>0</v>
      </c>
      <c r="AN280" s="297">
        <f t="shared" si="226"/>
        <v>0</v>
      </c>
      <c r="AO280" s="297">
        <f t="shared" si="226"/>
        <v>0</v>
      </c>
      <c r="AP280" s="297">
        <f t="shared" si="226"/>
        <v>0</v>
      </c>
      <c r="AQ280" s="297">
        <f t="shared" si="226"/>
        <v>0</v>
      </c>
      <c r="AR280" s="297">
        <f t="shared" ref="AR280:BS280" si="227">AR311-AR332</f>
        <v>0</v>
      </c>
      <c r="AS280" s="297">
        <f t="shared" si="227"/>
        <v>0</v>
      </c>
      <c r="AT280" s="297">
        <f t="shared" si="227"/>
        <v>0</v>
      </c>
      <c r="AU280" s="297">
        <f t="shared" si="227"/>
        <v>0</v>
      </c>
      <c r="AV280" s="297">
        <f t="shared" si="227"/>
        <v>0</v>
      </c>
      <c r="AW280" s="297">
        <f t="shared" si="227"/>
        <v>0</v>
      </c>
      <c r="AX280" s="297">
        <f t="shared" si="227"/>
        <v>0</v>
      </c>
      <c r="AY280" s="297">
        <f t="shared" si="227"/>
        <v>0</v>
      </c>
      <c r="AZ280" s="297">
        <f t="shared" si="227"/>
        <v>0</v>
      </c>
      <c r="BA280" s="297">
        <f t="shared" si="227"/>
        <v>0</v>
      </c>
      <c r="BB280" s="297">
        <f t="shared" si="227"/>
        <v>0</v>
      </c>
      <c r="BC280" s="297">
        <f t="shared" si="227"/>
        <v>0</v>
      </c>
      <c r="BD280" s="297">
        <f t="shared" si="227"/>
        <v>0</v>
      </c>
      <c r="BE280" s="297">
        <f t="shared" si="227"/>
        <v>0</v>
      </c>
      <c r="BF280" s="297">
        <f t="shared" si="227"/>
        <v>0</v>
      </c>
      <c r="BG280" s="297">
        <f t="shared" si="227"/>
        <v>0</v>
      </c>
      <c r="BH280" s="297">
        <f t="shared" si="227"/>
        <v>0</v>
      </c>
      <c r="BI280" s="297">
        <f t="shared" si="227"/>
        <v>0</v>
      </c>
      <c r="BJ280" s="297">
        <f t="shared" si="227"/>
        <v>0</v>
      </c>
      <c r="BK280" s="297">
        <f t="shared" si="227"/>
        <v>0</v>
      </c>
      <c r="BL280" s="297">
        <f t="shared" si="227"/>
        <v>0</v>
      </c>
      <c r="BM280" s="297">
        <f t="shared" si="227"/>
        <v>0</v>
      </c>
      <c r="BN280" s="297">
        <f t="shared" si="227"/>
        <v>0</v>
      </c>
      <c r="BO280" s="297">
        <f t="shared" si="227"/>
        <v>0</v>
      </c>
      <c r="BP280" s="297">
        <f t="shared" si="227"/>
        <v>0</v>
      </c>
      <c r="BQ280" s="297">
        <f t="shared" si="227"/>
        <v>0</v>
      </c>
      <c r="BR280" s="297">
        <f t="shared" si="227"/>
        <v>0</v>
      </c>
      <c r="BS280" s="297">
        <f t="shared" si="227"/>
        <v>0</v>
      </c>
    </row>
    <row r="281" spans="2:71" s="80" customFormat="1" outlineLevel="2">
      <c r="B281" s="367" t="str">
        <f>'7. INPUT O&amp;N UC'!D494</f>
        <v>O&amp;N UC-7.6-Item #19</v>
      </c>
      <c r="C281" s="367">
        <f>'7. INPUT O&amp;N UC'!F494</f>
        <v>0</v>
      </c>
      <c r="D281"/>
      <c r="E281" s="297">
        <f t="shared" si="208"/>
        <v>0</v>
      </c>
      <c r="F281" s="297">
        <f t="shared" si="209"/>
        <v>0</v>
      </c>
      <c r="G281" s="297">
        <f t="shared" si="210"/>
        <v>0</v>
      </c>
      <c r="H281" s="297">
        <f t="shared" si="211"/>
        <v>0</v>
      </c>
      <c r="I281" s="297">
        <f t="shared" si="212"/>
        <v>0</v>
      </c>
      <c r="J281" s="297">
        <f t="shared" si="213"/>
        <v>0</v>
      </c>
      <c r="K281"/>
      <c r="L281" s="297">
        <f t="shared" ref="L281:AQ281" si="228">L312-L333</f>
        <v>0</v>
      </c>
      <c r="M281" s="297">
        <f t="shared" si="228"/>
        <v>0</v>
      </c>
      <c r="N281" s="297">
        <f t="shared" si="228"/>
        <v>0</v>
      </c>
      <c r="O281" s="297">
        <f t="shared" si="228"/>
        <v>0</v>
      </c>
      <c r="P281" s="297">
        <f t="shared" si="228"/>
        <v>0</v>
      </c>
      <c r="Q281" s="297">
        <f t="shared" si="228"/>
        <v>0</v>
      </c>
      <c r="R281" s="297">
        <f t="shared" si="228"/>
        <v>0</v>
      </c>
      <c r="S281" s="297">
        <f t="shared" si="228"/>
        <v>0</v>
      </c>
      <c r="T281" s="297">
        <f t="shared" si="228"/>
        <v>0</v>
      </c>
      <c r="U281" s="297">
        <f t="shared" si="228"/>
        <v>0</v>
      </c>
      <c r="V281" s="297">
        <f t="shared" si="228"/>
        <v>0</v>
      </c>
      <c r="W281" s="297">
        <f t="shared" si="228"/>
        <v>0</v>
      </c>
      <c r="X281" s="297">
        <f t="shared" si="228"/>
        <v>0</v>
      </c>
      <c r="Y281" s="297">
        <f t="shared" si="228"/>
        <v>0</v>
      </c>
      <c r="Z281" s="297">
        <f t="shared" si="228"/>
        <v>0</v>
      </c>
      <c r="AA281" s="297">
        <f t="shared" si="228"/>
        <v>0</v>
      </c>
      <c r="AB281" s="297">
        <f t="shared" si="228"/>
        <v>0</v>
      </c>
      <c r="AC281" s="297">
        <f t="shared" si="228"/>
        <v>0</v>
      </c>
      <c r="AD281" s="297">
        <f t="shared" si="228"/>
        <v>0</v>
      </c>
      <c r="AE281" s="297">
        <f t="shared" si="228"/>
        <v>0</v>
      </c>
      <c r="AF281" s="297">
        <f t="shared" si="228"/>
        <v>0</v>
      </c>
      <c r="AG281" s="297">
        <f t="shared" si="228"/>
        <v>0</v>
      </c>
      <c r="AH281" s="297">
        <f t="shared" si="228"/>
        <v>0</v>
      </c>
      <c r="AI281" s="297">
        <f t="shared" si="228"/>
        <v>0</v>
      </c>
      <c r="AJ281" s="297">
        <f t="shared" si="228"/>
        <v>0</v>
      </c>
      <c r="AK281" s="297">
        <f t="shared" si="228"/>
        <v>0</v>
      </c>
      <c r="AL281" s="297">
        <f t="shared" si="228"/>
        <v>0</v>
      </c>
      <c r="AM281" s="297">
        <f t="shared" si="228"/>
        <v>0</v>
      </c>
      <c r="AN281" s="297">
        <f t="shared" si="228"/>
        <v>0</v>
      </c>
      <c r="AO281" s="297">
        <f t="shared" si="228"/>
        <v>0</v>
      </c>
      <c r="AP281" s="297">
        <f t="shared" si="228"/>
        <v>0</v>
      </c>
      <c r="AQ281" s="297">
        <f t="shared" si="228"/>
        <v>0</v>
      </c>
      <c r="AR281" s="297">
        <f t="shared" ref="AR281:BS281" si="229">AR312-AR333</f>
        <v>0</v>
      </c>
      <c r="AS281" s="297">
        <f t="shared" si="229"/>
        <v>0</v>
      </c>
      <c r="AT281" s="297">
        <f t="shared" si="229"/>
        <v>0</v>
      </c>
      <c r="AU281" s="297">
        <f t="shared" si="229"/>
        <v>0</v>
      </c>
      <c r="AV281" s="297">
        <f t="shared" si="229"/>
        <v>0</v>
      </c>
      <c r="AW281" s="297">
        <f t="shared" si="229"/>
        <v>0</v>
      </c>
      <c r="AX281" s="297">
        <f t="shared" si="229"/>
        <v>0</v>
      </c>
      <c r="AY281" s="297">
        <f t="shared" si="229"/>
        <v>0</v>
      </c>
      <c r="AZ281" s="297">
        <f t="shared" si="229"/>
        <v>0</v>
      </c>
      <c r="BA281" s="297">
        <f t="shared" si="229"/>
        <v>0</v>
      </c>
      <c r="BB281" s="297">
        <f t="shared" si="229"/>
        <v>0</v>
      </c>
      <c r="BC281" s="297">
        <f t="shared" si="229"/>
        <v>0</v>
      </c>
      <c r="BD281" s="297">
        <f t="shared" si="229"/>
        <v>0</v>
      </c>
      <c r="BE281" s="297">
        <f t="shared" si="229"/>
        <v>0</v>
      </c>
      <c r="BF281" s="297">
        <f t="shared" si="229"/>
        <v>0</v>
      </c>
      <c r="BG281" s="297">
        <f t="shared" si="229"/>
        <v>0</v>
      </c>
      <c r="BH281" s="297">
        <f t="shared" si="229"/>
        <v>0</v>
      </c>
      <c r="BI281" s="297">
        <f t="shared" si="229"/>
        <v>0</v>
      </c>
      <c r="BJ281" s="297">
        <f t="shared" si="229"/>
        <v>0</v>
      </c>
      <c r="BK281" s="297">
        <f t="shared" si="229"/>
        <v>0</v>
      </c>
      <c r="BL281" s="297">
        <f t="shared" si="229"/>
        <v>0</v>
      </c>
      <c r="BM281" s="297">
        <f t="shared" si="229"/>
        <v>0</v>
      </c>
      <c r="BN281" s="297">
        <f t="shared" si="229"/>
        <v>0</v>
      </c>
      <c r="BO281" s="297">
        <f t="shared" si="229"/>
        <v>0</v>
      </c>
      <c r="BP281" s="297">
        <f t="shared" si="229"/>
        <v>0</v>
      </c>
      <c r="BQ281" s="297">
        <f t="shared" si="229"/>
        <v>0</v>
      </c>
      <c r="BR281" s="297">
        <f t="shared" si="229"/>
        <v>0</v>
      </c>
      <c r="BS281" s="297">
        <f t="shared" si="229"/>
        <v>0</v>
      </c>
    </row>
    <row r="282" spans="2:71" s="80" customFormat="1" outlineLevel="2">
      <c r="B282" s="367" t="str">
        <f>'7. INPUT O&amp;N UC'!D495</f>
        <v>O&amp;N UC-7.6-Item #20</v>
      </c>
      <c r="C282" s="367">
        <f>'7. INPUT O&amp;N UC'!F495</f>
        <v>0</v>
      </c>
      <c r="D282"/>
      <c r="E282" s="297">
        <f t="shared" si="208"/>
        <v>0</v>
      </c>
      <c r="F282" s="297">
        <f t="shared" si="209"/>
        <v>0</v>
      </c>
      <c r="G282" s="297">
        <f t="shared" si="210"/>
        <v>0</v>
      </c>
      <c r="H282" s="297">
        <f t="shared" si="211"/>
        <v>0</v>
      </c>
      <c r="I282" s="297">
        <f t="shared" si="212"/>
        <v>0</v>
      </c>
      <c r="J282" s="297">
        <f t="shared" si="213"/>
        <v>0</v>
      </c>
      <c r="K282"/>
      <c r="L282" s="297">
        <f t="shared" ref="L282:AQ282" si="230">L313-L334</f>
        <v>0</v>
      </c>
      <c r="M282" s="297">
        <f t="shared" si="230"/>
        <v>0</v>
      </c>
      <c r="N282" s="297">
        <f t="shared" si="230"/>
        <v>0</v>
      </c>
      <c r="O282" s="297">
        <f t="shared" si="230"/>
        <v>0</v>
      </c>
      <c r="P282" s="297">
        <f t="shared" si="230"/>
        <v>0</v>
      </c>
      <c r="Q282" s="297">
        <f t="shared" si="230"/>
        <v>0</v>
      </c>
      <c r="R282" s="297">
        <f t="shared" si="230"/>
        <v>0</v>
      </c>
      <c r="S282" s="297">
        <f t="shared" si="230"/>
        <v>0</v>
      </c>
      <c r="T282" s="297">
        <f t="shared" si="230"/>
        <v>0</v>
      </c>
      <c r="U282" s="297">
        <f t="shared" si="230"/>
        <v>0</v>
      </c>
      <c r="V282" s="297">
        <f t="shared" si="230"/>
        <v>0</v>
      </c>
      <c r="W282" s="297">
        <f t="shared" si="230"/>
        <v>0</v>
      </c>
      <c r="X282" s="297">
        <f t="shared" si="230"/>
        <v>0</v>
      </c>
      <c r="Y282" s="297">
        <f t="shared" si="230"/>
        <v>0</v>
      </c>
      <c r="Z282" s="297">
        <f t="shared" si="230"/>
        <v>0</v>
      </c>
      <c r="AA282" s="297">
        <f t="shared" si="230"/>
        <v>0</v>
      </c>
      <c r="AB282" s="297">
        <f t="shared" si="230"/>
        <v>0</v>
      </c>
      <c r="AC282" s="297">
        <f t="shared" si="230"/>
        <v>0</v>
      </c>
      <c r="AD282" s="297">
        <f t="shared" si="230"/>
        <v>0</v>
      </c>
      <c r="AE282" s="297">
        <f t="shared" si="230"/>
        <v>0</v>
      </c>
      <c r="AF282" s="297">
        <f t="shared" si="230"/>
        <v>0</v>
      </c>
      <c r="AG282" s="297">
        <f t="shared" si="230"/>
        <v>0</v>
      </c>
      <c r="AH282" s="297">
        <f t="shared" si="230"/>
        <v>0</v>
      </c>
      <c r="AI282" s="297">
        <f t="shared" si="230"/>
        <v>0</v>
      </c>
      <c r="AJ282" s="297">
        <f t="shared" si="230"/>
        <v>0</v>
      </c>
      <c r="AK282" s="297">
        <f t="shared" si="230"/>
        <v>0</v>
      </c>
      <c r="AL282" s="297">
        <f t="shared" si="230"/>
        <v>0</v>
      </c>
      <c r="AM282" s="297">
        <f t="shared" si="230"/>
        <v>0</v>
      </c>
      <c r="AN282" s="297">
        <f t="shared" si="230"/>
        <v>0</v>
      </c>
      <c r="AO282" s="297">
        <f t="shared" si="230"/>
        <v>0</v>
      </c>
      <c r="AP282" s="297">
        <f t="shared" si="230"/>
        <v>0</v>
      </c>
      <c r="AQ282" s="297">
        <f t="shared" si="230"/>
        <v>0</v>
      </c>
      <c r="AR282" s="297">
        <f t="shared" ref="AR282:BS282" si="231">AR313-AR334</f>
        <v>0</v>
      </c>
      <c r="AS282" s="297">
        <f t="shared" si="231"/>
        <v>0</v>
      </c>
      <c r="AT282" s="297">
        <f t="shared" si="231"/>
        <v>0</v>
      </c>
      <c r="AU282" s="297">
        <f t="shared" si="231"/>
        <v>0</v>
      </c>
      <c r="AV282" s="297">
        <f t="shared" si="231"/>
        <v>0</v>
      </c>
      <c r="AW282" s="297">
        <f t="shared" si="231"/>
        <v>0</v>
      </c>
      <c r="AX282" s="297">
        <f t="shared" si="231"/>
        <v>0</v>
      </c>
      <c r="AY282" s="297">
        <f t="shared" si="231"/>
        <v>0</v>
      </c>
      <c r="AZ282" s="297">
        <f t="shared" si="231"/>
        <v>0</v>
      </c>
      <c r="BA282" s="297">
        <f t="shared" si="231"/>
        <v>0</v>
      </c>
      <c r="BB282" s="297">
        <f t="shared" si="231"/>
        <v>0</v>
      </c>
      <c r="BC282" s="297">
        <f t="shared" si="231"/>
        <v>0</v>
      </c>
      <c r="BD282" s="297">
        <f t="shared" si="231"/>
        <v>0</v>
      </c>
      <c r="BE282" s="297">
        <f t="shared" si="231"/>
        <v>0</v>
      </c>
      <c r="BF282" s="297">
        <f t="shared" si="231"/>
        <v>0</v>
      </c>
      <c r="BG282" s="297">
        <f t="shared" si="231"/>
        <v>0</v>
      </c>
      <c r="BH282" s="297">
        <f t="shared" si="231"/>
        <v>0</v>
      </c>
      <c r="BI282" s="297">
        <f t="shared" si="231"/>
        <v>0</v>
      </c>
      <c r="BJ282" s="297">
        <f t="shared" si="231"/>
        <v>0</v>
      </c>
      <c r="BK282" s="297">
        <f t="shared" si="231"/>
        <v>0</v>
      </c>
      <c r="BL282" s="297">
        <f t="shared" si="231"/>
        <v>0</v>
      </c>
      <c r="BM282" s="297">
        <f t="shared" si="231"/>
        <v>0</v>
      </c>
      <c r="BN282" s="297">
        <f t="shared" si="231"/>
        <v>0</v>
      </c>
      <c r="BO282" s="297">
        <f t="shared" si="231"/>
        <v>0</v>
      </c>
      <c r="BP282" s="297">
        <f t="shared" si="231"/>
        <v>0</v>
      </c>
      <c r="BQ282" s="297">
        <f t="shared" si="231"/>
        <v>0</v>
      </c>
      <c r="BR282" s="297">
        <f t="shared" si="231"/>
        <v>0</v>
      </c>
      <c r="BS282" s="297">
        <f t="shared" si="231"/>
        <v>0</v>
      </c>
    </row>
    <row r="283" spans="2:71" s="79" customFormat="1" outlineLevel="1">
      <c r="B283" s="352" t="str">
        <f>CONCATENATE(B$261,".2")</f>
        <v>7.6.2</v>
      </c>
      <c r="C283" s="352" t="s">
        <v>276</v>
      </c>
      <c r="D283"/>
      <c r="E283" s="296">
        <f t="shared" si="179"/>
        <v>9465211.125</v>
      </c>
      <c r="F283" s="296">
        <f t="shared" si="180"/>
        <v>2238300</v>
      </c>
      <c r="G283" s="296">
        <f t="shared" si="181"/>
        <v>3525322.5</v>
      </c>
      <c r="H283" s="296">
        <f t="shared" si="182"/>
        <v>3701588.625</v>
      </c>
      <c r="I283" s="296">
        <f t="shared" si="183"/>
        <v>0</v>
      </c>
      <c r="J283" s="296">
        <f t="shared" si="184"/>
        <v>0</v>
      </c>
      <c r="K283"/>
      <c r="L283" s="296">
        <f t="shared" ref="L283:AQ283" si="232">SUM(L284:L303)</f>
        <v>0</v>
      </c>
      <c r="M283" s="296">
        <f t="shared" si="232"/>
        <v>0</v>
      </c>
      <c r="N283" s="296">
        <f t="shared" si="232"/>
        <v>0</v>
      </c>
      <c r="O283" s="296">
        <f t="shared" si="232"/>
        <v>0</v>
      </c>
      <c r="P283" s="296">
        <f t="shared" si="232"/>
        <v>279787.5</v>
      </c>
      <c r="Q283" s="296">
        <f t="shared" si="232"/>
        <v>279787.5</v>
      </c>
      <c r="R283" s="296">
        <f t="shared" si="232"/>
        <v>279787.5</v>
      </c>
      <c r="S283" s="296">
        <f t="shared" si="232"/>
        <v>279787.5</v>
      </c>
      <c r="T283" s="296">
        <f t="shared" si="232"/>
        <v>279787.5</v>
      </c>
      <c r="U283" s="296">
        <f t="shared" si="232"/>
        <v>279787.5</v>
      </c>
      <c r="V283" s="296">
        <f t="shared" si="232"/>
        <v>279787.5</v>
      </c>
      <c r="W283" s="296">
        <f t="shared" si="232"/>
        <v>279787.5</v>
      </c>
      <c r="X283" s="296">
        <f t="shared" si="232"/>
        <v>293776.875</v>
      </c>
      <c r="Y283" s="296">
        <f t="shared" si="232"/>
        <v>293776.875</v>
      </c>
      <c r="Z283" s="296">
        <f t="shared" si="232"/>
        <v>293776.875</v>
      </c>
      <c r="AA283" s="296">
        <f t="shared" si="232"/>
        <v>293776.875</v>
      </c>
      <c r="AB283" s="296">
        <f t="shared" si="232"/>
        <v>293776.875</v>
      </c>
      <c r="AC283" s="296">
        <f t="shared" si="232"/>
        <v>293776.875</v>
      </c>
      <c r="AD283" s="296">
        <f t="shared" si="232"/>
        <v>293776.875</v>
      </c>
      <c r="AE283" s="296">
        <f t="shared" si="232"/>
        <v>293776.875</v>
      </c>
      <c r="AF283" s="296">
        <f t="shared" si="232"/>
        <v>293776.875</v>
      </c>
      <c r="AG283" s="296">
        <f t="shared" si="232"/>
        <v>293776.875</v>
      </c>
      <c r="AH283" s="296">
        <f t="shared" si="232"/>
        <v>293776.875</v>
      </c>
      <c r="AI283" s="296">
        <f t="shared" si="232"/>
        <v>293776.875</v>
      </c>
      <c r="AJ283" s="296">
        <f t="shared" si="232"/>
        <v>308465.71875</v>
      </c>
      <c r="AK283" s="296">
        <f t="shared" si="232"/>
        <v>308465.71875</v>
      </c>
      <c r="AL283" s="296">
        <f t="shared" si="232"/>
        <v>308465.71875</v>
      </c>
      <c r="AM283" s="296">
        <f t="shared" si="232"/>
        <v>308465.71875</v>
      </c>
      <c r="AN283" s="296">
        <f t="shared" si="232"/>
        <v>308465.71875</v>
      </c>
      <c r="AO283" s="296">
        <f t="shared" si="232"/>
        <v>308465.71875</v>
      </c>
      <c r="AP283" s="296">
        <f t="shared" si="232"/>
        <v>308465.71875</v>
      </c>
      <c r="AQ283" s="296">
        <f t="shared" si="232"/>
        <v>308465.71875</v>
      </c>
      <c r="AR283" s="296">
        <f t="shared" ref="AR283:BS283" si="233">SUM(AR284:AR303)</f>
        <v>308465.71875</v>
      </c>
      <c r="AS283" s="296">
        <f t="shared" si="233"/>
        <v>308465.71875</v>
      </c>
      <c r="AT283" s="296">
        <f t="shared" si="233"/>
        <v>308465.71875</v>
      </c>
      <c r="AU283" s="296">
        <f t="shared" si="233"/>
        <v>308465.71875</v>
      </c>
      <c r="AV283" s="296">
        <f t="shared" si="233"/>
        <v>0</v>
      </c>
      <c r="AW283" s="296">
        <f t="shared" si="233"/>
        <v>0</v>
      </c>
      <c r="AX283" s="296">
        <f t="shared" si="233"/>
        <v>0</v>
      </c>
      <c r="AY283" s="296">
        <f t="shared" si="233"/>
        <v>0</v>
      </c>
      <c r="AZ283" s="296">
        <f t="shared" si="233"/>
        <v>0</v>
      </c>
      <c r="BA283" s="296">
        <f t="shared" si="233"/>
        <v>0</v>
      </c>
      <c r="BB283" s="296">
        <f t="shared" si="233"/>
        <v>0</v>
      </c>
      <c r="BC283" s="296">
        <f t="shared" si="233"/>
        <v>0</v>
      </c>
      <c r="BD283" s="296">
        <f t="shared" si="233"/>
        <v>0</v>
      </c>
      <c r="BE283" s="296">
        <f t="shared" si="233"/>
        <v>0</v>
      </c>
      <c r="BF283" s="296">
        <f t="shared" si="233"/>
        <v>0</v>
      </c>
      <c r="BG283" s="296">
        <f t="shared" si="233"/>
        <v>0</v>
      </c>
      <c r="BH283" s="296">
        <f t="shared" si="233"/>
        <v>0</v>
      </c>
      <c r="BI283" s="296">
        <f t="shared" si="233"/>
        <v>0</v>
      </c>
      <c r="BJ283" s="296">
        <f t="shared" si="233"/>
        <v>0</v>
      </c>
      <c r="BK283" s="296">
        <f t="shared" si="233"/>
        <v>0</v>
      </c>
      <c r="BL283" s="296">
        <f t="shared" si="233"/>
        <v>0</v>
      </c>
      <c r="BM283" s="296">
        <f t="shared" si="233"/>
        <v>0</v>
      </c>
      <c r="BN283" s="296">
        <f t="shared" si="233"/>
        <v>0</v>
      </c>
      <c r="BO283" s="296">
        <f t="shared" si="233"/>
        <v>0</v>
      </c>
      <c r="BP283" s="296">
        <f t="shared" si="233"/>
        <v>0</v>
      </c>
      <c r="BQ283" s="296">
        <f t="shared" si="233"/>
        <v>0</v>
      </c>
      <c r="BR283" s="296">
        <f t="shared" si="233"/>
        <v>0</v>
      </c>
      <c r="BS283" s="296">
        <f t="shared" si="233"/>
        <v>0</v>
      </c>
    </row>
    <row r="284" spans="2:71" s="80" customFormat="1" outlineLevel="2">
      <c r="B284" s="367" t="str">
        <f t="shared" ref="B284:C293" si="234">B263</f>
        <v>O&amp;N UC-7.6-Item #1</v>
      </c>
      <c r="C284" s="367" t="str">
        <f t="shared" si="234"/>
        <v>Reduction of the direct economic cost related to Violent Crime -  Murders</v>
      </c>
      <c r="D284"/>
      <c r="E284" s="297">
        <f t="shared" si="179"/>
        <v>9303250</v>
      </c>
      <c r="F284" s="297">
        <f t="shared" si="180"/>
        <v>2200000</v>
      </c>
      <c r="G284" s="297">
        <f t="shared" si="181"/>
        <v>3465000</v>
      </c>
      <c r="H284" s="297">
        <f t="shared" si="182"/>
        <v>3638250</v>
      </c>
      <c r="I284" s="297">
        <f t="shared" si="183"/>
        <v>0</v>
      </c>
      <c r="J284" s="297">
        <f t="shared" si="184"/>
        <v>0</v>
      </c>
      <c r="K284"/>
      <c r="L284" s="297">
        <f>L$81*'7. INPUT O&amp;N UC'!$N476*'7. INPUT O&amp;N UC'!$O476</f>
        <v>0</v>
      </c>
      <c r="M284" s="297">
        <f>M$81*'7. INPUT O&amp;N UC'!$N476*'7. INPUT O&amp;N UC'!$O476</f>
        <v>0</v>
      </c>
      <c r="N284" s="297">
        <f>N$81*'7. INPUT O&amp;N UC'!$N476*'7. INPUT O&amp;N UC'!$O476</f>
        <v>0</v>
      </c>
      <c r="O284" s="297">
        <f>O$81*'7. INPUT O&amp;N UC'!$N476*'7. INPUT O&amp;N UC'!$O476</f>
        <v>0</v>
      </c>
      <c r="P284" s="297">
        <f>P$81*'7. INPUT O&amp;N UC'!$N476*'7. INPUT O&amp;N UC'!$O476</f>
        <v>275000</v>
      </c>
      <c r="Q284" s="297">
        <f>Q$81*'7. INPUT O&amp;N UC'!$N476*'7. INPUT O&amp;N UC'!$O476</f>
        <v>275000</v>
      </c>
      <c r="R284" s="297">
        <f>R$81*'7. INPUT O&amp;N UC'!$N476*'7. INPUT O&amp;N UC'!$O476</f>
        <v>275000</v>
      </c>
      <c r="S284" s="297">
        <f>S$81*'7. INPUT O&amp;N UC'!$N476*'7. INPUT O&amp;N UC'!$O476</f>
        <v>275000</v>
      </c>
      <c r="T284" s="297">
        <f>T$81*'7. INPUT O&amp;N UC'!$N476*'7. INPUT O&amp;N UC'!$O476</f>
        <v>275000</v>
      </c>
      <c r="U284" s="297">
        <f>U$81*'7. INPUT O&amp;N UC'!$N476*'7. INPUT O&amp;N UC'!$O476</f>
        <v>275000</v>
      </c>
      <c r="V284" s="297">
        <f>V$81*'7. INPUT O&amp;N UC'!$N476*'7. INPUT O&amp;N UC'!$O476</f>
        <v>275000</v>
      </c>
      <c r="W284" s="297">
        <f>W$81*'7. INPUT O&amp;N UC'!$N476*'7. INPUT O&amp;N UC'!$O476</f>
        <v>275000</v>
      </c>
      <c r="X284" s="297">
        <f>X$81*('7. INPUT O&amp;N UC'!$N476*(1+'7. INPUT O&amp;N UC'!$P476))*('7. INPUT O&amp;N UC'!$O476*(1+'7. INPUT O&amp;N UC'!$Q476))</f>
        <v>288750</v>
      </c>
      <c r="Y284" s="297">
        <f>Y$81*('7. INPUT O&amp;N UC'!$N476*(1+'7. INPUT O&amp;N UC'!$P476))*('7. INPUT O&amp;N UC'!$O476*(1+'7. INPUT O&amp;N UC'!$Q476))</f>
        <v>288750</v>
      </c>
      <c r="Z284" s="297">
        <f>Z$81*('7. INPUT O&amp;N UC'!$N476*(1+'7. INPUT O&amp;N UC'!$P476))*('7. INPUT O&amp;N UC'!$O476*(1+'7. INPUT O&amp;N UC'!$Q476))</f>
        <v>288750</v>
      </c>
      <c r="AA284" s="297">
        <f>AA$81*('7. INPUT O&amp;N UC'!$N476*(1+'7. INPUT O&amp;N UC'!$P476))*('7. INPUT O&amp;N UC'!$O476*(1+'7. INPUT O&amp;N UC'!$Q476))</f>
        <v>288750</v>
      </c>
      <c r="AB284" s="297">
        <f>AB$81*('7. INPUT O&amp;N UC'!$N476*(1+'7. INPUT O&amp;N UC'!$P476))*('7. INPUT O&amp;N UC'!$O476*(1+'7. INPUT O&amp;N UC'!$Q476))</f>
        <v>288750</v>
      </c>
      <c r="AC284" s="297">
        <f>AC$81*('7. INPUT O&amp;N UC'!$N476*(1+'7. INPUT O&amp;N UC'!$P476))*('7. INPUT O&amp;N UC'!$O476*(1+'7. INPUT O&amp;N UC'!$Q476))</f>
        <v>288750</v>
      </c>
      <c r="AD284" s="297">
        <f>AD$81*('7. INPUT O&amp;N UC'!$N476*(1+'7. INPUT O&amp;N UC'!$P476))*('7. INPUT O&amp;N UC'!$O476*(1+'7. INPUT O&amp;N UC'!$Q476))</f>
        <v>288750</v>
      </c>
      <c r="AE284" s="297">
        <f>AE$81*('7. INPUT O&amp;N UC'!$N476*(1+'7. INPUT O&amp;N UC'!$P476))*('7. INPUT O&amp;N UC'!$O476*(1+'7. INPUT O&amp;N UC'!$Q476))</f>
        <v>288750</v>
      </c>
      <c r="AF284" s="297">
        <f>AF$81*('7. INPUT O&amp;N UC'!$N476*(1+'7. INPUT O&amp;N UC'!$P476))*('7. INPUT O&amp;N UC'!$O476*(1+'7. INPUT O&amp;N UC'!$Q476))</f>
        <v>288750</v>
      </c>
      <c r="AG284" s="297">
        <f>AG$81*('7. INPUT O&amp;N UC'!$N476*(1+'7. INPUT O&amp;N UC'!$P476))*('7. INPUT O&amp;N UC'!$O476*(1+'7. INPUT O&amp;N UC'!$Q476))</f>
        <v>288750</v>
      </c>
      <c r="AH284" s="297">
        <f>AH$81*('7. INPUT O&amp;N UC'!$N476*(1+'7. INPUT O&amp;N UC'!$P476))*('7. INPUT O&amp;N UC'!$O476*(1+'7. INPUT O&amp;N UC'!$Q476))</f>
        <v>288750</v>
      </c>
      <c r="AI284" s="297">
        <f>AI$81*('7. INPUT O&amp;N UC'!$N476*(1+'7. INPUT O&amp;N UC'!$P476))*('7. INPUT O&amp;N UC'!$O476*(1+'7. INPUT O&amp;N UC'!$Q476))</f>
        <v>288750</v>
      </c>
      <c r="AJ284" s="297">
        <f>AJ$81*('7. INPUT O&amp;N UC'!$N476*(1+'7. INPUT O&amp;N UC'!$P476)^2)*('7. INPUT O&amp;N UC'!$O476*(1+'7. INPUT O&amp;N UC'!$Q476)^2)</f>
        <v>303187.5</v>
      </c>
      <c r="AK284" s="297">
        <f>AK$81*('7. INPUT O&amp;N UC'!$N476*(1+'7. INPUT O&amp;N UC'!$P476)^2)*('7. INPUT O&amp;N UC'!$O476*(1+'7. INPUT O&amp;N UC'!$Q476)^2)</f>
        <v>303187.5</v>
      </c>
      <c r="AL284" s="297">
        <f>AL$81*('7. INPUT O&amp;N UC'!$N476*(1+'7. INPUT O&amp;N UC'!$P476)^2)*('7. INPUT O&amp;N UC'!$O476*(1+'7. INPUT O&amp;N UC'!$Q476)^2)</f>
        <v>303187.5</v>
      </c>
      <c r="AM284" s="297">
        <f>AM$81*('7. INPUT O&amp;N UC'!$N476*(1+'7. INPUT O&amp;N UC'!$P476)^2)*('7. INPUT O&amp;N UC'!$O476*(1+'7. INPUT O&amp;N UC'!$Q476)^2)</f>
        <v>303187.5</v>
      </c>
      <c r="AN284" s="297">
        <f>AN$81*('7. INPUT O&amp;N UC'!$N476*(1+'7. INPUT O&amp;N UC'!$P476)^2)*('7. INPUT O&amp;N UC'!$O476*(1+'7. INPUT O&amp;N UC'!$Q476)^2)</f>
        <v>303187.5</v>
      </c>
      <c r="AO284" s="297">
        <f>AO$81*('7. INPUT O&amp;N UC'!$N476*(1+'7. INPUT O&amp;N UC'!$P476)^2)*('7. INPUT O&amp;N UC'!$O476*(1+'7. INPUT O&amp;N UC'!$Q476)^2)</f>
        <v>303187.5</v>
      </c>
      <c r="AP284" s="297">
        <f>AP$81*('7. INPUT O&amp;N UC'!$N476*(1+'7. INPUT O&amp;N UC'!$P476)^2)*('7. INPUT O&amp;N UC'!$O476*(1+'7. INPUT O&amp;N UC'!$Q476)^2)</f>
        <v>303187.5</v>
      </c>
      <c r="AQ284" s="297">
        <f>AQ$81*('7. INPUT O&amp;N UC'!$N476*(1+'7. INPUT O&amp;N UC'!$P476)^2)*('7. INPUT O&amp;N UC'!$O476*(1+'7. INPUT O&amp;N UC'!$Q476)^2)</f>
        <v>303187.5</v>
      </c>
      <c r="AR284" s="297">
        <f>AR$81*('7. INPUT O&amp;N UC'!$N476*(1+'7. INPUT O&amp;N UC'!$P476)^2)*('7. INPUT O&amp;N UC'!$O476*(1+'7. INPUT O&amp;N UC'!$Q476)^2)</f>
        <v>303187.5</v>
      </c>
      <c r="AS284" s="297">
        <f>AS$81*('7. INPUT O&amp;N UC'!$N476*(1+'7. INPUT O&amp;N UC'!$P476)^2)*('7. INPUT O&amp;N UC'!$O476*(1+'7. INPUT O&amp;N UC'!$Q476)^2)</f>
        <v>303187.5</v>
      </c>
      <c r="AT284" s="297">
        <f>AT$81*('7. INPUT O&amp;N UC'!$N476*(1+'7. INPUT O&amp;N UC'!$P476)^2)*('7. INPUT O&amp;N UC'!$O476*(1+'7. INPUT O&amp;N UC'!$Q476)^2)</f>
        <v>303187.5</v>
      </c>
      <c r="AU284" s="297">
        <f>AU$81*('7. INPUT O&amp;N UC'!$N476*(1+'7. INPUT O&amp;N UC'!$P476)^2)*('7. INPUT O&amp;N UC'!$O476*(1+'7. INPUT O&amp;N UC'!$Q476)^2)</f>
        <v>303187.5</v>
      </c>
      <c r="AV284" s="297">
        <f>AV$81*('7. INPUT O&amp;N UC'!$N476*(1+'7. INPUT O&amp;N UC'!$P476)^3)*('7. INPUT O&amp;N UC'!$O476*(1+'7. INPUT O&amp;N UC'!$Q476)^3)</f>
        <v>0</v>
      </c>
      <c r="AW284" s="297">
        <f>AW$81*('7. INPUT O&amp;N UC'!$N476*(1+'7. INPUT O&amp;N UC'!$P476)^3)*('7. INPUT O&amp;N UC'!$O476*(1+'7. INPUT O&amp;N UC'!$Q476)^3)</f>
        <v>0</v>
      </c>
      <c r="AX284" s="297">
        <f>AX$81*('7. INPUT O&amp;N UC'!$N476*(1+'7. INPUT O&amp;N UC'!$P476)^3)*('7. INPUT O&amp;N UC'!$O476*(1+'7. INPUT O&amp;N UC'!$Q476)^3)</f>
        <v>0</v>
      </c>
      <c r="AY284" s="297">
        <f>AY$81*('7. INPUT O&amp;N UC'!$N476*(1+'7. INPUT O&amp;N UC'!$P476)^3)*('7. INPUT O&amp;N UC'!$O476*(1+'7. INPUT O&amp;N UC'!$Q476)^3)</f>
        <v>0</v>
      </c>
      <c r="AZ284" s="297">
        <f>AZ$81*('7. INPUT O&amp;N UC'!$N476*(1+'7. INPUT O&amp;N UC'!$P476)^3)*('7. INPUT O&amp;N UC'!$O476*(1+'7. INPUT O&amp;N UC'!$Q476)^3)</f>
        <v>0</v>
      </c>
      <c r="BA284" s="297">
        <f>BA$81*('7. INPUT O&amp;N UC'!$N476*(1+'7. INPUT O&amp;N UC'!$P476)^3)*('7. INPUT O&amp;N UC'!$O476*(1+'7. INPUT O&amp;N UC'!$Q476)^3)</f>
        <v>0</v>
      </c>
      <c r="BB284" s="297">
        <f>BB$81*('7. INPUT O&amp;N UC'!$N476*(1+'7. INPUT O&amp;N UC'!$P476)^3)*('7. INPUT O&amp;N UC'!$O476*(1+'7. INPUT O&amp;N UC'!$Q476)^3)</f>
        <v>0</v>
      </c>
      <c r="BC284" s="297">
        <f>BC$81*('7. INPUT O&amp;N UC'!$N476*(1+'7. INPUT O&amp;N UC'!$P476)^3)*('7. INPUT O&amp;N UC'!$O476*(1+'7. INPUT O&amp;N UC'!$Q476)^3)</f>
        <v>0</v>
      </c>
      <c r="BD284" s="297">
        <f>BD$81*('7. INPUT O&amp;N UC'!$N476*(1+'7. INPUT O&amp;N UC'!$P476)^3)*('7. INPUT O&amp;N UC'!$O476*(1+'7. INPUT O&amp;N UC'!$Q476)^3)</f>
        <v>0</v>
      </c>
      <c r="BE284" s="297">
        <f>BE$81*('7. INPUT O&amp;N UC'!$N476*(1+'7. INPUT O&amp;N UC'!$P476)^3)*('7. INPUT O&amp;N UC'!$O476*(1+'7. INPUT O&amp;N UC'!$Q476)^3)</f>
        <v>0</v>
      </c>
      <c r="BF284" s="297">
        <f>BF$81*('7. INPUT O&amp;N UC'!$N476*(1+'7. INPUT O&amp;N UC'!$P476)^3)*('7. INPUT O&amp;N UC'!$O476*(1+'7. INPUT O&amp;N UC'!$Q476)^3)</f>
        <v>0</v>
      </c>
      <c r="BG284" s="297">
        <f>BG$81*('7. INPUT O&amp;N UC'!$N476*(1+'7. INPUT O&amp;N UC'!$P476)^3)*('7. INPUT O&amp;N UC'!$O476*(1+'7. INPUT O&amp;N UC'!$Q476)^3)</f>
        <v>0</v>
      </c>
      <c r="BH284" s="297">
        <f>BH$81*('7. INPUT O&amp;N UC'!$N476*(1+'7. INPUT O&amp;N UC'!$P476)^4)*('7. INPUT O&amp;N UC'!$O476*(1+'7. INPUT O&amp;N UC'!$Q476)^4)</f>
        <v>0</v>
      </c>
      <c r="BI284" s="297">
        <f>BI$81*('7. INPUT O&amp;N UC'!$N476*(1+'7. INPUT O&amp;N UC'!$P476)^4)*('7. INPUT O&amp;N UC'!$O476*(1+'7. INPUT O&amp;N UC'!$Q476)^4)</f>
        <v>0</v>
      </c>
      <c r="BJ284" s="297">
        <f>BJ$81*('7. INPUT O&amp;N UC'!$N476*(1+'7. INPUT O&amp;N UC'!$P476)^4)*('7. INPUT O&amp;N UC'!$O476*(1+'7. INPUT O&amp;N UC'!$Q476)^4)</f>
        <v>0</v>
      </c>
      <c r="BK284" s="297">
        <f>BK$81*('7. INPUT O&amp;N UC'!$N476*(1+'7. INPUT O&amp;N UC'!$P476)^4)*('7. INPUT O&amp;N UC'!$O476*(1+'7. INPUT O&amp;N UC'!$Q476)^4)</f>
        <v>0</v>
      </c>
      <c r="BL284" s="297">
        <f>BL$81*('7. INPUT O&amp;N UC'!$N476*(1+'7. INPUT O&amp;N UC'!$P476)^4)*('7. INPUT O&amp;N UC'!$O476*(1+'7. INPUT O&amp;N UC'!$Q476)^4)</f>
        <v>0</v>
      </c>
      <c r="BM284" s="297">
        <f>BM$81*('7. INPUT O&amp;N UC'!$N476*(1+'7. INPUT O&amp;N UC'!$P476)^4)*('7. INPUT O&amp;N UC'!$O476*(1+'7. INPUT O&amp;N UC'!$Q476)^4)</f>
        <v>0</v>
      </c>
      <c r="BN284" s="297">
        <f>BN$81*('7. INPUT O&amp;N UC'!$N476*(1+'7. INPUT O&amp;N UC'!$P476)^4)*('7. INPUT O&amp;N UC'!$O476*(1+'7. INPUT O&amp;N UC'!$Q476)^4)</f>
        <v>0</v>
      </c>
      <c r="BO284" s="297">
        <f>BO$81*('7. INPUT O&amp;N UC'!$N476*(1+'7. INPUT O&amp;N UC'!$P476)^4)*('7. INPUT O&amp;N UC'!$O476*(1+'7. INPUT O&amp;N UC'!$Q476)^4)</f>
        <v>0</v>
      </c>
      <c r="BP284" s="297">
        <f>BP$81*('7. INPUT O&amp;N UC'!$N476*(1+'7. INPUT O&amp;N UC'!$P476)^4)*('7. INPUT O&amp;N UC'!$O476*(1+'7. INPUT O&amp;N UC'!$Q476)^4)</f>
        <v>0</v>
      </c>
      <c r="BQ284" s="297">
        <f>BQ$81*('7. INPUT O&amp;N UC'!$N476*(1+'7. INPUT O&amp;N UC'!$P476)^4)*('7. INPUT O&amp;N UC'!$O476*(1+'7. INPUT O&amp;N UC'!$Q476)^4)</f>
        <v>0</v>
      </c>
      <c r="BR284" s="297">
        <f>BR$81*('7. INPUT O&amp;N UC'!$N476*(1+'7. INPUT O&amp;N UC'!$P476)^4)*('7. INPUT O&amp;N UC'!$O476*(1+'7. INPUT O&amp;N UC'!$Q476)^4)</f>
        <v>0</v>
      </c>
      <c r="BS284" s="297">
        <f>BS$81*('7. INPUT O&amp;N UC'!$N476*(1+'7. INPUT O&amp;N UC'!$P476)^4)*('7. INPUT O&amp;N UC'!$O476*(1+'7. INPUT O&amp;N UC'!$Q476)^4)</f>
        <v>0</v>
      </c>
    </row>
    <row r="285" spans="2:71" s="80" customFormat="1" outlineLevel="2">
      <c r="B285" s="367" t="str">
        <f t="shared" si="234"/>
        <v>O&amp;N UC-7.6-Item #2</v>
      </c>
      <c r="C285" s="367" t="str">
        <f t="shared" si="234"/>
        <v>Reduction of the direct economic cost related to Violent Crime -  Rape</v>
      </c>
      <c r="D285"/>
      <c r="E285" s="297">
        <f t="shared" si="179"/>
        <v>3805.875</v>
      </c>
      <c r="F285" s="297">
        <f t="shared" si="180"/>
        <v>900</v>
      </c>
      <c r="G285" s="297">
        <f t="shared" si="181"/>
        <v>1417.5</v>
      </c>
      <c r="H285" s="297">
        <f t="shared" si="182"/>
        <v>1488.375</v>
      </c>
      <c r="I285" s="297">
        <f t="shared" si="183"/>
        <v>0</v>
      </c>
      <c r="J285" s="297">
        <f t="shared" si="184"/>
        <v>0</v>
      </c>
      <c r="K285"/>
      <c r="L285" s="297">
        <f>L$81*'7. INPUT O&amp;N UC'!$N477*'7. INPUT O&amp;N UC'!$O477</f>
        <v>0</v>
      </c>
      <c r="M285" s="297">
        <f>M$81*'7. INPUT O&amp;N UC'!$N477*'7. INPUT O&amp;N UC'!$O477</f>
        <v>0</v>
      </c>
      <c r="N285" s="297">
        <f>N$81*'7. INPUT O&amp;N UC'!$N477*'7. INPUT O&amp;N UC'!$O477</f>
        <v>0</v>
      </c>
      <c r="O285" s="297">
        <f>O$81*'7. INPUT O&amp;N UC'!$N477*'7. INPUT O&amp;N UC'!$O477</f>
        <v>0</v>
      </c>
      <c r="P285" s="297">
        <f>P$81*'7. INPUT O&amp;N UC'!$N477*'7. INPUT O&amp;N UC'!$O477</f>
        <v>112.5</v>
      </c>
      <c r="Q285" s="297">
        <f>Q$81*'7. INPUT O&amp;N UC'!$N477*'7. INPUT O&amp;N UC'!$O477</f>
        <v>112.5</v>
      </c>
      <c r="R285" s="297">
        <f>R$81*'7. INPUT O&amp;N UC'!$N477*'7. INPUT O&amp;N UC'!$O477</f>
        <v>112.5</v>
      </c>
      <c r="S285" s="297">
        <f>S$81*'7. INPUT O&amp;N UC'!$N477*'7. INPUT O&amp;N UC'!$O477</f>
        <v>112.5</v>
      </c>
      <c r="T285" s="297">
        <f>T$81*'7. INPUT O&amp;N UC'!$N477*'7. INPUT O&amp;N UC'!$O477</f>
        <v>112.5</v>
      </c>
      <c r="U285" s="297">
        <f>U$81*'7. INPUT O&amp;N UC'!$N477*'7. INPUT O&amp;N UC'!$O477</f>
        <v>112.5</v>
      </c>
      <c r="V285" s="297">
        <f>V$81*'7. INPUT O&amp;N UC'!$N477*'7. INPUT O&amp;N UC'!$O477</f>
        <v>112.5</v>
      </c>
      <c r="W285" s="297">
        <f>W$81*'7. INPUT O&amp;N UC'!$N477*'7. INPUT O&amp;N UC'!$O477</f>
        <v>112.5</v>
      </c>
      <c r="X285" s="297">
        <f>X$81*('7. INPUT O&amp;N UC'!$N477*(1+'7. INPUT O&amp;N UC'!$P477))*('7. INPUT O&amp;N UC'!$O477*(1+'7. INPUT O&amp;N UC'!$Q477))</f>
        <v>118.125</v>
      </c>
      <c r="Y285" s="297">
        <f>Y$81*('7. INPUT O&amp;N UC'!$N477*(1+'7. INPUT O&amp;N UC'!$P477))*('7. INPUT O&amp;N UC'!$O477*(1+'7. INPUT O&amp;N UC'!$Q477))</f>
        <v>118.125</v>
      </c>
      <c r="Z285" s="297">
        <f>Z$81*('7. INPUT O&amp;N UC'!$N477*(1+'7. INPUT O&amp;N UC'!$P477))*('7. INPUT O&amp;N UC'!$O477*(1+'7. INPUT O&amp;N UC'!$Q477))</f>
        <v>118.125</v>
      </c>
      <c r="AA285" s="297">
        <f>AA$81*('7. INPUT O&amp;N UC'!$N477*(1+'7. INPUT O&amp;N UC'!$P477))*('7. INPUT O&amp;N UC'!$O477*(1+'7. INPUT O&amp;N UC'!$Q477))</f>
        <v>118.125</v>
      </c>
      <c r="AB285" s="297">
        <f>AB$81*('7. INPUT O&amp;N UC'!$N477*(1+'7. INPUT O&amp;N UC'!$P477))*('7. INPUT O&amp;N UC'!$O477*(1+'7. INPUT O&amp;N UC'!$Q477))</f>
        <v>118.125</v>
      </c>
      <c r="AC285" s="297">
        <f>AC$81*('7. INPUT O&amp;N UC'!$N477*(1+'7. INPUT O&amp;N UC'!$P477))*('7. INPUT O&amp;N UC'!$O477*(1+'7. INPUT O&amp;N UC'!$Q477))</f>
        <v>118.125</v>
      </c>
      <c r="AD285" s="297">
        <f>AD$81*('7. INPUT O&amp;N UC'!$N477*(1+'7. INPUT O&amp;N UC'!$P477))*('7. INPUT O&amp;N UC'!$O477*(1+'7. INPUT O&amp;N UC'!$Q477))</f>
        <v>118.125</v>
      </c>
      <c r="AE285" s="297">
        <f>AE$81*('7. INPUT O&amp;N UC'!$N477*(1+'7. INPUT O&amp;N UC'!$P477))*('7. INPUT O&amp;N UC'!$O477*(1+'7. INPUT O&amp;N UC'!$Q477))</f>
        <v>118.125</v>
      </c>
      <c r="AF285" s="297">
        <f>AF$81*('7. INPUT O&amp;N UC'!$N477*(1+'7. INPUT O&amp;N UC'!$P477))*('7. INPUT O&amp;N UC'!$O477*(1+'7. INPUT O&amp;N UC'!$Q477))</f>
        <v>118.125</v>
      </c>
      <c r="AG285" s="297">
        <f>AG$81*('7. INPUT O&amp;N UC'!$N477*(1+'7. INPUT O&amp;N UC'!$P477))*('7. INPUT O&amp;N UC'!$O477*(1+'7. INPUT O&amp;N UC'!$Q477))</f>
        <v>118.125</v>
      </c>
      <c r="AH285" s="297">
        <f>AH$81*('7. INPUT O&amp;N UC'!$N477*(1+'7. INPUT O&amp;N UC'!$P477))*('7. INPUT O&amp;N UC'!$O477*(1+'7. INPUT O&amp;N UC'!$Q477))</f>
        <v>118.125</v>
      </c>
      <c r="AI285" s="297">
        <f>AI$81*('7. INPUT O&amp;N UC'!$N477*(1+'7. INPUT O&amp;N UC'!$P477))*('7. INPUT O&amp;N UC'!$O477*(1+'7. INPUT O&amp;N UC'!$Q477))</f>
        <v>118.125</v>
      </c>
      <c r="AJ285" s="297">
        <f>AJ$81*('7. INPUT O&amp;N UC'!$N477*(1+'7. INPUT O&amp;N UC'!$P477)^2)*('7. INPUT O&amp;N UC'!$O477*(1+'7. INPUT O&amp;N UC'!$Q477)^2)</f>
        <v>124.03125</v>
      </c>
      <c r="AK285" s="297">
        <f>AK$81*('7. INPUT O&amp;N UC'!$N477*(1+'7. INPUT O&amp;N UC'!$P477)^2)*('7. INPUT O&amp;N UC'!$O477*(1+'7. INPUT O&amp;N UC'!$Q477)^2)</f>
        <v>124.03125</v>
      </c>
      <c r="AL285" s="297">
        <f>AL$81*('7. INPUT O&amp;N UC'!$N477*(1+'7. INPUT O&amp;N UC'!$P477)^2)*('7. INPUT O&amp;N UC'!$O477*(1+'7. INPUT O&amp;N UC'!$Q477)^2)</f>
        <v>124.03125</v>
      </c>
      <c r="AM285" s="297">
        <f>AM$81*('7. INPUT O&amp;N UC'!$N477*(1+'7. INPUT O&amp;N UC'!$P477)^2)*('7. INPUT O&amp;N UC'!$O477*(1+'7. INPUT O&amp;N UC'!$Q477)^2)</f>
        <v>124.03125</v>
      </c>
      <c r="AN285" s="297">
        <f>AN$81*('7. INPUT O&amp;N UC'!$N477*(1+'7. INPUT O&amp;N UC'!$P477)^2)*('7. INPUT O&amp;N UC'!$O477*(1+'7. INPUT O&amp;N UC'!$Q477)^2)</f>
        <v>124.03125</v>
      </c>
      <c r="AO285" s="297">
        <f>AO$81*('7. INPUT O&amp;N UC'!$N477*(1+'7. INPUT O&amp;N UC'!$P477)^2)*('7. INPUT O&amp;N UC'!$O477*(1+'7. INPUT O&amp;N UC'!$Q477)^2)</f>
        <v>124.03125</v>
      </c>
      <c r="AP285" s="297">
        <f>AP$81*('7. INPUT O&amp;N UC'!$N477*(1+'7. INPUT O&amp;N UC'!$P477)^2)*('7. INPUT O&amp;N UC'!$O477*(1+'7. INPUT O&amp;N UC'!$Q477)^2)</f>
        <v>124.03125</v>
      </c>
      <c r="AQ285" s="297">
        <f>AQ$81*('7. INPUT O&amp;N UC'!$N477*(1+'7. INPUT O&amp;N UC'!$P477)^2)*('7. INPUT O&amp;N UC'!$O477*(1+'7. INPUT O&amp;N UC'!$Q477)^2)</f>
        <v>124.03125</v>
      </c>
      <c r="AR285" s="297">
        <f>AR$81*('7. INPUT O&amp;N UC'!$N477*(1+'7. INPUT O&amp;N UC'!$P477)^2)*('7. INPUT O&amp;N UC'!$O477*(1+'7. INPUT O&amp;N UC'!$Q477)^2)</f>
        <v>124.03125</v>
      </c>
      <c r="AS285" s="297">
        <f>AS$81*('7. INPUT O&amp;N UC'!$N477*(1+'7. INPUT O&amp;N UC'!$P477)^2)*('7. INPUT O&amp;N UC'!$O477*(1+'7. INPUT O&amp;N UC'!$Q477)^2)</f>
        <v>124.03125</v>
      </c>
      <c r="AT285" s="297">
        <f>AT$81*('7. INPUT O&amp;N UC'!$N477*(1+'7. INPUT O&amp;N UC'!$P477)^2)*('7. INPUT O&amp;N UC'!$O477*(1+'7. INPUT O&amp;N UC'!$Q477)^2)</f>
        <v>124.03125</v>
      </c>
      <c r="AU285" s="297">
        <f>AU$81*('7. INPUT O&amp;N UC'!$N477*(1+'7. INPUT O&amp;N UC'!$P477)^2)*('7. INPUT O&amp;N UC'!$O477*(1+'7. INPUT O&amp;N UC'!$Q477)^2)</f>
        <v>124.03125</v>
      </c>
      <c r="AV285" s="297">
        <f>AV$81*('7. INPUT O&amp;N UC'!$N477*(1+'7. INPUT O&amp;N UC'!$P477)^3)*('7. INPUT O&amp;N UC'!$O477*(1+'7. INPUT O&amp;N UC'!$Q477)^3)</f>
        <v>0</v>
      </c>
      <c r="AW285" s="297">
        <f>AW$81*('7. INPUT O&amp;N UC'!$N477*(1+'7. INPUT O&amp;N UC'!$P477)^3)*('7. INPUT O&amp;N UC'!$O477*(1+'7. INPUT O&amp;N UC'!$Q477)^3)</f>
        <v>0</v>
      </c>
      <c r="AX285" s="297">
        <f>AX$81*('7. INPUT O&amp;N UC'!$N477*(1+'7. INPUT O&amp;N UC'!$P477)^3)*('7. INPUT O&amp;N UC'!$O477*(1+'7. INPUT O&amp;N UC'!$Q477)^3)</f>
        <v>0</v>
      </c>
      <c r="AY285" s="297">
        <f>AY$81*('7. INPUT O&amp;N UC'!$N477*(1+'7. INPUT O&amp;N UC'!$P477)^3)*('7. INPUT O&amp;N UC'!$O477*(1+'7. INPUT O&amp;N UC'!$Q477)^3)</f>
        <v>0</v>
      </c>
      <c r="AZ285" s="297">
        <f>AZ$81*('7. INPUT O&amp;N UC'!$N477*(1+'7. INPUT O&amp;N UC'!$P477)^3)*('7. INPUT O&amp;N UC'!$O477*(1+'7. INPUT O&amp;N UC'!$Q477)^3)</f>
        <v>0</v>
      </c>
      <c r="BA285" s="297">
        <f>BA$81*('7. INPUT O&amp;N UC'!$N477*(1+'7. INPUT O&amp;N UC'!$P477)^3)*('7. INPUT O&amp;N UC'!$O477*(1+'7. INPUT O&amp;N UC'!$Q477)^3)</f>
        <v>0</v>
      </c>
      <c r="BB285" s="297">
        <f>BB$81*('7. INPUT O&amp;N UC'!$N477*(1+'7. INPUT O&amp;N UC'!$P477)^3)*('7. INPUT O&amp;N UC'!$O477*(1+'7. INPUT O&amp;N UC'!$Q477)^3)</f>
        <v>0</v>
      </c>
      <c r="BC285" s="297">
        <f>BC$81*('7. INPUT O&amp;N UC'!$N477*(1+'7. INPUT O&amp;N UC'!$P477)^3)*('7. INPUT O&amp;N UC'!$O477*(1+'7. INPUT O&amp;N UC'!$Q477)^3)</f>
        <v>0</v>
      </c>
      <c r="BD285" s="297">
        <f>BD$81*('7. INPUT O&amp;N UC'!$N477*(1+'7. INPUT O&amp;N UC'!$P477)^3)*('7. INPUT O&amp;N UC'!$O477*(1+'7. INPUT O&amp;N UC'!$Q477)^3)</f>
        <v>0</v>
      </c>
      <c r="BE285" s="297">
        <f>BE$81*('7. INPUT O&amp;N UC'!$N477*(1+'7. INPUT O&amp;N UC'!$P477)^3)*('7. INPUT O&amp;N UC'!$O477*(1+'7. INPUT O&amp;N UC'!$Q477)^3)</f>
        <v>0</v>
      </c>
      <c r="BF285" s="297">
        <f>BF$81*('7. INPUT O&amp;N UC'!$N477*(1+'7. INPUT O&amp;N UC'!$P477)^3)*('7. INPUT O&amp;N UC'!$O477*(1+'7. INPUT O&amp;N UC'!$Q477)^3)</f>
        <v>0</v>
      </c>
      <c r="BG285" s="297">
        <f>BG$81*('7. INPUT O&amp;N UC'!$N477*(1+'7. INPUT O&amp;N UC'!$P477)^3)*('7. INPUT O&amp;N UC'!$O477*(1+'7. INPUT O&amp;N UC'!$Q477)^3)</f>
        <v>0</v>
      </c>
      <c r="BH285" s="297">
        <f>BH$81*('7. INPUT O&amp;N UC'!$N477*(1+'7. INPUT O&amp;N UC'!$P477)^4)*('7. INPUT O&amp;N UC'!$O477*(1+'7. INPUT O&amp;N UC'!$Q477)^4)</f>
        <v>0</v>
      </c>
      <c r="BI285" s="297">
        <f>BI$81*('7. INPUT O&amp;N UC'!$N477*(1+'7. INPUT O&amp;N UC'!$P477)^4)*('7. INPUT O&amp;N UC'!$O477*(1+'7. INPUT O&amp;N UC'!$Q477)^4)</f>
        <v>0</v>
      </c>
      <c r="BJ285" s="297">
        <f>BJ$81*('7. INPUT O&amp;N UC'!$N477*(1+'7. INPUT O&amp;N UC'!$P477)^4)*('7. INPUT O&amp;N UC'!$O477*(1+'7. INPUT O&amp;N UC'!$Q477)^4)</f>
        <v>0</v>
      </c>
      <c r="BK285" s="297">
        <f>BK$81*('7. INPUT O&amp;N UC'!$N477*(1+'7. INPUT O&amp;N UC'!$P477)^4)*('7. INPUT O&amp;N UC'!$O477*(1+'7. INPUT O&amp;N UC'!$Q477)^4)</f>
        <v>0</v>
      </c>
      <c r="BL285" s="297">
        <f>BL$81*('7. INPUT O&amp;N UC'!$N477*(1+'7. INPUT O&amp;N UC'!$P477)^4)*('7. INPUT O&amp;N UC'!$O477*(1+'7. INPUT O&amp;N UC'!$Q477)^4)</f>
        <v>0</v>
      </c>
      <c r="BM285" s="297">
        <f>BM$81*('7. INPUT O&amp;N UC'!$N477*(1+'7. INPUT O&amp;N UC'!$P477)^4)*('7. INPUT O&amp;N UC'!$O477*(1+'7. INPUT O&amp;N UC'!$Q477)^4)</f>
        <v>0</v>
      </c>
      <c r="BN285" s="297">
        <f>BN$81*('7. INPUT O&amp;N UC'!$N477*(1+'7. INPUT O&amp;N UC'!$P477)^4)*('7. INPUT O&amp;N UC'!$O477*(1+'7. INPUT O&amp;N UC'!$Q477)^4)</f>
        <v>0</v>
      </c>
      <c r="BO285" s="297">
        <f>BO$81*('7. INPUT O&amp;N UC'!$N477*(1+'7. INPUT O&amp;N UC'!$P477)^4)*('7. INPUT O&amp;N UC'!$O477*(1+'7. INPUT O&amp;N UC'!$Q477)^4)</f>
        <v>0</v>
      </c>
      <c r="BP285" s="297">
        <f>BP$81*('7. INPUT O&amp;N UC'!$N477*(1+'7. INPUT O&amp;N UC'!$P477)^4)*('7. INPUT O&amp;N UC'!$O477*(1+'7. INPUT O&amp;N UC'!$Q477)^4)</f>
        <v>0</v>
      </c>
      <c r="BQ285" s="297">
        <f>BQ$81*('7. INPUT O&amp;N UC'!$N477*(1+'7. INPUT O&amp;N UC'!$P477)^4)*('7. INPUT O&amp;N UC'!$O477*(1+'7. INPUT O&amp;N UC'!$Q477)^4)</f>
        <v>0</v>
      </c>
      <c r="BR285" s="297">
        <f>BR$81*('7. INPUT O&amp;N UC'!$N477*(1+'7. INPUT O&amp;N UC'!$P477)^4)*('7. INPUT O&amp;N UC'!$O477*(1+'7. INPUT O&amp;N UC'!$Q477)^4)</f>
        <v>0</v>
      </c>
      <c r="BS285" s="297">
        <f>BS$81*('7. INPUT O&amp;N UC'!$N477*(1+'7. INPUT O&amp;N UC'!$P477)^4)*('7. INPUT O&amp;N UC'!$O477*(1+'7. INPUT O&amp;N UC'!$Q477)^4)</f>
        <v>0</v>
      </c>
    </row>
    <row r="286" spans="2:71" s="80" customFormat="1" outlineLevel="2">
      <c r="B286" s="367" t="str">
        <f t="shared" si="234"/>
        <v>O&amp;N UC-7.6-Item #3</v>
      </c>
      <c r="C286" s="367" t="str">
        <f t="shared" si="234"/>
        <v>Reduction of the direct economic cost related to Violent Crime -  Robbery</v>
      </c>
      <c r="D286"/>
      <c r="E286" s="297">
        <f t="shared" si="179"/>
        <v>152235</v>
      </c>
      <c r="F286" s="297">
        <f t="shared" si="180"/>
        <v>36000</v>
      </c>
      <c r="G286" s="297">
        <f t="shared" si="181"/>
        <v>56700</v>
      </c>
      <c r="H286" s="297">
        <f t="shared" si="182"/>
        <v>59535</v>
      </c>
      <c r="I286" s="297">
        <f t="shared" si="183"/>
        <v>0</v>
      </c>
      <c r="J286" s="297">
        <f t="shared" si="184"/>
        <v>0</v>
      </c>
      <c r="K286"/>
      <c r="L286" s="297">
        <f>L$81*'7. INPUT O&amp;N UC'!$N478*'7. INPUT O&amp;N UC'!$O478</f>
        <v>0</v>
      </c>
      <c r="M286" s="297">
        <f>M$81*'7. INPUT O&amp;N UC'!$N478*'7. INPUT O&amp;N UC'!$O478</f>
        <v>0</v>
      </c>
      <c r="N286" s="297">
        <f>N$81*'7. INPUT O&amp;N UC'!$N478*'7. INPUT O&amp;N UC'!$O478</f>
        <v>0</v>
      </c>
      <c r="O286" s="297">
        <f>O$81*'7. INPUT O&amp;N UC'!$N478*'7. INPUT O&amp;N UC'!$O478</f>
        <v>0</v>
      </c>
      <c r="P286" s="297">
        <f>P$81*'7. INPUT O&amp;N UC'!$N478*'7. INPUT O&amp;N UC'!$O478</f>
        <v>4500</v>
      </c>
      <c r="Q286" s="297">
        <f>Q$81*'7. INPUT O&amp;N UC'!$N478*'7. INPUT O&amp;N UC'!$O478</f>
        <v>4500</v>
      </c>
      <c r="R286" s="297">
        <f>R$81*'7. INPUT O&amp;N UC'!$N478*'7. INPUT O&amp;N UC'!$O478</f>
        <v>4500</v>
      </c>
      <c r="S286" s="297">
        <f>S$81*'7. INPUT O&amp;N UC'!$N478*'7. INPUT O&amp;N UC'!$O478</f>
        <v>4500</v>
      </c>
      <c r="T286" s="297">
        <f>T$81*'7. INPUT O&amp;N UC'!$N478*'7. INPUT O&amp;N UC'!$O478</f>
        <v>4500</v>
      </c>
      <c r="U286" s="297">
        <f>U$81*'7. INPUT O&amp;N UC'!$N478*'7. INPUT O&amp;N UC'!$O478</f>
        <v>4500</v>
      </c>
      <c r="V286" s="297">
        <f>V$81*'7. INPUT O&amp;N UC'!$N478*'7. INPUT O&amp;N UC'!$O478</f>
        <v>4500</v>
      </c>
      <c r="W286" s="297">
        <f>W$81*'7. INPUT O&amp;N UC'!$N478*'7. INPUT O&amp;N UC'!$O478</f>
        <v>4500</v>
      </c>
      <c r="X286" s="297">
        <f>X$81*('7. INPUT O&amp;N UC'!$N478*(1+'7. INPUT O&amp;N UC'!$P478))*('7. INPUT O&amp;N UC'!$O478*(1+'7. INPUT O&amp;N UC'!$Q478))</f>
        <v>4725</v>
      </c>
      <c r="Y286" s="297">
        <f>Y$81*('7. INPUT O&amp;N UC'!$N478*(1+'7. INPUT O&amp;N UC'!$P478))*('7. INPUT O&amp;N UC'!$O478*(1+'7. INPUT O&amp;N UC'!$Q478))</f>
        <v>4725</v>
      </c>
      <c r="Z286" s="297">
        <f>Z$81*('7. INPUT O&amp;N UC'!$N478*(1+'7. INPUT O&amp;N UC'!$P478))*('7. INPUT O&amp;N UC'!$O478*(1+'7. INPUT O&amp;N UC'!$Q478))</f>
        <v>4725</v>
      </c>
      <c r="AA286" s="297">
        <f>AA$81*('7. INPUT O&amp;N UC'!$N478*(1+'7. INPUT O&amp;N UC'!$P478))*('7. INPUT O&amp;N UC'!$O478*(1+'7. INPUT O&amp;N UC'!$Q478))</f>
        <v>4725</v>
      </c>
      <c r="AB286" s="297">
        <f>AB$81*('7. INPUT O&amp;N UC'!$N478*(1+'7. INPUT O&amp;N UC'!$P478))*('7. INPUT O&amp;N UC'!$O478*(1+'7. INPUT O&amp;N UC'!$Q478))</f>
        <v>4725</v>
      </c>
      <c r="AC286" s="297">
        <f>AC$81*('7. INPUT O&amp;N UC'!$N478*(1+'7. INPUT O&amp;N UC'!$P478))*('7. INPUT O&amp;N UC'!$O478*(1+'7. INPUT O&amp;N UC'!$Q478))</f>
        <v>4725</v>
      </c>
      <c r="AD286" s="297">
        <f>AD$81*('7. INPUT O&amp;N UC'!$N478*(1+'7. INPUT O&amp;N UC'!$P478))*('7. INPUT O&amp;N UC'!$O478*(1+'7. INPUT O&amp;N UC'!$Q478))</f>
        <v>4725</v>
      </c>
      <c r="AE286" s="297">
        <f>AE$81*('7. INPUT O&amp;N UC'!$N478*(1+'7. INPUT O&amp;N UC'!$P478))*('7. INPUT O&amp;N UC'!$O478*(1+'7. INPUT O&amp;N UC'!$Q478))</f>
        <v>4725</v>
      </c>
      <c r="AF286" s="297">
        <f>AF$81*('7. INPUT O&amp;N UC'!$N478*(1+'7. INPUT O&amp;N UC'!$P478))*('7. INPUT O&amp;N UC'!$O478*(1+'7. INPUT O&amp;N UC'!$Q478))</f>
        <v>4725</v>
      </c>
      <c r="AG286" s="297">
        <f>AG$81*('7. INPUT O&amp;N UC'!$N478*(1+'7. INPUT O&amp;N UC'!$P478))*('7. INPUT O&amp;N UC'!$O478*(1+'7. INPUT O&amp;N UC'!$Q478))</f>
        <v>4725</v>
      </c>
      <c r="AH286" s="297">
        <f>AH$81*('7. INPUT O&amp;N UC'!$N478*(1+'7. INPUT O&amp;N UC'!$P478))*('7. INPUT O&amp;N UC'!$O478*(1+'7. INPUT O&amp;N UC'!$Q478))</f>
        <v>4725</v>
      </c>
      <c r="AI286" s="297">
        <f>AI$81*('7. INPUT O&amp;N UC'!$N478*(1+'7. INPUT O&amp;N UC'!$P478))*('7. INPUT O&amp;N UC'!$O478*(1+'7. INPUT O&amp;N UC'!$Q478))</f>
        <v>4725</v>
      </c>
      <c r="AJ286" s="297">
        <f>AJ$81*('7. INPUT O&amp;N UC'!$N478*(1+'7. INPUT O&amp;N UC'!$P478)^2)*('7. INPUT O&amp;N UC'!$O478*(1+'7. INPUT O&amp;N UC'!$Q478)^2)</f>
        <v>4961.25</v>
      </c>
      <c r="AK286" s="297">
        <f>AK$81*('7. INPUT O&amp;N UC'!$N478*(1+'7. INPUT O&amp;N UC'!$P478)^2)*('7. INPUT O&amp;N UC'!$O478*(1+'7. INPUT O&amp;N UC'!$Q478)^2)</f>
        <v>4961.25</v>
      </c>
      <c r="AL286" s="297">
        <f>AL$81*('7. INPUT O&amp;N UC'!$N478*(1+'7. INPUT O&amp;N UC'!$P478)^2)*('7. INPUT O&amp;N UC'!$O478*(1+'7. INPUT O&amp;N UC'!$Q478)^2)</f>
        <v>4961.25</v>
      </c>
      <c r="AM286" s="297">
        <f>AM$81*('7. INPUT O&amp;N UC'!$N478*(1+'7. INPUT O&amp;N UC'!$P478)^2)*('7. INPUT O&amp;N UC'!$O478*(1+'7. INPUT O&amp;N UC'!$Q478)^2)</f>
        <v>4961.25</v>
      </c>
      <c r="AN286" s="297">
        <f>AN$81*('7. INPUT O&amp;N UC'!$N478*(1+'7. INPUT O&amp;N UC'!$P478)^2)*('7. INPUT O&amp;N UC'!$O478*(1+'7. INPUT O&amp;N UC'!$Q478)^2)</f>
        <v>4961.25</v>
      </c>
      <c r="AO286" s="297">
        <f>AO$81*('7. INPUT O&amp;N UC'!$N478*(1+'7. INPUT O&amp;N UC'!$P478)^2)*('7. INPUT O&amp;N UC'!$O478*(1+'7. INPUT O&amp;N UC'!$Q478)^2)</f>
        <v>4961.25</v>
      </c>
      <c r="AP286" s="297">
        <f>AP$81*('7. INPUT O&amp;N UC'!$N478*(1+'7. INPUT O&amp;N UC'!$P478)^2)*('7. INPUT O&amp;N UC'!$O478*(1+'7. INPUT O&amp;N UC'!$Q478)^2)</f>
        <v>4961.25</v>
      </c>
      <c r="AQ286" s="297">
        <f>AQ$81*('7. INPUT O&amp;N UC'!$N478*(1+'7. INPUT O&amp;N UC'!$P478)^2)*('7. INPUT O&amp;N UC'!$O478*(1+'7. INPUT O&amp;N UC'!$Q478)^2)</f>
        <v>4961.25</v>
      </c>
      <c r="AR286" s="297">
        <f>AR$81*('7. INPUT O&amp;N UC'!$N478*(1+'7. INPUT O&amp;N UC'!$P478)^2)*('7. INPUT O&amp;N UC'!$O478*(1+'7. INPUT O&amp;N UC'!$Q478)^2)</f>
        <v>4961.25</v>
      </c>
      <c r="AS286" s="297">
        <f>AS$81*('7. INPUT O&amp;N UC'!$N478*(1+'7. INPUT O&amp;N UC'!$P478)^2)*('7. INPUT O&amp;N UC'!$O478*(1+'7. INPUT O&amp;N UC'!$Q478)^2)</f>
        <v>4961.25</v>
      </c>
      <c r="AT286" s="297">
        <f>AT$81*('7. INPUT O&amp;N UC'!$N478*(1+'7. INPUT O&amp;N UC'!$P478)^2)*('7. INPUT O&amp;N UC'!$O478*(1+'7. INPUT O&amp;N UC'!$Q478)^2)</f>
        <v>4961.25</v>
      </c>
      <c r="AU286" s="297">
        <f>AU$81*('7. INPUT O&amp;N UC'!$N478*(1+'7. INPUT O&amp;N UC'!$P478)^2)*('7. INPUT O&amp;N UC'!$O478*(1+'7. INPUT O&amp;N UC'!$Q478)^2)</f>
        <v>4961.25</v>
      </c>
      <c r="AV286" s="297">
        <f>AV$81*('7. INPUT O&amp;N UC'!$N478*(1+'7. INPUT O&amp;N UC'!$P478)^3)*('7. INPUT O&amp;N UC'!$O478*(1+'7. INPUT O&amp;N UC'!$Q478)^3)</f>
        <v>0</v>
      </c>
      <c r="AW286" s="297">
        <f>AW$81*('7. INPUT O&amp;N UC'!$N478*(1+'7. INPUT O&amp;N UC'!$P478)^3)*('7. INPUT O&amp;N UC'!$O478*(1+'7. INPUT O&amp;N UC'!$Q478)^3)</f>
        <v>0</v>
      </c>
      <c r="AX286" s="297">
        <f>AX$81*('7. INPUT O&amp;N UC'!$N478*(1+'7. INPUT O&amp;N UC'!$P478)^3)*('7. INPUT O&amp;N UC'!$O478*(1+'7. INPUT O&amp;N UC'!$Q478)^3)</f>
        <v>0</v>
      </c>
      <c r="AY286" s="297">
        <f>AY$81*('7. INPUT O&amp;N UC'!$N478*(1+'7. INPUT O&amp;N UC'!$P478)^3)*('7. INPUT O&amp;N UC'!$O478*(1+'7. INPUT O&amp;N UC'!$Q478)^3)</f>
        <v>0</v>
      </c>
      <c r="AZ286" s="297">
        <f>AZ$81*('7. INPUT O&amp;N UC'!$N478*(1+'7. INPUT O&amp;N UC'!$P478)^3)*('7. INPUT O&amp;N UC'!$O478*(1+'7. INPUT O&amp;N UC'!$Q478)^3)</f>
        <v>0</v>
      </c>
      <c r="BA286" s="297">
        <f>BA$81*('7. INPUT O&amp;N UC'!$N478*(1+'7. INPUT O&amp;N UC'!$P478)^3)*('7. INPUT O&amp;N UC'!$O478*(1+'7. INPUT O&amp;N UC'!$Q478)^3)</f>
        <v>0</v>
      </c>
      <c r="BB286" s="297">
        <f>BB$81*('7. INPUT O&amp;N UC'!$N478*(1+'7. INPUT O&amp;N UC'!$P478)^3)*('7. INPUT O&amp;N UC'!$O478*(1+'7. INPUT O&amp;N UC'!$Q478)^3)</f>
        <v>0</v>
      </c>
      <c r="BC286" s="297">
        <f>BC$81*('7. INPUT O&amp;N UC'!$N478*(1+'7. INPUT O&amp;N UC'!$P478)^3)*('7. INPUT O&amp;N UC'!$O478*(1+'7. INPUT O&amp;N UC'!$Q478)^3)</f>
        <v>0</v>
      </c>
      <c r="BD286" s="297">
        <f>BD$81*('7. INPUT O&amp;N UC'!$N478*(1+'7. INPUT O&amp;N UC'!$P478)^3)*('7. INPUT O&amp;N UC'!$O478*(1+'7. INPUT O&amp;N UC'!$Q478)^3)</f>
        <v>0</v>
      </c>
      <c r="BE286" s="297">
        <f>BE$81*('7. INPUT O&amp;N UC'!$N478*(1+'7. INPUT O&amp;N UC'!$P478)^3)*('7. INPUT O&amp;N UC'!$O478*(1+'7. INPUT O&amp;N UC'!$Q478)^3)</f>
        <v>0</v>
      </c>
      <c r="BF286" s="297">
        <f>BF$81*('7. INPUT O&amp;N UC'!$N478*(1+'7. INPUT O&amp;N UC'!$P478)^3)*('7. INPUT O&amp;N UC'!$O478*(1+'7. INPUT O&amp;N UC'!$Q478)^3)</f>
        <v>0</v>
      </c>
      <c r="BG286" s="297">
        <f>BG$81*('7. INPUT O&amp;N UC'!$N478*(1+'7. INPUT O&amp;N UC'!$P478)^3)*('7. INPUT O&amp;N UC'!$O478*(1+'7. INPUT O&amp;N UC'!$Q478)^3)</f>
        <v>0</v>
      </c>
      <c r="BH286" s="297">
        <f>BH$81*('7. INPUT O&amp;N UC'!$N478*(1+'7. INPUT O&amp;N UC'!$P478)^4)*('7. INPUT O&amp;N UC'!$O478*(1+'7. INPUT O&amp;N UC'!$Q478)^4)</f>
        <v>0</v>
      </c>
      <c r="BI286" s="297">
        <f>BI$81*('7. INPUT O&amp;N UC'!$N478*(1+'7. INPUT O&amp;N UC'!$P478)^4)*('7. INPUT O&amp;N UC'!$O478*(1+'7. INPUT O&amp;N UC'!$Q478)^4)</f>
        <v>0</v>
      </c>
      <c r="BJ286" s="297">
        <f>BJ$81*('7. INPUT O&amp;N UC'!$N478*(1+'7. INPUT O&amp;N UC'!$P478)^4)*('7. INPUT O&amp;N UC'!$O478*(1+'7. INPUT O&amp;N UC'!$Q478)^4)</f>
        <v>0</v>
      </c>
      <c r="BK286" s="297">
        <f>BK$81*('7. INPUT O&amp;N UC'!$N478*(1+'7. INPUT O&amp;N UC'!$P478)^4)*('7. INPUT O&amp;N UC'!$O478*(1+'7. INPUT O&amp;N UC'!$Q478)^4)</f>
        <v>0</v>
      </c>
      <c r="BL286" s="297">
        <f>BL$81*('7. INPUT O&amp;N UC'!$N478*(1+'7. INPUT O&amp;N UC'!$P478)^4)*('7. INPUT O&amp;N UC'!$O478*(1+'7. INPUT O&amp;N UC'!$Q478)^4)</f>
        <v>0</v>
      </c>
      <c r="BM286" s="297">
        <f>BM$81*('7. INPUT O&amp;N UC'!$N478*(1+'7. INPUT O&amp;N UC'!$P478)^4)*('7. INPUT O&amp;N UC'!$O478*(1+'7. INPUT O&amp;N UC'!$Q478)^4)</f>
        <v>0</v>
      </c>
      <c r="BN286" s="297">
        <f>BN$81*('7. INPUT O&amp;N UC'!$N478*(1+'7. INPUT O&amp;N UC'!$P478)^4)*('7. INPUT O&amp;N UC'!$O478*(1+'7. INPUT O&amp;N UC'!$Q478)^4)</f>
        <v>0</v>
      </c>
      <c r="BO286" s="297">
        <f>BO$81*('7. INPUT O&amp;N UC'!$N478*(1+'7. INPUT O&amp;N UC'!$P478)^4)*('7. INPUT O&amp;N UC'!$O478*(1+'7. INPUT O&amp;N UC'!$Q478)^4)</f>
        <v>0</v>
      </c>
      <c r="BP286" s="297">
        <f>BP$81*('7. INPUT O&amp;N UC'!$N478*(1+'7. INPUT O&amp;N UC'!$P478)^4)*('7. INPUT O&amp;N UC'!$O478*(1+'7. INPUT O&amp;N UC'!$Q478)^4)</f>
        <v>0</v>
      </c>
      <c r="BQ286" s="297">
        <f>BQ$81*('7. INPUT O&amp;N UC'!$N478*(1+'7. INPUT O&amp;N UC'!$P478)^4)*('7. INPUT O&amp;N UC'!$O478*(1+'7. INPUT O&amp;N UC'!$Q478)^4)</f>
        <v>0</v>
      </c>
      <c r="BR286" s="297">
        <f>BR$81*('7. INPUT O&amp;N UC'!$N478*(1+'7. INPUT O&amp;N UC'!$P478)^4)*('7. INPUT O&amp;N UC'!$O478*(1+'7. INPUT O&amp;N UC'!$Q478)^4)</f>
        <v>0</v>
      </c>
      <c r="BS286" s="297">
        <f>BS$81*('7. INPUT O&amp;N UC'!$N478*(1+'7. INPUT O&amp;N UC'!$P478)^4)*('7. INPUT O&amp;N UC'!$O478*(1+'7. INPUT O&amp;N UC'!$Q478)^4)</f>
        <v>0</v>
      </c>
    </row>
    <row r="287" spans="2:71" s="80" customFormat="1" outlineLevel="2">
      <c r="B287" s="367" t="str">
        <f t="shared" si="234"/>
        <v>O&amp;N UC-7.6-Item #4</v>
      </c>
      <c r="C287" s="367" t="str">
        <f t="shared" si="234"/>
        <v>Reduction of the direct economic cost related to Violent Crime  - Aggravated assaults</v>
      </c>
      <c r="D287"/>
      <c r="E287" s="297">
        <f t="shared" si="179"/>
        <v>5920.25</v>
      </c>
      <c r="F287" s="297">
        <f t="shared" si="180"/>
        <v>1400</v>
      </c>
      <c r="G287" s="297">
        <f t="shared" si="181"/>
        <v>2205</v>
      </c>
      <c r="H287" s="297">
        <f t="shared" si="182"/>
        <v>2315.25</v>
      </c>
      <c r="I287" s="297">
        <f t="shared" si="183"/>
        <v>0</v>
      </c>
      <c r="J287" s="297">
        <f t="shared" si="184"/>
        <v>0</v>
      </c>
      <c r="K287"/>
      <c r="L287" s="297">
        <f>L$81*'7. INPUT O&amp;N UC'!$N479*'7. INPUT O&amp;N UC'!$O479</f>
        <v>0</v>
      </c>
      <c r="M287" s="297">
        <f>M$81*'7. INPUT O&amp;N UC'!$N479*'7. INPUT O&amp;N UC'!$O479</f>
        <v>0</v>
      </c>
      <c r="N287" s="297">
        <f>N$81*'7. INPUT O&amp;N UC'!$N479*'7. INPUT O&amp;N UC'!$O479</f>
        <v>0</v>
      </c>
      <c r="O287" s="297">
        <f>O$81*'7. INPUT O&amp;N UC'!$N479*'7. INPUT O&amp;N UC'!$O479</f>
        <v>0</v>
      </c>
      <c r="P287" s="297">
        <f>P$81*'7. INPUT O&amp;N UC'!$N479*'7. INPUT O&amp;N UC'!$O479</f>
        <v>175</v>
      </c>
      <c r="Q287" s="297">
        <f>Q$81*'7. INPUT O&amp;N UC'!$N479*'7. INPUT O&amp;N UC'!$O479</f>
        <v>175</v>
      </c>
      <c r="R287" s="297">
        <f>R$81*'7. INPUT O&amp;N UC'!$N479*'7. INPUT O&amp;N UC'!$O479</f>
        <v>175</v>
      </c>
      <c r="S287" s="297">
        <f>S$81*'7. INPUT O&amp;N UC'!$N479*'7. INPUT O&amp;N UC'!$O479</f>
        <v>175</v>
      </c>
      <c r="T287" s="297">
        <f>T$81*'7. INPUT O&amp;N UC'!$N479*'7. INPUT O&amp;N UC'!$O479</f>
        <v>175</v>
      </c>
      <c r="U287" s="297">
        <f>U$81*'7. INPUT O&amp;N UC'!$N479*'7. INPUT O&amp;N UC'!$O479</f>
        <v>175</v>
      </c>
      <c r="V287" s="297">
        <f>V$81*'7. INPUT O&amp;N UC'!$N479*'7. INPUT O&amp;N UC'!$O479</f>
        <v>175</v>
      </c>
      <c r="W287" s="297">
        <f>W$81*'7. INPUT O&amp;N UC'!$N479*'7. INPUT O&amp;N UC'!$O479</f>
        <v>175</v>
      </c>
      <c r="X287" s="297">
        <f>X$81*('7. INPUT O&amp;N UC'!$N479*(1+'7. INPUT O&amp;N UC'!$P479))*('7. INPUT O&amp;N UC'!$O479*(1+'7. INPUT O&amp;N UC'!$Q479))</f>
        <v>183.75</v>
      </c>
      <c r="Y287" s="297">
        <f>Y$81*('7. INPUT O&amp;N UC'!$N479*(1+'7. INPUT O&amp;N UC'!$P479))*('7. INPUT O&amp;N UC'!$O479*(1+'7. INPUT O&amp;N UC'!$Q479))</f>
        <v>183.75</v>
      </c>
      <c r="Z287" s="297">
        <f>Z$81*('7. INPUT O&amp;N UC'!$N479*(1+'7. INPUT O&amp;N UC'!$P479))*('7. INPUT O&amp;N UC'!$O479*(1+'7. INPUT O&amp;N UC'!$Q479))</f>
        <v>183.75</v>
      </c>
      <c r="AA287" s="297">
        <f>AA$81*('7. INPUT O&amp;N UC'!$N479*(1+'7. INPUT O&amp;N UC'!$P479))*('7. INPUT O&amp;N UC'!$O479*(1+'7. INPUT O&amp;N UC'!$Q479))</f>
        <v>183.75</v>
      </c>
      <c r="AB287" s="297">
        <f>AB$81*('7. INPUT O&amp;N UC'!$N479*(1+'7. INPUT O&amp;N UC'!$P479))*('7. INPUT O&amp;N UC'!$O479*(1+'7. INPUT O&amp;N UC'!$Q479))</f>
        <v>183.75</v>
      </c>
      <c r="AC287" s="297">
        <f>AC$81*('7. INPUT O&amp;N UC'!$N479*(1+'7. INPUT O&amp;N UC'!$P479))*('7. INPUT O&amp;N UC'!$O479*(1+'7. INPUT O&amp;N UC'!$Q479))</f>
        <v>183.75</v>
      </c>
      <c r="AD287" s="297">
        <f>AD$81*('7. INPUT O&amp;N UC'!$N479*(1+'7. INPUT O&amp;N UC'!$P479))*('7. INPUT O&amp;N UC'!$O479*(1+'7. INPUT O&amp;N UC'!$Q479))</f>
        <v>183.75</v>
      </c>
      <c r="AE287" s="297">
        <f>AE$81*('7. INPUT O&amp;N UC'!$N479*(1+'7. INPUT O&amp;N UC'!$P479))*('7. INPUT O&amp;N UC'!$O479*(1+'7. INPUT O&amp;N UC'!$Q479))</f>
        <v>183.75</v>
      </c>
      <c r="AF287" s="297">
        <f>AF$81*('7. INPUT O&amp;N UC'!$N479*(1+'7. INPUT O&amp;N UC'!$P479))*('7. INPUT O&amp;N UC'!$O479*(1+'7. INPUT O&amp;N UC'!$Q479))</f>
        <v>183.75</v>
      </c>
      <c r="AG287" s="297">
        <f>AG$81*('7. INPUT O&amp;N UC'!$N479*(1+'7. INPUT O&amp;N UC'!$P479))*('7. INPUT O&amp;N UC'!$O479*(1+'7. INPUT O&amp;N UC'!$Q479))</f>
        <v>183.75</v>
      </c>
      <c r="AH287" s="297">
        <f>AH$81*('7. INPUT O&amp;N UC'!$N479*(1+'7. INPUT O&amp;N UC'!$P479))*('7. INPUT O&amp;N UC'!$O479*(1+'7. INPUT O&amp;N UC'!$Q479))</f>
        <v>183.75</v>
      </c>
      <c r="AI287" s="297">
        <f>AI$81*('7. INPUT O&amp;N UC'!$N479*(1+'7. INPUT O&amp;N UC'!$P479))*('7. INPUT O&amp;N UC'!$O479*(1+'7. INPUT O&amp;N UC'!$Q479))</f>
        <v>183.75</v>
      </c>
      <c r="AJ287" s="297">
        <f>AJ$81*('7. INPUT O&amp;N UC'!$N479*(1+'7. INPUT O&amp;N UC'!$P479)^2)*('7. INPUT O&amp;N UC'!$O479*(1+'7. INPUT O&amp;N UC'!$Q479)^2)</f>
        <v>192.9375</v>
      </c>
      <c r="AK287" s="297">
        <f>AK$81*('7. INPUT O&amp;N UC'!$N479*(1+'7. INPUT O&amp;N UC'!$P479)^2)*('7. INPUT O&amp;N UC'!$O479*(1+'7. INPUT O&amp;N UC'!$Q479)^2)</f>
        <v>192.9375</v>
      </c>
      <c r="AL287" s="297">
        <f>AL$81*('7. INPUT O&amp;N UC'!$N479*(1+'7. INPUT O&amp;N UC'!$P479)^2)*('7. INPUT O&amp;N UC'!$O479*(1+'7. INPUT O&amp;N UC'!$Q479)^2)</f>
        <v>192.9375</v>
      </c>
      <c r="AM287" s="297">
        <f>AM$81*('7. INPUT O&amp;N UC'!$N479*(1+'7. INPUT O&amp;N UC'!$P479)^2)*('7. INPUT O&amp;N UC'!$O479*(1+'7. INPUT O&amp;N UC'!$Q479)^2)</f>
        <v>192.9375</v>
      </c>
      <c r="AN287" s="297">
        <f>AN$81*('7. INPUT O&amp;N UC'!$N479*(1+'7. INPUT O&amp;N UC'!$P479)^2)*('7. INPUT O&amp;N UC'!$O479*(1+'7. INPUT O&amp;N UC'!$Q479)^2)</f>
        <v>192.9375</v>
      </c>
      <c r="AO287" s="297">
        <f>AO$81*('7. INPUT O&amp;N UC'!$N479*(1+'7. INPUT O&amp;N UC'!$P479)^2)*('7. INPUT O&amp;N UC'!$O479*(1+'7. INPUT O&amp;N UC'!$Q479)^2)</f>
        <v>192.9375</v>
      </c>
      <c r="AP287" s="297">
        <f>AP$81*('7. INPUT O&amp;N UC'!$N479*(1+'7. INPUT O&amp;N UC'!$P479)^2)*('7. INPUT O&amp;N UC'!$O479*(1+'7. INPUT O&amp;N UC'!$Q479)^2)</f>
        <v>192.9375</v>
      </c>
      <c r="AQ287" s="297">
        <f>AQ$81*('7. INPUT O&amp;N UC'!$N479*(1+'7. INPUT O&amp;N UC'!$P479)^2)*('7. INPUT O&amp;N UC'!$O479*(1+'7. INPUT O&amp;N UC'!$Q479)^2)</f>
        <v>192.9375</v>
      </c>
      <c r="AR287" s="297">
        <f>AR$81*('7. INPUT O&amp;N UC'!$N479*(1+'7. INPUT O&amp;N UC'!$P479)^2)*('7. INPUT O&amp;N UC'!$O479*(1+'7. INPUT O&amp;N UC'!$Q479)^2)</f>
        <v>192.9375</v>
      </c>
      <c r="AS287" s="297">
        <f>AS$81*('7. INPUT O&amp;N UC'!$N479*(1+'7. INPUT O&amp;N UC'!$P479)^2)*('7. INPUT O&amp;N UC'!$O479*(1+'7. INPUT O&amp;N UC'!$Q479)^2)</f>
        <v>192.9375</v>
      </c>
      <c r="AT287" s="297">
        <f>AT$81*('7. INPUT O&amp;N UC'!$N479*(1+'7. INPUT O&amp;N UC'!$P479)^2)*('7. INPUT O&amp;N UC'!$O479*(1+'7. INPUT O&amp;N UC'!$Q479)^2)</f>
        <v>192.9375</v>
      </c>
      <c r="AU287" s="297">
        <f>AU$81*('7. INPUT O&amp;N UC'!$N479*(1+'7. INPUT O&amp;N UC'!$P479)^2)*('7. INPUT O&amp;N UC'!$O479*(1+'7. INPUT O&amp;N UC'!$Q479)^2)</f>
        <v>192.9375</v>
      </c>
      <c r="AV287" s="297">
        <f>AV$81*('7. INPUT O&amp;N UC'!$N479*(1+'7. INPUT O&amp;N UC'!$P479)^3)*('7. INPUT O&amp;N UC'!$O479*(1+'7. INPUT O&amp;N UC'!$Q479)^3)</f>
        <v>0</v>
      </c>
      <c r="AW287" s="297">
        <f>AW$81*('7. INPUT O&amp;N UC'!$N479*(1+'7. INPUT O&amp;N UC'!$P479)^3)*('7. INPUT O&amp;N UC'!$O479*(1+'7. INPUT O&amp;N UC'!$Q479)^3)</f>
        <v>0</v>
      </c>
      <c r="AX287" s="297">
        <f>AX$81*('7. INPUT O&amp;N UC'!$N479*(1+'7. INPUT O&amp;N UC'!$P479)^3)*('7. INPUT O&amp;N UC'!$O479*(1+'7. INPUT O&amp;N UC'!$Q479)^3)</f>
        <v>0</v>
      </c>
      <c r="AY287" s="297">
        <f>AY$81*('7. INPUT O&amp;N UC'!$N479*(1+'7. INPUT O&amp;N UC'!$P479)^3)*('7. INPUT O&amp;N UC'!$O479*(1+'7. INPUT O&amp;N UC'!$Q479)^3)</f>
        <v>0</v>
      </c>
      <c r="AZ287" s="297">
        <f>AZ$81*('7. INPUT O&amp;N UC'!$N479*(1+'7. INPUT O&amp;N UC'!$P479)^3)*('7. INPUT O&amp;N UC'!$O479*(1+'7. INPUT O&amp;N UC'!$Q479)^3)</f>
        <v>0</v>
      </c>
      <c r="BA287" s="297">
        <f>BA$81*('7. INPUT O&amp;N UC'!$N479*(1+'7. INPUT O&amp;N UC'!$P479)^3)*('7. INPUT O&amp;N UC'!$O479*(1+'7. INPUT O&amp;N UC'!$Q479)^3)</f>
        <v>0</v>
      </c>
      <c r="BB287" s="297">
        <f>BB$81*('7. INPUT O&amp;N UC'!$N479*(1+'7. INPUT O&amp;N UC'!$P479)^3)*('7. INPUT O&amp;N UC'!$O479*(1+'7. INPUT O&amp;N UC'!$Q479)^3)</f>
        <v>0</v>
      </c>
      <c r="BC287" s="297">
        <f>BC$81*('7. INPUT O&amp;N UC'!$N479*(1+'7. INPUT O&amp;N UC'!$P479)^3)*('7. INPUT O&amp;N UC'!$O479*(1+'7. INPUT O&amp;N UC'!$Q479)^3)</f>
        <v>0</v>
      </c>
      <c r="BD287" s="297">
        <f>BD$81*('7. INPUT O&amp;N UC'!$N479*(1+'7. INPUT O&amp;N UC'!$P479)^3)*('7. INPUT O&amp;N UC'!$O479*(1+'7. INPUT O&amp;N UC'!$Q479)^3)</f>
        <v>0</v>
      </c>
      <c r="BE287" s="297">
        <f>BE$81*('7. INPUT O&amp;N UC'!$N479*(1+'7. INPUT O&amp;N UC'!$P479)^3)*('7. INPUT O&amp;N UC'!$O479*(1+'7. INPUT O&amp;N UC'!$Q479)^3)</f>
        <v>0</v>
      </c>
      <c r="BF287" s="297">
        <f>BF$81*('7. INPUT O&amp;N UC'!$N479*(1+'7. INPUT O&amp;N UC'!$P479)^3)*('7. INPUT O&amp;N UC'!$O479*(1+'7. INPUT O&amp;N UC'!$Q479)^3)</f>
        <v>0</v>
      </c>
      <c r="BG287" s="297">
        <f>BG$81*('7. INPUT O&amp;N UC'!$N479*(1+'7. INPUT O&amp;N UC'!$P479)^3)*('7. INPUT O&amp;N UC'!$O479*(1+'7. INPUT O&amp;N UC'!$Q479)^3)</f>
        <v>0</v>
      </c>
      <c r="BH287" s="297">
        <f>BH$81*('7. INPUT O&amp;N UC'!$N479*(1+'7. INPUT O&amp;N UC'!$P479)^4)*('7. INPUT O&amp;N UC'!$O479*(1+'7. INPUT O&amp;N UC'!$Q479)^4)</f>
        <v>0</v>
      </c>
      <c r="BI287" s="297">
        <f>BI$81*('7. INPUT O&amp;N UC'!$N479*(1+'7. INPUT O&amp;N UC'!$P479)^4)*('7. INPUT O&amp;N UC'!$O479*(1+'7. INPUT O&amp;N UC'!$Q479)^4)</f>
        <v>0</v>
      </c>
      <c r="BJ287" s="297">
        <f>BJ$81*('7. INPUT O&amp;N UC'!$N479*(1+'7. INPUT O&amp;N UC'!$P479)^4)*('7. INPUT O&amp;N UC'!$O479*(1+'7. INPUT O&amp;N UC'!$Q479)^4)</f>
        <v>0</v>
      </c>
      <c r="BK287" s="297">
        <f>BK$81*('7. INPUT O&amp;N UC'!$N479*(1+'7. INPUT O&amp;N UC'!$P479)^4)*('7. INPUT O&amp;N UC'!$O479*(1+'7. INPUT O&amp;N UC'!$Q479)^4)</f>
        <v>0</v>
      </c>
      <c r="BL287" s="297">
        <f>BL$81*('7. INPUT O&amp;N UC'!$N479*(1+'7. INPUT O&amp;N UC'!$P479)^4)*('7. INPUT O&amp;N UC'!$O479*(1+'7. INPUT O&amp;N UC'!$Q479)^4)</f>
        <v>0</v>
      </c>
      <c r="BM287" s="297">
        <f>BM$81*('7. INPUT O&amp;N UC'!$N479*(1+'7. INPUT O&amp;N UC'!$P479)^4)*('7. INPUT O&amp;N UC'!$O479*(1+'7. INPUT O&amp;N UC'!$Q479)^4)</f>
        <v>0</v>
      </c>
      <c r="BN287" s="297">
        <f>BN$81*('7. INPUT O&amp;N UC'!$N479*(1+'7. INPUT O&amp;N UC'!$P479)^4)*('7. INPUT O&amp;N UC'!$O479*(1+'7. INPUT O&amp;N UC'!$Q479)^4)</f>
        <v>0</v>
      </c>
      <c r="BO287" s="297">
        <f>BO$81*('7. INPUT O&amp;N UC'!$N479*(1+'7. INPUT O&amp;N UC'!$P479)^4)*('7. INPUT O&amp;N UC'!$O479*(1+'7. INPUT O&amp;N UC'!$Q479)^4)</f>
        <v>0</v>
      </c>
      <c r="BP287" s="297">
        <f>BP$81*('7. INPUT O&amp;N UC'!$N479*(1+'7. INPUT O&amp;N UC'!$P479)^4)*('7. INPUT O&amp;N UC'!$O479*(1+'7. INPUT O&amp;N UC'!$Q479)^4)</f>
        <v>0</v>
      </c>
      <c r="BQ287" s="297">
        <f>BQ$81*('7. INPUT O&amp;N UC'!$N479*(1+'7. INPUT O&amp;N UC'!$P479)^4)*('7. INPUT O&amp;N UC'!$O479*(1+'7. INPUT O&amp;N UC'!$Q479)^4)</f>
        <v>0</v>
      </c>
      <c r="BR287" s="297">
        <f>BR$81*('7. INPUT O&amp;N UC'!$N479*(1+'7. INPUT O&amp;N UC'!$P479)^4)*('7. INPUT O&amp;N UC'!$O479*(1+'7. INPUT O&amp;N UC'!$Q479)^4)</f>
        <v>0</v>
      </c>
      <c r="BS287" s="297">
        <f>BS$81*('7. INPUT O&amp;N UC'!$N479*(1+'7. INPUT O&amp;N UC'!$P479)^4)*('7. INPUT O&amp;N UC'!$O479*(1+'7. INPUT O&amp;N UC'!$Q479)^4)</f>
        <v>0</v>
      </c>
    </row>
    <row r="288" spans="2:71" s="80" customFormat="1" outlineLevel="2">
      <c r="B288" s="367" t="str">
        <f t="shared" si="234"/>
        <v>O&amp;N UC-7.6-Item #5</v>
      </c>
      <c r="C288" s="367">
        <f t="shared" si="234"/>
        <v>0</v>
      </c>
      <c r="D288"/>
      <c r="E288" s="297">
        <f t="shared" si="179"/>
        <v>0</v>
      </c>
      <c r="F288" s="297">
        <f t="shared" si="180"/>
        <v>0</v>
      </c>
      <c r="G288" s="297">
        <f t="shared" si="181"/>
        <v>0</v>
      </c>
      <c r="H288" s="297">
        <f t="shared" si="182"/>
        <v>0</v>
      </c>
      <c r="I288" s="297">
        <f t="shared" si="183"/>
        <v>0</v>
      </c>
      <c r="J288" s="297">
        <f t="shared" si="184"/>
        <v>0</v>
      </c>
      <c r="K288"/>
      <c r="L288" s="297">
        <f>L$81*'7. INPUT O&amp;N UC'!$N480*'7. INPUT O&amp;N UC'!$O480</f>
        <v>0</v>
      </c>
      <c r="M288" s="297">
        <f>M$81*'7. INPUT O&amp;N UC'!$N480*'7. INPUT O&amp;N UC'!$O480</f>
        <v>0</v>
      </c>
      <c r="N288" s="297">
        <f>N$81*'7. INPUT O&amp;N UC'!$N480*'7. INPUT O&amp;N UC'!$O480</f>
        <v>0</v>
      </c>
      <c r="O288" s="297">
        <f>O$81*'7. INPUT O&amp;N UC'!$N480*'7. INPUT O&amp;N UC'!$O480</f>
        <v>0</v>
      </c>
      <c r="P288" s="297">
        <f>P$81*'7. INPUT O&amp;N UC'!$N480*'7. INPUT O&amp;N UC'!$O480</f>
        <v>0</v>
      </c>
      <c r="Q288" s="297">
        <f>Q$81*'7. INPUT O&amp;N UC'!$N480*'7. INPUT O&amp;N UC'!$O480</f>
        <v>0</v>
      </c>
      <c r="R288" s="297">
        <f>R$81*'7. INPUT O&amp;N UC'!$N480*'7. INPUT O&amp;N UC'!$O480</f>
        <v>0</v>
      </c>
      <c r="S288" s="297">
        <f>S$81*'7. INPUT O&amp;N UC'!$N480*'7. INPUT O&amp;N UC'!$O480</f>
        <v>0</v>
      </c>
      <c r="T288" s="297">
        <f>T$81*'7. INPUT O&amp;N UC'!$N480*'7. INPUT O&amp;N UC'!$O480</f>
        <v>0</v>
      </c>
      <c r="U288" s="297">
        <f>U$81*'7. INPUT O&amp;N UC'!$N480*'7. INPUT O&amp;N UC'!$O480</f>
        <v>0</v>
      </c>
      <c r="V288" s="297">
        <f>V$81*'7. INPUT O&amp;N UC'!$N480*'7. INPUT O&amp;N UC'!$O480</f>
        <v>0</v>
      </c>
      <c r="W288" s="297">
        <f>W$81*'7. INPUT O&amp;N UC'!$N480*'7. INPUT O&amp;N UC'!$O480</f>
        <v>0</v>
      </c>
      <c r="X288" s="297">
        <f>X$81*('7. INPUT O&amp;N UC'!$N480*(1+'7. INPUT O&amp;N UC'!$P480))*('7. INPUT O&amp;N UC'!$O480*(1+'7. INPUT O&amp;N UC'!$Q480))</f>
        <v>0</v>
      </c>
      <c r="Y288" s="297">
        <f>Y$81*('7. INPUT O&amp;N UC'!$N480*(1+'7. INPUT O&amp;N UC'!$P480))*('7. INPUT O&amp;N UC'!$O480*(1+'7. INPUT O&amp;N UC'!$Q480))</f>
        <v>0</v>
      </c>
      <c r="Z288" s="297">
        <f>Z$81*('7. INPUT O&amp;N UC'!$N480*(1+'7. INPUT O&amp;N UC'!$P480))*('7. INPUT O&amp;N UC'!$O480*(1+'7. INPUT O&amp;N UC'!$Q480))</f>
        <v>0</v>
      </c>
      <c r="AA288" s="297">
        <f>AA$81*('7. INPUT O&amp;N UC'!$N480*(1+'7. INPUT O&amp;N UC'!$P480))*('7. INPUT O&amp;N UC'!$O480*(1+'7. INPUT O&amp;N UC'!$Q480))</f>
        <v>0</v>
      </c>
      <c r="AB288" s="297">
        <f>AB$81*('7. INPUT O&amp;N UC'!$N480*(1+'7. INPUT O&amp;N UC'!$P480))*('7. INPUT O&amp;N UC'!$O480*(1+'7. INPUT O&amp;N UC'!$Q480))</f>
        <v>0</v>
      </c>
      <c r="AC288" s="297">
        <f>AC$81*('7. INPUT O&amp;N UC'!$N480*(1+'7. INPUT O&amp;N UC'!$P480))*('7. INPUT O&amp;N UC'!$O480*(1+'7. INPUT O&amp;N UC'!$Q480))</f>
        <v>0</v>
      </c>
      <c r="AD288" s="297">
        <f>AD$81*('7. INPUT O&amp;N UC'!$N480*(1+'7. INPUT O&amp;N UC'!$P480))*('7. INPUT O&amp;N UC'!$O480*(1+'7. INPUT O&amp;N UC'!$Q480))</f>
        <v>0</v>
      </c>
      <c r="AE288" s="297">
        <f>AE$81*('7. INPUT O&amp;N UC'!$N480*(1+'7. INPUT O&amp;N UC'!$P480))*('7. INPUT O&amp;N UC'!$O480*(1+'7. INPUT O&amp;N UC'!$Q480))</f>
        <v>0</v>
      </c>
      <c r="AF288" s="297">
        <f>AF$81*('7. INPUT O&amp;N UC'!$N480*(1+'7. INPUT O&amp;N UC'!$P480))*('7. INPUT O&amp;N UC'!$O480*(1+'7. INPUT O&amp;N UC'!$Q480))</f>
        <v>0</v>
      </c>
      <c r="AG288" s="297">
        <f>AG$81*('7. INPUT O&amp;N UC'!$N480*(1+'7. INPUT O&amp;N UC'!$P480))*('7. INPUT O&amp;N UC'!$O480*(1+'7. INPUT O&amp;N UC'!$Q480))</f>
        <v>0</v>
      </c>
      <c r="AH288" s="297">
        <f>AH$81*('7. INPUT O&amp;N UC'!$N480*(1+'7. INPUT O&amp;N UC'!$P480))*('7. INPUT O&amp;N UC'!$O480*(1+'7. INPUT O&amp;N UC'!$Q480))</f>
        <v>0</v>
      </c>
      <c r="AI288" s="297">
        <f>AI$81*('7. INPUT O&amp;N UC'!$N480*(1+'7. INPUT O&amp;N UC'!$P480))*('7. INPUT O&amp;N UC'!$O480*(1+'7. INPUT O&amp;N UC'!$Q480))</f>
        <v>0</v>
      </c>
      <c r="AJ288" s="297">
        <f>AJ$81*('7. INPUT O&amp;N UC'!$N480*(1+'7. INPUT O&amp;N UC'!$P480)^2)*('7. INPUT O&amp;N UC'!$O480*(1+'7. INPUT O&amp;N UC'!$Q480)^2)</f>
        <v>0</v>
      </c>
      <c r="AK288" s="297">
        <f>AK$81*('7. INPUT O&amp;N UC'!$N480*(1+'7. INPUT O&amp;N UC'!$P480)^2)*('7. INPUT O&amp;N UC'!$O480*(1+'7. INPUT O&amp;N UC'!$Q480)^2)</f>
        <v>0</v>
      </c>
      <c r="AL288" s="297">
        <f>AL$81*('7. INPUT O&amp;N UC'!$N480*(1+'7. INPUT O&amp;N UC'!$P480)^2)*('7. INPUT O&amp;N UC'!$O480*(1+'7. INPUT O&amp;N UC'!$Q480)^2)</f>
        <v>0</v>
      </c>
      <c r="AM288" s="297">
        <f>AM$81*('7. INPUT O&amp;N UC'!$N480*(1+'7. INPUT O&amp;N UC'!$P480)^2)*('7. INPUT O&amp;N UC'!$O480*(1+'7. INPUT O&amp;N UC'!$Q480)^2)</f>
        <v>0</v>
      </c>
      <c r="AN288" s="297">
        <f>AN$81*('7. INPUT O&amp;N UC'!$N480*(1+'7. INPUT O&amp;N UC'!$P480)^2)*('7. INPUT O&amp;N UC'!$O480*(1+'7. INPUT O&amp;N UC'!$Q480)^2)</f>
        <v>0</v>
      </c>
      <c r="AO288" s="297">
        <f>AO$81*('7. INPUT O&amp;N UC'!$N480*(1+'7. INPUT O&amp;N UC'!$P480)^2)*('7. INPUT O&amp;N UC'!$O480*(1+'7. INPUT O&amp;N UC'!$Q480)^2)</f>
        <v>0</v>
      </c>
      <c r="AP288" s="297">
        <f>AP$81*('7. INPUT O&amp;N UC'!$N480*(1+'7. INPUT O&amp;N UC'!$P480)^2)*('7. INPUT O&amp;N UC'!$O480*(1+'7. INPUT O&amp;N UC'!$Q480)^2)</f>
        <v>0</v>
      </c>
      <c r="AQ288" s="297">
        <f>AQ$81*('7. INPUT O&amp;N UC'!$N480*(1+'7. INPUT O&amp;N UC'!$P480)^2)*('7. INPUT O&amp;N UC'!$O480*(1+'7. INPUT O&amp;N UC'!$Q480)^2)</f>
        <v>0</v>
      </c>
      <c r="AR288" s="297">
        <f>AR$81*('7. INPUT O&amp;N UC'!$N480*(1+'7. INPUT O&amp;N UC'!$P480)^2)*('7. INPUT O&amp;N UC'!$O480*(1+'7. INPUT O&amp;N UC'!$Q480)^2)</f>
        <v>0</v>
      </c>
      <c r="AS288" s="297">
        <f>AS$81*('7. INPUT O&amp;N UC'!$N480*(1+'7. INPUT O&amp;N UC'!$P480)^2)*('7. INPUT O&amp;N UC'!$O480*(1+'7. INPUT O&amp;N UC'!$Q480)^2)</f>
        <v>0</v>
      </c>
      <c r="AT288" s="297">
        <f>AT$81*('7. INPUT O&amp;N UC'!$N480*(1+'7. INPUT O&amp;N UC'!$P480)^2)*('7. INPUT O&amp;N UC'!$O480*(1+'7. INPUT O&amp;N UC'!$Q480)^2)</f>
        <v>0</v>
      </c>
      <c r="AU288" s="297">
        <f>AU$81*('7. INPUT O&amp;N UC'!$N480*(1+'7. INPUT O&amp;N UC'!$P480)^2)*('7. INPUT O&amp;N UC'!$O480*(1+'7. INPUT O&amp;N UC'!$Q480)^2)</f>
        <v>0</v>
      </c>
      <c r="AV288" s="297">
        <f>AV$81*('7. INPUT O&amp;N UC'!$N480*(1+'7. INPUT O&amp;N UC'!$P480)^3)*('7. INPUT O&amp;N UC'!$O480*(1+'7. INPUT O&amp;N UC'!$Q480)^3)</f>
        <v>0</v>
      </c>
      <c r="AW288" s="297">
        <f>AW$81*('7. INPUT O&amp;N UC'!$N480*(1+'7. INPUT O&amp;N UC'!$P480)^3)*('7. INPUT O&amp;N UC'!$O480*(1+'7. INPUT O&amp;N UC'!$Q480)^3)</f>
        <v>0</v>
      </c>
      <c r="AX288" s="297">
        <f>AX$81*('7. INPUT O&amp;N UC'!$N480*(1+'7. INPUT O&amp;N UC'!$P480)^3)*('7. INPUT O&amp;N UC'!$O480*(1+'7. INPUT O&amp;N UC'!$Q480)^3)</f>
        <v>0</v>
      </c>
      <c r="AY288" s="297">
        <f>AY$81*('7. INPUT O&amp;N UC'!$N480*(1+'7. INPUT O&amp;N UC'!$P480)^3)*('7. INPUT O&amp;N UC'!$O480*(1+'7. INPUT O&amp;N UC'!$Q480)^3)</f>
        <v>0</v>
      </c>
      <c r="AZ288" s="297">
        <f>AZ$81*('7. INPUT O&amp;N UC'!$N480*(1+'7. INPUT O&amp;N UC'!$P480)^3)*('7. INPUT O&amp;N UC'!$O480*(1+'7. INPUT O&amp;N UC'!$Q480)^3)</f>
        <v>0</v>
      </c>
      <c r="BA288" s="297">
        <f>BA$81*('7. INPUT O&amp;N UC'!$N480*(1+'7. INPUT O&amp;N UC'!$P480)^3)*('7. INPUT O&amp;N UC'!$O480*(1+'7. INPUT O&amp;N UC'!$Q480)^3)</f>
        <v>0</v>
      </c>
      <c r="BB288" s="297">
        <f>BB$81*('7. INPUT O&amp;N UC'!$N480*(1+'7. INPUT O&amp;N UC'!$P480)^3)*('7. INPUT O&amp;N UC'!$O480*(1+'7. INPUT O&amp;N UC'!$Q480)^3)</f>
        <v>0</v>
      </c>
      <c r="BC288" s="297">
        <f>BC$81*('7. INPUT O&amp;N UC'!$N480*(1+'7. INPUT O&amp;N UC'!$P480)^3)*('7. INPUT O&amp;N UC'!$O480*(1+'7. INPUT O&amp;N UC'!$Q480)^3)</f>
        <v>0</v>
      </c>
      <c r="BD288" s="297">
        <f>BD$81*('7. INPUT O&amp;N UC'!$N480*(1+'7. INPUT O&amp;N UC'!$P480)^3)*('7. INPUT O&amp;N UC'!$O480*(1+'7. INPUT O&amp;N UC'!$Q480)^3)</f>
        <v>0</v>
      </c>
      <c r="BE288" s="297">
        <f>BE$81*('7. INPUT O&amp;N UC'!$N480*(1+'7. INPUT O&amp;N UC'!$P480)^3)*('7. INPUT O&amp;N UC'!$O480*(1+'7. INPUT O&amp;N UC'!$Q480)^3)</f>
        <v>0</v>
      </c>
      <c r="BF288" s="297">
        <f>BF$81*('7. INPUT O&amp;N UC'!$N480*(1+'7. INPUT O&amp;N UC'!$P480)^3)*('7. INPUT O&amp;N UC'!$O480*(1+'7. INPUT O&amp;N UC'!$Q480)^3)</f>
        <v>0</v>
      </c>
      <c r="BG288" s="297">
        <f>BG$81*('7. INPUT O&amp;N UC'!$N480*(1+'7. INPUT O&amp;N UC'!$P480)^3)*('7. INPUT O&amp;N UC'!$O480*(1+'7. INPUT O&amp;N UC'!$Q480)^3)</f>
        <v>0</v>
      </c>
      <c r="BH288" s="297">
        <f>BH$81*('7. INPUT O&amp;N UC'!$N480*(1+'7. INPUT O&amp;N UC'!$P480)^4)*('7. INPUT O&amp;N UC'!$O480*(1+'7. INPUT O&amp;N UC'!$Q480)^4)</f>
        <v>0</v>
      </c>
      <c r="BI288" s="297">
        <f>BI$81*('7. INPUT O&amp;N UC'!$N480*(1+'7. INPUT O&amp;N UC'!$P480)^4)*('7. INPUT O&amp;N UC'!$O480*(1+'7. INPUT O&amp;N UC'!$Q480)^4)</f>
        <v>0</v>
      </c>
      <c r="BJ288" s="297">
        <f>BJ$81*('7. INPUT O&amp;N UC'!$N480*(1+'7. INPUT O&amp;N UC'!$P480)^4)*('7. INPUT O&amp;N UC'!$O480*(1+'7. INPUT O&amp;N UC'!$Q480)^4)</f>
        <v>0</v>
      </c>
      <c r="BK288" s="297">
        <f>BK$81*('7. INPUT O&amp;N UC'!$N480*(1+'7. INPUT O&amp;N UC'!$P480)^4)*('7. INPUT O&amp;N UC'!$O480*(1+'7. INPUT O&amp;N UC'!$Q480)^4)</f>
        <v>0</v>
      </c>
      <c r="BL288" s="297">
        <f>BL$81*('7. INPUT O&amp;N UC'!$N480*(1+'7. INPUT O&amp;N UC'!$P480)^4)*('7. INPUT O&amp;N UC'!$O480*(1+'7. INPUT O&amp;N UC'!$Q480)^4)</f>
        <v>0</v>
      </c>
      <c r="BM288" s="297">
        <f>BM$81*('7. INPUT O&amp;N UC'!$N480*(1+'7. INPUT O&amp;N UC'!$P480)^4)*('7. INPUT O&amp;N UC'!$O480*(1+'7. INPUT O&amp;N UC'!$Q480)^4)</f>
        <v>0</v>
      </c>
      <c r="BN288" s="297">
        <f>BN$81*('7. INPUT O&amp;N UC'!$N480*(1+'7. INPUT O&amp;N UC'!$P480)^4)*('7. INPUT O&amp;N UC'!$O480*(1+'7. INPUT O&amp;N UC'!$Q480)^4)</f>
        <v>0</v>
      </c>
      <c r="BO288" s="297">
        <f>BO$81*('7. INPUT O&amp;N UC'!$N480*(1+'7. INPUT O&amp;N UC'!$P480)^4)*('7. INPUT O&amp;N UC'!$O480*(1+'7. INPUT O&amp;N UC'!$Q480)^4)</f>
        <v>0</v>
      </c>
      <c r="BP288" s="297">
        <f>BP$81*('7. INPUT O&amp;N UC'!$N480*(1+'7. INPUT O&amp;N UC'!$P480)^4)*('7. INPUT O&amp;N UC'!$O480*(1+'7. INPUT O&amp;N UC'!$Q480)^4)</f>
        <v>0</v>
      </c>
      <c r="BQ288" s="297">
        <f>BQ$81*('7. INPUT O&amp;N UC'!$N480*(1+'7. INPUT O&amp;N UC'!$P480)^4)*('7. INPUT O&amp;N UC'!$O480*(1+'7. INPUT O&amp;N UC'!$Q480)^4)</f>
        <v>0</v>
      </c>
      <c r="BR288" s="297">
        <f>BR$81*('7. INPUT O&amp;N UC'!$N480*(1+'7. INPUT O&amp;N UC'!$P480)^4)*('7. INPUT O&amp;N UC'!$O480*(1+'7. INPUT O&amp;N UC'!$Q480)^4)</f>
        <v>0</v>
      </c>
      <c r="BS288" s="297">
        <f>BS$81*('7. INPUT O&amp;N UC'!$N480*(1+'7. INPUT O&amp;N UC'!$P480)^4)*('7. INPUT O&amp;N UC'!$O480*(1+'7. INPUT O&amp;N UC'!$Q480)^4)</f>
        <v>0</v>
      </c>
    </row>
    <row r="289" spans="2:71" s="80" customFormat="1" outlineLevel="2">
      <c r="B289" s="367" t="str">
        <f t="shared" si="234"/>
        <v>O&amp;N UC-7.6-Item #6</v>
      </c>
      <c r="C289" s="367">
        <f t="shared" si="234"/>
        <v>0</v>
      </c>
      <c r="D289"/>
      <c r="E289" s="297">
        <f t="shared" si="179"/>
        <v>0</v>
      </c>
      <c r="F289" s="297">
        <f t="shared" si="180"/>
        <v>0</v>
      </c>
      <c r="G289" s="297">
        <f t="shared" si="181"/>
        <v>0</v>
      </c>
      <c r="H289" s="297">
        <f t="shared" si="182"/>
        <v>0</v>
      </c>
      <c r="I289" s="297">
        <f t="shared" si="183"/>
        <v>0</v>
      </c>
      <c r="J289" s="297">
        <f t="shared" si="184"/>
        <v>0</v>
      </c>
      <c r="K289"/>
      <c r="L289" s="297">
        <f>L$81*'7. INPUT O&amp;N UC'!$N481*'7. INPUT O&amp;N UC'!$O481</f>
        <v>0</v>
      </c>
      <c r="M289" s="297">
        <f>M$81*'7. INPUT O&amp;N UC'!$N481*'7. INPUT O&amp;N UC'!$O481</f>
        <v>0</v>
      </c>
      <c r="N289" s="297">
        <f>N$81*'7. INPUT O&amp;N UC'!$N481*'7. INPUT O&amp;N UC'!$O481</f>
        <v>0</v>
      </c>
      <c r="O289" s="297">
        <f>O$81*'7. INPUT O&amp;N UC'!$N481*'7. INPUT O&amp;N UC'!$O481</f>
        <v>0</v>
      </c>
      <c r="P289" s="297">
        <f>P$81*'7. INPUT O&amp;N UC'!$N481*'7. INPUT O&amp;N UC'!$O481</f>
        <v>0</v>
      </c>
      <c r="Q289" s="297">
        <f>Q$81*'7. INPUT O&amp;N UC'!$N481*'7. INPUT O&amp;N UC'!$O481</f>
        <v>0</v>
      </c>
      <c r="R289" s="297">
        <f>R$81*'7. INPUT O&amp;N UC'!$N481*'7. INPUT O&amp;N UC'!$O481</f>
        <v>0</v>
      </c>
      <c r="S289" s="297">
        <f>S$81*'7. INPUT O&amp;N UC'!$N481*'7. INPUT O&amp;N UC'!$O481</f>
        <v>0</v>
      </c>
      <c r="T289" s="297">
        <f>T$81*'7. INPUT O&amp;N UC'!$N481*'7. INPUT O&amp;N UC'!$O481</f>
        <v>0</v>
      </c>
      <c r="U289" s="297">
        <f>U$81*'7. INPUT O&amp;N UC'!$N481*'7. INPUT O&amp;N UC'!$O481</f>
        <v>0</v>
      </c>
      <c r="V289" s="297">
        <f>V$81*'7. INPUT O&amp;N UC'!$N481*'7. INPUT O&amp;N UC'!$O481</f>
        <v>0</v>
      </c>
      <c r="W289" s="297">
        <f>W$81*'7. INPUT O&amp;N UC'!$N481*'7. INPUT O&amp;N UC'!$O481</f>
        <v>0</v>
      </c>
      <c r="X289" s="297">
        <f>X$81*('7. INPUT O&amp;N UC'!$N481*(1+'7. INPUT O&amp;N UC'!$P481))*('7. INPUT O&amp;N UC'!$O481*(1+'7. INPUT O&amp;N UC'!$Q481))</f>
        <v>0</v>
      </c>
      <c r="Y289" s="297">
        <f>Y$81*('7. INPUT O&amp;N UC'!$N481*(1+'7. INPUT O&amp;N UC'!$P481))*('7. INPUT O&amp;N UC'!$O481*(1+'7. INPUT O&amp;N UC'!$Q481))</f>
        <v>0</v>
      </c>
      <c r="Z289" s="297">
        <f>Z$81*('7. INPUT O&amp;N UC'!$N481*(1+'7. INPUT O&amp;N UC'!$P481))*('7. INPUT O&amp;N UC'!$O481*(1+'7. INPUT O&amp;N UC'!$Q481))</f>
        <v>0</v>
      </c>
      <c r="AA289" s="297">
        <f>AA$81*('7. INPUT O&amp;N UC'!$N481*(1+'7. INPUT O&amp;N UC'!$P481))*('7. INPUT O&amp;N UC'!$O481*(1+'7. INPUT O&amp;N UC'!$Q481))</f>
        <v>0</v>
      </c>
      <c r="AB289" s="297">
        <f>AB$81*('7. INPUT O&amp;N UC'!$N481*(1+'7. INPUT O&amp;N UC'!$P481))*('7. INPUT O&amp;N UC'!$O481*(1+'7. INPUT O&amp;N UC'!$Q481))</f>
        <v>0</v>
      </c>
      <c r="AC289" s="297">
        <f>AC$81*('7. INPUT O&amp;N UC'!$N481*(1+'7. INPUT O&amp;N UC'!$P481))*('7. INPUT O&amp;N UC'!$O481*(1+'7. INPUT O&amp;N UC'!$Q481))</f>
        <v>0</v>
      </c>
      <c r="AD289" s="297">
        <f>AD$81*('7. INPUT O&amp;N UC'!$N481*(1+'7. INPUT O&amp;N UC'!$P481))*('7. INPUT O&amp;N UC'!$O481*(1+'7. INPUT O&amp;N UC'!$Q481))</f>
        <v>0</v>
      </c>
      <c r="AE289" s="297">
        <f>AE$81*('7. INPUT O&amp;N UC'!$N481*(1+'7. INPUT O&amp;N UC'!$P481))*('7. INPUT O&amp;N UC'!$O481*(1+'7. INPUT O&amp;N UC'!$Q481))</f>
        <v>0</v>
      </c>
      <c r="AF289" s="297">
        <f>AF$81*('7. INPUT O&amp;N UC'!$N481*(1+'7. INPUT O&amp;N UC'!$P481))*('7. INPUT O&amp;N UC'!$O481*(1+'7. INPUT O&amp;N UC'!$Q481))</f>
        <v>0</v>
      </c>
      <c r="AG289" s="297">
        <f>AG$81*('7. INPUT O&amp;N UC'!$N481*(1+'7. INPUT O&amp;N UC'!$P481))*('7. INPUT O&amp;N UC'!$O481*(1+'7. INPUT O&amp;N UC'!$Q481))</f>
        <v>0</v>
      </c>
      <c r="AH289" s="297">
        <f>AH$81*('7. INPUT O&amp;N UC'!$N481*(1+'7. INPUT O&amp;N UC'!$P481))*('7. INPUT O&amp;N UC'!$O481*(1+'7. INPUT O&amp;N UC'!$Q481))</f>
        <v>0</v>
      </c>
      <c r="AI289" s="297">
        <f>AI$81*('7. INPUT O&amp;N UC'!$N481*(1+'7. INPUT O&amp;N UC'!$P481))*('7. INPUT O&amp;N UC'!$O481*(1+'7. INPUT O&amp;N UC'!$Q481))</f>
        <v>0</v>
      </c>
      <c r="AJ289" s="297">
        <f>AJ$81*('7. INPUT O&amp;N UC'!$N481*(1+'7. INPUT O&amp;N UC'!$P481)^2)*('7. INPUT O&amp;N UC'!$O481*(1+'7. INPUT O&amp;N UC'!$Q481)^2)</f>
        <v>0</v>
      </c>
      <c r="AK289" s="297">
        <f>AK$81*('7. INPUT O&amp;N UC'!$N481*(1+'7. INPUT O&amp;N UC'!$P481)^2)*('7. INPUT O&amp;N UC'!$O481*(1+'7. INPUT O&amp;N UC'!$Q481)^2)</f>
        <v>0</v>
      </c>
      <c r="AL289" s="297">
        <f>AL$81*('7. INPUT O&amp;N UC'!$N481*(1+'7. INPUT O&amp;N UC'!$P481)^2)*('7. INPUT O&amp;N UC'!$O481*(1+'7. INPUT O&amp;N UC'!$Q481)^2)</f>
        <v>0</v>
      </c>
      <c r="AM289" s="297">
        <f>AM$81*('7. INPUT O&amp;N UC'!$N481*(1+'7. INPUT O&amp;N UC'!$P481)^2)*('7. INPUT O&amp;N UC'!$O481*(1+'7. INPUT O&amp;N UC'!$Q481)^2)</f>
        <v>0</v>
      </c>
      <c r="AN289" s="297">
        <f>AN$81*('7. INPUT O&amp;N UC'!$N481*(1+'7. INPUT O&amp;N UC'!$P481)^2)*('7. INPUT O&amp;N UC'!$O481*(1+'7. INPUT O&amp;N UC'!$Q481)^2)</f>
        <v>0</v>
      </c>
      <c r="AO289" s="297">
        <f>AO$81*('7. INPUT O&amp;N UC'!$N481*(1+'7. INPUT O&amp;N UC'!$P481)^2)*('7. INPUT O&amp;N UC'!$O481*(1+'7. INPUT O&amp;N UC'!$Q481)^2)</f>
        <v>0</v>
      </c>
      <c r="AP289" s="297">
        <f>AP$81*('7. INPUT O&amp;N UC'!$N481*(1+'7. INPUT O&amp;N UC'!$P481)^2)*('7. INPUT O&amp;N UC'!$O481*(1+'7. INPUT O&amp;N UC'!$Q481)^2)</f>
        <v>0</v>
      </c>
      <c r="AQ289" s="297">
        <f>AQ$81*('7. INPUT O&amp;N UC'!$N481*(1+'7. INPUT O&amp;N UC'!$P481)^2)*('7. INPUT O&amp;N UC'!$O481*(1+'7. INPUT O&amp;N UC'!$Q481)^2)</f>
        <v>0</v>
      </c>
      <c r="AR289" s="297">
        <f>AR$81*('7. INPUT O&amp;N UC'!$N481*(1+'7. INPUT O&amp;N UC'!$P481)^2)*('7. INPUT O&amp;N UC'!$O481*(1+'7. INPUT O&amp;N UC'!$Q481)^2)</f>
        <v>0</v>
      </c>
      <c r="AS289" s="297">
        <f>AS$81*('7. INPUT O&amp;N UC'!$N481*(1+'7. INPUT O&amp;N UC'!$P481)^2)*('7. INPUT O&amp;N UC'!$O481*(1+'7. INPUT O&amp;N UC'!$Q481)^2)</f>
        <v>0</v>
      </c>
      <c r="AT289" s="297">
        <f>AT$81*('7. INPUT O&amp;N UC'!$N481*(1+'7. INPUT O&amp;N UC'!$P481)^2)*('7. INPUT O&amp;N UC'!$O481*(1+'7. INPUT O&amp;N UC'!$Q481)^2)</f>
        <v>0</v>
      </c>
      <c r="AU289" s="297">
        <f>AU$81*('7. INPUT O&amp;N UC'!$N481*(1+'7. INPUT O&amp;N UC'!$P481)^2)*('7. INPUT O&amp;N UC'!$O481*(1+'7. INPUT O&amp;N UC'!$Q481)^2)</f>
        <v>0</v>
      </c>
      <c r="AV289" s="297">
        <f>AV$81*('7. INPUT O&amp;N UC'!$N481*(1+'7. INPUT O&amp;N UC'!$P481)^3)*('7. INPUT O&amp;N UC'!$O481*(1+'7. INPUT O&amp;N UC'!$Q481)^3)</f>
        <v>0</v>
      </c>
      <c r="AW289" s="297">
        <f>AW$81*('7. INPUT O&amp;N UC'!$N481*(1+'7. INPUT O&amp;N UC'!$P481)^3)*('7. INPUT O&amp;N UC'!$O481*(1+'7. INPUT O&amp;N UC'!$Q481)^3)</f>
        <v>0</v>
      </c>
      <c r="AX289" s="297">
        <f>AX$81*('7. INPUT O&amp;N UC'!$N481*(1+'7. INPUT O&amp;N UC'!$P481)^3)*('7. INPUT O&amp;N UC'!$O481*(1+'7. INPUT O&amp;N UC'!$Q481)^3)</f>
        <v>0</v>
      </c>
      <c r="AY289" s="297">
        <f>AY$81*('7. INPUT O&amp;N UC'!$N481*(1+'7. INPUT O&amp;N UC'!$P481)^3)*('7. INPUT O&amp;N UC'!$O481*(1+'7. INPUT O&amp;N UC'!$Q481)^3)</f>
        <v>0</v>
      </c>
      <c r="AZ289" s="297">
        <f>AZ$81*('7. INPUT O&amp;N UC'!$N481*(1+'7. INPUT O&amp;N UC'!$P481)^3)*('7. INPUT O&amp;N UC'!$O481*(1+'7. INPUT O&amp;N UC'!$Q481)^3)</f>
        <v>0</v>
      </c>
      <c r="BA289" s="297">
        <f>BA$81*('7. INPUT O&amp;N UC'!$N481*(1+'7. INPUT O&amp;N UC'!$P481)^3)*('7. INPUT O&amp;N UC'!$O481*(1+'7. INPUT O&amp;N UC'!$Q481)^3)</f>
        <v>0</v>
      </c>
      <c r="BB289" s="297">
        <f>BB$81*('7. INPUT O&amp;N UC'!$N481*(1+'7. INPUT O&amp;N UC'!$P481)^3)*('7. INPUT O&amp;N UC'!$O481*(1+'7. INPUT O&amp;N UC'!$Q481)^3)</f>
        <v>0</v>
      </c>
      <c r="BC289" s="297">
        <f>BC$81*('7. INPUT O&amp;N UC'!$N481*(1+'7. INPUT O&amp;N UC'!$P481)^3)*('7. INPUT O&amp;N UC'!$O481*(1+'7. INPUT O&amp;N UC'!$Q481)^3)</f>
        <v>0</v>
      </c>
      <c r="BD289" s="297">
        <f>BD$81*('7. INPUT O&amp;N UC'!$N481*(1+'7. INPUT O&amp;N UC'!$P481)^3)*('7. INPUT O&amp;N UC'!$O481*(1+'7. INPUT O&amp;N UC'!$Q481)^3)</f>
        <v>0</v>
      </c>
      <c r="BE289" s="297">
        <f>BE$81*('7. INPUT O&amp;N UC'!$N481*(1+'7. INPUT O&amp;N UC'!$P481)^3)*('7. INPUT O&amp;N UC'!$O481*(1+'7. INPUT O&amp;N UC'!$Q481)^3)</f>
        <v>0</v>
      </c>
      <c r="BF289" s="297">
        <f>BF$81*('7. INPUT O&amp;N UC'!$N481*(1+'7. INPUT O&amp;N UC'!$P481)^3)*('7. INPUT O&amp;N UC'!$O481*(1+'7. INPUT O&amp;N UC'!$Q481)^3)</f>
        <v>0</v>
      </c>
      <c r="BG289" s="297">
        <f>BG$81*('7. INPUT O&amp;N UC'!$N481*(1+'7. INPUT O&amp;N UC'!$P481)^3)*('7. INPUT O&amp;N UC'!$O481*(1+'7. INPUT O&amp;N UC'!$Q481)^3)</f>
        <v>0</v>
      </c>
      <c r="BH289" s="297">
        <f>BH$81*('7. INPUT O&amp;N UC'!$N481*(1+'7. INPUT O&amp;N UC'!$P481)^4)*('7. INPUT O&amp;N UC'!$O481*(1+'7. INPUT O&amp;N UC'!$Q481)^4)</f>
        <v>0</v>
      </c>
      <c r="BI289" s="297">
        <f>BI$81*('7. INPUT O&amp;N UC'!$N481*(1+'7. INPUT O&amp;N UC'!$P481)^4)*('7. INPUT O&amp;N UC'!$O481*(1+'7. INPUT O&amp;N UC'!$Q481)^4)</f>
        <v>0</v>
      </c>
      <c r="BJ289" s="297">
        <f>BJ$81*('7. INPUT O&amp;N UC'!$N481*(1+'7. INPUT O&amp;N UC'!$P481)^4)*('7. INPUT O&amp;N UC'!$O481*(1+'7. INPUT O&amp;N UC'!$Q481)^4)</f>
        <v>0</v>
      </c>
      <c r="BK289" s="297">
        <f>BK$81*('7. INPUT O&amp;N UC'!$N481*(1+'7. INPUT O&amp;N UC'!$P481)^4)*('7. INPUT O&amp;N UC'!$O481*(1+'7. INPUT O&amp;N UC'!$Q481)^4)</f>
        <v>0</v>
      </c>
      <c r="BL289" s="297">
        <f>BL$81*('7. INPUT O&amp;N UC'!$N481*(1+'7. INPUT O&amp;N UC'!$P481)^4)*('7. INPUT O&amp;N UC'!$O481*(1+'7. INPUT O&amp;N UC'!$Q481)^4)</f>
        <v>0</v>
      </c>
      <c r="BM289" s="297">
        <f>BM$81*('7. INPUT O&amp;N UC'!$N481*(1+'7. INPUT O&amp;N UC'!$P481)^4)*('7. INPUT O&amp;N UC'!$O481*(1+'7. INPUT O&amp;N UC'!$Q481)^4)</f>
        <v>0</v>
      </c>
      <c r="BN289" s="297">
        <f>BN$81*('7. INPUT O&amp;N UC'!$N481*(1+'7. INPUT O&amp;N UC'!$P481)^4)*('7. INPUT O&amp;N UC'!$O481*(1+'7. INPUT O&amp;N UC'!$Q481)^4)</f>
        <v>0</v>
      </c>
      <c r="BO289" s="297">
        <f>BO$81*('7. INPUT O&amp;N UC'!$N481*(1+'7. INPUT O&amp;N UC'!$P481)^4)*('7. INPUT O&amp;N UC'!$O481*(1+'7. INPUT O&amp;N UC'!$Q481)^4)</f>
        <v>0</v>
      </c>
      <c r="BP289" s="297">
        <f>BP$81*('7. INPUT O&amp;N UC'!$N481*(1+'7. INPUT O&amp;N UC'!$P481)^4)*('7. INPUT O&amp;N UC'!$O481*(1+'7. INPUT O&amp;N UC'!$Q481)^4)</f>
        <v>0</v>
      </c>
      <c r="BQ289" s="297">
        <f>BQ$81*('7. INPUT O&amp;N UC'!$N481*(1+'7. INPUT O&amp;N UC'!$P481)^4)*('7. INPUT O&amp;N UC'!$O481*(1+'7. INPUT O&amp;N UC'!$Q481)^4)</f>
        <v>0</v>
      </c>
      <c r="BR289" s="297">
        <f>BR$81*('7. INPUT O&amp;N UC'!$N481*(1+'7. INPUT O&amp;N UC'!$P481)^4)*('7. INPUT O&amp;N UC'!$O481*(1+'7. INPUT O&amp;N UC'!$Q481)^4)</f>
        <v>0</v>
      </c>
      <c r="BS289" s="297">
        <f>BS$81*('7. INPUT O&amp;N UC'!$N481*(1+'7. INPUT O&amp;N UC'!$P481)^4)*('7. INPUT O&amp;N UC'!$O481*(1+'7. INPUT O&amp;N UC'!$Q481)^4)</f>
        <v>0</v>
      </c>
    </row>
    <row r="290" spans="2:71" s="80" customFormat="1" outlineLevel="2">
      <c r="B290" s="367" t="str">
        <f t="shared" si="234"/>
        <v>O&amp;N UC-7.6-Item #7</v>
      </c>
      <c r="C290" s="367">
        <f t="shared" si="234"/>
        <v>0</v>
      </c>
      <c r="D290"/>
      <c r="E290" s="297">
        <f t="shared" si="179"/>
        <v>0</v>
      </c>
      <c r="F290" s="297">
        <f t="shared" si="180"/>
        <v>0</v>
      </c>
      <c r="G290" s="297">
        <f t="shared" si="181"/>
        <v>0</v>
      </c>
      <c r="H290" s="297">
        <f t="shared" si="182"/>
        <v>0</v>
      </c>
      <c r="I290" s="297">
        <f t="shared" si="183"/>
        <v>0</v>
      </c>
      <c r="J290" s="297">
        <f t="shared" si="184"/>
        <v>0</v>
      </c>
      <c r="K290"/>
      <c r="L290" s="297">
        <f>L$81*'7. INPUT O&amp;N UC'!$N482*'7. INPUT O&amp;N UC'!$O482</f>
        <v>0</v>
      </c>
      <c r="M290" s="297">
        <f>M$81*'7. INPUT O&amp;N UC'!$N482*'7. INPUT O&amp;N UC'!$O482</f>
        <v>0</v>
      </c>
      <c r="N290" s="297">
        <f>N$81*'7. INPUT O&amp;N UC'!$N482*'7. INPUT O&amp;N UC'!$O482</f>
        <v>0</v>
      </c>
      <c r="O290" s="297">
        <f>O$81*'7. INPUT O&amp;N UC'!$N482*'7. INPUT O&amp;N UC'!$O482</f>
        <v>0</v>
      </c>
      <c r="P290" s="297">
        <f>P$81*'7. INPUT O&amp;N UC'!$N482*'7. INPUT O&amp;N UC'!$O482</f>
        <v>0</v>
      </c>
      <c r="Q290" s="297">
        <f>Q$81*'7. INPUT O&amp;N UC'!$N482*'7. INPUT O&amp;N UC'!$O482</f>
        <v>0</v>
      </c>
      <c r="R290" s="297">
        <f>R$81*'7. INPUT O&amp;N UC'!$N482*'7. INPUT O&amp;N UC'!$O482</f>
        <v>0</v>
      </c>
      <c r="S290" s="297">
        <f>S$81*'7. INPUT O&amp;N UC'!$N482*'7. INPUT O&amp;N UC'!$O482</f>
        <v>0</v>
      </c>
      <c r="T290" s="297">
        <f>T$81*'7. INPUT O&amp;N UC'!$N482*'7. INPUT O&amp;N UC'!$O482</f>
        <v>0</v>
      </c>
      <c r="U290" s="297">
        <f>U$81*'7. INPUT O&amp;N UC'!$N482*'7. INPUT O&amp;N UC'!$O482</f>
        <v>0</v>
      </c>
      <c r="V290" s="297">
        <f>V$81*'7. INPUT O&amp;N UC'!$N482*'7. INPUT O&amp;N UC'!$O482</f>
        <v>0</v>
      </c>
      <c r="W290" s="297">
        <f>W$81*'7. INPUT O&amp;N UC'!$N482*'7. INPUT O&amp;N UC'!$O482</f>
        <v>0</v>
      </c>
      <c r="X290" s="297">
        <f>X$81*('7. INPUT O&amp;N UC'!$N482*(1+'7. INPUT O&amp;N UC'!$P482))*('7. INPUT O&amp;N UC'!$O482*(1+'7. INPUT O&amp;N UC'!$Q482))</f>
        <v>0</v>
      </c>
      <c r="Y290" s="297">
        <f>Y$81*('7. INPUT O&amp;N UC'!$N482*(1+'7. INPUT O&amp;N UC'!$P482))*('7. INPUT O&amp;N UC'!$O482*(1+'7. INPUT O&amp;N UC'!$Q482))</f>
        <v>0</v>
      </c>
      <c r="Z290" s="297">
        <f>Z$81*('7. INPUT O&amp;N UC'!$N482*(1+'7. INPUT O&amp;N UC'!$P482))*('7. INPUT O&amp;N UC'!$O482*(1+'7. INPUT O&amp;N UC'!$Q482))</f>
        <v>0</v>
      </c>
      <c r="AA290" s="297">
        <f>AA$81*('7. INPUT O&amp;N UC'!$N482*(1+'7. INPUT O&amp;N UC'!$P482))*('7. INPUT O&amp;N UC'!$O482*(1+'7. INPUT O&amp;N UC'!$Q482))</f>
        <v>0</v>
      </c>
      <c r="AB290" s="297">
        <f>AB$81*('7. INPUT O&amp;N UC'!$N482*(1+'7. INPUT O&amp;N UC'!$P482))*('7. INPUT O&amp;N UC'!$O482*(1+'7. INPUT O&amp;N UC'!$Q482))</f>
        <v>0</v>
      </c>
      <c r="AC290" s="297">
        <f>AC$81*('7. INPUT O&amp;N UC'!$N482*(1+'7. INPUT O&amp;N UC'!$P482))*('7. INPUT O&amp;N UC'!$O482*(1+'7. INPUT O&amp;N UC'!$Q482))</f>
        <v>0</v>
      </c>
      <c r="AD290" s="297">
        <f>AD$81*('7. INPUT O&amp;N UC'!$N482*(1+'7. INPUT O&amp;N UC'!$P482))*('7. INPUT O&amp;N UC'!$O482*(1+'7. INPUT O&amp;N UC'!$Q482))</f>
        <v>0</v>
      </c>
      <c r="AE290" s="297">
        <f>AE$81*('7. INPUT O&amp;N UC'!$N482*(1+'7. INPUT O&amp;N UC'!$P482))*('7. INPUT O&amp;N UC'!$O482*(1+'7. INPUT O&amp;N UC'!$Q482))</f>
        <v>0</v>
      </c>
      <c r="AF290" s="297">
        <f>AF$81*('7. INPUT O&amp;N UC'!$N482*(1+'7. INPUT O&amp;N UC'!$P482))*('7. INPUT O&amp;N UC'!$O482*(1+'7. INPUT O&amp;N UC'!$Q482))</f>
        <v>0</v>
      </c>
      <c r="AG290" s="297">
        <f>AG$81*('7. INPUT O&amp;N UC'!$N482*(1+'7. INPUT O&amp;N UC'!$P482))*('7. INPUT O&amp;N UC'!$O482*(1+'7. INPUT O&amp;N UC'!$Q482))</f>
        <v>0</v>
      </c>
      <c r="AH290" s="297">
        <f>AH$81*('7. INPUT O&amp;N UC'!$N482*(1+'7. INPUT O&amp;N UC'!$P482))*('7. INPUT O&amp;N UC'!$O482*(1+'7. INPUT O&amp;N UC'!$Q482))</f>
        <v>0</v>
      </c>
      <c r="AI290" s="297">
        <f>AI$81*('7. INPUT O&amp;N UC'!$N482*(1+'7. INPUT O&amp;N UC'!$P482))*('7. INPUT O&amp;N UC'!$O482*(1+'7. INPUT O&amp;N UC'!$Q482))</f>
        <v>0</v>
      </c>
      <c r="AJ290" s="297">
        <f>AJ$81*('7. INPUT O&amp;N UC'!$N482*(1+'7. INPUT O&amp;N UC'!$P482)^2)*('7. INPUT O&amp;N UC'!$O482*(1+'7. INPUT O&amp;N UC'!$Q482)^2)</f>
        <v>0</v>
      </c>
      <c r="AK290" s="297">
        <f>AK$81*('7. INPUT O&amp;N UC'!$N482*(1+'7. INPUT O&amp;N UC'!$P482)^2)*('7. INPUT O&amp;N UC'!$O482*(1+'7. INPUT O&amp;N UC'!$Q482)^2)</f>
        <v>0</v>
      </c>
      <c r="AL290" s="297">
        <f>AL$81*('7. INPUT O&amp;N UC'!$N482*(1+'7. INPUT O&amp;N UC'!$P482)^2)*('7. INPUT O&amp;N UC'!$O482*(1+'7. INPUT O&amp;N UC'!$Q482)^2)</f>
        <v>0</v>
      </c>
      <c r="AM290" s="297">
        <f>AM$81*('7. INPUT O&amp;N UC'!$N482*(1+'7. INPUT O&amp;N UC'!$P482)^2)*('7. INPUT O&amp;N UC'!$O482*(1+'7. INPUT O&amp;N UC'!$Q482)^2)</f>
        <v>0</v>
      </c>
      <c r="AN290" s="297">
        <f>AN$81*('7. INPUT O&amp;N UC'!$N482*(1+'7. INPUT O&amp;N UC'!$P482)^2)*('7. INPUT O&amp;N UC'!$O482*(1+'7. INPUT O&amp;N UC'!$Q482)^2)</f>
        <v>0</v>
      </c>
      <c r="AO290" s="297">
        <f>AO$81*('7. INPUT O&amp;N UC'!$N482*(1+'7. INPUT O&amp;N UC'!$P482)^2)*('7. INPUT O&amp;N UC'!$O482*(1+'7. INPUT O&amp;N UC'!$Q482)^2)</f>
        <v>0</v>
      </c>
      <c r="AP290" s="297">
        <f>AP$81*('7. INPUT O&amp;N UC'!$N482*(1+'7. INPUT O&amp;N UC'!$P482)^2)*('7. INPUT O&amp;N UC'!$O482*(1+'7. INPUT O&amp;N UC'!$Q482)^2)</f>
        <v>0</v>
      </c>
      <c r="AQ290" s="297">
        <f>AQ$81*('7. INPUT O&amp;N UC'!$N482*(1+'7. INPUT O&amp;N UC'!$P482)^2)*('7. INPUT O&amp;N UC'!$O482*(1+'7. INPUT O&amp;N UC'!$Q482)^2)</f>
        <v>0</v>
      </c>
      <c r="AR290" s="297">
        <f>AR$81*('7. INPUT O&amp;N UC'!$N482*(1+'7. INPUT O&amp;N UC'!$P482)^2)*('7. INPUT O&amp;N UC'!$O482*(1+'7. INPUT O&amp;N UC'!$Q482)^2)</f>
        <v>0</v>
      </c>
      <c r="AS290" s="297">
        <f>AS$81*('7. INPUT O&amp;N UC'!$N482*(1+'7. INPUT O&amp;N UC'!$P482)^2)*('7. INPUT O&amp;N UC'!$O482*(1+'7. INPUT O&amp;N UC'!$Q482)^2)</f>
        <v>0</v>
      </c>
      <c r="AT290" s="297">
        <f>AT$81*('7. INPUT O&amp;N UC'!$N482*(1+'7. INPUT O&amp;N UC'!$P482)^2)*('7. INPUT O&amp;N UC'!$O482*(1+'7. INPUT O&amp;N UC'!$Q482)^2)</f>
        <v>0</v>
      </c>
      <c r="AU290" s="297">
        <f>AU$81*('7. INPUT O&amp;N UC'!$N482*(1+'7. INPUT O&amp;N UC'!$P482)^2)*('7. INPUT O&amp;N UC'!$O482*(1+'7. INPUT O&amp;N UC'!$Q482)^2)</f>
        <v>0</v>
      </c>
      <c r="AV290" s="297">
        <f>AV$81*('7. INPUT O&amp;N UC'!$N482*(1+'7. INPUT O&amp;N UC'!$P482)^3)*('7. INPUT O&amp;N UC'!$O482*(1+'7. INPUT O&amp;N UC'!$Q482)^3)</f>
        <v>0</v>
      </c>
      <c r="AW290" s="297">
        <f>AW$81*('7. INPUT O&amp;N UC'!$N482*(1+'7. INPUT O&amp;N UC'!$P482)^3)*('7. INPUT O&amp;N UC'!$O482*(1+'7. INPUT O&amp;N UC'!$Q482)^3)</f>
        <v>0</v>
      </c>
      <c r="AX290" s="297">
        <f>AX$81*('7. INPUT O&amp;N UC'!$N482*(1+'7. INPUT O&amp;N UC'!$P482)^3)*('7. INPUT O&amp;N UC'!$O482*(1+'7. INPUT O&amp;N UC'!$Q482)^3)</f>
        <v>0</v>
      </c>
      <c r="AY290" s="297">
        <f>AY$81*('7. INPUT O&amp;N UC'!$N482*(1+'7. INPUT O&amp;N UC'!$P482)^3)*('7. INPUT O&amp;N UC'!$O482*(1+'7. INPUT O&amp;N UC'!$Q482)^3)</f>
        <v>0</v>
      </c>
      <c r="AZ290" s="297">
        <f>AZ$81*('7. INPUT O&amp;N UC'!$N482*(1+'7. INPUT O&amp;N UC'!$P482)^3)*('7. INPUT O&amp;N UC'!$O482*(1+'7. INPUT O&amp;N UC'!$Q482)^3)</f>
        <v>0</v>
      </c>
      <c r="BA290" s="297">
        <f>BA$81*('7. INPUT O&amp;N UC'!$N482*(1+'7. INPUT O&amp;N UC'!$P482)^3)*('7. INPUT O&amp;N UC'!$O482*(1+'7. INPUT O&amp;N UC'!$Q482)^3)</f>
        <v>0</v>
      </c>
      <c r="BB290" s="297">
        <f>BB$81*('7. INPUT O&amp;N UC'!$N482*(1+'7. INPUT O&amp;N UC'!$P482)^3)*('7. INPUT O&amp;N UC'!$O482*(1+'7. INPUT O&amp;N UC'!$Q482)^3)</f>
        <v>0</v>
      </c>
      <c r="BC290" s="297">
        <f>BC$81*('7. INPUT O&amp;N UC'!$N482*(1+'7. INPUT O&amp;N UC'!$P482)^3)*('7. INPUT O&amp;N UC'!$O482*(1+'7. INPUT O&amp;N UC'!$Q482)^3)</f>
        <v>0</v>
      </c>
      <c r="BD290" s="297">
        <f>BD$81*('7. INPUT O&amp;N UC'!$N482*(1+'7. INPUT O&amp;N UC'!$P482)^3)*('7. INPUT O&amp;N UC'!$O482*(1+'7. INPUT O&amp;N UC'!$Q482)^3)</f>
        <v>0</v>
      </c>
      <c r="BE290" s="297">
        <f>BE$81*('7. INPUT O&amp;N UC'!$N482*(1+'7. INPUT O&amp;N UC'!$P482)^3)*('7. INPUT O&amp;N UC'!$O482*(1+'7. INPUT O&amp;N UC'!$Q482)^3)</f>
        <v>0</v>
      </c>
      <c r="BF290" s="297">
        <f>BF$81*('7. INPUT O&amp;N UC'!$N482*(1+'7. INPUT O&amp;N UC'!$P482)^3)*('7. INPUT O&amp;N UC'!$O482*(1+'7. INPUT O&amp;N UC'!$Q482)^3)</f>
        <v>0</v>
      </c>
      <c r="BG290" s="297">
        <f>BG$81*('7. INPUT O&amp;N UC'!$N482*(1+'7. INPUT O&amp;N UC'!$P482)^3)*('7. INPUT O&amp;N UC'!$O482*(1+'7. INPUT O&amp;N UC'!$Q482)^3)</f>
        <v>0</v>
      </c>
      <c r="BH290" s="297">
        <f>BH$81*('7. INPUT O&amp;N UC'!$N482*(1+'7. INPUT O&amp;N UC'!$P482)^4)*('7. INPUT O&amp;N UC'!$O482*(1+'7. INPUT O&amp;N UC'!$Q482)^4)</f>
        <v>0</v>
      </c>
      <c r="BI290" s="297">
        <f>BI$81*('7. INPUT O&amp;N UC'!$N482*(1+'7. INPUT O&amp;N UC'!$P482)^4)*('7. INPUT O&amp;N UC'!$O482*(1+'7. INPUT O&amp;N UC'!$Q482)^4)</f>
        <v>0</v>
      </c>
      <c r="BJ290" s="297">
        <f>BJ$81*('7. INPUT O&amp;N UC'!$N482*(1+'7. INPUT O&amp;N UC'!$P482)^4)*('7. INPUT O&amp;N UC'!$O482*(1+'7. INPUT O&amp;N UC'!$Q482)^4)</f>
        <v>0</v>
      </c>
      <c r="BK290" s="297">
        <f>BK$81*('7. INPUT O&amp;N UC'!$N482*(1+'7. INPUT O&amp;N UC'!$P482)^4)*('7. INPUT O&amp;N UC'!$O482*(1+'7. INPUT O&amp;N UC'!$Q482)^4)</f>
        <v>0</v>
      </c>
      <c r="BL290" s="297">
        <f>BL$81*('7. INPUT O&amp;N UC'!$N482*(1+'7. INPUT O&amp;N UC'!$P482)^4)*('7. INPUT O&amp;N UC'!$O482*(1+'7. INPUT O&amp;N UC'!$Q482)^4)</f>
        <v>0</v>
      </c>
      <c r="BM290" s="297">
        <f>BM$81*('7. INPUT O&amp;N UC'!$N482*(1+'7. INPUT O&amp;N UC'!$P482)^4)*('7. INPUT O&amp;N UC'!$O482*(1+'7. INPUT O&amp;N UC'!$Q482)^4)</f>
        <v>0</v>
      </c>
      <c r="BN290" s="297">
        <f>BN$81*('7. INPUT O&amp;N UC'!$N482*(1+'7. INPUT O&amp;N UC'!$P482)^4)*('7. INPUT O&amp;N UC'!$O482*(1+'7. INPUT O&amp;N UC'!$Q482)^4)</f>
        <v>0</v>
      </c>
      <c r="BO290" s="297">
        <f>BO$81*('7. INPUT O&amp;N UC'!$N482*(1+'7. INPUT O&amp;N UC'!$P482)^4)*('7. INPUT O&amp;N UC'!$O482*(1+'7. INPUT O&amp;N UC'!$Q482)^4)</f>
        <v>0</v>
      </c>
      <c r="BP290" s="297">
        <f>BP$81*('7. INPUT O&amp;N UC'!$N482*(1+'7. INPUT O&amp;N UC'!$P482)^4)*('7. INPUT O&amp;N UC'!$O482*(1+'7. INPUT O&amp;N UC'!$Q482)^4)</f>
        <v>0</v>
      </c>
      <c r="BQ290" s="297">
        <f>BQ$81*('7. INPUT O&amp;N UC'!$N482*(1+'7. INPUT O&amp;N UC'!$P482)^4)*('7. INPUT O&amp;N UC'!$O482*(1+'7. INPUT O&amp;N UC'!$Q482)^4)</f>
        <v>0</v>
      </c>
      <c r="BR290" s="297">
        <f>BR$81*('7. INPUT O&amp;N UC'!$N482*(1+'7. INPUT O&amp;N UC'!$P482)^4)*('7. INPUT O&amp;N UC'!$O482*(1+'7. INPUT O&amp;N UC'!$Q482)^4)</f>
        <v>0</v>
      </c>
      <c r="BS290" s="297">
        <f>BS$81*('7. INPUT O&amp;N UC'!$N482*(1+'7. INPUT O&amp;N UC'!$P482)^4)*('7. INPUT O&amp;N UC'!$O482*(1+'7. INPUT O&amp;N UC'!$Q482)^4)</f>
        <v>0</v>
      </c>
    </row>
    <row r="291" spans="2:71" s="80" customFormat="1" outlineLevel="2">
      <c r="B291" s="367" t="str">
        <f t="shared" si="234"/>
        <v>O&amp;N UC-7.6-Item #8</v>
      </c>
      <c r="C291" s="367">
        <f t="shared" si="234"/>
        <v>0</v>
      </c>
      <c r="D291"/>
      <c r="E291" s="297">
        <f t="shared" si="179"/>
        <v>0</v>
      </c>
      <c r="F291" s="297">
        <f t="shared" si="180"/>
        <v>0</v>
      </c>
      <c r="G291" s="297">
        <f t="shared" si="181"/>
        <v>0</v>
      </c>
      <c r="H291" s="297">
        <f t="shared" si="182"/>
        <v>0</v>
      </c>
      <c r="I291" s="297">
        <f t="shared" si="183"/>
        <v>0</v>
      </c>
      <c r="J291" s="297">
        <f t="shared" si="184"/>
        <v>0</v>
      </c>
      <c r="K291"/>
      <c r="L291" s="297">
        <f>L$81*'7. INPUT O&amp;N UC'!$N483*'7. INPUT O&amp;N UC'!$O483</f>
        <v>0</v>
      </c>
      <c r="M291" s="297">
        <f>M$81*'7. INPUT O&amp;N UC'!$N483*'7. INPUT O&amp;N UC'!$O483</f>
        <v>0</v>
      </c>
      <c r="N291" s="297">
        <f>N$81*'7. INPUT O&amp;N UC'!$N483*'7. INPUT O&amp;N UC'!$O483</f>
        <v>0</v>
      </c>
      <c r="O291" s="297">
        <f>O$81*'7. INPUT O&amp;N UC'!$N483*'7. INPUT O&amp;N UC'!$O483</f>
        <v>0</v>
      </c>
      <c r="P291" s="297">
        <f>P$81*'7. INPUT O&amp;N UC'!$N483*'7. INPUT O&amp;N UC'!$O483</f>
        <v>0</v>
      </c>
      <c r="Q291" s="297">
        <f>Q$81*'7. INPUT O&amp;N UC'!$N483*'7. INPUT O&amp;N UC'!$O483</f>
        <v>0</v>
      </c>
      <c r="R291" s="297">
        <f>R$81*'7. INPUT O&amp;N UC'!$N483*'7. INPUT O&amp;N UC'!$O483</f>
        <v>0</v>
      </c>
      <c r="S291" s="297">
        <f>S$81*'7. INPUT O&amp;N UC'!$N483*'7. INPUT O&amp;N UC'!$O483</f>
        <v>0</v>
      </c>
      <c r="T291" s="297">
        <f>T$81*'7. INPUT O&amp;N UC'!$N483*'7. INPUT O&amp;N UC'!$O483</f>
        <v>0</v>
      </c>
      <c r="U291" s="297">
        <f>U$81*'7. INPUT O&amp;N UC'!$N483*'7. INPUT O&amp;N UC'!$O483</f>
        <v>0</v>
      </c>
      <c r="V291" s="297">
        <f>V$81*'7. INPUT O&amp;N UC'!$N483*'7. INPUT O&amp;N UC'!$O483</f>
        <v>0</v>
      </c>
      <c r="W291" s="297">
        <f>W$81*'7. INPUT O&amp;N UC'!$N483*'7. INPUT O&amp;N UC'!$O483</f>
        <v>0</v>
      </c>
      <c r="X291" s="297">
        <f>X$81*('7. INPUT O&amp;N UC'!$N483*(1+'7. INPUT O&amp;N UC'!$P483))*('7. INPUT O&amp;N UC'!$O483*(1+'7. INPUT O&amp;N UC'!$Q483))</f>
        <v>0</v>
      </c>
      <c r="Y291" s="297">
        <f>Y$81*('7. INPUT O&amp;N UC'!$N483*(1+'7. INPUT O&amp;N UC'!$P483))*('7. INPUT O&amp;N UC'!$O483*(1+'7. INPUT O&amp;N UC'!$Q483))</f>
        <v>0</v>
      </c>
      <c r="Z291" s="297">
        <f>Z$81*('7. INPUT O&amp;N UC'!$N483*(1+'7. INPUT O&amp;N UC'!$P483))*('7. INPUT O&amp;N UC'!$O483*(1+'7. INPUT O&amp;N UC'!$Q483))</f>
        <v>0</v>
      </c>
      <c r="AA291" s="297">
        <f>AA$81*('7. INPUT O&amp;N UC'!$N483*(1+'7. INPUT O&amp;N UC'!$P483))*('7. INPUT O&amp;N UC'!$O483*(1+'7. INPUT O&amp;N UC'!$Q483))</f>
        <v>0</v>
      </c>
      <c r="AB291" s="297">
        <f>AB$81*('7. INPUT O&amp;N UC'!$N483*(1+'7. INPUT O&amp;N UC'!$P483))*('7. INPUT O&amp;N UC'!$O483*(1+'7. INPUT O&amp;N UC'!$Q483))</f>
        <v>0</v>
      </c>
      <c r="AC291" s="297">
        <f>AC$81*('7. INPUT O&amp;N UC'!$N483*(1+'7. INPUT O&amp;N UC'!$P483))*('7. INPUT O&amp;N UC'!$O483*(1+'7. INPUT O&amp;N UC'!$Q483))</f>
        <v>0</v>
      </c>
      <c r="AD291" s="297">
        <f>AD$81*('7. INPUT O&amp;N UC'!$N483*(1+'7. INPUT O&amp;N UC'!$P483))*('7. INPUT O&amp;N UC'!$O483*(1+'7. INPUT O&amp;N UC'!$Q483))</f>
        <v>0</v>
      </c>
      <c r="AE291" s="297">
        <f>AE$81*('7. INPUT O&amp;N UC'!$N483*(1+'7. INPUT O&amp;N UC'!$P483))*('7. INPUT O&amp;N UC'!$O483*(1+'7. INPUT O&amp;N UC'!$Q483))</f>
        <v>0</v>
      </c>
      <c r="AF291" s="297">
        <f>AF$81*('7. INPUT O&amp;N UC'!$N483*(1+'7. INPUT O&amp;N UC'!$P483))*('7. INPUT O&amp;N UC'!$O483*(1+'7. INPUT O&amp;N UC'!$Q483))</f>
        <v>0</v>
      </c>
      <c r="AG291" s="297">
        <f>AG$81*('7. INPUT O&amp;N UC'!$N483*(1+'7. INPUT O&amp;N UC'!$P483))*('7. INPUT O&amp;N UC'!$O483*(1+'7. INPUT O&amp;N UC'!$Q483))</f>
        <v>0</v>
      </c>
      <c r="AH291" s="297">
        <f>AH$81*('7. INPUT O&amp;N UC'!$N483*(1+'7. INPUT O&amp;N UC'!$P483))*('7. INPUT O&amp;N UC'!$O483*(1+'7. INPUT O&amp;N UC'!$Q483))</f>
        <v>0</v>
      </c>
      <c r="AI291" s="297">
        <f>AI$81*('7. INPUT O&amp;N UC'!$N483*(1+'7. INPUT O&amp;N UC'!$P483))*('7. INPUT O&amp;N UC'!$O483*(1+'7. INPUT O&amp;N UC'!$Q483))</f>
        <v>0</v>
      </c>
      <c r="AJ291" s="297">
        <f>AJ$81*('7. INPUT O&amp;N UC'!$N483*(1+'7. INPUT O&amp;N UC'!$P483)^2)*('7. INPUT O&amp;N UC'!$O483*(1+'7. INPUT O&amp;N UC'!$Q483)^2)</f>
        <v>0</v>
      </c>
      <c r="AK291" s="297">
        <f>AK$81*('7. INPUT O&amp;N UC'!$N483*(1+'7. INPUT O&amp;N UC'!$P483)^2)*('7. INPUT O&amp;N UC'!$O483*(1+'7. INPUT O&amp;N UC'!$Q483)^2)</f>
        <v>0</v>
      </c>
      <c r="AL291" s="297">
        <f>AL$81*('7. INPUT O&amp;N UC'!$N483*(1+'7. INPUT O&amp;N UC'!$P483)^2)*('7. INPUT O&amp;N UC'!$O483*(1+'7. INPUT O&amp;N UC'!$Q483)^2)</f>
        <v>0</v>
      </c>
      <c r="AM291" s="297">
        <f>AM$81*('7. INPUT O&amp;N UC'!$N483*(1+'7. INPUT O&amp;N UC'!$P483)^2)*('7. INPUT O&amp;N UC'!$O483*(1+'7. INPUT O&amp;N UC'!$Q483)^2)</f>
        <v>0</v>
      </c>
      <c r="AN291" s="297">
        <f>AN$81*('7. INPUT O&amp;N UC'!$N483*(1+'7. INPUT O&amp;N UC'!$P483)^2)*('7. INPUT O&amp;N UC'!$O483*(1+'7. INPUT O&amp;N UC'!$Q483)^2)</f>
        <v>0</v>
      </c>
      <c r="AO291" s="297">
        <f>AO$81*('7. INPUT O&amp;N UC'!$N483*(1+'7. INPUT O&amp;N UC'!$P483)^2)*('7. INPUT O&amp;N UC'!$O483*(1+'7. INPUT O&amp;N UC'!$Q483)^2)</f>
        <v>0</v>
      </c>
      <c r="AP291" s="297">
        <f>AP$81*('7. INPUT O&amp;N UC'!$N483*(1+'7. INPUT O&amp;N UC'!$P483)^2)*('7. INPUT O&amp;N UC'!$O483*(1+'7. INPUT O&amp;N UC'!$Q483)^2)</f>
        <v>0</v>
      </c>
      <c r="AQ291" s="297">
        <f>AQ$81*('7. INPUT O&amp;N UC'!$N483*(1+'7. INPUT O&amp;N UC'!$P483)^2)*('7. INPUT O&amp;N UC'!$O483*(1+'7. INPUT O&amp;N UC'!$Q483)^2)</f>
        <v>0</v>
      </c>
      <c r="AR291" s="297">
        <f>AR$81*('7. INPUT O&amp;N UC'!$N483*(1+'7. INPUT O&amp;N UC'!$P483)^2)*('7. INPUT O&amp;N UC'!$O483*(1+'7. INPUT O&amp;N UC'!$Q483)^2)</f>
        <v>0</v>
      </c>
      <c r="AS291" s="297">
        <f>AS$81*('7. INPUT O&amp;N UC'!$N483*(1+'7. INPUT O&amp;N UC'!$P483)^2)*('7. INPUT O&amp;N UC'!$O483*(1+'7. INPUT O&amp;N UC'!$Q483)^2)</f>
        <v>0</v>
      </c>
      <c r="AT291" s="297">
        <f>AT$81*('7. INPUT O&amp;N UC'!$N483*(1+'7. INPUT O&amp;N UC'!$P483)^2)*('7. INPUT O&amp;N UC'!$O483*(1+'7. INPUT O&amp;N UC'!$Q483)^2)</f>
        <v>0</v>
      </c>
      <c r="AU291" s="297">
        <f>AU$81*('7. INPUT O&amp;N UC'!$N483*(1+'7. INPUT O&amp;N UC'!$P483)^2)*('7. INPUT O&amp;N UC'!$O483*(1+'7. INPUT O&amp;N UC'!$Q483)^2)</f>
        <v>0</v>
      </c>
      <c r="AV291" s="297">
        <f>AV$81*('7. INPUT O&amp;N UC'!$N483*(1+'7. INPUT O&amp;N UC'!$P483)^3)*('7. INPUT O&amp;N UC'!$O483*(1+'7. INPUT O&amp;N UC'!$Q483)^3)</f>
        <v>0</v>
      </c>
      <c r="AW291" s="297">
        <f>AW$81*('7. INPUT O&amp;N UC'!$N483*(1+'7. INPUT O&amp;N UC'!$P483)^3)*('7. INPUT O&amp;N UC'!$O483*(1+'7. INPUT O&amp;N UC'!$Q483)^3)</f>
        <v>0</v>
      </c>
      <c r="AX291" s="297">
        <f>AX$81*('7. INPUT O&amp;N UC'!$N483*(1+'7. INPUT O&amp;N UC'!$P483)^3)*('7. INPUT O&amp;N UC'!$O483*(1+'7. INPUT O&amp;N UC'!$Q483)^3)</f>
        <v>0</v>
      </c>
      <c r="AY291" s="297">
        <f>AY$81*('7. INPUT O&amp;N UC'!$N483*(1+'7. INPUT O&amp;N UC'!$P483)^3)*('7. INPUT O&amp;N UC'!$O483*(1+'7. INPUT O&amp;N UC'!$Q483)^3)</f>
        <v>0</v>
      </c>
      <c r="AZ291" s="297">
        <f>AZ$81*('7. INPUT O&amp;N UC'!$N483*(1+'7. INPUT O&amp;N UC'!$P483)^3)*('7. INPUT O&amp;N UC'!$O483*(1+'7. INPUT O&amp;N UC'!$Q483)^3)</f>
        <v>0</v>
      </c>
      <c r="BA291" s="297">
        <f>BA$81*('7. INPUT O&amp;N UC'!$N483*(1+'7. INPUT O&amp;N UC'!$P483)^3)*('7. INPUT O&amp;N UC'!$O483*(1+'7. INPUT O&amp;N UC'!$Q483)^3)</f>
        <v>0</v>
      </c>
      <c r="BB291" s="297">
        <f>BB$81*('7. INPUT O&amp;N UC'!$N483*(1+'7. INPUT O&amp;N UC'!$P483)^3)*('7. INPUT O&amp;N UC'!$O483*(1+'7. INPUT O&amp;N UC'!$Q483)^3)</f>
        <v>0</v>
      </c>
      <c r="BC291" s="297">
        <f>BC$81*('7. INPUT O&amp;N UC'!$N483*(1+'7. INPUT O&amp;N UC'!$P483)^3)*('7. INPUT O&amp;N UC'!$O483*(1+'7. INPUT O&amp;N UC'!$Q483)^3)</f>
        <v>0</v>
      </c>
      <c r="BD291" s="297">
        <f>BD$81*('7. INPUT O&amp;N UC'!$N483*(1+'7. INPUT O&amp;N UC'!$P483)^3)*('7. INPUT O&amp;N UC'!$O483*(1+'7. INPUT O&amp;N UC'!$Q483)^3)</f>
        <v>0</v>
      </c>
      <c r="BE291" s="297">
        <f>BE$81*('7. INPUT O&amp;N UC'!$N483*(1+'7. INPUT O&amp;N UC'!$P483)^3)*('7. INPUT O&amp;N UC'!$O483*(1+'7. INPUT O&amp;N UC'!$Q483)^3)</f>
        <v>0</v>
      </c>
      <c r="BF291" s="297">
        <f>BF$81*('7. INPUT O&amp;N UC'!$N483*(1+'7. INPUT O&amp;N UC'!$P483)^3)*('7. INPUT O&amp;N UC'!$O483*(1+'7. INPUT O&amp;N UC'!$Q483)^3)</f>
        <v>0</v>
      </c>
      <c r="BG291" s="297">
        <f>BG$81*('7. INPUT O&amp;N UC'!$N483*(1+'7. INPUT O&amp;N UC'!$P483)^3)*('7. INPUT O&amp;N UC'!$O483*(1+'7. INPUT O&amp;N UC'!$Q483)^3)</f>
        <v>0</v>
      </c>
      <c r="BH291" s="297">
        <f>BH$81*('7. INPUT O&amp;N UC'!$N483*(1+'7. INPUT O&amp;N UC'!$P483)^4)*('7. INPUT O&amp;N UC'!$O483*(1+'7. INPUT O&amp;N UC'!$Q483)^4)</f>
        <v>0</v>
      </c>
      <c r="BI291" s="297">
        <f>BI$81*('7. INPUT O&amp;N UC'!$N483*(1+'7. INPUT O&amp;N UC'!$P483)^4)*('7. INPUT O&amp;N UC'!$O483*(1+'7. INPUT O&amp;N UC'!$Q483)^4)</f>
        <v>0</v>
      </c>
      <c r="BJ291" s="297">
        <f>BJ$81*('7. INPUT O&amp;N UC'!$N483*(1+'7. INPUT O&amp;N UC'!$P483)^4)*('7. INPUT O&amp;N UC'!$O483*(1+'7. INPUT O&amp;N UC'!$Q483)^4)</f>
        <v>0</v>
      </c>
      <c r="BK291" s="297">
        <f>BK$81*('7. INPUT O&amp;N UC'!$N483*(1+'7. INPUT O&amp;N UC'!$P483)^4)*('7. INPUT O&amp;N UC'!$O483*(1+'7. INPUT O&amp;N UC'!$Q483)^4)</f>
        <v>0</v>
      </c>
      <c r="BL291" s="297">
        <f>BL$81*('7. INPUT O&amp;N UC'!$N483*(1+'7. INPUT O&amp;N UC'!$P483)^4)*('7. INPUT O&amp;N UC'!$O483*(1+'7. INPUT O&amp;N UC'!$Q483)^4)</f>
        <v>0</v>
      </c>
      <c r="BM291" s="297">
        <f>BM$81*('7. INPUT O&amp;N UC'!$N483*(1+'7. INPUT O&amp;N UC'!$P483)^4)*('7. INPUT O&amp;N UC'!$O483*(1+'7. INPUT O&amp;N UC'!$Q483)^4)</f>
        <v>0</v>
      </c>
      <c r="BN291" s="297">
        <f>BN$81*('7. INPUT O&amp;N UC'!$N483*(1+'7. INPUT O&amp;N UC'!$P483)^4)*('7. INPUT O&amp;N UC'!$O483*(1+'7. INPUT O&amp;N UC'!$Q483)^4)</f>
        <v>0</v>
      </c>
      <c r="BO291" s="297">
        <f>BO$81*('7. INPUT O&amp;N UC'!$N483*(1+'7. INPUT O&amp;N UC'!$P483)^4)*('7. INPUT O&amp;N UC'!$O483*(1+'7. INPUT O&amp;N UC'!$Q483)^4)</f>
        <v>0</v>
      </c>
      <c r="BP291" s="297">
        <f>BP$81*('7. INPUT O&amp;N UC'!$N483*(1+'7. INPUT O&amp;N UC'!$P483)^4)*('7. INPUT O&amp;N UC'!$O483*(1+'7. INPUT O&amp;N UC'!$Q483)^4)</f>
        <v>0</v>
      </c>
      <c r="BQ291" s="297">
        <f>BQ$81*('7. INPUT O&amp;N UC'!$N483*(1+'7. INPUT O&amp;N UC'!$P483)^4)*('7. INPUT O&amp;N UC'!$O483*(1+'7. INPUT O&amp;N UC'!$Q483)^4)</f>
        <v>0</v>
      </c>
      <c r="BR291" s="297">
        <f>BR$81*('7. INPUT O&amp;N UC'!$N483*(1+'7. INPUT O&amp;N UC'!$P483)^4)*('7. INPUT O&amp;N UC'!$O483*(1+'7. INPUT O&amp;N UC'!$Q483)^4)</f>
        <v>0</v>
      </c>
      <c r="BS291" s="297">
        <f>BS$81*('7. INPUT O&amp;N UC'!$N483*(1+'7. INPUT O&amp;N UC'!$P483)^4)*('7. INPUT O&amp;N UC'!$O483*(1+'7. INPUT O&amp;N UC'!$Q483)^4)</f>
        <v>0</v>
      </c>
    </row>
    <row r="292" spans="2:71" s="80" customFormat="1" outlineLevel="2">
      <c r="B292" s="367" t="str">
        <f t="shared" si="234"/>
        <v>O&amp;N UC-7.6-Item #9</v>
      </c>
      <c r="C292" s="367">
        <f t="shared" si="234"/>
        <v>0</v>
      </c>
      <c r="D292"/>
      <c r="E292" s="297">
        <f t="shared" ref="E292:E314" si="235">F292+G292+H292+I292+J292</f>
        <v>0</v>
      </c>
      <c r="F292" s="297">
        <f t="shared" ref="F292:F314" si="236">SUM(L292:W292)</f>
        <v>0</v>
      </c>
      <c r="G292" s="297">
        <f t="shared" ref="G292:G314" si="237">SUM(X292:AI292)</f>
        <v>0</v>
      </c>
      <c r="H292" s="297">
        <f t="shared" ref="H292:H314" si="238">SUM(AJ292:AU292)</f>
        <v>0</v>
      </c>
      <c r="I292" s="297">
        <f t="shared" ref="I292:I314" si="239">SUM(AV292:BG292)</f>
        <v>0</v>
      </c>
      <c r="J292" s="297">
        <f t="shared" ref="J292:J314" si="240">SUM(BH292:BS292)</f>
        <v>0</v>
      </c>
      <c r="K292"/>
      <c r="L292" s="297">
        <f>L$81*'7. INPUT O&amp;N UC'!$N484*'7. INPUT O&amp;N UC'!$O484</f>
        <v>0</v>
      </c>
      <c r="M292" s="297">
        <f>M$81*'7. INPUT O&amp;N UC'!$N484*'7. INPUT O&amp;N UC'!$O484</f>
        <v>0</v>
      </c>
      <c r="N292" s="297">
        <f>N$81*'7. INPUT O&amp;N UC'!$N484*'7. INPUT O&amp;N UC'!$O484</f>
        <v>0</v>
      </c>
      <c r="O292" s="297">
        <f>O$81*'7. INPUT O&amp;N UC'!$N484*'7. INPUT O&amp;N UC'!$O484</f>
        <v>0</v>
      </c>
      <c r="P292" s="297">
        <f>P$81*'7. INPUT O&amp;N UC'!$N484*'7. INPUT O&amp;N UC'!$O484</f>
        <v>0</v>
      </c>
      <c r="Q292" s="297">
        <f>Q$81*'7. INPUT O&amp;N UC'!$N484*'7. INPUT O&amp;N UC'!$O484</f>
        <v>0</v>
      </c>
      <c r="R292" s="297">
        <f>R$81*'7. INPUT O&amp;N UC'!$N484*'7. INPUT O&amp;N UC'!$O484</f>
        <v>0</v>
      </c>
      <c r="S292" s="297">
        <f>S$81*'7. INPUT O&amp;N UC'!$N484*'7. INPUT O&amp;N UC'!$O484</f>
        <v>0</v>
      </c>
      <c r="T292" s="297">
        <f>T$81*'7. INPUT O&amp;N UC'!$N484*'7. INPUT O&amp;N UC'!$O484</f>
        <v>0</v>
      </c>
      <c r="U292" s="297">
        <f>U$81*'7. INPUT O&amp;N UC'!$N484*'7. INPUT O&amp;N UC'!$O484</f>
        <v>0</v>
      </c>
      <c r="V292" s="297">
        <f>V$81*'7. INPUT O&amp;N UC'!$N484*'7. INPUT O&amp;N UC'!$O484</f>
        <v>0</v>
      </c>
      <c r="W292" s="297">
        <f>W$81*'7. INPUT O&amp;N UC'!$N484*'7. INPUT O&amp;N UC'!$O484</f>
        <v>0</v>
      </c>
      <c r="X292" s="297">
        <f>X$81*('7. INPUT O&amp;N UC'!$N484*(1+'7. INPUT O&amp;N UC'!$P484))*('7. INPUT O&amp;N UC'!$O484*(1+'7. INPUT O&amp;N UC'!$Q484))</f>
        <v>0</v>
      </c>
      <c r="Y292" s="297">
        <f>Y$81*('7. INPUT O&amp;N UC'!$N484*(1+'7. INPUT O&amp;N UC'!$P484))*('7. INPUT O&amp;N UC'!$O484*(1+'7. INPUT O&amp;N UC'!$Q484))</f>
        <v>0</v>
      </c>
      <c r="Z292" s="297">
        <f>Z$81*('7. INPUT O&amp;N UC'!$N484*(1+'7. INPUT O&amp;N UC'!$P484))*('7. INPUT O&amp;N UC'!$O484*(1+'7. INPUT O&amp;N UC'!$Q484))</f>
        <v>0</v>
      </c>
      <c r="AA292" s="297">
        <f>AA$81*('7. INPUT O&amp;N UC'!$N484*(1+'7. INPUT O&amp;N UC'!$P484))*('7. INPUT O&amp;N UC'!$O484*(1+'7. INPUT O&amp;N UC'!$Q484))</f>
        <v>0</v>
      </c>
      <c r="AB292" s="297">
        <f>AB$81*('7. INPUT O&amp;N UC'!$N484*(1+'7. INPUT O&amp;N UC'!$P484))*('7. INPUT O&amp;N UC'!$O484*(1+'7. INPUT O&amp;N UC'!$Q484))</f>
        <v>0</v>
      </c>
      <c r="AC292" s="297">
        <f>AC$81*('7. INPUT O&amp;N UC'!$N484*(1+'7. INPUT O&amp;N UC'!$P484))*('7. INPUT O&amp;N UC'!$O484*(1+'7. INPUT O&amp;N UC'!$Q484))</f>
        <v>0</v>
      </c>
      <c r="AD292" s="297">
        <f>AD$81*('7. INPUT O&amp;N UC'!$N484*(1+'7. INPUT O&amp;N UC'!$P484))*('7. INPUT O&amp;N UC'!$O484*(1+'7. INPUT O&amp;N UC'!$Q484))</f>
        <v>0</v>
      </c>
      <c r="AE292" s="297">
        <f>AE$81*('7. INPUT O&amp;N UC'!$N484*(1+'7. INPUT O&amp;N UC'!$P484))*('7. INPUT O&amp;N UC'!$O484*(1+'7. INPUT O&amp;N UC'!$Q484))</f>
        <v>0</v>
      </c>
      <c r="AF292" s="297">
        <f>AF$81*('7. INPUT O&amp;N UC'!$N484*(1+'7. INPUT O&amp;N UC'!$P484))*('7. INPUT O&amp;N UC'!$O484*(1+'7. INPUT O&amp;N UC'!$Q484))</f>
        <v>0</v>
      </c>
      <c r="AG292" s="297">
        <f>AG$81*('7. INPUT O&amp;N UC'!$N484*(1+'7. INPUT O&amp;N UC'!$P484))*('7. INPUT O&amp;N UC'!$O484*(1+'7. INPUT O&amp;N UC'!$Q484))</f>
        <v>0</v>
      </c>
      <c r="AH292" s="297">
        <f>AH$81*('7. INPUT O&amp;N UC'!$N484*(1+'7. INPUT O&amp;N UC'!$P484))*('7. INPUT O&amp;N UC'!$O484*(1+'7. INPUT O&amp;N UC'!$Q484))</f>
        <v>0</v>
      </c>
      <c r="AI292" s="297">
        <f>AI$81*('7. INPUT O&amp;N UC'!$N484*(1+'7. INPUT O&amp;N UC'!$P484))*('7. INPUT O&amp;N UC'!$O484*(1+'7. INPUT O&amp;N UC'!$Q484))</f>
        <v>0</v>
      </c>
      <c r="AJ292" s="297">
        <f>AJ$81*('7. INPUT O&amp;N UC'!$N484*(1+'7. INPUT O&amp;N UC'!$P484)^2)*('7. INPUT O&amp;N UC'!$O484*(1+'7. INPUT O&amp;N UC'!$Q484)^2)</f>
        <v>0</v>
      </c>
      <c r="AK292" s="297">
        <f>AK$81*('7. INPUT O&amp;N UC'!$N484*(1+'7. INPUT O&amp;N UC'!$P484)^2)*('7. INPUT O&amp;N UC'!$O484*(1+'7. INPUT O&amp;N UC'!$Q484)^2)</f>
        <v>0</v>
      </c>
      <c r="AL292" s="297">
        <f>AL$81*('7. INPUT O&amp;N UC'!$N484*(1+'7. INPUT O&amp;N UC'!$P484)^2)*('7. INPUT O&amp;N UC'!$O484*(1+'7. INPUT O&amp;N UC'!$Q484)^2)</f>
        <v>0</v>
      </c>
      <c r="AM292" s="297">
        <f>AM$81*('7. INPUT O&amp;N UC'!$N484*(1+'7. INPUT O&amp;N UC'!$P484)^2)*('7. INPUT O&amp;N UC'!$O484*(1+'7. INPUT O&amp;N UC'!$Q484)^2)</f>
        <v>0</v>
      </c>
      <c r="AN292" s="297">
        <f>AN$81*('7. INPUT O&amp;N UC'!$N484*(1+'7. INPUT O&amp;N UC'!$P484)^2)*('7. INPUT O&amp;N UC'!$O484*(1+'7. INPUT O&amp;N UC'!$Q484)^2)</f>
        <v>0</v>
      </c>
      <c r="AO292" s="297">
        <f>AO$81*('7. INPUT O&amp;N UC'!$N484*(1+'7. INPUT O&amp;N UC'!$P484)^2)*('7. INPUT O&amp;N UC'!$O484*(1+'7. INPUT O&amp;N UC'!$Q484)^2)</f>
        <v>0</v>
      </c>
      <c r="AP292" s="297">
        <f>AP$81*('7. INPUT O&amp;N UC'!$N484*(1+'7. INPUT O&amp;N UC'!$P484)^2)*('7. INPUT O&amp;N UC'!$O484*(1+'7. INPUT O&amp;N UC'!$Q484)^2)</f>
        <v>0</v>
      </c>
      <c r="AQ292" s="297">
        <f>AQ$81*('7. INPUT O&amp;N UC'!$N484*(1+'7. INPUT O&amp;N UC'!$P484)^2)*('7. INPUT O&amp;N UC'!$O484*(1+'7. INPUT O&amp;N UC'!$Q484)^2)</f>
        <v>0</v>
      </c>
      <c r="AR292" s="297">
        <f>AR$81*('7. INPUT O&amp;N UC'!$N484*(1+'7. INPUT O&amp;N UC'!$P484)^2)*('7. INPUT O&amp;N UC'!$O484*(1+'7. INPUT O&amp;N UC'!$Q484)^2)</f>
        <v>0</v>
      </c>
      <c r="AS292" s="297">
        <f>AS$81*('7. INPUT O&amp;N UC'!$N484*(1+'7. INPUT O&amp;N UC'!$P484)^2)*('7. INPUT O&amp;N UC'!$O484*(1+'7. INPUT O&amp;N UC'!$Q484)^2)</f>
        <v>0</v>
      </c>
      <c r="AT292" s="297">
        <f>AT$81*('7. INPUT O&amp;N UC'!$N484*(1+'7. INPUT O&amp;N UC'!$P484)^2)*('7. INPUT O&amp;N UC'!$O484*(1+'7. INPUT O&amp;N UC'!$Q484)^2)</f>
        <v>0</v>
      </c>
      <c r="AU292" s="297">
        <f>AU$81*('7. INPUT O&amp;N UC'!$N484*(1+'7. INPUT O&amp;N UC'!$P484)^2)*('7. INPUT O&amp;N UC'!$O484*(1+'7. INPUT O&amp;N UC'!$Q484)^2)</f>
        <v>0</v>
      </c>
      <c r="AV292" s="297">
        <f>AV$81*('7. INPUT O&amp;N UC'!$N484*(1+'7. INPUT O&amp;N UC'!$P484)^3)*('7. INPUT O&amp;N UC'!$O484*(1+'7. INPUT O&amp;N UC'!$Q484)^3)</f>
        <v>0</v>
      </c>
      <c r="AW292" s="297">
        <f>AW$81*('7. INPUT O&amp;N UC'!$N484*(1+'7. INPUT O&amp;N UC'!$P484)^3)*('7. INPUT O&amp;N UC'!$O484*(1+'7. INPUT O&amp;N UC'!$Q484)^3)</f>
        <v>0</v>
      </c>
      <c r="AX292" s="297">
        <f>AX$81*('7. INPUT O&amp;N UC'!$N484*(1+'7. INPUT O&amp;N UC'!$P484)^3)*('7. INPUT O&amp;N UC'!$O484*(1+'7. INPUT O&amp;N UC'!$Q484)^3)</f>
        <v>0</v>
      </c>
      <c r="AY292" s="297">
        <f>AY$81*('7. INPUT O&amp;N UC'!$N484*(1+'7. INPUT O&amp;N UC'!$P484)^3)*('7. INPUT O&amp;N UC'!$O484*(1+'7. INPUT O&amp;N UC'!$Q484)^3)</f>
        <v>0</v>
      </c>
      <c r="AZ292" s="297">
        <f>AZ$81*('7. INPUT O&amp;N UC'!$N484*(1+'7. INPUT O&amp;N UC'!$P484)^3)*('7. INPUT O&amp;N UC'!$O484*(1+'7. INPUT O&amp;N UC'!$Q484)^3)</f>
        <v>0</v>
      </c>
      <c r="BA292" s="297">
        <f>BA$81*('7. INPUT O&amp;N UC'!$N484*(1+'7. INPUT O&amp;N UC'!$P484)^3)*('7. INPUT O&amp;N UC'!$O484*(1+'7. INPUT O&amp;N UC'!$Q484)^3)</f>
        <v>0</v>
      </c>
      <c r="BB292" s="297">
        <f>BB$81*('7. INPUT O&amp;N UC'!$N484*(1+'7. INPUT O&amp;N UC'!$P484)^3)*('7. INPUT O&amp;N UC'!$O484*(1+'7. INPUT O&amp;N UC'!$Q484)^3)</f>
        <v>0</v>
      </c>
      <c r="BC292" s="297">
        <f>BC$81*('7. INPUT O&amp;N UC'!$N484*(1+'7. INPUT O&amp;N UC'!$P484)^3)*('7. INPUT O&amp;N UC'!$O484*(1+'7. INPUT O&amp;N UC'!$Q484)^3)</f>
        <v>0</v>
      </c>
      <c r="BD292" s="297">
        <f>BD$81*('7. INPUT O&amp;N UC'!$N484*(1+'7. INPUT O&amp;N UC'!$P484)^3)*('7. INPUT O&amp;N UC'!$O484*(1+'7. INPUT O&amp;N UC'!$Q484)^3)</f>
        <v>0</v>
      </c>
      <c r="BE292" s="297">
        <f>BE$81*('7. INPUT O&amp;N UC'!$N484*(1+'7. INPUT O&amp;N UC'!$P484)^3)*('7. INPUT O&amp;N UC'!$O484*(1+'7. INPUT O&amp;N UC'!$Q484)^3)</f>
        <v>0</v>
      </c>
      <c r="BF292" s="297">
        <f>BF$81*('7. INPUT O&amp;N UC'!$N484*(1+'7. INPUT O&amp;N UC'!$P484)^3)*('7. INPUT O&amp;N UC'!$O484*(1+'7. INPUT O&amp;N UC'!$Q484)^3)</f>
        <v>0</v>
      </c>
      <c r="BG292" s="297">
        <f>BG$81*('7. INPUT O&amp;N UC'!$N484*(1+'7. INPUT O&amp;N UC'!$P484)^3)*('7. INPUT O&amp;N UC'!$O484*(1+'7. INPUT O&amp;N UC'!$Q484)^3)</f>
        <v>0</v>
      </c>
      <c r="BH292" s="297">
        <f>BH$81*('7. INPUT O&amp;N UC'!$N484*(1+'7. INPUT O&amp;N UC'!$P484)^4)*('7. INPUT O&amp;N UC'!$O484*(1+'7. INPUT O&amp;N UC'!$Q484)^4)</f>
        <v>0</v>
      </c>
      <c r="BI292" s="297">
        <f>BI$81*('7. INPUT O&amp;N UC'!$N484*(1+'7. INPUT O&amp;N UC'!$P484)^4)*('7. INPUT O&amp;N UC'!$O484*(1+'7. INPUT O&amp;N UC'!$Q484)^4)</f>
        <v>0</v>
      </c>
      <c r="BJ292" s="297">
        <f>BJ$81*('7. INPUT O&amp;N UC'!$N484*(1+'7. INPUT O&amp;N UC'!$P484)^4)*('7. INPUT O&amp;N UC'!$O484*(1+'7. INPUT O&amp;N UC'!$Q484)^4)</f>
        <v>0</v>
      </c>
      <c r="BK292" s="297">
        <f>BK$81*('7. INPUT O&amp;N UC'!$N484*(1+'7. INPUT O&amp;N UC'!$P484)^4)*('7. INPUT O&amp;N UC'!$O484*(1+'7. INPUT O&amp;N UC'!$Q484)^4)</f>
        <v>0</v>
      </c>
      <c r="BL292" s="297">
        <f>BL$81*('7. INPUT O&amp;N UC'!$N484*(1+'7. INPUT O&amp;N UC'!$P484)^4)*('7. INPUT O&amp;N UC'!$O484*(1+'7. INPUT O&amp;N UC'!$Q484)^4)</f>
        <v>0</v>
      </c>
      <c r="BM292" s="297">
        <f>BM$81*('7. INPUT O&amp;N UC'!$N484*(1+'7. INPUT O&amp;N UC'!$P484)^4)*('7. INPUT O&amp;N UC'!$O484*(1+'7. INPUT O&amp;N UC'!$Q484)^4)</f>
        <v>0</v>
      </c>
      <c r="BN292" s="297">
        <f>BN$81*('7. INPUT O&amp;N UC'!$N484*(1+'7. INPUT O&amp;N UC'!$P484)^4)*('7. INPUT O&amp;N UC'!$O484*(1+'7. INPUT O&amp;N UC'!$Q484)^4)</f>
        <v>0</v>
      </c>
      <c r="BO292" s="297">
        <f>BO$81*('7. INPUT O&amp;N UC'!$N484*(1+'7. INPUT O&amp;N UC'!$P484)^4)*('7. INPUT O&amp;N UC'!$O484*(1+'7. INPUT O&amp;N UC'!$Q484)^4)</f>
        <v>0</v>
      </c>
      <c r="BP292" s="297">
        <f>BP$81*('7. INPUT O&amp;N UC'!$N484*(1+'7. INPUT O&amp;N UC'!$P484)^4)*('7. INPUT O&amp;N UC'!$O484*(1+'7. INPUT O&amp;N UC'!$Q484)^4)</f>
        <v>0</v>
      </c>
      <c r="BQ292" s="297">
        <f>BQ$81*('7. INPUT O&amp;N UC'!$N484*(1+'7. INPUT O&amp;N UC'!$P484)^4)*('7. INPUT O&amp;N UC'!$O484*(1+'7. INPUT O&amp;N UC'!$Q484)^4)</f>
        <v>0</v>
      </c>
      <c r="BR292" s="297">
        <f>BR$81*('7. INPUT O&amp;N UC'!$N484*(1+'7. INPUT O&amp;N UC'!$P484)^4)*('7. INPUT O&amp;N UC'!$O484*(1+'7. INPUT O&amp;N UC'!$Q484)^4)</f>
        <v>0</v>
      </c>
      <c r="BS292" s="297">
        <f>BS$81*('7. INPUT O&amp;N UC'!$N484*(1+'7. INPUT O&amp;N UC'!$P484)^4)*('7. INPUT O&amp;N UC'!$O484*(1+'7. INPUT O&amp;N UC'!$Q484)^4)</f>
        <v>0</v>
      </c>
    </row>
    <row r="293" spans="2:71" s="80" customFormat="1" outlineLevel="2">
      <c r="B293" s="367" t="str">
        <f t="shared" si="234"/>
        <v>O&amp;N UC-7.6-Item #10</v>
      </c>
      <c r="C293" s="367">
        <f t="shared" si="234"/>
        <v>0</v>
      </c>
      <c r="D293"/>
      <c r="E293" s="297">
        <f t="shared" si="235"/>
        <v>0</v>
      </c>
      <c r="F293" s="297">
        <f t="shared" si="236"/>
        <v>0</v>
      </c>
      <c r="G293" s="297">
        <f t="shared" si="237"/>
        <v>0</v>
      </c>
      <c r="H293" s="297">
        <f t="shared" si="238"/>
        <v>0</v>
      </c>
      <c r="I293" s="297">
        <f t="shared" si="239"/>
        <v>0</v>
      </c>
      <c r="J293" s="297">
        <f t="shared" si="240"/>
        <v>0</v>
      </c>
      <c r="K293"/>
      <c r="L293" s="297">
        <f>L$81*'7. INPUT O&amp;N UC'!$N485*'7. INPUT O&amp;N UC'!$O485</f>
        <v>0</v>
      </c>
      <c r="M293" s="297">
        <f>M$81*'7. INPUT O&amp;N UC'!$N485*'7. INPUT O&amp;N UC'!$O485</f>
        <v>0</v>
      </c>
      <c r="N293" s="297">
        <f>N$81*'7. INPUT O&amp;N UC'!$N485*'7. INPUT O&amp;N UC'!$O485</f>
        <v>0</v>
      </c>
      <c r="O293" s="297">
        <f>O$81*'7. INPUT O&amp;N UC'!$N485*'7. INPUT O&amp;N UC'!$O485</f>
        <v>0</v>
      </c>
      <c r="P293" s="297">
        <f>P$81*'7. INPUT O&amp;N UC'!$N485*'7. INPUT O&amp;N UC'!$O485</f>
        <v>0</v>
      </c>
      <c r="Q293" s="297">
        <f>Q$81*'7. INPUT O&amp;N UC'!$N485*'7. INPUT O&amp;N UC'!$O485</f>
        <v>0</v>
      </c>
      <c r="R293" s="297">
        <f>R$81*'7. INPUT O&amp;N UC'!$N485*'7. INPUT O&amp;N UC'!$O485</f>
        <v>0</v>
      </c>
      <c r="S293" s="297">
        <f>S$81*'7. INPUT O&amp;N UC'!$N485*'7. INPUT O&amp;N UC'!$O485</f>
        <v>0</v>
      </c>
      <c r="T293" s="297">
        <f>T$81*'7. INPUT O&amp;N UC'!$N485*'7. INPUT O&amp;N UC'!$O485</f>
        <v>0</v>
      </c>
      <c r="U293" s="297">
        <f>U$81*'7. INPUT O&amp;N UC'!$N485*'7. INPUT O&amp;N UC'!$O485</f>
        <v>0</v>
      </c>
      <c r="V293" s="297">
        <f>V$81*'7. INPUT O&amp;N UC'!$N485*'7. INPUT O&amp;N UC'!$O485</f>
        <v>0</v>
      </c>
      <c r="W293" s="297">
        <f>W$81*'7. INPUT O&amp;N UC'!$N485*'7. INPUT O&amp;N UC'!$O485</f>
        <v>0</v>
      </c>
      <c r="X293" s="297">
        <f>X$81*('7. INPUT O&amp;N UC'!$N485*(1+'7. INPUT O&amp;N UC'!$P485))*('7. INPUT O&amp;N UC'!$O485*(1+'7. INPUT O&amp;N UC'!$Q485))</f>
        <v>0</v>
      </c>
      <c r="Y293" s="297">
        <f>Y$81*('7. INPUT O&amp;N UC'!$N485*(1+'7. INPUT O&amp;N UC'!$P485))*('7. INPUT O&amp;N UC'!$O485*(1+'7. INPUT O&amp;N UC'!$Q485))</f>
        <v>0</v>
      </c>
      <c r="Z293" s="297">
        <f>Z$81*('7. INPUT O&amp;N UC'!$N485*(1+'7. INPUT O&amp;N UC'!$P485))*('7. INPUT O&amp;N UC'!$O485*(1+'7. INPUT O&amp;N UC'!$Q485))</f>
        <v>0</v>
      </c>
      <c r="AA293" s="297">
        <f>AA$81*('7. INPUT O&amp;N UC'!$N485*(1+'7. INPUT O&amp;N UC'!$P485))*('7. INPUT O&amp;N UC'!$O485*(1+'7. INPUT O&amp;N UC'!$Q485))</f>
        <v>0</v>
      </c>
      <c r="AB293" s="297">
        <f>AB$81*('7. INPUT O&amp;N UC'!$N485*(1+'7. INPUT O&amp;N UC'!$P485))*('7. INPUT O&amp;N UC'!$O485*(1+'7. INPUT O&amp;N UC'!$Q485))</f>
        <v>0</v>
      </c>
      <c r="AC293" s="297">
        <f>AC$81*('7. INPUT O&amp;N UC'!$N485*(1+'7. INPUT O&amp;N UC'!$P485))*('7. INPUT O&amp;N UC'!$O485*(1+'7. INPUT O&amp;N UC'!$Q485))</f>
        <v>0</v>
      </c>
      <c r="AD293" s="297">
        <f>AD$81*('7. INPUT O&amp;N UC'!$N485*(1+'7. INPUT O&amp;N UC'!$P485))*('7. INPUT O&amp;N UC'!$O485*(1+'7. INPUT O&amp;N UC'!$Q485))</f>
        <v>0</v>
      </c>
      <c r="AE293" s="297">
        <f>AE$81*('7. INPUT O&amp;N UC'!$N485*(1+'7. INPUT O&amp;N UC'!$P485))*('7. INPUT O&amp;N UC'!$O485*(1+'7. INPUT O&amp;N UC'!$Q485))</f>
        <v>0</v>
      </c>
      <c r="AF293" s="297">
        <f>AF$81*('7. INPUT O&amp;N UC'!$N485*(1+'7. INPUT O&amp;N UC'!$P485))*('7. INPUT O&amp;N UC'!$O485*(1+'7. INPUT O&amp;N UC'!$Q485))</f>
        <v>0</v>
      </c>
      <c r="AG293" s="297">
        <f>AG$81*('7. INPUT O&amp;N UC'!$N485*(1+'7. INPUT O&amp;N UC'!$P485))*('7. INPUT O&amp;N UC'!$O485*(1+'7. INPUT O&amp;N UC'!$Q485))</f>
        <v>0</v>
      </c>
      <c r="AH293" s="297">
        <f>AH$81*('7. INPUT O&amp;N UC'!$N485*(1+'7. INPUT O&amp;N UC'!$P485))*('7. INPUT O&amp;N UC'!$O485*(1+'7. INPUT O&amp;N UC'!$Q485))</f>
        <v>0</v>
      </c>
      <c r="AI293" s="297">
        <f>AI$81*('7. INPUT O&amp;N UC'!$N485*(1+'7. INPUT O&amp;N UC'!$P485))*('7. INPUT O&amp;N UC'!$O485*(1+'7. INPUT O&amp;N UC'!$Q485))</f>
        <v>0</v>
      </c>
      <c r="AJ293" s="297">
        <f>AJ$81*('7. INPUT O&amp;N UC'!$N485*(1+'7. INPUT O&amp;N UC'!$P485)^2)*('7. INPUT O&amp;N UC'!$O485*(1+'7. INPUT O&amp;N UC'!$Q485)^2)</f>
        <v>0</v>
      </c>
      <c r="AK293" s="297">
        <f>AK$81*('7. INPUT O&amp;N UC'!$N485*(1+'7. INPUT O&amp;N UC'!$P485)^2)*('7. INPUT O&amp;N UC'!$O485*(1+'7. INPUT O&amp;N UC'!$Q485)^2)</f>
        <v>0</v>
      </c>
      <c r="AL293" s="297">
        <f>AL$81*('7. INPUT O&amp;N UC'!$N485*(1+'7. INPUT O&amp;N UC'!$P485)^2)*('7. INPUT O&amp;N UC'!$O485*(1+'7. INPUT O&amp;N UC'!$Q485)^2)</f>
        <v>0</v>
      </c>
      <c r="AM293" s="297">
        <f>AM$81*('7. INPUT O&amp;N UC'!$N485*(1+'7. INPUT O&amp;N UC'!$P485)^2)*('7. INPUT O&amp;N UC'!$O485*(1+'7. INPUT O&amp;N UC'!$Q485)^2)</f>
        <v>0</v>
      </c>
      <c r="AN293" s="297">
        <f>AN$81*('7. INPUT O&amp;N UC'!$N485*(1+'7. INPUT O&amp;N UC'!$P485)^2)*('7. INPUT O&amp;N UC'!$O485*(1+'7. INPUT O&amp;N UC'!$Q485)^2)</f>
        <v>0</v>
      </c>
      <c r="AO293" s="297">
        <f>AO$81*('7. INPUT O&amp;N UC'!$N485*(1+'7. INPUT O&amp;N UC'!$P485)^2)*('7. INPUT O&amp;N UC'!$O485*(1+'7. INPUT O&amp;N UC'!$Q485)^2)</f>
        <v>0</v>
      </c>
      <c r="AP293" s="297">
        <f>AP$81*('7. INPUT O&amp;N UC'!$N485*(1+'7. INPUT O&amp;N UC'!$P485)^2)*('7. INPUT O&amp;N UC'!$O485*(1+'7. INPUT O&amp;N UC'!$Q485)^2)</f>
        <v>0</v>
      </c>
      <c r="AQ293" s="297">
        <f>AQ$81*('7. INPUT O&amp;N UC'!$N485*(1+'7. INPUT O&amp;N UC'!$P485)^2)*('7. INPUT O&amp;N UC'!$O485*(1+'7. INPUT O&amp;N UC'!$Q485)^2)</f>
        <v>0</v>
      </c>
      <c r="AR293" s="297">
        <f>AR$81*('7. INPUT O&amp;N UC'!$N485*(1+'7. INPUT O&amp;N UC'!$P485)^2)*('7. INPUT O&amp;N UC'!$O485*(1+'7. INPUT O&amp;N UC'!$Q485)^2)</f>
        <v>0</v>
      </c>
      <c r="AS293" s="297">
        <f>AS$81*('7. INPUT O&amp;N UC'!$N485*(1+'7. INPUT O&amp;N UC'!$P485)^2)*('7. INPUT O&amp;N UC'!$O485*(1+'7. INPUT O&amp;N UC'!$Q485)^2)</f>
        <v>0</v>
      </c>
      <c r="AT293" s="297">
        <f>AT$81*('7. INPUT O&amp;N UC'!$N485*(1+'7. INPUT O&amp;N UC'!$P485)^2)*('7. INPUT O&amp;N UC'!$O485*(1+'7. INPUT O&amp;N UC'!$Q485)^2)</f>
        <v>0</v>
      </c>
      <c r="AU293" s="297">
        <f>AU$81*('7. INPUT O&amp;N UC'!$N485*(1+'7. INPUT O&amp;N UC'!$P485)^2)*('7. INPUT O&amp;N UC'!$O485*(1+'7. INPUT O&amp;N UC'!$Q485)^2)</f>
        <v>0</v>
      </c>
      <c r="AV293" s="297">
        <f>AV$81*('7. INPUT O&amp;N UC'!$N485*(1+'7. INPUT O&amp;N UC'!$P485)^3)*('7. INPUT O&amp;N UC'!$O485*(1+'7. INPUT O&amp;N UC'!$Q485)^3)</f>
        <v>0</v>
      </c>
      <c r="AW293" s="297">
        <f>AW$81*('7. INPUT O&amp;N UC'!$N485*(1+'7. INPUT O&amp;N UC'!$P485)^3)*('7. INPUT O&amp;N UC'!$O485*(1+'7. INPUT O&amp;N UC'!$Q485)^3)</f>
        <v>0</v>
      </c>
      <c r="AX293" s="297">
        <f>AX$81*('7. INPUT O&amp;N UC'!$N485*(1+'7. INPUT O&amp;N UC'!$P485)^3)*('7. INPUT O&amp;N UC'!$O485*(1+'7. INPUT O&amp;N UC'!$Q485)^3)</f>
        <v>0</v>
      </c>
      <c r="AY293" s="297">
        <f>AY$81*('7. INPUT O&amp;N UC'!$N485*(1+'7. INPUT O&amp;N UC'!$P485)^3)*('7. INPUT O&amp;N UC'!$O485*(1+'7. INPUT O&amp;N UC'!$Q485)^3)</f>
        <v>0</v>
      </c>
      <c r="AZ293" s="297">
        <f>AZ$81*('7. INPUT O&amp;N UC'!$N485*(1+'7. INPUT O&amp;N UC'!$P485)^3)*('7. INPUT O&amp;N UC'!$O485*(1+'7. INPUT O&amp;N UC'!$Q485)^3)</f>
        <v>0</v>
      </c>
      <c r="BA293" s="297">
        <f>BA$81*('7. INPUT O&amp;N UC'!$N485*(1+'7. INPUT O&amp;N UC'!$P485)^3)*('7. INPUT O&amp;N UC'!$O485*(1+'7. INPUT O&amp;N UC'!$Q485)^3)</f>
        <v>0</v>
      </c>
      <c r="BB293" s="297">
        <f>BB$81*('7. INPUT O&amp;N UC'!$N485*(1+'7. INPUT O&amp;N UC'!$P485)^3)*('7. INPUT O&amp;N UC'!$O485*(1+'7. INPUT O&amp;N UC'!$Q485)^3)</f>
        <v>0</v>
      </c>
      <c r="BC293" s="297">
        <f>BC$81*('7. INPUT O&amp;N UC'!$N485*(1+'7. INPUT O&amp;N UC'!$P485)^3)*('7. INPUT O&amp;N UC'!$O485*(1+'7. INPUT O&amp;N UC'!$Q485)^3)</f>
        <v>0</v>
      </c>
      <c r="BD293" s="297">
        <f>BD$81*('7. INPUT O&amp;N UC'!$N485*(1+'7. INPUT O&amp;N UC'!$P485)^3)*('7. INPUT O&amp;N UC'!$O485*(1+'7. INPUT O&amp;N UC'!$Q485)^3)</f>
        <v>0</v>
      </c>
      <c r="BE293" s="297">
        <f>BE$81*('7. INPUT O&amp;N UC'!$N485*(1+'7. INPUT O&amp;N UC'!$P485)^3)*('7. INPUT O&amp;N UC'!$O485*(1+'7. INPUT O&amp;N UC'!$Q485)^3)</f>
        <v>0</v>
      </c>
      <c r="BF293" s="297">
        <f>BF$81*('7. INPUT O&amp;N UC'!$N485*(1+'7. INPUT O&amp;N UC'!$P485)^3)*('7. INPUT O&amp;N UC'!$O485*(1+'7. INPUT O&amp;N UC'!$Q485)^3)</f>
        <v>0</v>
      </c>
      <c r="BG293" s="297">
        <f>BG$81*('7. INPUT O&amp;N UC'!$N485*(1+'7. INPUT O&amp;N UC'!$P485)^3)*('7. INPUT O&amp;N UC'!$O485*(1+'7. INPUT O&amp;N UC'!$Q485)^3)</f>
        <v>0</v>
      </c>
      <c r="BH293" s="297">
        <f>BH$81*('7. INPUT O&amp;N UC'!$N485*(1+'7. INPUT O&amp;N UC'!$P485)^4)*('7. INPUT O&amp;N UC'!$O485*(1+'7. INPUT O&amp;N UC'!$Q485)^4)</f>
        <v>0</v>
      </c>
      <c r="BI293" s="297">
        <f>BI$81*('7. INPUT O&amp;N UC'!$N485*(1+'7. INPUT O&amp;N UC'!$P485)^4)*('7. INPUT O&amp;N UC'!$O485*(1+'7. INPUT O&amp;N UC'!$Q485)^4)</f>
        <v>0</v>
      </c>
      <c r="BJ293" s="297">
        <f>BJ$81*('7. INPUT O&amp;N UC'!$N485*(1+'7. INPUT O&amp;N UC'!$P485)^4)*('7. INPUT O&amp;N UC'!$O485*(1+'7. INPUT O&amp;N UC'!$Q485)^4)</f>
        <v>0</v>
      </c>
      <c r="BK293" s="297">
        <f>BK$81*('7. INPUT O&amp;N UC'!$N485*(1+'7. INPUT O&amp;N UC'!$P485)^4)*('7. INPUT O&amp;N UC'!$O485*(1+'7. INPUT O&amp;N UC'!$Q485)^4)</f>
        <v>0</v>
      </c>
      <c r="BL293" s="297">
        <f>BL$81*('7. INPUT O&amp;N UC'!$N485*(1+'7. INPUT O&amp;N UC'!$P485)^4)*('7. INPUT O&amp;N UC'!$O485*(1+'7. INPUT O&amp;N UC'!$Q485)^4)</f>
        <v>0</v>
      </c>
      <c r="BM293" s="297">
        <f>BM$81*('7. INPUT O&amp;N UC'!$N485*(1+'7. INPUT O&amp;N UC'!$P485)^4)*('7. INPUT O&amp;N UC'!$O485*(1+'7. INPUT O&amp;N UC'!$Q485)^4)</f>
        <v>0</v>
      </c>
      <c r="BN293" s="297">
        <f>BN$81*('7. INPUT O&amp;N UC'!$N485*(1+'7. INPUT O&amp;N UC'!$P485)^4)*('7. INPUT O&amp;N UC'!$O485*(1+'7. INPUT O&amp;N UC'!$Q485)^4)</f>
        <v>0</v>
      </c>
      <c r="BO293" s="297">
        <f>BO$81*('7. INPUT O&amp;N UC'!$N485*(1+'7. INPUT O&amp;N UC'!$P485)^4)*('7. INPUT O&amp;N UC'!$O485*(1+'7. INPUT O&amp;N UC'!$Q485)^4)</f>
        <v>0</v>
      </c>
      <c r="BP293" s="297">
        <f>BP$81*('7. INPUT O&amp;N UC'!$N485*(1+'7. INPUT O&amp;N UC'!$P485)^4)*('7. INPUT O&amp;N UC'!$O485*(1+'7. INPUT O&amp;N UC'!$Q485)^4)</f>
        <v>0</v>
      </c>
      <c r="BQ293" s="297">
        <f>BQ$81*('7. INPUT O&amp;N UC'!$N485*(1+'7. INPUT O&amp;N UC'!$P485)^4)*('7. INPUT O&amp;N UC'!$O485*(1+'7. INPUT O&amp;N UC'!$Q485)^4)</f>
        <v>0</v>
      </c>
      <c r="BR293" s="297">
        <f>BR$81*('7. INPUT O&amp;N UC'!$N485*(1+'7. INPUT O&amp;N UC'!$P485)^4)*('7. INPUT O&amp;N UC'!$O485*(1+'7. INPUT O&amp;N UC'!$Q485)^4)</f>
        <v>0</v>
      </c>
      <c r="BS293" s="297">
        <f>BS$81*('7. INPUT O&amp;N UC'!$N485*(1+'7. INPUT O&amp;N UC'!$P485)^4)*('7. INPUT O&amp;N UC'!$O485*(1+'7. INPUT O&amp;N UC'!$Q485)^4)</f>
        <v>0</v>
      </c>
    </row>
    <row r="294" spans="2:71" s="80" customFormat="1" outlineLevel="2">
      <c r="B294" s="367" t="str">
        <f t="shared" ref="B294:C303" si="241">B273</f>
        <v>O&amp;N UC-7.6-Item #11</v>
      </c>
      <c r="C294" s="367">
        <f t="shared" si="241"/>
        <v>0</v>
      </c>
      <c r="D294"/>
      <c r="E294" s="297">
        <f t="shared" ref="E294:E303" si="242">F294+G294+H294+I294+J294</f>
        <v>0</v>
      </c>
      <c r="F294" s="297">
        <f t="shared" ref="F294:F303" si="243">SUM(L294:W294)</f>
        <v>0</v>
      </c>
      <c r="G294" s="297">
        <f t="shared" ref="G294:G303" si="244">SUM(X294:AI294)</f>
        <v>0</v>
      </c>
      <c r="H294" s="297">
        <f t="shared" ref="H294:H303" si="245">SUM(AJ294:AU294)</f>
        <v>0</v>
      </c>
      <c r="I294" s="297">
        <f t="shared" ref="I294:I303" si="246">SUM(AV294:BG294)</f>
        <v>0</v>
      </c>
      <c r="J294" s="297">
        <f t="shared" ref="J294:J303" si="247">SUM(BH294:BS294)</f>
        <v>0</v>
      </c>
      <c r="K294"/>
      <c r="L294" s="297">
        <f>L$81*'7. INPUT O&amp;N UC'!$N486*'7. INPUT O&amp;N UC'!$O486</f>
        <v>0</v>
      </c>
      <c r="M294" s="297">
        <f>M$81*'7. INPUT O&amp;N UC'!$N486*'7. INPUT O&amp;N UC'!$O486</f>
        <v>0</v>
      </c>
      <c r="N294" s="297">
        <f>N$81*'7. INPUT O&amp;N UC'!$N486*'7. INPUT O&amp;N UC'!$O486</f>
        <v>0</v>
      </c>
      <c r="O294" s="297">
        <f>O$81*'7. INPUT O&amp;N UC'!$N486*'7. INPUT O&amp;N UC'!$O486</f>
        <v>0</v>
      </c>
      <c r="P294" s="297">
        <f>P$81*'7. INPUT O&amp;N UC'!$N486*'7. INPUT O&amp;N UC'!$O486</f>
        <v>0</v>
      </c>
      <c r="Q294" s="297">
        <f>Q$81*'7. INPUT O&amp;N UC'!$N486*'7. INPUT O&amp;N UC'!$O486</f>
        <v>0</v>
      </c>
      <c r="R294" s="297">
        <f>R$81*'7. INPUT O&amp;N UC'!$N486*'7. INPUT O&amp;N UC'!$O486</f>
        <v>0</v>
      </c>
      <c r="S294" s="297">
        <f>S$81*'7. INPUT O&amp;N UC'!$N486*'7. INPUT O&amp;N UC'!$O486</f>
        <v>0</v>
      </c>
      <c r="T294" s="297">
        <f>T$81*'7. INPUT O&amp;N UC'!$N486*'7. INPUT O&amp;N UC'!$O486</f>
        <v>0</v>
      </c>
      <c r="U294" s="297">
        <f>U$81*'7. INPUT O&amp;N UC'!$N486*'7. INPUT O&amp;N UC'!$O486</f>
        <v>0</v>
      </c>
      <c r="V294" s="297">
        <f>V$81*'7. INPUT O&amp;N UC'!$N486*'7. INPUT O&amp;N UC'!$O486</f>
        <v>0</v>
      </c>
      <c r="W294" s="297">
        <f>W$81*'7. INPUT O&amp;N UC'!$N486*'7. INPUT O&amp;N UC'!$O486</f>
        <v>0</v>
      </c>
      <c r="X294" s="297">
        <f>X$81*('7. INPUT O&amp;N UC'!$N486*(1+'7. INPUT O&amp;N UC'!$P486))*('7. INPUT O&amp;N UC'!$O486*(1+'7. INPUT O&amp;N UC'!$Q486))</f>
        <v>0</v>
      </c>
      <c r="Y294" s="297">
        <f>Y$81*('7. INPUT O&amp;N UC'!$N486*(1+'7. INPUT O&amp;N UC'!$P486))*('7. INPUT O&amp;N UC'!$O486*(1+'7. INPUT O&amp;N UC'!$Q486))</f>
        <v>0</v>
      </c>
      <c r="Z294" s="297">
        <f>Z$81*('7. INPUT O&amp;N UC'!$N486*(1+'7. INPUT O&amp;N UC'!$P486))*('7. INPUT O&amp;N UC'!$O486*(1+'7. INPUT O&amp;N UC'!$Q486))</f>
        <v>0</v>
      </c>
      <c r="AA294" s="297">
        <f>AA$81*('7. INPUT O&amp;N UC'!$N486*(1+'7. INPUT O&amp;N UC'!$P486))*('7. INPUT O&amp;N UC'!$O486*(1+'7. INPUT O&amp;N UC'!$Q486))</f>
        <v>0</v>
      </c>
      <c r="AB294" s="297">
        <f>AB$81*('7. INPUT O&amp;N UC'!$N486*(1+'7. INPUT O&amp;N UC'!$P486))*('7. INPUT O&amp;N UC'!$O486*(1+'7. INPUT O&amp;N UC'!$Q486))</f>
        <v>0</v>
      </c>
      <c r="AC294" s="297">
        <f>AC$81*('7. INPUT O&amp;N UC'!$N486*(1+'7. INPUT O&amp;N UC'!$P486))*('7. INPUT O&amp;N UC'!$O486*(1+'7. INPUT O&amp;N UC'!$Q486))</f>
        <v>0</v>
      </c>
      <c r="AD294" s="297">
        <f>AD$81*('7. INPUT O&amp;N UC'!$N486*(1+'7. INPUT O&amp;N UC'!$P486))*('7. INPUT O&amp;N UC'!$O486*(1+'7. INPUT O&amp;N UC'!$Q486))</f>
        <v>0</v>
      </c>
      <c r="AE294" s="297">
        <f>AE$81*('7. INPUT O&amp;N UC'!$N486*(1+'7. INPUT O&amp;N UC'!$P486))*('7. INPUT O&amp;N UC'!$O486*(1+'7. INPUT O&amp;N UC'!$Q486))</f>
        <v>0</v>
      </c>
      <c r="AF294" s="297">
        <f>AF$81*('7. INPUT O&amp;N UC'!$N486*(1+'7. INPUT O&amp;N UC'!$P486))*('7. INPUT O&amp;N UC'!$O486*(1+'7. INPUT O&amp;N UC'!$Q486))</f>
        <v>0</v>
      </c>
      <c r="AG294" s="297">
        <f>AG$81*('7. INPUT O&amp;N UC'!$N486*(1+'7. INPUT O&amp;N UC'!$P486))*('7. INPUT O&amp;N UC'!$O486*(1+'7. INPUT O&amp;N UC'!$Q486))</f>
        <v>0</v>
      </c>
      <c r="AH294" s="297">
        <f>AH$81*('7. INPUT O&amp;N UC'!$N486*(1+'7. INPUT O&amp;N UC'!$P486))*('7. INPUT O&amp;N UC'!$O486*(1+'7. INPUT O&amp;N UC'!$Q486))</f>
        <v>0</v>
      </c>
      <c r="AI294" s="297">
        <f>AI$81*('7. INPUT O&amp;N UC'!$N486*(1+'7. INPUT O&amp;N UC'!$P486))*('7. INPUT O&amp;N UC'!$O486*(1+'7. INPUT O&amp;N UC'!$Q486))</f>
        <v>0</v>
      </c>
      <c r="AJ294" s="297">
        <f>AJ$81*('7. INPUT O&amp;N UC'!$N486*(1+'7. INPUT O&amp;N UC'!$P486)^2)*('7. INPUT O&amp;N UC'!$O486*(1+'7. INPUT O&amp;N UC'!$Q486)^2)</f>
        <v>0</v>
      </c>
      <c r="AK294" s="297">
        <f>AK$81*('7. INPUT O&amp;N UC'!$N486*(1+'7. INPUT O&amp;N UC'!$P486)^2)*('7. INPUT O&amp;N UC'!$O486*(1+'7. INPUT O&amp;N UC'!$Q486)^2)</f>
        <v>0</v>
      </c>
      <c r="AL294" s="297">
        <f>AL$81*('7. INPUT O&amp;N UC'!$N486*(1+'7. INPUT O&amp;N UC'!$P486)^2)*('7. INPUT O&amp;N UC'!$O486*(1+'7. INPUT O&amp;N UC'!$Q486)^2)</f>
        <v>0</v>
      </c>
      <c r="AM294" s="297">
        <f>AM$81*('7. INPUT O&amp;N UC'!$N486*(1+'7. INPUT O&amp;N UC'!$P486)^2)*('7. INPUT O&amp;N UC'!$O486*(1+'7. INPUT O&amp;N UC'!$Q486)^2)</f>
        <v>0</v>
      </c>
      <c r="AN294" s="297">
        <f>AN$81*('7. INPUT O&amp;N UC'!$N486*(1+'7. INPUT O&amp;N UC'!$P486)^2)*('7. INPUT O&amp;N UC'!$O486*(1+'7. INPUT O&amp;N UC'!$Q486)^2)</f>
        <v>0</v>
      </c>
      <c r="AO294" s="297">
        <f>AO$81*('7. INPUT O&amp;N UC'!$N486*(1+'7. INPUT O&amp;N UC'!$P486)^2)*('7. INPUT O&amp;N UC'!$O486*(1+'7. INPUT O&amp;N UC'!$Q486)^2)</f>
        <v>0</v>
      </c>
      <c r="AP294" s="297">
        <f>AP$81*('7. INPUT O&amp;N UC'!$N486*(1+'7. INPUT O&amp;N UC'!$P486)^2)*('7. INPUT O&amp;N UC'!$O486*(1+'7. INPUT O&amp;N UC'!$Q486)^2)</f>
        <v>0</v>
      </c>
      <c r="AQ294" s="297">
        <f>AQ$81*('7. INPUT O&amp;N UC'!$N486*(1+'7. INPUT O&amp;N UC'!$P486)^2)*('7. INPUT O&amp;N UC'!$O486*(1+'7. INPUT O&amp;N UC'!$Q486)^2)</f>
        <v>0</v>
      </c>
      <c r="AR294" s="297">
        <f>AR$81*('7. INPUT O&amp;N UC'!$N486*(1+'7. INPUT O&amp;N UC'!$P486)^2)*('7. INPUT O&amp;N UC'!$O486*(1+'7. INPUT O&amp;N UC'!$Q486)^2)</f>
        <v>0</v>
      </c>
      <c r="AS294" s="297">
        <f>AS$81*('7. INPUT O&amp;N UC'!$N486*(1+'7. INPUT O&amp;N UC'!$P486)^2)*('7. INPUT O&amp;N UC'!$O486*(1+'7. INPUT O&amp;N UC'!$Q486)^2)</f>
        <v>0</v>
      </c>
      <c r="AT294" s="297">
        <f>AT$81*('7. INPUT O&amp;N UC'!$N486*(1+'7. INPUT O&amp;N UC'!$P486)^2)*('7. INPUT O&amp;N UC'!$O486*(1+'7. INPUT O&amp;N UC'!$Q486)^2)</f>
        <v>0</v>
      </c>
      <c r="AU294" s="297">
        <f>AU$81*('7. INPUT O&amp;N UC'!$N486*(1+'7. INPUT O&amp;N UC'!$P486)^2)*('7. INPUT O&amp;N UC'!$O486*(1+'7. INPUT O&amp;N UC'!$Q486)^2)</f>
        <v>0</v>
      </c>
      <c r="AV294" s="297">
        <f>AV$81*('7. INPUT O&amp;N UC'!$N486*(1+'7. INPUT O&amp;N UC'!$P486)^3)*('7. INPUT O&amp;N UC'!$O486*(1+'7. INPUT O&amp;N UC'!$Q486)^3)</f>
        <v>0</v>
      </c>
      <c r="AW294" s="297">
        <f>AW$81*('7. INPUT O&amp;N UC'!$N486*(1+'7. INPUT O&amp;N UC'!$P486)^3)*('7. INPUT O&amp;N UC'!$O486*(1+'7. INPUT O&amp;N UC'!$Q486)^3)</f>
        <v>0</v>
      </c>
      <c r="AX294" s="297">
        <f>AX$81*('7. INPUT O&amp;N UC'!$N486*(1+'7. INPUT O&amp;N UC'!$P486)^3)*('7. INPUT O&amp;N UC'!$O486*(1+'7. INPUT O&amp;N UC'!$Q486)^3)</f>
        <v>0</v>
      </c>
      <c r="AY294" s="297">
        <f>AY$81*('7. INPUT O&amp;N UC'!$N486*(1+'7. INPUT O&amp;N UC'!$P486)^3)*('7. INPUT O&amp;N UC'!$O486*(1+'7. INPUT O&amp;N UC'!$Q486)^3)</f>
        <v>0</v>
      </c>
      <c r="AZ294" s="297">
        <f>AZ$81*('7. INPUT O&amp;N UC'!$N486*(1+'7. INPUT O&amp;N UC'!$P486)^3)*('7. INPUT O&amp;N UC'!$O486*(1+'7. INPUT O&amp;N UC'!$Q486)^3)</f>
        <v>0</v>
      </c>
      <c r="BA294" s="297">
        <f>BA$81*('7. INPUT O&amp;N UC'!$N486*(1+'7. INPUT O&amp;N UC'!$P486)^3)*('7. INPUT O&amp;N UC'!$O486*(1+'7. INPUT O&amp;N UC'!$Q486)^3)</f>
        <v>0</v>
      </c>
      <c r="BB294" s="297">
        <f>BB$81*('7. INPUT O&amp;N UC'!$N486*(1+'7. INPUT O&amp;N UC'!$P486)^3)*('7. INPUT O&amp;N UC'!$O486*(1+'7. INPUT O&amp;N UC'!$Q486)^3)</f>
        <v>0</v>
      </c>
      <c r="BC294" s="297">
        <f>BC$81*('7. INPUT O&amp;N UC'!$N486*(1+'7. INPUT O&amp;N UC'!$P486)^3)*('7. INPUT O&amp;N UC'!$O486*(1+'7. INPUT O&amp;N UC'!$Q486)^3)</f>
        <v>0</v>
      </c>
      <c r="BD294" s="297">
        <f>BD$81*('7. INPUT O&amp;N UC'!$N486*(1+'7. INPUT O&amp;N UC'!$P486)^3)*('7. INPUT O&amp;N UC'!$O486*(1+'7. INPUT O&amp;N UC'!$Q486)^3)</f>
        <v>0</v>
      </c>
      <c r="BE294" s="297">
        <f>BE$81*('7. INPUT O&amp;N UC'!$N486*(1+'7. INPUT O&amp;N UC'!$P486)^3)*('7. INPUT O&amp;N UC'!$O486*(1+'7. INPUT O&amp;N UC'!$Q486)^3)</f>
        <v>0</v>
      </c>
      <c r="BF294" s="297">
        <f>BF$81*('7. INPUT O&amp;N UC'!$N486*(1+'7. INPUT O&amp;N UC'!$P486)^3)*('7. INPUT O&amp;N UC'!$O486*(1+'7. INPUT O&amp;N UC'!$Q486)^3)</f>
        <v>0</v>
      </c>
      <c r="BG294" s="297">
        <f>BG$81*('7. INPUT O&amp;N UC'!$N486*(1+'7. INPUT O&amp;N UC'!$P486)^3)*('7. INPUT O&amp;N UC'!$O486*(1+'7. INPUT O&amp;N UC'!$Q486)^3)</f>
        <v>0</v>
      </c>
      <c r="BH294" s="297">
        <f>BH$81*('7. INPUT O&amp;N UC'!$N486*(1+'7. INPUT O&amp;N UC'!$P486)^4)*('7. INPUT O&amp;N UC'!$O486*(1+'7. INPUT O&amp;N UC'!$Q486)^4)</f>
        <v>0</v>
      </c>
      <c r="BI294" s="297">
        <f>BI$81*('7. INPUT O&amp;N UC'!$N486*(1+'7. INPUT O&amp;N UC'!$P486)^4)*('7. INPUT O&amp;N UC'!$O486*(1+'7. INPUT O&amp;N UC'!$Q486)^4)</f>
        <v>0</v>
      </c>
      <c r="BJ294" s="297">
        <f>BJ$81*('7. INPUT O&amp;N UC'!$N486*(1+'7. INPUT O&amp;N UC'!$P486)^4)*('7. INPUT O&amp;N UC'!$O486*(1+'7. INPUT O&amp;N UC'!$Q486)^4)</f>
        <v>0</v>
      </c>
      <c r="BK294" s="297">
        <f>BK$81*('7. INPUT O&amp;N UC'!$N486*(1+'7. INPUT O&amp;N UC'!$P486)^4)*('7. INPUT O&amp;N UC'!$O486*(1+'7. INPUT O&amp;N UC'!$Q486)^4)</f>
        <v>0</v>
      </c>
      <c r="BL294" s="297">
        <f>BL$81*('7. INPUT O&amp;N UC'!$N486*(1+'7. INPUT O&amp;N UC'!$P486)^4)*('7. INPUT O&amp;N UC'!$O486*(1+'7. INPUT O&amp;N UC'!$Q486)^4)</f>
        <v>0</v>
      </c>
      <c r="BM294" s="297">
        <f>BM$81*('7. INPUT O&amp;N UC'!$N486*(1+'7. INPUT O&amp;N UC'!$P486)^4)*('7. INPUT O&amp;N UC'!$O486*(1+'7. INPUT O&amp;N UC'!$Q486)^4)</f>
        <v>0</v>
      </c>
      <c r="BN294" s="297">
        <f>BN$81*('7. INPUT O&amp;N UC'!$N486*(1+'7. INPUT O&amp;N UC'!$P486)^4)*('7. INPUT O&amp;N UC'!$O486*(1+'7. INPUT O&amp;N UC'!$Q486)^4)</f>
        <v>0</v>
      </c>
      <c r="BO294" s="297">
        <f>BO$81*('7. INPUT O&amp;N UC'!$N486*(1+'7. INPUT O&amp;N UC'!$P486)^4)*('7. INPUT O&amp;N UC'!$O486*(1+'7. INPUT O&amp;N UC'!$Q486)^4)</f>
        <v>0</v>
      </c>
      <c r="BP294" s="297">
        <f>BP$81*('7. INPUT O&amp;N UC'!$N486*(1+'7. INPUT O&amp;N UC'!$P486)^4)*('7. INPUT O&amp;N UC'!$O486*(1+'7. INPUT O&amp;N UC'!$Q486)^4)</f>
        <v>0</v>
      </c>
      <c r="BQ294" s="297">
        <f>BQ$81*('7. INPUT O&amp;N UC'!$N486*(1+'7. INPUT O&amp;N UC'!$P486)^4)*('7. INPUT O&amp;N UC'!$O486*(1+'7. INPUT O&amp;N UC'!$Q486)^4)</f>
        <v>0</v>
      </c>
      <c r="BR294" s="297">
        <f>BR$81*('7. INPUT O&amp;N UC'!$N486*(1+'7. INPUT O&amp;N UC'!$P486)^4)*('7. INPUT O&amp;N UC'!$O486*(1+'7. INPUT O&amp;N UC'!$Q486)^4)</f>
        <v>0</v>
      </c>
      <c r="BS294" s="297">
        <f>BS$81*('7. INPUT O&amp;N UC'!$N486*(1+'7. INPUT O&amp;N UC'!$P486)^4)*('7. INPUT O&amp;N UC'!$O486*(1+'7. INPUT O&amp;N UC'!$Q486)^4)</f>
        <v>0</v>
      </c>
    </row>
    <row r="295" spans="2:71" s="80" customFormat="1" outlineLevel="2">
      <c r="B295" s="367" t="str">
        <f t="shared" si="241"/>
        <v>O&amp;N UC-7.6-Item #12</v>
      </c>
      <c r="C295" s="367">
        <f t="shared" si="241"/>
        <v>0</v>
      </c>
      <c r="D295"/>
      <c r="E295" s="297">
        <f t="shared" si="242"/>
        <v>0</v>
      </c>
      <c r="F295" s="297">
        <f t="shared" si="243"/>
        <v>0</v>
      </c>
      <c r="G295" s="297">
        <f t="shared" si="244"/>
        <v>0</v>
      </c>
      <c r="H295" s="297">
        <f t="shared" si="245"/>
        <v>0</v>
      </c>
      <c r="I295" s="297">
        <f t="shared" si="246"/>
        <v>0</v>
      </c>
      <c r="J295" s="297">
        <f t="shared" si="247"/>
        <v>0</v>
      </c>
      <c r="K295"/>
      <c r="L295" s="297">
        <f>L$81*'7. INPUT O&amp;N UC'!$N487*'7. INPUT O&amp;N UC'!$O487</f>
        <v>0</v>
      </c>
      <c r="M295" s="297">
        <f>M$81*'7. INPUT O&amp;N UC'!$N487*'7. INPUT O&amp;N UC'!$O487</f>
        <v>0</v>
      </c>
      <c r="N295" s="297">
        <f>N$81*'7. INPUT O&amp;N UC'!$N487*'7. INPUT O&amp;N UC'!$O487</f>
        <v>0</v>
      </c>
      <c r="O295" s="297">
        <f>O$81*'7. INPUT O&amp;N UC'!$N487*'7. INPUT O&amp;N UC'!$O487</f>
        <v>0</v>
      </c>
      <c r="P295" s="297">
        <f>P$81*'7. INPUT O&amp;N UC'!$N487*'7. INPUT O&amp;N UC'!$O487</f>
        <v>0</v>
      </c>
      <c r="Q295" s="297">
        <f>Q$81*'7. INPUT O&amp;N UC'!$N487*'7. INPUT O&amp;N UC'!$O487</f>
        <v>0</v>
      </c>
      <c r="R295" s="297">
        <f>R$81*'7. INPUT O&amp;N UC'!$N487*'7. INPUT O&amp;N UC'!$O487</f>
        <v>0</v>
      </c>
      <c r="S295" s="297">
        <f>S$81*'7. INPUT O&amp;N UC'!$N487*'7. INPUT O&amp;N UC'!$O487</f>
        <v>0</v>
      </c>
      <c r="T295" s="297">
        <f>T$81*'7. INPUT O&amp;N UC'!$N487*'7. INPUT O&amp;N UC'!$O487</f>
        <v>0</v>
      </c>
      <c r="U295" s="297">
        <f>U$81*'7. INPUT O&amp;N UC'!$N487*'7. INPUT O&amp;N UC'!$O487</f>
        <v>0</v>
      </c>
      <c r="V295" s="297">
        <f>V$81*'7. INPUT O&amp;N UC'!$N487*'7. INPUT O&amp;N UC'!$O487</f>
        <v>0</v>
      </c>
      <c r="W295" s="297">
        <f>W$81*'7. INPUT O&amp;N UC'!$N487*'7. INPUT O&amp;N UC'!$O487</f>
        <v>0</v>
      </c>
      <c r="X295" s="297">
        <f>X$81*('7. INPUT O&amp;N UC'!$N487*(1+'7. INPUT O&amp;N UC'!$P487))*('7. INPUT O&amp;N UC'!$O487*(1+'7. INPUT O&amp;N UC'!$Q487))</f>
        <v>0</v>
      </c>
      <c r="Y295" s="297">
        <f>Y$81*('7. INPUT O&amp;N UC'!$N487*(1+'7. INPUT O&amp;N UC'!$P487))*('7. INPUT O&amp;N UC'!$O487*(1+'7. INPUT O&amp;N UC'!$Q487))</f>
        <v>0</v>
      </c>
      <c r="Z295" s="297">
        <f>Z$81*('7. INPUT O&amp;N UC'!$N487*(1+'7. INPUT O&amp;N UC'!$P487))*('7. INPUT O&amp;N UC'!$O487*(1+'7. INPUT O&amp;N UC'!$Q487))</f>
        <v>0</v>
      </c>
      <c r="AA295" s="297">
        <f>AA$81*('7. INPUT O&amp;N UC'!$N487*(1+'7. INPUT O&amp;N UC'!$P487))*('7. INPUT O&amp;N UC'!$O487*(1+'7. INPUT O&amp;N UC'!$Q487))</f>
        <v>0</v>
      </c>
      <c r="AB295" s="297">
        <f>AB$81*('7. INPUT O&amp;N UC'!$N487*(1+'7. INPUT O&amp;N UC'!$P487))*('7. INPUT O&amp;N UC'!$O487*(1+'7. INPUT O&amp;N UC'!$Q487))</f>
        <v>0</v>
      </c>
      <c r="AC295" s="297">
        <f>AC$81*('7. INPUT O&amp;N UC'!$N487*(1+'7. INPUT O&amp;N UC'!$P487))*('7. INPUT O&amp;N UC'!$O487*(1+'7. INPUT O&amp;N UC'!$Q487))</f>
        <v>0</v>
      </c>
      <c r="AD295" s="297">
        <f>AD$81*('7. INPUT O&amp;N UC'!$N487*(1+'7. INPUT O&amp;N UC'!$P487))*('7. INPUT O&amp;N UC'!$O487*(1+'7. INPUT O&amp;N UC'!$Q487))</f>
        <v>0</v>
      </c>
      <c r="AE295" s="297">
        <f>AE$81*('7. INPUT O&amp;N UC'!$N487*(1+'7. INPUT O&amp;N UC'!$P487))*('7. INPUT O&amp;N UC'!$O487*(1+'7. INPUT O&amp;N UC'!$Q487))</f>
        <v>0</v>
      </c>
      <c r="AF295" s="297">
        <f>AF$81*('7. INPUT O&amp;N UC'!$N487*(1+'7. INPUT O&amp;N UC'!$P487))*('7. INPUT O&amp;N UC'!$O487*(1+'7. INPUT O&amp;N UC'!$Q487))</f>
        <v>0</v>
      </c>
      <c r="AG295" s="297">
        <f>AG$81*('7. INPUT O&amp;N UC'!$N487*(1+'7. INPUT O&amp;N UC'!$P487))*('7. INPUT O&amp;N UC'!$O487*(1+'7. INPUT O&amp;N UC'!$Q487))</f>
        <v>0</v>
      </c>
      <c r="AH295" s="297">
        <f>AH$81*('7. INPUT O&amp;N UC'!$N487*(1+'7. INPUT O&amp;N UC'!$P487))*('7. INPUT O&amp;N UC'!$O487*(1+'7. INPUT O&amp;N UC'!$Q487))</f>
        <v>0</v>
      </c>
      <c r="AI295" s="297">
        <f>AI$81*('7. INPUT O&amp;N UC'!$N487*(1+'7. INPUT O&amp;N UC'!$P487))*('7. INPUT O&amp;N UC'!$O487*(1+'7. INPUT O&amp;N UC'!$Q487))</f>
        <v>0</v>
      </c>
      <c r="AJ295" s="297">
        <f>AJ$81*('7. INPUT O&amp;N UC'!$N487*(1+'7. INPUT O&amp;N UC'!$P487)^2)*('7. INPUT O&amp;N UC'!$O487*(1+'7. INPUT O&amp;N UC'!$Q487)^2)</f>
        <v>0</v>
      </c>
      <c r="AK295" s="297">
        <f>AK$81*('7. INPUT O&amp;N UC'!$N487*(1+'7. INPUT O&amp;N UC'!$P487)^2)*('7. INPUT O&amp;N UC'!$O487*(1+'7. INPUT O&amp;N UC'!$Q487)^2)</f>
        <v>0</v>
      </c>
      <c r="AL295" s="297">
        <f>AL$81*('7. INPUT O&amp;N UC'!$N487*(1+'7. INPUT O&amp;N UC'!$P487)^2)*('7. INPUT O&amp;N UC'!$O487*(1+'7. INPUT O&amp;N UC'!$Q487)^2)</f>
        <v>0</v>
      </c>
      <c r="AM295" s="297">
        <f>AM$81*('7. INPUT O&amp;N UC'!$N487*(1+'7. INPUT O&amp;N UC'!$P487)^2)*('7. INPUT O&amp;N UC'!$O487*(1+'7. INPUT O&amp;N UC'!$Q487)^2)</f>
        <v>0</v>
      </c>
      <c r="AN295" s="297">
        <f>AN$81*('7. INPUT O&amp;N UC'!$N487*(1+'7. INPUT O&amp;N UC'!$P487)^2)*('7. INPUT O&amp;N UC'!$O487*(1+'7. INPUT O&amp;N UC'!$Q487)^2)</f>
        <v>0</v>
      </c>
      <c r="AO295" s="297">
        <f>AO$81*('7. INPUT O&amp;N UC'!$N487*(1+'7. INPUT O&amp;N UC'!$P487)^2)*('7. INPUT O&amp;N UC'!$O487*(1+'7. INPUT O&amp;N UC'!$Q487)^2)</f>
        <v>0</v>
      </c>
      <c r="AP295" s="297">
        <f>AP$81*('7. INPUT O&amp;N UC'!$N487*(1+'7. INPUT O&amp;N UC'!$P487)^2)*('7. INPUT O&amp;N UC'!$O487*(1+'7. INPUT O&amp;N UC'!$Q487)^2)</f>
        <v>0</v>
      </c>
      <c r="AQ295" s="297">
        <f>AQ$81*('7. INPUT O&amp;N UC'!$N487*(1+'7. INPUT O&amp;N UC'!$P487)^2)*('7. INPUT O&amp;N UC'!$O487*(1+'7. INPUT O&amp;N UC'!$Q487)^2)</f>
        <v>0</v>
      </c>
      <c r="AR295" s="297">
        <f>AR$81*('7. INPUT O&amp;N UC'!$N487*(1+'7. INPUT O&amp;N UC'!$P487)^2)*('7. INPUT O&amp;N UC'!$O487*(1+'7. INPUT O&amp;N UC'!$Q487)^2)</f>
        <v>0</v>
      </c>
      <c r="AS295" s="297">
        <f>AS$81*('7. INPUT O&amp;N UC'!$N487*(1+'7. INPUT O&amp;N UC'!$P487)^2)*('7. INPUT O&amp;N UC'!$O487*(1+'7. INPUT O&amp;N UC'!$Q487)^2)</f>
        <v>0</v>
      </c>
      <c r="AT295" s="297">
        <f>AT$81*('7. INPUT O&amp;N UC'!$N487*(1+'7. INPUT O&amp;N UC'!$P487)^2)*('7. INPUT O&amp;N UC'!$O487*(1+'7. INPUT O&amp;N UC'!$Q487)^2)</f>
        <v>0</v>
      </c>
      <c r="AU295" s="297">
        <f>AU$81*('7. INPUT O&amp;N UC'!$N487*(1+'7. INPUT O&amp;N UC'!$P487)^2)*('7. INPUT O&amp;N UC'!$O487*(1+'7. INPUT O&amp;N UC'!$Q487)^2)</f>
        <v>0</v>
      </c>
      <c r="AV295" s="297">
        <f>AV$81*('7. INPUT O&amp;N UC'!$N487*(1+'7. INPUT O&amp;N UC'!$P487)^3)*('7. INPUT O&amp;N UC'!$O487*(1+'7. INPUT O&amp;N UC'!$Q487)^3)</f>
        <v>0</v>
      </c>
      <c r="AW295" s="297">
        <f>AW$81*('7. INPUT O&amp;N UC'!$N487*(1+'7. INPUT O&amp;N UC'!$P487)^3)*('7. INPUT O&amp;N UC'!$O487*(1+'7. INPUT O&amp;N UC'!$Q487)^3)</f>
        <v>0</v>
      </c>
      <c r="AX295" s="297">
        <f>AX$81*('7. INPUT O&amp;N UC'!$N487*(1+'7. INPUT O&amp;N UC'!$P487)^3)*('7. INPUT O&amp;N UC'!$O487*(1+'7. INPUT O&amp;N UC'!$Q487)^3)</f>
        <v>0</v>
      </c>
      <c r="AY295" s="297">
        <f>AY$81*('7. INPUT O&amp;N UC'!$N487*(1+'7. INPUT O&amp;N UC'!$P487)^3)*('7. INPUT O&amp;N UC'!$O487*(1+'7. INPUT O&amp;N UC'!$Q487)^3)</f>
        <v>0</v>
      </c>
      <c r="AZ295" s="297">
        <f>AZ$81*('7. INPUT O&amp;N UC'!$N487*(1+'7. INPUT O&amp;N UC'!$P487)^3)*('7. INPUT O&amp;N UC'!$O487*(1+'7. INPUT O&amp;N UC'!$Q487)^3)</f>
        <v>0</v>
      </c>
      <c r="BA295" s="297">
        <f>BA$81*('7. INPUT O&amp;N UC'!$N487*(1+'7. INPUT O&amp;N UC'!$P487)^3)*('7. INPUT O&amp;N UC'!$O487*(1+'7. INPUT O&amp;N UC'!$Q487)^3)</f>
        <v>0</v>
      </c>
      <c r="BB295" s="297">
        <f>BB$81*('7. INPUT O&amp;N UC'!$N487*(1+'7. INPUT O&amp;N UC'!$P487)^3)*('7. INPUT O&amp;N UC'!$O487*(1+'7. INPUT O&amp;N UC'!$Q487)^3)</f>
        <v>0</v>
      </c>
      <c r="BC295" s="297">
        <f>BC$81*('7. INPUT O&amp;N UC'!$N487*(1+'7. INPUT O&amp;N UC'!$P487)^3)*('7. INPUT O&amp;N UC'!$O487*(1+'7. INPUT O&amp;N UC'!$Q487)^3)</f>
        <v>0</v>
      </c>
      <c r="BD295" s="297">
        <f>BD$81*('7. INPUT O&amp;N UC'!$N487*(1+'7. INPUT O&amp;N UC'!$P487)^3)*('7. INPUT O&amp;N UC'!$O487*(1+'7. INPUT O&amp;N UC'!$Q487)^3)</f>
        <v>0</v>
      </c>
      <c r="BE295" s="297">
        <f>BE$81*('7. INPUT O&amp;N UC'!$N487*(1+'7. INPUT O&amp;N UC'!$P487)^3)*('7. INPUT O&amp;N UC'!$O487*(1+'7. INPUT O&amp;N UC'!$Q487)^3)</f>
        <v>0</v>
      </c>
      <c r="BF295" s="297">
        <f>BF$81*('7. INPUT O&amp;N UC'!$N487*(1+'7. INPUT O&amp;N UC'!$P487)^3)*('7. INPUT O&amp;N UC'!$O487*(1+'7. INPUT O&amp;N UC'!$Q487)^3)</f>
        <v>0</v>
      </c>
      <c r="BG295" s="297">
        <f>BG$81*('7. INPUT O&amp;N UC'!$N487*(1+'7. INPUT O&amp;N UC'!$P487)^3)*('7. INPUT O&amp;N UC'!$O487*(1+'7. INPUT O&amp;N UC'!$Q487)^3)</f>
        <v>0</v>
      </c>
      <c r="BH295" s="297">
        <f>BH$81*('7. INPUT O&amp;N UC'!$N487*(1+'7. INPUT O&amp;N UC'!$P487)^4)*('7. INPUT O&amp;N UC'!$O487*(1+'7. INPUT O&amp;N UC'!$Q487)^4)</f>
        <v>0</v>
      </c>
      <c r="BI295" s="297">
        <f>BI$81*('7. INPUT O&amp;N UC'!$N487*(1+'7. INPUT O&amp;N UC'!$P487)^4)*('7. INPUT O&amp;N UC'!$O487*(1+'7. INPUT O&amp;N UC'!$Q487)^4)</f>
        <v>0</v>
      </c>
      <c r="BJ295" s="297">
        <f>BJ$81*('7. INPUT O&amp;N UC'!$N487*(1+'7. INPUT O&amp;N UC'!$P487)^4)*('7. INPUT O&amp;N UC'!$O487*(1+'7. INPUT O&amp;N UC'!$Q487)^4)</f>
        <v>0</v>
      </c>
      <c r="BK295" s="297">
        <f>BK$81*('7. INPUT O&amp;N UC'!$N487*(1+'7. INPUT O&amp;N UC'!$P487)^4)*('7. INPUT O&amp;N UC'!$O487*(1+'7. INPUT O&amp;N UC'!$Q487)^4)</f>
        <v>0</v>
      </c>
      <c r="BL295" s="297">
        <f>BL$81*('7. INPUT O&amp;N UC'!$N487*(1+'7. INPUT O&amp;N UC'!$P487)^4)*('7. INPUT O&amp;N UC'!$O487*(1+'7. INPUT O&amp;N UC'!$Q487)^4)</f>
        <v>0</v>
      </c>
      <c r="BM295" s="297">
        <f>BM$81*('7. INPUT O&amp;N UC'!$N487*(1+'7. INPUT O&amp;N UC'!$P487)^4)*('7. INPUT O&amp;N UC'!$O487*(1+'7. INPUT O&amp;N UC'!$Q487)^4)</f>
        <v>0</v>
      </c>
      <c r="BN295" s="297">
        <f>BN$81*('7. INPUT O&amp;N UC'!$N487*(1+'7. INPUT O&amp;N UC'!$P487)^4)*('7. INPUT O&amp;N UC'!$O487*(1+'7. INPUT O&amp;N UC'!$Q487)^4)</f>
        <v>0</v>
      </c>
      <c r="BO295" s="297">
        <f>BO$81*('7. INPUT O&amp;N UC'!$N487*(1+'7. INPUT O&amp;N UC'!$P487)^4)*('7. INPUT O&amp;N UC'!$O487*(1+'7. INPUT O&amp;N UC'!$Q487)^4)</f>
        <v>0</v>
      </c>
      <c r="BP295" s="297">
        <f>BP$81*('7. INPUT O&amp;N UC'!$N487*(1+'7. INPUT O&amp;N UC'!$P487)^4)*('7. INPUT O&amp;N UC'!$O487*(1+'7. INPUT O&amp;N UC'!$Q487)^4)</f>
        <v>0</v>
      </c>
      <c r="BQ295" s="297">
        <f>BQ$81*('7. INPUT O&amp;N UC'!$N487*(1+'7. INPUT O&amp;N UC'!$P487)^4)*('7. INPUT O&amp;N UC'!$O487*(1+'7. INPUT O&amp;N UC'!$Q487)^4)</f>
        <v>0</v>
      </c>
      <c r="BR295" s="297">
        <f>BR$81*('7. INPUT O&amp;N UC'!$N487*(1+'7. INPUT O&amp;N UC'!$P487)^4)*('7. INPUT O&amp;N UC'!$O487*(1+'7. INPUT O&amp;N UC'!$Q487)^4)</f>
        <v>0</v>
      </c>
      <c r="BS295" s="297">
        <f>BS$81*('7. INPUT O&amp;N UC'!$N487*(1+'7. INPUT O&amp;N UC'!$P487)^4)*('7. INPUT O&amp;N UC'!$O487*(1+'7. INPUT O&amp;N UC'!$Q487)^4)</f>
        <v>0</v>
      </c>
    </row>
    <row r="296" spans="2:71" s="80" customFormat="1" outlineLevel="2">
      <c r="B296" s="367" t="str">
        <f t="shared" si="241"/>
        <v>O&amp;N UC-7.6-Item #13</v>
      </c>
      <c r="C296" s="367">
        <f t="shared" si="241"/>
        <v>0</v>
      </c>
      <c r="D296"/>
      <c r="E296" s="297">
        <f t="shared" si="242"/>
        <v>0</v>
      </c>
      <c r="F296" s="297">
        <f t="shared" si="243"/>
        <v>0</v>
      </c>
      <c r="G296" s="297">
        <f t="shared" si="244"/>
        <v>0</v>
      </c>
      <c r="H296" s="297">
        <f t="shared" si="245"/>
        <v>0</v>
      </c>
      <c r="I296" s="297">
        <f t="shared" si="246"/>
        <v>0</v>
      </c>
      <c r="J296" s="297">
        <f t="shared" si="247"/>
        <v>0</v>
      </c>
      <c r="K296"/>
      <c r="L296" s="297">
        <f>L$81*'7. INPUT O&amp;N UC'!$N488*'7. INPUT O&amp;N UC'!$O488</f>
        <v>0</v>
      </c>
      <c r="M296" s="297">
        <f>M$81*'7. INPUT O&amp;N UC'!$N488*'7. INPUT O&amp;N UC'!$O488</f>
        <v>0</v>
      </c>
      <c r="N296" s="297">
        <f>N$81*'7. INPUT O&amp;N UC'!$N488*'7. INPUT O&amp;N UC'!$O488</f>
        <v>0</v>
      </c>
      <c r="O296" s="297">
        <f>O$81*'7. INPUT O&amp;N UC'!$N488*'7. INPUT O&amp;N UC'!$O488</f>
        <v>0</v>
      </c>
      <c r="P296" s="297">
        <f>P$81*'7. INPUT O&amp;N UC'!$N488*'7. INPUT O&amp;N UC'!$O488</f>
        <v>0</v>
      </c>
      <c r="Q296" s="297">
        <f>Q$81*'7. INPUT O&amp;N UC'!$N488*'7. INPUT O&amp;N UC'!$O488</f>
        <v>0</v>
      </c>
      <c r="R296" s="297">
        <f>R$81*'7. INPUT O&amp;N UC'!$N488*'7. INPUT O&amp;N UC'!$O488</f>
        <v>0</v>
      </c>
      <c r="S296" s="297">
        <f>S$81*'7. INPUT O&amp;N UC'!$N488*'7. INPUT O&amp;N UC'!$O488</f>
        <v>0</v>
      </c>
      <c r="T296" s="297">
        <f>T$81*'7. INPUT O&amp;N UC'!$N488*'7. INPUT O&amp;N UC'!$O488</f>
        <v>0</v>
      </c>
      <c r="U296" s="297">
        <f>U$81*'7. INPUT O&amp;N UC'!$N488*'7. INPUT O&amp;N UC'!$O488</f>
        <v>0</v>
      </c>
      <c r="V296" s="297">
        <f>V$81*'7. INPUT O&amp;N UC'!$N488*'7. INPUT O&amp;N UC'!$O488</f>
        <v>0</v>
      </c>
      <c r="W296" s="297">
        <f>W$81*'7. INPUT O&amp;N UC'!$N488*'7. INPUT O&amp;N UC'!$O488</f>
        <v>0</v>
      </c>
      <c r="X296" s="297">
        <f>X$81*('7. INPUT O&amp;N UC'!$N488*(1+'7. INPUT O&amp;N UC'!$P488))*('7. INPUT O&amp;N UC'!$O488*(1+'7. INPUT O&amp;N UC'!$Q488))</f>
        <v>0</v>
      </c>
      <c r="Y296" s="297">
        <f>Y$81*('7. INPUT O&amp;N UC'!$N488*(1+'7. INPUT O&amp;N UC'!$P488))*('7. INPUT O&amp;N UC'!$O488*(1+'7. INPUT O&amp;N UC'!$Q488))</f>
        <v>0</v>
      </c>
      <c r="Z296" s="297">
        <f>Z$81*('7. INPUT O&amp;N UC'!$N488*(1+'7. INPUT O&amp;N UC'!$P488))*('7. INPUT O&amp;N UC'!$O488*(1+'7. INPUT O&amp;N UC'!$Q488))</f>
        <v>0</v>
      </c>
      <c r="AA296" s="297">
        <f>AA$81*('7. INPUT O&amp;N UC'!$N488*(1+'7. INPUT O&amp;N UC'!$P488))*('7. INPUT O&amp;N UC'!$O488*(1+'7. INPUT O&amp;N UC'!$Q488))</f>
        <v>0</v>
      </c>
      <c r="AB296" s="297">
        <f>AB$81*('7. INPUT O&amp;N UC'!$N488*(1+'7. INPUT O&amp;N UC'!$P488))*('7. INPUT O&amp;N UC'!$O488*(1+'7. INPUT O&amp;N UC'!$Q488))</f>
        <v>0</v>
      </c>
      <c r="AC296" s="297">
        <f>AC$81*('7. INPUT O&amp;N UC'!$N488*(1+'7. INPUT O&amp;N UC'!$P488))*('7. INPUT O&amp;N UC'!$O488*(1+'7. INPUT O&amp;N UC'!$Q488))</f>
        <v>0</v>
      </c>
      <c r="AD296" s="297">
        <f>AD$81*('7. INPUT O&amp;N UC'!$N488*(1+'7. INPUT O&amp;N UC'!$P488))*('7. INPUT O&amp;N UC'!$O488*(1+'7. INPUT O&amp;N UC'!$Q488))</f>
        <v>0</v>
      </c>
      <c r="AE296" s="297">
        <f>AE$81*('7. INPUT O&amp;N UC'!$N488*(1+'7. INPUT O&amp;N UC'!$P488))*('7. INPUT O&amp;N UC'!$O488*(1+'7. INPUT O&amp;N UC'!$Q488))</f>
        <v>0</v>
      </c>
      <c r="AF296" s="297">
        <f>AF$81*('7. INPUT O&amp;N UC'!$N488*(1+'7. INPUT O&amp;N UC'!$P488))*('7. INPUT O&amp;N UC'!$O488*(1+'7. INPUT O&amp;N UC'!$Q488))</f>
        <v>0</v>
      </c>
      <c r="AG296" s="297">
        <f>AG$81*('7. INPUT O&amp;N UC'!$N488*(1+'7. INPUT O&amp;N UC'!$P488))*('7. INPUT O&amp;N UC'!$O488*(1+'7. INPUT O&amp;N UC'!$Q488))</f>
        <v>0</v>
      </c>
      <c r="AH296" s="297">
        <f>AH$81*('7. INPUT O&amp;N UC'!$N488*(1+'7. INPUT O&amp;N UC'!$P488))*('7. INPUT O&amp;N UC'!$O488*(1+'7. INPUT O&amp;N UC'!$Q488))</f>
        <v>0</v>
      </c>
      <c r="AI296" s="297">
        <f>AI$81*('7. INPUT O&amp;N UC'!$N488*(1+'7. INPUT O&amp;N UC'!$P488))*('7. INPUT O&amp;N UC'!$O488*(1+'7. INPUT O&amp;N UC'!$Q488))</f>
        <v>0</v>
      </c>
      <c r="AJ296" s="297">
        <f>AJ$81*('7. INPUT O&amp;N UC'!$N488*(1+'7. INPUT O&amp;N UC'!$P488)^2)*('7. INPUT O&amp;N UC'!$O488*(1+'7. INPUT O&amp;N UC'!$Q488)^2)</f>
        <v>0</v>
      </c>
      <c r="AK296" s="297">
        <f>AK$81*('7. INPUT O&amp;N UC'!$N488*(1+'7. INPUT O&amp;N UC'!$P488)^2)*('7. INPUT O&amp;N UC'!$O488*(1+'7. INPUT O&amp;N UC'!$Q488)^2)</f>
        <v>0</v>
      </c>
      <c r="AL296" s="297">
        <f>AL$81*('7. INPUT O&amp;N UC'!$N488*(1+'7. INPUT O&amp;N UC'!$P488)^2)*('7. INPUT O&amp;N UC'!$O488*(1+'7. INPUT O&amp;N UC'!$Q488)^2)</f>
        <v>0</v>
      </c>
      <c r="AM296" s="297">
        <f>AM$81*('7. INPUT O&amp;N UC'!$N488*(1+'7. INPUT O&amp;N UC'!$P488)^2)*('7. INPUT O&amp;N UC'!$O488*(1+'7. INPUT O&amp;N UC'!$Q488)^2)</f>
        <v>0</v>
      </c>
      <c r="AN296" s="297">
        <f>AN$81*('7. INPUT O&amp;N UC'!$N488*(1+'7. INPUT O&amp;N UC'!$P488)^2)*('7. INPUT O&amp;N UC'!$O488*(1+'7. INPUT O&amp;N UC'!$Q488)^2)</f>
        <v>0</v>
      </c>
      <c r="AO296" s="297">
        <f>AO$81*('7. INPUT O&amp;N UC'!$N488*(1+'7. INPUT O&amp;N UC'!$P488)^2)*('7. INPUT O&amp;N UC'!$O488*(1+'7. INPUT O&amp;N UC'!$Q488)^2)</f>
        <v>0</v>
      </c>
      <c r="AP296" s="297">
        <f>AP$81*('7. INPUT O&amp;N UC'!$N488*(1+'7. INPUT O&amp;N UC'!$P488)^2)*('7. INPUT O&amp;N UC'!$O488*(1+'7. INPUT O&amp;N UC'!$Q488)^2)</f>
        <v>0</v>
      </c>
      <c r="AQ296" s="297">
        <f>AQ$81*('7. INPUT O&amp;N UC'!$N488*(1+'7. INPUT O&amp;N UC'!$P488)^2)*('7. INPUT O&amp;N UC'!$O488*(1+'7. INPUT O&amp;N UC'!$Q488)^2)</f>
        <v>0</v>
      </c>
      <c r="AR296" s="297">
        <f>AR$81*('7. INPUT O&amp;N UC'!$N488*(1+'7. INPUT O&amp;N UC'!$P488)^2)*('7. INPUT O&amp;N UC'!$O488*(1+'7. INPUT O&amp;N UC'!$Q488)^2)</f>
        <v>0</v>
      </c>
      <c r="AS296" s="297">
        <f>AS$81*('7. INPUT O&amp;N UC'!$N488*(1+'7. INPUT O&amp;N UC'!$P488)^2)*('7. INPUT O&amp;N UC'!$O488*(1+'7. INPUT O&amp;N UC'!$Q488)^2)</f>
        <v>0</v>
      </c>
      <c r="AT296" s="297">
        <f>AT$81*('7. INPUT O&amp;N UC'!$N488*(1+'7. INPUT O&amp;N UC'!$P488)^2)*('7. INPUT O&amp;N UC'!$O488*(1+'7. INPUT O&amp;N UC'!$Q488)^2)</f>
        <v>0</v>
      </c>
      <c r="AU296" s="297">
        <f>AU$81*('7. INPUT O&amp;N UC'!$N488*(1+'7. INPUT O&amp;N UC'!$P488)^2)*('7. INPUT O&amp;N UC'!$O488*(1+'7. INPUT O&amp;N UC'!$Q488)^2)</f>
        <v>0</v>
      </c>
      <c r="AV296" s="297">
        <f>AV$81*('7. INPUT O&amp;N UC'!$N488*(1+'7. INPUT O&amp;N UC'!$P488)^3)*('7. INPUT O&amp;N UC'!$O488*(1+'7. INPUT O&amp;N UC'!$Q488)^3)</f>
        <v>0</v>
      </c>
      <c r="AW296" s="297">
        <f>AW$81*('7. INPUT O&amp;N UC'!$N488*(1+'7. INPUT O&amp;N UC'!$P488)^3)*('7. INPUT O&amp;N UC'!$O488*(1+'7. INPUT O&amp;N UC'!$Q488)^3)</f>
        <v>0</v>
      </c>
      <c r="AX296" s="297">
        <f>AX$81*('7. INPUT O&amp;N UC'!$N488*(1+'7. INPUT O&amp;N UC'!$P488)^3)*('7. INPUT O&amp;N UC'!$O488*(1+'7. INPUT O&amp;N UC'!$Q488)^3)</f>
        <v>0</v>
      </c>
      <c r="AY296" s="297">
        <f>AY$81*('7. INPUT O&amp;N UC'!$N488*(1+'7. INPUT O&amp;N UC'!$P488)^3)*('7. INPUT O&amp;N UC'!$O488*(1+'7. INPUT O&amp;N UC'!$Q488)^3)</f>
        <v>0</v>
      </c>
      <c r="AZ296" s="297">
        <f>AZ$81*('7. INPUT O&amp;N UC'!$N488*(1+'7. INPUT O&amp;N UC'!$P488)^3)*('7. INPUT O&amp;N UC'!$O488*(1+'7. INPUT O&amp;N UC'!$Q488)^3)</f>
        <v>0</v>
      </c>
      <c r="BA296" s="297">
        <f>BA$81*('7. INPUT O&amp;N UC'!$N488*(1+'7. INPUT O&amp;N UC'!$P488)^3)*('7. INPUT O&amp;N UC'!$O488*(1+'7. INPUT O&amp;N UC'!$Q488)^3)</f>
        <v>0</v>
      </c>
      <c r="BB296" s="297">
        <f>BB$81*('7. INPUT O&amp;N UC'!$N488*(1+'7. INPUT O&amp;N UC'!$P488)^3)*('7. INPUT O&amp;N UC'!$O488*(1+'7. INPUT O&amp;N UC'!$Q488)^3)</f>
        <v>0</v>
      </c>
      <c r="BC296" s="297">
        <f>BC$81*('7. INPUT O&amp;N UC'!$N488*(1+'7. INPUT O&amp;N UC'!$P488)^3)*('7. INPUT O&amp;N UC'!$O488*(1+'7. INPUT O&amp;N UC'!$Q488)^3)</f>
        <v>0</v>
      </c>
      <c r="BD296" s="297">
        <f>BD$81*('7. INPUT O&amp;N UC'!$N488*(1+'7. INPUT O&amp;N UC'!$P488)^3)*('7. INPUT O&amp;N UC'!$O488*(1+'7. INPUT O&amp;N UC'!$Q488)^3)</f>
        <v>0</v>
      </c>
      <c r="BE296" s="297">
        <f>BE$81*('7. INPUT O&amp;N UC'!$N488*(1+'7. INPUT O&amp;N UC'!$P488)^3)*('7. INPUT O&amp;N UC'!$O488*(1+'7. INPUT O&amp;N UC'!$Q488)^3)</f>
        <v>0</v>
      </c>
      <c r="BF296" s="297">
        <f>BF$81*('7. INPUT O&amp;N UC'!$N488*(1+'7. INPUT O&amp;N UC'!$P488)^3)*('7. INPUT O&amp;N UC'!$O488*(1+'7. INPUT O&amp;N UC'!$Q488)^3)</f>
        <v>0</v>
      </c>
      <c r="BG296" s="297">
        <f>BG$81*('7. INPUT O&amp;N UC'!$N488*(1+'7. INPUT O&amp;N UC'!$P488)^3)*('7. INPUT O&amp;N UC'!$O488*(1+'7. INPUT O&amp;N UC'!$Q488)^3)</f>
        <v>0</v>
      </c>
      <c r="BH296" s="297">
        <f>BH$81*('7. INPUT O&amp;N UC'!$N488*(1+'7. INPUT O&amp;N UC'!$P488)^4)*('7. INPUT O&amp;N UC'!$O488*(1+'7. INPUT O&amp;N UC'!$Q488)^4)</f>
        <v>0</v>
      </c>
      <c r="BI296" s="297">
        <f>BI$81*('7. INPUT O&amp;N UC'!$N488*(1+'7. INPUT O&amp;N UC'!$P488)^4)*('7. INPUT O&amp;N UC'!$O488*(1+'7. INPUT O&amp;N UC'!$Q488)^4)</f>
        <v>0</v>
      </c>
      <c r="BJ296" s="297">
        <f>BJ$81*('7. INPUT O&amp;N UC'!$N488*(1+'7. INPUT O&amp;N UC'!$P488)^4)*('7. INPUT O&amp;N UC'!$O488*(1+'7. INPUT O&amp;N UC'!$Q488)^4)</f>
        <v>0</v>
      </c>
      <c r="BK296" s="297">
        <f>BK$81*('7. INPUT O&amp;N UC'!$N488*(1+'7. INPUT O&amp;N UC'!$P488)^4)*('7. INPUT O&amp;N UC'!$O488*(1+'7. INPUT O&amp;N UC'!$Q488)^4)</f>
        <v>0</v>
      </c>
      <c r="BL296" s="297">
        <f>BL$81*('7. INPUT O&amp;N UC'!$N488*(1+'7. INPUT O&amp;N UC'!$P488)^4)*('7. INPUT O&amp;N UC'!$O488*(1+'7. INPUT O&amp;N UC'!$Q488)^4)</f>
        <v>0</v>
      </c>
      <c r="BM296" s="297">
        <f>BM$81*('7. INPUT O&amp;N UC'!$N488*(1+'7. INPUT O&amp;N UC'!$P488)^4)*('7. INPUT O&amp;N UC'!$O488*(1+'7. INPUT O&amp;N UC'!$Q488)^4)</f>
        <v>0</v>
      </c>
      <c r="BN296" s="297">
        <f>BN$81*('7. INPUT O&amp;N UC'!$N488*(1+'7. INPUT O&amp;N UC'!$P488)^4)*('7. INPUT O&amp;N UC'!$O488*(1+'7. INPUT O&amp;N UC'!$Q488)^4)</f>
        <v>0</v>
      </c>
      <c r="BO296" s="297">
        <f>BO$81*('7. INPUT O&amp;N UC'!$N488*(1+'7. INPUT O&amp;N UC'!$P488)^4)*('7. INPUT O&amp;N UC'!$O488*(1+'7. INPUT O&amp;N UC'!$Q488)^4)</f>
        <v>0</v>
      </c>
      <c r="BP296" s="297">
        <f>BP$81*('7. INPUT O&amp;N UC'!$N488*(1+'7. INPUT O&amp;N UC'!$P488)^4)*('7. INPUT O&amp;N UC'!$O488*(1+'7. INPUT O&amp;N UC'!$Q488)^4)</f>
        <v>0</v>
      </c>
      <c r="BQ296" s="297">
        <f>BQ$81*('7. INPUT O&amp;N UC'!$N488*(1+'7. INPUT O&amp;N UC'!$P488)^4)*('7. INPUT O&amp;N UC'!$O488*(1+'7. INPUT O&amp;N UC'!$Q488)^4)</f>
        <v>0</v>
      </c>
      <c r="BR296" s="297">
        <f>BR$81*('7. INPUT O&amp;N UC'!$N488*(1+'7. INPUT O&amp;N UC'!$P488)^4)*('7. INPUT O&amp;N UC'!$O488*(1+'7. INPUT O&amp;N UC'!$Q488)^4)</f>
        <v>0</v>
      </c>
      <c r="BS296" s="297">
        <f>BS$81*('7. INPUT O&amp;N UC'!$N488*(1+'7. INPUT O&amp;N UC'!$P488)^4)*('7. INPUT O&amp;N UC'!$O488*(1+'7. INPUT O&amp;N UC'!$Q488)^4)</f>
        <v>0</v>
      </c>
    </row>
    <row r="297" spans="2:71" s="80" customFormat="1" outlineLevel="2">
      <c r="B297" s="367" t="str">
        <f t="shared" si="241"/>
        <v>O&amp;N UC-7.6-Item #14</v>
      </c>
      <c r="C297" s="367">
        <f t="shared" si="241"/>
        <v>0</v>
      </c>
      <c r="D297"/>
      <c r="E297" s="297">
        <f t="shared" si="242"/>
        <v>0</v>
      </c>
      <c r="F297" s="297">
        <f t="shared" si="243"/>
        <v>0</v>
      </c>
      <c r="G297" s="297">
        <f t="shared" si="244"/>
        <v>0</v>
      </c>
      <c r="H297" s="297">
        <f t="shared" si="245"/>
        <v>0</v>
      </c>
      <c r="I297" s="297">
        <f t="shared" si="246"/>
        <v>0</v>
      </c>
      <c r="J297" s="297">
        <f t="shared" si="247"/>
        <v>0</v>
      </c>
      <c r="K297"/>
      <c r="L297" s="297">
        <f>L$81*'7. INPUT O&amp;N UC'!$N489*'7. INPUT O&amp;N UC'!$O489</f>
        <v>0</v>
      </c>
      <c r="M297" s="297">
        <f>M$81*'7. INPUT O&amp;N UC'!$N489*'7. INPUT O&amp;N UC'!$O489</f>
        <v>0</v>
      </c>
      <c r="N297" s="297">
        <f>N$81*'7. INPUT O&amp;N UC'!$N489*'7. INPUT O&amp;N UC'!$O489</f>
        <v>0</v>
      </c>
      <c r="O297" s="297">
        <f>O$81*'7. INPUT O&amp;N UC'!$N489*'7. INPUT O&amp;N UC'!$O489</f>
        <v>0</v>
      </c>
      <c r="P297" s="297">
        <f>P$81*'7. INPUT O&amp;N UC'!$N489*'7. INPUT O&amp;N UC'!$O489</f>
        <v>0</v>
      </c>
      <c r="Q297" s="297">
        <f>Q$81*'7. INPUT O&amp;N UC'!$N489*'7. INPUT O&amp;N UC'!$O489</f>
        <v>0</v>
      </c>
      <c r="R297" s="297">
        <f>R$81*'7. INPUT O&amp;N UC'!$N489*'7. INPUT O&amp;N UC'!$O489</f>
        <v>0</v>
      </c>
      <c r="S297" s="297">
        <f>S$81*'7. INPUT O&amp;N UC'!$N489*'7. INPUT O&amp;N UC'!$O489</f>
        <v>0</v>
      </c>
      <c r="T297" s="297">
        <f>T$81*'7. INPUT O&amp;N UC'!$N489*'7. INPUT O&amp;N UC'!$O489</f>
        <v>0</v>
      </c>
      <c r="U297" s="297">
        <f>U$81*'7. INPUT O&amp;N UC'!$N489*'7. INPUT O&amp;N UC'!$O489</f>
        <v>0</v>
      </c>
      <c r="V297" s="297">
        <f>V$81*'7. INPUT O&amp;N UC'!$N489*'7. INPUT O&amp;N UC'!$O489</f>
        <v>0</v>
      </c>
      <c r="W297" s="297">
        <f>W$81*'7. INPUT O&amp;N UC'!$N489*'7. INPUT O&amp;N UC'!$O489</f>
        <v>0</v>
      </c>
      <c r="X297" s="297">
        <f>X$81*('7. INPUT O&amp;N UC'!$N489*(1+'7. INPUT O&amp;N UC'!$P489))*('7. INPUT O&amp;N UC'!$O489*(1+'7. INPUT O&amp;N UC'!$Q489))</f>
        <v>0</v>
      </c>
      <c r="Y297" s="297">
        <f>Y$81*('7. INPUT O&amp;N UC'!$N489*(1+'7. INPUT O&amp;N UC'!$P489))*('7. INPUT O&amp;N UC'!$O489*(1+'7. INPUT O&amp;N UC'!$Q489))</f>
        <v>0</v>
      </c>
      <c r="Z297" s="297">
        <f>Z$81*('7. INPUT O&amp;N UC'!$N489*(1+'7. INPUT O&amp;N UC'!$P489))*('7. INPUT O&amp;N UC'!$O489*(1+'7. INPUT O&amp;N UC'!$Q489))</f>
        <v>0</v>
      </c>
      <c r="AA297" s="297">
        <f>AA$81*('7. INPUT O&amp;N UC'!$N489*(1+'7. INPUT O&amp;N UC'!$P489))*('7. INPUT O&amp;N UC'!$O489*(1+'7. INPUT O&amp;N UC'!$Q489))</f>
        <v>0</v>
      </c>
      <c r="AB297" s="297">
        <f>AB$81*('7. INPUT O&amp;N UC'!$N489*(1+'7. INPUT O&amp;N UC'!$P489))*('7. INPUT O&amp;N UC'!$O489*(1+'7. INPUT O&amp;N UC'!$Q489))</f>
        <v>0</v>
      </c>
      <c r="AC297" s="297">
        <f>AC$81*('7. INPUT O&amp;N UC'!$N489*(1+'7. INPUT O&amp;N UC'!$P489))*('7. INPUT O&amp;N UC'!$O489*(1+'7. INPUT O&amp;N UC'!$Q489))</f>
        <v>0</v>
      </c>
      <c r="AD297" s="297">
        <f>AD$81*('7. INPUT O&amp;N UC'!$N489*(1+'7. INPUT O&amp;N UC'!$P489))*('7. INPUT O&amp;N UC'!$O489*(1+'7. INPUT O&amp;N UC'!$Q489))</f>
        <v>0</v>
      </c>
      <c r="AE297" s="297">
        <f>AE$81*('7. INPUT O&amp;N UC'!$N489*(1+'7. INPUT O&amp;N UC'!$P489))*('7. INPUT O&amp;N UC'!$O489*(1+'7. INPUT O&amp;N UC'!$Q489))</f>
        <v>0</v>
      </c>
      <c r="AF297" s="297">
        <f>AF$81*('7. INPUT O&amp;N UC'!$N489*(1+'7. INPUT O&amp;N UC'!$P489))*('7. INPUT O&amp;N UC'!$O489*(1+'7. INPUT O&amp;N UC'!$Q489))</f>
        <v>0</v>
      </c>
      <c r="AG297" s="297">
        <f>AG$81*('7. INPUT O&amp;N UC'!$N489*(1+'7. INPUT O&amp;N UC'!$P489))*('7. INPUT O&amp;N UC'!$O489*(1+'7. INPUT O&amp;N UC'!$Q489))</f>
        <v>0</v>
      </c>
      <c r="AH297" s="297">
        <f>AH$81*('7. INPUT O&amp;N UC'!$N489*(1+'7. INPUT O&amp;N UC'!$P489))*('7. INPUT O&amp;N UC'!$O489*(1+'7. INPUT O&amp;N UC'!$Q489))</f>
        <v>0</v>
      </c>
      <c r="AI297" s="297">
        <f>AI$81*('7. INPUT O&amp;N UC'!$N489*(1+'7. INPUT O&amp;N UC'!$P489))*('7. INPUT O&amp;N UC'!$O489*(1+'7. INPUT O&amp;N UC'!$Q489))</f>
        <v>0</v>
      </c>
      <c r="AJ297" s="297">
        <f>AJ$81*('7. INPUT O&amp;N UC'!$N489*(1+'7. INPUT O&amp;N UC'!$P489)^2)*('7. INPUT O&amp;N UC'!$O489*(1+'7. INPUT O&amp;N UC'!$Q489)^2)</f>
        <v>0</v>
      </c>
      <c r="AK297" s="297">
        <f>AK$81*('7. INPUT O&amp;N UC'!$N489*(1+'7. INPUT O&amp;N UC'!$P489)^2)*('7. INPUT O&amp;N UC'!$O489*(1+'7. INPUT O&amp;N UC'!$Q489)^2)</f>
        <v>0</v>
      </c>
      <c r="AL297" s="297">
        <f>AL$81*('7. INPUT O&amp;N UC'!$N489*(1+'7. INPUT O&amp;N UC'!$P489)^2)*('7. INPUT O&amp;N UC'!$O489*(1+'7. INPUT O&amp;N UC'!$Q489)^2)</f>
        <v>0</v>
      </c>
      <c r="AM297" s="297">
        <f>AM$81*('7. INPUT O&amp;N UC'!$N489*(1+'7. INPUT O&amp;N UC'!$P489)^2)*('7. INPUT O&amp;N UC'!$O489*(1+'7. INPUT O&amp;N UC'!$Q489)^2)</f>
        <v>0</v>
      </c>
      <c r="AN297" s="297">
        <f>AN$81*('7. INPUT O&amp;N UC'!$N489*(1+'7. INPUT O&amp;N UC'!$P489)^2)*('7. INPUT O&amp;N UC'!$O489*(1+'7. INPUT O&amp;N UC'!$Q489)^2)</f>
        <v>0</v>
      </c>
      <c r="AO297" s="297">
        <f>AO$81*('7. INPUT O&amp;N UC'!$N489*(1+'7. INPUT O&amp;N UC'!$P489)^2)*('7. INPUT O&amp;N UC'!$O489*(1+'7. INPUT O&amp;N UC'!$Q489)^2)</f>
        <v>0</v>
      </c>
      <c r="AP297" s="297">
        <f>AP$81*('7. INPUT O&amp;N UC'!$N489*(1+'7. INPUT O&amp;N UC'!$P489)^2)*('7. INPUT O&amp;N UC'!$O489*(1+'7. INPUT O&amp;N UC'!$Q489)^2)</f>
        <v>0</v>
      </c>
      <c r="AQ297" s="297">
        <f>AQ$81*('7. INPUT O&amp;N UC'!$N489*(1+'7. INPUT O&amp;N UC'!$P489)^2)*('7. INPUT O&amp;N UC'!$O489*(1+'7. INPUT O&amp;N UC'!$Q489)^2)</f>
        <v>0</v>
      </c>
      <c r="AR297" s="297">
        <f>AR$81*('7. INPUT O&amp;N UC'!$N489*(1+'7. INPUT O&amp;N UC'!$P489)^2)*('7. INPUT O&amp;N UC'!$O489*(1+'7. INPUT O&amp;N UC'!$Q489)^2)</f>
        <v>0</v>
      </c>
      <c r="AS297" s="297">
        <f>AS$81*('7. INPUT O&amp;N UC'!$N489*(1+'7. INPUT O&amp;N UC'!$P489)^2)*('7. INPUT O&amp;N UC'!$O489*(1+'7. INPUT O&amp;N UC'!$Q489)^2)</f>
        <v>0</v>
      </c>
      <c r="AT297" s="297">
        <f>AT$81*('7. INPUT O&amp;N UC'!$N489*(1+'7. INPUT O&amp;N UC'!$P489)^2)*('7. INPUT O&amp;N UC'!$O489*(1+'7. INPUT O&amp;N UC'!$Q489)^2)</f>
        <v>0</v>
      </c>
      <c r="AU297" s="297">
        <f>AU$81*('7. INPUT O&amp;N UC'!$N489*(1+'7. INPUT O&amp;N UC'!$P489)^2)*('7. INPUT O&amp;N UC'!$O489*(1+'7. INPUT O&amp;N UC'!$Q489)^2)</f>
        <v>0</v>
      </c>
      <c r="AV297" s="297">
        <f>AV$81*('7. INPUT O&amp;N UC'!$N489*(1+'7. INPUT O&amp;N UC'!$P489)^3)*('7. INPUT O&amp;N UC'!$O489*(1+'7. INPUT O&amp;N UC'!$Q489)^3)</f>
        <v>0</v>
      </c>
      <c r="AW297" s="297">
        <f>AW$81*('7. INPUT O&amp;N UC'!$N489*(1+'7. INPUT O&amp;N UC'!$P489)^3)*('7. INPUT O&amp;N UC'!$O489*(1+'7. INPUT O&amp;N UC'!$Q489)^3)</f>
        <v>0</v>
      </c>
      <c r="AX297" s="297">
        <f>AX$81*('7. INPUT O&amp;N UC'!$N489*(1+'7. INPUT O&amp;N UC'!$P489)^3)*('7. INPUT O&amp;N UC'!$O489*(1+'7. INPUT O&amp;N UC'!$Q489)^3)</f>
        <v>0</v>
      </c>
      <c r="AY297" s="297">
        <f>AY$81*('7. INPUT O&amp;N UC'!$N489*(1+'7. INPUT O&amp;N UC'!$P489)^3)*('7. INPUT O&amp;N UC'!$O489*(1+'7. INPUT O&amp;N UC'!$Q489)^3)</f>
        <v>0</v>
      </c>
      <c r="AZ297" s="297">
        <f>AZ$81*('7. INPUT O&amp;N UC'!$N489*(1+'7. INPUT O&amp;N UC'!$P489)^3)*('7. INPUT O&amp;N UC'!$O489*(1+'7. INPUT O&amp;N UC'!$Q489)^3)</f>
        <v>0</v>
      </c>
      <c r="BA297" s="297">
        <f>BA$81*('7. INPUT O&amp;N UC'!$N489*(1+'7. INPUT O&amp;N UC'!$P489)^3)*('7. INPUT O&amp;N UC'!$O489*(1+'7. INPUT O&amp;N UC'!$Q489)^3)</f>
        <v>0</v>
      </c>
      <c r="BB297" s="297">
        <f>BB$81*('7. INPUT O&amp;N UC'!$N489*(1+'7. INPUT O&amp;N UC'!$P489)^3)*('7. INPUT O&amp;N UC'!$O489*(1+'7. INPUT O&amp;N UC'!$Q489)^3)</f>
        <v>0</v>
      </c>
      <c r="BC297" s="297">
        <f>BC$81*('7. INPUT O&amp;N UC'!$N489*(1+'7. INPUT O&amp;N UC'!$P489)^3)*('7. INPUT O&amp;N UC'!$O489*(1+'7. INPUT O&amp;N UC'!$Q489)^3)</f>
        <v>0</v>
      </c>
      <c r="BD297" s="297">
        <f>BD$81*('7. INPUT O&amp;N UC'!$N489*(1+'7. INPUT O&amp;N UC'!$P489)^3)*('7. INPUT O&amp;N UC'!$O489*(1+'7. INPUT O&amp;N UC'!$Q489)^3)</f>
        <v>0</v>
      </c>
      <c r="BE297" s="297">
        <f>BE$81*('7. INPUT O&amp;N UC'!$N489*(1+'7. INPUT O&amp;N UC'!$P489)^3)*('7. INPUT O&amp;N UC'!$O489*(1+'7. INPUT O&amp;N UC'!$Q489)^3)</f>
        <v>0</v>
      </c>
      <c r="BF297" s="297">
        <f>BF$81*('7. INPUT O&amp;N UC'!$N489*(1+'7. INPUT O&amp;N UC'!$P489)^3)*('7. INPUT O&amp;N UC'!$O489*(1+'7. INPUT O&amp;N UC'!$Q489)^3)</f>
        <v>0</v>
      </c>
      <c r="BG297" s="297">
        <f>BG$81*('7. INPUT O&amp;N UC'!$N489*(1+'7. INPUT O&amp;N UC'!$P489)^3)*('7. INPUT O&amp;N UC'!$O489*(1+'7. INPUT O&amp;N UC'!$Q489)^3)</f>
        <v>0</v>
      </c>
      <c r="BH297" s="297">
        <f>BH$81*('7. INPUT O&amp;N UC'!$N489*(1+'7. INPUT O&amp;N UC'!$P489)^4)*('7. INPUT O&amp;N UC'!$O489*(1+'7. INPUT O&amp;N UC'!$Q489)^4)</f>
        <v>0</v>
      </c>
      <c r="BI297" s="297">
        <f>BI$81*('7. INPUT O&amp;N UC'!$N489*(1+'7. INPUT O&amp;N UC'!$P489)^4)*('7. INPUT O&amp;N UC'!$O489*(1+'7. INPUT O&amp;N UC'!$Q489)^4)</f>
        <v>0</v>
      </c>
      <c r="BJ297" s="297">
        <f>BJ$81*('7. INPUT O&amp;N UC'!$N489*(1+'7. INPUT O&amp;N UC'!$P489)^4)*('7. INPUT O&amp;N UC'!$O489*(1+'7. INPUT O&amp;N UC'!$Q489)^4)</f>
        <v>0</v>
      </c>
      <c r="BK297" s="297">
        <f>BK$81*('7. INPUT O&amp;N UC'!$N489*(1+'7. INPUT O&amp;N UC'!$P489)^4)*('7. INPUT O&amp;N UC'!$O489*(1+'7. INPUT O&amp;N UC'!$Q489)^4)</f>
        <v>0</v>
      </c>
      <c r="BL297" s="297">
        <f>BL$81*('7. INPUT O&amp;N UC'!$N489*(1+'7. INPUT O&amp;N UC'!$P489)^4)*('7. INPUT O&amp;N UC'!$O489*(1+'7. INPUT O&amp;N UC'!$Q489)^4)</f>
        <v>0</v>
      </c>
      <c r="BM297" s="297">
        <f>BM$81*('7. INPUT O&amp;N UC'!$N489*(1+'7. INPUT O&amp;N UC'!$P489)^4)*('7. INPUT O&amp;N UC'!$O489*(1+'7. INPUT O&amp;N UC'!$Q489)^4)</f>
        <v>0</v>
      </c>
      <c r="BN297" s="297">
        <f>BN$81*('7. INPUT O&amp;N UC'!$N489*(1+'7. INPUT O&amp;N UC'!$P489)^4)*('7. INPUT O&amp;N UC'!$O489*(1+'7. INPUT O&amp;N UC'!$Q489)^4)</f>
        <v>0</v>
      </c>
      <c r="BO297" s="297">
        <f>BO$81*('7. INPUT O&amp;N UC'!$N489*(1+'7. INPUT O&amp;N UC'!$P489)^4)*('7. INPUT O&amp;N UC'!$O489*(1+'7. INPUT O&amp;N UC'!$Q489)^4)</f>
        <v>0</v>
      </c>
      <c r="BP297" s="297">
        <f>BP$81*('7. INPUT O&amp;N UC'!$N489*(1+'7. INPUT O&amp;N UC'!$P489)^4)*('7. INPUT O&amp;N UC'!$O489*(1+'7. INPUT O&amp;N UC'!$Q489)^4)</f>
        <v>0</v>
      </c>
      <c r="BQ297" s="297">
        <f>BQ$81*('7. INPUT O&amp;N UC'!$N489*(1+'7. INPUT O&amp;N UC'!$P489)^4)*('7. INPUT O&amp;N UC'!$O489*(1+'7. INPUT O&amp;N UC'!$Q489)^4)</f>
        <v>0</v>
      </c>
      <c r="BR297" s="297">
        <f>BR$81*('7. INPUT O&amp;N UC'!$N489*(1+'7. INPUT O&amp;N UC'!$P489)^4)*('7. INPUT O&amp;N UC'!$O489*(1+'7. INPUT O&amp;N UC'!$Q489)^4)</f>
        <v>0</v>
      </c>
      <c r="BS297" s="297">
        <f>BS$81*('7. INPUT O&amp;N UC'!$N489*(1+'7. INPUT O&amp;N UC'!$P489)^4)*('7. INPUT O&amp;N UC'!$O489*(1+'7. INPUT O&amp;N UC'!$Q489)^4)</f>
        <v>0</v>
      </c>
    </row>
    <row r="298" spans="2:71" s="80" customFormat="1" outlineLevel="2">
      <c r="B298" s="367" t="str">
        <f t="shared" si="241"/>
        <v>O&amp;N UC-7.6-Item #15</v>
      </c>
      <c r="C298" s="367">
        <f t="shared" si="241"/>
        <v>0</v>
      </c>
      <c r="D298"/>
      <c r="E298" s="297">
        <f t="shared" si="242"/>
        <v>0</v>
      </c>
      <c r="F298" s="297">
        <f t="shared" si="243"/>
        <v>0</v>
      </c>
      <c r="G298" s="297">
        <f t="shared" si="244"/>
        <v>0</v>
      </c>
      <c r="H298" s="297">
        <f t="shared" si="245"/>
        <v>0</v>
      </c>
      <c r="I298" s="297">
        <f t="shared" si="246"/>
        <v>0</v>
      </c>
      <c r="J298" s="297">
        <f t="shared" si="247"/>
        <v>0</v>
      </c>
      <c r="K298"/>
      <c r="L298" s="297">
        <f>L$81*'7. INPUT O&amp;N UC'!$N490*'7. INPUT O&amp;N UC'!$O490</f>
        <v>0</v>
      </c>
      <c r="M298" s="297">
        <f>M$81*'7. INPUT O&amp;N UC'!$N490*'7. INPUT O&amp;N UC'!$O490</f>
        <v>0</v>
      </c>
      <c r="N298" s="297">
        <f>N$81*'7. INPUT O&amp;N UC'!$N490*'7. INPUT O&amp;N UC'!$O490</f>
        <v>0</v>
      </c>
      <c r="O298" s="297">
        <f>O$81*'7. INPUT O&amp;N UC'!$N490*'7. INPUT O&amp;N UC'!$O490</f>
        <v>0</v>
      </c>
      <c r="P298" s="297">
        <f>P$81*'7. INPUT O&amp;N UC'!$N490*'7. INPUT O&amp;N UC'!$O490</f>
        <v>0</v>
      </c>
      <c r="Q298" s="297">
        <f>Q$81*'7. INPUT O&amp;N UC'!$N490*'7. INPUT O&amp;N UC'!$O490</f>
        <v>0</v>
      </c>
      <c r="R298" s="297">
        <f>R$81*'7. INPUT O&amp;N UC'!$N490*'7. INPUT O&amp;N UC'!$O490</f>
        <v>0</v>
      </c>
      <c r="S298" s="297">
        <f>S$81*'7. INPUT O&amp;N UC'!$N490*'7. INPUT O&amp;N UC'!$O490</f>
        <v>0</v>
      </c>
      <c r="T298" s="297">
        <f>T$81*'7. INPUT O&amp;N UC'!$N490*'7. INPUT O&amp;N UC'!$O490</f>
        <v>0</v>
      </c>
      <c r="U298" s="297">
        <f>U$81*'7. INPUT O&amp;N UC'!$N490*'7. INPUT O&amp;N UC'!$O490</f>
        <v>0</v>
      </c>
      <c r="V298" s="297">
        <f>V$81*'7. INPUT O&amp;N UC'!$N490*'7. INPUT O&amp;N UC'!$O490</f>
        <v>0</v>
      </c>
      <c r="W298" s="297">
        <f>W$81*'7. INPUT O&amp;N UC'!$N490*'7. INPUT O&amp;N UC'!$O490</f>
        <v>0</v>
      </c>
      <c r="X298" s="297">
        <f>X$81*('7. INPUT O&amp;N UC'!$N490*(1+'7. INPUT O&amp;N UC'!$P490))*('7. INPUT O&amp;N UC'!$O490*(1+'7. INPUT O&amp;N UC'!$Q490))</f>
        <v>0</v>
      </c>
      <c r="Y298" s="297">
        <f>Y$81*('7. INPUT O&amp;N UC'!$N490*(1+'7. INPUT O&amp;N UC'!$P490))*('7. INPUT O&amp;N UC'!$O490*(1+'7. INPUT O&amp;N UC'!$Q490))</f>
        <v>0</v>
      </c>
      <c r="Z298" s="297">
        <f>Z$81*('7. INPUT O&amp;N UC'!$N490*(1+'7. INPUT O&amp;N UC'!$P490))*('7. INPUT O&amp;N UC'!$O490*(1+'7. INPUT O&amp;N UC'!$Q490))</f>
        <v>0</v>
      </c>
      <c r="AA298" s="297">
        <f>AA$81*('7. INPUT O&amp;N UC'!$N490*(1+'7. INPUT O&amp;N UC'!$P490))*('7. INPUT O&amp;N UC'!$O490*(1+'7. INPUT O&amp;N UC'!$Q490))</f>
        <v>0</v>
      </c>
      <c r="AB298" s="297">
        <f>AB$81*('7. INPUT O&amp;N UC'!$N490*(1+'7. INPUT O&amp;N UC'!$P490))*('7. INPUT O&amp;N UC'!$O490*(1+'7. INPUT O&amp;N UC'!$Q490))</f>
        <v>0</v>
      </c>
      <c r="AC298" s="297">
        <f>AC$81*('7. INPUT O&amp;N UC'!$N490*(1+'7. INPUT O&amp;N UC'!$P490))*('7. INPUT O&amp;N UC'!$O490*(1+'7. INPUT O&amp;N UC'!$Q490))</f>
        <v>0</v>
      </c>
      <c r="AD298" s="297">
        <f>AD$81*('7. INPUT O&amp;N UC'!$N490*(1+'7. INPUT O&amp;N UC'!$P490))*('7. INPUT O&amp;N UC'!$O490*(1+'7. INPUT O&amp;N UC'!$Q490))</f>
        <v>0</v>
      </c>
      <c r="AE298" s="297">
        <f>AE$81*('7. INPUT O&amp;N UC'!$N490*(1+'7. INPUT O&amp;N UC'!$P490))*('7. INPUT O&amp;N UC'!$O490*(1+'7. INPUT O&amp;N UC'!$Q490))</f>
        <v>0</v>
      </c>
      <c r="AF298" s="297">
        <f>AF$81*('7. INPUT O&amp;N UC'!$N490*(1+'7. INPUT O&amp;N UC'!$P490))*('7. INPUT O&amp;N UC'!$O490*(1+'7. INPUT O&amp;N UC'!$Q490))</f>
        <v>0</v>
      </c>
      <c r="AG298" s="297">
        <f>AG$81*('7. INPUT O&amp;N UC'!$N490*(1+'7. INPUT O&amp;N UC'!$P490))*('7. INPUT O&amp;N UC'!$O490*(1+'7. INPUT O&amp;N UC'!$Q490))</f>
        <v>0</v>
      </c>
      <c r="AH298" s="297">
        <f>AH$81*('7. INPUT O&amp;N UC'!$N490*(1+'7. INPUT O&amp;N UC'!$P490))*('7. INPUT O&amp;N UC'!$O490*(1+'7. INPUT O&amp;N UC'!$Q490))</f>
        <v>0</v>
      </c>
      <c r="AI298" s="297">
        <f>AI$81*('7. INPUT O&amp;N UC'!$N490*(1+'7. INPUT O&amp;N UC'!$P490))*('7. INPUT O&amp;N UC'!$O490*(1+'7. INPUT O&amp;N UC'!$Q490))</f>
        <v>0</v>
      </c>
      <c r="AJ298" s="297">
        <f>AJ$81*('7. INPUT O&amp;N UC'!$N490*(1+'7. INPUT O&amp;N UC'!$P490)^2)*('7. INPUT O&amp;N UC'!$O490*(1+'7. INPUT O&amp;N UC'!$Q490)^2)</f>
        <v>0</v>
      </c>
      <c r="AK298" s="297">
        <f>AK$81*('7. INPUT O&amp;N UC'!$N490*(1+'7. INPUT O&amp;N UC'!$P490)^2)*('7. INPUT O&amp;N UC'!$O490*(1+'7. INPUT O&amp;N UC'!$Q490)^2)</f>
        <v>0</v>
      </c>
      <c r="AL298" s="297">
        <f>AL$81*('7. INPUT O&amp;N UC'!$N490*(1+'7. INPUT O&amp;N UC'!$P490)^2)*('7. INPUT O&amp;N UC'!$O490*(1+'7. INPUT O&amp;N UC'!$Q490)^2)</f>
        <v>0</v>
      </c>
      <c r="AM298" s="297">
        <f>AM$81*('7. INPUT O&amp;N UC'!$N490*(1+'7. INPUT O&amp;N UC'!$P490)^2)*('7. INPUT O&amp;N UC'!$O490*(1+'7. INPUT O&amp;N UC'!$Q490)^2)</f>
        <v>0</v>
      </c>
      <c r="AN298" s="297">
        <f>AN$81*('7. INPUT O&amp;N UC'!$N490*(1+'7. INPUT O&amp;N UC'!$P490)^2)*('7. INPUT O&amp;N UC'!$O490*(1+'7. INPUT O&amp;N UC'!$Q490)^2)</f>
        <v>0</v>
      </c>
      <c r="AO298" s="297">
        <f>AO$81*('7. INPUT O&amp;N UC'!$N490*(1+'7. INPUT O&amp;N UC'!$P490)^2)*('7. INPUT O&amp;N UC'!$O490*(1+'7. INPUT O&amp;N UC'!$Q490)^2)</f>
        <v>0</v>
      </c>
      <c r="AP298" s="297">
        <f>AP$81*('7. INPUT O&amp;N UC'!$N490*(1+'7. INPUT O&amp;N UC'!$P490)^2)*('7. INPUT O&amp;N UC'!$O490*(1+'7. INPUT O&amp;N UC'!$Q490)^2)</f>
        <v>0</v>
      </c>
      <c r="AQ298" s="297">
        <f>AQ$81*('7. INPUT O&amp;N UC'!$N490*(1+'7. INPUT O&amp;N UC'!$P490)^2)*('7. INPUT O&amp;N UC'!$O490*(1+'7. INPUT O&amp;N UC'!$Q490)^2)</f>
        <v>0</v>
      </c>
      <c r="AR298" s="297">
        <f>AR$81*('7. INPUT O&amp;N UC'!$N490*(1+'7. INPUT O&amp;N UC'!$P490)^2)*('7. INPUT O&amp;N UC'!$O490*(1+'7. INPUT O&amp;N UC'!$Q490)^2)</f>
        <v>0</v>
      </c>
      <c r="AS298" s="297">
        <f>AS$81*('7. INPUT O&amp;N UC'!$N490*(1+'7. INPUT O&amp;N UC'!$P490)^2)*('7. INPUT O&amp;N UC'!$O490*(1+'7. INPUT O&amp;N UC'!$Q490)^2)</f>
        <v>0</v>
      </c>
      <c r="AT298" s="297">
        <f>AT$81*('7. INPUT O&amp;N UC'!$N490*(1+'7. INPUT O&amp;N UC'!$P490)^2)*('7. INPUT O&amp;N UC'!$O490*(1+'7. INPUT O&amp;N UC'!$Q490)^2)</f>
        <v>0</v>
      </c>
      <c r="AU298" s="297">
        <f>AU$81*('7. INPUT O&amp;N UC'!$N490*(1+'7. INPUT O&amp;N UC'!$P490)^2)*('7. INPUT O&amp;N UC'!$O490*(1+'7. INPUT O&amp;N UC'!$Q490)^2)</f>
        <v>0</v>
      </c>
      <c r="AV298" s="297">
        <f>AV$81*('7. INPUT O&amp;N UC'!$N490*(1+'7. INPUT O&amp;N UC'!$P490)^3)*('7. INPUT O&amp;N UC'!$O490*(1+'7. INPUT O&amp;N UC'!$Q490)^3)</f>
        <v>0</v>
      </c>
      <c r="AW298" s="297">
        <f>AW$81*('7. INPUT O&amp;N UC'!$N490*(1+'7. INPUT O&amp;N UC'!$P490)^3)*('7. INPUT O&amp;N UC'!$O490*(1+'7. INPUT O&amp;N UC'!$Q490)^3)</f>
        <v>0</v>
      </c>
      <c r="AX298" s="297">
        <f>AX$81*('7. INPUT O&amp;N UC'!$N490*(1+'7. INPUT O&amp;N UC'!$P490)^3)*('7. INPUT O&amp;N UC'!$O490*(1+'7. INPUT O&amp;N UC'!$Q490)^3)</f>
        <v>0</v>
      </c>
      <c r="AY298" s="297">
        <f>AY$81*('7. INPUT O&amp;N UC'!$N490*(1+'7. INPUT O&amp;N UC'!$P490)^3)*('7. INPUT O&amp;N UC'!$O490*(1+'7. INPUT O&amp;N UC'!$Q490)^3)</f>
        <v>0</v>
      </c>
      <c r="AZ298" s="297">
        <f>AZ$81*('7. INPUT O&amp;N UC'!$N490*(1+'7. INPUT O&amp;N UC'!$P490)^3)*('7. INPUT O&amp;N UC'!$O490*(1+'7. INPUT O&amp;N UC'!$Q490)^3)</f>
        <v>0</v>
      </c>
      <c r="BA298" s="297">
        <f>BA$81*('7. INPUT O&amp;N UC'!$N490*(1+'7. INPUT O&amp;N UC'!$P490)^3)*('7. INPUT O&amp;N UC'!$O490*(1+'7. INPUT O&amp;N UC'!$Q490)^3)</f>
        <v>0</v>
      </c>
      <c r="BB298" s="297">
        <f>BB$81*('7. INPUT O&amp;N UC'!$N490*(1+'7. INPUT O&amp;N UC'!$P490)^3)*('7. INPUT O&amp;N UC'!$O490*(1+'7. INPUT O&amp;N UC'!$Q490)^3)</f>
        <v>0</v>
      </c>
      <c r="BC298" s="297">
        <f>BC$81*('7. INPUT O&amp;N UC'!$N490*(1+'7. INPUT O&amp;N UC'!$P490)^3)*('7. INPUT O&amp;N UC'!$O490*(1+'7. INPUT O&amp;N UC'!$Q490)^3)</f>
        <v>0</v>
      </c>
      <c r="BD298" s="297">
        <f>BD$81*('7. INPUT O&amp;N UC'!$N490*(1+'7. INPUT O&amp;N UC'!$P490)^3)*('7. INPUT O&amp;N UC'!$O490*(1+'7. INPUT O&amp;N UC'!$Q490)^3)</f>
        <v>0</v>
      </c>
      <c r="BE298" s="297">
        <f>BE$81*('7. INPUT O&amp;N UC'!$N490*(1+'7. INPUT O&amp;N UC'!$P490)^3)*('7. INPUT O&amp;N UC'!$O490*(1+'7. INPUT O&amp;N UC'!$Q490)^3)</f>
        <v>0</v>
      </c>
      <c r="BF298" s="297">
        <f>BF$81*('7. INPUT O&amp;N UC'!$N490*(1+'7. INPUT O&amp;N UC'!$P490)^3)*('7. INPUT O&amp;N UC'!$O490*(1+'7. INPUT O&amp;N UC'!$Q490)^3)</f>
        <v>0</v>
      </c>
      <c r="BG298" s="297">
        <f>BG$81*('7. INPUT O&amp;N UC'!$N490*(1+'7. INPUT O&amp;N UC'!$P490)^3)*('7. INPUT O&amp;N UC'!$O490*(1+'7. INPUT O&amp;N UC'!$Q490)^3)</f>
        <v>0</v>
      </c>
      <c r="BH298" s="297">
        <f>BH$81*('7. INPUT O&amp;N UC'!$N490*(1+'7. INPUT O&amp;N UC'!$P490)^4)*('7. INPUT O&amp;N UC'!$O490*(1+'7. INPUT O&amp;N UC'!$Q490)^4)</f>
        <v>0</v>
      </c>
      <c r="BI298" s="297">
        <f>BI$81*('7. INPUT O&amp;N UC'!$N490*(1+'7. INPUT O&amp;N UC'!$P490)^4)*('7. INPUT O&amp;N UC'!$O490*(1+'7. INPUT O&amp;N UC'!$Q490)^4)</f>
        <v>0</v>
      </c>
      <c r="BJ298" s="297">
        <f>BJ$81*('7. INPUT O&amp;N UC'!$N490*(1+'7. INPUT O&amp;N UC'!$P490)^4)*('7. INPUT O&amp;N UC'!$O490*(1+'7. INPUT O&amp;N UC'!$Q490)^4)</f>
        <v>0</v>
      </c>
      <c r="BK298" s="297">
        <f>BK$81*('7. INPUT O&amp;N UC'!$N490*(1+'7. INPUT O&amp;N UC'!$P490)^4)*('7. INPUT O&amp;N UC'!$O490*(1+'7. INPUT O&amp;N UC'!$Q490)^4)</f>
        <v>0</v>
      </c>
      <c r="BL298" s="297">
        <f>BL$81*('7. INPUT O&amp;N UC'!$N490*(1+'7. INPUT O&amp;N UC'!$P490)^4)*('7. INPUT O&amp;N UC'!$O490*(1+'7. INPUT O&amp;N UC'!$Q490)^4)</f>
        <v>0</v>
      </c>
      <c r="BM298" s="297">
        <f>BM$81*('7. INPUT O&amp;N UC'!$N490*(1+'7. INPUT O&amp;N UC'!$P490)^4)*('7. INPUT O&amp;N UC'!$O490*(1+'7. INPUT O&amp;N UC'!$Q490)^4)</f>
        <v>0</v>
      </c>
      <c r="BN298" s="297">
        <f>BN$81*('7. INPUT O&amp;N UC'!$N490*(1+'7. INPUT O&amp;N UC'!$P490)^4)*('7. INPUT O&amp;N UC'!$O490*(1+'7. INPUT O&amp;N UC'!$Q490)^4)</f>
        <v>0</v>
      </c>
      <c r="BO298" s="297">
        <f>BO$81*('7. INPUT O&amp;N UC'!$N490*(1+'7. INPUT O&amp;N UC'!$P490)^4)*('7. INPUT O&amp;N UC'!$O490*(1+'7. INPUT O&amp;N UC'!$Q490)^4)</f>
        <v>0</v>
      </c>
      <c r="BP298" s="297">
        <f>BP$81*('7. INPUT O&amp;N UC'!$N490*(1+'7. INPUT O&amp;N UC'!$P490)^4)*('7. INPUT O&amp;N UC'!$O490*(1+'7. INPUT O&amp;N UC'!$Q490)^4)</f>
        <v>0</v>
      </c>
      <c r="BQ298" s="297">
        <f>BQ$81*('7. INPUT O&amp;N UC'!$N490*(1+'7. INPUT O&amp;N UC'!$P490)^4)*('7. INPUT O&amp;N UC'!$O490*(1+'7. INPUT O&amp;N UC'!$Q490)^4)</f>
        <v>0</v>
      </c>
      <c r="BR298" s="297">
        <f>BR$81*('7. INPUT O&amp;N UC'!$N490*(1+'7. INPUT O&amp;N UC'!$P490)^4)*('7. INPUT O&amp;N UC'!$O490*(1+'7. INPUT O&amp;N UC'!$Q490)^4)</f>
        <v>0</v>
      </c>
      <c r="BS298" s="297">
        <f>BS$81*('7. INPUT O&amp;N UC'!$N490*(1+'7. INPUT O&amp;N UC'!$P490)^4)*('7. INPUT O&amp;N UC'!$O490*(1+'7. INPUT O&amp;N UC'!$Q490)^4)</f>
        <v>0</v>
      </c>
    </row>
    <row r="299" spans="2:71" s="80" customFormat="1" outlineLevel="2">
      <c r="B299" s="367" t="str">
        <f t="shared" si="241"/>
        <v>O&amp;N UC-7.6-Item #16</v>
      </c>
      <c r="C299" s="367">
        <f t="shared" si="241"/>
        <v>0</v>
      </c>
      <c r="D299"/>
      <c r="E299" s="297">
        <f t="shared" si="242"/>
        <v>0</v>
      </c>
      <c r="F299" s="297">
        <f t="shared" si="243"/>
        <v>0</v>
      </c>
      <c r="G299" s="297">
        <f t="shared" si="244"/>
        <v>0</v>
      </c>
      <c r="H299" s="297">
        <f t="shared" si="245"/>
        <v>0</v>
      </c>
      <c r="I299" s="297">
        <f t="shared" si="246"/>
        <v>0</v>
      </c>
      <c r="J299" s="297">
        <f t="shared" si="247"/>
        <v>0</v>
      </c>
      <c r="K299"/>
      <c r="L299" s="297">
        <f>L$81*'7. INPUT O&amp;N UC'!$N491*'7. INPUT O&amp;N UC'!$O491</f>
        <v>0</v>
      </c>
      <c r="M299" s="297">
        <f>M$81*'7. INPUT O&amp;N UC'!$N491*'7. INPUT O&amp;N UC'!$O491</f>
        <v>0</v>
      </c>
      <c r="N299" s="297">
        <f>N$81*'7. INPUT O&amp;N UC'!$N491*'7. INPUT O&amp;N UC'!$O491</f>
        <v>0</v>
      </c>
      <c r="O299" s="297">
        <f>O$81*'7. INPUT O&amp;N UC'!$N491*'7. INPUT O&amp;N UC'!$O491</f>
        <v>0</v>
      </c>
      <c r="P299" s="297">
        <f>P$81*'7. INPUT O&amp;N UC'!$N491*'7. INPUT O&amp;N UC'!$O491</f>
        <v>0</v>
      </c>
      <c r="Q299" s="297">
        <f>Q$81*'7. INPUT O&amp;N UC'!$N491*'7. INPUT O&amp;N UC'!$O491</f>
        <v>0</v>
      </c>
      <c r="R299" s="297">
        <f>R$81*'7. INPUT O&amp;N UC'!$N491*'7. INPUT O&amp;N UC'!$O491</f>
        <v>0</v>
      </c>
      <c r="S299" s="297">
        <f>S$81*'7. INPUT O&amp;N UC'!$N491*'7. INPUT O&amp;N UC'!$O491</f>
        <v>0</v>
      </c>
      <c r="T299" s="297">
        <f>T$81*'7. INPUT O&amp;N UC'!$N491*'7. INPUT O&amp;N UC'!$O491</f>
        <v>0</v>
      </c>
      <c r="U299" s="297">
        <f>U$81*'7. INPUT O&amp;N UC'!$N491*'7. INPUT O&amp;N UC'!$O491</f>
        <v>0</v>
      </c>
      <c r="V299" s="297">
        <f>V$81*'7. INPUT O&amp;N UC'!$N491*'7. INPUT O&amp;N UC'!$O491</f>
        <v>0</v>
      </c>
      <c r="W299" s="297">
        <f>W$81*'7. INPUT O&amp;N UC'!$N491*'7. INPUT O&amp;N UC'!$O491</f>
        <v>0</v>
      </c>
      <c r="X299" s="297">
        <f>X$81*('7. INPUT O&amp;N UC'!$N491*(1+'7. INPUT O&amp;N UC'!$P491))*('7. INPUT O&amp;N UC'!$O491*(1+'7. INPUT O&amp;N UC'!$Q491))</f>
        <v>0</v>
      </c>
      <c r="Y299" s="297">
        <f>Y$81*('7. INPUT O&amp;N UC'!$N491*(1+'7. INPUT O&amp;N UC'!$P491))*('7. INPUT O&amp;N UC'!$O491*(1+'7. INPUT O&amp;N UC'!$Q491))</f>
        <v>0</v>
      </c>
      <c r="Z299" s="297">
        <f>Z$81*('7. INPUT O&amp;N UC'!$N491*(1+'7. INPUT O&amp;N UC'!$P491))*('7. INPUT O&amp;N UC'!$O491*(1+'7. INPUT O&amp;N UC'!$Q491))</f>
        <v>0</v>
      </c>
      <c r="AA299" s="297">
        <f>AA$81*('7. INPUT O&amp;N UC'!$N491*(1+'7. INPUT O&amp;N UC'!$P491))*('7. INPUT O&amp;N UC'!$O491*(1+'7. INPUT O&amp;N UC'!$Q491))</f>
        <v>0</v>
      </c>
      <c r="AB299" s="297">
        <f>AB$81*('7. INPUT O&amp;N UC'!$N491*(1+'7. INPUT O&amp;N UC'!$P491))*('7. INPUT O&amp;N UC'!$O491*(1+'7. INPUT O&amp;N UC'!$Q491))</f>
        <v>0</v>
      </c>
      <c r="AC299" s="297">
        <f>AC$81*('7. INPUT O&amp;N UC'!$N491*(1+'7. INPUT O&amp;N UC'!$P491))*('7. INPUT O&amp;N UC'!$O491*(1+'7. INPUT O&amp;N UC'!$Q491))</f>
        <v>0</v>
      </c>
      <c r="AD299" s="297">
        <f>AD$81*('7. INPUT O&amp;N UC'!$N491*(1+'7. INPUT O&amp;N UC'!$P491))*('7. INPUT O&amp;N UC'!$O491*(1+'7. INPUT O&amp;N UC'!$Q491))</f>
        <v>0</v>
      </c>
      <c r="AE299" s="297">
        <f>AE$81*('7. INPUT O&amp;N UC'!$N491*(1+'7. INPUT O&amp;N UC'!$P491))*('7. INPUT O&amp;N UC'!$O491*(1+'7. INPUT O&amp;N UC'!$Q491))</f>
        <v>0</v>
      </c>
      <c r="AF299" s="297">
        <f>AF$81*('7. INPUT O&amp;N UC'!$N491*(1+'7. INPUT O&amp;N UC'!$P491))*('7. INPUT O&amp;N UC'!$O491*(1+'7. INPUT O&amp;N UC'!$Q491))</f>
        <v>0</v>
      </c>
      <c r="AG299" s="297">
        <f>AG$81*('7. INPUT O&amp;N UC'!$N491*(1+'7. INPUT O&amp;N UC'!$P491))*('7. INPUT O&amp;N UC'!$O491*(1+'7. INPUT O&amp;N UC'!$Q491))</f>
        <v>0</v>
      </c>
      <c r="AH299" s="297">
        <f>AH$81*('7. INPUT O&amp;N UC'!$N491*(1+'7. INPUT O&amp;N UC'!$P491))*('7. INPUT O&amp;N UC'!$O491*(1+'7. INPUT O&amp;N UC'!$Q491))</f>
        <v>0</v>
      </c>
      <c r="AI299" s="297">
        <f>AI$81*('7. INPUT O&amp;N UC'!$N491*(1+'7. INPUT O&amp;N UC'!$P491))*('7. INPUT O&amp;N UC'!$O491*(1+'7. INPUT O&amp;N UC'!$Q491))</f>
        <v>0</v>
      </c>
      <c r="AJ299" s="297">
        <f>AJ$81*('7. INPUT O&amp;N UC'!$N491*(1+'7. INPUT O&amp;N UC'!$P491)^2)*('7. INPUT O&amp;N UC'!$O491*(1+'7. INPUT O&amp;N UC'!$Q491)^2)</f>
        <v>0</v>
      </c>
      <c r="AK299" s="297">
        <f>AK$81*('7. INPUT O&amp;N UC'!$N491*(1+'7. INPUT O&amp;N UC'!$P491)^2)*('7. INPUT O&amp;N UC'!$O491*(1+'7. INPUT O&amp;N UC'!$Q491)^2)</f>
        <v>0</v>
      </c>
      <c r="AL299" s="297">
        <f>AL$81*('7. INPUT O&amp;N UC'!$N491*(1+'7. INPUT O&amp;N UC'!$P491)^2)*('7. INPUT O&amp;N UC'!$O491*(1+'7. INPUT O&amp;N UC'!$Q491)^2)</f>
        <v>0</v>
      </c>
      <c r="AM299" s="297">
        <f>AM$81*('7. INPUT O&amp;N UC'!$N491*(1+'7. INPUT O&amp;N UC'!$P491)^2)*('7. INPUT O&amp;N UC'!$O491*(1+'7. INPUT O&amp;N UC'!$Q491)^2)</f>
        <v>0</v>
      </c>
      <c r="AN299" s="297">
        <f>AN$81*('7. INPUT O&amp;N UC'!$N491*(1+'7. INPUT O&amp;N UC'!$P491)^2)*('7. INPUT O&amp;N UC'!$O491*(1+'7. INPUT O&amp;N UC'!$Q491)^2)</f>
        <v>0</v>
      </c>
      <c r="AO299" s="297">
        <f>AO$81*('7. INPUT O&amp;N UC'!$N491*(1+'7. INPUT O&amp;N UC'!$P491)^2)*('7. INPUT O&amp;N UC'!$O491*(1+'7. INPUT O&amp;N UC'!$Q491)^2)</f>
        <v>0</v>
      </c>
      <c r="AP299" s="297">
        <f>AP$81*('7. INPUT O&amp;N UC'!$N491*(1+'7. INPUT O&amp;N UC'!$P491)^2)*('7. INPUT O&amp;N UC'!$O491*(1+'7. INPUT O&amp;N UC'!$Q491)^2)</f>
        <v>0</v>
      </c>
      <c r="AQ299" s="297">
        <f>AQ$81*('7. INPUT O&amp;N UC'!$N491*(1+'7. INPUT O&amp;N UC'!$P491)^2)*('7. INPUT O&amp;N UC'!$O491*(1+'7. INPUT O&amp;N UC'!$Q491)^2)</f>
        <v>0</v>
      </c>
      <c r="AR299" s="297">
        <f>AR$81*('7. INPUT O&amp;N UC'!$N491*(1+'7. INPUT O&amp;N UC'!$P491)^2)*('7. INPUT O&amp;N UC'!$O491*(1+'7. INPUT O&amp;N UC'!$Q491)^2)</f>
        <v>0</v>
      </c>
      <c r="AS299" s="297">
        <f>AS$81*('7. INPUT O&amp;N UC'!$N491*(1+'7. INPUT O&amp;N UC'!$P491)^2)*('7. INPUT O&amp;N UC'!$O491*(1+'7. INPUT O&amp;N UC'!$Q491)^2)</f>
        <v>0</v>
      </c>
      <c r="AT299" s="297">
        <f>AT$81*('7. INPUT O&amp;N UC'!$N491*(1+'7. INPUT O&amp;N UC'!$P491)^2)*('7. INPUT O&amp;N UC'!$O491*(1+'7. INPUT O&amp;N UC'!$Q491)^2)</f>
        <v>0</v>
      </c>
      <c r="AU299" s="297">
        <f>AU$81*('7. INPUT O&amp;N UC'!$N491*(1+'7. INPUT O&amp;N UC'!$P491)^2)*('7. INPUT O&amp;N UC'!$O491*(1+'7. INPUT O&amp;N UC'!$Q491)^2)</f>
        <v>0</v>
      </c>
      <c r="AV299" s="297">
        <f>AV$81*('7. INPUT O&amp;N UC'!$N491*(1+'7. INPUT O&amp;N UC'!$P491)^3)*('7. INPUT O&amp;N UC'!$O491*(1+'7. INPUT O&amp;N UC'!$Q491)^3)</f>
        <v>0</v>
      </c>
      <c r="AW299" s="297">
        <f>AW$81*('7. INPUT O&amp;N UC'!$N491*(1+'7. INPUT O&amp;N UC'!$P491)^3)*('7. INPUT O&amp;N UC'!$O491*(1+'7. INPUT O&amp;N UC'!$Q491)^3)</f>
        <v>0</v>
      </c>
      <c r="AX299" s="297">
        <f>AX$81*('7. INPUT O&amp;N UC'!$N491*(1+'7. INPUT O&amp;N UC'!$P491)^3)*('7. INPUT O&amp;N UC'!$O491*(1+'7. INPUT O&amp;N UC'!$Q491)^3)</f>
        <v>0</v>
      </c>
      <c r="AY299" s="297">
        <f>AY$81*('7. INPUT O&amp;N UC'!$N491*(1+'7. INPUT O&amp;N UC'!$P491)^3)*('7. INPUT O&amp;N UC'!$O491*(1+'7. INPUT O&amp;N UC'!$Q491)^3)</f>
        <v>0</v>
      </c>
      <c r="AZ299" s="297">
        <f>AZ$81*('7. INPUT O&amp;N UC'!$N491*(1+'7. INPUT O&amp;N UC'!$P491)^3)*('7. INPUT O&amp;N UC'!$O491*(1+'7. INPUT O&amp;N UC'!$Q491)^3)</f>
        <v>0</v>
      </c>
      <c r="BA299" s="297">
        <f>BA$81*('7. INPUT O&amp;N UC'!$N491*(1+'7. INPUT O&amp;N UC'!$P491)^3)*('7. INPUT O&amp;N UC'!$O491*(1+'7. INPUT O&amp;N UC'!$Q491)^3)</f>
        <v>0</v>
      </c>
      <c r="BB299" s="297">
        <f>BB$81*('7. INPUT O&amp;N UC'!$N491*(1+'7. INPUT O&amp;N UC'!$P491)^3)*('7. INPUT O&amp;N UC'!$O491*(1+'7. INPUT O&amp;N UC'!$Q491)^3)</f>
        <v>0</v>
      </c>
      <c r="BC299" s="297">
        <f>BC$81*('7. INPUT O&amp;N UC'!$N491*(1+'7. INPUT O&amp;N UC'!$P491)^3)*('7. INPUT O&amp;N UC'!$O491*(1+'7. INPUT O&amp;N UC'!$Q491)^3)</f>
        <v>0</v>
      </c>
      <c r="BD299" s="297">
        <f>BD$81*('7. INPUT O&amp;N UC'!$N491*(1+'7. INPUT O&amp;N UC'!$P491)^3)*('7. INPUT O&amp;N UC'!$O491*(1+'7. INPUT O&amp;N UC'!$Q491)^3)</f>
        <v>0</v>
      </c>
      <c r="BE299" s="297">
        <f>BE$81*('7. INPUT O&amp;N UC'!$N491*(1+'7. INPUT O&amp;N UC'!$P491)^3)*('7. INPUT O&amp;N UC'!$O491*(1+'7. INPUT O&amp;N UC'!$Q491)^3)</f>
        <v>0</v>
      </c>
      <c r="BF299" s="297">
        <f>BF$81*('7. INPUT O&amp;N UC'!$N491*(1+'7. INPUT O&amp;N UC'!$P491)^3)*('7. INPUT O&amp;N UC'!$O491*(1+'7. INPUT O&amp;N UC'!$Q491)^3)</f>
        <v>0</v>
      </c>
      <c r="BG299" s="297">
        <f>BG$81*('7. INPUT O&amp;N UC'!$N491*(1+'7. INPUT O&amp;N UC'!$P491)^3)*('7. INPUT O&amp;N UC'!$O491*(1+'7. INPUT O&amp;N UC'!$Q491)^3)</f>
        <v>0</v>
      </c>
      <c r="BH299" s="297">
        <f>BH$81*('7. INPUT O&amp;N UC'!$N491*(1+'7. INPUT O&amp;N UC'!$P491)^4)*('7. INPUT O&amp;N UC'!$O491*(1+'7. INPUT O&amp;N UC'!$Q491)^4)</f>
        <v>0</v>
      </c>
      <c r="BI299" s="297">
        <f>BI$81*('7. INPUT O&amp;N UC'!$N491*(1+'7. INPUT O&amp;N UC'!$P491)^4)*('7. INPUT O&amp;N UC'!$O491*(1+'7. INPUT O&amp;N UC'!$Q491)^4)</f>
        <v>0</v>
      </c>
      <c r="BJ299" s="297">
        <f>BJ$81*('7. INPUT O&amp;N UC'!$N491*(1+'7. INPUT O&amp;N UC'!$P491)^4)*('7. INPUT O&amp;N UC'!$O491*(1+'7. INPUT O&amp;N UC'!$Q491)^4)</f>
        <v>0</v>
      </c>
      <c r="BK299" s="297">
        <f>BK$81*('7. INPUT O&amp;N UC'!$N491*(1+'7. INPUT O&amp;N UC'!$P491)^4)*('7. INPUT O&amp;N UC'!$O491*(1+'7. INPUT O&amp;N UC'!$Q491)^4)</f>
        <v>0</v>
      </c>
      <c r="BL299" s="297">
        <f>BL$81*('7. INPUT O&amp;N UC'!$N491*(1+'7. INPUT O&amp;N UC'!$P491)^4)*('7. INPUT O&amp;N UC'!$O491*(1+'7. INPUT O&amp;N UC'!$Q491)^4)</f>
        <v>0</v>
      </c>
      <c r="BM299" s="297">
        <f>BM$81*('7. INPUT O&amp;N UC'!$N491*(1+'7. INPUT O&amp;N UC'!$P491)^4)*('7. INPUT O&amp;N UC'!$O491*(1+'7. INPUT O&amp;N UC'!$Q491)^4)</f>
        <v>0</v>
      </c>
      <c r="BN299" s="297">
        <f>BN$81*('7. INPUT O&amp;N UC'!$N491*(1+'7. INPUT O&amp;N UC'!$P491)^4)*('7. INPUT O&amp;N UC'!$O491*(1+'7. INPUT O&amp;N UC'!$Q491)^4)</f>
        <v>0</v>
      </c>
      <c r="BO299" s="297">
        <f>BO$81*('7. INPUT O&amp;N UC'!$N491*(1+'7. INPUT O&amp;N UC'!$P491)^4)*('7. INPUT O&amp;N UC'!$O491*(1+'7. INPUT O&amp;N UC'!$Q491)^4)</f>
        <v>0</v>
      </c>
      <c r="BP299" s="297">
        <f>BP$81*('7. INPUT O&amp;N UC'!$N491*(1+'7. INPUT O&amp;N UC'!$P491)^4)*('7. INPUT O&amp;N UC'!$O491*(1+'7. INPUT O&amp;N UC'!$Q491)^4)</f>
        <v>0</v>
      </c>
      <c r="BQ299" s="297">
        <f>BQ$81*('7. INPUT O&amp;N UC'!$N491*(1+'7. INPUT O&amp;N UC'!$P491)^4)*('7. INPUT O&amp;N UC'!$O491*(1+'7. INPUT O&amp;N UC'!$Q491)^4)</f>
        <v>0</v>
      </c>
      <c r="BR299" s="297">
        <f>BR$81*('7. INPUT O&amp;N UC'!$N491*(1+'7. INPUT O&amp;N UC'!$P491)^4)*('7. INPUT O&amp;N UC'!$O491*(1+'7. INPUT O&amp;N UC'!$Q491)^4)</f>
        <v>0</v>
      </c>
      <c r="BS299" s="297">
        <f>BS$81*('7. INPUT O&amp;N UC'!$N491*(1+'7. INPUT O&amp;N UC'!$P491)^4)*('7. INPUT O&amp;N UC'!$O491*(1+'7. INPUT O&amp;N UC'!$Q491)^4)</f>
        <v>0</v>
      </c>
    </row>
    <row r="300" spans="2:71" s="80" customFormat="1" outlineLevel="2">
      <c r="B300" s="367" t="str">
        <f t="shared" si="241"/>
        <v>O&amp;N UC-7.6-Item #17</v>
      </c>
      <c r="C300" s="367">
        <f t="shared" si="241"/>
        <v>0</v>
      </c>
      <c r="D300"/>
      <c r="E300" s="297">
        <f t="shared" si="242"/>
        <v>0</v>
      </c>
      <c r="F300" s="297">
        <f t="shared" si="243"/>
        <v>0</v>
      </c>
      <c r="G300" s="297">
        <f t="shared" si="244"/>
        <v>0</v>
      </c>
      <c r="H300" s="297">
        <f t="shared" si="245"/>
        <v>0</v>
      </c>
      <c r="I300" s="297">
        <f t="shared" si="246"/>
        <v>0</v>
      </c>
      <c r="J300" s="297">
        <f t="shared" si="247"/>
        <v>0</v>
      </c>
      <c r="K300"/>
      <c r="L300" s="297">
        <f>L$81*'7. INPUT O&amp;N UC'!$N492*'7. INPUT O&amp;N UC'!$O492</f>
        <v>0</v>
      </c>
      <c r="M300" s="297">
        <f>M$81*'7. INPUT O&amp;N UC'!$N492*'7. INPUT O&amp;N UC'!$O492</f>
        <v>0</v>
      </c>
      <c r="N300" s="297">
        <f>N$81*'7. INPUT O&amp;N UC'!$N492*'7. INPUT O&amp;N UC'!$O492</f>
        <v>0</v>
      </c>
      <c r="O300" s="297">
        <f>O$81*'7. INPUT O&amp;N UC'!$N492*'7. INPUT O&amp;N UC'!$O492</f>
        <v>0</v>
      </c>
      <c r="P300" s="297">
        <f>P$81*'7. INPUT O&amp;N UC'!$N492*'7. INPUT O&amp;N UC'!$O492</f>
        <v>0</v>
      </c>
      <c r="Q300" s="297">
        <f>Q$81*'7. INPUT O&amp;N UC'!$N492*'7. INPUT O&amp;N UC'!$O492</f>
        <v>0</v>
      </c>
      <c r="R300" s="297">
        <f>R$81*'7. INPUT O&amp;N UC'!$N492*'7. INPUT O&amp;N UC'!$O492</f>
        <v>0</v>
      </c>
      <c r="S300" s="297">
        <f>S$81*'7. INPUT O&amp;N UC'!$N492*'7. INPUT O&amp;N UC'!$O492</f>
        <v>0</v>
      </c>
      <c r="T300" s="297">
        <f>T$81*'7. INPUT O&amp;N UC'!$N492*'7. INPUT O&amp;N UC'!$O492</f>
        <v>0</v>
      </c>
      <c r="U300" s="297">
        <f>U$81*'7. INPUT O&amp;N UC'!$N492*'7. INPUT O&amp;N UC'!$O492</f>
        <v>0</v>
      </c>
      <c r="V300" s="297">
        <f>V$81*'7. INPUT O&amp;N UC'!$N492*'7. INPUT O&amp;N UC'!$O492</f>
        <v>0</v>
      </c>
      <c r="W300" s="297">
        <f>W$81*'7. INPUT O&amp;N UC'!$N492*'7. INPUT O&amp;N UC'!$O492</f>
        <v>0</v>
      </c>
      <c r="X300" s="297">
        <f>X$81*('7. INPUT O&amp;N UC'!$N492*(1+'7. INPUT O&amp;N UC'!$P492))*('7. INPUT O&amp;N UC'!$O492*(1+'7. INPUT O&amp;N UC'!$Q492))</f>
        <v>0</v>
      </c>
      <c r="Y300" s="297">
        <f>Y$81*('7. INPUT O&amp;N UC'!$N492*(1+'7. INPUT O&amp;N UC'!$P492))*('7. INPUT O&amp;N UC'!$O492*(1+'7. INPUT O&amp;N UC'!$Q492))</f>
        <v>0</v>
      </c>
      <c r="Z300" s="297">
        <f>Z$81*('7. INPUT O&amp;N UC'!$N492*(1+'7. INPUT O&amp;N UC'!$P492))*('7. INPUT O&amp;N UC'!$O492*(1+'7. INPUT O&amp;N UC'!$Q492))</f>
        <v>0</v>
      </c>
      <c r="AA300" s="297">
        <f>AA$81*('7. INPUT O&amp;N UC'!$N492*(1+'7. INPUT O&amp;N UC'!$P492))*('7. INPUT O&amp;N UC'!$O492*(1+'7. INPUT O&amp;N UC'!$Q492))</f>
        <v>0</v>
      </c>
      <c r="AB300" s="297">
        <f>AB$81*('7. INPUT O&amp;N UC'!$N492*(1+'7. INPUT O&amp;N UC'!$P492))*('7. INPUT O&amp;N UC'!$O492*(1+'7. INPUT O&amp;N UC'!$Q492))</f>
        <v>0</v>
      </c>
      <c r="AC300" s="297">
        <f>AC$81*('7. INPUT O&amp;N UC'!$N492*(1+'7. INPUT O&amp;N UC'!$P492))*('7. INPUT O&amp;N UC'!$O492*(1+'7. INPUT O&amp;N UC'!$Q492))</f>
        <v>0</v>
      </c>
      <c r="AD300" s="297">
        <f>AD$81*('7. INPUT O&amp;N UC'!$N492*(1+'7. INPUT O&amp;N UC'!$P492))*('7. INPUT O&amp;N UC'!$O492*(1+'7. INPUT O&amp;N UC'!$Q492))</f>
        <v>0</v>
      </c>
      <c r="AE300" s="297">
        <f>AE$81*('7. INPUT O&amp;N UC'!$N492*(1+'7. INPUT O&amp;N UC'!$P492))*('7. INPUT O&amp;N UC'!$O492*(1+'7. INPUT O&amp;N UC'!$Q492))</f>
        <v>0</v>
      </c>
      <c r="AF300" s="297">
        <f>AF$81*('7. INPUT O&amp;N UC'!$N492*(1+'7. INPUT O&amp;N UC'!$P492))*('7. INPUT O&amp;N UC'!$O492*(1+'7. INPUT O&amp;N UC'!$Q492))</f>
        <v>0</v>
      </c>
      <c r="AG300" s="297">
        <f>AG$81*('7. INPUT O&amp;N UC'!$N492*(1+'7. INPUT O&amp;N UC'!$P492))*('7. INPUT O&amp;N UC'!$O492*(1+'7. INPUT O&amp;N UC'!$Q492))</f>
        <v>0</v>
      </c>
      <c r="AH300" s="297">
        <f>AH$81*('7. INPUT O&amp;N UC'!$N492*(1+'7. INPUT O&amp;N UC'!$P492))*('7. INPUT O&amp;N UC'!$O492*(1+'7. INPUT O&amp;N UC'!$Q492))</f>
        <v>0</v>
      </c>
      <c r="AI300" s="297">
        <f>AI$81*('7. INPUT O&amp;N UC'!$N492*(1+'7. INPUT O&amp;N UC'!$P492))*('7. INPUT O&amp;N UC'!$O492*(1+'7. INPUT O&amp;N UC'!$Q492))</f>
        <v>0</v>
      </c>
      <c r="AJ300" s="297">
        <f>AJ$81*('7. INPUT O&amp;N UC'!$N492*(1+'7. INPUT O&amp;N UC'!$P492)^2)*('7. INPUT O&amp;N UC'!$O492*(1+'7. INPUT O&amp;N UC'!$Q492)^2)</f>
        <v>0</v>
      </c>
      <c r="AK300" s="297">
        <f>AK$81*('7. INPUT O&amp;N UC'!$N492*(1+'7. INPUT O&amp;N UC'!$P492)^2)*('7. INPUT O&amp;N UC'!$O492*(1+'7. INPUT O&amp;N UC'!$Q492)^2)</f>
        <v>0</v>
      </c>
      <c r="AL300" s="297">
        <f>AL$81*('7. INPUT O&amp;N UC'!$N492*(1+'7. INPUT O&amp;N UC'!$P492)^2)*('7. INPUT O&amp;N UC'!$O492*(1+'7. INPUT O&amp;N UC'!$Q492)^2)</f>
        <v>0</v>
      </c>
      <c r="AM300" s="297">
        <f>AM$81*('7. INPUT O&amp;N UC'!$N492*(1+'7. INPUT O&amp;N UC'!$P492)^2)*('7. INPUT O&amp;N UC'!$O492*(1+'7. INPUT O&amp;N UC'!$Q492)^2)</f>
        <v>0</v>
      </c>
      <c r="AN300" s="297">
        <f>AN$81*('7. INPUT O&amp;N UC'!$N492*(1+'7. INPUT O&amp;N UC'!$P492)^2)*('7. INPUT O&amp;N UC'!$O492*(1+'7. INPUT O&amp;N UC'!$Q492)^2)</f>
        <v>0</v>
      </c>
      <c r="AO300" s="297">
        <f>AO$81*('7. INPUT O&amp;N UC'!$N492*(1+'7. INPUT O&amp;N UC'!$P492)^2)*('7. INPUT O&amp;N UC'!$O492*(1+'7. INPUT O&amp;N UC'!$Q492)^2)</f>
        <v>0</v>
      </c>
      <c r="AP300" s="297">
        <f>AP$81*('7. INPUT O&amp;N UC'!$N492*(1+'7. INPUT O&amp;N UC'!$P492)^2)*('7. INPUT O&amp;N UC'!$O492*(1+'7. INPUT O&amp;N UC'!$Q492)^2)</f>
        <v>0</v>
      </c>
      <c r="AQ300" s="297">
        <f>AQ$81*('7. INPUT O&amp;N UC'!$N492*(1+'7. INPUT O&amp;N UC'!$P492)^2)*('7. INPUT O&amp;N UC'!$O492*(1+'7. INPUT O&amp;N UC'!$Q492)^2)</f>
        <v>0</v>
      </c>
      <c r="AR300" s="297">
        <f>AR$81*('7. INPUT O&amp;N UC'!$N492*(1+'7. INPUT O&amp;N UC'!$P492)^2)*('7. INPUT O&amp;N UC'!$O492*(1+'7. INPUT O&amp;N UC'!$Q492)^2)</f>
        <v>0</v>
      </c>
      <c r="AS300" s="297">
        <f>AS$81*('7. INPUT O&amp;N UC'!$N492*(1+'7. INPUT O&amp;N UC'!$P492)^2)*('7. INPUT O&amp;N UC'!$O492*(1+'7. INPUT O&amp;N UC'!$Q492)^2)</f>
        <v>0</v>
      </c>
      <c r="AT300" s="297">
        <f>AT$81*('7. INPUT O&amp;N UC'!$N492*(1+'7. INPUT O&amp;N UC'!$P492)^2)*('7. INPUT O&amp;N UC'!$O492*(1+'7. INPUT O&amp;N UC'!$Q492)^2)</f>
        <v>0</v>
      </c>
      <c r="AU300" s="297">
        <f>AU$81*('7. INPUT O&amp;N UC'!$N492*(1+'7. INPUT O&amp;N UC'!$P492)^2)*('7. INPUT O&amp;N UC'!$O492*(1+'7. INPUT O&amp;N UC'!$Q492)^2)</f>
        <v>0</v>
      </c>
      <c r="AV300" s="297">
        <f>AV$81*('7. INPUT O&amp;N UC'!$N492*(1+'7. INPUT O&amp;N UC'!$P492)^3)*('7. INPUT O&amp;N UC'!$O492*(1+'7. INPUT O&amp;N UC'!$Q492)^3)</f>
        <v>0</v>
      </c>
      <c r="AW300" s="297">
        <f>AW$81*('7. INPUT O&amp;N UC'!$N492*(1+'7. INPUT O&amp;N UC'!$P492)^3)*('7. INPUT O&amp;N UC'!$O492*(1+'7. INPUT O&amp;N UC'!$Q492)^3)</f>
        <v>0</v>
      </c>
      <c r="AX300" s="297">
        <f>AX$81*('7. INPUT O&amp;N UC'!$N492*(1+'7. INPUT O&amp;N UC'!$P492)^3)*('7. INPUT O&amp;N UC'!$O492*(1+'7. INPUT O&amp;N UC'!$Q492)^3)</f>
        <v>0</v>
      </c>
      <c r="AY300" s="297">
        <f>AY$81*('7. INPUT O&amp;N UC'!$N492*(1+'7. INPUT O&amp;N UC'!$P492)^3)*('7. INPUT O&amp;N UC'!$O492*(1+'7. INPUT O&amp;N UC'!$Q492)^3)</f>
        <v>0</v>
      </c>
      <c r="AZ300" s="297">
        <f>AZ$81*('7. INPUT O&amp;N UC'!$N492*(1+'7. INPUT O&amp;N UC'!$P492)^3)*('7. INPUT O&amp;N UC'!$O492*(1+'7. INPUT O&amp;N UC'!$Q492)^3)</f>
        <v>0</v>
      </c>
      <c r="BA300" s="297">
        <f>BA$81*('7. INPUT O&amp;N UC'!$N492*(1+'7. INPUT O&amp;N UC'!$P492)^3)*('7. INPUT O&amp;N UC'!$O492*(1+'7. INPUT O&amp;N UC'!$Q492)^3)</f>
        <v>0</v>
      </c>
      <c r="BB300" s="297">
        <f>BB$81*('7. INPUT O&amp;N UC'!$N492*(1+'7. INPUT O&amp;N UC'!$P492)^3)*('7. INPUT O&amp;N UC'!$O492*(1+'7. INPUT O&amp;N UC'!$Q492)^3)</f>
        <v>0</v>
      </c>
      <c r="BC300" s="297">
        <f>BC$81*('7. INPUT O&amp;N UC'!$N492*(1+'7. INPUT O&amp;N UC'!$P492)^3)*('7. INPUT O&amp;N UC'!$O492*(1+'7. INPUT O&amp;N UC'!$Q492)^3)</f>
        <v>0</v>
      </c>
      <c r="BD300" s="297">
        <f>BD$81*('7. INPUT O&amp;N UC'!$N492*(1+'7. INPUT O&amp;N UC'!$P492)^3)*('7. INPUT O&amp;N UC'!$O492*(1+'7. INPUT O&amp;N UC'!$Q492)^3)</f>
        <v>0</v>
      </c>
      <c r="BE300" s="297">
        <f>BE$81*('7. INPUT O&amp;N UC'!$N492*(1+'7. INPUT O&amp;N UC'!$P492)^3)*('7. INPUT O&amp;N UC'!$O492*(1+'7. INPUT O&amp;N UC'!$Q492)^3)</f>
        <v>0</v>
      </c>
      <c r="BF300" s="297">
        <f>BF$81*('7. INPUT O&amp;N UC'!$N492*(1+'7. INPUT O&amp;N UC'!$P492)^3)*('7. INPUT O&amp;N UC'!$O492*(1+'7. INPUT O&amp;N UC'!$Q492)^3)</f>
        <v>0</v>
      </c>
      <c r="BG300" s="297">
        <f>BG$81*('7. INPUT O&amp;N UC'!$N492*(1+'7. INPUT O&amp;N UC'!$P492)^3)*('7. INPUT O&amp;N UC'!$O492*(1+'7. INPUT O&amp;N UC'!$Q492)^3)</f>
        <v>0</v>
      </c>
      <c r="BH300" s="297">
        <f>BH$81*('7. INPUT O&amp;N UC'!$N492*(1+'7. INPUT O&amp;N UC'!$P492)^4)*('7. INPUT O&amp;N UC'!$O492*(1+'7. INPUT O&amp;N UC'!$Q492)^4)</f>
        <v>0</v>
      </c>
      <c r="BI300" s="297">
        <f>BI$81*('7. INPUT O&amp;N UC'!$N492*(1+'7. INPUT O&amp;N UC'!$P492)^4)*('7. INPUT O&amp;N UC'!$O492*(1+'7. INPUT O&amp;N UC'!$Q492)^4)</f>
        <v>0</v>
      </c>
      <c r="BJ300" s="297">
        <f>BJ$81*('7. INPUT O&amp;N UC'!$N492*(1+'7. INPUT O&amp;N UC'!$P492)^4)*('7. INPUT O&amp;N UC'!$O492*(1+'7. INPUT O&amp;N UC'!$Q492)^4)</f>
        <v>0</v>
      </c>
      <c r="BK300" s="297">
        <f>BK$81*('7. INPUT O&amp;N UC'!$N492*(1+'7. INPUT O&amp;N UC'!$P492)^4)*('7. INPUT O&amp;N UC'!$O492*(1+'7. INPUT O&amp;N UC'!$Q492)^4)</f>
        <v>0</v>
      </c>
      <c r="BL300" s="297">
        <f>BL$81*('7. INPUT O&amp;N UC'!$N492*(1+'7. INPUT O&amp;N UC'!$P492)^4)*('7. INPUT O&amp;N UC'!$O492*(1+'7. INPUT O&amp;N UC'!$Q492)^4)</f>
        <v>0</v>
      </c>
      <c r="BM300" s="297">
        <f>BM$81*('7. INPUT O&amp;N UC'!$N492*(1+'7. INPUT O&amp;N UC'!$P492)^4)*('7. INPUT O&amp;N UC'!$O492*(1+'7. INPUT O&amp;N UC'!$Q492)^4)</f>
        <v>0</v>
      </c>
      <c r="BN300" s="297">
        <f>BN$81*('7. INPUT O&amp;N UC'!$N492*(1+'7. INPUT O&amp;N UC'!$P492)^4)*('7. INPUT O&amp;N UC'!$O492*(1+'7. INPUT O&amp;N UC'!$Q492)^4)</f>
        <v>0</v>
      </c>
      <c r="BO300" s="297">
        <f>BO$81*('7. INPUT O&amp;N UC'!$N492*(1+'7. INPUT O&amp;N UC'!$P492)^4)*('7. INPUT O&amp;N UC'!$O492*(1+'7. INPUT O&amp;N UC'!$Q492)^4)</f>
        <v>0</v>
      </c>
      <c r="BP300" s="297">
        <f>BP$81*('7. INPUT O&amp;N UC'!$N492*(1+'7. INPUT O&amp;N UC'!$P492)^4)*('7. INPUT O&amp;N UC'!$O492*(1+'7. INPUT O&amp;N UC'!$Q492)^4)</f>
        <v>0</v>
      </c>
      <c r="BQ300" s="297">
        <f>BQ$81*('7. INPUT O&amp;N UC'!$N492*(1+'7. INPUT O&amp;N UC'!$P492)^4)*('7. INPUT O&amp;N UC'!$O492*(1+'7. INPUT O&amp;N UC'!$Q492)^4)</f>
        <v>0</v>
      </c>
      <c r="BR300" s="297">
        <f>BR$81*('7. INPUT O&amp;N UC'!$N492*(1+'7. INPUT O&amp;N UC'!$P492)^4)*('7. INPUT O&amp;N UC'!$O492*(1+'7. INPUT O&amp;N UC'!$Q492)^4)</f>
        <v>0</v>
      </c>
      <c r="BS300" s="297">
        <f>BS$81*('7. INPUT O&amp;N UC'!$N492*(1+'7. INPUT O&amp;N UC'!$P492)^4)*('7. INPUT O&amp;N UC'!$O492*(1+'7. INPUT O&amp;N UC'!$Q492)^4)</f>
        <v>0</v>
      </c>
    </row>
    <row r="301" spans="2:71" s="80" customFormat="1" outlineLevel="2">
      <c r="B301" s="367" t="str">
        <f t="shared" si="241"/>
        <v>O&amp;N UC-7.6-Item #18</v>
      </c>
      <c r="C301" s="367">
        <f t="shared" si="241"/>
        <v>0</v>
      </c>
      <c r="D301"/>
      <c r="E301" s="297">
        <f t="shared" si="242"/>
        <v>0</v>
      </c>
      <c r="F301" s="297">
        <f t="shared" si="243"/>
        <v>0</v>
      </c>
      <c r="G301" s="297">
        <f t="shared" si="244"/>
        <v>0</v>
      </c>
      <c r="H301" s="297">
        <f t="shared" si="245"/>
        <v>0</v>
      </c>
      <c r="I301" s="297">
        <f t="shared" si="246"/>
        <v>0</v>
      </c>
      <c r="J301" s="297">
        <f t="shared" si="247"/>
        <v>0</v>
      </c>
      <c r="K301"/>
      <c r="L301" s="297">
        <f>L$81*'7. INPUT O&amp;N UC'!$N493*'7. INPUT O&amp;N UC'!$O493</f>
        <v>0</v>
      </c>
      <c r="M301" s="297">
        <f>M$81*'7. INPUT O&amp;N UC'!$N493*'7. INPUT O&amp;N UC'!$O493</f>
        <v>0</v>
      </c>
      <c r="N301" s="297">
        <f>N$81*'7. INPUT O&amp;N UC'!$N493*'7. INPUT O&amp;N UC'!$O493</f>
        <v>0</v>
      </c>
      <c r="O301" s="297">
        <f>O$81*'7. INPUT O&amp;N UC'!$N493*'7. INPUT O&amp;N UC'!$O493</f>
        <v>0</v>
      </c>
      <c r="P301" s="297">
        <f>P$81*'7. INPUT O&amp;N UC'!$N493*'7. INPUT O&amp;N UC'!$O493</f>
        <v>0</v>
      </c>
      <c r="Q301" s="297">
        <f>Q$81*'7. INPUT O&amp;N UC'!$N493*'7. INPUT O&amp;N UC'!$O493</f>
        <v>0</v>
      </c>
      <c r="R301" s="297">
        <f>R$81*'7. INPUT O&amp;N UC'!$N493*'7. INPUT O&amp;N UC'!$O493</f>
        <v>0</v>
      </c>
      <c r="S301" s="297">
        <f>S$81*'7. INPUT O&amp;N UC'!$N493*'7. INPUT O&amp;N UC'!$O493</f>
        <v>0</v>
      </c>
      <c r="T301" s="297">
        <f>T$81*'7. INPUT O&amp;N UC'!$N493*'7. INPUT O&amp;N UC'!$O493</f>
        <v>0</v>
      </c>
      <c r="U301" s="297">
        <f>U$81*'7. INPUT O&amp;N UC'!$N493*'7. INPUT O&amp;N UC'!$O493</f>
        <v>0</v>
      </c>
      <c r="V301" s="297">
        <f>V$81*'7. INPUT O&amp;N UC'!$N493*'7. INPUT O&amp;N UC'!$O493</f>
        <v>0</v>
      </c>
      <c r="W301" s="297">
        <f>W$81*'7. INPUT O&amp;N UC'!$N493*'7. INPUT O&amp;N UC'!$O493</f>
        <v>0</v>
      </c>
      <c r="X301" s="297">
        <f>X$81*('7. INPUT O&amp;N UC'!$N493*(1+'7. INPUT O&amp;N UC'!$P493))*('7. INPUT O&amp;N UC'!$O493*(1+'7. INPUT O&amp;N UC'!$Q493))</f>
        <v>0</v>
      </c>
      <c r="Y301" s="297">
        <f>Y$81*('7. INPUT O&amp;N UC'!$N493*(1+'7. INPUT O&amp;N UC'!$P493))*('7. INPUT O&amp;N UC'!$O493*(1+'7. INPUT O&amp;N UC'!$Q493))</f>
        <v>0</v>
      </c>
      <c r="Z301" s="297">
        <f>Z$81*('7. INPUT O&amp;N UC'!$N493*(1+'7. INPUT O&amp;N UC'!$P493))*('7. INPUT O&amp;N UC'!$O493*(1+'7. INPUT O&amp;N UC'!$Q493))</f>
        <v>0</v>
      </c>
      <c r="AA301" s="297">
        <f>AA$81*('7. INPUT O&amp;N UC'!$N493*(1+'7. INPUT O&amp;N UC'!$P493))*('7. INPUT O&amp;N UC'!$O493*(1+'7. INPUT O&amp;N UC'!$Q493))</f>
        <v>0</v>
      </c>
      <c r="AB301" s="297">
        <f>AB$81*('7. INPUT O&amp;N UC'!$N493*(1+'7. INPUT O&amp;N UC'!$P493))*('7. INPUT O&amp;N UC'!$O493*(1+'7. INPUT O&amp;N UC'!$Q493))</f>
        <v>0</v>
      </c>
      <c r="AC301" s="297">
        <f>AC$81*('7. INPUT O&amp;N UC'!$N493*(1+'7. INPUT O&amp;N UC'!$P493))*('7. INPUT O&amp;N UC'!$O493*(1+'7. INPUT O&amp;N UC'!$Q493))</f>
        <v>0</v>
      </c>
      <c r="AD301" s="297">
        <f>AD$81*('7. INPUT O&amp;N UC'!$N493*(1+'7. INPUT O&amp;N UC'!$P493))*('7. INPUT O&amp;N UC'!$O493*(1+'7. INPUT O&amp;N UC'!$Q493))</f>
        <v>0</v>
      </c>
      <c r="AE301" s="297">
        <f>AE$81*('7. INPUT O&amp;N UC'!$N493*(1+'7. INPUT O&amp;N UC'!$P493))*('7. INPUT O&amp;N UC'!$O493*(1+'7. INPUT O&amp;N UC'!$Q493))</f>
        <v>0</v>
      </c>
      <c r="AF301" s="297">
        <f>AF$81*('7. INPUT O&amp;N UC'!$N493*(1+'7. INPUT O&amp;N UC'!$P493))*('7. INPUT O&amp;N UC'!$O493*(1+'7. INPUT O&amp;N UC'!$Q493))</f>
        <v>0</v>
      </c>
      <c r="AG301" s="297">
        <f>AG$81*('7. INPUT O&amp;N UC'!$N493*(1+'7. INPUT O&amp;N UC'!$P493))*('7. INPUT O&amp;N UC'!$O493*(1+'7. INPUT O&amp;N UC'!$Q493))</f>
        <v>0</v>
      </c>
      <c r="AH301" s="297">
        <f>AH$81*('7. INPUT O&amp;N UC'!$N493*(1+'7. INPUT O&amp;N UC'!$P493))*('7. INPUT O&amp;N UC'!$O493*(1+'7. INPUT O&amp;N UC'!$Q493))</f>
        <v>0</v>
      </c>
      <c r="AI301" s="297">
        <f>AI$81*('7. INPUT O&amp;N UC'!$N493*(1+'7. INPUT O&amp;N UC'!$P493))*('7. INPUT O&amp;N UC'!$O493*(1+'7. INPUT O&amp;N UC'!$Q493))</f>
        <v>0</v>
      </c>
      <c r="AJ301" s="297">
        <f>AJ$81*('7. INPUT O&amp;N UC'!$N493*(1+'7. INPUT O&amp;N UC'!$P493)^2)*('7. INPUT O&amp;N UC'!$O493*(1+'7. INPUT O&amp;N UC'!$Q493)^2)</f>
        <v>0</v>
      </c>
      <c r="AK301" s="297">
        <f>AK$81*('7. INPUT O&amp;N UC'!$N493*(1+'7. INPUT O&amp;N UC'!$P493)^2)*('7. INPUT O&amp;N UC'!$O493*(1+'7. INPUT O&amp;N UC'!$Q493)^2)</f>
        <v>0</v>
      </c>
      <c r="AL301" s="297">
        <f>AL$81*('7. INPUT O&amp;N UC'!$N493*(1+'7. INPUT O&amp;N UC'!$P493)^2)*('7. INPUT O&amp;N UC'!$O493*(1+'7. INPUT O&amp;N UC'!$Q493)^2)</f>
        <v>0</v>
      </c>
      <c r="AM301" s="297">
        <f>AM$81*('7. INPUT O&amp;N UC'!$N493*(1+'7. INPUT O&amp;N UC'!$P493)^2)*('7. INPUT O&amp;N UC'!$O493*(1+'7. INPUT O&amp;N UC'!$Q493)^2)</f>
        <v>0</v>
      </c>
      <c r="AN301" s="297">
        <f>AN$81*('7. INPUT O&amp;N UC'!$N493*(1+'7. INPUT O&amp;N UC'!$P493)^2)*('7. INPUT O&amp;N UC'!$O493*(1+'7. INPUT O&amp;N UC'!$Q493)^2)</f>
        <v>0</v>
      </c>
      <c r="AO301" s="297">
        <f>AO$81*('7. INPUT O&amp;N UC'!$N493*(1+'7. INPUT O&amp;N UC'!$P493)^2)*('7. INPUT O&amp;N UC'!$O493*(1+'7. INPUT O&amp;N UC'!$Q493)^2)</f>
        <v>0</v>
      </c>
      <c r="AP301" s="297">
        <f>AP$81*('7. INPUT O&amp;N UC'!$N493*(1+'7. INPUT O&amp;N UC'!$P493)^2)*('7. INPUT O&amp;N UC'!$O493*(1+'7. INPUT O&amp;N UC'!$Q493)^2)</f>
        <v>0</v>
      </c>
      <c r="AQ301" s="297">
        <f>AQ$81*('7. INPUT O&amp;N UC'!$N493*(1+'7. INPUT O&amp;N UC'!$P493)^2)*('7. INPUT O&amp;N UC'!$O493*(1+'7. INPUT O&amp;N UC'!$Q493)^2)</f>
        <v>0</v>
      </c>
      <c r="AR301" s="297">
        <f>AR$81*('7. INPUT O&amp;N UC'!$N493*(1+'7. INPUT O&amp;N UC'!$P493)^2)*('7. INPUT O&amp;N UC'!$O493*(1+'7. INPUT O&amp;N UC'!$Q493)^2)</f>
        <v>0</v>
      </c>
      <c r="AS301" s="297">
        <f>AS$81*('7. INPUT O&amp;N UC'!$N493*(1+'7. INPUT O&amp;N UC'!$P493)^2)*('7. INPUT O&amp;N UC'!$O493*(1+'7. INPUT O&amp;N UC'!$Q493)^2)</f>
        <v>0</v>
      </c>
      <c r="AT301" s="297">
        <f>AT$81*('7. INPUT O&amp;N UC'!$N493*(1+'7. INPUT O&amp;N UC'!$P493)^2)*('7. INPUT O&amp;N UC'!$O493*(1+'7. INPUT O&amp;N UC'!$Q493)^2)</f>
        <v>0</v>
      </c>
      <c r="AU301" s="297">
        <f>AU$81*('7. INPUT O&amp;N UC'!$N493*(1+'7. INPUT O&amp;N UC'!$P493)^2)*('7. INPUT O&amp;N UC'!$O493*(1+'7. INPUT O&amp;N UC'!$Q493)^2)</f>
        <v>0</v>
      </c>
      <c r="AV301" s="297">
        <f>AV$81*('7. INPUT O&amp;N UC'!$N493*(1+'7. INPUT O&amp;N UC'!$P493)^3)*('7. INPUT O&amp;N UC'!$O493*(1+'7. INPUT O&amp;N UC'!$Q493)^3)</f>
        <v>0</v>
      </c>
      <c r="AW301" s="297">
        <f>AW$81*('7. INPUT O&amp;N UC'!$N493*(1+'7. INPUT O&amp;N UC'!$P493)^3)*('7. INPUT O&amp;N UC'!$O493*(1+'7. INPUT O&amp;N UC'!$Q493)^3)</f>
        <v>0</v>
      </c>
      <c r="AX301" s="297">
        <f>AX$81*('7. INPUT O&amp;N UC'!$N493*(1+'7. INPUT O&amp;N UC'!$P493)^3)*('7. INPUT O&amp;N UC'!$O493*(1+'7. INPUT O&amp;N UC'!$Q493)^3)</f>
        <v>0</v>
      </c>
      <c r="AY301" s="297">
        <f>AY$81*('7. INPUT O&amp;N UC'!$N493*(1+'7. INPUT O&amp;N UC'!$P493)^3)*('7. INPUT O&amp;N UC'!$O493*(1+'7. INPUT O&amp;N UC'!$Q493)^3)</f>
        <v>0</v>
      </c>
      <c r="AZ301" s="297">
        <f>AZ$81*('7. INPUT O&amp;N UC'!$N493*(1+'7. INPUT O&amp;N UC'!$P493)^3)*('7. INPUT O&amp;N UC'!$O493*(1+'7. INPUT O&amp;N UC'!$Q493)^3)</f>
        <v>0</v>
      </c>
      <c r="BA301" s="297">
        <f>BA$81*('7. INPUT O&amp;N UC'!$N493*(1+'7. INPUT O&amp;N UC'!$P493)^3)*('7. INPUT O&amp;N UC'!$O493*(1+'7. INPUT O&amp;N UC'!$Q493)^3)</f>
        <v>0</v>
      </c>
      <c r="BB301" s="297">
        <f>BB$81*('7. INPUT O&amp;N UC'!$N493*(1+'7. INPUT O&amp;N UC'!$P493)^3)*('7. INPUT O&amp;N UC'!$O493*(1+'7. INPUT O&amp;N UC'!$Q493)^3)</f>
        <v>0</v>
      </c>
      <c r="BC301" s="297">
        <f>BC$81*('7. INPUT O&amp;N UC'!$N493*(1+'7. INPUT O&amp;N UC'!$P493)^3)*('7. INPUT O&amp;N UC'!$O493*(1+'7. INPUT O&amp;N UC'!$Q493)^3)</f>
        <v>0</v>
      </c>
      <c r="BD301" s="297">
        <f>BD$81*('7. INPUT O&amp;N UC'!$N493*(1+'7. INPUT O&amp;N UC'!$P493)^3)*('7. INPUT O&amp;N UC'!$O493*(1+'7. INPUT O&amp;N UC'!$Q493)^3)</f>
        <v>0</v>
      </c>
      <c r="BE301" s="297">
        <f>BE$81*('7. INPUT O&amp;N UC'!$N493*(1+'7. INPUT O&amp;N UC'!$P493)^3)*('7. INPUT O&amp;N UC'!$O493*(1+'7. INPUT O&amp;N UC'!$Q493)^3)</f>
        <v>0</v>
      </c>
      <c r="BF301" s="297">
        <f>BF$81*('7. INPUT O&amp;N UC'!$N493*(1+'7. INPUT O&amp;N UC'!$P493)^3)*('7. INPUT O&amp;N UC'!$O493*(1+'7. INPUT O&amp;N UC'!$Q493)^3)</f>
        <v>0</v>
      </c>
      <c r="BG301" s="297">
        <f>BG$81*('7. INPUT O&amp;N UC'!$N493*(1+'7. INPUT O&amp;N UC'!$P493)^3)*('7. INPUT O&amp;N UC'!$O493*(1+'7. INPUT O&amp;N UC'!$Q493)^3)</f>
        <v>0</v>
      </c>
      <c r="BH301" s="297">
        <f>BH$81*('7. INPUT O&amp;N UC'!$N493*(1+'7. INPUT O&amp;N UC'!$P493)^4)*('7. INPUT O&amp;N UC'!$O493*(1+'7. INPUT O&amp;N UC'!$Q493)^4)</f>
        <v>0</v>
      </c>
      <c r="BI301" s="297">
        <f>BI$81*('7. INPUT O&amp;N UC'!$N493*(1+'7. INPUT O&amp;N UC'!$P493)^4)*('7. INPUT O&amp;N UC'!$O493*(1+'7. INPUT O&amp;N UC'!$Q493)^4)</f>
        <v>0</v>
      </c>
      <c r="BJ301" s="297">
        <f>BJ$81*('7. INPUT O&amp;N UC'!$N493*(1+'7. INPUT O&amp;N UC'!$P493)^4)*('7. INPUT O&amp;N UC'!$O493*(1+'7. INPUT O&amp;N UC'!$Q493)^4)</f>
        <v>0</v>
      </c>
      <c r="BK301" s="297">
        <f>BK$81*('7. INPUT O&amp;N UC'!$N493*(1+'7. INPUT O&amp;N UC'!$P493)^4)*('7. INPUT O&amp;N UC'!$O493*(1+'7. INPUT O&amp;N UC'!$Q493)^4)</f>
        <v>0</v>
      </c>
      <c r="BL301" s="297">
        <f>BL$81*('7. INPUT O&amp;N UC'!$N493*(1+'7. INPUT O&amp;N UC'!$P493)^4)*('7. INPUT O&amp;N UC'!$O493*(1+'7. INPUT O&amp;N UC'!$Q493)^4)</f>
        <v>0</v>
      </c>
      <c r="BM301" s="297">
        <f>BM$81*('7. INPUT O&amp;N UC'!$N493*(1+'7. INPUT O&amp;N UC'!$P493)^4)*('7. INPUT O&amp;N UC'!$O493*(1+'7. INPUT O&amp;N UC'!$Q493)^4)</f>
        <v>0</v>
      </c>
      <c r="BN301" s="297">
        <f>BN$81*('7. INPUT O&amp;N UC'!$N493*(1+'7. INPUT O&amp;N UC'!$P493)^4)*('7. INPUT O&amp;N UC'!$O493*(1+'7. INPUT O&amp;N UC'!$Q493)^4)</f>
        <v>0</v>
      </c>
      <c r="BO301" s="297">
        <f>BO$81*('7. INPUT O&amp;N UC'!$N493*(1+'7. INPUT O&amp;N UC'!$P493)^4)*('7. INPUT O&amp;N UC'!$O493*(1+'7. INPUT O&amp;N UC'!$Q493)^4)</f>
        <v>0</v>
      </c>
      <c r="BP301" s="297">
        <f>BP$81*('7. INPUT O&amp;N UC'!$N493*(1+'7. INPUT O&amp;N UC'!$P493)^4)*('7. INPUT O&amp;N UC'!$O493*(1+'7. INPUT O&amp;N UC'!$Q493)^4)</f>
        <v>0</v>
      </c>
      <c r="BQ301" s="297">
        <f>BQ$81*('7. INPUT O&amp;N UC'!$N493*(1+'7. INPUT O&amp;N UC'!$P493)^4)*('7. INPUT O&amp;N UC'!$O493*(1+'7. INPUT O&amp;N UC'!$Q493)^4)</f>
        <v>0</v>
      </c>
      <c r="BR301" s="297">
        <f>BR$81*('7. INPUT O&amp;N UC'!$N493*(1+'7. INPUT O&amp;N UC'!$P493)^4)*('7. INPUT O&amp;N UC'!$O493*(1+'7. INPUT O&amp;N UC'!$Q493)^4)</f>
        <v>0</v>
      </c>
      <c r="BS301" s="297">
        <f>BS$81*('7. INPUT O&amp;N UC'!$N493*(1+'7. INPUT O&amp;N UC'!$P493)^4)*('7. INPUT O&amp;N UC'!$O493*(1+'7. INPUT O&amp;N UC'!$Q493)^4)</f>
        <v>0</v>
      </c>
    </row>
    <row r="302" spans="2:71" s="80" customFormat="1" outlineLevel="2">
      <c r="B302" s="367" t="str">
        <f t="shared" si="241"/>
        <v>O&amp;N UC-7.6-Item #19</v>
      </c>
      <c r="C302" s="367">
        <f t="shared" si="241"/>
        <v>0</v>
      </c>
      <c r="D302"/>
      <c r="E302" s="297">
        <f t="shared" si="242"/>
        <v>0</v>
      </c>
      <c r="F302" s="297">
        <f t="shared" si="243"/>
        <v>0</v>
      </c>
      <c r="G302" s="297">
        <f t="shared" si="244"/>
        <v>0</v>
      </c>
      <c r="H302" s="297">
        <f t="shared" si="245"/>
        <v>0</v>
      </c>
      <c r="I302" s="297">
        <f t="shared" si="246"/>
        <v>0</v>
      </c>
      <c r="J302" s="297">
        <f t="shared" si="247"/>
        <v>0</v>
      </c>
      <c r="K302"/>
      <c r="L302" s="297">
        <f>L$81*'7. INPUT O&amp;N UC'!$N494*'7. INPUT O&amp;N UC'!$O494</f>
        <v>0</v>
      </c>
      <c r="M302" s="297">
        <f>M$81*'7. INPUT O&amp;N UC'!$N494*'7. INPUT O&amp;N UC'!$O494</f>
        <v>0</v>
      </c>
      <c r="N302" s="297">
        <f>N$81*'7. INPUT O&amp;N UC'!$N494*'7. INPUT O&amp;N UC'!$O494</f>
        <v>0</v>
      </c>
      <c r="O302" s="297">
        <f>O$81*'7. INPUT O&amp;N UC'!$N494*'7. INPUT O&amp;N UC'!$O494</f>
        <v>0</v>
      </c>
      <c r="P302" s="297">
        <f>P$81*'7. INPUT O&amp;N UC'!$N494*'7. INPUT O&amp;N UC'!$O494</f>
        <v>0</v>
      </c>
      <c r="Q302" s="297">
        <f>Q$81*'7. INPUT O&amp;N UC'!$N494*'7. INPUT O&amp;N UC'!$O494</f>
        <v>0</v>
      </c>
      <c r="R302" s="297">
        <f>R$81*'7. INPUT O&amp;N UC'!$N494*'7. INPUT O&amp;N UC'!$O494</f>
        <v>0</v>
      </c>
      <c r="S302" s="297">
        <f>S$81*'7. INPUT O&amp;N UC'!$N494*'7. INPUT O&amp;N UC'!$O494</f>
        <v>0</v>
      </c>
      <c r="T302" s="297">
        <f>T$81*'7. INPUT O&amp;N UC'!$N494*'7. INPUT O&amp;N UC'!$O494</f>
        <v>0</v>
      </c>
      <c r="U302" s="297">
        <f>U$81*'7. INPUT O&amp;N UC'!$N494*'7. INPUT O&amp;N UC'!$O494</f>
        <v>0</v>
      </c>
      <c r="V302" s="297">
        <f>V$81*'7. INPUT O&amp;N UC'!$N494*'7. INPUT O&amp;N UC'!$O494</f>
        <v>0</v>
      </c>
      <c r="W302" s="297">
        <f>W$81*'7. INPUT O&amp;N UC'!$N494*'7. INPUT O&amp;N UC'!$O494</f>
        <v>0</v>
      </c>
      <c r="X302" s="297">
        <f>X$81*('7. INPUT O&amp;N UC'!$N494*(1+'7. INPUT O&amp;N UC'!$P494))*('7. INPUT O&amp;N UC'!$O494*(1+'7. INPUT O&amp;N UC'!$Q494))</f>
        <v>0</v>
      </c>
      <c r="Y302" s="297">
        <f>Y$81*('7. INPUT O&amp;N UC'!$N494*(1+'7. INPUT O&amp;N UC'!$P494))*('7. INPUT O&amp;N UC'!$O494*(1+'7. INPUT O&amp;N UC'!$Q494))</f>
        <v>0</v>
      </c>
      <c r="Z302" s="297">
        <f>Z$81*('7. INPUT O&amp;N UC'!$N494*(1+'7. INPUT O&amp;N UC'!$P494))*('7. INPUT O&amp;N UC'!$O494*(1+'7. INPUT O&amp;N UC'!$Q494))</f>
        <v>0</v>
      </c>
      <c r="AA302" s="297">
        <f>AA$81*('7. INPUT O&amp;N UC'!$N494*(1+'7. INPUT O&amp;N UC'!$P494))*('7. INPUT O&amp;N UC'!$O494*(1+'7. INPUT O&amp;N UC'!$Q494))</f>
        <v>0</v>
      </c>
      <c r="AB302" s="297">
        <f>AB$81*('7. INPUT O&amp;N UC'!$N494*(1+'7. INPUT O&amp;N UC'!$P494))*('7. INPUT O&amp;N UC'!$O494*(1+'7. INPUT O&amp;N UC'!$Q494))</f>
        <v>0</v>
      </c>
      <c r="AC302" s="297">
        <f>AC$81*('7. INPUT O&amp;N UC'!$N494*(1+'7. INPUT O&amp;N UC'!$P494))*('7. INPUT O&amp;N UC'!$O494*(1+'7. INPUT O&amp;N UC'!$Q494))</f>
        <v>0</v>
      </c>
      <c r="AD302" s="297">
        <f>AD$81*('7. INPUT O&amp;N UC'!$N494*(1+'7. INPUT O&amp;N UC'!$P494))*('7. INPUT O&amp;N UC'!$O494*(1+'7. INPUT O&amp;N UC'!$Q494))</f>
        <v>0</v>
      </c>
      <c r="AE302" s="297">
        <f>AE$81*('7. INPUT O&amp;N UC'!$N494*(1+'7. INPUT O&amp;N UC'!$P494))*('7. INPUT O&amp;N UC'!$O494*(1+'7. INPUT O&amp;N UC'!$Q494))</f>
        <v>0</v>
      </c>
      <c r="AF302" s="297">
        <f>AF$81*('7. INPUT O&amp;N UC'!$N494*(1+'7. INPUT O&amp;N UC'!$P494))*('7. INPUT O&amp;N UC'!$O494*(1+'7. INPUT O&amp;N UC'!$Q494))</f>
        <v>0</v>
      </c>
      <c r="AG302" s="297">
        <f>AG$81*('7. INPUT O&amp;N UC'!$N494*(1+'7. INPUT O&amp;N UC'!$P494))*('7. INPUT O&amp;N UC'!$O494*(1+'7. INPUT O&amp;N UC'!$Q494))</f>
        <v>0</v>
      </c>
      <c r="AH302" s="297">
        <f>AH$81*('7. INPUT O&amp;N UC'!$N494*(1+'7. INPUT O&amp;N UC'!$P494))*('7. INPUT O&amp;N UC'!$O494*(1+'7. INPUT O&amp;N UC'!$Q494))</f>
        <v>0</v>
      </c>
      <c r="AI302" s="297">
        <f>AI$81*('7. INPUT O&amp;N UC'!$N494*(1+'7. INPUT O&amp;N UC'!$P494))*('7. INPUT O&amp;N UC'!$O494*(1+'7. INPUT O&amp;N UC'!$Q494))</f>
        <v>0</v>
      </c>
      <c r="AJ302" s="297">
        <f>AJ$81*('7. INPUT O&amp;N UC'!$N494*(1+'7. INPUT O&amp;N UC'!$P494)^2)*('7. INPUT O&amp;N UC'!$O494*(1+'7. INPUT O&amp;N UC'!$Q494)^2)</f>
        <v>0</v>
      </c>
      <c r="AK302" s="297">
        <f>AK$81*('7. INPUT O&amp;N UC'!$N494*(1+'7. INPUT O&amp;N UC'!$P494)^2)*('7. INPUT O&amp;N UC'!$O494*(1+'7. INPUT O&amp;N UC'!$Q494)^2)</f>
        <v>0</v>
      </c>
      <c r="AL302" s="297">
        <f>AL$81*('7. INPUT O&amp;N UC'!$N494*(1+'7. INPUT O&amp;N UC'!$P494)^2)*('7. INPUT O&amp;N UC'!$O494*(1+'7. INPUT O&amp;N UC'!$Q494)^2)</f>
        <v>0</v>
      </c>
      <c r="AM302" s="297">
        <f>AM$81*('7. INPUT O&amp;N UC'!$N494*(1+'7. INPUT O&amp;N UC'!$P494)^2)*('7. INPUT O&amp;N UC'!$O494*(1+'7. INPUT O&amp;N UC'!$Q494)^2)</f>
        <v>0</v>
      </c>
      <c r="AN302" s="297">
        <f>AN$81*('7. INPUT O&amp;N UC'!$N494*(1+'7. INPUT O&amp;N UC'!$P494)^2)*('7. INPUT O&amp;N UC'!$O494*(1+'7. INPUT O&amp;N UC'!$Q494)^2)</f>
        <v>0</v>
      </c>
      <c r="AO302" s="297">
        <f>AO$81*('7. INPUT O&amp;N UC'!$N494*(1+'7. INPUT O&amp;N UC'!$P494)^2)*('7. INPUT O&amp;N UC'!$O494*(1+'7. INPUT O&amp;N UC'!$Q494)^2)</f>
        <v>0</v>
      </c>
      <c r="AP302" s="297">
        <f>AP$81*('7. INPUT O&amp;N UC'!$N494*(1+'7. INPUT O&amp;N UC'!$P494)^2)*('7. INPUT O&amp;N UC'!$O494*(1+'7. INPUT O&amp;N UC'!$Q494)^2)</f>
        <v>0</v>
      </c>
      <c r="AQ302" s="297">
        <f>AQ$81*('7. INPUT O&amp;N UC'!$N494*(1+'7. INPUT O&amp;N UC'!$P494)^2)*('7. INPUT O&amp;N UC'!$O494*(1+'7. INPUT O&amp;N UC'!$Q494)^2)</f>
        <v>0</v>
      </c>
      <c r="AR302" s="297">
        <f>AR$81*('7. INPUT O&amp;N UC'!$N494*(1+'7. INPUT O&amp;N UC'!$P494)^2)*('7. INPUT O&amp;N UC'!$O494*(1+'7. INPUT O&amp;N UC'!$Q494)^2)</f>
        <v>0</v>
      </c>
      <c r="AS302" s="297">
        <f>AS$81*('7. INPUT O&amp;N UC'!$N494*(1+'7. INPUT O&amp;N UC'!$P494)^2)*('7. INPUT O&amp;N UC'!$O494*(1+'7. INPUT O&amp;N UC'!$Q494)^2)</f>
        <v>0</v>
      </c>
      <c r="AT302" s="297">
        <f>AT$81*('7. INPUT O&amp;N UC'!$N494*(1+'7. INPUT O&amp;N UC'!$P494)^2)*('7. INPUT O&amp;N UC'!$O494*(1+'7. INPUT O&amp;N UC'!$Q494)^2)</f>
        <v>0</v>
      </c>
      <c r="AU302" s="297">
        <f>AU$81*('7. INPUT O&amp;N UC'!$N494*(1+'7. INPUT O&amp;N UC'!$P494)^2)*('7. INPUT O&amp;N UC'!$O494*(1+'7. INPUT O&amp;N UC'!$Q494)^2)</f>
        <v>0</v>
      </c>
      <c r="AV302" s="297">
        <f>AV$81*('7. INPUT O&amp;N UC'!$N494*(1+'7. INPUT O&amp;N UC'!$P494)^3)*('7. INPUT O&amp;N UC'!$O494*(1+'7. INPUT O&amp;N UC'!$Q494)^3)</f>
        <v>0</v>
      </c>
      <c r="AW302" s="297">
        <f>AW$81*('7. INPUT O&amp;N UC'!$N494*(1+'7. INPUT O&amp;N UC'!$P494)^3)*('7. INPUT O&amp;N UC'!$O494*(1+'7. INPUT O&amp;N UC'!$Q494)^3)</f>
        <v>0</v>
      </c>
      <c r="AX302" s="297">
        <f>AX$81*('7. INPUT O&amp;N UC'!$N494*(1+'7. INPUT O&amp;N UC'!$P494)^3)*('7. INPUT O&amp;N UC'!$O494*(1+'7. INPUT O&amp;N UC'!$Q494)^3)</f>
        <v>0</v>
      </c>
      <c r="AY302" s="297">
        <f>AY$81*('7. INPUT O&amp;N UC'!$N494*(1+'7. INPUT O&amp;N UC'!$P494)^3)*('7. INPUT O&amp;N UC'!$O494*(1+'7. INPUT O&amp;N UC'!$Q494)^3)</f>
        <v>0</v>
      </c>
      <c r="AZ302" s="297">
        <f>AZ$81*('7. INPUT O&amp;N UC'!$N494*(1+'7. INPUT O&amp;N UC'!$P494)^3)*('7. INPUT O&amp;N UC'!$O494*(1+'7. INPUT O&amp;N UC'!$Q494)^3)</f>
        <v>0</v>
      </c>
      <c r="BA302" s="297">
        <f>BA$81*('7. INPUT O&amp;N UC'!$N494*(1+'7. INPUT O&amp;N UC'!$P494)^3)*('7. INPUT O&amp;N UC'!$O494*(1+'7. INPUT O&amp;N UC'!$Q494)^3)</f>
        <v>0</v>
      </c>
      <c r="BB302" s="297">
        <f>BB$81*('7. INPUT O&amp;N UC'!$N494*(1+'7. INPUT O&amp;N UC'!$P494)^3)*('7. INPUT O&amp;N UC'!$O494*(1+'7. INPUT O&amp;N UC'!$Q494)^3)</f>
        <v>0</v>
      </c>
      <c r="BC302" s="297">
        <f>BC$81*('7. INPUT O&amp;N UC'!$N494*(1+'7. INPUT O&amp;N UC'!$P494)^3)*('7. INPUT O&amp;N UC'!$O494*(1+'7. INPUT O&amp;N UC'!$Q494)^3)</f>
        <v>0</v>
      </c>
      <c r="BD302" s="297">
        <f>BD$81*('7. INPUT O&amp;N UC'!$N494*(1+'7. INPUT O&amp;N UC'!$P494)^3)*('7. INPUT O&amp;N UC'!$O494*(1+'7. INPUT O&amp;N UC'!$Q494)^3)</f>
        <v>0</v>
      </c>
      <c r="BE302" s="297">
        <f>BE$81*('7. INPUT O&amp;N UC'!$N494*(1+'7. INPUT O&amp;N UC'!$P494)^3)*('7. INPUT O&amp;N UC'!$O494*(1+'7. INPUT O&amp;N UC'!$Q494)^3)</f>
        <v>0</v>
      </c>
      <c r="BF302" s="297">
        <f>BF$81*('7. INPUT O&amp;N UC'!$N494*(1+'7. INPUT O&amp;N UC'!$P494)^3)*('7. INPUT O&amp;N UC'!$O494*(1+'7. INPUT O&amp;N UC'!$Q494)^3)</f>
        <v>0</v>
      </c>
      <c r="BG302" s="297">
        <f>BG$81*('7. INPUT O&amp;N UC'!$N494*(1+'7. INPUT O&amp;N UC'!$P494)^3)*('7. INPUT O&amp;N UC'!$O494*(1+'7. INPUT O&amp;N UC'!$Q494)^3)</f>
        <v>0</v>
      </c>
      <c r="BH302" s="297">
        <f>BH$81*('7. INPUT O&amp;N UC'!$N494*(1+'7. INPUT O&amp;N UC'!$P494)^4)*('7. INPUT O&amp;N UC'!$O494*(1+'7. INPUT O&amp;N UC'!$Q494)^4)</f>
        <v>0</v>
      </c>
      <c r="BI302" s="297">
        <f>BI$81*('7. INPUT O&amp;N UC'!$N494*(1+'7. INPUT O&amp;N UC'!$P494)^4)*('7. INPUT O&amp;N UC'!$O494*(1+'7. INPUT O&amp;N UC'!$Q494)^4)</f>
        <v>0</v>
      </c>
      <c r="BJ302" s="297">
        <f>BJ$81*('7. INPUT O&amp;N UC'!$N494*(1+'7. INPUT O&amp;N UC'!$P494)^4)*('7. INPUT O&amp;N UC'!$O494*(1+'7. INPUT O&amp;N UC'!$Q494)^4)</f>
        <v>0</v>
      </c>
      <c r="BK302" s="297">
        <f>BK$81*('7. INPUT O&amp;N UC'!$N494*(1+'7. INPUT O&amp;N UC'!$P494)^4)*('7. INPUT O&amp;N UC'!$O494*(1+'7. INPUT O&amp;N UC'!$Q494)^4)</f>
        <v>0</v>
      </c>
      <c r="BL302" s="297">
        <f>BL$81*('7. INPUT O&amp;N UC'!$N494*(1+'7. INPUT O&amp;N UC'!$P494)^4)*('7. INPUT O&amp;N UC'!$O494*(1+'7. INPUT O&amp;N UC'!$Q494)^4)</f>
        <v>0</v>
      </c>
      <c r="BM302" s="297">
        <f>BM$81*('7. INPUT O&amp;N UC'!$N494*(1+'7. INPUT O&amp;N UC'!$P494)^4)*('7. INPUT O&amp;N UC'!$O494*(1+'7. INPUT O&amp;N UC'!$Q494)^4)</f>
        <v>0</v>
      </c>
      <c r="BN302" s="297">
        <f>BN$81*('7. INPUT O&amp;N UC'!$N494*(1+'7. INPUT O&amp;N UC'!$P494)^4)*('7. INPUT O&amp;N UC'!$O494*(1+'7. INPUT O&amp;N UC'!$Q494)^4)</f>
        <v>0</v>
      </c>
      <c r="BO302" s="297">
        <f>BO$81*('7. INPUT O&amp;N UC'!$N494*(1+'7. INPUT O&amp;N UC'!$P494)^4)*('7. INPUT O&amp;N UC'!$O494*(1+'7. INPUT O&amp;N UC'!$Q494)^4)</f>
        <v>0</v>
      </c>
      <c r="BP302" s="297">
        <f>BP$81*('7. INPUT O&amp;N UC'!$N494*(1+'7. INPUT O&amp;N UC'!$P494)^4)*('7. INPUT O&amp;N UC'!$O494*(1+'7. INPUT O&amp;N UC'!$Q494)^4)</f>
        <v>0</v>
      </c>
      <c r="BQ302" s="297">
        <f>BQ$81*('7. INPUT O&amp;N UC'!$N494*(1+'7. INPUT O&amp;N UC'!$P494)^4)*('7. INPUT O&amp;N UC'!$O494*(1+'7. INPUT O&amp;N UC'!$Q494)^4)</f>
        <v>0</v>
      </c>
      <c r="BR302" s="297">
        <f>BR$81*('7. INPUT O&amp;N UC'!$N494*(1+'7. INPUT O&amp;N UC'!$P494)^4)*('7. INPUT O&amp;N UC'!$O494*(1+'7. INPUT O&amp;N UC'!$Q494)^4)</f>
        <v>0</v>
      </c>
      <c r="BS302" s="297">
        <f>BS$81*('7. INPUT O&amp;N UC'!$N494*(1+'7. INPUT O&amp;N UC'!$P494)^4)*('7. INPUT O&amp;N UC'!$O494*(1+'7. INPUT O&amp;N UC'!$Q494)^4)</f>
        <v>0</v>
      </c>
    </row>
    <row r="303" spans="2:71" s="80" customFormat="1" outlineLevel="2">
      <c r="B303" s="367" t="str">
        <f t="shared" si="241"/>
        <v>O&amp;N UC-7.6-Item #20</v>
      </c>
      <c r="C303" s="367">
        <f t="shared" si="241"/>
        <v>0</v>
      </c>
      <c r="D303"/>
      <c r="E303" s="297">
        <f t="shared" si="242"/>
        <v>0</v>
      </c>
      <c r="F303" s="297">
        <f t="shared" si="243"/>
        <v>0</v>
      </c>
      <c r="G303" s="297">
        <f t="shared" si="244"/>
        <v>0</v>
      </c>
      <c r="H303" s="297">
        <f t="shared" si="245"/>
        <v>0</v>
      </c>
      <c r="I303" s="297">
        <f t="shared" si="246"/>
        <v>0</v>
      </c>
      <c r="J303" s="297">
        <f t="shared" si="247"/>
        <v>0</v>
      </c>
      <c r="K303"/>
      <c r="L303" s="297">
        <f>L$81*'7. INPUT O&amp;N UC'!$N495*'7. INPUT O&amp;N UC'!$O495</f>
        <v>0</v>
      </c>
      <c r="M303" s="297">
        <f>M$81*'7. INPUT O&amp;N UC'!$N495*'7. INPUT O&amp;N UC'!$O495</f>
        <v>0</v>
      </c>
      <c r="N303" s="297">
        <f>N$81*'7. INPUT O&amp;N UC'!$N495*'7. INPUT O&amp;N UC'!$O495</f>
        <v>0</v>
      </c>
      <c r="O303" s="297">
        <f>O$81*'7. INPUT O&amp;N UC'!$N495*'7. INPUT O&amp;N UC'!$O495</f>
        <v>0</v>
      </c>
      <c r="P303" s="297">
        <f>P$81*'7. INPUT O&amp;N UC'!$N495*'7. INPUT O&amp;N UC'!$O495</f>
        <v>0</v>
      </c>
      <c r="Q303" s="297">
        <f>Q$81*'7. INPUT O&amp;N UC'!$N495*'7. INPUT O&amp;N UC'!$O495</f>
        <v>0</v>
      </c>
      <c r="R303" s="297">
        <f>R$81*'7. INPUT O&amp;N UC'!$N495*'7. INPUT O&amp;N UC'!$O495</f>
        <v>0</v>
      </c>
      <c r="S303" s="297">
        <f>S$81*'7. INPUT O&amp;N UC'!$N495*'7. INPUT O&amp;N UC'!$O495</f>
        <v>0</v>
      </c>
      <c r="T303" s="297">
        <f>T$81*'7. INPUT O&amp;N UC'!$N495*'7. INPUT O&amp;N UC'!$O495</f>
        <v>0</v>
      </c>
      <c r="U303" s="297">
        <f>U$81*'7. INPUT O&amp;N UC'!$N495*'7. INPUT O&amp;N UC'!$O495</f>
        <v>0</v>
      </c>
      <c r="V303" s="297">
        <f>V$81*'7. INPUT O&amp;N UC'!$N495*'7. INPUT O&amp;N UC'!$O495</f>
        <v>0</v>
      </c>
      <c r="W303" s="297">
        <f>W$81*'7. INPUT O&amp;N UC'!$N495*'7. INPUT O&amp;N UC'!$O495</f>
        <v>0</v>
      </c>
      <c r="X303" s="297">
        <f>X$81*('7. INPUT O&amp;N UC'!$N495*(1+'7. INPUT O&amp;N UC'!$P495))*('7. INPUT O&amp;N UC'!$O495*(1+'7. INPUT O&amp;N UC'!$Q495))</f>
        <v>0</v>
      </c>
      <c r="Y303" s="297">
        <f>Y$81*('7. INPUT O&amp;N UC'!$N495*(1+'7. INPUT O&amp;N UC'!$P495))*('7. INPUT O&amp;N UC'!$O495*(1+'7. INPUT O&amp;N UC'!$Q495))</f>
        <v>0</v>
      </c>
      <c r="Z303" s="297">
        <f>Z$81*('7. INPUT O&amp;N UC'!$N495*(1+'7. INPUT O&amp;N UC'!$P495))*('7. INPUT O&amp;N UC'!$O495*(1+'7. INPUT O&amp;N UC'!$Q495))</f>
        <v>0</v>
      </c>
      <c r="AA303" s="297">
        <f>AA$81*('7. INPUT O&amp;N UC'!$N495*(1+'7. INPUT O&amp;N UC'!$P495))*('7. INPUT O&amp;N UC'!$O495*(1+'7. INPUT O&amp;N UC'!$Q495))</f>
        <v>0</v>
      </c>
      <c r="AB303" s="297">
        <f>AB$81*('7. INPUT O&amp;N UC'!$N495*(1+'7. INPUT O&amp;N UC'!$P495))*('7. INPUT O&amp;N UC'!$O495*(1+'7. INPUT O&amp;N UC'!$Q495))</f>
        <v>0</v>
      </c>
      <c r="AC303" s="297">
        <f>AC$81*('7. INPUT O&amp;N UC'!$N495*(1+'7. INPUT O&amp;N UC'!$P495))*('7. INPUT O&amp;N UC'!$O495*(1+'7. INPUT O&amp;N UC'!$Q495))</f>
        <v>0</v>
      </c>
      <c r="AD303" s="297">
        <f>AD$81*('7. INPUT O&amp;N UC'!$N495*(1+'7. INPUT O&amp;N UC'!$P495))*('7. INPUT O&amp;N UC'!$O495*(1+'7. INPUT O&amp;N UC'!$Q495))</f>
        <v>0</v>
      </c>
      <c r="AE303" s="297">
        <f>AE$81*('7. INPUT O&amp;N UC'!$N495*(1+'7. INPUT O&amp;N UC'!$P495))*('7. INPUT O&amp;N UC'!$O495*(1+'7. INPUT O&amp;N UC'!$Q495))</f>
        <v>0</v>
      </c>
      <c r="AF303" s="297">
        <f>AF$81*('7. INPUT O&amp;N UC'!$N495*(1+'7. INPUT O&amp;N UC'!$P495))*('7. INPUT O&amp;N UC'!$O495*(1+'7. INPUT O&amp;N UC'!$Q495))</f>
        <v>0</v>
      </c>
      <c r="AG303" s="297">
        <f>AG$81*('7. INPUT O&amp;N UC'!$N495*(1+'7. INPUT O&amp;N UC'!$P495))*('7. INPUT O&amp;N UC'!$O495*(1+'7. INPUT O&amp;N UC'!$Q495))</f>
        <v>0</v>
      </c>
      <c r="AH303" s="297">
        <f>AH$81*('7. INPUT O&amp;N UC'!$N495*(1+'7. INPUT O&amp;N UC'!$P495))*('7. INPUT O&amp;N UC'!$O495*(1+'7. INPUT O&amp;N UC'!$Q495))</f>
        <v>0</v>
      </c>
      <c r="AI303" s="297">
        <f>AI$81*('7. INPUT O&amp;N UC'!$N495*(1+'7. INPUT O&amp;N UC'!$P495))*('7. INPUT O&amp;N UC'!$O495*(1+'7. INPUT O&amp;N UC'!$Q495))</f>
        <v>0</v>
      </c>
      <c r="AJ303" s="297">
        <f>AJ$81*('7. INPUT O&amp;N UC'!$N495*(1+'7. INPUT O&amp;N UC'!$P495)^2)*('7. INPUT O&amp;N UC'!$O495*(1+'7. INPUT O&amp;N UC'!$Q495)^2)</f>
        <v>0</v>
      </c>
      <c r="AK303" s="297">
        <f>AK$81*('7. INPUT O&amp;N UC'!$N495*(1+'7. INPUT O&amp;N UC'!$P495)^2)*('7. INPUT O&amp;N UC'!$O495*(1+'7. INPUT O&amp;N UC'!$Q495)^2)</f>
        <v>0</v>
      </c>
      <c r="AL303" s="297">
        <f>AL$81*('7. INPUT O&amp;N UC'!$N495*(1+'7. INPUT O&amp;N UC'!$P495)^2)*('7. INPUT O&amp;N UC'!$O495*(1+'7. INPUT O&amp;N UC'!$Q495)^2)</f>
        <v>0</v>
      </c>
      <c r="AM303" s="297">
        <f>AM$81*('7. INPUT O&amp;N UC'!$N495*(1+'7. INPUT O&amp;N UC'!$P495)^2)*('7. INPUT O&amp;N UC'!$O495*(1+'7. INPUT O&amp;N UC'!$Q495)^2)</f>
        <v>0</v>
      </c>
      <c r="AN303" s="297">
        <f>AN$81*('7. INPUT O&amp;N UC'!$N495*(1+'7. INPUT O&amp;N UC'!$P495)^2)*('7. INPUT O&amp;N UC'!$O495*(1+'7. INPUT O&amp;N UC'!$Q495)^2)</f>
        <v>0</v>
      </c>
      <c r="AO303" s="297">
        <f>AO$81*('7. INPUT O&amp;N UC'!$N495*(1+'7. INPUT O&amp;N UC'!$P495)^2)*('7. INPUT O&amp;N UC'!$O495*(1+'7. INPUT O&amp;N UC'!$Q495)^2)</f>
        <v>0</v>
      </c>
      <c r="AP303" s="297">
        <f>AP$81*('7. INPUT O&amp;N UC'!$N495*(1+'7. INPUT O&amp;N UC'!$P495)^2)*('7. INPUT O&amp;N UC'!$O495*(1+'7. INPUT O&amp;N UC'!$Q495)^2)</f>
        <v>0</v>
      </c>
      <c r="AQ303" s="297">
        <f>AQ$81*('7. INPUT O&amp;N UC'!$N495*(1+'7. INPUT O&amp;N UC'!$P495)^2)*('7. INPUT O&amp;N UC'!$O495*(1+'7. INPUT O&amp;N UC'!$Q495)^2)</f>
        <v>0</v>
      </c>
      <c r="AR303" s="297">
        <f>AR$81*('7. INPUT O&amp;N UC'!$N495*(1+'7. INPUT O&amp;N UC'!$P495)^2)*('7. INPUT O&amp;N UC'!$O495*(1+'7. INPUT O&amp;N UC'!$Q495)^2)</f>
        <v>0</v>
      </c>
      <c r="AS303" s="297">
        <f>AS$81*('7. INPUT O&amp;N UC'!$N495*(1+'7. INPUT O&amp;N UC'!$P495)^2)*('7. INPUT O&amp;N UC'!$O495*(1+'7. INPUT O&amp;N UC'!$Q495)^2)</f>
        <v>0</v>
      </c>
      <c r="AT303" s="297">
        <f>AT$81*('7. INPUT O&amp;N UC'!$N495*(1+'7. INPUT O&amp;N UC'!$P495)^2)*('7. INPUT O&amp;N UC'!$O495*(1+'7. INPUT O&amp;N UC'!$Q495)^2)</f>
        <v>0</v>
      </c>
      <c r="AU303" s="297">
        <f>AU$81*('7. INPUT O&amp;N UC'!$N495*(1+'7. INPUT O&amp;N UC'!$P495)^2)*('7. INPUT O&amp;N UC'!$O495*(1+'7. INPUT O&amp;N UC'!$Q495)^2)</f>
        <v>0</v>
      </c>
      <c r="AV303" s="297">
        <f>AV$81*('7. INPUT O&amp;N UC'!$N495*(1+'7. INPUT O&amp;N UC'!$P495)^3)*('7. INPUT O&amp;N UC'!$O495*(1+'7. INPUT O&amp;N UC'!$Q495)^3)</f>
        <v>0</v>
      </c>
      <c r="AW303" s="297">
        <f>AW$81*('7. INPUT O&amp;N UC'!$N495*(1+'7. INPUT O&amp;N UC'!$P495)^3)*('7. INPUT O&amp;N UC'!$O495*(1+'7. INPUT O&amp;N UC'!$Q495)^3)</f>
        <v>0</v>
      </c>
      <c r="AX303" s="297">
        <f>AX$81*('7. INPUT O&amp;N UC'!$N495*(1+'7. INPUT O&amp;N UC'!$P495)^3)*('7. INPUT O&amp;N UC'!$O495*(1+'7. INPUT O&amp;N UC'!$Q495)^3)</f>
        <v>0</v>
      </c>
      <c r="AY303" s="297">
        <f>AY$81*('7. INPUT O&amp;N UC'!$N495*(1+'7. INPUT O&amp;N UC'!$P495)^3)*('7. INPUT O&amp;N UC'!$O495*(1+'7. INPUT O&amp;N UC'!$Q495)^3)</f>
        <v>0</v>
      </c>
      <c r="AZ303" s="297">
        <f>AZ$81*('7. INPUT O&amp;N UC'!$N495*(1+'7. INPUT O&amp;N UC'!$P495)^3)*('7. INPUT O&amp;N UC'!$O495*(1+'7. INPUT O&amp;N UC'!$Q495)^3)</f>
        <v>0</v>
      </c>
      <c r="BA303" s="297">
        <f>BA$81*('7. INPUT O&amp;N UC'!$N495*(1+'7. INPUT O&amp;N UC'!$P495)^3)*('7. INPUT O&amp;N UC'!$O495*(1+'7. INPUT O&amp;N UC'!$Q495)^3)</f>
        <v>0</v>
      </c>
      <c r="BB303" s="297">
        <f>BB$81*('7. INPUT O&amp;N UC'!$N495*(1+'7. INPUT O&amp;N UC'!$P495)^3)*('7. INPUT O&amp;N UC'!$O495*(1+'7. INPUT O&amp;N UC'!$Q495)^3)</f>
        <v>0</v>
      </c>
      <c r="BC303" s="297">
        <f>BC$81*('7. INPUT O&amp;N UC'!$N495*(1+'7. INPUT O&amp;N UC'!$P495)^3)*('7. INPUT O&amp;N UC'!$O495*(1+'7. INPUT O&amp;N UC'!$Q495)^3)</f>
        <v>0</v>
      </c>
      <c r="BD303" s="297">
        <f>BD$81*('7. INPUT O&amp;N UC'!$N495*(1+'7. INPUT O&amp;N UC'!$P495)^3)*('7. INPUT O&amp;N UC'!$O495*(1+'7. INPUT O&amp;N UC'!$Q495)^3)</f>
        <v>0</v>
      </c>
      <c r="BE303" s="297">
        <f>BE$81*('7. INPUT O&amp;N UC'!$N495*(1+'7. INPUT O&amp;N UC'!$P495)^3)*('7. INPUT O&amp;N UC'!$O495*(1+'7. INPUT O&amp;N UC'!$Q495)^3)</f>
        <v>0</v>
      </c>
      <c r="BF303" s="297">
        <f>BF$81*('7. INPUT O&amp;N UC'!$N495*(1+'7. INPUT O&amp;N UC'!$P495)^3)*('7. INPUT O&amp;N UC'!$O495*(1+'7. INPUT O&amp;N UC'!$Q495)^3)</f>
        <v>0</v>
      </c>
      <c r="BG303" s="297">
        <f>BG$81*('7. INPUT O&amp;N UC'!$N495*(1+'7. INPUT O&amp;N UC'!$P495)^3)*('7. INPUT O&amp;N UC'!$O495*(1+'7. INPUT O&amp;N UC'!$Q495)^3)</f>
        <v>0</v>
      </c>
      <c r="BH303" s="297">
        <f>BH$81*('7. INPUT O&amp;N UC'!$N495*(1+'7. INPUT O&amp;N UC'!$P495)^4)*('7. INPUT O&amp;N UC'!$O495*(1+'7. INPUT O&amp;N UC'!$Q495)^4)</f>
        <v>0</v>
      </c>
      <c r="BI303" s="297">
        <f>BI$81*('7. INPUT O&amp;N UC'!$N495*(1+'7. INPUT O&amp;N UC'!$P495)^4)*('7. INPUT O&amp;N UC'!$O495*(1+'7. INPUT O&amp;N UC'!$Q495)^4)</f>
        <v>0</v>
      </c>
      <c r="BJ303" s="297">
        <f>BJ$81*('7. INPUT O&amp;N UC'!$N495*(1+'7. INPUT O&amp;N UC'!$P495)^4)*('7. INPUT O&amp;N UC'!$O495*(1+'7. INPUT O&amp;N UC'!$Q495)^4)</f>
        <v>0</v>
      </c>
      <c r="BK303" s="297">
        <f>BK$81*('7. INPUT O&amp;N UC'!$N495*(1+'7. INPUT O&amp;N UC'!$P495)^4)*('7. INPUT O&amp;N UC'!$O495*(1+'7. INPUT O&amp;N UC'!$Q495)^4)</f>
        <v>0</v>
      </c>
      <c r="BL303" s="297">
        <f>BL$81*('7. INPUT O&amp;N UC'!$N495*(1+'7. INPUT O&amp;N UC'!$P495)^4)*('7. INPUT O&amp;N UC'!$O495*(1+'7. INPUT O&amp;N UC'!$Q495)^4)</f>
        <v>0</v>
      </c>
      <c r="BM303" s="297">
        <f>BM$81*('7. INPUT O&amp;N UC'!$N495*(1+'7. INPUT O&amp;N UC'!$P495)^4)*('7. INPUT O&amp;N UC'!$O495*(1+'7. INPUT O&amp;N UC'!$Q495)^4)</f>
        <v>0</v>
      </c>
      <c r="BN303" s="297">
        <f>BN$81*('7. INPUT O&amp;N UC'!$N495*(1+'7. INPUT O&amp;N UC'!$P495)^4)*('7. INPUT O&amp;N UC'!$O495*(1+'7. INPUT O&amp;N UC'!$Q495)^4)</f>
        <v>0</v>
      </c>
      <c r="BO303" s="297">
        <f>BO$81*('7. INPUT O&amp;N UC'!$N495*(1+'7. INPUT O&amp;N UC'!$P495)^4)*('7. INPUT O&amp;N UC'!$O495*(1+'7. INPUT O&amp;N UC'!$Q495)^4)</f>
        <v>0</v>
      </c>
      <c r="BP303" s="297">
        <f>BP$81*('7. INPUT O&amp;N UC'!$N495*(1+'7. INPUT O&amp;N UC'!$P495)^4)*('7. INPUT O&amp;N UC'!$O495*(1+'7. INPUT O&amp;N UC'!$Q495)^4)</f>
        <v>0</v>
      </c>
      <c r="BQ303" s="297">
        <f>BQ$81*('7. INPUT O&amp;N UC'!$N495*(1+'7. INPUT O&amp;N UC'!$P495)^4)*('7. INPUT O&amp;N UC'!$O495*(1+'7. INPUT O&amp;N UC'!$Q495)^4)</f>
        <v>0</v>
      </c>
      <c r="BR303" s="297">
        <f>BR$81*('7. INPUT O&amp;N UC'!$N495*(1+'7. INPUT O&amp;N UC'!$P495)^4)*('7. INPUT O&amp;N UC'!$O495*(1+'7. INPUT O&amp;N UC'!$Q495)^4)</f>
        <v>0</v>
      </c>
      <c r="BS303" s="297">
        <f>BS$81*('7. INPUT O&amp;N UC'!$N495*(1+'7. INPUT O&amp;N UC'!$P495)^4)*('7. INPUT O&amp;N UC'!$O495*(1+'7. INPUT O&amp;N UC'!$Q495)^4)</f>
        <v>0</v>
      </c>
    </row>
    <row r="304" spans="2:71" s="79" customFormat="1" outlineLevel="1">
      <c r="B304" s="352" t="str">
        <f>CONCATENATE(B$261,".3")</f>
        <v>7.6.3</v>
      </c>
      <c r="C304" s="352" t="s">
        <v>254</v>
      </c>
      <c r="D304"/>
      <c r="E304" s="296">
        <f t="shared" si="235"/>
        <v>6625647.7874999996</v>
      </c>
      <c r="F304" s="296">
        <f t="shared" si="236"/>
        <v>1566810</v>
      </c>
      <c r="G304" s="296">
        <f t="shared" si="237"/>
        <v>2467725.75</v>
      </c>
      <c r="H304" s="296">
        <f t="shared" si="238"/>
        <v>2591112.0374999996</v>
      </c>
      <c r="I304" s="296">
        <f t="shared" si="239"/>
        <v>0</v>
      </c>
      <c r="J304" s="296">
        <f t="shared" si="240"/>
        <v>0</v>
      </c>
      <c r="K304"/>
      <c r="L304" s="296">
        <f t="shared" ref="L304:BR304" si="248">SUM(L305:L324)</f>
        <v>0</v>
      </c>
      <c r="M304" s="296">
        <f t="shared" si="248"/>
        <v>0</v>
      </c>
      <c r="N304" s="296">
        <f t="shared" si="248"/>
        <v>0</v>
      </c>
      <c r="O304" s="296">
        <f t="shared" si="248"/>
        <v>0</v>
      </c>
      <c r="P304" s="296">
        <f t="shared" si="248"/>
        <v>195851.25</v>
      </c>
      <c r="Q304" s="296">
        <f t="shared" si="248"/>
        <v>195851.25</v>
      </c>
      <c r="R304" s="296">
        <f t="shared" si="248"/>
        <v>195851.25</v>
      </c>
      <c r="S304" s="296">
        <f t="shared" si="248"/>
        <v>195851.25</v>
      </c>
      <c r="T304" s="296">
        <f t="shared" si="248"/>
        <v>195851.25</v>
      </c>
      <c r="U304" s="296">
        <f t="shared" si="248"/>
        <v>195851.25</v>
      </c>
      <c r="V304" s="296">
        <f t="shared" si="248"/>
        <v>195851.25</v>
      </c>
      <c r="W304" s="296">
        <f t="shared" si="248"/>
        <v>195851.25</v>
      </c>
      <c r="X304" s="296">
        <f t="shared" si="248"/>
        <v>205643.8125</v>
      </c>
      <c r="Y304" s="296">
        <f t="shared" si="248"/>
        <v>205643.8125</v>
      </c>
      <c r="Z304" s="296">
        <f t="shared" si="248"/>
        <v>205643.8125</v>
      </c>
      <c r="AA304" s="296">
        <f t="shared" si="248"/>
        <v>205643.8125</v>
      </c>
      <c r="AB304" s="296">
        <f t="shared" si="248"/>
        <v>205643.8125</v>
      </c>
      <c r="AC304" s="296">
        <f t="shared" si="248"/>
        <v>205643.8125</v>
      </c>
      <c r="AD304" s="296">
        <f t="shared" si="248"/>
        <v>205643.8125</v>
      </c>
      <c r="AE304" s="296">
        <f t="shared" si="248"/>
        <v>205643.8125</v>
      </c>
      <c r="AF304" s="296">
        <f t="shared" si="248"/>
        <v>205643.8125</v>
      </c>
      <c r="AG304" s="296">
        <f t="shared" si="248"/>
        <v>205643.8125</v>
      </c>
      <c r="AH304" s="296">
        <f t="shared" si="248"/>
        <v>205643.8125</v>
      </c>
      <c r="AI304" s="296">
        <f t="shared" si="248"/>
        <v>205643.8125</v>
      </c>
      <c r="AJ304" s="296">
        <f t="shared" si="248"/>
        <v>215926.00312499999</v>
      </c>
      <c r="AK304" s="296">
        <f t="shared" si="248"/>
        <v>215926.00312499999</v>
      </c>
      <c r="AL304" s="296">
        <f t="shared" si="248"/>
        <v>215926.00312499999</v>
      </c>
      <c r="AM304" s="296">
        <f t="shared" si="248"/>
        <v>215926.00312499999</v>
      </c>
      <c r="AN304" s="296">
        <f t="shared" si="248"/>
        <v>215926.00312499999</v>
      </c>
      <c r="AO304" s="296">
        <f t="shared" si="248"/>
        <v>215926.00312499999</v>
      </c>
      <c r="AP304" s="296">
        <f t="shared" si="248"/>
        <v>215926.00312499999</v>
      </c>
      <c r="AQ304" s="296">
        <f t="shared" si="248"/>
        <v>215926.00312499999</v>
      </c>
      <c r="AR304" s="296">
        <f t="shared" si="248"/>
        <v>215926.00312499999</v>
      </c>
      <c r="AS304" s="296">
        <f t="shared" si="248"/>
        <v>215926.00312499999</v>
      </c>
      <c r="AT304" s="296">
        <f t="shared" si="248"/>
        <v>215926.00312499999</v>
      </c>
      <c r="AU304" s="296">
        <f t="shared" si="248"/>
        <v>215926.00312499999</v>
      </c>
      <c r="AV304" s="296">
        <f t="shared" si="248"/>
        <v>0</v>
      </c>
      <c r="AW304" s="296">
        <f t="shared" si="248"/>
        <v>0</v>
      </c>
      <c r="AX304" s="296">
        <f t="shared" si="248"/>
        <v>0</v>
      </c>
      <c r="AY304" s="296">
        <f t="shared" si="248"/>
        <v>0</v>
      </c>
      <c r="AZ304" s="296">
        <f t="shared" si="248"/>
        <v>0</v>
      </c>
      <c r="BA304" s="296">
        <f t="shared" si="248"/>
        <v>0</v>
      </c>
      <c r="BB304" s="296">
        <f t="shared" si="248"/>
        <v>0</v>
      </c>
      <c r="BC304" s="296">
        <f t="shared" si="248"/>
        <v>0</v>
      </c>
      <c r="BD304" s="296">
        <f t="shared" si="248"/>
        <v>0</v>
      </c>
      <c r="BE304" s="296">
        <f t="shared" si="248"/>
        <v>0</v>
      </c>
      <c r="BF304" s="296">
        <f t="shared" si="248"/>
        <v>0</v>
      </c>
      <c r="BG304" s="296">
        <f t="shared" si="248"/>
        <v>0</v>
      </c>
      <c r="BH304" s="296">
        <f t="shared" si="248"/>
        <v>0</v>
      </c>
      <c r="BI304" s="296">
        <f t="shared" si="248"/>
        <v>0</v>
      </c>
      <c r="BJ304" s="296">
        <f t="shared" si="248"/>
        <v>0</v>
      </c>
      <c r="BK304" s="296">
        <f t="shared" si="248"/>
        <v>0</v>
      </c>
      <c r="BL304" s="296">
        <f t="shared" si="248"/>
        <v>0</v>
      </c>
      <c r="BM304" s="296">
        <f t="shared" si="248"/>
        <v>0</v>
      </c>
      <c r="BN304" s="296">
        <f t="shared" si="248"/>
        <v>0</v>
      </c>
      <c r="BO304" s="296">
        <f t="shared" si="248"/>
        <v>0</v>
      </c>
      <c r="BP304" s="296">
        <f t="shared" si="248"/>
        <v>0</v>
      </c>
      <c r="BQ304" s="296">
        <f t="shared" si="248"/>
        <v>0</v>
      </c>
      <c r="BR304" s="296">
        <f t="shared" si="248"/>
        <v>0</v>
      </c>
      <c r="BS304" s="296">
        <f>SUM(BS305:BS324)</f>
        <v>0</v>
      </c>
    </row>
    <row r="305" spans="2:71" s="80" customFormat="1" outlineLevel="2">
      <c r="B305" s="367" t="str">
        <f t="shared" ref="B305:C314" si="249">B284</f>
        <v>O&amp;N UC-7.6-Item #1</v>
      </c>
      <c r="C305" s="367" t="str">
        <f t="shared" si="249"/>
        <v>Reduction of the direct economic cost related to Violent Crime -  Murders</v>
      </c>
      <c r="D305"/>
      <c r="E305" s="297">
        <f t="shared" si="235"/>
        <v>6512275</v>
      </c>
      <c r="F305" s="297">
        <f t="shared" si="236"/>
        <v>1540000</v>
      </c>
      <c r="G305" s="297">
        <f t="shared" si="237"/>
        <v>2425500</v>
      </c>
      <c r="H305" s="297">
        <f t="shared" si="238"/>
        <v>2546775</v>
      </c>
      <c r="I305" s="297">
        <f t="shared" si="239"/>
        <v>0</v>
      </c>
      <c r="J305" s="297">
        <f t="shared" si="240"/>
        <v>0</v>
      </c>
      <c r="K305"/>
      <c r="L305" s="297">
        <f>L284*(1+'7. INPUT O&amp;N UC'!$T476)*(1+'7. INPUT O&amp;N UC'!$U476)</f>
        <v>0</v>
      </c>
      <c r="M305" s="297">
        <f>M284*(1+'7. INPUT O&amp;N UC'!$T476)*(1+'7. INPUT O&amp;N UC'!$U476)</f>
        <v>0</v>
      </c>
      <c r="N305" s="297">
        <f>N284*(1+'7. INPUT O&amp;N UC'!$T476)*(1+'7. INPUT O&amp;N UC'!$U476)</f>
        <v>0</v>
      </c>
      <c r="O305" s="297">
        <f>O284*(1+'7. INPUT O&amp;N UC'!$T476)*(1+'7. INPUT O&amp;N UC'!$U476)</f>
        <v>0</v>
      </c>
      <c r="P305" s="297">
        <f>P284*(1+'7. INPUT O&amp;N UC'!$T476)*(1+'7. INPUT O&amp;N UC'!$U476)</f>
        <v>192500</v>
      </c>
      <c r="Q305" s="297">
        <f>Q284*(1+'7. INPUT O&amp;N UC'!$T476)*(1+'7. INPUT O&amp;N UC'!$U476)</f>
        <v>192500</v>
      </c>
      <c r="R305" s="297">
        <f>R284*(1+'7. INPUT O&amp;N UC'!$T476)*(1+'7. INPUT O&amp;N UC'!$U476)</f>
        <v>192500</v>
      </c>
      <c r="S305" s="297">
        <f>S284*(1+'7. INPUT O&amp;N UC'!$T476)*(1+'7. INPUT O&amp;N UC'!$U476)</f>
        <v>192500</v>
      </c>
      <c r="T305" s="297">
        <f>T284*(1+'7. INPUT O&amp;N UC'!$T476)*(1+'7. INPUT O&amp;N UC'!$U476)</f>
        <v>192500</v>
      </c>
      <c r="U305" s="297">
        <f>U284*(1+'7. INPUT O&amp;N UC'!$T476)*(1+'7. INPUT O&amp;N UC'!$U476)</f>
        <v>192500</v>
      </c>
      <c r="V305" s="297">
        <f>V284*(1+'7. INPUT O&amp;N UC'!$T476)*(1+'7. INPUT O&amp;N UC'!$U476)</f>
        <v>192500</v>
      </c>
      <c r="W305" s="297">
        <f>W284*(1+'7. INPUT O&amp;N UC'!$T476)*(1+'7. INPUT O&amp;N UC'!$U476)</f>
        <v>192500</v>
      </c>
      <c r="X305" s="297">
        <f>X284*(1+'7. INPUT O&amp;N UC'!$T476)*(1+'7. INPUT O&amp;N UC'!$U476)</f>
        <v>202125</v>
      </c>
      <c r="Y305" s="297">
        <f>Y284*(1+'7. INPUT O&amp;N UC'!$T476)*(1+'7. INPUT O&amp;N UC'!$U476)</f>
        <v>202125</v>
      </c>
      <c r="Z305" s="297">
        <f>Z284*(1+'7. INPUT O&amp;N UC'!$T476)*(1+'7. INPUT O&amp;N UC'!$U476)</f>
        <v>202125</v>
      </c>
      <c r="AA305" s="297">
        <f>AA284*(1+'7. INPUT O&amp;N UC'!$T476)*(1+'7. INPUT O&amp;N UC'!$U476)</f>
        <v>202125</v>
      </c>
      <c r="AB305" s="297">
        <f>AB284*(1+'7. INPUT O&amp;N UC'!$T476)*(1+'7. INPUT O&amp;N UC'!$U476)</f>
        <v>202125</v>
      </c>
      <c r="AC305" s="297">
        <f>AC284*(1+'7. INPUT O&amp;N UC'!$T476)*(1+'7. INPUT O&amp;N UC'!$U476)</f>
        <v>202125</v>
      </c>
      <c r="AD305" s="297">
        <f>AD284*(1+'7. INPUT O&amp;N UC'!$T476)*(1+'7. INPUT O&amp;N UC'!$U476)</f>
        <v>202125</v>
      </c>
      <c r="AE305" s="297">
        <f>AE284*(1+'7. INPUT O&amp;N UC'!$T476)*(1+'7. INPUT O&amp;N UC'!$U476)</f>
        <v>202125</v>
      </c>
      <c r="AF305" s="297">
        <f>AF284*(1+'7. INPUT O&amp;N UC'!$T476)*(1+'7. INPUT O&amp;N UC'!$U476)</f>
        <v>202125</v>
      </c>
      <c r="AG305" s="297">
        <f>AG284*(1+'7. INPUT O&amp;N UC'!$T476)*(1+'7. INPUT O&amp;N UC'!$U476)</f>
        <v>202125</v>
      </c>
      <c r="AH305" s="297">
        <f>AH284*(1+'7. INPUT O&amp;N UC'!$T476)*(1+'7. INPUT O&amp;N UC'!$U476)</f>
        <v>202125</v>
      </c>
      <c r="AI305" s="297">
        <f>AI284*(1+'7. INPUT O&amp;N UC'!$T476)*(1+'7. INPUT O&amp;N UC'!$U476)</f>
        <v>202125</v>
      </c>
      <c r="AJ305" s="297">
        <f>AJ284*(1+'7. INPUT O&amp;N UC'!$T476)*(1+'7. INPUT O&amp;N UC'!$U476)</f>
        <v>212231.25</v>
      </c>
      <c r="AK305" s="297">
        <f>AK284*(1+'7. INPUT O&amp;N UC'!$T476)*(1+'7. INPUT O&amp;N UC'!$U476)</f>
        <v>212231.25</v>
      </c>
      <c r="AL305" s="297">
        <f>AL284*(1+'7. INPUT O&amp;N UC'!$T476)*(1+'7. INPUT O&amp;N UC'!$U476)</f>
        <v>212231.25</v>
      </c>
      <c r="AM305" s="297">
        <f>AM284*(1+'7. INPUT O&amp;N UC'!$T476)*(1+'7. INPUT O&amp;N UC'!$U476)</f>
        <v>212231.25</v>
      </c>
      <c r="AN305" s="297">
        <f>AN284*(1+'7. INPUT O&amp;N UC'!$T476)*(1+'7. INPUT O&amp;N UC'!$U476)</f>
        <v>212231.25</v>
      </c>
      <c r="AO305" s="297">
        <f>AO284*(1+'7. INPUT O&amp;N UC'!$T476)*(1+'7. INPUT O&amp;N UC'!$U476)</f>
        <v>212231.25</v>
      </c>
      <c r="AP305" s="297">
        <f>AP284*(1+'7. INPUT O&amp;N UC'!$T476)*(1+'7. INPUT O&amp;N UC'!$U476)</f>
        <v>212231.25</v>
      </c>
      <c r="AQ305" s="297">
        <f>AQ284*(1+'7. INPUT O&amp;N UC'!$T476)*(1+'7. INPUT O&amp;N UC'!$U476)</f>
        <v>212231.25</v>
      </c>
      <c r="AR305" s="297">
        <f>AR284*(1+'7. INPUT O&amp;N UC'!$T476)*(1+'7. INPUT O&amp;N UC'!$U476)</f>
        <v>212231.25</v>
      </c>
      <c r="AS305" s="297">
        <f>AS284*(1+'7. INPUT O&amp;N UC'!$T476)*(1+'7. INPUT O&amp;N UC'!$U476)</f>
        <v>212231.25</v>
      </c>
      <c r="AT305" s="297">
        <f>AT284*(1+'7. INPUT O&amp;N UC'!$T476)*(1+'7. INPUT O&amp;N UC'!$U476)</f>
        <v>212231.25</v>
      </c>
      <c r="AU305" s="297">
        <f>AU284*(1+'7. INPUT O&amp;N UC'!$T476)*(1+'7. INPUT O&amp;N UC'!$U476)</f>
        <v>212231.25</v>
      </c>
      <c r="AV305" s="297">
        <f>AV284*(1+'7. INPUT O&amp;N UC'!$T476)*(1+'7. INPUT O&amp;N UC'!$U476)</f>
        <v>0</v>
      </c>
      <c r="AW305" s="297">
        <f>AW284*(1+'7. INPUT O&amp;N UC'!$T476)*(1+'7. INPUT O&amp;N UC'!$U476)</f>
        <v>0</v>
      </c>
      <c r="AX305" s="297">
        <f>AX284*(1+'7. INPUT O&amp;N UC'!$T476)*(1+'7. INPUT O&amp;N UC'!$U476)</f>
        <v>0</v>
      </c>
      <c r="AY305" s="297">
        <f>AY284*(1+'7. INPUT O&amp;N UC'!$T476)*(1+'7. INPUT O&amp;N UC'!$U476)</f>
        <v>0</v>
      </c>
      <c r="AZ305" s="297">
        <f>AZ284*(1+'7. INPUT O&amp;N UC'!$T476)*(1+'7. INPUT O&amp;N UC'!$U476)</f>
        <v>0</v>
      </c>
      <c r="BA305" s="297">
        <f>BA284*(1+'7. INPUT O&amp;N UC'!$T476)*(1+'7. INPUT O&amp;N UC'!$U476)</f>
        <v>0</v>
      </c>
      <c r="BB305" s="297">
        <f>BB284*(1+'7. INPUT O&amp;N UC'!$T476)*(1+'7. INPUT O&amp;N UC'!$U476)</f>
        <v>0</v>
      </c>
      <c r="BC305" s="297">
        <f>BC284*(1+'7. INPUT O&amp;N UC'!$T476)*(1+'7. INPUT O&amp;N UC'!$U476)</f>
        <v>0</v>
      </c>
      <c r="BD305" s="297">
        <f>BD284*(1+'7. INPUT O&amp;N UC'!$T476)*(1+'7. INPUT O&amp;N UC'!$U476)</f>
        <v>0</v>
      </c>
      <c r="BE305" s="297">
        <f>BE284*(1+'7. INPUT O&amp;N UC'!$T476)*(1+'7. INPUT O&amp;N UC'!$U476)</f>
        <v>0</v>
      </c>
      <c r="BF305" s="297">
        <f>BF284*(1+'7. INPUT O&amp;N UC'!$T476)*(1+'7. INPUT O&amp;N UC'!$U476)</f>
        <v>0</v>
      </c>
      <c r="BG305" s="297">
        <f>BG284*(1+'7. INPUT O&amp;N UC'!$T476)*(1+'7. INPUT O&amp;N UC'!$U476)</f>
        <v>0</v>
      </c>
      <c r="BH305" s="297">
        <f>BH284*(1+'7. INPUT O&amp;N UC'!$T476)*(1+'7. INPUT O&amp;N UC'!$U476)</f>
        <v>0</v>
      </c>
      <c r="BI305" s="297">
        <f>BI284*(1+'7. INPUT O&amp;N UC'!$T476)*(1+'7. INPUT O&amp;N UC'!$U476)</f>
        <v>0</v>
      </c>
      <c r="BJ305" s="297">
        <f>BJ284*(1+'7. INPUT O&amp;N UC'!$T476)*(1+'7. INPUT O&amp;N UC'!$U476)</f>
        <v>0</v>
      </c>
      <c r="BK305" s="297">
        <f>BK284*(1+'7. INPUT O&amp;N UC'!$T476)*(1+'7. INPUT O&amp;N UC'!$U476)</f>
        <v>0</v>
      </c>
      <c r="BL305" s="297">
        <f>BL284*(1+'7. INPUT O&amp;N UC'!$T476)*(1+'7. INPUT O&amp;N UC'!$U476)</f>
        <v>0</v>
      </c>
      <c r="BM305" s="297">
        <f>BM284*(1+'7. INPUT O&amp;N UC'!$T476)*(1+'7. INPUT O&amp;N UC'!$U476)</f>
        <v>0</v>
      </c>
      <c r="BN305" s="297">
        <f>BN284*(1+'7. INPUT O&amp;N UC'!$T476)*(1+'7. INPUT O&amp;N UC'!$U476)</f>
        <v>0</v>
      </c>
      <c r="BO305" s="297">
        <f>BO284*(1+'7. INPUT O&amp;N UC'!$T476)*(1+'7. INPUT O&amp;N UC'!$U476)</f>
        <v>0</v>
      </c>
      <c r="BP305" s="297">
        <f>BP284*(1+'7. INPUT O&amp;N UC'!$T476)*(1+'7. INPUT O&amp;N UC'!$U476)</f>
        <v>0</v>
      </c>
      <c r="BQ305" s="297">
        <f>BQ284*(1+'7. INPUT O&amp;N UC'!$T476)*(1+'7. INPUT O&amp;N UC'!$U476)</f>
        <v>0</v>
      </c>
      <c r="BR305" s="297">
        <f>BR284*(1+'7. INPUT O&amp;N UC'!$T476)*(1+'7. INPUT O&amp;N UC'!$U476)</f>
        <v>0</v>
      </c>
      <c r="BS305" s="297">
        <f>BS284*(1+'7. INPUT O&amp;N UC'!$T476)*(1+'7. INPUT O&amp;N UC'!$U476)</f>
        <v>0</v>
      </c>
    </row>
    <row r="306" spans="2:71" s="80" customFormat="1" outlineLevel="2">
      <c r="B306" s="367" t="str">
        <f t="shared" si="249"/>
        <v>O&amp;N UC-7.6-Item #2</v>
      </c>
      <c r="C306" s="367" t="str">
        <f t="shared" si="249"/>
        <v>Reduction of the direct economic cost related to Violent Crime -  Rape</v>
      </c>
      <c r="D306"/>
      <c r="E306" s="297">
        <f t="shared" si="235"/>
        <v>2664.1125000000002</v>
      </c>
      <c r="F306" s="297">
        <f t="shared" si="236"/>
        <v>630</v>
      </c>
      <c r="G306" s="297">
        <f t="shared" si="237"/>
        <v>992.25</v>
      </c>
      <c r="H306" s="297">
        <f t="shared" si="238"/>
        <v>1041.8625</v>
      </c>
      <c r="I306" s="297">
        <f t="shared" si="239"/>
        <v>0</v>
      </c>
      <c r="J306" s="297">
        <f t="shared" si="240"/>
        <v>0</v>
      </c>
      <c r="K306"/>
      <c r="L306" s="297">
        <f>L285*(1+'7. INPUT O&amp;N UC'!$T477)*(1+'7. INPUT O&amp;N UC'!$U477)</f>
        <v>0</v>
      </c>
      <c r="M306" s="297">
        <f>M285*(1+'7. INPUT O&amp;N UC'!$T477)*(1+'7. INPUT O&amp;N UC'!$U477)</f>
        <v>0</v>
      </c>
      <c r="N306" s="297">
        <f>N285*(1+'7. INPUT O&amp;N UC'!$T477)*(1+'7. INPUT O&amp;N UC'!$U477)</f>
        <v>0</v>
      </c>
      <c r="O306" s="297">
        <f>O285*(1+'7. INPUT O&amp;N UC'!$T477)*(1+'7. INPUT O&amp;N UC'!$U477)</f>
        <v>0</v>
      </c>
      <c r="P306" s="297">
        <f>P285*(1+'7. INPUT O&amp;N UC'!$T477)*(1+'7. INPUT O&amp;N UC'!$U477)</f>
        <v>78.75</v>
      </c>
      <c r="Q306" s="297">
        <f>Q285*(1+'7. INPUT O&amp;N UC'!$T477)*(1+'7. INPUT O&amp;N UC'!$U477)</f>
        <v>78.75</v>
      </c>
      <c r="R306" s="297">
        <f>R285*(1+'7. INPUT O&amp;N UC'!$T477)*(1+'7. INPUT O&amp;N UC'!$U477)</f>
        <v>78.75</v>
      </c>
      <c r="S306" s="297">
        <f>S285*(1+'7. INPUT O&amp;N UC'!$T477)*(1+'7. INPUT O&amp;N UC'!$U477)</f>
        <v>78.75</v>
      </c>
      <c r="T306" s="297">
        <f>T285*(1+'7. INPUT O&amp;N UC'!$T477)*(1+'7. INPUT O&amp;N UC'!$U477)</f>
        <v>78.75</v>
      </c>
      <c r="U306" s="297">
        <f>U285*(1+'7. INPUT O&amp;N UC'!$T477)*(1+'7. INPUT O&amp;N UC'!$U477)</f>
        <v>78.75</v>
      </c>
      <c r="V306" s="297">
        <f>V285*(1+'7. INPUT O&amp;N UC'!$T477)*(1+'7. INPUT O&amp;N UC'!$U477)</f>
        <v>78.75</v>
      </c>
      <c r="W306" s="297">
        <f>W285*(1+'7. INPUT O&amp;N UC'!$T477)*(1+'7. INPUT O&amp;N UC'!$U477)</f>
        <v>78.75</v>
      </c>
      <c r="X306" s="297">
        <f>X285*(1+'7. INPUT O&amp;N UC'!$T477)*(1+'7. INPUT O&amp;N UC'!$U477)</f>
        <v>82.6875</v>
      </c>
      <c r="Y306" s="297">
        <f>Y285*(1+'7. INPUT O&amp;N UC'!$T477)*(1+'7. INPUT O&amp;N UC'!$U477)</f>
        <v>82.6875</v>
      </c>
      <c r="Z306" s="297">
        <f>Z285*(1+'7. INPUT O&amp;N UC'!$T477)*(1+'7. INPUT O&amp;N UC'!$U477)</f>
        <v>82.6875</v>
      </c>
      <c r="AA306" s="297">
        <f>AA285*(1+'7. INPUT O&amp;N UC'!$T477)*(1+'7. INPUT O&amp;N UC'!$U477)</f>
        <v>82.6875</v>
      </c>
      <c r="AB306" s="297">
        <f>AB285*(1+'7. INPUT O&amp;N UC'!$T477)*(1+'7. INPUT O&amp;N UC'!$U477)</f>
        <v>82.6875</v>
      </c>
      <c r="AC306" s="297">
        <f>AC285*(1+'7. INPUT O&amp;N UC'!$T477)*(1+'7. INPUT O&amp;N UC'!$U477)</f>
        <v>82.6875</v>
      </c>
      <c r="AD306" s="297">
        <f>AD285*(1+'7. INPUT O&amp;N UC'!$T477)*(1+'7. INPUT O&amp;N UC'!$U477)</f>
        <v>82.6875</v>
      </c>
      <c r="AE306" s="297">
        <f>AE285*(1+'7. INPUT O&amp;N UC'!$T477)*(1+'7. INPUT O&amp;N UC'!$U477)</f>
        <v>82.6875</v>
      </c>
      <c r="AF306" s="297">
        <f>AF285*(1+'7. INPUT O&amp;N UC'!$T477)*(1+'7. INPUT O&amp;N UC'!$U477)</f>
        <v>82.6875</v>
      </c>
      <c r="AG306" s="297">
        <f>AG285*(1+'7. INPUT O&amp;N UC'!$T477)*(1+'7. INPUT O&amp;N UC'!$U477)</f>
        <v>82.6875</v>
      </c>
      <c r="AH306" s="297">
        <f>AH285*(1+'7. INPUT O&amp;N UC'!$T477)*(1+'7. INPUT O&amp;N UC'!$U477)</f>
        <v>82.6875</v>
      </c>
      <c r="AI306" s="297">
        <f>AI285*(1+'7. INPUT O&amp;N UC'!$T477)*(1+'7. INPUT O&amp;N UC'!$U477)</f>
        <v>82.6875</v>
      </c>
      <c r="AJ306" s="297">
        <f>AJ285*(1+'7. INPUT O&amp;N UC'!$T477)*(1+'7. INPUT O&amp;N UC'!$U477)</f>
        <v>86.821874999999991</v>
      </c>
      <c r="AK306" s="297">
        <f>AK285*(1+'7. INPUT O&amp;N UC'!$T477)*(1+'7. INPUT O&amp;N UC'!$U477)</f>
        <v>86.821874999999991</v>
      </c>
      <c r="AL306" s="297">
        <f>AL285*(1+'7. INPUT O&amp;N UC'!$T477)*(1+'7. INPUT O&amp;N UC'!$U477)</f>
        <v>86.821874999999991</v>
      </c>
      <c r="AM306" s="297">
        <f>AM285*(1+'7. INPUT O&amp;N UC'!$T477)*(1+'7. INPUT O&amp;N UC'!$U477)</f>
        <v>86.821874999999991</v>
      </c>
      <c r="AN306" s="297">
        <f>AN285*(1+'7. INPUT O&amp;N UC'!$T477)*(1+'7. INPUT O&amp;N UC'!$U477)</f>
        <v>86.821874999999991</v>
      </c>
      <c r="AO306" s="297">
        <f>AO285*(1+'7. INPUT O&amp;N UC'!$T477)*(1+'7. INPUT O&amp;N UC'!$U477)</f>
        <v>86.821874999999991</v>
      </c>
      <c r="AP306" s="297">
        <f>AP285*(1+'7. INPUT O&amp;N UC'!$T477)*(1+'7. INPUT O&amp;N UC'!$U477)</f>
        <v>86.821874999999991</v>
      </c>
      <c r="AQ306" s="297">
        <f>AQ285*(1+'7. INPUT O&amp;N UC'!$T477)*(1+'7. INPUT O&amp;N UC'!$U477)</f>
        <v>86.821874999999991</v>
      </c>
      <c r="AR306" s="297">
        <f>AR285*(1+'7. INPUT O&amp;N UC'!$T477)*(1+'7. INPUT O&amp;N UC'!$U477)</f>
        <v>86.821874999999991</v>
      </c>
      <c r="AS306" s="297">
        <f>AS285*(1+'7. INPUT O&amp;N UC'!$T477)*(1+'7. INPUT O&amp;N UC'!$U477)</f>
        <v>86.821874999999991</v>
      </c>
      <c r="AT306" s="297">
        <f>AT285*(1+'7. INPUT O&amp;N UC'!$T477)*(1+'7. INPUT O&amp;N UC'!$U477)</f>
        <v>86.821874999999991</v>
      </c>
      <c r="AU306" s="297">
        <f>AU285*(1+'7. INPUT O&amp;N UC'!$T477)*(1+'7. INPUT O&amp;N UC'!$U477)</f>
        <v>86.821874999999991</v>
      </c>
      <c r="AV306" s="297">
        <f>AV285*(1+'7. INPUT O&amp;N UC'!$T477)*(1+'7. INPUT O&amp;N UC'!$U477)</f>
        <v>0</v>
      </c>
      <c r="AW306" s="297">
        <f>AW285*(1+'7. INPUT O&amp;N UC'!$T477)*(1+'7. INPUT O&amp;N UC'!$U477)</f>
        <v>0</v>
      </c>
      <c r="AX306" s="297">
        <f>AX285*(1+'7. INPUT O&amp;N UC'!$T477)*(1+'7. INPUT O&amp;N UC'!$U477)</f>
        <v>0</v>
      </c>
      <c r="AY306" s="297">
        <f>AY285*(1+'7. INPUT O&amp;N UC'!$T477)*(1+'7. INPUT O&amp;N UC'!$U477)</f>
        <v>0</v>
      </c>
      <c r="AZ306" s="297">
        <f>AZ285*(1+'7. INPUT O&amp;N UC'!$T477)*(1+'7. INPUT O&amp;N UC'!$U477)</f>
        <v>0</v>
      </c>
      <c r="BA306" s="297">
        <f>BA285*(1+'7. INPUT O&amp;N UC'!$T477)*(1+'7. INPUT O&amp;N UC'!$U477)</f>
        <v>0</v>
      </c>
      <c r="BB306" s="297">
        <f>BB285*(1+'7. INPUT O&amp;N UC'!$T477)*(1+'7. INPUT O&amp;N UC'!$U477)</f>
        <v>0</v>
      </c>
      <c r="BC306" s="297">
        <f>BC285*(1+'7. INPUT O&amp;N UC'!$T477)*(1+'7. INPUT O&amp;N UC'!$U477)</f>
        <v>0</v>
      </c>
      <c r="BD306" s="297">
        <f>BD285*(1+'7. INPUT O&amp;N UC'!$T477)*(1+'7. INPUT O&amp;N UC'!$U477)</f>
        <v>0</v>
      </c>
      <c r="BE306" s="297">
        <f>BE285*(1+'7. INPUT O&amp;N UC'!$T477)*(1+'7. INPUT O&amp;N UC'!$U477)</f>
        <v>0</v>
      </c>
      <c r="BF306" s="297">
        <f>BF285*(1+'7. INPUT O&amp;N UC'!$T477)*(1+'7. INPUT O&amp;N UC'!$U477)</f>
        <v>0</v>
      </c>
      <c r="BG306" s="297">
        <f>BG285*(1+'7. INPUT O&amp;N UC'!$T477)*(1+'7. INPUT O&amp;N UC'!$U477)</f>
        <v>0</v>
      </c>
      <c r="BH306" s="297">
        <f>BH285*(1+'7. INPUT O&amp;N UC'!$T477)*(1+'7. INPUT O&amp;N UC'!$U477)</f>
        <v>0</v>
      </c>
      <c r="BI306" s="297">
        <f>BI285*(1+'7. INPUT O&amp;N UC'!$T477)*(1+'7. INPUT O&amp;N UC'!$U477)</f>
        <v>0</v>
      </c>
      <c r="BJ306" s="297">
        <f>BJ285*(1+'7. INPUT O&amp;N UC'!$T477)*(1+'7. INPUT O&amp;N UC'!$U477)</f>
        <v>0</v>
      </c>
      <c r="BK306" s="297">
        <f>BK285*(1+'7. INPUT O&amp;N UC'!$T477)*(1+'7. INPUT O&amp;N UC'!$U477)</f>
        <v>0</v>
      </c>
      <c r="BL306" s="297">
        <f>BL285*(1+'7. INPUT O&amp;N UC'!$T477)*(1+'7. INPUT O&amp;N UC'!$U477)</f>
        <v>0</v>
      </c>
      <c r="BM306" s="297">
        <f>BM285*(1+'7. INPUT O&amp;N UC'!$T477)*(1+'7. INPUT O&amp;N UC'!$U477)</f>
        <v>0</v>
      </c>
      <c r="BN306" s="297">
        <f>BN285*(1+'7. INPUT O&amp;N UC'!$T477)*(1+'7. INPUT O&amp;N UC'!$U477)</f>
        <v>0</v>
      </c>
      <c r="BO306" s="297">
        <f>BO285*(1+'7. INPUT O&amp;N UC'!$T477)*(1+'7. INPUT O&amp;N UC'!$U477)</f>
        <v>0</v>
      </c>
      <c r="BP306" s="297">
        <f>BP285*(1+'7. INPUT O&amp;N UC'!$T477)*(1+'7. INPUT O&amp;N UC'!$U477)</f>
        <v>0</v>
      </c>
      <c r="BQ306" s="297">
        <f>BQ285*(1+'7. INPUT O&amp;N UC'!$T477)*(1+'7. INPUT O&amp;N UC'!$U477)</f>
        <v>0</v>
      </c>
      <c r="BR306" s="297">
        <f>BR285*(1+'7. INPUT O&amp;N UC'!$T477)*(1+'7. INPUT O&amp;N UC'!$U477)</f>
        <v>0</v>
      </c>
      <c r="BS306" s="297">
        <f>BS285*(1+'7. INPUT O&amp;N UC'!$T477)*(1+'7. INPUT O&amp;N UC'!$U477)</f>
        <v>0</v>
      </c>
    </row>
    <row r="307" spans="2:71" s="80" customFormat="1" outlineLevel="2">
      <c r="B307" s="367" t="str">
        <f t="shared" si="249"/>
        <v>O&amp;N UC-7.6-Item #3</v>
      </c>
      <c r="C307" s="367" t="str">
        <f t="shared" si="249"/>
        <v>Reduction of the direct economic cost related to Violent Crime -  Robbery</v>
      </c>
      <c r="D307"/>
      <c r="E307" s="297">
        <f t="shared" si="235"/>
        <v>106564.5</v>
      </c>
      <c r="F307" s="297">
        <f t="shared" si="236"/>
        <v>25200</v>
      </c>
      <c r="G307" s="297">
        <f t="shared" si="237"/>
        <v>39690</v>
      </c>
      <c r="H307" s="297">
        <f t="shared" si="238"/>
        <v>41674.5</v>
      </c>
      <c r="I307" s="297">
        <f t="shared" si="239"/>
        <v>0</v>
      </c>
      <c r="J307" s="297">
        <f t="shared" si="240"/>
        <v>0</v>
      </c>
      <c r="K307"/>
      <c r="L307" s="297">
        <f>L286*(1+'7. INPUT O&amp;N UC'!$T478)*(1+'7. INPUT O&amp;N UC'!$U478)</f>
        <v>0</v>
      </c>
      <c r="M307" s="297">
        <f>M286*(1+'7. INPUT O&amp;N UC'!$T478)*(1+'7. INPUT O&amp;N UC'!$U478)</f>
        <v>0</v>
      </c>
      <c r="N307" s="297">
        <f>N286*(1+'7. INPUT O&amp;N UC'!$T478)*(1+'7. INPUT O&amp;N UC'!$U478)</f>
        <v>0</v>
      </c>
      <c r="O307" s="297">
        <f>O286*(1+'7. INPUT O&amp;N UC'!$T478)*(1+'7. INPUT O&amp;N UC'!$U478)</f>
        <v>0</v>
      </c>
      <c r="P307" s="297">
        <f>P286*(1+'7. INPUT O&amp;N UC'!$T478)*(1+'7. INPUT O&amp;N UC'!$U478)</f>
        <v>3150</v>
      </c>
      <c r="Q307" s="297">
        <f>Q286*(1+'7. INPUT O&amp;N UC'!$T478)*(1+'7. INPUT O&amp;N UC'!$U478)</f>
        <v>3150</v>
      </c>
      <c r="R307" s="297">
        <f>R286*(1+'7. INPUT O&amp;N UC'!$T478)*(1+'7. INPUT O&amp;N UC'!$U478)</f>
        <v>3150</v>
      </c>
      <c r="S307" s="297">
        <f>S286*(1+'7. INPUT O&amp;N UC'!$T478)*(1+'7. INPUT O&amp;N UC'!$U478)</f>
        <v>3150</v>
      </c>
      <c r="T307" s="297">
        <f>T286*(1+'7. INPUT O&amp;N UC'!$T478)*(1+'7. INPUT O&amp;N UC'!$U478)</f>
        <v>3150</v>
      </c>
      <c r="U307" s="297">
        <f>U286*(1+'7. INPUT O&amp;N UC'!$T478)*(1+'7. INPUT O&amp;N UC'!$U478)</f>
        <v>3150</v>
      </c>
      <c r="V307" s="297">
        <f>V286*(1+'7. INPUT O&amp;N UC'!$T478)*(1+'7. INPUT O&amp;N UC'!$U478)</f>
        <v>3150</v>
      </c>
      <c r="W307" s="297">
        <f>W286*(1+'7. INPUT O&amp;N UC'!$T478)*(1+'7. INPUT O&amp;N UC'!$U478)</f>
        <v>3150</v>
      </c>
      <c r="X307" s="297">
        <f>X286*(1+'7. INPUT O&amp;N UC'!$T478)*(1+'7. INPUT O&amp;N UC'!$U478)</f>
        <v>3307.5</v>
      </c>
      <c r="Y307" s="297">
        <f>Y286*(1+'7. INPUT O&amp;N UC'!$T478)*(1+'7. INPUT O&amp;N UC'!$U478)</f>
        <v>3307.5</v>
      </c>
      <c r="Z307" s="297">
        <f>Z286*(1+'7. INPUT O&amp;N UC'!$T478)*(1+'7. INPUT O&amp;N UC'!$U478)</f>
        <v>3307.5</v>
      </c>
      <c r="AA307" s="297">
        <f>AA286*(1+'7. INPUT O&amp;N UC'!$T478)*(1+'7. INPUT O&amp;N UC'!$U478)</f>
        <v>3307.5</v>
      </c>
      <c r="AB307" s="297">
        <f>AB286*(1+'7. INPUT O&amp;N UC'!$T478)*(1+'7. INPUT O&amp;N UC'!$U478)</f>
        <v>3307.5</v>
      </c>
      <c r="AC307" s="297">
        <f>AC286*(1+'7. INPUT O&amp;N UC'!$T478)*(1+'7. INPUT O&amp;N UC'!$U478)</f>
        <v>3307.5</v>
      </c>
      <c r="AD307" s="297">
        <f>AD286*(1+'7. INPUT O&amp;N UC'!$T478)*(1+'7. INPUT O&amp;N UC'!$U478)</f>
        <v>3307.5</v>
      </c>
      <c r="AE307" s="297">
        <f>AE286*(1+'7. INPUT O&amp;N UC'!$T478)*(1+'7. INPUT O&amp;N UC'!$U478)</f>
        <v>3307.5</v>
      </c>
      <c r="AF307" s="297">
        <f>AF286*(1+'7. INPUT O&amp;N UC'!$T478)*(1+'7. INPUT O&amp;N UC'!$U478)</f>
        <v>3307.5</v>
      </c>
      <c r="AG307" s="297">
        <f>AG286*(1+'7. INPUT O&amp;N UC'!$T478)*(1+'7. INPUT O&amp;N UC'!$U478)</f>
        <v>3307.5</v>
      </c>
      <c r="AH307" s="297">
        <f>AH286*(1+'7. INPUT O&amp;N UC'!$T478)*(1+'7. INPUT O&amp;N UC'!$U478)</f>
        <v>3307.5</v>
      </c>
      <c r="AI307" s="297">
        <f>AI286*(1+'7. INPUT O&amp;N UC'!$T478)*(1+'7. INPUT O&amp;N UC'!$U478)</f>
        <v>3307.5</v>
      </c>
      <c r="AJ307" s="297">
        <f>AJ286*(1+'7. INPUT O&amp;N UC'!$T478)*(1+'7. INPUT O&amp;N UC'!$U478)</f>
        <v>3472.875</v>
      </c>
      <c r="AK307" s="297">
        <f>AK286*(1+'7. INPUT O&amp;N UC'!$T478)*(1+'7. INPUT O&amp;N UC'!$U478)</f>
        <v>3472.875</v>
      </c>
      <c r="AL307" s="297">
        <f>AL286*(1+'7. INPUT O&amp;N UC'!$T478)*(1+'7. INPUT O&amp;N UC'!$U478)</f>
        <v>3472.875</v>
      </c>
      <c r="AM307" s="297">
        <f>AM286*(1+'7. INPUT O&amp;N UC'!$T478)*(1+'7. INPUT O&amp;N UC'!$U478)</f>
        <v>3472.875</v>
      </c>
      <c r="AN307" s="297">
        <f>AN286*(1+'7. INPUT O&amp;N UC'!$T478)*(1+'7. INPUT O&amp;N UC'!$U478)</f>
        <v>3472.875</v>
      </c>
      <c r="AO307" s="297">
        <f>AO286*(1+'7. INPUT O&amp;N UC'!$T478)*(1+'7. INPUT O&amp;N UC'!$U478)</f>
        <v>3472.875</v>
      </c>
      <c r="AP307" s="297">
        <f>AP286*(1+'7. INPUT O&amp;N UC'!$T478)*(1+'7. INPUT O&amp;N UC'!$U478)</f>
        <v>3472.875</v>
      </c>
      <c r="AQ307" s="297">
        <f>AQ286*(1+'7. INPUT O&amp;N UC'!$T478)*(1+'7. INPUT O&amp;N UC'!$U478)</f>
        <v>3472.875</v>
      </c>
      <c r="AR307" s="297">
        <f>AR286*(1+'7. INPUT O&amp;N UC'!$T478)*(1+'7. INPUT O&amp;N UC'!$U478)</f>
        <v>3472.875</v>
      </c>
      <c r="AS307" s="297">
        <f>AS286*(1+'7. INPUT O&amp;N UC'!$T478)*(1+'7. INPUT O&amp;N UC'!$U478)</f>
        <v>3472.875</v>
      </c>
      <c r="AT307" s="297">
        <f>AT286*(1+'7. INPUT O&amp;N UC'!$T478)*(1+'7. INPUT O&amp;N UC'!$U478)</f>
        <v>3472.875</v>
      </c>
      <c r="AU307" s="297">
        <f>AU286*(1+'7. INPUT O&amp;N UC'!$T478)*(1+'7. INPUT O&amp;N UC'!$U478)</f>
        <v>3472.875</v>
      </c>
      <c r="AV307" s="297">
        <f>AV286*(1+'7. INPUT O&amp;N UC'!$T478)*(1+'7. INPUT O&amp;N UC'!$U478)</f>
        <v>0</v>
      </c>
      <c r="AW307" s="297">
        <f>AW286*(1+'7. INPUT O&amp;N UC'!$T478)*(1+'7. INPUT O&amp;N UC'!$U478)</f>
        <v>0</v>
      </c>
      <c r="AX307" s="297">
        <f>AX286*(1+'7. INPUT O&amp;N UC'!$T478)*(1+'7. INPUT O&amp;N UC'!$U478)</f>
        <v>0</v>
      </c>
      <c r="AY307" s="297">
        <f>AY286*(1+'7. INPUT O&amp;N UC'!$T478)*(1+'7. INPUT O&amp;N UC'!$U478)</f>
        <v>0</v>
      </c>
      <c r="AZ307" s="297">
        <f>AZ286*(1+'7. INPUT O&amp;N UC'!$T478)*(1+'7. INPUT O&amp;N UC'!$U478)</f>
        <v>0</v>
      </c>
      <c r="BA307" s="297">
        <f>BA286*(1+'7. INPUT O&amp;N UC'!$T478)*(1+'7. INPUT O&amp;N UC'!$U478)</f>
        <v>0</v>
      </c>
      <c r="BB307" s="297">
        <f>BB286*(1+'7. INPUT O&amp;N UC'!$T478)*(1+'7. INPUT O&amp;N UC'!$U478)</f>
        <v>0</v>
      </c>
      <c r="BC307" s="297">
        <f>BC286*(1+'7. INPUT O&amp;N UC'!$T478)*(1+'7. INPUT O&amp;N UC'!$U478)</f>
        <v>0</v>
      </c>
      <c r="BD307" s="297">
        <f>BD286*(1+'7. INPUT O&amp;N UC'!$T478)*(1+'7. INPUT O&amp;N UC'!$U478)</f>
        <v>0</v>
      </c>
      <c r="BE307" s="297">
        <f>BE286*(1+'7. INPUT O&amp;N UC'!$T478)*(1+'7. INPUT O&amp;N UC'!$U478)</f>
        <v>0</v>
      </c>
      <c r="BF307" s="297">
        <f>BF286*(1+'7. INPUT O&amp;N UC'!$T478)*(1+'7. INPUT O&amp;N UC'!$U478)</f>
        <v>0</v>
      </c>
      <c r="BG307" s="297">
        <f>BG286*(1+'7. INPUT O&amp;N UC'!$T478)*(1+'7. INPUT O&amp;N UC'!$U478)</f>
        <v>0</v>
      </c>
      <c r="BH307" s="297">
        <f>BH286*(1+'7. INPUT O&amp;N UC'!$T478)*(1+'7. INPUT O&amp;N UC'!$U478)</f>
        <v>0</v>
      </c>
      <c r="BI307" s="297">
        <f>BI286*(1+'7. INPUT O&amp;N UC'!$T478)*(1+'7. INPUT O&amp;N UC'!$U478)</f>
        <v>0</v>
      </c>
      <c r="BJ307" s="297">
        <f>BJ286*(1+'7. INPUT O&amp;N UC'!$T478)*(1+'7. INPUT O&amp;N UC'!$U478)</f>
        <v>0</v>
      </c>
      <c r="BK307" s="297">
        <f>BK286*(1+'7. INPUT O&amp;N UC'!$T478)*(1+'7. INPUT O&amp;N UC'!$U478)</f>
        <v>0</v>
      </c>
      <c r="BL307" s="297">
        <f>BL286*(1+'7. INPUT O&amp;N UC'!$T478)*(1+'7. INPUT O&amp;N UC'!$U478)</f>
        <v>0</v>
      </c>
      <c r="BM307" s="297">
        <f>BM286*(1+'7. INPUT O&amp;N UC'!$T478)*(1+'7. INPUT O&amp;N UC'!$U478)</f>
        <v>0</v>
      </c>
      <c r="BN307" s="297">
        <f>BN286*(1+'7. INPUT O&amp;N UC'!$T478)*(1+'7. INPUT O&amp;N UC'!$U478)</f>
        <v>0</v>
      </c>
      <c r="BO307" s="297">
        <f>BO286*(1+'7. INPUT O&amp;N UC'!$T478)*(1+'7. INPUT O&amp;N UC'!$U478)</f>
        <v>0</v>
      </c>
      <c r="BP307" s="297">
        <f>BP286*(1+'7. INPUT O&amp;N UC'!$T478)*(1+'7. INPUT O&amp;N UC'!$U478)</f>
        <v>0</v>
      </c>
      <c r="BQ307" s="297">
        <f>BQ286*(1+'7. INPUT O&amp;N UC'!$T478)*(1+'7. INPUT O&amp;N UC'!$U478)</f>
        <v>0</v>
      </c>
      <c r="BR307" s="297">
        <f>BR286*(1+'7. INPUT O&amp;N UC'!$T478)*(1+'7. INPUT O&amp;N UC'!$U478)</f>
        <v>0</v>
      </c>
      <c r="BS307" s="297">
        <f>BS286*(1+'7. INPUT O&amp;N UC'!$T478)*(1+'7. INPUT O&amp;N UC'!$U478)</f>
        <v>0</v>
      </c>
    </row>
    <row r="308" spans="2:71" s="80" customFormat="1" outlineLevel="2">
      <c r="B308" s="367" t="str">
        <f t="shared" si="249"/>
        <v>O&amp;N UC-7.6-Item #4</v>
      </c>
      <c r="C308" s="367" t="str">
        <f t="shared" si="249"/>
        <v>Reduction of the direct economic cost related to Violent Crime  - Aggravated assaults</v>
      </c>
      <c r="D308"/>
      <c r="E308" s="297">
        <f t="shared" si="235"/>
        <v>4144.1750000000002</v>
      </c>
      <c r="F308" s="297">
        <f t="shared" si="236"/>
        <v>979.99999999999989</v>
      </c>
      <c r="G308" s="297">
        <f t="shared" si="237"/>
        <v>1543.5</v>
      </c>
      <c r="H308" s="297">
        <f t="shared" si="238"/>
        <v>1620.6750000000002</v>
      </c>
      <c r="I308" s="297">
        <f t="shared" si="239"/>
        <v>0</v>
      </c>
      <c r="J308" s="297">
        <f t="shared" si="240"/>
        <v>0</v>
      </c>
      <c r="K308"/>
      <c r="L308" s="297">
        <f>L287*(1+'7. INPUT O&amp;N UC'!$T479)*(1+'7. INPUT O&amp;N UC'!$U479)</f>
        <v>0</v>
      </c>
      <c r="M308" s="297">
        <f>M287*(1+'7. INPUT O&amp;N UC'!$T479)*(1+'7. INPUT O&amp;N UC'!$U479)</f>
        <v>0</v>
      </c>
      <c r="N308" s="297">
        <f>N287*(1+'7. INPUT O&amp;N UC'!$T479)*(1+'7. INPUT O&amp;N UC'!$U479)</f>
        <v>0</v>
      </c>
      <c r="O308" s="297">
        <f>O287*(1+'7. INPUT O&amp;N UC'!$T479)*(1+'7. INPUT O&amp;N UC'!$U479)</f>
        <v>0</v>
      </c>
      <c r="P308" s="297">
        <f>P287*(1+'7. INPUT O&amp;N UC'!$T479)*(1+'7. INPUT O&amp;N UC'!$U479)</f>
        <v>122.49999999999999</v>
      </c>
      <c r="Q308" s="297">
        <f>Q287*(1+'7. INPUT O&amp;N UC'!$T479)*(1+'7. INPUT O&amp;N UC'!$U479)</f>
        <v>122.49999999999999</v>
      </c>
      <c r="R308" s="297">
        <f>R287*(1+'7. INPUT O&amp;N UC'!$T479)*(1+'7. INPUT O&amp;N UC'!$U479)</f>
        <v>122.49999999999999</v>
      </c>
      <c r="S308" s="297">
        <f>S287*(1+'7. INPUT O&amp;N UC'!$T479)*(1+'7. INPUT O&amp;N UC'!$U479)</f>
        <v>122.49999999999999</v>
      </c>
      <c r="T308" s="297">
        <f>T287*(1+'7. INPUT O&amp;N UC'!$T479)*(1+'7. INPUT O&amp;N UC'!$U479)</f>
        <v>122.49999999999999</v>
      </c>
      <c r="U308" s="297">
        <f>U287*(1+'7. INPUT O&amp;N UC'!$T479)*(1+'7. INPUT O&amp;N UC'!$U479)</f>
        <v>122.49999999999999</v>
      </c>
      <c r="V308" s="297">
        <f>V287*(1+'7. INPUT O&amp;N UC'!$T479)*(1+'7. INPUT O&amp;N UC'!$U479)</f>
        <v>122.49999999999999</v>
      </c>
      <c r="W308" s="297">
        <f>W287*(1+'7. INPUT O&amp;N UC'!$T479)*(1+'7. INPUT O&amp;N UC'!$U479)</f>
        <v>122.49999999999999</v>
      </c>
      <c r="X308" s="297">
        <f>X287*(1+'7. INPUT O&amp;N UC'!$T479)*(1+'7. INPUT O&amp;N UC'!$U479)</f>
        <v>128.625</v>
      </c>
      <c r="Y308" s="297">
        <f>Y287*(1+'7. INPUT O&amp;N UC'!$T479)*(1+'7. INPUT O&amp;N UC'!$U479)</f>
        <v>128.625</v>
      </c>
      <c r="Z308" s="297">
        <f>Z287*(1+'7. INPUT O&amp;N UC'!$T479)*(1+'7. INPUT O&amp;N UC'!$U479)</f>
        <v>128.625</v>
      </c>
      <c r="AA308" s="297">
        <f>AA287*(1+'7. INPUT O&amp;N UC'!$T479)*(1+'7. INPUT O&amp;N UC'!$U479)</f>
        <v>128.625</v>
      </c>
      <c r="AB308" s="297">
        <f>AB287*(1+'7. INPUT O&amp;N UC'!$T479)*(1+'7. INPUT O&amp;N UC'!$U479)</f>
        <v>128.625</v>
      </c>
      <c r="AC308" s="297">
        <f>AC287*(1+'7. INPUT O&amp;N UC'!$T479)*(1+'7. INPUT O&amp;N UC'!$U479)</f>
        <v>128.625</v>
      </c>
      <c r="AD308" s="297">
        <f>AD287*(1+'7. INPUT O&amp;N UC'!$T479)*(1+'7. INPUT O&amp;N UC'!$U479)</f>
        <v>128.625</v>
      </c>
      <c r="AE308" s="297">
        <f>AE287*(1+'7. INPUT O&amp;N UC'!$T479)*(1+'7. INPUT O&amp;N UC'!$U479)</f>
        <v>128.625</v>
      </c>
      <c r="AF308" s="297">
        <f>AF287*(1+'7. INPUT O&amp;N UC'!$T479)*(1+'7. INPUT O&amp;N UC'!$U479)</f>
        <v>128.625</v>
      </c>
      <c r="AG308" s="297">
        <f>AG287*(1+'7. INPUT O&amp;N UC'!$T479)*(1+'7. INPUT O&amp;N UC'!$U479)</f>
        <v>128.625</v>
      </c>
      <c r="AH308" s="297">
        <f>AH287*(1+'7. INPUT O&amp;N UC'!$T479)*(1+'7. INPUT O&amp;N UC'!$U479)</f>
        <v>128.625</v>
      </c>
      <c r="AI308" s="297">
        <f>AI287*(1+'7. INPUT O&amp;N UC'!$T479)*(1+'7. INPUT O&amp;N UC'!$U479)</f>
        <v>128.625</v>
      </c>
      <c r="AJ308" s="297">
        <f>AJ287*(1+'7. INPUT O&amp;N UC'!$T479)*(1+'7. INPUT O&amp;N UC'!$U479)</f>
        <v>135.05624999999998</v>
      </c>
      <c r="AK308" s="297">
        <f>AK287*(1+'7. INPUT O&amp;N UC'!$T479)*(1+'7. INPUT O&amp;N UC'!$U479)</f>
        <v>135.05624999999998</v>
      </c>
      <c r="AL308" s="297">
        <f>AL287*(1+'7. INPUT O&amp;N UC'!$T479)*(1+'7. INPUT O&amp;N UC'!$U479)</f>
        <v>135.05624999999998</v>
      </c>
      <c r="AM308" s="297">
        <f>AM287*(1+'7. INPUT O&amp;N UC'!$T479)*(1+'7. INPUT O&amp;N UC'!$U479)</f>
        <v>135.05624999999998</v>
      </c>
      <c r="AN308" s="297">
        <f>AN287*(1+'7. INPUT O&amp;N UC'!$T479)*(1+'7. INPUT O&amp;N UC'!$U479)</f>
        <v>135.05624999999998</v>
      </c>
      <c r="AO308" s="297">
        <f>AO287*(1+'7. INPUT O&amp;N UC'!$T479)*(1+'7. INPUT O&amp;N UC'!$U479)</f>
        <v>135.05624999999998</v>
      </c>
      <c r="AP308" s="297">
        <f>AP287*(1+'7. INPUT O&amp;N UC'!$T479)*(1+'7. INPUT O&amp;N UC'!$U479)</f>
        <v>135.05624999999998</v>
      </c>
      <c r="AQ308" s="297">
        <f>AQ287*(1+'7. INPUT O&amp;N UC'!$T479)*(1+'7. INPUT O&amp;N UC'!$U479)</f>
        <v>135.05624999999998</v>
      </c>
      <c r="AR308" s="297">
        <f>AR287*(1+'7. INPUT O&amp;N UC'!$T479)*(1+'7. INPUT O&amp;N UC'!$U479)</f>
        <v>135.05624999999998</v>
      </c>
      <c r="AS308" s="297">
        <f>AS287*(1+'7. INPUT O&amp;N UC'!$T479)*(1+'7. INPUT O&amp;N UC'!$U479)</f>
        <v>135.05624999999998</v>
      </c>
      <c r="AT308" s="297">
        <f>AT287*(1+'7. INPUT O&amp;N UC'!$T479)*(1+'7. INPUT O&amp;N UC'!$U479)</f>
        <v>135.05624999999998</v>
      </c>
      <c r="AU308" s="297">
        <f>AU287*(1+'7. INPUT O&amp;N UC'!$T479)*(1+'7. INPUT O&amp;N UC'!$U479)</f>
        <v>135.05624999999998</v>
      </c>
      <c r="AV308" s="297">
        <f>AV287*(1+'7. INPUT O&amp;N UC'!$T479)*(1+'7. INPUT O&amp;N UC'!$U479)</f>
        <v>0</v>
      </c>
      <c r="AW308" s="297">
        <f>AW287*(1+'7. INPUT O&amp;N UC'!$T479)*(1+'7. INPUT O&amp;N UC'!$U479)</f>
        <v>0</v>
      </c>
      <c r="AX308" s="297">
        <f>AX287*(1+'7. INPUT O&amp;N UC'!$T479)*(1+'7. INPUT O&amp;N UC'!$U479)</f>
        <v>0</v>
      </c>
      <c r="AY308" s="297">
        <f>AY287*(1+'7. INPUT O&amp;N UC'!$T479)*(1+'7. INPUT O&amp;N UC'!$U479)</f>
        <v>0</v>
      </c>
      <c r="AZ308" s="297">
        <f>AZ287*(1+'7. INPUT O&amp;N UC'!$T479)*(1+'7. INPUT O&amp;N UC'!$U479)</f>
        <v>0</v>
      </c>
      <c r="BA308" s="297">
        <f>BA287*(1+'7. INPUT O&amp;N UC'!$T479)*(1+'7. INPUT O&amp;N UC'!$U479)</f>
        <v>0</v>
      </c>
      <c r="BB308" s="297">
        <f>BB287*(1+'7. INPUT O&amp;N UC'!$T479)*(1+'7. INPUT O&amp;N UC'!$U479)</f>
        <v>0</v>
      </c>
      <c r="BC308" s="297">
        <f>BC287*(1+'7. INPUT O&amp;N UC'!$T479)*(1+'7. INPUT O&amp;N UC'!$U479)</f>
        <v>0</v>
      </c>
      <c r="BD308" s="297">
        <f>BD287*(1+'7. INPUT O&amp;N UC'!$T479)*(1+'7. INPUT O&amp;N UC'!$U479)</f>
        <v>0</v>
      </c>
      <c r="BE308" s="297">
        <f>BE287*(1+'7. INPUT O&amp;N UC'!$T479)*(1+'7. INPUT O&amp;N UC'!$U479)</f>
        <v>0</v>
      </c>
      <c r="BF308" s="297">
        <f>BF287*(1+'7. INPUT O&amp;N UC'!$T479)*(1+'7. INPUT O&amp;N UC'!$U479)</f>
        <v>0</v>
      </c>
      <c r="BG308" s="297">
        <f>BG287*(1+'7. INPUT O&amp;N UC'!$T479)*(1+'7. INPUT O&amp;N UC'!$U479)</f>
        <v>0</v>
      </c>
      <c r="BH308" s="297">
        <f>BH287*(1+'7. INPUT O&amp;N UC'!$T479)*(1+'7. INPUT O&amp;N UC'!$U479)</f>
        <v>0</v>
      </c>
      <c r="BI308" s="297">
        <f>BI287*(1+'7. INPUT O&amp;N UC'!$T479)*(1+'7. INPUT O&amp;N UC'!$U479)</f>
        <v>0</v>
      </c>
      <c r="BJ308" s="297">
        <f>BJ287*(1+'7. INPUT O&amp;N UC'!$T479)*(1+'7. INPUT O&amp;N UC'!$U479)</f>
        <v>0</v>
      </c>
      <c r="BK308" s="297">
        <f>BK287*(1+'7. INPUT O&amp;N UC'!$T479)*(1+'7. INPUT O&amp;N UC'!$U479)</f>
        <v>0</v>
      </c>
      <c r="BL308" s="297">
        <f>BL287*(1+'7. INPUT O&amp;N UC'!$T479)*(1+'7. INPUT O&amp;N UC'!$U479)</f>
        <v>0</v>
      </c>
      <c r="BM308" s="297">
        <f>BM287*(1+'7. INPUT O&amp;N UC'!$T479)*(1+'7. INPUT O&amp;N UC'!$U479)</f>
        <v>0</v>
      </c>
      <c r="BN308" s="297">
        <f>BN287*(1+'7. INPUT O&amp;N UC'!$T479)*(1+'7. INPUT O&amp;N UC'!$U479)</f>
        <v>0</v>
      </c>
      <c r="BO308" s="297">
        <f>BO287*(1+'7. INPUT O&amp;N UC'!$T479)*(1+'7. INPUT O&amp;N UC'!$U479)</f>
        <v>0</v>
      </c>
      <c r="BP308" s="297">
        <f>BP287*(1+'7. INPUT O&amp;N UC'!$T479)*(1+'7. INPUT O&amp;N UC'!$U479)</f>
        <v>0</v>
      </c>
      <c r="BQ308" s="297">
        <f>BQ287*(1+'7. INPUT O&amp;N UC'!$T479)*(1+'7. INPUT O&amp;N UC'!$U479)</f>
        <v>0</v>
      </c>
      <c r="BR308" s="297">
        <f>BR287*(1+'7. INPUT O&amp;N UC'!$T479)*(1+'7. INPUT O&amp;N UC'!$U479)</f>
        <v>0</v>
      </c>
      <c r="BS308" s="297">
        <f>BS287*(1+'7. INPUT O&amp;N UC'!$T479)*(1+'7. INPUT O&amp;N UC'!$U479)</f>
        <v>0</v>
      </c>
    </row>
    <row r="309" spans="2:71" s="80" customFormat="1" outlineLevel="2">
      <c r="B309" s="367" t="str">
        <f t="shared" si="249"/>
        <v>O&amp;N UC-7.6-Item #5</v>
      </c>
      <c r="C309" s="367">
        <f t="shared" si="249"/>
        <v>0</v>
      </c>
      <c r="D309"/>
      <c r="E309" s="297">
        <f t="shared" si="235"/>
        <v>0</v>
      </c>
      <c r="F309" s="297">
        <f t="shared" si="236"/>
        <v>0</v>
      </c>
      <c r="G309" s="297">
        <f t="shared" si="237"/>
        <v>0</v>
      </c>
      <c r="H309" s="297">
        <f t="shared" si="238"/>
        <v>0</v>
      </c>
      <c r="I309" s="297">
        <f t="shared" si="239"/>
        <v>0</v>
      </c>
      <c r="J309" s="297">
        <f t="shared" si="240"/>
        <v>0</v>
      </c>
      <c r="K309"/>
      <c r="L309" s="297">
        <f>L288*(1+'7. INPUT O&amp;N UC'!$T480)*(1+'7. INPUT O&amp;N UC'!$U480)</f>
        <v>0</v>
      </c>
      <c r="M309" s="297">
        <f>M288*(1+'7. INPUT O&amp;N UC'!$T480)*(1+'7. INPUT O&amp;N UC'!$U480)</f>
        <v>0</v>
      </c>
      <c r="N309" s="297">
        <f>N288*(1+'7. INPUT O&amp;N UC'!$T480)*(1+'7. INPUT O&amp;N UC'!$U480)</f>
        <v>0</v>
      </c>
      <c r="O309" s="297">
        <f>O288*(1+'7. INPUT O&amp;N UC'!$T480)*(1+'7. INPUT O&amp;N UC'!$U480)</f>
        <v>0</v>
      </c>
      <c r="P309" s="297">
        <f>P288*(1+'7. INPUT O&amp;N UC'!$T480)*(1+'7. INPUT O&amp;N UC'!$U480)</f>
        <v>0</v>
      </c>
      <c r="Q309" s="297">
        <f>Q288*(1+'7. INPUT O&amp;N UC'!$T480)*(1+'7. INPUT O&amp;N UC'!$U480)</f>
        <v>0</v>
      </c>
      <c r="R309" s="297">
        <f>R288*(1+'7. INPUT O&amp;N UC'!$T480)*(1+'7. INPUT O&amp;N UC'!$U480)</f>
        <v>0</v>
      </c>
      <c r="S309" s="297">
        <f>S288*(1+'7. INPUT O&amp;N UC'!$T480)*(1+'7. INPUT O&amp;N UC'!$U480)</f>
        <v>0</v>
      </c>
      <c r="T309" s="297">
        <f>T288*(1+'7. INPUT O&amp;N UC'!$T480)*(1+'7. INPUT O&amp;N UC'!$U480)</f>
        <v>0</v>
      </c>
      <c r="U309" s="297">
        <f>U288*(1+'7. INPUT O&amp;N UC'!$T480)*(1+'7. INPUT O&amp;N UC'!$U480)</f>
        <v>0</v>
      </c>
      <c r="V309" s="297">
        <f>V288*(1+'7. INPUT O&amp;N UC'!$T480)*(1+'7. INPUT O&amp;N UC'!$U480)</f>
        <v>0</v>
      </c>
      <c r="W309" s="297">
        <f>W288*(1+'7. INPUT O&amp;N UC'!$T480)*(1+'7. INPUT O&amp;N UC'!$U480)</f>
        <v>0</v>
      </c>
      <c r="X309" s="297">
        <f>X288*(1+'7. INPUT O&amp;N UC'!$T480)*(1+'7. INPUT O&amp;N UC'!$U480)</f>
        <v>0</v>
      </c>
      <c r="Y309" s="297">
        <f>Y288*(1+'7. INPUT O&amp;N UC'!$T480)*(1+'7. INPUT O&amp;N UC'!$U480)</f>
        <v>0</v>
      </c>
      <c r="Z309" s="297">
        <f>Z288*(1+'7. INPUT O&amp;N UC'!$T480)*(1+'7. INPUT O&amp;N UC'!$U480)</f>
        <v>0</v>
      </c>
      <c r="AA309" s="297">
        <f>AA288*(1+'7. INPUT O&amp;N UC'!$T480)*(1+'7. INPUT O&amp;N UC'!$U480)</f>
        <v>0</v>
      </c>
      <c r="AB309" s="297">
        <f>AB288*(1+'7. INPUT O&amp;N UC'!$T480)*(1+'7. INPUT O&amp;N UC'!$U480)</f>
        <v>0</v>
      </c>
      <c r="AC309" s="297">
        <f>AC288*(1+'7. INPUT O&amp;N UC'!$T480)*(1+'7. INPUT O&amp;N UC'!$U480)</f>
        <v>0</v>
      </c>
      <c r="AD309" s="297">
        <f>AD288*(1+'7. INPUT O&amp;N UC'!$T480)*(1+'7. INPUT O&amp;N UC'!$U480)</f>
        <v>0</v>
      </c>
      <c r="AE309" s="297">
        <f>AE288*(1+'7. INPUT O&amp;N UC'!$T480)*(1+'7. INPUT O&amp;N UC'!$U480)</f>
        <v>0</v>
      </c>
      <c r="AF309" s="297">
        <f>AF288*(1+'7. INPUT O&amp;N UC'!$T480)*(1+'7. INPUT O&amp;N UC'!$U480)</f>
        <v>0</v>
      </c>
      <c r="AG309" s="297">
        <f>AG288*(1+'7. INPUT O&amp;N UC'!$T480)*(1+'7. INPUT O&amp;N UC'!$U480)</f>
        <v>0</v>
      </c>
      <c r="AH309" s="297">
        <f>AH288*(1+'7. INPUT O&amp;N UC'!$T480)*(1+'7. INPUT O&amp;N UC'!$U480)</f>
        <v>0</v>
      </c>
      <c r="AI309" s="297">
        <f>AI288*(1+'7. INPUT O&amp;N UC'!$T480)*(1+'7. INPUT O&amp;N UC'!$U480)</f>
        <v>0</v>
      </c>
      <c r="AJ309" s="297">
        <f>AJ288*(1+'7. INPUT O&amp;N UC'!$T480)*(1+'7. INPUT O&amp;N UC'!$U480)</f>
        <v>0</v>
      </c>
      <c r="AK309" s="297">
        <f>AK288*(1+'7. INPUT O&amp;N UC'!$T480)*(1+'7. INPUT O&amp;N UC'!$U480)</f>
        <v>0</v>
      </c>
      <c r="AL309" s="297">
        <f>AL288*(1+'7. INPUT O&amp;N UC'!$T480)*(1+'7. INPUT O&amp;N UC'!$U480)</f>
        <v>0</v>
      </c>
      <c r="AM309" s="297">
        <f>AM288*(1+'7. INPUT O&amp;N UC'!$T480)*(1+'7. INPUT O&amp;N UC'!$U480)</f>
        <v>0</v>
      </c>
      <c r="AN309" s="297">
        <f>AN288*(1+'7. INPUT O&amp;N UC'!$T480)*(1+'7. INPUT O&amp;N UC'!$U480)</f>
        <v>0</v>
      </c>
      <c r="AO309" s="297">
        <f>AO288*(1+'7. INPUT O&amp;N UC'!$T480)*(1+'7. INPUT O&amp;N UC'!$U480)</f>
        <v>0</v>
      </c>
      <c r="AP309" s="297">
        <f>AP288*(1+'7. INPUT O&amp;N UC'!$T480)*(1+'7. INPUT O&amp;N UC'!$U480)</f>
        <v>0</v>
      </c>
      <c r="AQ309" s="297">
        <f>AQ288*(1+'7. INPUT O&amp;N UC'!$T480)*(1+'7. INPUT O&amp;N UC'!$U480)</f>
        <v>0</v>
      </c>
      <c r="AR309" s="297">
        <f>AR288*(1+'7. INPUT O&amp;N UC'!$T480)*(1+'7. INPUT O&amp;N UC'!$U480)</f>
        <v>0</v>
      </c>
      <c r="AS309" s="297">
        <f>AS288*(1+'7. INPUT O&amp;N UC'!$T480)*(1+'7. INPUT O&amp;N UC'!$U480)</f>
        <v>0</v>
      </c>
      <c r="AT309" s="297">
        <f>AT288*(1+'7. INPUT O&amp;N UC'!$T480)*(1+'7. INPUT O&amp;N UC'!$U480)</f>
        <v>0</v>
      </c>
      <c r="AU309" s="297">
        <f>AU288*(1+'7. INPUT O&amp;N UC'!$T480)*(1+'7. INPUT O&amp;N UC'!$U480)</f>
        <v>0</v>
      </c>
      <c r="AV309" s="297">
        <f>AV288*(1+'7. INPUT O&amp;N UC'!$T480)*(1+'7. INPUT O&amp;N UC'!$U480)</f>
        <v>0</v>
      </c>
      <c r="AW309" s="297">
        <f>AW288*(1+'7. INPUT O&amp;N UC'!$T480)*(1+'7. INPUT O&amp;N UC'!$U480)</f>
        <v>0</v>
      </c>
      <c r="AX309" s="297">
        <f>AX288*(1+'7. INPUT O&amp;N UC'!$T480)*(1+'7. INPUT O&amp;N UC'!$U480)</f>
        <v>0</v>
      </c>
      <c r="AY309" s="297">
        <f>AY288*(1+'7. INPUT O&amp;N UC'!$T480)*(1+'7. INPUT O&amp;N UC'!$U480)</f>
        <v>0</v>
      </c>
      <c r="AZ309" s="297">
        <f>AZ288*(1+'7. INPUT O&amp;N UC'!$T480)*(1+'7. INPUT O&amp;N UC'!$U480)</f>
        <v>0</v>
      </c>
      <c r="BA309" s="297">
        <f>BA288*(1+'7. INPUT O&amp;N UC'!$T480)*(1+'7. INPUT O&amp;N UC'!$U480)</f>
        <v>0</v>
      </c>
      <c r="BB309" s="297">
        <f>BB288*(1+'7. INPUT O&amp;N UC'!$T480)*(1+'7. INPUT O&amp;N UC'!$U480)</f>
        <v>0</v>
      </c>
      <c r="BC309" s="297">
        <f>BC288*(1+'7. INPUT O&amp;N UC'!$T480)*(1+'7. INPUT O&amp;N UC'!$U480)</f>
        <v>0</v>
      </c>
      <c r="BD309" s="297">
        <f>BD288*(1+'7. INPUT O&amp;N UC'!$T480)*(1+'7. INPUT O&amp;N UC'!$U480)</f>
        <v>0</v>
      </c>
      <c r="BE309" s="297">
        <f>BE288*(1+'7. INPUT O&amp;N UC'!$T480)*(1+'7. INPUT O&amp;N UC'!$U480)</f>
        <v>0</v>
      </c>
      <c r="BF309" s="297">
        <f>BF288*(1+'7. INPUT O&amp;N UC'!$T480)*(1+'7. INPUT O&amp;N UC'!$U480)</f>
        <v>0</v>
      </c>
      <c r="BG309" s="297">
        <f>BG288*(1+'7. INPUT O&amp;N UC'!$T480)*(1+'7. INPUT O&amp;N UC'!$U480)</f>
        <v>0</v>
      </c>
      <c r="BH309" s="297">
        <f>BH288*(1+'7. INPUT O&amp;N UC'!$T480)*(1+'7. INPUT O&amp;N UC'!$U480)</f>
        <v>0</v>
      </c>
      <c r="BI309" s="297">
        <f>BI288*(1+'7. INPUT O&amp;N UC'!$T480)*(1+'7. INPUT O&amp;N UC'!$U480)</f>
        <v>0</v>
      </c>
      <c r="BJ309" s="297">
        <f>BJ288*(1+'7. INPUT O&amp;N UC'!$T480)*(1+'7. INPUT O&amp;N UC'!$U480)</f>
        <v>0</v>
      </c>
      <c r="BK309" s="297">
        <f>BK288*(1+'7. INPUT O&amp;N UC'!$T480)*(1+'7. INPUT O&amp;N UC'!$U480)</f>
        <v>0</v>
      </c>
      <c r="BL309" s="297">
        <f>BL288*(1+'7. INPUT O&amp;N UC'!$T480)*(1+'7. INPUT O&amp;N UC'!$U480)</f>
        <v>0</v>
      </c>
      <c r="BM309" s="297">
        <f>BM288*(1+'7. INPUT O&amp;N UC'!$T480)*(1+'7. INPUT O&amp;N UC'!$U480)</f>
        <v>0</v>
      </c>
      <c r="BN309" s="297">
        <f>BN288*(1+'7. INPUT O&amp;N UC'!$T480)*(1+'7. INPUT O&amp;N UC'!$U480)</f>
        <v>0</v>
      </c>
      <c r="BO309" s="297">
        <f>BO288*(1+'7. INPUT O&amp;N UC'!$T480)*(1+'7. INPUT O&amp;N UC'!$U480)</f>
        <v>0</v>
      </c>
      <c r="BP309" s="297">
        <f>BP288*(1+'7. INPUT O&amp;N UC'!$T480)*(1+'7. INPUT O&amp;N UC'!$U480)</f>
        <v>0</v>
      </c>
      <c r="BQ309" s="297">
        <f>BQ288*(1+'7. INPUT O&amp;N UC'!$T480)*(1+'7. INPUT O&amp;N UC'!$U480)</f>
        <v>0</v>
      </c>
      <c r="BR309" s="297">
        <f>BR288*(1+'7. INPUT O&amp;N UC'!$T480)*(1+'7. INPUT O&amp;N UC'!$U480)</f>
        <v>0</v>
      </c>
      <c r="BS309" s="297">
        <f>BS288*(1+'7. INPUT O&amp;N UC'!$T480)*(1+'7. INPUT O&amp;N UC'!$U480)</f>
        <v>0</v>
      </c>
    </row>
    <row r="310" spans="2:71" s="80" customFormat="1" outlineLevel="2">
      <c r="B310" s="367" t="str">
        <f t="shared" si="249"/>
        <v>O&amp;N UC-7.6-Item #6</v>
      </c>
      <c r="C310" s="367">
        <f t="shared" si="249"/>
        <v>0</v>
      </c>
      <c r="D310"/>
      <c r="E310" s="297">
        <f t="shared" si="235"/>
        <v>0</v>
      </c>
      <c r="F310" s="297">
        <f t="shared" si="236"/>
        <v>0</v>
      </c>
      <c r="G310" s="297">
        <f t="shared" si="237"/>
        <v>0</v>
      </c>
      <c r="H310" s="297">
        <f t="shared" si="238"/>
        <v>0</v>
      </c>
      <c r="I310" s="297">
        <f t="shared" si="239"/>
        <v>0</v>
      </c>
      <c r="J310" s="297">
        <f t="shared" si="240"/>
        <v>0</v>
      </c>
      <c r="K310"/>
      <c r="L310" s="297">
        <f>L289*(1+'7. INPUT O&amp;N UC'!$T481)*(1+'7. INPUT O&amp;N UC'!$U481)</f>
        <v>0</v>
      </c>
      <c r="M310" s="297">
        <f>M289*(1+'7. INPUT O&amp;N UC'!$T481)*(1+'7. INPUT O&amp;N UC'!$U481)</f>
        <v>0</v>
      </c>
      <c r="N310" s="297">
        <f>N289*(1+'7. INPUT O&amp;N UC'!$T481)*(1+'7. INPUT O&amp;N UC'!$U481)</f>
        <v>0</v>
      </c>
      <c r="O310" s="297">
        <f>O289*(1+'7. INPUT O&amp;N UC'!$T481)*(1+'7. INPUT O&amp;N UC'!$U481)</f>
        <v>0</v>
      </c>
      <c r="P310" s="297">
        <f>P289*(1+'7. INPUT O&amp;N UC'!$T481)*(1+'7. INPUT O&amp;N UC'!$U481)</f>
        <v>0</v>
      </c>
      <c r="Q310" s="297">
        <f>Q289*(1+'7. INPUT O&amp;N UC'!$T481)*(1+'7. INPUT O&amp;N UC'!$U481)</f>
        <v>0</v>
      </c>
      <c r="R310" s="297">
        <f>R289*(1+'7. INPUT O&amp;N UC'!$T481)*(1+'7. INPUT O&amp;N UC'!$U481)</f>
        <v>0</v>
      </c>
      <c r="S310" s="297">
        <f>S289*(1+'7. INPUT O&amp;N UC'!$T481)*(1+'7. INPUT O&amp;N UC'!$U481)</f>
        <v>0</v>
      </c>
      <c r="T310" s="297">
        <f>T289*(1+'7. INPUT O&amp;N UC'!$T481)*(1+'7. INPUT O&amp;N UC'!$U481)</f>
        <v>0</v>
      </c>
      <c r="U310" s="297">
        <f>U289*(1+'7. INPUT O&amp;N UC'!$T481)*(1+'7. INPUT O&amp;N UC'!$U481)</f>
        <v>0</v>
      </c>
      <c r="V310" s="297">
        <f>V289*(1+'7. INPUT O&amp;N UC'!$T481)*(1+'7. INPUT O&amp;N UC'!$U481)</f>
        <v>0</v>
      </c>
      <c r="W310" s="297">
        <f>W289*(1+'7. INPUT O&amp;N UC'!$T481)*(1+'7. INPUT O&amp;N UC'!$U481)</f>
        <v>0</v>
      </c>
      <c r="X310" s="297">
        <f>X289*(1+'7. INPUT O&amp;N UC'!$T481)*(1+'7. INPUT O&amp;N UC'!$U481)</f>
        <v>0</v>
      </c>
      <c r="Y310" s="297">
        <f>Y289*(1+'7. INPUT O&amp;N UC'!$T481)*(1+'7. INPUT O&amp;N UC'!$U481)</f>
        <v>0</v>
      </c>
      <c r="Z310" s="297">
        <f>Z289*(1+'7. INPUT O&amp;N UC'!$T481)*(1+'7. INPUT O&amp;N UC'!$U481)</f>
        <v>0</v>
      </c>
      <c r="AA310" s="297">
        <f>AA289*(1+'7. INPUT O&amp;N UC'!$T481)*(1+'7. INPUT O&amp;N UC'!$U481)</f>
        <v>0</v>
      </c>
      <c r="AB310" s="297">
        <f>AB289*(1+'7. INPUT O&amp;N UC'!$T481)*(1+'7. INPUT O&amp;N UC'!$U481)</f>
        <v>0</v>
      </c>
      <c r="AC310" s="297">
        <f>AC289*(1+'7. INPUT O&amp;N UC'!$T481)*(1+'7. INPUT O&amp;N UC'!$U481)</f>
        <v>0</v>
      </c>
      <c r="AD310" s="297">
        <f>AD289*(1+'7. INPUT O&amp;N UC'!$T481)*(1+'7. INPUT O&amp;N UC'!$U481)</f>
        <v>0</v>
      </c>
      <c r="AE310" s="297">
        <f>AE289*(1+'7. INPUT O&amp;N UC'!$T481)*(1+'7. INPUT O&amp;N UC'!$U481)</f>
        <v>0</v>
      </c>
      <c r="AF310" s="297">
        <f>AF289*(1+'7. INPUT O&amp;N UC'!$T481)*(1+'7. INPUT O&amp;N UC'!$U481)</f>
        <v>0</v>
      </c>
      <c r="AG310" s="297">
        <f>AG289*(1+'7. INPUT O&amp;N UC'!$T481)*(1+'7. INPUT O&amp;N UC'!$U481)</f>
        <v>0</v>
      </c>
      <c r="AH310" s="297">
        <f>AH289*(1+'7. INPUT O&amp;N UC'!$T481)*(1+'7. INPUT O&amp;N UC'!$U481)</f>
        <v>0</v>
      </c>
      <c r="AI310" s="297">
        <f>AI289*(1+'7. INPUT O&amp;N UC'!$T481)*(1+'7. INPUT O&amp;N UC'!$U481)</f>
        <v>0</v>
      </c>
      <c r="AJ310" s="297">
        <f>AJ289*(1+'7. INPUT O&amp;N UC'!$T481)*(1+'7. INPUT O&amp;N UC'!$U481)</f>
        <v>0</v>
      </c>
      <c r="AK310" s="297">
        <f>AK289*(1+'7. INPUT O&amp;N UC'!$T481)*(1+'7. INPUT O&amp;N UC'!$U481)</f>
        <v>0</v>
      </c>
      <c r="AL310" s="297">
        <f>AL289*(1+'7. INPUT O&amp;N UC'!$T481)*(1+'7. INPUT O&amp;N UC'!$U481)</f>
        <v>0</v>
      </c>
      <c r="AM310" s="297">
        <f>AM289*(1+'7. INPUT O&amp;N UC'!$T481)*(1+'7. INPUT O&amp;N UC'!$U481)</f>
        <v>0</v>
      </c>
      <c r="AN310" s="297">
        <f>AN289*(1+'7. INPUT O&amp;N UC'!$T481)*(1+'7. INPUT O&amp;N UC'!$U481)</f>
        <v>0</v>
      </c>
      <c r="AO310" s="297">
        <f>AO289*(1+'7. INPUT O&amp;N UC'!$T481)*(1+'7. INPUT O&amp;N UC'!$U481)</f>
        <v>0</v>
      </c>
      <c r="AP310" s="297">
        <f>AP289*(1+'7. INPUT O&amp;N UC'!$T481)*(1+'7. INPUT O&amp;N UC'!$U481)</f>
        <v>0</v>
      </c>
      <c r="AQ310" s="297">
        <f>AQ289*(1+'7. INPUT O&amp;N UC'!$T481)*(1+'7. INPUT O&amp;N UC'!$U481)</f>
        <v>0</v>
      </c>
      <c r="AR310" s="297">
        <f>AR289*(1+'7. INPUT O&amp;N UC'!$T481)*(1+'7. INPUT O&amp;N UC'!$U481)</f>
        <v>0</v>
      </c>
      <c r="AS310" s="297">
        <f>AS289*(1+'7. INPUT O&amp;N UC'!$T481)*(1+'7. INPUT O&amp;N UC'!$U481)</f>
        <v>0</v>
      </c>
      <c r="AT310" s="297">
        <f>AT289*(1+'7. INPUT O&amp;N UC'!$T481)*(1+'7. INPUT O&amp;N UC'!$U481)</f>
        <v>0</v>
      </c>
      <c r="AU310" s="297">
        <f>AU289*(1+'7. INPUT O&amp;N UC'!$T481)*(1+'7. INPUT O&amp;N UC'!$U481)</f>
        <v>0</v>
      </c>
      <c r="AV310" s="297">
        <f>AV289*(1+'7. INPUT O&amp;N UC'!$T481)*(1+'7. INPUT O&amp;N UC'!$U481)</f>
        <v>0</v>
      </c>
      <c r="AW310" s="297">
        <f>AW289*(1+'7. INPUT O&amp;N UC'!$T481)*(1+'7. INPUT O&amp;N UC'!$U481)</f>
        <v>0</v>
      </c>
      <c r="AX310" s="297">
        <f>AX289*(1+'7. INPUT O&amp;N UC'!$T481)*(1+'7. INPUT O&amp;N UC'!$U481)</f>
        <v>0</v>
      </c>
      <c r="AY310" s="297">
        <f>AY289*(1+'7. INPUT O&amp;N UC'!$T481)*(1+'7. INPUT O&amp;N UC'!$U481)</f>
        <v>0</v>
      </c>
      <c r="AZ310" s="297">
        <f>AZ289*(1+'7. INPUT O&amp;N UC'!$T481)*(1+'7. INPUT O&amp;N UC'!$U481)</f>
        <v>0</v>
      </c>
      <c r="BA310" s="297">
        <f>BA289*(1+'7. INPUT O&amp;N UC'!$T481)*(1+'7. INPUT O&amp;N UC'!$U481)</f>
        <v>0</v>
      </c>
      <c r="BB310" s="297">
        <f>BB289*(1+'7. INPUT O&amp;N UC'!$T481)*(1+'7. INPUT O&amp;N UC'!$U481)</f>
        <v>0</v>
      </c>
      <c r="BC310" s="297">
        <f>BC289*(1+'7. INPUT O&amp;N UC'!$T481)*(1+'7. INPUT O&amp;N UC'!$U481)</f>
        <v>0</v>
      </c>
      <c r="BD310" s="297">
        <f>BD289*(1+'7. INPUT O&amp;N UC'!$T481)*(1+'7. INPUT O&amp;N UC'!$U481)</f>
        <v>0</v>
      </c>
      <c r="BE310" s="297">
        <f>BE289*(1+'7. INPUT O&amp;N UC'!$T481)*(1+'7. INPUT O&amp;N UC'!$U481)</f>
        <v>0</v>
      </c>
      <c r="BF310" s="297">
        <f>BF289*(1+'7. INPUT O&amp;N UC'!$T481)*(1+'7. INPUT O&amp;N UC'!$U481)</f>
        <v>0</v>
      </c>
      <c r="BG310" s="297">
        <f>BG289*(1+'7. INPUT O&amp;N UC'!$T481)*(1+'7. INPUT O&amp;N UC'!$U481)</f>
        <v>0</v>
      </c>
      <c r="BH310" s="297">
        <f>BH289*(1+'7. INPUT O&amp;N UC'!$T481)*(1+'7. INPUT O&amp;N UC'!$U481)</f>
        <v>0</v>
      </c>
      <c r="BI310" s="297">
        <f>BI289*(1+'7. INPUT O&amp;N UC'!$T481)*(1+'7. INPUT O&amp;N UC'!$U481)</f>
        <v>0</v>
      </c>
      <c r="BJ310" s="297">
        <f>BJ289*(1+'7. INPUT O&amp;N UC'!$T481)*(1+'7. INPUT O&amp;N UC'!$U481)</f>
        <v>0</v>
      </c>
      <c r="BK310" s="297">
        <f>BK289*(1+'7. INPUT O&amp;N UC'!$T481)*(1+'7. INPUT O&amp;N UC'!$U481)</f>
        <v>0</v>
      </c>
      <c r="BL310" s="297">
        <f>BL289*(1+'7. INPUT O&amp;N UC'!$T481)*(1+'7. INPUT O&amp;N UC'!$U481)</f>
        <v>0</v>
      </c>
      <c r="BM310" s="297">
        <f>BM289*(1+'7. INPUT O&amp;N UC'!$T481)*(1+'7. INPUT O&amp;N UC'!$U481)</f>
        <v>0</v>
      </c>
      <c r="BN310" s="297">
        <f>BN289*(1+'7. INPUT O&amp;N UC'!$T481)*(1+'7. INPUT O&amp;N UC'!$U481)</f>
        <v>0</v>
      </c>
      <c r="BO310" s="297">
        <f>BO289*(1+'7. INPUT O&amp;N UC'!$T481)*(1+'7. INPUT O&amp;N UC'!$U481)</f>
        <v>0</v>
      </c>
      <c r="BP310" s="297">
        <f>BP289*(1+'7. INPUT O&amp;N UC'!$T481)*(1+'7. INPUT O&amp;N UC'!$U481)</f>
        <v>0</v>
      </c>
      <c r="BQ310" s="297">
        <f>BQ289*(1+'7. INPUT O&amp;N UC'!$T481)*(1+'7. INPUT O&amp;N UC'!$U481)</f>
        <v>0</v>
      </c>
      <c r="BR310" s="297">
        <f>BR289*(1+'7. INPUT O&amp;N UC'!$T481)*(1+'7. INPUT O&amp;N UC'!$U481)</f>
        <v>0</v>
      </c>
      <c r="BS310" s="297">
        <f>BS289*(1+'7. INPUT O&amp;N UC'!$T481)*(1+'7. INPUT O&amp;N UC'!$U481)</f>
        <v>0</v>
      </c>
    </row>
    <row r="311" spans="2:71" s="80" customFormat="1" outlineLevel="2">
      <c r="B311" s="367" t="str">
        <f t="shared" si="249"/>
        <v>O&amp;N UC-7.6-Item #7</v>
      </c>
      <c r="C311" s="367">
        <f t="shared" si="249"/>
        <v>0</v>
      </c>
      <c r="D311"/>
      <c r="E311" s="297">
        <f t="shared" si="235"/>
        <v>0</v>
      </c>
      <c r="F311" s="297">
        <f t="shared" si="236"/>
        <v>0</v>
      </c>
      <c r="G311" s="297">
        <f t="shared" si="237"/>
        <v>0</v>
      </c>
      <c r="H311" s="297">
        <f t="shared" si="238"/>
        <v>0</v>
      </c>
      <c r="I311" s="297">
        <f t="shared" si="239"/>
        <v>0</v>
      </c>
      <c r="J311" s="297">
        <f t="shared" si="240"/>
        <v>0</v>
      </c>
      <c r="K311"/>
      <c r="L311" s="297">
        <f>L290*(1+'7. INPUT O&amp;N UC'!$T482)*(1+'7. INPUT O&amp;N UC'!$U482)</f>
        <v>0</v>
      </c>
      <c r="M311" s="297">
        <f>M290*(1+'7. INPUT O&amp;N UC'!$T482)*(1+'7. INPUT O&amp;N UC'!$U482)</f>
        <v>0</v>
      </c>
      <c r="N311" s="297">
        <f>N290*(1+'7. INPUT O&amp;N UC'!$T482)*(1+'7. INPUT O&amp;N UC'!$U482)</f>
        <v>0</v>
      </c>
      <c r="O311" s="297">
        <f>O290*(1+'7. INPUT O&amp;N UC'!$T482)*(1+'7. INPUT O&amp;N UC'!$U482)</f>
        <v>0</v>
      </c>
      <c r="P311" s="297">
        <f>P290*(1+'7. INPUT O&amp;N UC'!$T482)*(1+'7. INPUT O&amp;N UC'!$U482)</f>
        <v>0</v>
      </c>
      <c r="Q311" s="297">
        <f>Q290*(1+'7. INPUT O&amp;N UC'!$T482)*(1+'7. INPUT O&amp;N UC'!$U482)</f>
        <v>0</v>
      </c>
      <c r="R311" s="297">
        <f>R290*(1+'7. INPUT O&amp;N UC'!$T482)*(1+'7. INPUT O&amp;N UC'!$U482)</f>
        <v>0</v>
      </c>
      <c r="S311" s="297">
        <f>S290*(1+'7. INPUT O&amp;N UC'!$T482)*(1+'7. INPUT O&amp;N UC'!$U482)</f>
        <v>0</v>
      </c>
      <c r="T311" s="297">
        <f>T290*(1+'7. INPUT O&amp;N UC'!$T482)*(1+'7. INPUT O&amp;N UC'!$U482)</f>
        <v>0</v>
      </c>
      <c r="U311" s="297">
        <f>U290*(1+'7. INPUT O&amp;N UC'!$T482)*(1+'7. INPUT O&amp;N UC'!$U482)</f>
        <v>0</v>
      </c>
      <c r="V311" s="297">
        <f>V290*(1+'7. INPUT O&amp;N UC'!$T482)*(1+'7. INPUT O&amp;N UC'!$U482)</f>
        <v>0</v>
      </c>
      <c r="W311" s="297">
        <f>W290*(1+'7. INPUT O&amp;N UC'!$T482)*(1+'7. INPUT O&amp;N UC'!$U482)</f>
        <v>0</v>
      </c>
      <c r="X311" s="297">
        <f>X290*(1+'7. INPUT O&amp;N UC'!$T482)*(1+'7. INPUT O&amp;N UC'!$U482)</f>
        <v>0</v>
      </c>
      <c r="Y311" s="297">
        <f>Y290*(1+'7. INPUT O&amp;N UC'!$T482)*(1+'7. INPUT O&amp;N UC'!$U482)</f>
        <v>0</v>
      </c>
      <c r="Z311" s="297">
        <f>Z290*(1+'7. INPUT O&amp;N UC'!$T482)*(1+'7. INPUT O&amp;N UC'!$U482)</f>
        <v>0</v>
      </c>
      <c r="AA311" s="297">
        <f>AA290*(1+'7. INPUT O&amp;N UC'!$T482)*(1+'7. INPUT O&amp;N UC'!$U482)</f>
        <v>0</v>
      </c>
      <c r="AB311" s="297">
        <f>AB290*(1+'7. INPUT O&amp;N UC'!$T482)*(1+'7. INPUT O&amp;N UC'!$U482)</f>
        <v>0</v>
      </c>
      <c r="AC311" s="297">
        <f>AC290*(1+'7. INPUT O&amp;N UC'!$T482)*(1+'7. INPUT O&amp;N UC'!$U482)</f>
        <v>0</v>
      </c>
      <c r="AD311" s="297">
        <f>AD290*(1+'7. INPUT O&amp;N UC'!$T482)*(1+'7. INPUT O&amp;N UC'!$U482)</f>
        <v>0</v>
      </c>
      <c r="AE311" s="297">
        <f>AE290*(1+'7. INPUT O&amp;N UC'!$T482)*(1+'7. INPUT O&amp;N UC'!$U482)</f>
        <v>0</v>
      </c>
      <c r="AF311" s="297">
        <f>AF290*(1+'7. INPUT O&amp;N UC'!$T482)*(1+'7. INPUT O&amp;N UC'!$U482)</f>
        <v>0</v>
      </c>
      <c r="AG311" s="297">
        <f>AG290*(1+'7. INPUT O&amp;N UC'!$T482)*(1+'7. INPUT O&amp;N UC'!$U482)</f>
        <v>0</v>
      </c>
      <c r="AH311" s="297">
        <f>AH290*(1+'7. INPUT O&amp;N UC'!$T482)*(1+'7. INPUT O&amp;N UC'!$U482)</f>
        <v>0</v>
      </c>
      <c r="AI311" s="297">
        <f>AI290*(1+'7. INPUT O&amp;N UC'!$T482)*(1+'7. INPUT O&amp;N UC'!$U482)</f>
        <v>0</v>
      </c>
      <c r="AJ311" s="297">
        <f>AJ290*(1+'7. INPUT O&amp;N UC'!$T482)*(1+'7. INPUT O&amp;N UC'!$U482)</f>
        <v>0</v>
      </c>
      <c r="AK311" s="297">
        <f>AK290*(1+'7. INPUT O&amp;N UC'!$T482)*(1+'7. INPUT O&amp;N UC'!$U482)</f>
        <v>0</v>
      </c>
      <c r="AL311" s="297">
        <f>AL290*(1+'7. INPUT O&amp;N UC'!$T482)*(1+'7. INPUT O&amp;N UC'!$U482)</f>
        <v>0</v>
      </c>
      <c r="AM311" s="297">
        <f>AM290*(1+'7. INPUT O&amp;N UC'!$T482)*(1+'7. INPUT O&amp;N UC'!$U482)</f>
        <v>0</v>
      </c>
      <c r="AN311" s="297">
        <f>AN290*(1+'7. INPUT O&amp;N UC'!$T482)*(1+'7. INPUT O&amp;N UC'!$U482)</f>
        <v>0</v>
      </c>
      <c r="AO311" s="297">
        <f>AO290*(1+'7. INPUT O&amp;N UC'!$T482)*(1+'7. INPUT O&amp;N UC'!$U482)</f>
        <v>0</v>
      </c>
      <c r="AP311" s="297">
        <f>AP290*(1+'7. INPUT O&amp;N UC'!$T482)*(1+'7. INPUT O&amp;N UC'!$U482)</f>
        <v>0</v>
      </c>
      <c r="AQ311" s="297">
        <f>AQ290*(1+'7. INPUT O&amp;N UC'!$T482)*(1+'7. INPUT O&amp;N UC'!$U482)</f>
        <v>0</v>
      </c>
      <c r="AR311" s="297">
        <f>AR290*(1+'7. INPUT O&amp;N UC'!$T482)*(1+'7. INPUT O&amp;N UC'!$U482)</f>
        <v>0</v>
      </c>
      <c r="AS311" s="297">
        <f>AS290*(1+'7. INPUT O&amp;N UC'!$T482)*(1+'7. INPUT O&amp;N UC'!$U482)</f>
        <v>0</v>
      </c>
      <c r="AT311" s="297">
        <f>AT290*(1+'7. INPUT O&amp;N UC'!$T482)*(1+'7. INPUT O&amp;N UC'!$U482)</f>
        <v>0</v>
      </c>
      <c r="AU311" s="297">
        <f>AU290*(1+'7. INPUT O&amp;N UC'!$T482)*(1+'7. INPUT O&amp;N UC'!$U482)</f>
        <v>0</v>
      </c>
      <c r="AV311" s="297">
        <f>AV290*(1+'7. INPUT O&amp;N UC'!$T482)*(1+'7. INPUT O&amp;N UC'!$U482)</f>
        <v>0</v>
      </c>
      <c r="AW311" s="297">
        <f>AW290*(1+'7. INPUT O&amp;N UC'!$T482)*(1+'7. INPUT O&amp;N UC'!$U482)</f>
        <v>0</v>
      </c>
      <c r="AX311" s="297">
        <f>AX290*(1+'7. INPUT O&amp;N UC'!$T482)*(1+'7. INPUT O&amp;N UC'!$U482)</f>
        <v>0</v>
      </c>
      <c r="AY311" s="297">
        <f>AY290*(1+'7. INPUT O&amp;N UC'!$T482)*(1+'7. INPUT O&amp;N UC'!$U482)</f>
        <v>0</v>
      </c>
      <c r="AZ311" s="297">
        <f>AZ290*(1+'7. INPUT O&amp;N UC'!$T482)*(1+'7. INPUT O&amp;N UC'!$U482)</f>
        <v>0</v>
      </c>
      <c r="BA311" s="297">
        <f>BA290*(1+'7. INPUT O&amp;N UC'!$T482)*(1+'7. INPUT O&amp;N UC'!$U482)</f>
        <v>0</v>
      </c>
      <c r="BB311" s="297">
        <f>BB290*(1+'7. INPUT O&amp;N UC'!$T482)*(1+'7. INPUT O&amp;N UC'!$U482)</f>
        <v>0</v>
      </c>
      <c r="BC311" s="297">
        <f>BC290*(1+'7. INPUT O&amp;N UC'!$T482)*(1+'7. INPUT O&amp;N UC'!$U482)</f>
        <v>0</v>
      </c>
      <c r="BD311" s="297">
        <f>BD290*(1+'7. INPUT O&amp;N UC'!$T482)*(1+'7. INPUT O&amp;N UC'!$U482)</f>
        <v>0</v>
      </c>
      <c r="BE311" s="297">
        <f>BE290*(1+'7. INPUT O&amp;N UC'!$T482)*(1+'7. INPUT O&amp;N UC'!$U482)</f>
        <v>0</v>
      </c>
      <c r="BF311" s="297">
        <f>BF290*(1+'7. INPUT O&amp;N UC'!$T482)*(1+'7. INPUT O&amp;N UC'!$U482)</f>
        <v>0</v>
      </c>
      <c r="BG311" s="297">
        <f>BG290*(1+'7. INPUT O&amp;N UC'!$T482)*(1+'7. INPUT O&amp;N UC'!$U482)</f>
        <v>0</v>
      </c>
      <c r="BH311" s="297">
        <f>BH290*(1+'7. INPUT O&amp;N UC'!$T482)*(1+'7. INPUT O&amp;N UC'!$U482)</f>
        <v>0</v>
      </c>
      <c r="BI311" s="297">
        <f>BI290*(1+'7. INPUT O&amp;N UC'!$T482)*(1+'7. INPUT O&amp;N UC'!$U482)</f>
        <v>0</v>
      </c>
      <c r="BJ311" s="297">
        <f>BJ290*(1+'7. INPUT O&amp;N UC'!$T482)*(1+'7. INPUT O&amp;N UC'!$U482)</f>
        <v>0</v>
      </c>
      <c r="BK311" s="297">
        <f>BK290*(1+'7. INPUT O&amp;N UC'!$T482)*(1+'7. INPUT O&amp;N UC'!$U482)</f>
        <v>0</v>
      </c>
      <c r="BL311" s="297">
        <f>BL290*(1+'7. INPUT O&amp;N UC'!$T482)*(1+'7. INPUT O&amp;N UC'!$U482)</f>
        <v>0</v>
      </c>
      <c r="BM311" s="297">
        <f>BM290*(1+'7. INPUT O&amp;N UC'!$T482)*(1+'7. INPUT O&amp;N UC'!$U482)</f>
        <v>0</v>
      </c>
      <c r="BN311" s="297">
        <f>BN290*(1+'7. INPUT O&amp;N UC'!$T482)*(1+'7. INPUT O&amp;N UC'!$U482)</f>
        <v>0</v>
      </c>
      <c r="BO311" s="297">
        <f>BO290*(1+'7. INPUT O&amp;N UC'!$T482)*(1+'7. INPUT O&amp;N UC'!$U482)</f>
        <v>0</v>
      </c>
      <c r="BP311" s="297">
        <f>BP290*(1+'7. INPUT O&amp;N UC'!$T482)*(1+'7. INPUT O&amp;N UC'!$U482)</f>
        <v>0</v>
      </c>
      <c r="BQ311" s="297">
        <f>BQ290*(1+'7. INPUT O&amp;N UC'!$T482)*(1+'7. INPUT O&amp;N UC'!$U482)</f>
        <v>0</v>
      </c>
      <c r="BR311" s="297">
        <f>BR290*(1+'7. INPUT O&amp;N UC'!$T482)*(1+'7. INPUT O&amp;N UC'!$U482)</f>
        <v>0</v>
      </c>
      <c r="BS311" s="297">
        <f>BS290*(1+'7. INPUT O&amp;N UC'!$T482)*(1+'7. INPUT O&amp;N UC'!$U482)</f>
        <v>0</v>
      </c>
    </row>
    <row r="312" spans="2:71" s="80" customFormat="1" outlineLevel="2">
      <c r="B312" s="367" t="str">
        <f t="shared" si="249"/>
        <v>O&amp;N UC-7.6-Item #8</v>
      </c>
      <c r="C312" s="367">
        <f t="shared" si="249"/>
        <v>0</v>
      </c>
      <c r="D312"/>
      <c r="E312" s="297">
        <f t="shared" si="235"/>
        <v>0</v>
      </c>
      <c r="F312" s="297">
        <f t="shared" si="236"/>
        <v>0</v>
      </c>
      <c r="G312" s="297">
        <f t="shared" si="237"/>
        <v>0</v>
      </c>
      <c r="H312" s="297">
        <f t="shared" si="238"/>
        <v>0</v>
      </c>
      <c r="I312" s="297">
        <f t="shared" si="239"/>
        <v>0</v>
      </c>
      <c r="J312" s="297">
        <f t="shared" si="240"/>
        <v>0</v>
      </c>
      <c r="K312"/>
      <c r="L312" s="297">
        <f>L291*(1+'7. INPUT O&amp;N UC'!$T483)*(1+'7. INPUT O&amp;N UC'!$U483)</f>
        <v>0</v>
      </c>
      <c r="M312" s="297">
        <f>M291*(1+'7. INPUT O&amp;N UC'!$T483)*(1+'7. INPUT O&amp;N UC'!$U483)</f>
        <v>0</v>
      </c>
      <c r="N312" s="297">
        <f>N291*(1+'7. INPUT O&amp;N UC'!$T483)*(1+'7. INPUT O&amp;N UC'!$U483)</f>
        <v>0</v>
      </c>
      <c r="O312" s="297">
        <f>O291*(1+'7. INPUT O&amp;N UC'!$T483)*(1+'7. INPUT O&amp;N UC'!$U483)</f>
        <v>0</v>
      </c>
      <c r="P312" s="297">
        <f>P291*(1+'7. INPUT O&amp;N UC'!$T483)*(1+'7. INPUT O&amp;N UC'!$U483)</f>
        <v>0</v>
      </c>
      <c r="Q312" s="297">
        <f>Q291*(1+'7. INPUT O&amp;N UC'!$T483)*(1+'7. INPUT O&amp;N UC'!$U483)</f>
        <v>0</v>
      </c>
      <c r="R312" s="297">
        <f>R291*(1+'7. INPUT O&amp;N UC'!$T483)*(1+'7. INPUT O&amp;N UC'!$U483)</f>
        <v>0</v>
      </c>
      <c r="S312" s="297">
        <f>S291*(1+'7. INPUT O&amp;N UC'!$T483)*(1+'7. INPUT O&amp;N UC'!$U483)</f>
        <v>0</v>
      </c>
      <c r="T312" s="297">
        <f>T291*(1+'7. INPUT O&amp;N UC'!$T483)*(1+'7. INPUT O&amp;N UC'!$U483)</f>
        <v>0</v>
      </c>
      <c r="U312" s="297">
        <f>U291*(1+'7. INPUT O&amp;N UC'!$T483)*(1+'7. INPUT O&amp;N UC'!$U483)</f>
        <v>0</v>
      </c>
      <c r="V312" s="297">
        <f>V291*(1+'7. INPUT O&amp;N UC'!$T483)*(1+'7. INPUT O&amp;N UC'!$U483)</f>
        <v>0</v>
      </c>
      <c r="W312" s="297">
        <f>W291*(1+'7. INPUT O&amp;N UC'!$T483)*(1+'7. INPUT O&amp;N UC'!$U483)</f>
        <v>0</v>
      </c>
      <c r="X312" s="297">
        <f>X291*(1+'7. INPUT O&amp;N UC'!$T483)*(1+'7. INPUT O&amp;N UC'!$U483)</f>
        <v>0</v>
      </c>
      <c r="Y312" s="297">
        <f>Y291*(1+'7. INPUT O&amp;N UC'!$T483)*(1+'7. INPUT O&amp;N UC'!$U483)</f>
        <v>0</v>
      </c>
      <c r="Z312" s="297">
        <f>Z291*(1+'7. INPUT O&amp;N UC'!$T483)*(1+'7. INPUT O&amp;N UC'!$U483)</f>
        <v>0</v>
      </c>
      <c r="AA312" s="297">
        <f>AA291*(1+'7. INPUT O&amp;N UC'!$T483)*(1+'7. INPUT O&amp;N UC'!$U483)</f>
        <v>0</v>
      </c>
      <c r="AB312" s="297">
        <f>AB291*(1+'7. INPUT O&amp;N UC'!$T483)*(1+'7. INPUT O&amp;N UC'!$U483)</f>
        <v>0</v>
      </c>
      <c r="AC312" s="297">
        <f>AC291*(1+'7. INPUT O&amp;N UC'!$T483)*(1+'7. INPUT O&amp;N UC'!$U483)</f>
        <v>0</v>
      </c>
      <c r="AD312" s="297">
        <f>AD291*(1+'7. INPUT O&amp;N UC'!$T483)*(1+'7. INPUT O&amp;N UC'!$U483)</f>
        <v>0</v>
      </c>
      <c r="AE312" s="297">
        <f>AE291*(1+'7. INPUT O&amp;N UC'!$T483)*(1+'7. INPUT O&amp;N UC'!$U483)</f>
        <v>0</v>
      </c>
      <c r="AF312" s="297">
        <f>AF291*(1+'7. INPUT O&amp;N UC'!$T483)*(1+'7. INPUT O&amp;N UC'!$U483)</f>
        <v>0</v>
      </c>
      <c r="AG312" s="297">
        <f>AG291*(1+'7. INPUT O&amp;N UC'!$T483)*(1+'7. INPUT O&amp;N UC'!$U483)</f>
        <v>0</v>
      </c>
      <c r="AH312" s="297">
        <f>AH291*(1+'7. INPUT O&amp;N UC'!$T483)*(1+'7. INPUT O&amp;N UC'!$U483)</f>
        <v>0</v>
      </c>
      <c r="AI312" s="297">
        <f>AI291*(1+'7. INPUT O&amp;N UC'!$T483)*(1+'7. INPUT O&amp;N UC'!$U483)</f>
        <v>0</v>
      </c>
      <c r="AJ312" s="297">
        <f>AJ291*(1+'7. INPUT O&amp;N UC'!$T483)*(1+'7. INPUT O&amp;N UC'!$U483)</f>
        <v>0</v>
      </c>
      <c r="AK312" s="297">
        <f>AK291*(1+'7. INPUT O&amp;N UC'!$T483)*(1+'7. INPUT O&amp;N UC'!$U483)</f>
        <v>0</v>
      </c>
      <c r="AL312" s="297">
        <f>AL291*(1+'7. INPUT O&amp;N UC'!$T483)*(1+'7. INPUT O&amp;N UC'!$U483)</f>
        <v>0</v>
      </c>
      <c r="AM312" s="297">
        <f>AM291*(1+'7. INPUT O&amp;N UC'!$T483)*(1+'7. INPUT O&amp;N UC'!$U483)</f>
        <v>0</v>
      </c>
      <c r="AN312" s="297">
        <f>AN291*(1+'7. INPUT O&amp;N UC'!$T483)*(1+'7. INPUT O&amp;N UC'!$U483)</f>
        <v>0</v>
      </c>
      <c r="AO312" s="297">
        <f>AO291*(1+'7. INPUT O&amp;N UC'!$T483)*(1+'7. INPUT O&amp;N UC'!$U483)</f>
        <v>0</v>
      </c>
      <c r="AP312" s="297">
        <f>AP291*(1+'7. INPUT O&amp;N UC'!$T483)*(1+'7. INPUT O&amp;N UC'!$U483)</f>
        <v>0</v>
      </c>
      <c r="AQ312" s="297">
        <f>AQ291*(1+'7. INPUT O&amp;N UC'!$T483)*(1+'7. INPUT O&amp;N UC'!$U483)</f>
        <v>0</v>
      </c>
      <c r="AR312" s="297">
        <f>AR291*(1+'7. INPUT O&amp;N UC'!$T483)*(1+'7. INPUT O&amp;N UC'!$U483)</f>
        <v>0</v>
      </c>
      <c r="AS312" s="297">
        <f>AS291*(1+'7. INPUT O&amp;N UC'!$T483)*(1+'7. INPUT O&amp;N UC'!$U483)</f>
        <v>0</v>
      </c>
      <c r="AT312" s="297">
        <f>AT291*(1+'7. INPUT O&amp;N UC'!$T483)*(1+'7. INPUT O&amp;N UC'!$U483)</f>
        <v>0</v>
      </c>
      <c r="AU312" s="297">
        <f>AU291*(1+'7. INPUT O&amp;N UC'!$T483)*(1+'7. INPUT O&amp;N UC'!$U483)</f>
        <v>0</v>
      </c>
      <c r="AV312" s="297">
        <f>AV291*(1+'7. INPUT O&amp;N UC'!$T483)*(1+'7. INPUT O&amp;N UC'!$U483)</f>
        <v>0</v>
      </c>
      <c r="AW312" s="297">
        <f>AW291*(1+'7. INPUT O&amp;N UC'!$T483)*(1+'7. INPUT O&amp;N UC'!$U483)</f>
        <v>0</v>
      </c>
      <c r="AX312" s="297">
        <f>AX291*(1+'7. INPUT O&amp;N UC'!$T483)*(1+'7. INPUT O&amp;N UC'!$U483)</f>
        <v>0</v>
      </c>
      <c r="AY312" s="297">
        <f>AY291*(1+'7. INPUT O&amp;N UC'!$T483)*(1+'7. INPUT O&amp;N UC'!$U483)</f>
        <v>0</v>
      </c>
      <c r="AZ312" s="297">
        <f>AZ291*(1+'7. INPUT O&amp;N UC'!$T483)*(1+'7. INPUT O&amp;N UC'!$U483)</f>
        <v>0</v>
      </c>
      <c r="BA312" s="297">
        <f>BA291*(1+'7. INPUT O&amp;N UC'!$T483)*(1+'7. INPUT O&amp;N UC'!$U483)</f>
        <v>0</v>
      </c>
      <c r="BB312" s="297">
        <f>BB291*(1+'7. INPUT O&amp;N UC'!$T483)*(1+'7. INPUT O&amp;N UC'!$U483)</f>
        <v>0</v>
      </c>
      <c r="BC312" s="297">
        <f>BC291*(1+'7. INPUT O&amp;N UC'!$T483)*(1+'7. INPUT O&amp;N UC'!$U483)</f>
        <v>0</v>
      </c>
      <c r="BD312" s="297">
        <f>BD291*(1+'7. INPUT O&amp;N UC'!$T483)*(1+'7. INPUT O&amp;N UC'!$U483)</f>
        <v>0</v>
      </c>
      <c r="BE312" s="297">
        <f>BE291*(1+'7. INPUT O&amp;N UC'!$T483)*(1+'7. INPUT O&amp;N UC'!$U483)</f>
        <v>0</v>
      </c>
      <c r="BF312" s="297">
        <f>BF291*(1+'7. INPUT O&amp;N UC'!$T483)*(1+'7. INPUT O&amp;N UC'!$U483)</f>
        <v>0</v>
      </c>
      <c r="BG312" s="297">
        <f>BG291*(1+'7. INPUT O&amp;N UC'!$T483)*(1+'7. INPUT O&amp;N UC'!$U483)</f>
        <v>0</v>
      </c>
      <c r="BH312" s="297">
        <f>BH291*(1+'7. INPUT O&amp;N UC'!$T483)*(1+'7. INPUT O&amp;N UC'!$U483)</f>
        <v>0</v>
      </c>
      <c r="BI312" s="297">
        <f>BI291*(1+'7. INPUT O&amp;N UC'!$T483)*(1+'7. INPUT O&amp;N UC'!$U483)</f>
        <v>0</v>
      </c>
      <c r="BJ312" s="297">
        <f>BJ291*(1+'7. INPUT O&amp;N UC'!$T483)*(1+'7. INPUT O&amp;N UC'!$U483)</f>
        <v>0</v>
      </c>
      <c r="BK312" s="297">
        <f>BK291*(1+'7. INPUT O&amp;N UC'!$T483)*(1+'7. INPUT O&amp;N UC'!$U483)</f>
        <v>0</v>
      </c>
      <c r="BL312" s="297">
        <f>BL291*(1+'7. INPUT O&amp;N UC'!$T483)*(1+'7. INPUT O&amp;N UC'!$U483)</f>
        <v>0</v>
      </c>
      <c r="BM312" s="297">
        <f>BM291*(1+'7. INPUT O&amp;N UC'!$T483)*(1+'7. INPUT O&amp;N UC'!$U483)</f>
        <v>0</v>
      </c>
      <c r="BN312" s="297">
        <f>BN291*(1+'7. INPUT O&amp;N UC'!$T483)*(1+'7. INPUT O&amp;N UC'!$U483)</f>
        <v>0</v>
      </c>
      <c r="BO312" s="297">
        <f>BO291*(1+'7. INPUT O&amp;N UC'!$T483)*(1+'7. INPUT O&amp;N UC'!$U483)</f>
        <v>0</v>
      </c>
      <c r="BP312" s="297">
        <f>BP291*(1+'7. INPUT O&amp;N UC'!$T483)*(1+'7. INPUT O&amp;N UC'!$U483)</f>
        <v>0</v>
      </c>
      <c r="BQ312" s="297">
        <f>BQ291*(1+'7. INPUT O&amp;N UC'!$T483)*(1+'7. INPUT O&amp;N UC'!$U483)</f>
        <v>0</v>
      </c>
      <c r="BR312" s="297">
        <f>BR291*(1+'7. INPUT O&amp;N UC'!$T483)*(1+'7. INPUT O&amp;N UC'!$U483)</f>
        <v>0</v>
      </c>
      <c r="BS312" s="297">
        <f>BS291*(1+'7. INPUT O&amp;N UC'!$T483)*(1+'7. INPUT O&amp;N UC'!$U483)</f>
        <v>0</v>
      </c>
    </row>
    <row r="313" spans="2:71" s="80" customFormat="1" outlineLevel="2">
      <c r="B313" s="367" t="str">
        <f t="shared" si="249"/>
        <v>O&amp;N UC-7.6-Item #9</v>
      </c>
      <c r="C313" s="367">
        <f t="shared" si="249"/>
        <v>0</v>
      </c>
      <c r="D313"/>
      <c r="E313" s="297">
        <f t="shared" si="235"/>
        <v>0</v>
      </c>
      <c r="F313" s="297">
        <f t="shared" si="236"/>
        <v>0</v>
      </c>
      <c r="G313" s="297">
        <f t="shared" si="237"/>
        <v>0</v>
      </c>
      <c r="H313" s="297">
        <f t="shared" si="238"/>
        <v>0</v>
      </c>
      <c r="I313" s="297">
        <f t="shared" si="239"/>
        <v>0</v>
      </c>
      <c r="J313" s="297">
        <f t="shared" si="240"/>
        <v>0</v>
      </c>
      <c r="K313"/>
      <c r="L313" s="297">
        <f>L292*(1+'7. INPUT O&amp;N UC'!$T484)*(1+'7. INPUT O&amp;N UC'!$U484)</f>
        <v>0</v>
      </c>
      <c r="M313" s="297">
        <f>M292*(1+'7. INPUT O&amp;N UC'!$T484)*(1+'7. INPUT O&amp;N UC'!$U484)</f>
        <v>0</v>
      </c>
      <c r="N313" s="297">
        <f>N292*(1+'7. INPUT O&amp;N UC'!$T484)*(1+'7. INPUT O&amp;N UC'!$U484)</f>
        <v>0</v>
      </c>
      <c r="O313" s="297">
        <f>O292*(1+'7. INPUT O&amp;N UC'!$T484)*(1+'7. INPUT O&amp;N UC'!$U484)</f>
        <v>0</v>
      </c>
      <c r="P313" s="297">
        <f>P292*(1+'7. INPUT O&amp;N UC'!$T484)*(1+'7. INPUT O&amp;N UC'!$U484)</f>
        <v>0</v>
      </c>
      <c r="Q313" s="297">
        <f>Q292*(1+'7. INPUT O&amp;N UC'!$T484)*(1+'7. INPUT O&amp;N UC'!$U484)</f>
        <v>0</v>
      </c>
      <c r="R313" s="297">
        <f>R292*(1+'7. INPUT O&amp;N UC'!$T484)*(1+'7. INPUT O&amp;N UC'!$U484)</f>
        <v>0</v>
      </c>
      <c r="S313" s="297">
        <f>S292*(1+'7. INPUT O&amp;N UC'!$T484)*(1+'7. INPUT O&amp;N UC'!$U484)</f>
        <v>0</v>
      </c>
      <c r="T313" s="297">
        <f>T292*(1+'7. INPUT O&amp;N UC'!$T484)*(1+'7. INPUT O&amp;N UC'!$U484)</f>
        <v>0</v>
      </c>
      <c r="U313" s="297">
        <f>U292*(1+'7. INPUT O&amp;N UC'!$T484)*(1+'7. INPUT O&amp;N UC'!$U484)</f>
        <v>0</v>
      </c>
      <c r="V313" s="297">
        <f>V292*(1+'7. INPUT O&amp;N UC'!$T484)*(1+'7. INPUT O&amp;N UC'!$U484)</f>
        <v>0</v>
      </c>
      <c r="W313" s="297">
        <f>W292*(1+'7. INPUT O&amp;N UC'!$T484)*(1+'7. INPUT O&amp;N UC'!$U484)</f>
        <v>0</v>
      </c>
      <c r="X313" s="297">
        <f>X292*(1+'7. INPUT O&amp;N UC'!$T484)*(1+'7. INPUT O&amp;N UC'!$U484)</f>
        <v>0</v>
      </c>
      <c r="Y313" s="297">
        <f>Y292*(1+'7. INPUT O&amp;N UC'!$T484)*(1+'7. INPUT O&amp;N UC'!$U484)</f>
        <v>0</v>
      </c>
      <c r="Z313" s="297">
        <f>Z292*(1+'7. INPUT O&amp;N UC'!$T484)*(1+'7. INPUT O&amp;N UC'!$U484)</f>
        <v>0</v>
      </c>
      <c r="AA313" s="297">
        <f>AA292*(1+'7. INPUT O&amp;N UC'!$T484)*(1+'7. INPUT O&amp;N UC'!$U484)</f>
        <v>0</v>
      </c>
      <c r="AB313" s="297">
        <f>AB292*(1+'7. INPUT O&amp;N UC'!$T484)*(1+'7. INPUT O&amp;N UC'!$U484)</f>
        <v>0</v>
      </c>
      <c r="AC313" s="297">
        <f>AC292*(1+'7. INPUT O&amp;N UC'!$T484)*(1+'7. INPUT O&amp;N UC'!$U484)</f>
        <v>0</v>
      </c>
      <c r="AD313" s="297">
        <f>AD292*(1+'7. INPUT O&amp;N UC'!$T484)*(1+'7. INPUT O&amp;N UC'!$U484)</f>
        <v>0</v>
      </c>
      <c r="AE313" s="297">
        <f>AE292*(1+'7. INPUT O&amp;N UC'!$T484)*(1+'7. INPUT O&amp;N UC'!$U484)</f>
        <v>0</v>
      </c>
      <c r="AF313" s="297">
        <f>AF292*(1+'7. INPUT O&amp;N UC'!$T484)*(1+'7. INPUT O&amp;N UC'!$U484)</f>
        <v>0</v>
      </c>
      <c r="AG313" s="297">
        <f>AG292*(1+'7. INPUT O&amp;N UC'!$T484)*(1+'7. INPUT O&amp;N UC'!$U484)</f>
        <v>0</v>
      </c>
      <c r="AH313" s="297">
        <f>AH292*(1+'7. INPUT O&amp;N UC'!$T484)*(1+'7. INPUT O&amp;N UC'!$U484)</f>
        <v>0</v>
      </c>
      <c r="AI313" s="297">
        <f>AI292*(1+'7. INPUT O&amp;N UC'!$T484)*(1+'7. INPUT O&amp;N UC'!$U484)</f>
        <v>0</v>
      </c>
      <c r="AJ313" s="297">
        <f>AJ292*(1+'7. INPUT O&amp;N UC'!$T484)*(1+'7. INPUT O&amp;N UC'!$U484)</f>
        <v>0</v>
      </c>
      <c r="AK313" s="297">
        <f>AK292*(1+'7. INPUT O&amp;N UC'!$T484)*(1+'7. INPUT O&amp;N UC'!$U484)</f>
        <v>0</v>
      </c>
      <c r="AL313" s="297">
        <f>AL292*(1+'7. INPUT O&amp;N UC'!$T484)*(1+'7. INPUT O&amp;N UC'!$U484)</f>
        <v>0</v>
      </c>
      <c r="AM313" s="297">
        <f>AM292*(1+'7. INPUT O&amp;N UC'!$T484)*(1+'7. INPUT O&amp;N UC'!$U484)</f>
        <v>0</v>
      </c>
      <c r="AN313" s="297">
        <f>AN292*(1+'7. INPUT O&amp;N UC'!$T484)*(1+'7. INPUT O&amp;N UC'!$U484)</f>
        <v>0</v>
      </c>
      <c r="AO313" s="297">
        <f>AO292*(1+'7. INPUT O&amp;N UC'!$T484)*(1+'7. INPUT O&amp;N UC'!$U484)</f>
        <v>0</v>
      </c>
      <c r="AP313" s="297">
        <f>AP292*(1+'7. INPUT O&amp;N UC'!$T484)*(1+'7. INPUT O&amp;N UC'!$U484)</f>
        <v>0</v>
      </c>
      <c r="AQ313" s="297">
        <f>AQ292*(1+'7. INPUT O&amp;N UC'!$T484)*(1+'7. INPUT O&amp;N UC'!$U484)</f>
        <v>0</v>
      </c>
      <c r="AR313" s="297">
        <f>AR292*(1+'7. INPUT O&amp;N UC'!$T484)*(1+'7. INPUT O&amp;N UC'!$U484)</f>
        <v>0</v>
      </c>
      <c r="AS313" s="297">
        <f>AS292*(1+'7. INPUT O&amp;N UC'!$T484)*(1+'7. INPUT O&amp;N UC'!$U484)</f>
        <v>0</v>
      </c>
      <c r="AT313" s="297">
        <f>AT292*(1+'7. INPUT O&amp;N UC'!$T484)*(1+'7. INPUT O&amp;N UC'!$U484)</f>
        <v>0</v>
      </c>
      <c r="AU313" s="297">
        <f>AU292*(1+'7. INPUT O&amp;N UC'!$T484)*(1+'7. INPUT O&amp;N UC'!$U484)</f>
        <v>0</v>
      </c>
      <c r="AV313" s="297">
        <f>AV292*(1+'7. INPUT O&amp;N UC'!$T484)*(1+'7. INPUT O&amp;N UC'!$U484)</f>
        <v>0</v>
      </c>
      <c r="AW313" s="297">
        <f>AW292*(1+'7. INPUT O&amp;N UC'!$T484)*(1+'7. INPUT O&amp;N UC'!$U484)</f>
        <v>0</v>
      </c>
      <c r="AX313" s="297">
        <f>AX292*(1+'7. INPUT O&amp;N UC'!$T484)*(1+'7. INPUT O&amp;N UC'!$U484)</f>
        <v>0</v>
      </c>
      <c r="AY313" s="297">
        <f>AY292*(1+'7. INPUT O&amp;N UC'!$T484)*(1+'7. INPUT O&amp;N UC'!$U484)</f>
        <v>0</v>
      </c>
      <c r="AZ313" s="297">
        <f>AZ292*(1+'7. INPUT O&amp;N UC'!$T484)*(1+'7. INPUT O&amp;N UC'!$U484)</f>
        <v>0</v>
      </c>
      <c r="BA313" s="297">
        <f>BA292*(1+'7. INPUT O&amp;N UC'!$T484)*(1+'7. INPUT O&amp;N UC'!$U484)</f>
        <v>0</v>
      </c>
      <c r="BB313" s="297">
        <f>BB292*(1+'7. INPUT O&amp;N UC'!$T484)*(1+'7. INPUT O&amp;N UC'!$U484)</f>
        <v>0</v>
      </c>
      <c r="BC313" s="297">
        <f>BC292*(1+'7. INPUT O&amp;N UC'!$T484)*(1+'7. INPUT O&amp;N UC'!$U484)</f>
        <v>0</v>
      </c>
      <c r="BD313" s="297">
        <f>BD292*(1+'7. INPUT O&amp;N UC'!$T484)*(1+'7. INPUT O&amp;N UC'!$U484)</f>
        <v>0</v>
      </c>
      <c r="BE313" s="297">
        <f>BE292*(1+'7. INPUT O&amp;N UC'!$T484)*(1+'7. INPUT O&amp;N UC'!$U484)</f>
        <v>0</v>
      </c>
      <c r="BF313" s="297">
        <f>BF292*(1+'7. INPUT O&amp;N UC'!$T484)*(1+'7. INPUT O&amp;N UC'!$U484)</f>
        <v>0</v>
      </c>
      <c r="BG313" s="297">
        <f>BG292*(1+'7. INPUT O&amp;N UC'!$T484)*(1+'7. INPUT O&amp;N UC'!$U484)</f>
        <v>0</v>
      </c>
      <c r="BH313" s="297">
        <f>BH292*(1+'7. INPUT O&amp;N UC'!$T484)*(1+'7. INPUT O&amp;N UC'!$U484)</f>
        <v>0</v>
      </c>
      <c r="BI313" s="297">
        <f>BI292*(1+'7. INPUT O&amp;N UC'!$T484)*(1+'7. INPUT O&amp;N UC'!$U484)</f>
        <v>0</v>
      </c>
      <c r="BJ313" s="297">
        <f>BJ292*(1+'7. INPUT O&amp;N UC'!$T484)*(1+'7. INPUT O&amp;N UC'!$U484)</f>
        <v>0</v>
      </c>
      <c r="BK313" s="297">
        <f>BK292*(1+'7. INPUT O&amp;N UC'!$T484)*(1+'7. INPUT O&amp;N UC'!$U484)</f>
        <v>0</v>
      </c>
      <c r="BL313" s="297">
        <f>BL292*(1+'7. INPUT O&amp;N UC'!$T484)*(1+'7. INPUT O&amp;N UC'!$U484)</f>
        <v>0</v>
      </c>
      <c r="BM313" s="297">
        <f>BM292*(1+'7. INPUT O&amp;N UC'!$T484)*(1+'7. INPUT O&amp;N UC'!$U484)</f>
        <v>0</v>
      </c>
      <c r="BN313" s="297">
        <f>BN292*(1+'7. INPUT O&amp;N UC'!$T484)*(1+'7. INPUT O&amp;N UC'!$U484)</f>
        <v>0</v>
      </c>
      <c r="BO313" s="297">
        <f>BO292*(1+'7. INPUT O&amp;N UC'!$T484)*(1+'7. INPUT O&amp;N UC'!$U484)</f>
        <v>0</v>
      </c>
      <c r="BP313" s="297">
        <f>BP292*(1+'7. INPUT O&amp;N UC'!$T484)*(1+'7. INPUT O&amp;N UC'!$U484)</f>
        <v>0</v>
      </c>
      <c r="BQ313" s="297">
        <f>BQ292*(1+'7. INPUT O&amp;N UC'!$T484)*(1+'7. INPUT O&amp;N UC'!$U484)</f>
        <v>0</v>
      </c>
      <c r="BR313" s="297">
        <f>BR292*(1+'7. INPUT O&amp;N UC'!$T484)*(1+'7. INPUT O&amp;N UC'!$U484)</f>
        <v>0</v>
      </c>
      <c r="BS313" s="297">
        <f>BS292*(1+'7. INPUT O&amp;N UC'!$T484)*(1+'7. INPUT O&amp;N UC'!$U484)</f>
        <v>0</v>
      </c>
    </row>
    <row r="314" spans="2:71" s="80" customFormat="1" outlineLevel="2">
      <c r="B314" s="367" t="str">
        <f t="shared" si="249"/>
        <v>O&amp;N UC-7.6-Item #10</v>
      </c>
      <c r="C314" s="367">
        <f t="shared" si="249"/>
        <v>0</v>
      </c>
      <c r="D314"/>
      <c r="E314" s="297">
        <f t="shared" si="235"/>
        <v>0</v>
      </c>
      <c r="F314" s="297">
        <f t="shared" si="236"/>
        <v>0</v>
      </c>
      <c r="G314" s="297">
        <f t="shared" si="237"/>
        <v>0</v>
      </c>
      <c r="H314" s="297">
        <f t="shared" si="238"/>
        <v>0</v>
      </c>
      <c r="I314" s="297">
        <f t="shared" si="239"/>
        <v>0</v>
      </c>
      <c r="J314" s="297">
        <f t="shared" si="240"/>
        <v>0</v>
      </c>
      <c r="K314"/>
      <c r="L314" s="297">
        <f>L293*(1+'7. INPUT O&amp;N UC'!$T485)*(1+'7. INPUT O&amp;N UC'!$U485)</f>
        <v>0</v>
      </c>
      <c r="M314" s="297">
        <f>M293*(1+'7. INPUT O&amp;N UC'!$T485)*(1+'7. INPUT O&amp;N UC'!$U485)</f>
        <v>0</v>
      </c>
      <c r="N314" s="297">
        <f>N293*(1+'7. INPUT O&amp;N UC'!$T485)*(1+'7. INPUT O&amp;N UC'!$U485)</f>
        <v>0</v>
      </c>
      <c r="O314" s="297">
        <f>O293*(1+'7. INPUT O&amp;N UC'!$T485)*(1+'7. INPUT O&amp;N UC'!$U485)</f>
        <v>0</v>
      </c>
      <c r="P314" s="297">
        <f>P293*(1+'7. INPUT O&amp;N UC'!$T485)*(1+'7. INPUT O&amp;N UC'!$U485)</f>
        <v>0</v>
      </c>
      <c r="Q314" s="297">
        <f>Q293*(1+'7. INPUT O&amp;N UC'!$T485)*(1+'7. INPUT O&amp;N UC'!$U485)</f>
        <v>0</v>
      </c>
      <c r="R314" s="297">
        <f>R293*(1+'7. INPUT O&amp;N UC'!$T485)*(1+'7. INPUT O&amp;N UC'!$U485)</f>
        <v>0</v>
      </c>
      <c r="S314" s="297">
        <f>S293*(1+'7. INPUT O&amp;N UC'!$T485)*(1+'7. INPUT O&amp;N UC'!$U485)</f>
        <v>0</v>
      </c>
      <c r="T314" s="297">
        <f>T293*(1+'7. INPUT O&amp;N UC'!$T485)*(1+'7. INPUT O&amp;N UC'!$U485)</f>
        <v>0</v>
      </c>
      <c r="U314" s="297">
        <f>U293*(1+'7. INPUT O&amp;N UC'!$T485)*(1+'7. INPUT O&amp;N UC'!$U485)</f>
        <v>0</v>
      </c>
      <c r="V314" s="297">
        <f>V293*(1+'7. INPUT O&amp;N UC'!$T485)*(1+'7. INPUT O&amp;N UC'!$U485)</f>
        <v>0</v>
      </c>
      <c r="W314" s="297">
        <f>W293*(1+'7. INPUT O&amp;N UC'!$T485)*(1+'7. INPUT O&amp;N UC'!$U485)</f>
        <v>0</v>
      </c>
      <c r="X314" s="297">
        <f>X293*(1+'7. INPUT O&amp;N UC'!$T485)*(1+'7. INPUT O&amp;N UC'!$U485)</f>
        <v>0</v>
      </c>
      <c r="Y314" s="297">
        <f>Y293*(1+'7. INPUT O&amp;N UC'!$T485)*(1+'7. INPUT O&amp;N UC'!$U485)</f>
        <v>0</v>
      </c>
      <c r="Z314" s="297">
        <f>Z293*(1+'7. INPUT O&amp;N UC'!$T485)*(1+'7. INPUT O&amp;N UC'!$U485)</f>
        <v>0</v>
      </c>
      <c r="AA314" s="297">
        <f>AA293*(1+'7. INPUT O&amp;N UC'!$T485)*(1+'7. INPUT O&amp;N UC'!$U485)</f>
        <v>0</v>
      </c>
      <c r="AB314" s="297">
        <f>AB293*(1+'7. INPUT O&amp;N UC'!$T485)*(1+'7. INPUT O&amp;N UC'!$U485)</f>
        <v>0</v>
      </c>
      <c r="AC314" s="297">
        <f>AC293*(1+'7. INPUT O&amp;N UC'!$T485)*(1+'7. INPUT O&amp;N UC'!$U485)</f>
        <v>0</v>
      </c>
      <c r="AD314" s="297">
        <f>AD293*(1+'7. INPUT O&amp;N UC'!$T485)*(1+'7. INPUT O&amp;N UC'!$U485)</f>
        <v>0</v>
      </c>
      <c r="AE314" s="297">
        <f>AE293*(1+'7. INPUT O&amp;N UC'!$T485)*(1+'7. INPUT O&amp;N UC'!$U485)</f>
        <v>0</v>
      </c>
      <c r="AF314" s="297">
        <f>AF293*(1+'7. INPUT O&amp;N UC'!$T485)*(1+'7. INPUT O&amp;N UC'!$U485)</f>
        <v>0</v>
      </c>
      <c r="AG314" s="297">
        <f>AG293*(1+'7. INPUT O&amp;N UC'!$T485)*(1+'7. INPUT O&amp;N UC'!$U485)</f>
        <v>0</v>
      </c>
      <c r="AH314" s="297">
        <f>AH293*(1+'7. INPUT O&amp;N UC'!$T485)*(1+'7. INPUT O&amp;N UC'!$U485)</f>
        <v>0</v>
      </c>
      <c r="AI314" s="297">
        <f>AI293*(1+'7. INPUT O&amp;N UC'!$T485)*(1+'7. INPUT O&amp;N UC'!$U485)</f>
        <v>0</v>
      </c>
      <c r="AJ314" s="297">
        <f>AJ293*(1+'7. INPUT O&amp;N UC'!$T485)*(1+'7. INPUT O&amp;N UC'!$U485)</f>
        <v>0</v>
      </c>
      <c r="AK314" s="297">
        <f>AK293*(1+'7. INPUT O&amp;N UC'!$T485)*(1+'7. INPUT O&amp;N UC'!$U485)</f>
        <v>0</v>
      </c>
      <c r="AL314" s="297">
        <f>AL293*(1+'7. INPUT O&amp;N UC'!$T485)*(1+'7. INPUT O&amp;N UC'!$U485)</f>
        <v>0</v>
      </c>
      <c r="AM314" s="297">
        <f>AM293*(1+'7. INPUT O&amp;N UC'!$T485)*(1+'7. INPUT O&amp;N UC'!$U485)</f>
        <v>0</v>
      </c>
      <c r="AN314" s="297">
        <f>AN293*(1+'7. INPUT O&amp;N UC'!$T485)*(1+'7. INPUT O&amp;N UC'!$U485)</f>
        <v>0</v>
      </c>
      <c r="AO314" s="297">
        <f>AO293*(1+'7. INPUT O&amp;N UC'!$T485)*(1+'7. INPUT O&amp;N UC'!$U485)</f>
        <v>0</v>
      </c>
      <c r="AP314" s="297">
        <f>AP293*(1+'7. INPUT O&amp;N UC'!$T485)*(1+'7. INPUT O&amp;N UC'!$U485)</f>
        <v>0</v>
      </c>
      <c r="AQ314" s="297">
        <f>AQ293*(1+'7. INPUT O&amp;N UC'!$T485)*(1+'7. INPUT O&amp;N UC'!$U485)</f>
        <v>0</v>
      </c>
      <c r="AR314" s="297">
        <f>AR293*(1+'7. INPUT O&amp;N UC'!$T485)*(1+'7. INPUT O&amp;N UC'!$U485)</f>
        <v>0</v>
      </c>
      <c r="AS314" s="297">
        <f>AS293*(1+'7. INPUT O&amp;N UC'!$T485)*(1+'7. INPUT O&amp;N UC'!$U485)</f>
        <v>0</v>
      </c>
      <c r="AT314" s="297">
        <f>AT293*(1+'7. INPUT O&amp;N UC'!$T485)*(1+'7. INPUT O&amp;N UC'!$U485)</f>
        <v>0</v>
      </c>
      <c r="AU314" s="297">
        <f>AU293*(1+'7. INPUT O&amp;N UC'!$T485)*(1+'7. INPUT O&amp;N UC'!$U485)</f>
        <v>0</v>
      </c>
      <c r="AV314" s="297">
        <f>AV293*(1+'7. INPUT O&amp;N UC'!$T485)*(1+'7. INPUT O&amp;N UC'!$U485)</f>
        <v>0</v>
      </c>
      <c r="AW314" s="297">
        <f>AW293*(1+'7. INPUT O&amp;N UC'!$T485)*(1+'7. INPUT O&amp;N UC'!$U485)</f>
        <v>0</v>
      </c>
      <c r="AX314" s="297">
        <f>AX293*(1+'7. INPUT O&amp;N UC'!$T485)*(1+'7. INPUT O&amp;N UC'!$U485)</f>
        <v>0</v>
      </c>
      <c r="AY314" s="297">
        <f>AY293*(1+'7. INPUT O&amp;N UC'!$T485)*(1+'7. INPUT O&amp;N UC'!$U485)</f>
        <v>0</v>
      </c>
      <c r="AZ314" s="297">
        <f>AZ293*(1+'7. INPUT O&amp;N UC'!$T485)*(1+'7. INPUT O&amp;N UC'!$U485)</f>
        <v>0</v>
      </c>
      <c r="BA314" s="297">
        <f>BA293*(1+'7. INPUT O&amp;N UC'!$T485)*(1+'7. INPUT O&amp;N UC'!$U485)</f>
        <v>0</v>
      </c>
      <c r="BB314" s="297">
        <f>BB293*(1+'7. INPUT O&amp;N UC'!$T485)*(1+'7. INPUT O&amp;N UC'!$U485)</f>
        <v>0</v>
      </c>
      <c r="BC314" s="297">
        <f>BC293*(1+'7. INPUT O&amp;N UC'!$T485)*(1+'7. INPUT O&amp;N UC'!$U485)</f>
        <v>0</v>
      </c>
      <c r="BD314" s="297">
        <f>BD293*(1+'7. INPUT O&amp;N UC'!$T485)*(1+'7. INPUT O&amp;N UC'!$U485)</f>
        <v>0</v>
      </c>
      <c r="BE314" s="297">
        <f>BE293*(1+'7. INPUT O&amp;N UC'!$T485)*(1+'7. INPUT O&amp;N UC'!$U485)</f>
        <v>0</v>
      </c>
      <c r="BF314" s="297">
        <f>BF293*(1+'7. INPUT O&amp;N UC'!$T485)*(1+'7. INPUT O&amp;N UC'!$U485)</f>
        <v>0</v>
      </c>
      <c r="BG314" s="297">
        <f>BG293*(1+'7. INPUT O&amp;N UC'!$T485)*(1+'7. INPUT O&amp;N UC'!$U485)</f>
        <v>0</v>
      </c>
      <c r="BH314" s="297">
        <f>BH293*(1+'7. INPUT O&amp;N UC'!$T485)*(1+'7. INPUT O&amp;N UC'!$U485)</f>
        <v>0</v>
      </c>
      <c r="BI314" s="297">
        <f>BI293*(1+'7. INPUT O&amp;N UC'!$T485)*(1+'7. INPUT O&amp;N UC'!$U485)</f>
        <v>0</v>
      </c>
      <c r="BJ314" s="297">
        <f>BJ293*(1+'7. INPUT O&amp;N UC'!$T485)*(1+'7. INPUT O&amp;N UC'!$U485)</f>
        <v>0</v>
      </c>
      <c r="BK314" s="297">
        <f>BK293*(1+'7. INPUT O&amp;N UC'!$T485)*(1+'7. INPUT O&amp;N UC'!$U485)</f>
        <v>0</v>
      </c>
      <c r="BL314" s="297">
        <f>BL293*(1+'7. INPUT O&amp;N UC'!$T485)*(1+'7. INPUT O&amp;N UC'!$U485)</f>
        <v>0</v>
      </c>
      <c r="BM314" s="297">
        <f>BM293*(1+'7. INPUT O&amp;N UC'!$T485)*(1+'7. INPUT O&amp;N UC'!$U485)</f>
        <v>0</v>
      </c>
      <c r="BN314" s="297">
        <f>BN293*(1+'7. INPUT O&amp;N UC'!$T485)*(1+'7. INPUT O&amp;N UC'!$U485)</f>
        <v>0</v>
      </c>
      <c r="BO314" s="297">
        <f>BO293*(1+'7. INPUT O&amp;N UC'!$T485)*(1+'7. INPUT O&amp;N UC'!$U485)</f>
        <v>0</v>
      </c>
      <c r="BP314" s="297">
        <f>BP293*(1+'7. INPUT O&amp;N UC'!$T485)*(1+'7. INPUT O&amp;N UC'!$U485)</f>
        <v>0</v>
      </c>
      <c r="BQ314" s="297">
        <f>BQ293*(1+'7. INPUT O&amp;N UC'!$T485)*(1+'7. INPUT O&amp;N UC'!$U485)</f>
        <v>0</v>
      </c>
      <c r="BR314" s="297">
        <f>BR293*(1+'7. INPUT O&amp;N UC'!$T485)*(1+'7. INPUT O&amp;N UC'!$U485)</f>
        <v>0</v>
      </c>
      <c r="BS314" s="297">
        <f>BS293*(1+'7. INPUT O&amp;N UC'!$T485)*(1+'7. INPUT O&amp;N UC'!$U485)</f>
        <v>0</v>
      </c>
    </row>
    <row r="315" spans="2:71" s="80" customFormat="1" outlineLevel="2">
      <c r="B315" s="367" t="str">
        <f t="shared" ref="B315:C324" si="250">B294</f>
        <v>O&amp;N UC-7.6-Item #11</v>
      </c>
      <c r="C315" s="367">
        <f t="shared" si="250"/>
        <v>0</v>
      </c>
      <c r="D315"/>
      <c r="E315" s="297">
        <f t="shared" ref="E315:E324" si="251">F315+G315+H315+I315+J315</f>
        <v>0</v>
      </c>
      <c r="F315" s="297">
        <f t="shared" ref="F315:F324" si="252">SUM(L315:W315)</f>
        <v>0</v>
      </c>
      <c r="G315" s="297">
        <f t="shared" ref="G315:G324" si="253">SUM(X315:AI315)</f>
        <v>0</v>
      </c>
      <c r="H315" s="297">
        <f t="shared" ref="H315:H324" si="254">SUM(AJ315:AU315)</f>
        <v>0</v>
      </c>
      <c r="I315" s="297">
        <f t="shared" ref="I315:I324" si="255">SUM(AV315:BG315)</f>
        <v>0</v>
      </c>
      <c r="J315" s="297">
        <f t="shared" ref="J315:J324" si="256">SUM(BH315:BS315)</f>
        <v>0</v>
      </c>
      <c r="K315"/>
      <c r="L315" s="297">
        <f>L294*(1+'7. INPUT O&amp;N UC'!$T486)*(1+'7. INPUT O&amp;N UC'!$U486)</f>
        <v>0</v>
      </c>
      <c r="M315" s="297">
        <f>M294*(1+'7. INPUT O&amp;N UC'!$T486)*(1+'7. INPUT O&amp;N UC'!$U486)</f>
        <v>0</v>
      </c>
      <c r="N315" s="297">
        <f>N294*(1+'7. INPUT O&amp;N UC'!$T486)*(1+'7. INPUT O&amp;N UC'!$U486)</f>
        <v>0</v>
      </c>
      <c r="O315" s="297">
        <f>O294*(1+'7. INPUT O&amp;N UC'!$T486)*(1+'7. INPUT O&amp;N UC'!$U486)</f>
        <v>0</v>
      </c>
      <c r="P315" s="297">
        <f>P294*(1+'7. INPUT O&amp;N UC'!$T486)*(1+'7. INPUT O&amp;N UC'!$U486)</f>
        <v>0</v>
      </c>
      <c r="Q315" s="297">
        <f>Q294*(1+'7. INPUT O&amp;N UC'!$T486)*(1+'7. INPUT O&amp;N UC'!$U486)</f>
        <v>0</v>
      </c>
      <c r="R315" s="297">
        <f>R294*(1+'7. INPUT O&amp;N UC'!$T486)*(1+'7. INPUT O&amp;N UC'!$U486)</f>
        <v>0</v>
      </c>
      <c r="S315" s="297">
        <f>S294*(1+'7. INPUT O&amp;N UC'!$T486)*(1+'7. INPUT O&amp;N UC'!$U486)</f>
        <v>0</v>
      </c>
      <c r="T315" s="297">
        <f>T294*(1+'7. INPUT O&amp;N UC'!$T486)*(1+'7. INPUT O&amp;N UC'!$U486)</f>
        <v>0</v>
      </c>
      <c r="U315" s="297">
        <f>U294*(1+'7. INPUT O&amp;N UC'!$T486)*(1+'7. INPUT O&amp;N UC'!$U486)</f>
        <v>0</v>
      </c>
      <c r="V315" s="297">
        <f>V294*(1+'7. INPUT O&amp;N UC'!$T486)*(1+'7. INPUT O&amp;N UC'!$U486)</f>
        <v>0</v>
      </c>
      <c r="W315" s="297">
        <f>W294*(1+'7. INPUT O&amp;N UC'!$T486)*(1+'7. INPUT O&amp;N UC'!$U486)</f>
        <v>0</v>
      </c>
      <c r="X315" s="297">
        <f>X294*(1+'7. INPUT O&amp;N UC'!$T486)*(1+'7. INPUT O&amp;N UC'!$U486)</f>
        <v>0</v>
      </c>
      <c r="Y315" s="297">
        <f>Y294*(1+'7. INPUT O&amp;N UC'!$T486)*(1+'7. INPUT O&amp;N UC'!$U486)</f>
        <v>0</v>
      </c>
      <c r="Z315" s="297">
        <f>Z294*(1+'7. INPUT O&amp;N UC'!$T486)*(1+'7. INPUT O&amp;N UC'!$U486)</f>
        <v>0</v>
      </c>
      <c r="AA315" s="297">
        <f>AA294*(1+'7. INPUT O&amp;N UC'!$T486)*(1+'7. INPUT O&amp;N UC'!$U486)</f>
        <v>0</v>
      </c>
      <c r="AB315" s="297">
        <f>AB294*(1+'7. INPUT O&amp;N UC'!$T486)*(1+'7. INPUT O&amp;N UC'!$U486)</f>
        <v>0</v>
      </c>
      <c r="AC315" s="297">
        <f>AC294*(1+'7. INPUT O&amp;N UC'!$T486)*(1+'7. INPUT O&amp;N UC'!$U486)</f>
        <v>0</v>
      </c>
      <c r="AD315" s="297">
        <f>AD294*(1+'7. INPUT O&amp;N UC'!$T486)*(1+'7. INPUT O&amp;N UC'!$U486)</f>
        <v>0</v>
      </c>
      <c r="AE315" s="297">
        <f>AE294*(1+'7. INPUT O&amp;N UC'!$T486)*(1+'7. INPUT O&amp;N UC'!$U486)</f>
        <v>0</v>
      </c>
      <c r="AF315" s="297">
        <f>AF294*(1+'7. INPUT O&amp;N UC'!$T486)*(1+'7. INPUT O&amp;N UC'!$U486)</f>
        <v>0</v>
      </c>
      <c r="AG315" s="297">
        <f>AG294*(1+'7. INPUT O&amp;N UC'!$T486)*(1+'7. INPUT O&amp;N UC'!$U486)</f>
        <v>0</v>
      </c>
      <c r="AH315" s="297">
        <f>AH294*(1+'7. INPUT O&amp;N UC'!$T486)*(1+'7. INPUT O&amp;N UC'!$U486)</f>
        <v>0</v>
      </c>
      <c r="AI315" s="297">
        <f>AI294*(1+'7. INPUT O&amp;N UC'!$T486)*(1+'7. INPUT O&amp;N UC'!$U486)</f>
        <v>0</v>
      </c>
      <c r="AJ315" s="297">
        <f>AJ294*(1+'7. INPUT O&amp;N UC'!$T486)*(1+'7. INPUT O&amp;N UC'!$U486)</f>
        <v>0</v>
      </c>
      <c r="AK315" s="297">
        <f>AK294*(1+'7. INPUT O&amp;N UC'!$T486)*(1+'7. INPUT O&amp;N UC'!$U486)</f>
        <v>0</v>
      </c>
      <c r="AL315" s="297">
        <f>AL294*(1+'7. INPUT O&amp;N UC'!$T486)*(1+'7. INPUT O&amp;N UC'!$U486)</f>
        <v>0</v>
      </c>
      <c r="AM315" s="297">
        <f>AM294*(1+'7. INPUT O&amp;N UC'!$T486)*(1+'7. INPUT O&amp;N UC'!$U486)</f>
        <v>0</v>
      </c>
      <c r="AN315" s="297">
        <f>AN294*(1+'7. INPUT O&amp;N UC'!$T486)*(1+'7. INPUT O&amp;N UC'!$U486)</f>
        <v>0</v>
      </c>
      <c r="AO315" s="297">
        <f>AO294*(1+'7. INPUT O&amp;N UC'!$T486)*(1+'7. INPUT O&amp;N UC'!$U486)</f>
        <v>0</v>
      </c>
      <c r="AP315" s="297">
        <f>AP294*(1+'7. INPUT O&amp;N UC'!$T486)*(1+'7. INPUT O&amp;N UC'!$U486)</f>
        <v>0</v>
      </c>
      <c r="AQ315" s="297">
        <f>AQ294*(1+'7. INPUT O&amp;N UC'!$T486)*(1+'7. INPUT O&amp;N UC'!$U486)</f>
        <v>0</v>
      </c>
      <c r="AR315" s="297">
        <f>AR294*(1+'7. INPUT O&amp;N UC'!$T486)*(1+'7. INPUT O&amp;N UC'!$U486)</f>
        <v>0</v>
      </c>
      <c r="AS315" s="297">
        <f>AS294*(1+'7. INPUT O&amp;N UC'!$T486)*(1+'7. INPUT O&amp;N UC'!$U486)</f>
        <v>0</v>
      </c>
      <c r="AT315" s="297">
        <f>AT294*(1+'7. INPUT O&amp;N UC'!$T486)*(1+'7. INPUT O&amp;N UC'!$U486)</f>
        <v>0</v>
      </c>
      <c r="AU315" s="297">
        <f>AU294*(1+'7. INPUT O&amp;N UC'!$T486)*(1+'7. INPUT O&amp;N UC'!$U486)</f>
        <v>0</v>
      </c>
      <c r="AV315" s="297">
        <f>AV294*(1+'7. INPUT O&amp;N UC'!$T486)*(1+'7. INPUT O&amp;N UC'!$U486)</f>
        <v>0</v>
      </c>
      <c r="AW315" s="297">
        <f>AW294*(1+'7. INPUT O&amp;N UC'!$T486)*(1+'7. INPUT O&amp;N UC'!$U486)</f>
        <v>0</v>
      </c>
      <c r="AX315" s="297">
        <f>AX294*(1+'7. INPUT O&amp;N UC'!$T486)*(1+'7. INPUT O&amp;N UC'!$U486)</f>
        <v>0</v>
      </c>
      <c r="AY315" s="297">
        <f>AY294*(1+'7. INPUT O&amp;N UC'!$T486)*(1+'7. INPUT O&amp;N UC'!$U486)</f>
        <v>0</v>
      </c>
      <c r="AZ315" s="297">
        <f>AZ294*(1+'7. INPUT O&amp;N UC'!$T486)*(1+'7. INPUT O&amp;N UC'!$U486)</f>
        <v>0</v>
      </c>
      <c r="BA315" s="297">
        <f>BA294*(1+'7. INPUT O&amp;N UC'!$T486)*(1+'7. INPUT O&amp;N UC'!$U486)</f>
        <v>0</v>
      </c>
      <c r="BB315" s="297">
        <f>BB294*(1+'7. INPUT O&amp;N UC'!$T486)*(1+'7. INPUT O&amp;N UC'!$U486)</f>
        <v>0</v>
      </c>
      <c r="BC315" s="297">
        <f>BC294*(1+'7. INPUT O&amp;N UC'!$T486)*(1+'7. INPUT O&amp;N UC'!$U486)</f>
        <v>0</v>
      </c>
      <c r="BD315" s="297">
        <f>BD294*(1+'7. INPUT O&amp;N UC'!$T486)*(1+'7. INPUT O&amp;N UC'!$U486)</f>
        <v>0</v>
      </c>
      <c r="BE315" s="297">
        <f>BE294*(1+'7. INPUT O&amp;N UC'!$T486)*(1+'7. INPUT O&amp;N UC'!$U486)</f>
        <v>0</v>
      </c>
      <c r="BF315" s="297">
        <f>BF294*(1+'7. INPUT O&amp;N UC'!$T486)*(1+'7. INPUT O&amp;N UC'!$U486)</f>
        <v>0</v>
      </c>
      <c r="BG315" s="297">
        <f>BG294*(1+'7. INPUT O&amp;N UC'!$T486)*(1+'7. INPUT O&amp;N UC'!$U486)</f>
        <v>0</v>
      </c>
      <c r="BH315" s="297">
        <f>BH294*(1+'7. INPUT O&amp;N UC'!$T486)*(1+'7. INPUT O&amp;N UC'!$U486)</f>
        <v>0</v>
      </c>
      <c r="BI315" s="297">
        <f>BI294*(1+'7. INPUT O&amp;N UC'!$T486)*(1+'7. INPUT O&amp;N UC'!$U486)</f>
        <v>0</v>
      </c>
      <c r="BJ315" s="297">
        <f>BJ294*(1+'7. INPUT O&amp;N UC'!$T486)*(1+'7. INPUT O&amp;N UC'!$U486)</f>
        <v>0</v>
      </c>
      <c r="BK315" s="297">
        <f>BK294*(1+'7. INPUT O&amp;N UC'!$T486)*(1+'7. INPUT O&amp;N UC'!$U486)</f>
        <v>0</v>
      </c>
      <c r="BL315" s="297">
        <f>BL294*(1+'7. INPUT O&amp;N UC'!$T486)*(1+'7. INPUT O&amp;N UC'!$U486)</f>
        <v>0</v>
      </c>
      <c r="BM315" s="297">
        <f>BM294*(1+'7. INPUT O&amp;N UC'!$T486)*(1+'7. INPUT O&amp;N UC'!$U486)</f>
        <v>0</v>
      </c>
      <c r="BN315" s="297">
        <f>BN294*(1+'7. INPUT O&amp;N UC'!$T486)*(1+'7. INPUT O&amp;N UC'!$U486)</f>
        <v>0</v>
      </c>
      <c r="BO315" s="297">
        <f>BO294*(1+'7. INPUT O&amp;N UC'!$T486)*(1+'7. INPUT O&amp;N UC'!$U486)</f>
        <v>0</v>
      </c>
      <c r="BP315" s="297">
        <f>BP294*(1+'7. INPUT O&amp;N UC'!$T486)*(1+'7. INPUT O&amp;N UC'!$U486)</f>
        <v>0</v>
      </c>
      <c r="BQ315" s="297">
        <f>BQ294*(1+'7. INPUT O&amp;N UC'!$T486)*(1+'7. INPUT O&amp;N UC'!$U486)</f>
        <v>0</v>
      </c>
      <c r="BR315" s="297">
        <f>BR294*(1+'7. INPUT O&amp;N UC'!$T486)*(1+'7. INPUT O&amp;N UC'!$U486)</f>
        <v>0</v>
      </c>
      <c r="BS315" s="297">
        <f>BS294*(1+'7. INPUT O&amp;N UC'!$T486)*(1+'7. INPUT O&amp;N UC'!$U486)</f>
        <v>0</v>
      </c>
    </row>
    <row r="316" spans="2:71" s="80" customFormat="1" outlineLevel="2">
      <c r="B316" s="367" t="str">
        <f t="shared" si="250"/>
        <v>O&amp;N UC-7.6-Item #12</v>
      </c>
      <c r="C316" s="367">
        <f t="shared" si="250"/>
        <v>0</v>
      </c>
      <c r="D316"/>
      <c r="E316" s="297">
        <f t="shared" si="251"/>
        <v>0</v>
      </c>
      <c r="F316" s="297">
        <f t="shared" si="252"/>
        <v>0</v>
      </c>
      <c r="G316" s="297">
        <f t="shared" si="253"/>
        <v>0</v>
      </c>
      <c r="H316" s="297">
        <f t="shared" si="254"/>
        <v>0</v>
      </c>
      <c r="I316" s="297">
        <f t="shared" si="255"/>
        <v>0</v>
      </c>
      <c r="J316" s="297">
        <f t="shared" si="256"/>
        <v>0</v>
      </c>
      <c r="K316"/>
      <c r="L316" s="297">
        <f>L295*(1+'7. INPUT O&amp;N UC'!$T487)*(1+'7. INPUT O&amp;N UC'!$U487)</f>
        <v>0</v>
      </c>
      <c r="M316" s="297">
        <f>M295*(1+'7. INPUT O&amp;N UC'!$T487)*(1+'7. INPUT O&amp;N UC'!$U487)</f>
        <v>0</v>
      </c>
      <c r="N316" s="297">
        <f>N295*(1+'7. INPUT O&amp;N UC'!$T487)*(1+'7. INPUT O&amp;N UC'!$U487)</f>
        <v>0</v>
      </c>
      <c r="O316" s="297">
        <f>O295*(1+'7. INPUT O&amp;N UC'!$T487)*(1+'7. INPUT O&amp;N UC'!$U487)</f>
        <v>0</v>
      </c>
      <c r="P316" s="297">
        <f>P295*(1+'7. INPUT O&amp;N UC'!$T487)*(1+'7. INPUT O&amp;N UC'!$U487)</f>
        <v>0</v>
      </c>
      <c r="Q316" s="297">
        <f>Q295*(1+'7. INPUT O&amp;N UC'!$T487)*(1+'7. INPUT O&amp;N UC'!$U487)</f>
        <v>0</v>
      </c>
      <c r="R316" s="297">
        <f>R295*(1+'7. INPUT O&amp;N UC'!$T487)*(1+'7. INPUT O&amp;N UC'!$U487)</f>
        <v>0</v>
      </c>
      <c r="S316" s="297">
        <f>S295*(1+'7. INPUT O&amp;N UC'!$T487)*(1+'7. INPUT O&amp;N UC'!$U487)</f>
        <v>0</v>
      </c>
      <c r="T316" s="297">
        <f>T295*(1+'7. INPUT O&amp;N UC'!$T487)*(1+'7. INPUT O&amp;N UC'!$U487)</f>
        <v>0</v>
      </c>
      <c r="U316" s="297">
        <f>U295*(1+'7. INPUT O&amp;N UC'!$T487)*(1+'7. INPUT O&amp;N UC'!$U487)</f>
        <v>0</v>
      </c>
      <c r="V316" s="297">
        <f>V295*(1+'7. INPUT O&amp;N UC'!$T487)*(1+'7. INPUT O&amp;N UC'!$U487)</f>
        <v>0</v>
      </c>
      <c r="W316" s="297">
        <f>W295*(1+'7. INPUT O&amp;N UC'!$T487)*(1+'7. INPUT O&amp;N UC'!$U487)</f>
        <v>0</v>
      </c>
      <c r="X316" s="297">
        <f>X295*(1+'7. INPUT O&amp;N UC'!$T487)*(1+'7. INPUT O&amp;N UC'!$U487)</f>
        <v>0</v>
      </c>
      <c r="Y316" s="297">
        <f>Y295*(1+'7. INPUT O&amp;N UC'!$T487)*(1+'7. INPUT O&amp;N UC'!$U487)</f>
        <v>0</v>
      </c>
      <c r="Z316" s="297">
        <f>Z295*(1+'7. INPUT O&amp;N UC'!$T487)*(1+'7. INPUT O&amp;N UC'!$U487)</f>
        <v>0</v>
      </c>
      <c r="AA316" s="297">
        <f>AA295*(1+'7. INPUT O&amp;N UC'!$T487)*(1+'7. INPUT O&amp;N UC'!$U487)</f>
        <v>0</v>
      </c>
      <c r="AB316" s="297">
        <f>AB295*(1+'7. INPUT O&amp;N UC'!$T487)*(1+'7. INPUT O&amp;N UC'!$U487)</f>
        <v>0</v>
      </c>
      <c r="AC316" s="297">
        <f>AC295*(1+'7. INPUT O&amp;N UC'!$T487)*(1+'7. INPUT O&amp;N UC'!$U487)</f>
        <v>0</v>
      </c>
      <c r="AD316" s="297">
        <f>AD295*(1+'7. INPUT O&amp;N UC'!$T487)*(1+'7. INPUT O&amp;N UC'!$U487)</f>
        <v>0</v>
      </c>
      <c r="AE316" s="297">
        <f>AE295*(1+'7. INPUT O&amp;N UC'!$T487)*(1+'7. INPUT O&amp;N UC'!$U487)</f>
        <v>0</v>
      </c>
      <c r="AF316" s="297">
        <f>AF295*(1+'7. INPUT O&amp;N UC'!$T487)*(1+'7. INPUT O&amp;N UC'!$U487)</f>
        <v>0</v>
      </c>
      <c r="AG316" s="297">
        <f>AG295*(1+'7. INPUT O&amp;N UC'!$T487)*(1+'7. INPUT O&amp;N UC'!$U487)</f>
        <v>0</v>
      </c>
      <c r="AH316" s="297">
        <f>AH295*(1+'7. INPUT O&amp;N UC'!$T487)*(1+'7. INPUT O&amp;N UC'!$U487)</f>
        <v>0</v>
      </c>
      <c r="AI316" s="297">
        <f>AI295*(1+'7. INPUT O&amp;N UC'!$T487)*(1+'7. INPUT O&amp;N UC'!$U487)</f>
        <v>0</v>
      </c>
      <c r="AJ316" s="297">
        <f>AJ295*(1+'7. INPUT O&amp;N UC'!$T487)*(1+'7. INPUT O&amp;N UC'!$U487)</f>
        <v>0</v>
      </c>
      <c r="AK316" s="297">
        <f>AK295*(1+'7. INPUT O&amp;N UC'!$T487)*(1+'7. INPUT O&amp;N UC'!$U487)</f>
        <v>0</v>
      </c>
      <c r="AL316" s="297">
        <f>AL295*(1+'7. INPUT O&amp;N UC'!$T487)*(1+'7. INPUT O&amp;N UC'!$U487)</f>
        <v>0</v>
      </c>
      <c r="AM316" s="297">
        <f>AM295*(1+'7. INPUT O&amp;N UC'!$T487)*(1+'7. INPUT O&amp;N UC'!$U487)</f>
        <v>0</v>
      </c>
      <c r="AN316" s="297">
        <f>AN295*(1+'7. INPUT O&amp;N UC'!$T487)*(1+'7. INPUT O&amp;N UC'!$U487)</f>
        <v>0</v>
      </c>
      <c r="AO316" s="297">
        <f>AO295*(1+'7. INPUT O&amp;N UC'!$T487)*(1+'7. INPUT O&amp;N UC'!$U487)</f>
        <v>0</v>
      </c>
      <c r="AP316" s="297">
        <f>AP295*(1+'7. INPUT O&amp;N UC'!$T487)*(1+'7. INPUT O&amp;N UC'!$U487)</f>
        <v>0</v>
      </c>
      <c r="AQ316" s="297">
        <f>AQ295*(1+'7. INPUT O&amp;N UC'!$T487)*(1+'7. INPUT O&amp;N UC'!$U487)</f>
        <v>0</v>
      </c>
      <c r="AR316" s="297">
        <f>AR295*(1+'7. INPUT O&amp;N UC'!$T487)*(1+'7. INPUT O&amp;N UC'!$U487)</f>
        <v>0</v>
      </c>
      <c r="AS316" s="297">
        <f>AS295*(1+'7. INPUT O&amp;N UC'!$T487)*(1+'7. INPUT O&amp;N UC'!$U487)</f>
        <v>0</v>
      </c>
      <c r="AT316" s="297">
        <f>AT295*(1+'7. INPUT O&amp;N UC'!$T487)*(1+'7. INPUT O&amp;N UC'!$U487)</f>
        <v>0</v>
      </c>
      <c r="AU316" s="297">
        <f>AU295*(1+'7. INPUT O&amp;N UC'!$T487)*(1+'7. INPUT O&amp;N UC'!$U487)</f>
        <v>0</v>
      </c>
      <c r="AV316" s="297">
        <f>AV295*(1+'7. INPUT O&amp;N UC'!$T487)*(1+'7. INPUT O&amp;N UC'!$U487)</f>
        <v>0</v>
      </c>
      <c r="AW316" s="297">
        <f>AW295*(1+'7. INPUT O&amp;N UC'!$T487)*(1+'7. INPUT O&amp;N UC'!$U487)</f>
        <v>0</v>
      </c>
      <c r="AX316" s="297">
        <f>AX295*(1+'7. INPUT O&amp;N UC'!$T487)*(1+'7. INPUT O&amp;N UC'!$U487)</f>
        <v>0</v>
      </c>
      <c r="AY316" s="297">
        <f>AY295*(1+'7. INPUT O&amp;N UC'!$T487)*(1+'7. INPUT O&amp;N UC'!$U487)</f>
        <v>0</v>
      </c>
      <c r="AZ316" s="297">
        <f>AZ295*(1+'7. INPUT O&amp;N UC'!$T487)*(1+'7. INPUT O&amp;N UC'!$U487)</f>
        <v>0</v>
      </c>
      <c r="BA316" s="297">
        <f>BA295*(1+'7. INPUT O&amp;N UC'!$T487)*(1+'7. INPUT O&amp;N UC'!$U487)</f>
        <v>0</v>
      </c>
      <c r="BB316" s="297">
        <f>BB295*(1+'7. INPUT O&amp;N UC'!$T487)*(1+'7. INPUT O&amp;N UC'!$U487)</f>
        <v>0</v>
      </c>
      <c r="BC316" s="297">
        <f>BC295*(1+'7. INPUT O&amp;N UC'!$T487)*(1+'7. INPUT O&amp;N UC'!$U487)</f>
        <v>0</v>
      </c>
      <c r="BD316" s="297">
        <f>BD295*(1+'7. INPUT O&amp;N UC'!$T487)*(1+'7. INPUT O&amp;N UC'!$U487)</f>
        <v>0</v>
      </c>
      <c r="BE316" s="297">
        <f>BE295*(1+'7. INPUT O&amp;N UC'!$T487)*(1+'7. INPUT O&amp;N UC'!$U487)</f>
        <v>0</v>
      </c>
      <c r="BF316" s="297">
        <f>BF295*(1+'7. INPUT O&amp;N UC'!$T487)*(1+'7. INPUT O&amp;N UC'!$U487)</f>
        <v>0</v>
      </c>
      <c r="BG316" s="297">
        <f>BG295*(1+'7. INPUT O&amp;N UC'!$T487)*(1+'7. INPUT O&amp;N UC'!$U487)</f>
        <v>0</v>
      </c>
      <c r="BH316" s="297">
        <f>BH295*(1+'7. INPUT O&amp;N UC'!$T487)*(1+'7. INPUT O&amp;N UC'!$U487)</f>
        <v>0</v>
      </c>
      <c r="BI316" s="297">
        <f>BI295*(1+'7. INPUT O&amp;N UC'!$T487)*(1+'7. INPUT O&amp;N UC'!$U487)</f>
        <v>0</v>
      </c>
      <c r="BJ316" s="297">
        <f>BJ295*(1+'7. INPUT O&amp;N UC'!$T487)*(1+'7. INPUT O&amp;N UC'!$U487)</f>
        <v>0</v>
      </c>
      <c r="BK316" s="297">
        <f>BK295*(1+'7. INPUT O&amp;N UC'!$T487)*(1+'7. INPUT O&amp;N UC'!$U487)</f>
        <v>0</v>
      </c>
      <c r="BL316" s="297">
        <f>BL295*(1+'7. INPUT O&amp;N UC'!$T487)*(1+'7. INPUT O&amp;N UC'!$U487)</f>
        <v>0</v>
      </c>
      <c r="BM316" s="297">
        <f>BM295*(1+'7. INPUT O&amp;N UC'!$T487)*(1+'7. INPUT O&amp;N UC'!$U487)</f>
        <v>0</v>
      </c>
      <c r="BN316" s="297">
        <f>BN295*(1+'7. INPUT O&amp;N UC'!$T487)*(1+'7. INPUT O&amp;N UC'!$U487)</f>
        <v>0</v>
      </c>
      <c r="BO316" s="297">
        <f>BO295*(1+'7. INPUT O&amp;N UC'!$T487)*(1+'7. INPUT O&amp;N UC'!$U487)</f>
        <v>0</v>
      </c>
      <c r="BP316" s="297">
        <f>BP295*(1+'7. INPUT O&amp;N UC'!$T487)*(1+'7. INPUT O&amp;N UC'!$U487)</f>
        <v>0</v>
      </c>
      <c r="BQ316" s="297">
        <f>BQ295*(1+'7. INPUT O&amp;N UC'!$T487)*(1+'7. INPUT O&amp;N UC'!$U487)</f>
        <v>0</v>
      </c>
      <c r="BR316" s="297">
        <f>BR295*(1+'7. INPUT O&amp;N UC'!$T487)*(1+'7. INPUT O&amp;N UC'!$U487)</f>
        <v>0</v>
      </c>
      <c r="BS316" s="297">
        <f>BS295*(1+'7. INPUT O&amp;N UC'!$T487)*(1+'7. INPUT O&amp;N UC'!$U487)</f>
        <v>0</v>
      </c>
    </row>
    <row r="317" spans="2:71" s="80" customFormat="1" outlineLevel="2">
      <c r="B317" s="367" t="str">
        <f t="shared" si="250"/>
        <v>O&amp;N UC-7.6-Item #13</v>
      </c>
      <c r="C317" s="367">
        <f t="shared" si="250"/>
        <v>0</v>
      </c>
      <c r="D317"/>
      <c r="E317" s="297">
        <f t="shared" si="251"/>
        <v>0</v>
      </c>
      <c r="F317" s="297">
        <f t="shared" si="252"/>
        <v>0</v>
      </c>
      <c r="G317" s="297">
        <f t="shared" si="253"/>
        <v>0</v>
      </c>
      <c r="H317" s="297">
        <f t="shared" si="254"/>
        <v>0</v>
      </c>
      <c r="I317" s="297">
        <f t="shared" si="255"/>
        <v>0</v>
      </c>
      <c r="J317" s="297">
        <f t="shared" si="256"/>
        <v>0</v>
      </c>
      <c r="K317"/>
      <c r="L317" s="297">
        <f>L296*(1+'7. INPUT O&amp;N UC'!$T488)*(1+'7. INPUT O&amp;N UC'!$U488)</f>
        <v>0</v>
      </c>
      <c r="M317" s="297">
        <f>M296*(1+'7. INPUT O&amp;N UC'!$T488)*(1+'7. INPUT O&amp;N UC'!$U488)</f>
        <v>0</v>
      </c>
      <c r="N317" s="297">
        <f>N296*(1+'7. INPUT O&amp;N UC'!$T488)*(1+'7. INPUT O&amp;N UC'!$U488)</f>
        <v>0</v>
      </c>
      <c r="O317" s="297">
        <f>O296*(1+'7. INPUT O&amp;N UC'!$T488)*(1+'7. INPUT O&amp;N UC'!$U488)</f>
        <v>0</v>
      </c>
      <c r="P317" s="297">
        <f>P296*(1+'7. INPUT O&amp;N UC'!$T488)*(1+'7. INPUT O&amp;N UC'!$U488)</f>
        <v>0</v>
      </c>
      <c r="Q317" s="297">
        <f>Q296*(1+'7. INPUT O&amp;N UC'!$T488)*(1+'7. INPUT O&amp;N UC'!$U488)</f>
        <v>0</v>
      </c>
      <c r="R317" s="297">
        <f>R296*(1+'7. INPUT O&amp;N UC'!$T488)*(1+'7. INPUT O&amp;N UC'!$U488)</f>
        <v>0</v>
      </c>
      <c r="S317" s="297">
        <f>S296*(1+'7. INPUT O&amp;N UC'!$T488)*(1+'7. INPUT O&amp;N UC'!$U488)</f>
        <v>0</v>
      </c>
      <c r="T317" s="297">
        <f>T296*(1+'7. INPUT O&amp;N UC'!$T488)*(1+'7. INPUT O&amp;N UC'!$U488)</f>
        <v>0</v>
      </c>
      <c r="U317" s="297">
        <f>U296*(1+'7. INPUT O&amp;N UC'!$T488)*(1+'7. INPUT O&amp;N UC'!$U488)</f>
        <v>0</v>
      </c>
      <c r="V317" s="297">
        <f>V296*(1+'7. INPUT O&amp;N UC'!$T488)*(1+'7. INPUT O&amp;N UC'!$U488)</f>
        <v>0</v>
      </c>
      <c r="W317" s="297">
        <f>W296*(1+'7. INPUT O&amp;N UC'!$T488)*(1+'7. INPUT O&amp;N UC'!$U488)</f>
        <v>0</v>
      </c>
      <c r="X317" s="297">
        <f>X296*(1+'7. INPUT O&amp;N UC'!$T488)*(1+'7. INPUT O&amp;N UC'!$U488)</f>
        <v>0</v>
      </c>
      <c r="Y317" s="297">
        <f>Y296*(1+'7. INPUT O&amp;N UC'!$T488)*(1+'7. INPUT O&amp;N UC'!$U488)</f>
        <v>0</v>
      </c>
      <c r="Z317" s="297">
        <f>Z296*(1+'7. INPUT O&amp;N UC'!$T488)*(1+'7. INPUT O&amp;N UC'!$U488)</f>
        <v>0</v>
      </c>
      <c r="AA317" s="297">
        <f>AA296*(1+'7. INPUT O&amp;N UC'!$T488)*(1+'7. INPUT O&amp;N UC'!$U488)</f>
        <v>0</v>
      </c>
      <c r="AB317" s="297">
        <f>AB296*(1+'7. INPUT O&amp;N UC'!$T488)*(1+'7. INPUT O&amp;N UC'!$U488)</f>
        <v>0</v>
      </c>
      <c r="AC317" s="297">
        <f>AC296*(1+'7. INPUT O&amp;N UC'!$T488)*(1+'7. INPUT O&amp;N UC'!$U488)</f>
        <v>0</v>
      </c>
      <c r="AD317" s="297">
        <f>AD296*(1+'7. INPUT O&amp;N UC'!$T488)*(1+'7. INPUT O&amp;N UC'!$U488)</f>
        <v>0</v>
      </c>
      <c r="AE317" s="297">
        <f>AE296*(1+'7. INPUT O&amp;N UC'!$T488)*(1+'7. INPUT O&amp;N UC'!$U488)</f>
        <v>0</v>
      </c>
      <c r="AF317" s="297">
        <f>AF296*(1+'7. INPUT O&amp;N UC'!$T488)*(1+'7. INPUT O&amp;N UC'!$U488)</f>
        <v>0</v>
      </c>
      <c r="AG317" s="297">
        <f>AG296*(1+'7. INPUT O&amp;N UC'!$T488)*(1+'7. INPUT O&amp;N UC'!$U488)</f>
        <v>0</v>
      </c>
      <c r="AH317" s="297">
        <f>AH296*(1+'7. INPUT O&amp;N UC'!$T488)*(1+'7. INPUT O&amp;N UC'!$U488)</f>
        <v>0</v>
      </c>
      <c r="AI317" s="297">
        <f>AI296*(1+'7. INPUT O&amp;N UC'!$T488)*(1+'7. INPUT O&amp;N UC'!$U488)</f>
        <v>0</v>
      </c>
      <c r="AJ317" s="297">
        <f>AJ296*(1+'7. INPUT O&amp;N UC'!$T488)*(1+'7. INPUT O&amp;N UC'!$U488)</f>
        <v>0</v>
      </c>
      <c r="AK317" s="297">
        <f>AK296*(1+'7. INPUT O&amp;N UC'!$T488)*(1+'7. INPUT O&amp;N UC'!$U488)</f>
        <v>0</v>
      </c>
      <c r="AL317" s="297">
        <f>AL296*(1+'7. INPUT O&amp;N UC'!$T488)*(1+'7. INPUT O&amp;N UC'!$U488)</f>
        <v>0</v>
      </c>
      <c r="AM317" s="297">
        <f>AM296*(1+'7. INPUT O&amp;N UC'!$T488)*(1+'7. INPUT O&amp;N UC'!$U488)</f>
        <v>0</v>
      </c>
      <c r="AN317" s="297">
        <f>AN296*(1+'7. INPUT O&amp;N UC'!$T488)*(1+'7. INPUT O&amp;N UC'!$U488)</f>
        <v>0</v>
      </c>
      <c r="AO317" s="297">
        <f>AO296*(1+'7. INPUT O&amp;N UC'!$T488)*(1+'7. INPUT O&amp;N UC'!$U488)</f>
        <v>0</v>
      </c>
      <c r="AP317" s="297">
        <f>AP296*(1+'7. INPUT O&amp;N UC'!$T488)*(1+'7. INPUT O&amp;N UC'!$U488)</f>
        <v>0</v>
      </c>
      <c r="AQ317" s="297">
        <f>AQ296*(1+'7. INPUT O&amp;N UC'!$T488)*(1+'7. INPUT O&amp;N UC'!$U488)</f>
        <v>0</v>
      </c>
      <c r="AR317" s="297">
        <f>AR296*(1+'7. INPUT O&amp;N UC'!$T488)*(1+'7. INPUT O&amp;N UC'!$U488)</f>
        <v>0</v>
      </c>
      <c r="AS317" s="297">
        <f>AS296*(1+'7. INPUT O&amp;N UC'!$T488)*(1+'7. INPUT O&amp;N UC'!$U488)</f>
        <v>0</v>
      </c>
      <c r="AT317" s="297">
        <f>AT296*(1+'7. INPUT O&amp;N UC'!$T488)*(1+'7. INPUT O&amp;N UC'!$U488)</f>
        <v>0</v>
      </c>
      <c r="AU317" s="297">
        <f>AU296*(1+'7. INPUT O&amp;N UC'!$T488)*(1+'7. INPUT O&amp;N UC'!$U488)</f>
        <v>0</v>
      </c>
      <c r="AV317" s="297">
        <f>AV296*(1+'7. INPUT O&amp;N UC'!$T488)*(1+'7. INPUT O&amp;N UC'!$U488)</f>
        <v>0</v>
      </c>
      <c r="AW317" s="297">
        <f>AW296*(1+'7. INPUT O&amp;N UC'!$T488)*(1+'7. INPUT O&amp;N UC'!$U488)</f>
        <v>0</v>
      </c>
      <c r="AX317" s="297">
        <f>AX296*(1+'7. INPUT O&amp;N UC'!$T488)*(1+'7. INPUT O&amp;N UC'!$U488)</f>
        <v>0</v>
      </c>
      <c r="AY317" s="297">
        <f>AY296*(1+'7. INPUT O&amp;N UC'!$T488)*(1+'7. INPUT O&amp;N UC'!$U488)</f>
        <v>0</v>
      </c>
      <c r="AZ317" s="297">
        <f>AZ296*(1+'7. INPUT O&amp;N UC'!$T488)*(1+'7. INPUT O&amp;N UC'!$U488)</f>
        <v>0</v>
      </c>
      <c r="BA317" s="297">
        <f>BA296*(1+'7. INPUT O&amp;N UC'!$T488)*(1+'7. INPUT O&amp;N UC'!$U488)</f>
        <v>0</v>
      </c>
      <c r="BB317" s="297">
        <f>BB296*(1+'7. INPUT O&amp;N UC'!$T488)*(1+'7. INPUT O&amp;N UC'!$U488)</f>
        <v>0</v>
      </c>
      <c r="BC317" s="297">
        <f>BC296*(1+'7. INPUT O&amp;N UC'!$T488)*(1+'7. INPUT O&amp;N UC'!$U488)</f>
        <v>0</v>
      </c>
      <c r="BD317" s="297">
        <f>BD296*(1+'7. INPUT O&amp;N UC'!$T488)*(1+'7. INPUT O&amp;N UC'!$U488)</f>
        <v>0</v>
      </c>
      <c r="BE317" s="297">
        <f>BE296*(1+'7. INPUT O&amp;N UC'!$T488)*(1+'7. INPUT O&amp;N UC'!$U488)</f>
        <v>0</v>
      </c>
      <c r="BF317" s="297">
        <f>BF296*(1+'7. INPUT O&amp;N UC'!$T488)*(1+'7. INPUT O&amp;N UC'!$U488)</f>
        <v>0</v>
      </c>
      <c r="BG317" s="297">
        <f>BG296*(1+'7. INPUT O&amp;N UC'!$T488)*(1+'7. INPUT O&amp;N UC'!$U488)</f>
        <v>0</v>
      </c>
      <c r="BH317" s="297">
        <f>BH296*(1+'7. INPUT O&amp;N UC'!$T488)*(1+'7. INPUT O&amp;N UC'!$U488)</f>
        <v>0</v>
      </c>
      <c r="BI317" s="297">
        <f>BI296*(1+'7. INPUT O&amp;N UC'!$T488)*(1+'7. INPUT O&amp;N UC'!$U488)</f>
        <v>0</v>
      </c>
      <c r="BJ317" s="297">
        <f>BJ296*(1+'7. INPUT O&amp;N UC'!$T488)*(1+'7. INPUT O&amp;N UC'!$U488)</f>
        <v>0</v>
      </c>
      <c r="BK317" s="297">
        <f>BK296*(1+'7. INPUT O&amp;N UC'!$T488)*(1+'7. INPUT O&amp;N UC'!$U488)</f>
        <v>0</v>
      </c>
      <c r="BL317" s="297">
        <f>BL296*(1+'7. INPUT O&amp;N UC'!$T488)*(1+'7. INPUT O&amp;N UC'!$U488)</f>
        <v>0</v>
      </c>
      <c r="BM317" s="297">
        <f>BM296*(1+'7. INPUT O&amp;N UC'!$T488)*(1+'7. INPUT O&amp;N UC'!$U488)</f>
        <v>0</v>
      </c>
      <c r="BN317" s="297">
        <f>BN296*(1+'7. INPUT O&amp;N UC'!$T488)*(1+'7. INPUT O&amp;N UC'!$U488)</f>
        <v>0</v>
      </c>
      <c r="BO317" s="297">
        <f>BO296*(1+'7. INPUT O&amp;N UC'!$T488)*(1+'7. INPUT O&amp;N UC'!$U488)</f>
        <v>0</v>
      </c>
      <c r="BP317" s="297">
        <f>BP296*(1+'7. INPUT O&amp;N UC'!$T488)*(1+'7. INPUT O&amp;N UC'!$U488)</f>
        <v>0</v>
      </c>
      <c r="BQ317" s="297">
        <f>BQ296*(1+'7. INPUT O&amp;N UC'!$T488)*(1+'7. INPUT O&amp;N UC'!$U488)</f>
        <v>0</v>
      </c>
      <c r="BR317" s="297">
        <f>BR296*(1+'7. INPUT O&amp;N UC'!$T488)*(1+'7. INPUT O&amp;N UC'!$U488)</f>
        <v>0</v>
      </c>
      <c r="BS317" s="297">
        <f>BS296*(1+'7. INPUT O&amp;N UC'!$T488)*(1+'7. INPUT O&amp;N UC'!$U488)</f>
        <v>0</v>
      </c>
    </row>
    <row r="318" spans="2:71" s="80" customFormat="1" outlineLevel="2">
      <c r="B318" s="367" t="str">
        <f t="shared" si="250"/>
        <v>O&amp;N UC-7.6-Item #14</v>
      </c>
      <c r="C318" s="367">
        <f t="shared" si="250"/>
        <v>0</v>
      </c>
      <c r="D318"/>
      <c r="E318" s="297">
        <f t="shared" si="251"/>
        <v>0</v>
      </c>
      <c r="F318" s="297">
        <f t="shared" si="252"/>
        <v>0</v>
      </c>
      <c r="G318" s="297">
        <f t="shared" si="253"/>
        <v>0</v>
      </c>
      <c r="H318" s="297">
        <f t="shared" si="254"/>
        <v>0</v>
      </c>
      <c r="I318" s="297">
        <f t="shared" si="255"/>
        <v>0</v>
      </c>
      <c r="J318" s="297">
        <f t="shared" si="256"/>
        <v>0</v>
      </c>
      <c r="K318"/>
      <c r="L318" s="297">
        <f>L297*(1+'7. INPUT O&amp;N UC'!$T489)*(1+'7. INPUT O&amp;N UC'!$U489)</f>
        <v>0</v>
      </c>
      <c r="M318" s="297">
        <f>M297*(1+'7. INPUT O&amp;N UC'!$T489)*(1+'7. INPUT O&amp;N UC'!$U489)</f>
        <v>0</v>
      </c>
      <c r="N318" s="297">
        <f>N297*(1+'7. INPUT O&amp;N UC'!$T489)*(1+'7. INPUT O&amp;N UC'!$U489)</f>
        <v>0</v>
      </c>
      <c r="O318" s="297">
        <f>O297*(1+'7. INPUT O&amp;N UC'!$T489)*(1+'7. INPUT O&amp;N UC'!$U489)</f>
        <v>0</v>
      </c>
      <c r="P318" s="297">
        <f>P297*(1+'7. INPUT O&amp;N UC'!$T489)*(1+'7. INPUT O&amp;N UC'!$U489)</f>
        <v>0</v>
      </c>
      <c r="Q318" s="297">
        <f>Q297*(1+'7. INPUT O&amp;N UC'!$T489)*(1+'7. INPUT O&amp;N UC'!$U489)</f>
        <v>0</v>
      </c>
      <c r="R318" s="297">
        <f>R297*(1+'7. INPUT O&amp;N UC'!$T489)*(1+'7. INPUT O&amp;N UC'!$U489)</f>
        <v>0</v>
      </c>
      <c r="S318" s="297">
        <f>S297*(1+'7. INPUT O&amp;N UC'!$T489)*(1+'7. INPUT O&amp;N UC'!$U489)</f>
        <v>0</v>
      </c>
      <c r="T318" s="297">
        <f>T297*(1+'7. INPUT O&amp;N UC'!$T489)*(1+'7. INPUT O&amp;N UC'!$U489)</f>
        <v>0</v>
      </c>
      <c r="U318" s="297">
        <f>U297*(1+'7. INPUT O&amp;N UC'!$T489)*(1+'7. INPUT O&amp;N UC'!$U489)</f>
        <v>0</v>
      </c>
      <c r="V318" s="297">
        <f>V297*(1+'7. INPUT O&amp;N UC'!$T489)*(1+'7. INPUT O&amp;N UC'!$U489)</f>
        <v>0</v>
      </c>
      <c r="W318" s="297">
        <f>W297*(1+'7. INPUT O&amp;N UC'!$T489)*(1+'7. INPUT O&amp;N UC'!$U489)</f>
        <v>0</v>
      </c>
      <c r="X318" s="297">
        <f>X297*(1+'7. INPUT O&amp;N UC'!$T489)*(1+'7. INPUT O&amp;N UC'!$U489)</f>
        <v>0</v>
      </c>
      <c r="Y318" s="297">
        <f>Y297*(1+'7. INPUT O&amp;N UC'!$T489)*(1+'7. INPUT O&amp;N UC'!$U489)</f>
        <v>0</v>
      </c>
      <c r="Z318" s="297">
        <f>Z297*(1+'7. INPUT O&amp;N UC'!$T489)*(1+'7. INPUT O&amp;N UC'!$U489)</f>
        <v>0</v>
      </c>
      <c r="AA318" s="297">
        <f>AA297*(1+'7. INPUT O&amp;N UC'!$T489)*(1+'7. INPUT O&amp;N UC'!$U489)</f>
        <v>0</v>
      </c>
      <c r="AB318" s="297">
        <f>AB297*(1+'7. INPUT O&amp;N UC'!$T489)*(1+'7. INPUT O&amp;N UC'!$U489)</f>
        <v>0</v>
      </c>
      <c r="AC318" s="297">
        <f>AC297*(1+'7. INPUT O&amp;N UC'!$T489)*(1+'7. INPUT O&amp;N UC'!$U489)</f>
        <v>0</v>
      </c>
      <c r="AD318" s="297">
        <f>AD297*(1+'7. INPUT O&amp;N UC'!$T489)*(1+'7. INPUT O&amp;N UC'!$U489)</f>
        <v>0</v>
      </c>
      <c r="AE318" s="297">
        <f>AE297*(1+'7. INPUT O&amp;N UC'!$T489)*(1+'7. INPUT O&amp;N UC'!$U489)</f>
        <v>0</v>
      </c>
      <c r="AF318" s="297">
        <f>AF297*(1+'7. INPUT O&amp;N UC'!$T489)*(1+'7. INPUT O&amp;N UC'!$U489)</f>
        <v>0</v>
      </c>
      <c r="AG318" s="297">
        <f>AG297*(1+'7. INPUT O&amp;N UC'!$T489)*(1+'7. INPUT O&amp;N UC'!$U489)</f>
        <v>0</v>
      </c>
      <c r="AH318" s="297">
        <f>AH297*(1+'7. INPUT O&amp;N UC'!$T489)*(1+'7. INPUT O&amp;N UC'!$U489)</f>
        <v>0</v>
      </c>
      <c r="AI318" s="297">
        <f>AI297*(1+'7. INPUT O&amp;N UC'!$T489)*(1+'7. INPUT O&amp;N UC'!$U489)</f>
        <v>0</v>
      </c>
      <c r="AJ318" s="297">
        <f>AJ297*(1+'7. INPUT O&amp;N UC'!$T489)*(1+'7. INPUT O&amp;N UC'!$U489)</f>
        <v>0</v>
      </c>
      <c r="AK318" s="297">
        <f>AK297*(1+'7. INPUT O&amp;N UC'!$T489)*(1+'7. INPUT O&amp;N UC'!$U489)</f>
        <v>0</v>
      </c>
      <c r="AL318" s="297">
        <f>AL297*(1+'7. INPUT O&amp;N UC'!$T489)*(1+'7. INPUT O&amp;N UC'!$U489)</f>
        <v>0</v>
      </c>
      <c r="AM318" s="297">
        <f>AM297*(1+'7. INPUT O&amp;N UC'!$T489)*(1+'7. INPUT O&amp;N UC'!$U489)</f>
        <v>0</v>
      </c>
      <c r="AN318" s="297">
        <f>AN297*(1+'7. INPUT O&amp;N UC'!$T489)*(1+'7. INPUT O&amp;N UC'!$U489)</f>
        <v>0</v>
      </c>
      <c r="AO318" s="297">
        <f>AO297*(1+'7. INPUT O&amp;N UC'!$T489)*(1+'7. INPUT O&amp;N UC'!$U489)</f>
        <v>0</v>
      </c>
      <c r="AP318" s="297">
        <f>AP297*(1+'7. INPUT O&amp;N UC'!$T489)*(1+'7. INPUT O&amp;N UC'!$U489)</f>
        <v>0</v>
      </c>
      <c r="AQ318" s="297">
        <f>AQ297*(1+'7. INPUT O&amp;N UC'!$T489)*(1+'7. INPUT O&amp;N UC'!$U489)</f>
        <v>0</v>
      </c>
      <c r="AR318" s="297">
        <f>AR297*(1+'7. INPUT O&amp;N UC'!$T489)*(1+'7. INPUT O&amp;N UC'!$U489)</f>
        <v>0</v>
      </c>
      <c r="AS318" s="297">
        <f>AS297*(1+'7. INPUT O&amp;N UC'!$T489)*(1+'7. INPUT O&amp;N UC'!$U489)</f>
        <v>0</v>
      </c>
      <c r="AT318" s="297">
        <f>AT297*(1+'7. INPUT O&amp;N UC'!$T489)*(1+'7. INPUT O&amp;N UC'!$U489)</f>
        <v>0</v>
      </c>
      <c r="AU318" s="297">
        <f>AU297*(1+'7. INPUT O&amp;N UC'!$T489)*(1+'7. INPUT O&amp;N UC'!$U489)</f>
        <v>0</v>
      </c>
      <c r="AV318" s="297">
        <f>AV297*(1+'7. INPUT O&amp;N UC'!$T489)*(1+'7. INPUT O&amp;N UC'!$U489)</f>
        <v>0</v>
      </c>
      <c r="AW318" s="297">
        <f>AW297*(1+'7. INPUT O&amp;N UC'!$T489)*(1+'7. INPUT O&amp;N UC'!$U489)</f>
        <v>0</v>
      </c>
      <c r="AX318" s="297">
        <f>AX297*(1+'7. INPUT O&amp;N UC'!$T489)*(1+'7. INPUT O&amp;N UC'!$U489)</f>
        <v>0</v>
      </c>
      <c r="AY318" s="297">
        <f>AY297*(1+'7. INPUT O&amp;N UC'!$T489)*(1+'7. INPUT O&amp;N UC'!$U489)</f>
        <v>0</v>
      </c>
      <c r="AZ318" s="297">
        <f>AZ297*(1+'7. INPUT O&amp;N UC'!$T489)*(1+'7. INPUT O&amp;N UC'!$U489)</f>
        <v>0</v>
      </c>
      <c r="BA318" s="297">
        <f>BA297*(1+'7. INPUT O&amp;N UC'!$T489)*(1+'7. INPUT O&amp;N UC'!$U489)</f>
        <v>0</v>
      </c>
      <c r="BB318" s="297">
        <f>BB297*(1+'7. INPUT O&amp;N UC'!$T489)*(1+'7. INPUT O&amp;N UC'!$U489)</f>
        <v>0</v>
      </c>
      <c r="BC318" s="297">
        <f>BC297*(1+'7. INPUT O&amp;N UC'!$T489)*(1+'7. INPUT O&amp;N UC'!$U489)</f>
        <v>0</v>
      </c>
      <c r="BD318" s="297">
        <f>BD297*(1+'7. INPUT O&amp;N UC'!$T489)*(1+'7. INPUT O&amp;N UC'!$U489)</f>
        <v>0</v>
      </c>
      <c r="BE318" s="297">
        <f>BE297*(1+'7. INPUT O&amp;N UC'!$T489)*(1+'7. INPUT O&amp;N UC'!$U489)</f>
        <v>0</v>
      </c>
      <c r="BF318" s="297">
        <f>BF297*(1+'7. INPUT O&amp;N UC'!$T489)*(1+'7. INPUT O&amp;N UC'!$U489)</f>
        <v>0</v>
      </c>
      <c r="BG318" s="297">
        <f>BG297*(1+'7. INPUT O&amp;N UC'!$T489)*(1+'7. INPUT O&amp;N UC'!$U489)</f>
        <v>0</v>
      </c>
      <c r="BH318" s="297">
        <f>BH297*(1+'7. INPUT O&amp;N UC'!$T489)*(1+'7. INPUT O&amp;N UC'!$U489)</f>
        <v>0</v>
      </c>
      <c r="BI318" s="297">
        <f>BI297*(1+'7. INPUT O&amp;N UC'!$T489)*(1+'7. INPUT O&amp;N UC'!$U489)</f>
        <v>0</v>
      </c>
      <c r="BJ318" s="297">
        <f>BJ297*(1+'7. INPUT O&amp;N UC'!$T489)*(1+'7. INPUT O&amp;N UC'!$U489)</f>
        <v>0</v>
      </c>
      <c r="BK318" s="297">
        <f>BK297*(1+'7. INPUT O&amp;N UC'!$T489)*(1+'7. INPUT O&amp;N UC'!$U489)</f>
        <v>0</v>
      </c>
      <c r="BL318" s="297">
        <f>BL297*(1+'7. INPUT O&amp;N UC'!$T489)*(1+'7. INPUT O&amp;N UC'!$U489)</f>
        <v>0</v>
      </c>
      <c r="BM318" s="297">
        <f>BM297*(1+'7. INPUT O&amp;N UC'!$T489)*(1+'7. INPUT O&amp;N UC'!$U489)</f>
        <v>0</v>
      </c>
      <c r="BN318" s="297">
        <f>BN297*(1+'7. INPUT O&amp;N UC'!$T489)*(1+'7. INPUT O&amp;N UC'!$U489)</f>
        <v>0</v>
      </c>
      <c r="BO318" s="297">
        <f>BO297*(1+'7. INPUT O&amp;N UC'!$T489)*(1+'7. INPUT O&amp;N UC'!$U489)</f>
        <v>0</v>
      </c>
      <c r="BP318" s="297">
        <f>BP297*(1+'7. INPUT O&amp;N UC'!$T489)*(1+'7. INPUT O&amp;N UC'!$U489)</f>
        <v>0</v>
      </c>
      <c r="BQ318" s="297">
        <f>BQ297*(1+'7. INPUT O&amp;N UC'!$T489)*(1+'7. INPUT O&amp;N UC'!$U489)</f>
        <v>0</v>
      </c>
      <c r="BR318" s="297">
        <f>BR297*(1+'7. INPUT O&amp;N UC'!$T489)*(1+'7. INPUT O&amp;N UC'!$U489)</f>
        <v>0</v>
      </c>
      <c r="BS318" s="297">
        <f>BS297*(1+'7. INPUT O&amp;N UC'!$T489)*(1+'7. INPUT O&amp;N UC'!$U489)</f>
        <v>0</v>
      </c>
    </row>
    <row r="319" spans="2:71" s="80" customFormat="1" outlineLevel="2">
      <c r="B319" s="367" t="str">
        <f t="shared" si="250"/>
        <v>O&amp;N UC-7.6-Item #15</v>
      </c>
      <c r="C319" s="367">
        <f t="shared" si="250"/>
        <v>0</v>
      </c>
      <c r="D319"/>
      <c r="E319" s="297">
        <f t="shared" si="251"/>
        <v>0</v>
      </c>
      <c r="F319" s="297">
        <f t="shared" si="252"/>
        <v>0</v>
      </c>
      <c r="G319" s="297">
        <f t="shared" si="253"/>
        <v>0</v>
      </c>
      <c r="H319" s="297">
        <f t="shared" si="254"/>
        <v>0</v>
      </c>
      <c r="I319" s="297">
        <f t="shared" si="255"/>
        <v>0</v>
      </c>
      <c r="J319" s="297">
        <f t="shared" si="256"/>
        <v>0</v>
      </c>
      <c r="K319"/>
      <c r="L319" s="297">
        <f>L298*(1+'7. INPUT O&amp;N UC'!$T490)*(1+'7. INPUT O&amp;N UC'!$U490)</f>
        <v>0</v>
      </c>
      <c r="M319" s="297">
        <f>M298*(1+'7. INPUT O&amp;N UC'!$T490)*(1+'7. INPUT O&amp;N UC'!$U490)</f>
        <v>0</v>
      </c>
      <c r="N319" s="297">
        <f>N298*(1+'7. INPUT O&amp;N UC'!$T490)*(1+'7. INPUT O&amp;N UC'!$U490)</f>
        <v>0</v>
      </c>
      <c r="O319" s="297">
        <f>O298*(1+'7. INPUT O&amp;N UC'!$T490)*(1+'7. INPUT O&amp;N UC'!$U490)</f>
        <v>0</v>
      </c>
      <c r="P319" s="297">
        <f>P298*(1+'7. INPUT O&amp;N UC'!$T490)*(1+'7. INPUT O&amp;N UC'!$U490)</f>
        <v>0</v>
      </c>
      <c r="Q319" s="297">
        <f>Q298*(1+'7. INPUT O&amp;N UC'!$T490)*(1+'7. INPUT O&amp;N UC'!$U490)</f>
        <v>0</v>
      </c>
      <c r="R319" s="297">
        <f>R298*(1+'7. INPUT O&amp;N UC'!$T490)*(1+'7. INPUT O&amp;N UC'!$U490)</f>
        <v>0</v>
      </c>
      <c r="S319" s="297">
        <f>S298*(1+'7. INPUT O&amp;N UC'!$T490)*(1+'7. INPUT O&amp;N UC'!$U490)</f>
        <v>0</v>
      </c>
      <c r="T319" s="297">
        <f>T298*(1+'7. INPUT O&amp;N UC'!$T490)*(1+'7. INPUT O&amp;N UC'!$U490)</f>
        <v>0</v>
      </c>
      <c r="U319" s="297">
        <f>U298*(1+'7. INPUT O&amp;N UC'!$T490)*(1+'7. INPUT O&amp;N UC'!$U490)</f>
        <v>0</v>
      </c>
      <c r="V319" s="297">
        <f>V298*(1+'7. INPUT O&amp;N UC'!$T490)*(1+'7. INPUT O&amp;N UC'!$U490)</f>
        <v>0</v>
      </c>
      <c r="W319" s="297">
        <f>W298*(1+'7. INPUT O&amp;N UC'!$T490)*(1+'7. INPUT O&amp;N UC'!$U490)</f>
        <v>0</v>
      </c>
      <c r="X319" s="297">
        <f>X298*(1+'7. INPUT O&amp;N UC'!$T490)*(1+'7. INPUT O&amp;N UC'!$U490)</f>
        <v>0</v>
      </c>
      <c r="Y319" s="297">
        <f>Y298*(1+'7. INPUT O&amp;N UC'!$T490)*(1+'7. INPUT O&amp;N UC'!$U490)</f>
        <v>0</v>
      </c>
      <c r="Z319" s="297">
        <f>Z298*(1+'7. INPUT O&amp;N UC'!$T490)*(1+'7. INPUT O&amp;N UC'!$U490)</f>
        <v>0</v>
      </c>
      <c r="AA319" s="297">
        <f>AA298*(1+'7. INPUT O&amp;N UC'!$T490)*(1+'7. INPUT O&amp;N UC'!$U490)</f>
        <v>0</v>
      </c>
      <c r="AB319" s="297">
        <f>AB298*(1+'7. INPUT O&amp;N UC'!$T490)*(1+'7. INPUT O&amp;N UC'!$U490)</f>
        <v>0</v>
      </c>
      <c r="AC319" s="297">
        <f>AC298*(1+'7. INPUT O&amp;N UC'!$T490)*(1+'7. INPUT O&amp;N UC'!$U490)</f>
        <v>0</v>
      </c>
      <c r="AD319" s="297">
        <f>AD298*(1+'7. INPUT O&amp;N UC'!$T490)*(1+'7. INPUT O&amp;N UC'!$U490)</f>
        <v>0</v>
      </c>
      <c r="AE319" s="297">
        <f>AE298*(1+'7. INPUT O&amp;N UC'!$T490)*(1+'7. INPUT O&amp;N UC'!$U490)</f>
        <v>0</v>
      </c>
      <c r="AF319" s="297">
        <f>AF298*(1+'7. INPUT O&amp;N UC'!$T490)*(1+'7. INPUT O&amp;N UC'!$U490)</f>
        <v>0</v>
      </c>
      <c r="AG319" s="297">
        <f>AG298*(1+'7. INPUT O&amp;N UC'!$T490)*(1+'7. INPUT O&amp;N UC'!$U490)</f>
        <v>0</v>
      </c>
      <c r="AH319" s="297">
        <f>AH298*(1+'7. INPUT O&amp;N UC'!$T490)*(1+'7. INPUT O&amp;N UC'!$U490)</f>
        <v>0</v>
      </c>
      <c r="AI319" s="297">
        <f>AI298*(1+'7. INPUT O&amp;N UC'!$T490)*(1+'7. INPUT O&amp;N UC'!$U490)</f>
        <v>0</v>
      </c>
      <c r="AJ319" s="297">
        <f>AJ298*(1+'7. INPUT O&amp;N UC'!$T490)*(1+'7. INPUT O&amp;N UC'!$U490)</f>
        <v>0</v>
      </c>
      <c r="AK319" s="297">
        <f>AK298*(1+'7. INPUT O&amp;N UC'!$T490)*(1+'7. INPUT O&amp;N UC'!$U490)</f>
        <v>0</v>
      </c>
      <c r="AL319" s="297">
        <f>AL298*(1+'7. INPUT O&amp;N UC'!$T490)*(1+'7. INPUT O&amp;N UC'!$U490)</f>
        <v>0</v>
      </c>
      <c r="AM319" s="297">
        <f>AM298*(1+'7. INPUT O&amp;N UC'!$T490)*(1+'7. INPUT O&amp;N UC'!$U490)</f>
        <v>0</v>
      </c>
      <c r="AN319" s="297">
        <f>AN298*(1+'7. INPUT O&amp;N UC'!$T490)*(1+'7. INPUT O&amp;N UC'!$U490)</f>
        <v>0</v>
      </c>
      <c r="AO319" s="297">
        <f>AO298*(1+'7. INPUT O&amp;N UC'!$T490)*(1+'7. INPUT O&amp;N UC'!$U490)</f>
        <v>0</v>
      </c>
      <c r="AP319" s="297">
        <f>AP298*(1+'7. INPUT O&amp;N UC'!$T490)*(1+'7. INPUT O&amp;N UC'!$U490)</f>
        <v>0</v>
      </c>
      <c r="AQ319" s="297">
        <f>AQ298*(1+'7. INPUT O&amp;N UC'!$T490)*(1+'7. INPUT O&amp;N UC'!$U490)</f>
        <v>0</v>
      </c>
      <c r="AR319" s="297">
        <f>AR298*(1+'7. INPUT O&amp;N UC'!$T490)*(1+'7. INPUT O&amp;N UC'!$U490)</f>
        <v>0</v>
      </c>
      <c r="AS319" s="297">
        <f>AS298*(1+'7. INPUT O&amp;N UC'!$T490)*(1+'7. INPUT O&amp;N UC'!$U490)</f>
        <v>0</v>
      </c>
      <c r="AT319" s="297">
        <f>AT298*(1+'7. INPUT O&amp;N UC'!$T490)*(1+'7. INPUT O&amp;N UC'!$U490)</f>
        <v>0</v>
      </c>
      <c r="AU319" s="297">
        <f>AU298*(1+'7. INPUT O&amp;N UC'!$T490)*(1+'7. INPUT O&amp;N UC'!$U490)</f>
        <v>0</v>
      </c>
      <c r="AV319" s="297">
        <f>AV298*(1+'7. INPUT O&amp;N UC'!$T490)*(1+'7. INPUT O&amp;N UC'!$U490)</f>
        <v>0</v>
      </c>
      <c r="AW319" s="297">
        <f>AW298*(1+'7. INPUT O&amp;N UC'!$T490)*(1+'7. INPUT O&amp;N UC'!$U490)</f>
        <v>0</v>
      </c>
      <c r="AX319" s="297">
        <f>AX298*(1+'7. INPUT O&amp;N UC'!$T490)*(1+'7. INPUT O&amp;N UC'!$U490)</f>
        <v>0</v>
      </c>
      <c r="AY319" s="297">
        <f>AY298*(1+'7. INPUT O&amp;N UC'!$T490)*(1+'7. INPUT O&amp;N UC'!$U490)</f>
        <v>0</v>
      </c>
      <c r="AZ319" s="297">
        <f>AZ298*(1+'7. INPUT O&amp;N UC'!$T490)*(1+'7. INPUT O&amp;N UC'!$U490)</f>
        <v>0</v>
      </c>
      <c r="BA319" s="297">
        <f>BA298*(1+'7. INPUT O&amp;N UC'!$T490)*(1+'7. INPUT O&amp;N UC'!$U490)</f>
        <v>0</v>
      </c>
      <c r="BB319" s="297">
        <f>BB298*(1+'7. INPUT O&amp;N UC'!$T490)*(1+'7. INPUT O&amp;N UC'!$U490)</f>
        <v>0</v>
      </c>
      <c r="BC319" s="297">
        <f>BC298*(1+'7. INPUT O&amp;N UC'!$T490)*(1+'7. INPUT O&amp;N UC'!$U490)</f>
        <v>0</v>
      </c>
      <c r="BD319" s="297">
        <f>BD298*(1+'7. INPUT O&amp;N UC'!$T490)*(1+'7. INPUT O&amp;N UC'!$U490)</f>
        <v>0</v>
      </c>
      <c r="BE319" s="297">
        <f>BE298*(1+'7. INPUT O&amp;N UC'!$T490)*(1+'7. INPUT O&amp;N UC'!$U490)</f>
        <v>0</v>
      </c>
      <c r="BF319" s="297">
        <f>BF298*(1+'7. INPUT O&amp;N UC'!$T490)*(1+'7. INPUT O&amp;N UC'!$U490)</f>
        <v>0</v>
      </c>
      <c r="BG319" s="297">
        <f>BG298*(1+'7. INPUT O&amp;N UC'!$T490)*(1+'7. INPUT O&amp;N UC'!$U490)</f>
        <v>0</v>
      </c>
      <c r="BH319" s="297">
        <f>BH298*(1+'7. INPUT O&amp;N UC'!$T490)*(1+'7. INPUT O&amp;N UC'!$U490)</f>
        <v>0</v>
      </c>
      <c r="BI319" s="297">
        <f>BI298*(1+'7. INPUT O&amp;N UC'!$T490)*(1+'7. INPUT O&amp;N UC'!$U490)</f>
        <v>0</v>
      </c>
      <c r="BJ319" s="297">
        <f>BJ298*(1+'7. INPUT O&amp;N UC'!$T490)*(1+'7. INPUT O&amp;N UC'!$U490)</f>
        <v>0</v>
      </c>
      <c r="BK319" s="297">
        <f>BK298*(1+'7. INPUT O&amp;N UC'!$T490)*(1+'7. INPUT O&amp;N UC'!$U490)</f>
        <v>0</v>
      </c>
      <c r="BL319" s="297">
        <f>BL298*(1+'7. INPUT O&amp;N UC'!$T490)*(1+'7. INPUT O&amp;N UC'!$U490)</f>
        <v>0</v>
      </c>
      <c r="BM319" s="297">
        <f>BM298*(1+'7. INPUT O&amp;N UC'!$T490)*(1+'7. INPUT O&amp;N UC'!$U490)</f>
        <v>0</v>
      </c>
      <c r="BN319" s="297">
        <f>BN298*(1+'7. INPUT O&amp;N UC'!$T490)*(1+'7. INPUT O&amp;N UC'!$U490)</f>
        <v>0</v>
      </c>
      <c r="BO319" s="297">
        <f>BO298*(1+'7. INPUT O&amp;N UC'!$T490)*(1+'7. INPUT O&amp;N UC'!$U490)</f>
        <v>0</v>
      </c>
      <c r="BP319" s="297">
        <f>BP298*(1+'7. INPUT O&amp;N UC'!$T490)*(1+'7. INPUT O&amp;N UC'!$U490)</f>
        <v>0</v>
      </c>
      <c r="BQ319" s="297">
        <f>BQ298*(1+'7. INPUT O&amp;N UC'!$T490)*(1+'7. INPUT O&amp;N UC'!$U490)</f>
        <v>0</v>
      </c>
      <c r="BR319" s="297">
        <f>BR298*(1+'7. INPUT O&amp;N UC'!$T490)*(1+'7. INPUT O&amp;N UC'!$U490)</f>
        <v>0</v>
      </c>
      <c r="BS319" s="297">
        <f>BS298*(1+'7. INPUT O&amp;N UC'!$T490)*(1+'7. INPUT O&amp;N UC'!$U490)</f>
        <v>0</v>
      </c>
    </row>
    <row r="320" spans="2:71" s="80" customFormat="1" outlineLevel="2">
      <c r="B320" s="367" t="str">
        <f t="shared" si="250"/>
        <v>O&amp;N UC-7.6-Item #16</v>
      </c>
      <c r="C320" s="367">
        <f t="shared" si="250"/>
        <v>0</v>
      </c>
      <c r="D320"/>
      <c r="E320" s="297">
        <f t="shared" si="251"/>
        <v>0</v>
      </c>
      <c r="F320" s="297">
        <f t="shared" si="252"/>
        <v>0</v>
      </c>
      <c r="G320" s="297">
        <f t="shared" si="253"/>
        <v>0</v>
      </c>
      <c r="H320" s="297">
        <f t="shared" si="254"/>
        <v>0</v>
      </c>
      <c r="I320" s="297">
        <f t="shared" si="255"/>
        <v>0</v>
      </c>
      <c r="J320" s="297">
        <f t="shared" si="256"/>
        <v>0</v>
      </c>
      <c r="K320"/>
      <c r="L320" s="297">
        <f>L299*(1+'7. INPUT O&amp;N UC'!$T491)*(1+'7. INPUT O&amp;N UC'!$U491)</f>
        <v>0</v>
      </c>
      <c r="M320" s="297">
        <f>M299*(1+'7. INPUT O&amp;N UC'!$T491)*(1+'7. INPUT O&amp;N UC'!$U491)</f>
        <v>0</v>
      </c>
      <c r="N320" s="297">
        <f>N299*(1+'7. INPUT O&amp;N UC'!$T491)*(1+'7. INPUT O&amp;N UC'!$U491)</f>
        <v>0</v>
      </c>
      <c r="O320" s="297">
        <f>O299*(1+'7. INPUT O&amp;N UC'!$T491)*(1+'7. INPUT O&amp;N UC'!$U491)</f>
        <v>0</v>
      </c>
      <c r="P320" s="297">
        <f>P299*(1+'7. INPUT O&amp;N UC'!$T491)*(1+'7. INPUT O&amp;N UC'!$U491)</f>
        <v>0</v>
      </c>
      <c r="Q320" s="297">
        <f>Q299*(1+'7. INPUT O&amp;N UC'!$T491)*(1+'7. INPUT O&amp;N UC'!$U491)</f>
        <v>0</v>
      </c>
      <c r="R320" s="297">
        <f>R299*(1+'7. INPUT O&amp;N UC'!$T491)*(1+'7. INPUT O&amp;N UC'!$U491)</f>
        <v>0</v>
      </c>
      <c r="S320" s="297">
        <f>S299*(1+'7. INPUT O&amp;N UC'!$T491)*(1+'7. INPUT O&amp;N UC'!$U491)</f>
        <v>0</v>
      </c>
      <c r="T320" s="297">
        <f>T299*(1+'7. INPUT O&amp;N UC'!$T491)*(1+'7. INPUT O&amp;N UC'!$U491)</f>
        <v>0</v>
      </c>
      <c r="U320" s="297">
        <f>U299*(1+'7. INPUT O&amp;N UC'!$T491)*(1+'7. INPUT O&amp;N UC'!$U491)</f>
        <v>0</v>
      </c>
      <c r="V320" s="297">
        <f>V299*(1+'7. INPUT O&amp;N UC'!$T491)*(1+'7. INPUT O&amp;N UC'!$U491)</f>
        <v>0</v>
      </c>
      <c r="W320" s="297">
        <f>W299*(1+'7. INPUT O&amp;N UC'!$T491)*(1+'7. INPUT O&amp;N UC'!$U491)</f>
        <v>0</v>
      </c>
      <c r="X320" s="297">
        <f>X299*(1+'7. INPUT O&amp;N UC'!$T491)*(1+'7. INPUT O&amp;N UC'!$U491)</f>
        <v>0</v>
      </c>
      <c r="Y320" s="297">
        <f>Y299*(1+'7. INPUT O&amp;N UC'!$T491)*(1+'7. INPUT O&amp;N UC'!$U491)</f>
        <v>0</v>
      </c>
      <c r="Z320" s="297">
        <f>Z299*(1+'7. INPUT O&amp;N UC'!$T491)*(1+'7. INPUT O&amp;N UC'!$U491)</f>
        <v>0</v>
      </c>
      <c r="AA320" s="297">
        <f>AA299*(1+'7. INPUT O&amp;N UC'!$T491)*(1+'7. INPUT O&amp;N UC'!$U491)</f>
        <v>0</v>
      </c>
      <c r="AB320" s="297">
        <f>AB299*(1+'7. INPUT O&amp;N UC'!$T491)*(1+'7. INPUT O&amp;N UC'!$U491)</f>
        <v>0</v>
      </c>
      <c r="AC320" s="297">
        <f>AC299*(1+'7. INPUT O&amp;N UC'!$T491)*(1+'7. INPUT O&amp;N UC'!$U491)</f>
        <v>0</v>
      </c>
      <c r="AD320" s="297">
        <f>AD299*(1+'7. INPUT O&amp;N UC'!$T491)*(1+'7. INPUT O&amp;N UC'!$U491)</f>
        <v>0</v>
      </c>
      <c r="AE320" s="297">
        <f>AE299*(1+'7. INPUT O&amp;N UC'!$T491)*(1+'7. INPUT O&amp;N UC'!$U491)</f>
        <v>0</v>
      </c>
      <c r="AF320" s="297">
        <f>AF299*(1+'7. INPUT O&amp;N UC'!$T491)*(1+'7. INPUT O&amp;N UC'!$U491)</f>
        <v>0</v>
      </c>
      <c r="AG320" s="297">
        <f>AG299*(1+'7. INPUT O&amp;N UC'!$T491)*(1+'7. INPUT O&amp;N UC'!$U491)</f>
        <v>0</v>
      </c>
      <c r="AH320" s="297">
        <f>AH299*(1+'7. INPUT O&amp;N UC'!$T491)*(1+'7. INPUT O&amp;N UC'!$U491)</f>
        <v>0</v>
      </c>
      <c r="AI320" s="297">
        <f>AI299*(1+'7. INPUT O&amp;N UC'!$T491)*(1+'7. INPUT O&amp;N UC'!$U491)</f>
        <v>0</v>
      </c>
      <c r="AJ320" s="297">
        <f>AJ299*(1+'7. INPUT O&amp;N UC'!$T491)*(1+'7. INPUT O&amp;N UC'!$U491)</f>
        <v>0</v>
      </c>
      <c r="AK320" s="297">
        <f>AK299*(1+'7. INPUT O&amp;N UC'!$T491)*(1+'7. INPUT O&amp;N UC'!$U491)</f>
        <v>0</v>
      </c>
      <c r="AL320" s="297">
        <f>AL299*(1+'7. INPUT O&amp;N UC'!$T491)*(1+'7. INPUT O&amp;N UC'!$U491)</f>
        <v>0</v>
      </c>
      <c r="AM320" s="297">
        <f>AM299*(1+'7. INPUT O&amp;N UC'!$T491)*(1+'7. INPUT O&amp;N UC'!$U491)</f>
        <v>0</v>
      </c>
      <c r="AN320" s="297">
        <f>AN299*(1+'7. INPUT O&amp;N UC'!$T491)*(1+'7. INPUT O&amp;N UC'!$U491)</f>
        <v>0</v>
      </c>
      <c r="AO320" s="297">
        <f>AO299*(1+'7. INPUT O&amp;N UC'!$T491)*(1+'7. INPUT O&amp;N UC'!$U491)</f>
        <v>0</v>
      </c>
      <c r="AP320" s="297">
        <f>AP299*(1+'7. INPUT O&amp;N UC'!$T491)*(1+'7. INPUT O&amp;N UC'!$U491)</f>
        <v>0</v>
      </c>
      <c r="AQ320" s="297">
        <f>AQ299*(1+'7. INPUT O&amp;N UC'!$T491)*(1+'7. INPUT O&amp;N UC'!$U491)</f>
        <v>0</v>
      </c>
      <c r="AR320" s="297">
        <f>AR299*(1+'7. INPUT O&amp;N UC'!$T491)*(1+'7. INPUT O&amp;N UC'!$U491)</f>
        <v>0</v>
      </c>
      <c r="AS320" s="297">
        <f>AS299*(1+'7. INPUT O&amp;N UC'!$T491)*(1+'7. INPUT O&amp;N UC'!$U491)</f>
        <v>0</v>
      </c>
      <c r="AT320" s="297">
        <f>AT299*(1+'7. INPUT O&amp;N UC'!$T491)*(1+'7. INPUT O&amp;N UC'!$U491)</f>
        <v>0</v>
      </c>
      <c r="AU320" s="297">
        <f>AU299*(1+'7. INPUT O&amp;N UC'!$T491)*(1+'7. INPUT O&amp;N UC'!$U491)</f>
        <v>0</v>
      </c>
      <c r="AV320" s="297">
        <f>AV299*(1+'7. INPUT O&amp;N UC'!$T491)*(1+'7. INPUT O&amp;N UC'!$U491)</f>
        <v>0</v>
      </c>
      <c r="AW320" s="297">
        <f>AW299*(1+'7. INPUT O&amp;N UC'!$T491)*(1+'7. INPUT O&amp;N UC'!$U491)</f>
        <v>0</v>
      </c>
      <c r="AX320" s="297">
        <f>AX299*(1+'7. INPUT O&amp;N UC'!$T491)*(1+'7. INPUT O&amp;N UC'!$U491)</f>
        <v>0</v>
      </c>
      <c r="AY320" s="297">
        <f>AY299*(1+'7. INPUT O&amp;N UC'!$T491)*(1+'7. INPUT O&amp;N UC'!$U491)</f>
        <v>0</v>
      </c>
      <c r="AZ320" s="297">
        <f>AZ299*(1+'7. INPUT O&amp;N UC'!$T491)*(1+'7. INPUT O&amp;N UC'!$U491)</f>
        <v>0</v>
      </c>
      <c r="BA320" s="297">
        <f>BA299*(1+'7. INPUT O&amp;N UC'!$T491)*(1+'7. INPUT O&amp;N UC'!$U491)</f>
        <v>0</v>
      </c>
      <c r="BB320" s="297">
        <f>BB299*(1+'7. INPUT O&amp;N UC'!$T491)*(1+'7. INPUT O&amp;N UC'!$U491)</f>
        <v>0</v>
      </c>
      <c r="BC320" s="297">
        <f>BC299*(1+'7. INPUT O&amp;N UC'!$T491)*(1+'7. INPUT O&amp;N UC'!$U491)</f>
        <v>0</v>
      </c>
      <c r="BD320" s="297">
        <f>BD299*(1+'7. INPUT O&amp;N UC'!$T491)*(1+'7. INPUT O&amp;N UC'!$U491)</f>
        <v>0</v>
      </c>
      <c r="BE320" s="297">
        <f>BE299*(1+'7. INPUT O&amp;N UC'!$T491)*(1+'7. INPUT O&amp;N UC'!$U491)</f>
        <v>0</v>
      </c>
      <c r="BF320" s="297">
        <f>BF299*(1+'7. INPUT O&amp;N UC'!$T491)*(1+'7. INPUT O&amp;N UC'!$U491)</f>
        <v>0</v>
      </c>
      <c r="BG320" s="297">
        <f>BG299*(1+'7. INPUT O&amp;N UC'!$T491)*(1+'7. INPUT O&amp;N UC'!$U491)</f>
        <v>0</v>
      </c>
      <c r="BH320" s="297">
        <f>BH299*(1+'7. INPUT O&amp;N UC'!$T491)*(1+'7. INPUT O&amp;N UC'!$U491)</f>
        <v>0</v>
      </c>
      <c r="BI320" s="297">
        <f>BI299*(1+'7. INPUT O&amp;N UC'!$T491)*(1+'7. INPUT O&amp;N UC'!$U491)</f>
        <v>0</v>
      </c>
      <c r="BJ320" s="297">
        <f>BJ299*(1+'7. INPUT O&amp;N UC'!$T491)*(1+'7. INPUT O&amp;N UC'!$U491)</f>
        <v>0</v>
      </c>
      <c r="BK320" s="297">
        <f>BK299*(1+'7. INPUT O&amp;N UC'!$T491)*(1+'7. INPUT O&amp;N UC'!$U491)</f>
        <v>0</v>
      </c>
      <c r="BL320" s="297">
        <f>BL299*(1+'7. INPUT O&amp;N UC'!$T491)*(1+'7. INPUT O&amp;N UC'!$U491)</f>
        <v>0</v>
      </c>
      <c r="BM320" s="297">
        <f>BM299*(1+'7. INPUT O&amp;N UC'!$T491)*(1+'7. INPUT O&amp;N UC'!$U491)</f>
        <v>0</v>
      </c>
      <c r="BN320" s="297">
        <f>BN299*(1+'7. INPUT O&amp;N UC'!$T491)*(1+'7. INPUT O&amp;N UC'!$U491)</f>
        <v>0</v>
      </c>
      <c r="BO320" s="297">
        <f>BO299*(1+'7. INPUT O&amp;N UC'!$T491)*(1+'7. INPUT O&amp;N UC'!$U491)</f>
        <v>0</v>
      </c>
      <c r="BP320" s="297">
        <f>BP299*(1+'7. INPUT O&amp;N UC'!$T491)*(1+'7. INPUT O&amp;N UC'!$U491)</f>
        <v>0</v>
      </c>
      <c r="BQ320" s="297">
        <f>BQ299*(1+'7. INPUT O&amp;N UC'!$T491)*(1+'7. INPUT O&amp;N UC'!$U491)</f>
        <v>0</v>
      </c>
      <c r="BR320" s="297">
        <f>BR299*(1+'7. INPUT O&amp;N UC'!$T491)*(1+'7. INPUT O&amp;N UC'!$U491)</f>
        <v>0</v>
      </c>
      <c r="BS320" s="297">
        <f>BS299*(1+'7. INPUT O&amp;N UC'!$T491)*(1+'7. INPUT O&amp;N UC'!$U491)</f>
        <v>0</v>
      </c>
    </row>
    <row r="321" spans="2:71" s="80" customFormat="1" outlineLevel="2">
      <c r="B321" s="367" t="str">
        <f t="shared" si="250"/>
        <v>O&amp;N UC-7.6-Item #17</v>
      </c>
      <c r="C321" s="367">
        <f t="shared" si="250"/>
        <v>0</v>
      </c>
      <c r="D321"/>
      <c r="E321" s="297">
        <f t="shared" si="251"/>
        <v>0</v>
      </c>
      <c r="F321" s="297">
        <f t="shared" si="252"/>
        <v>0</v>
      </c>
      <c r="G321" s="297">
        <f t="shared" si="253"/>
        <v>0</v>
      </c>
      <c r="H321" s="297">
        <f t="shared" si="254"/>
        <v>0</v>
      </c>
      <c r="I321" s="297">
        <f t="shared" si="255"/>
        <v>0</v>
      </c>
      <c r="J321" s="297">
        <f t="shared" si="256"/>
        <v>0</v>
      </c>
      <c r="K321"/>
      <c r="L321" s="297">
        <f>L300*(1+'7. INPUT O&amp;N UC'!$T492)*(1+'7. INPUT O&amp;N UC'!$U492)</f>
        <v>0</v>
      </c>
      <c r="M321" s="297">
        <f>M300*(1+'7. INPUT O&amp;N UC'!$T492)*(1+'7. INPUT O&amp;N UC'!$U492)</f>
        <v>0</v>
      </c>
      <c r="N321" s="297">
        <f>N300*(1+'7. INPUT O&amp;N UC'!$T492)*(1+'7. INPUT O&amp;N UC'!$U492)</f>
        <v>0</v>
      </c>
      <c r="O321" s="297">
        <f>O300*(1+'7. INPUT O&amp;N UC'!$T492)*(1+'7. INPUT O&amp;N UC'!$U492)</f>
        <v>0</v>
      </c>
      <c r="P321" s="297">
        <f>P300*(1+'7. INPUT O&amp;N UC'!$T492)*(1+'7. INPUT O&amp;N UC'!$U492)</f>
        <v>0</v>
      </c>
      <c r="Q321" s="297">
        <f>Q300*(1+'7. INPUT O&amp;N UC'!$T492)*(1+'7. INPUT O&amp;N UC'!$U492)</f>
        <v>0</v>
      </c>
      <c r="R321" s="297">
        <f>R300*(1+'7. INPUT O&amp;N UC'!$T492)*(1+'7. INPUT O&amp;N UC'!$U492)</f>
        <v>0</v>
      </c>
      <c r="S321" s="297">
        <f>S300*(1+'7. INPUT O&amp;N UC'!$T492)*(1+'7. INPUT O&amp;N UC'!$U492)</f>
        <v>0</v>
      </c>
      <c r="T321" s="297">
        <f>T300*(1+'7. INPUT O&amp;N UC'!$T492)*(1+'7. INPUT O&amp;N UC'!$U492)</f>
        <v>0</v>
      </c>
      <c r="U321" s="297">
        <f>U300*(1+'7. INPUT O&amp;N UC'!$T492)*(1+'7. INPUT O&amp;N UC'!$U492)</f>
        <v>0</v>
      </c>
      <c r="V321" s="297">
        <f>V300*(1+'7. INPUT O&amp;N UC'!$T492)*(1+'7. INPUT O&amp;N UC'!$U492)</f>
        <v>0</v>
      </c>
      <c r="W321" s="297">
        <f>W300*(1+'7. INPUT O&amp;N UC'!$T492)*(1+'7. INPUT O&amp;N UC'!$U492)</f>
        <v>0</v>
      </c>
      <c r="X321" s="297">
        <f>X300*(1+'7. INPUT O&amp;N UC'!$T492)*(1+'7. INPUT O&amp;N UC'!$U492)</f>
        <v>0</v>
      </c>
      <c r="Y321" s="297">
        <f>Y300*(1+'7. INPUT O&amp;N UC'!$T492)*(1+'7. INPUT O&amp;N UC'!$U492)</f>
        <v>0</v>
      </c>
      <c r="Z321" s="297">
        <f>Z300*(1+'7. INPUT O&amp;N UC'!$T492)*(1+'7. INPUT O&amp;N UC'!$U492)</f>
        <v>0</v>
      </c>
      <c r="AA321" s="297">
        <f>AA300*(1+'7. INPUT O&amp;N UC'!$T492)*(1+'7. INPUT O&amp;N UC'!$U492)</f>
        <v>0</v>
      </c>
      <c r="AB321" s="297">
        <f>AB300*(1+'7. INPUT O&amp;N UC'!$T492)*(1+'7. INPUT O&amp;N UC'!$U492)</f>
        <v>0</v>
      </c>
      <c r="AC321" s="297">
        <f>AC300*(1+'7. INPUT O&amp;N UC'!$T492)*(1+'7. INPUT O&amp;N UC'!$U492)</f>
        <v>0</v>
      </c>
      <c r="AD321" s="297">
        <f>AD300*(1+'7. INPUT O&amp;N UC'!$T492)*(1+'7. INPUT O&amp;N UC'!$U492)</f>
        <v>0</v>
      </c>
      <c r="AE321" s="297">
        <f>AE300*(1+'7. INPUT O&amp;N UC'!$T492)*(1+'7. INPUT O&amp;N UC'!$U492)</f>
        <v>0</v>
      </c>
      <c r="AF321" s="297">
        <f>AF300*(1+'7. INPUT O&amp;N UC'!$T492)*(1+'7. INPUT O&amp;N UC'!$U492)</f>
        <v>0</v>
      </c>
      <c r="AG321" s="297">
        <f>AG300*(1+'7. INPUT O&amp;N UC'!$T492)*(1+'7. INPUT O&amp;N UC'!$U492)</f>
        <v>0</v>
      </c>
      <c r="AH321" s="297">
        <f>AH300*(1+'7. INPUT O&amp;N UC'!$T492)*(1+'7. INPUT O&amp;N UC'!$U492)</f>
        <v>0</v>
      </c>
      <c r="AI321" s="297">
        <f>AI300*(1+'7. INPUT O&amp;N UC'!$T492)*(1+'7. INPUT O&amp;N UC'!$U492)</f>
        <v>0</v>
      </c>
      <c r="AJ321" s="297">
        <f>AJ300*(1+'7. INPUT O&amp;N UC'!$T492)*(1+'7. INPUT O&amp;N UC'!$U492)</f>
        <v>0</v>
      </c>
      <c r="AK321" s="297">
        <f>AK300*(1+'7. INPUT O&amp;N UC'!$T492)*(1+'7. INPUT O&amp;N UC'!$U492)</f>
        <v>0</v>
      </c>
      <c r="AL321" s="297">
        <f>AL300*(1+'7. INPUT O&amp;N UC'!$T492)*(1+'7. INPUT O&amp;N UC'!$U492)</f>
        <v>0</v>
      </c>
      <c r="AM321" s="297">
        <f>AM300*(1+'7. INPUT O&amp;N UC'!$T492)*(1+'7. INPUT O&amp;N UC'!$U492)</f>
        <v>0</v>
      </c>
      <c r="AN321" s="297">
        <f>AN300*(1+'7. INPUT O&amp;N UC'!$T492)*(1+'7. INPUT O&amp;N UC'!$U492)</f>
        <v>0</v>
      </c>
      <c r="AO321" s="297">
        <f>AO300*(1+'7. INPUT O&amp;N UC'!$T492)*(1+'7. INPUT O&amp;N UC'!$U492)</f>
        <v>0</v>
      </c>
      <c r="AP321" s="297">
        <f>AP300*(1+'7. INPUT O&amp;N UC'!$T492)*(1+'7. INPUT O&amp;N UC'!$U492)</f>
        <v>0</v>
      </c>
      <c r="AQ321" s="297">
        <f>AQ300*(1+'7. INPUT O&amp;N UC'!$T492)*(1+'7. INPUT O&amp;N UC'!$U492)</f>
        <v>0</v>
      </c>
      <c r="AR321" s="297">
        <f>AR300*(1+'7. INPUT O&amp;N UC'!$T492)*(1+'7. INPUT O&amp;N UC'!$U492)</f>
        <v>0</v>
      </c>
      <c r="AS321" s="297">
        <f>AS300*(1+'7. INPUT O&amp;N UC'!$T492)*(1+'7. INPUT O&amp;N UC'!$U492)</f>
        <v>0</v>
      </c>
      <c r="AT321" s="297">
        <f>AT300*(1+'7. INPUT O&amp;N UC'!$T492)*(1+'7. INPUT O&amp;N UC'!$U492)</f>
        <v>0</v>
      </c>
      <c r="AU321" s="297">
        <f>AU300*(1+'7. INPUT O&amp;N UC'!$T492)*(1+'7. INPUT O&amp;N UC'!$U492)</f>
        <v>0</v>
      </c>
      <c r="AV321" s="297">
        <f>AV300*(1+'7. INPUT O&amp;N UC'!$T492)*(1+'7. INPUT O&amp;N UC'!$U492)</f>
        <v>0</v>
      </c>
      <c r="AW321" s="297">
        <f>AW300*(1+'7. INPUT O&amp;N UC'!$T492)*(1+'7. INPUT O&amp;N UC'!$U492)</f>
        <v>0</v>
      </c>
      <c r="AX321" s="297">
        <f>AX300*(1+'7. INPUT O&amp;N UC'!$T492)*(1+'7. INPUT O&amp;N UC'!$U492)</f>
        <v>0</v>
      </c>
      <c r="AY321" s="297">
        <f>AY300*(1+'7. INPUT O&amp;N UC'!$T492)*(1+'7. INPUT O&amp;N UC'!$U492)</f>
        <v>0</v>
      </c>
      <c r="AZ321" s="297">
        <f>AZ300*(1+'7. INPUT O&amp;N UC'!$T492)*(1+'7. INPUT O&amp;N UC'!$U492)</f>
        <v>0</v>
      </c>
      <c r="BA321" s="297">
        <f>BA300*(1+'7. INPUT O&amp;N UC'!$T492)*(1+'7. INPUT O&amp;N UC'!$U492)</f>
        <v>0</v>
      </c>
      <c r="BB321" s="297">
        <f>BB300*(1+'7. INPUT O&amp;N UC'!$T492)*(1+'7. INPUT O&amp;N UC'!$U492)</f>
        <v>0</v>
      </c>
      <c r="BC321" s="297">
        <f>BC300*(1+'7. INPUT O&amp;N UC'!$T492)*(1+'7. INPUT O&amp;N UC'!$U492)</f>
        <v>0</v>
      </c>
      <c r="BD321" s="297">
        <f>BD300*(1+'7. INPUT O&amp;N UC'!$T492)*(1+'7. INPUT O&amp;N UC'!$U492)</f>
        <v>0</v>
      </c>
      <c r="BE321" s="297">
        <f>BE300*(1+'7. INPUT O&amp;N UC'!$T492)*(1+'7. INPUT O&amp;N UC'!$U492)</f>
        <v>0</v>
      </c>
      <c r="BF321" s="297">
        <f>BF300*(1+'7. INPUT O&amp;N UC'!$T492)*(1+'7. INPUT O&amp;N UC'!$U492)</f>
        <v>0</v>
      </c>
      <c r="BG321" s="297">
        <f>BG300*(1+'7. INPUT O&amp;N UC'!$T492)*(1+'7. INPUT O&amp;N UC'!$U492)</f>
        <v>0</v>
      </c>
      <c r="BH321" s="297">
        <f>BH300*(1+'7. INPUT O&amp;N UC'!$T492)*(1+'7. INPUT O&amp;N UC'!$U492)</f>
        <v>0</v>
      </c>
      <c r="BI321" s="297">
        <f>BI300*(1+'7. INPUT O&amp;N UC'!$T492)*(1+'7. INPUT O&amp;N UC'!$U492)</f>
        <v>0</v>
      </c>
      <c r="BJ321" s="297">
        <f>BJ300*(1+'7. INPUT O&amp;N UC'!$T492)*(1+'7. INPUT O&amp;N UC'!$U492)</f>
        <v>0</v>
      </c>
      <c r="BK321" s="297">
        <f>BK300*(1+'7. INPUT O&amp;N UC'!$T492)*(1+'7. INPUT O&amp;N UC'!$U492)</f>
        <v>0</v>
      </c>
      <c r="BL321" s="297">
        <f>BL300*(1+'7. INPUT O&amp;N UC'!$T492)*(1+'7. INPUT O&amp;N UC'!$U492)</f>
        <v>0</v>
      </c>
      <c r="BM321" s="297">
        <f>BM300*(1+'7. INPUT O&amp;N UC'!$T492)*(1+'7. INPUT O&amp;N UC'!$U492)</f>
        <v>0</v>
      </c>
      <c r="BN321" s="297">
        <f>BN300*(1+'7. INPUT O&amp;N UC'!$T492)*(1+'7. INPUT O&amp;N UC'!$U492)</f>
        <v>0</v>
      </c>
      <c r="BO321" s="297">
        <f>BO300*(1+'7. INPUT O&amp;N UC'!$T492)*(1+'7. INPUT O&amp;N UC'!$U492)</f>
        <v>0</v>
      </c>
      <c r="BP321" s="297">
        <f>BP300*(1+'7. INPUT O&amp;N UC'!$T492)*(1+'7. INPUT O&amp;N UC'!$U492)</f>
        <v>0</v>
      </c>
      <c r="BQ321" s="297">
        <f>BQ300*(1+'7. INPUT O&amp;N UC'!$T492)*(1+'7. INPUT O&amp;N UC'!$U492)</f>
        <v>0</v>
      </c>
      <c r="BR321" s="297">
        <f>BR300*(1+'7. INPUT O&amp;N UC'!$T492)*(1+'7. INPUT O&amp;N UC'!$U492)</f>
        <v>0</v>
      </c>
      <c r="BS321" s="297">
        <f>BS300*(1+'7. INPUT O&amp;N UC'!$T492)*(1+'7. INPUT O&amp;N UC'!$U492)</f>
        <v>0</v>
      </c>
    </row>
    <row r="322" spans="2:71" s="80" customFormat="1" outlineLevel="2">
      <c r="B322" s="367" t="str">
        <f t="shared" si="250"/>
        <v>O&amp;N UC-7.6-Item #18</v>
      </c>
      <c r="C322" s="367">
        <f t="shared" si="250"/>
        <v>0</v>
      </c>
      <c r="D322"/>
      <c r="E322" s="297">
        <f t="shared" si="251"/>
        <v>0</v>
      </c>
      <c r="F322" s="297">
        <f t="shared" si="252"/>
        <v>0</v>
      </c>
      <c r="G322" s="297">
        <f t="shared" si="253"/>
        <v>0</v>
      </c>
      <c r="H322" s="297">
        <f t="shared" si="254"/>
        <v>0</v>
      </c>
      <c r="I322" s="297">
        <f t="shared" si="255"/>
        <v>0</v>
      </c>
      <c r="J322" s="297">
        <f t="shared" si="256"/>
        <v>0</v>
      </c>
      <c r="K322"/>
      <c r="L322" s="297">
        <f>L301*(1+'7. INPUT O&amp;N UC'!$T493)*(1+'7. INPUT O&amp;N UC'!$U493)</f>
        <v>0</v>
      </c>
      <c r="M322" s="297">
        <f>M301*(1+'7. INPUT O&amp;N UC'!$T493)*(1+'7. INPUT O&amp;N UC'!$U493)</f>
        <v>0</v>
      </c>
      <c r="N322" s="297">
        <f>N301*(1+'7. INPUT O&amp;N UC'!$T493)*(1+'7. INPUT O&amp;N UC'!$U493)</f>
        <v>0</v>
      </c>
      <c r="O322" s="297">
        <f>O301*(1+'7. INPUT O&amp;N UC'!$T493)*(1+'7. INPUT O&amp;N UC'!$U493)</f>
        <v>0</v>
      </c>
      <c r="P322" s="297">
        <f>P301*(1+'7. INPUT O&amp;N UC'!$T493)*(1+'7. INPUT O&amp;N UC'!$U493)</f>
        <v>0</v>
      </c>
      <c r="Q322" s="297">
        <f>Q301*(1+'7. INPUT O&amp;N UC'!$T493)*(1+'7. INPUT O&amp;N UC'!$U493)</f>
        <v>0</v>
      </c>
      <c r="R322" s="297">
        <f>R301*(1+'7. INPUT O&amp;N UC'!$T493)*(1+'7. INPUT O&amp;N UC'!$U493)</f>
        <v>0</v>
      </c>
      <c r="S322" s="297">
        <f>S301*(1+'7. INPUT O&amp;N UC'!$T493)*(1+'7. INPUT O&amp;N UC'!$U493)</f>
        <v>0</v>
      </c>
      <c r="T322" s="297">
        <f>T301*(1+'7. INPUT O&amp;N UC'!$T493)*(1+'7. INPUT O&amp;N UC'!$U493)</f>
        <v>0</v>
      </c>
      <c r="U322" s="297">
        <f>U301*(1+'7. INPUT O&amp;N UC'!$T493)*(1+'7. INPUT O&amp;N UC'!$U493)</f>
        <v>0</v>
      </c>
      <c r="V322" s="297">
        <f>V301*(1+'7. INPUT O&amp;N UC'!$T493)*(1+'7. INPUT O&amp;N UC'!$U493)</f>
        <v>0</v>
      </c>
      <c r="W322" s="297">
        <f>W301*(1+'7. INPUT O&amp;N UC'!$T493)*(1+'7. INPUT O&amp;N UC'!$U493)</f>
        <v>0</v>
      </c>
      <c r="X322" s="297">
        <f>X301*(1+'7. INPUT O&amp;N UC'!$T493)*(1+'7. INPUT O&amp;N UC'!$U493)</f>
        <v>0</v>
      </c>
      <c r="Y322" s="297">
        <f>Y301*(1+'7. INPUT O&amp;N UC'!$T493)*(1+'7. INPUT O&amp;N UC'!$U493)</f>
        <v>0</v>
      </c>
      <c r="Z322" s="297">
        <f>Z301*(1+'7. INPUT O&amp;N UC'!$T493)*(1+'7. INPUT O&amp;N UC'!$U493)</f>
        <v>0</v>
      </c>
      <c r="AA322" s="297">
        <f>AA301*(1+'7. INPUT O&amp;N UC'!$T493)*(1+'7. INPUT O&amp;N UC'!$U493)</f>
        <v>0</v>
      </c>
      <c r="AB322" s="297">
        <f>AB301*(1+'7. INPUT O&amp;N UC'!$T493)*(1+'7. INPUT O&amp;N UC'!$U493)</f>
        <v>0</v>
      </c>
      <c r="AC322" s="297">
        <f>AC301*(1+'7. INPUT O&amp;N UC'!$T493)*(1+'7. INPUT O&amp;N UC'!$U493)</f>
        <v>0</v>
      </c>
      <c r="AD322" s="297">
        <f>AD301*(1+'7. INPUT O&amp;N UC'!$T493)*(1+'7. INPUT O&amp;N UC'!$U493)</f>
        <v>0</v>
      </c>
      <c r="AE322" s="297">
        <f>AE301*(1+'7. INPUT O&amp;N UC'!$T493)*(1+'7. INPUT O&amp;N UC'!$U493)</f>
        <v>0</v>
      </c>
      <c r="AF322" s="297">
        <f>AF301*(1+'7. INPUT O&amp;N UC'!$T493)*(1+'7. INPUT O&amp;N UC'!$U493)</f>
        <v>0</v>
      </c>
      <c r="AG322" s="297">
        <f>AG301*(1+'7. INPUT O&amp;N UC'!$T493)*(1+'7. INPUT O&amp;N UC'!$U493)</f>
        <v>0</v>
      </c>
      <c r="AH322" s="297">
        <f>AH301*(1+'7. INPUT O&amp;N UC'!$T493)*(1+'7. INPUT O&amp;N UC'!$U493)</f>
        <v>0</v>
      </c>
      <c r="AI322" s="297">
        <f>AI301*(1+'7. INPUT O&amp;N UC'!$T493)*(1+'7. INPUT O&amp;N UC'!$U493)</f>
        <v>0</v>
      </c>
      <c r="AJ322" s="297">
        <f>AJ301*(1+'7. INPUT O&amp;N UC'!$T493)*(1+'7. INPUT O&amp;N UC'!$U493)</f>
        <v>0</v>
      </c>
      <c r="AK322" s="297">
        <f>AK301*(1+'7. INPUT O&amp;N UC'!$T493)*(1+'7. INPUT O&amp;N UC'!$U493)</f>
        <v>0</v>
      </c>
      <c r="AL322" s="297">
        <f>AL301*(1+'7. INPUT O&amp;N UC'!$T493)*(1+'7. INPUT O&amp;N UC'!$U493)</f>
        <v>0</v>
      </c>
      <c r="AM322" s="297">
        <f>AM301*(1+'7. INPUT O&amp;N UC'!$T493)*(1+'7. INPUT O&amp;N UC'!$U493)</f>
        <v>0</v>
      </c>
      <c r="AN322" s="297">
        <f>AN301*(1+'7. INPUT O&amp;N UC'!$T493)*(1+'7. INPUT O&amp;N UC'!$U493)</f>
        <v>0</v>
      </c>
      <c r="AO322" s="297">
        <f>AO301*(1+'7. INPUT O&amp;N UC'!$T493)*(1+'7. INPUT O&amp;N UC'!$U493)</f>
        <v>0</v>
      </c>
      <c r="AP322" s="297">
        <f>AP301*(1+'7. INPUT O&amp;N UC'!$T493)*(1+'7. INPUT O&amp;N UC'!$U493)</f>
        <v>0</v>
      </c>
      <c r="AQ322" s="297">
        <f>AQ301*(1+'7. INPUT O&amp;N UC'!$T493)*(1+'7. INPUT O&amp;N UC'!$U493)</f>
        <v>0</v>
      </c>
      <c r="AR322" s="297">
        <f>AR301*(1+'7. INPUT O&amp;N UC'!$T493)*(1+'7. INPUT O&amp;N UC'!$U493)</f>
        <v>0</v>
      </c>
      <c r="AS322" s="297">
        <f>AS301*(1+'7. INPUT O&amp;N UC'!$T493)*(1+'7. INPUT O&amp;N UC'!$U493)</f>
        <v>0</v>
      </c>
      <c r="AT322" s="297">
        <f>AT301*(1+'7. INPUT O&amp;N UC'!$T493)*(1+'7. INPUT O&amp;N UC'!$U493)</f>
        <v>0</v>
      </c>
      <c r="AU322" s="297">
        <f>AU301*(1+'7. INPUT O&amp;N UC'!$T493)*(1+'7. INPUT O&amp;N UC'!$U493)</f>
        <v>0</v>
      </c>
      <c r="AV322" s="297">
        <f>AV301*(1+'7. INPUT O&amp;N UC'!$T493)*(1+'7. INPUT O&amp;N UC'!$U493)</f>
        <v>0</v>
      </c>
      <c r="AW322" s="297">
        <f>AW301*(1+'7. INPUT O&amp;N UC'!$T493)*(1+'7. INPUT O&amp;N UC'!$U493)</f>
        <v>0</v>
      </c>
      <c r="AX322" s="297">
        <f>AX301*(1+'7. INPUT O&amp;N UC'!$T493)*(1+'7. INPUT O&amp;N UC'!$U493)</f>
        <v>0</v>
      </c>
      <c r="AY322" s="297">
        <f>AY301*(1+'7. INPUT O&amp;N UC'!$T493)*(1+'7. INPUT O&amp;N UC'!$U493)</f>
        <v>0</v>
      </c>
      <c r="AZ322" s="297">
        <f>AZ301*(1+'7. INPUT O&amp;N UC'!$T493)*(1+'7. INPUT O&amp;N UC'!$U493)</f>
        <v>0</v>
      </c>
      <c r="BA322" s="297">
        <f>BA301*(1+'7. INPUT O&amp;N UC'!$T493)*(1+'7. INPUT O&amp;N UC'!$U493)</f>
        <v>0</v>
      </c>
      <c r="BB322" s="297">
        <f>BB301*(1+'7. INPUT O&amp;N UC'!$T493)*(1+'7. INPUT O&amp;N UC'!$U493)</f>
        <v>0</v>
      </c>
      <c r="BC322" s="297">
        <f>BC301*(1+'7. INPUT O&amp;N UC'!$T493)*(1+'7. INPUT O&amp;N UC'!$U493)</f>
        <v>0</v>
      </c>
      <c r="BD322" s="297">
        <f>BD301*(1+'7. INPUT O&amp;N UC'!$T493)*(1+'7. INPUT O&amp;N UC'!$U493)</f>
        <v>0</v>
      </c>
      <c r="BE322" s="297">
        <f>BE301*(1+'7. INPUT O&amp;N UC'!$T493)*(1+'7. INPUT O&amp;N UC'!$U493)</f>
        <v>0</v>
      </c>
      <c r="BF322" s="297">
        <f>BF301*(1+'7. INPUT O&amp;N UC'!$T493)*(1+'7. INPUT O&amp;N UC'!$U493)</f>
        <v>0</v>
      </c>
      <c r="BG322" s="297">
        <f>BG301*(1+'7. INPUT O&amp;N UC'!$T493)*(1+'7. INPUT O&amp;N UC'!$U493)</f>
        <v>0</v>
      </c>
      <c r="BH322" s="297">
        <f>BH301*(1+'7. INPUT O&amp;N UC'!$T493)*(1+'7. INPUT O&amp;N UC'!$U493)</f>
        <v>0</v>
      </c>
      <c r="BI322" s="297">
        <f>BI301*(1+'7. INPUT O&amp;N UC'!$T493)*(1+'7. INPUT O&amp;N UC'!$U493)</f>
        <v>0</v>
      </c>
      <c r="BJ322" s="297">
        <f>BJ301*(1+'7. INPUT O&amp;N UC'!$T493)*(1+'7. INPUT O&amp;N UC'!$U493)</f>
        <v>0</v>
      </c>
      <c r="BK322" s="297">
        <f>BK301*(1+'7. INPUT O&amp;N UC'!$T493)*(1+'7. INPUT O&amp;N UC'!$U493)</f>
        <v>0</v>
      </c>
      <c r="BL322" s="297">
        <f>BL301*(1+'7. INPUT O&amp;N UC'!$T493)*(1+'7. INPUT O&amp;N UC'!$U493)</f>
        <v>0</v>
      </c>
      <c r="BM322" s="297">
        <f>BM301*(1+'7. INPUT O&amp;N UC'!$T493)*(1+'7. INPUT O&amp;N UC'!$U493)</f>
        <v>0</v>
      </c>
      <c r="BN322" s="297">
        <f>BN301*(1+'7. INPUT O&amp;N UC'!$T493)*(1+'7. INPUT O&amp;N UC'!$U493)</f>
        <v>0</v>
      </c>
      <c r="BO322" s="297">
        <f>BO301*(1+'7. INPUT O&amp;N UC'!$T493)*(1+'7. INPUT O&amp;N UC'!$U493)</f>
        <v>0</v>
      </c>
      <c r="BP322" s="297">
        <f>BP301*(1+'7. INPUT O&amp;N UC'!$T493)*(1+'7. INPUT O&amp;N UC'!$U493)</f>
        <v>0</v>
      </c>
      <c r="BQ322" s="297">
        <f>BQ301*(1+'7. INPUT O&amp;N UC'!$T493)*(1+'7. INPUT O&amp;N UC'!$U493)</f>
        <v>0</v>
      </c>
      <c r="BR322" s="297">
        <f>BR301*(1+'7. INPUT O&amp;N UC'!$T493)*(1+'7. INPUT O&amp;N UC'!$U493)</f>
        <v>0</v>
      </c>
      <c r="BS322" s="297">
        <f>BS301*(1+'7. INPUT O&amp;N UC'!$T493)*(1+'7. INPUT O&amp;N UC'!$U493)</f>
        <v>0</v>
      </c>
    </row>
    <row r="323" spans="2:71" s="80" customFormat="1" outlineLevel="2">
      <c r="B323" s="367" t="str">
        <f t="shared" si="250"/>
        <v>O&amp;N UC-7.6-Item #19</v>
      </c>
      <c r="C323" s="367">
        <f t="shared" si="250"/>
        <v>0</v>
      </c>
      <c r="D323"/>
      <c r="E323" s="297">
        <f t="shared" si="251"/>
        <v>0</v>
      </c>
      <c r="F323" s="297">
        <f t="shared" si="252"/>
        <v>0</v>
      </c>
      <c r="G323" s="297">
        <f t="shared" si="253"/>
        <v>0</v>
      </c>
      <c r="H323" s="297">
        <f t="shared" si="254"/>
        <v>0</v>
      </c>
      <c r="I323" s="297">
        <f t="shared" si="255"/>
        <v>0</v>
      </c>
      <c r="J323" s="297">
        <f t="shared" si="256"/>
        <v>0</v>
      </c>
      <c r="K323"/>
      <c r="L323" s="297">
        <f>L302*(1+'7. INPUT O&amp;N UC'!$T494)*(1+'7. INPUT O&amp;N UC'!$U494)</f>
        <v>0</v>
      </c>
      <c r="M323" s="297">
        <f>M302*(1+'7. INPUT O&amp;N UC'!$T494)*(1+'7. INPUT O&amp;N UC'!$U494)</f>
        <v>0</v>
      </c>
      <c r="N323" s="297">
        <f>N302*(1+'7. INPUT O&amp;N UC'!$T494)*(1+'7. INPUT O&amp;N UC'!$U494)</f>
        <v>0</v>
      </c>
      <c r="O323" s="297">
        <f>O302*(1+'7. INPUT O&amp;N UC'!$T494)*(1+'7. INPUT O&amp;N UC'!$U494)</f>
        <v>0</v>
      </c>
      <c r="P323" s="297">
        <f>P302*(1+'7. INPUT O&amp;N UC'!$T494)*(1+'7. INPUT O&amp;N UC'!$U494)</f>
        <v>0</v>
      </c>
      <c r="Q323" s="297">
        <f>Q302*(1+'7. INPUT O&amp;N UC'!$T494)*(1+'7. INPUT O&amp;N UC'!$U494)</f>
        <v>0</v>
      </c>
      <c r="R323" s="297">
        <f>R302*(1+'7. INPUT O&amp;N UC'!$T494)*(1+'7. INPUT O&amp;N UC'!$U494)</f>
        <v>0</v>
      </c>
      <c r="S323" s="297">
        <f>S302*(1+'7. INPUT O&amp;N UC'!$T494)*(1+'7. INPUT O&amp;N UC'!$U494)</f>
        <v>0</v>
      </c>
      <c r="T323" s="297">
        <f>T302*(1+'7. INPUT O&amp;N UC'!$T494)*(1+'7. INPUT O&amp;N UC'!$U494)</f>
        <v>0</v>
      </c>
      <c r="U323" s="297">
        <f>U302*(1+'7. INPUT O&amp;N UC'!$T494)*(1+'7. INPUT O&amp;N UC'!$U494)</f>
        <v>0</v>
      </c>
      <c r="V323" s="297">
        <f>V302*(1+'7. INPUT O&amp;N UC'!$T494)*(1+'7. INPUT O&amp;N UC'!$U494)</f>
        <v>0</v>
      </c>
      <c r="W323" s="297">
        <f>W302*(1+'7. INPUT O&amp;N UC'!$T494)*(1+'7. INPUT O&amp;N UC'!$U494)</f>
        <v>0</v>
      </c>
      <c r="X323" s="297">
        <f>X302*(1+'7. INPUT O&amp;N UC'!$T494)*(1+'7. INPUT O&amp;N UC'!$U494)</f>
        <v>0</v>
      </c>
      <c r="Y323" s="297">
        <f>Y302*(1+'7. INPUT O&amp;N UC'!$T494)*(1+'7. INPUT O&amp;N UC'!$U494)</f>
        <v>0</v>
      </c>
      <c r="Z323" s="297">
        <f>Z302*(1+'7. INPUT O&amp;N UC'!$T494)*(1+'7. INPUT O&amp;N UC'!$U494)</f>
        <v>0</v>
      </c>
      <c r="AA323" s="297">
        <f>AA302*(1+'7. INPUT O&amp;N UC'!$T494)*(1+'7. INPUT O&amp;N UC'!$U494)</f>
        <v>0</v>
      </c>
      <c r="AB323" s="297">
        <f>AB302*(1+'7. INPUT O&amp;N UC'!$T494)*(1+'7. INPUT O&amp;N UC'!$U494)</f>
        <v>0</v>
      </c>
      <c r="AC323" s="297">
        <f>AC302*(1+'7. INPUT O&amp;N UC'!$T494)*(1+'7. INPUT O&amp;N UC'!$U494)</f>
        <v>0</v>
      </c>
      <c r="AD323" s="297">
        <f>AD302*(1+'7. INPUT O&amp;N UC'!$T494)*(1+'7. INPUT O&amp;N UC'!$U494)</f>
        <v>0</v>
      </c>
      <c r="AE323" s="297">
        <f>AE302*(1+'7. INPUT O&amp;N UC'!$T494)*(1+'7. INPUT O&amp;N UC'!$U494)</f>
        <v>0</v>
      </c>
      <c r="AF323" s="297">
        <f>AF302*(1+'7. INPUT O&amp;N UC'!$T494)*(1+'7. INPUT O&amp;N UC'!$U494)</f>
        <v>0</v>
      </c>
      <c r="AG323" s="297">
        <f>AG302*(1+'7. INPUT O&amp;N UC'!$T494)*(1+'7. INPUT O&amp;N UC'!$U494)</f>
        <v>0</v>
      </c>
      <c r="AH323" s="297">
        <f>AH302*(1+'7. INPUT O&amp;N UC'!$T494)*(1+'7. INPUT O&amp;N UC'!$U494)</f>
        <v>0</v>
      </c>
      <c r="AI323" s="297">
        <f>AI302*(1+'7. INPUT O&amp;N UC'!$T494)*(1+'7. INPUT O&amp;N UC'!$U494)</f>
        <v>0</v>
      </c>
      <c r="AJ323" s="297">
        <f>AJ302*(1+'7. INPUT O&amp;N UC'!$T494)*(1+'7. INPUT O&amp;N UC'!$U494)</f>
        <v>0</v>
      </c>
      <c r="AK323" s="297">
        <f>AK302*(1+'7. INPUT O&amp;N UC'!$T494)*(1+'7. INPUT O&amp;N UC'!$U494)</f>
        <v>0</v>
      </c>
      <c r="AL323" s="297">
        <f>AL302*(1+'7. INPUT O&amp;N UC'!$T494)*(1+'7. INPUT O&amp;N UC'!$U494)</f>
        <v>0</v>
      </c>
      <c r="AM323" s="297">
        <f>AM302*(1+'7. INPUT O&amp;N UC'!$T494)*(1+'7. INPUT O&amp;N UC'!$U494)</f>
        <v>0</v>
      </c>
      <c r="AN323" s="297">
        <f>AN302*(1+'7. INPUT O&amp;N UC'!$T494)*(1+'7. INPUT O&amp;N UC'!$U494)</f>
        <v>0</v>
      </c>
      <c r="AO323" s="297">
        <f>AO302*(1+'7. INPUT O&amp;N UC'!$T494)*(1+'7. INPUT O&amp;N UC'!$U494)</f>
        <v>0</v>
      </c>
      <c r="AP323" s="297">
        <f>AP302*(1+'7. INPUT O&amp;N UC'!$T494)*(1+'7. INPUT O&amp;N UC'!$U494)</f>
        <v>0</v>
      </c>
      <c r="AQ323" s="297">
        <f>AQ302*(1+'7. INPUT O&amp;N UC'!$T494)*(1+'7. INPUT O&amp;N UC'!$U494)</f>
        <v>0</v>
      </c>
      <c r="AR323" s="297">
        <f>AR302*(1+'7. INPUT O&amp;N UC'!$T494)*(1+'7. INPUT O&amp;N UC'!$U494)</f>
        <v>0</v>
      </c>
      <c r="AS323" s="297">
        <f>AS302*(1+'7. INPUT O&amp;N UC'!$T494)*(1+'7. INPUT O&amp;N UC'!$U494)</f>
        <v>0</v>
      </c>
      <c r="AT323" s="297">
        <f>AT302*(1+'7. INPUT O&amp;N UC'!$T494)*(1+'7. INPUT O&amp;N UC'!$U494)</f>
        <v>0</v>
      </c>
      <c r="AU323" s="297">
        <f>AU302*(1+'7. INPUT O&amp;N UC'!$T494)*(1+'7. INPUT O&amp;N UC'!$U494)</f>
        <v>0</v>
      </c>
      <c r="AV323" s="297">
        <f>AV302*(1+'7. INPUT O&amp;N UC'!$T494)*(1+'7. INPUT O&amp;N UC'!$U494)</f>
        <v>0</v>
      </c>
      <c r="AW323" s="297">
        <f>AW302*(1+'7. INPUT O&amp;N UC'!$T494)*(1+'7. INPUT O&amp;N UC'!$U494)</f>
        <v>0</v>
      </c>
      <c r="AX323" s="297">
        <f>AX302*(1+'7. INPUT O&amp;N UC'!$T494)*(1+'7. INPUT O&amp;N UC'!$U494)</f>
        <v>0</v>
      </c>
      <c r="AY323" s="297">
        <f>AY302*(1+'7. INPUT O&amp;N UC'!$T494)*(1+'7. INPUT O&amp;N UC'!$U494)</f>
        <v>0</v>
      </c>
      <c r="AZ323" s="297">
        <f>AZ302*(1+'7. INPUT O&amp;N UC'!$T494)*(1+'7. INPUT O&amp;N UC'!$U494)</f>
        <v>0</v>
      </c>
      <c r="BA323" s="297">
        <f>BA302*(1+'7. INPUT O&amp;N UC'!$T494)*(1+'7. INPUT O&amp;N UC'!$U494)</f>
        <v>0</v>
      </c>
      <c r="BB323" s="297">
        <f>BB302*(1+'7. INPUT O&amp;N UC'!$T494)*(1+'7. INPUT O&amp;N UC'!$U494)</f>
        <v>0</v>
      </c>
      <c r="BC323" s="297">
        <f>BC302*(1+'7. INPUT O&amp;N UC'!$T494)*(1+'7. INPUT O&amp;N UC'!$U494)</f>
        <v>0</v>
      </c>
      <c r="BD323" s="297">
        <f>BD302*(1+'7. INPUT O&amp;N UC'!$T494)*(1+'7. INPUT O&amp;N UC'!$U494)</f>
        <v>0</v>
      </c>
      <c r="BE323" s="297">
        <f>BE302*(1+'7. INPUT O&amp;N UC'!$T494)*(1+'7. INPUT O&amp;N UC'!$U494)</f>
        <v>0</v>
      </c>
      <c r="BF323" s="297">
        <f>BF302*(1+'7. INPUT O&amp;N UC'!$T494)*(1+'7. INPUT O&amp;N UC'!$U494)</f>
        <v>0</v>
      </c>
      <c r="BG323" s="297">
        <f>BG302*(1+'7. INPUT O&amp;N UC'!$T494)*(1+'7. INPUT O&amp;N UC'!$U494)</f>
        <v>0</v>
      </c>
      <c r="BH323" s="297">
        <f>BH302*(1+'7. INPUT O&amp;N UC'!$T494)*(1+'7. INPUT O&amp;N UC'!$U494)</f>
        <v>0</v>
      </c>
      <c r="BI323" s="297">
        <f>BI302*(1+'7. INPUT O&amp;N UC'!$T494)*(1+'7. INPUT O&amp;N UC'!$U494)</f>
        <v>0</v>
      </c>
      <c r="BJ323" s="297">
        <f>BJ302*(1+'7. INPUT O&amp;N UC'!$T494)*(1+'7. INPUT O&amp;N UC'!$U494)</f>
        <v>0</v>
      </c>
      <c r="BK323" s="297">
        <f>BK302*(1+'7. INPUT O&amp;N UC'!$T494)*(1+'7. INPUT O&amp;N UC'!$U494)</f>
        <v>0</v>
      </c>
      <c r="BL323" s="297">
        <f>BL302*(1+'7. INPUT O&amp;N UC'!$T494)*(1+'7. INPUT O&amp;N UC'!$U494)</f>
        <v>0</v>
      </c>
      <c r="BM323" s="297">
        <f>BM302*(1+'7. INPUT O&amp;N UC'!$T494)*(1+'7. INPUT O&amp;N UC'!$U494)</f>
        <v>0</v>
      </c>
      <c r="BN323" s="297">
        <f>BN302*(1+'7. INPUT O&amp;N UC'!$T494)*(1+'7. INPUT O&amp;N UC'!$U494)</f>
        <v>0</v>
      </c>
      <c r="BO323" s="297">
        <f>BO302*(1+'7. INPUT O&amp;N UC'!$T494)*(1+'7. INPUT O&amp;N UC'!$U494)</f>
        <v>0</v>
      </c>
      <c r="BP323" s="297">
        <f>BP302*(1+'7. INPUT O&amp;N UC'!$T494)*(1+'7. INPUT O&amp;N UC'!$U494)</f>
        <v>0</v>
      </c>
      <c r="BQ323" s="297">
        <f>BQ302*(1+'7. INPUT O&amp;N UC'!$T494)*(1+'7. INPUT O&amp;N UC'!$U494)</f>
        <v>0</v>
      </c>
      <c r="BR323" s="297">
        <f>BR302*(1+'7. INPUT O&amp;N UC'!$T494)*(1+'7. INPUT O&amp;N UC'!$U494)</f>
        <v>0</v>
      </c>
      <c r="BS323" s="297">
        <f>BS302*(1+'7. INPUT O&amp;N UC'!$T494)*(1+'7. INPUT O&amp;N UC'!$U494)</f>
        <v>0</v>
      </c>
    </row>
    <row r="324" spans="2:71" s="80" customFormat="1" outlineLevel="2">
      <c r="B324" s="367" t="str">
        <f t="shared" si="250"/>
        <v>O&amp;N UC-7.6-Item #20</v>
      </c>
      <c r="C324" s="367">
        <f t="shared" si="250"/>
        <v>0</v>
      </c>
      <c r="D324"/>
      <c r="E324" s="297">
        <f t="shared" si="251"/>
        <v>0</v>
      </c>
      <c r="F324" s="297">
        <f t="shared" si="252"/>
        <v>0</v>
      </c>
      <c r="G324" s="297">
        <f t="shared" si="253"/>
        <v>0</v>
      </c>
      <c r="H324" s="297">
        <f t="shared" si="254"/>
        <v>0</v>
      </c>
      <c r="I324" s="297">
        <f t="shared" si="255"/>
        <v>0</v>
      </c>
      <c r="J324" s="297">
        <f t="shared" si="256"/>
        <v>0</v>
      </c>
      <c r="K324"/>
      <c r="L324" s="297">
        <f>L303*(1+'7. INPUT O&amp;N UC'!$T495)*(1+'7. INPUT O&amp;N UC'!$U495)</f>
        <v>0</v>
      </c>
      <c r="M324" s="297">
        <f>M303*(1+'7. INPUT O&amp;N UC'!$T495)*(1+'7. INPUT O&amp;N UC'!$U495)</f>
        <v>0</v>
      </c>
      <c r="N324" s="297">
        <f>N303*(1+'7. INPUT O&amp;N UC'!$T495)*(1+'7. INPUT O&amp;N UC'!$U495)</f>
        <v>0</v>
      </c>
      <c r="O324" s="297">
        <f>O303*(1+'7. INPUT O&amp;N UC'!$T495)*(1+'7. INPUT O&amp;N UC'!$U495)</f>
        <v>0</v>
      </c>
      <c r="P324" s="297">
        <f>P303*(1+'7. INPUT O&amp;N UC'!$T495)*(1+'7. INPUT O&amp;N UC'!$U495)</f>
        <v>0</v>
      </c>
      <c r="Q324" s="297">
        <f>Q303*(1+'7. INPUT O&amp;N UC'!$T495)*(1+'7. INPUT O&amp;N UC'!$U495)</f>
        <v>0</v>
      </c>
      <c r="R324" s="297">
        <f>R303*(1+'7. INPUT O&amp;N UC'!$T495)*(1+'7. INPUT O&amp;N UC'!$U495)</f>
        <v>0</v>
      </c>
      <c r="S324" s="297">
        <f>S303*(1+'7. INPUT O&amp;N UC'!$T495)*(1+'7. INPUT O&amp;N UC'!$U495)</f>
        <v>0</v>
      </c>
      <c r="T324" s="297">
        <f>T303*(1+'7. INPUT O&amp;N UC'!$T495)*(1+'7. INPUT O&amp;N UC'!$U495)</f>
        <v>0</v>
      </c>
      <c r="U324" s="297">
        <f>U303*(1+'7. INPUT O&amp;N UC'!$T495)*(1+'7. INPUT O&amp;N UC'!$U495)</f>
        <v>0</v>
      </c>
      <c r="V324" s="297">
        <f>V303*(1+'7. INPUT O&amp;N UC'!$T495)*(1+'7. INPUT O&amp;N UC'!$U495)</f>
        <v>0</v>
      </c>
      <c r="W324" s="297">
        <f>W303*(1+'7. INPUT O&amp;N UC'!$T495)*(1+'7. INPUT O&amp;N UC'!$U495)</f>
        <v>0</v>
      </c>
      <c r="X324" s="297">
        <f>X303*(1+'7. INPUT O&amp;N UC'!$T495)*(1+'7. INPUT O&amp;N UC'!$U495)</f>
        <v>0</v>
      </c>
      <c r="Y324" s="297">
        <f>Y303*(1+'7. INPUT O&amp;N UC'!$T495)*(1+'7. INPUT O&amp;N UC'!$U495)</f>
        <v>0</v>
      </c>
      <c r="Z324" s="297">
        <f>Z303*(1+'7. INPUT O&amp;N UC'!$T495)*(1+'7. INPUT O&amp;N UC'!$U495)</f>
        <v>0</v>
      </c>
      <c r="AA324" s="297">
        <f>AA303*(1+'7. INPUT O&amp;N UC'!$T495)*(1+'7. INPUT O&amp;N UC'!$U495)</f>
        <v>0</v>
      </c>
      <c r="AB324" s="297">
        <f>AB303*(1+'7. INPUT O&amp;N UC'!$T495)*(1+'7. INPUT O&amp;N UC'!$U495)</f>
        <v>0</v>
      </c>
      <c r="AC324" s="297">
        <f>AC303*(1+'7. INPUT O&amp;N UC'!$T495)*(1+'7. INPUT O&amp;N UC'!$U495)</f>
        <v>0</v>
      </c>
      <c r="AD324" s="297">
        <f>AD303*(1+'7. INPUT O&amp;N UC'!$T495)*(1+'7. INPUT O&amp;N UC'!$U495)</f>
        <v>0</v>
      </c>
      <c r="AE324" s="297">
        <f>AE303*(1+'7. INPUT O&amp;N UC'!$T495)*(1+'7. INPUT O&amp;N UC'!$U495)</f>
        <v>0</v>
      </c>
      <c r="AF324" s="297">
        <f>AF303*(1+'7. INPUT O&amp;N UC'!$T495)*(1+'7. INPUT O&amp;N UC'!$U495)</f>
        <v>0</v>
      </c>
      <c r="AG324" s="297">
        <f>AG303*(1+'7. INPUT O&amp;N UC'!$T495)*(1+'7. INPUT O&amp;N UC'!$U495)</f>
        <v>0</v>
      </c>
      <c r="AH324" s="297">
        <f>AH303*(1+'7. INPUT O&amp;N UC'!$T495)*(1+'7. INPUT O&amp;N UC'!$U495)</f>
        <v>0</v>
      </c>
      <c r="AI324" s="297">
        <f>AI303*(1+'7. INPUT O&amp;N UC'!$T495)*(1+'7. INPUT O&amp;N UC'!$U495)</f>
        <v>0</v>
      </c>
      <c r="AJ324" s="297">
        <f>AJ303*(1+'7. INPUT O&amp;N UC'!$T495)*(1+'7. INPUT O&amp;N UC'!$U495)</f>
        <v>0</v>
      </c>
      <c r="AK324" s="297">
        <f>AK303*(1+'7. INPUT O&amp;N UC'!$T495)*(1+'7. INPUT O&amp;N UC'!$U495)</f>
        <v>0</v>
      </c>
      <c r="AL324" s="297">
        <f>AL303*(1+'7. INPUT O&amp;N UC'!$T495)*(1+'7. INPUT O&amp;N UC'!$U495)</f>
        <v>0</v>
      </c>
      <c r="AM324" s="297">
        <f>AM303*(1+'7. INPUT O&amp;N UC'!$T495)*(1+'7. INPUT O&amp;N UC'!$U495)</f>
        <v>0</v>
      </c>
      <c r="AN324" s="297">
        <f>AN303*(1+'7. INPUT O&amp;N UC'!$T495)*(1+'7. INPUT O&amp;N UC'!$U495)</f>
        <v>0</v>
      </c>
      <c r="AO324" s="297">
        <f>AO303*(1+'7. INPUT O&amp;N UC'!$T495)*(1+'7. INPUT O&amp;N UC'!$U495)</f>
        <v>0</v>
      </c>
      <c r="AP324" s="297">
        <f>AP303*(1+'7. INPUT O&amp;N UC'!$T495)*(1+'7. INPUT O&amp;N UC'!$U495)</f>
        <v>0</v>
      </c>
      <c r="AQ324" s="297">
        <f>AQ303*(1+'7. INPUT O&amp;N UC'!$T495)*(1+'7. INPUT O&amp;N UC'!$U495)</f>
        <v>0</v>
      </c>
      <c r="AR324" s="297">
        <f>AR303*(1+'7. INPUT O&amp;N UC'!$T495)*(1+'7. INPUT O&amp;N UC'!$U495)</f>
        <v>0</v>
      </c>
      <c r="AS324" s="297">
        <f>AS303*(1+'7. INPUT O&amp;N UC'!$T495)*(1+'7. INPUT O&amp;N UC'!$U495)</f>
        <v>0</v>
      </c>
      <c r="AT324" s="297">
        <f>AT303*(1+'7. INPUT O&amp;N UC'!$T495)*(1+'7. INPUT O&amp;N UC'!$U495)</f>
        <v>0</v>
      </c>
      <c r="AU324" s="297">
        <f>AU303*(1+'7. INPUT O&amp;N UC'!$T495)*(1+'7. INPUT O&amp;N UC'!$U495)</f>
        <v>0</v>
      </c>
      <c r="AV324" s="297">
        <f>AV303*(1+'7. INPUT O&amp;N UC'!$T495)*(1+'7. INPUT O&amp;N UC'!$U495)</f>
        <v>0</v>
      </c>
      <c r="AW324" s="297">
        <f>AW303*(1+'7. INPUT O&amp;N UC'!$T495)*(1+'7. INPUT O&amp;N UC'!$U495)</f>
        <v>0</v>
      </c>
      <c r="AX324" s="297">
        <f>AX303*(1+'7. INPUT O&amp;N UC'!$T495)*(1+'7. INPUT O&amp;N UC'!$U495)</f>
        <v>0</v>
      </c>
      <c r="AY324" s="297">
        <f>AY303*(1+'7. INPUT O&amp;N UC'!$T495)*(1+'7. INPUT O&amp;N UC'!$U495)</f>
        <v>0</v>
      </c>
      <c r="AZ324" s="297">
        <f>AZ303*(1+'7. INPUT O&amp;N UC'!$T495)*(1+'7. INPUT O&amp;N UC'!$U495)</f>
        <v>0</v>
      </c>
      <c r="BA324" s="297">
        <f>BA303*(1+'7. INPUT O&amp;N UC'!$T495)*(1+'7. INPUT O&amp;N UC'!$U495)</f>
        <v>0</v>
      </c>
      <c r="BB324" s="297">
        <f>BB303*(1+'7. INPUT O&amp;N UC'!$T495)*(1+'7. INPUT O&amp;N UC'!$U495)</f>
        <v>0</v>
      </c>
      <c r="BC324" s="297">
        <f>BC303*(1+'7. INPUT O&amp;N UC'!$T495)*(1+'7. INPUT O&amp;N UC'!$U495)</f>
        <v>0</v>
      </c>
      <c r="BD324" s="297">
        <f>BD303*(1+'7. INPUT O&amp;N UC'!$T495)*(1+'7. INPUT O&amp;N UC'!$U495)</f>
        <v>0</v>
      </c>
      <c r="BE324" s="297">
        <f>BE303*(1+'7. INPUT O&amp;N UC'!$T495)*(1+'7. INPUT O&amp;N UC'!$U495)</f>
        <v>0</v>
      </c>
      <c r="BF324" s="297">
        <f>BF303*(1+'7. INPUT O&amp;N UC'!$T495)*(1+'7. INPUT O&amp;N UC'!$U495)</f>
        <v>0</v>
      </c>
      <c r="BG324" s="297">
        <f>BG303*(1+'7. INPUT O&amp;N UC'!$T495)*(1+'7. INPUT O&amp;N UC'!$U495)</f>
        <v>0</v>
      </c>
      <c r="BH324" s="297">
        <f>BH303*(1+'7. INPUT O&amp;N UC'!$T495)*(1+'7. INPUT O&amp;N UC'!$U495)</f>
        <v>0</v>
      </c>
      <c r="BI324" s="297">
        <f>BI303*(1+'7. INPUT O&amp;N UC'!$T495)*(1+'7. INPUT O&amp;N UC'!$U495)</f>
        <v>0</v>
      </c>
      <c r="BJ324" s="297">
        <f>BJ303*(1+'7. INPUT O&amp;N UC'!$T495)*(1+'7. INPUT O&amp;N UC'!$U495)</f>
        <v>0</v>
      </c>
      <c r="BK324" s="297">
        <f>BK303*(1+'7. INPUT O&amp;N UC'!$T495)*(1+'7. INPUT O&amp;N UC'!$U495)</f>
        <v>0</v>
      </c>
      <c r="BL324" s="297">
        <f>BL303*(1+'7. INPUT O&amp;N UC'!$T495)*(1+'7. INPUT O&amp;N UC'!$U495)</f>
        <v>0</v>
      </c>
      <c r="BM324" s="297">
        <f>BM303*(1+'7. INPUT O&amp;N UC'!$T495)*(1+'7. INPUT O&amp;N UC'!$U495)</f>
        <v>0</v>
      </c>
      <c r="BN324" s="297">
        <f>BN303*(1+'7. INPUT O&amp;N UC'!$T495)*(1+'7. INPUT O&amp;N UC'!$U495)</f>
        <v>0</v>
      </c>
      <c r="BO324" s="297">
        <f>BO303*(1+'7. INPUT O&amp;N UC'!$T495)*(1+'7. INPUT O&amp;N UC'!$U495)</f>
        <v>0</v>
      </c>
      <c r="BP324" s="297">
        <f>BP303*(1+'7. INPUT O&amp;N UC'!$T495)*(1+'7. INPUT O&amp;N UC'!$U495)</f>
        <v>0</v>
      </c>
      <c r="BQ324" s="297">
        <f>BQ303*(1+'7. INPUT O&amp;N UC'!$T495)*(1+'7. INPUT O&amp;N UC'!$U495)</f>
        <v>0</v>
      </c>
      <c r="BR324" s="297">
        <f>BR303*(1+'7. INPUT O&amp;N UC'!$T495)*(1+'7. INPUT O&amp;N UC'!$U495)</f>
        <v>0</v>
      </c>
      <c r="BS324" s="297">
        <f>BS303*(1+'7. INPUT O&amp;N UC'!$T495)*(1+'7. INPUT O&amp;N UC'!$U495)</f>
        <v>0</v>
      </c>
    </row>
    <row r="325" spans="2:71" s="270" customFormat="1" ht="16">
      <c r="B325" s="354" t="str">
        <f>'7. INPUT O&amp;N UC'!C498</f>
        <v>7.7</v>
      </c>
      <c r="C325" s="354" t="str">
        <f>'7. INPUT O&amp;N UC'!D498</f>
        <v xml:space="preserve">O&amp;N UC - Customer - Quantifiable, non-monetizable benefits </v>
      </c>
      <c r="D325"/>
      <c r="E325" s="293"/>
      <c r="F325" s="293"/>
      <c r="G325" s="293"/>
      <c r="H325" s="293"/>
      <c r="I325" s="293"/>
      <c r="J325" s="302"/>
      <c r="K325"/>
      <c r="L325" s="303"/>
      <c r="M325" s="302"/>
      <c r="N325" s="302"/>
      <c r="O325" s="302"/>
      <c r="P325" s="302"/>
      <c r="Q325" s="302"/>
      <c r="R325" s="302"/>
      <c r="S325" s="302"/>
      <c r="T325" s="302"/>
      <c r="U325" s="302"/>
      <c r="V325" s="302"/>
      <c r="W325" s="302"/>
      <c r="X325" s="302"/>
      <c r="Y325" s="302"/>
      <c r="Z325" s="302"/>
      <c r="AA325" s="302"/>
      <c r="AB325" s="302"/>
      <c r="AC325" s="302"/>
      <c r="AD325" s="302"/>
      <c r="AE325" s="302"/>
      <c r="AF325" s="302"/>
      <c r="AG325" s="302"/>
      <c r="AH325" s="302"/>
      <c r="AI325" s="302"/>
      <c r="AJ325" s="302"/>
      <c r="AK325" s="302"/>
      <c r="AL325" s="302"/>
      <c r="AM325" s="302"/>
      <c r="AN325" s="302"/>
      <c r="AO325" s="302"/>
      <c r="AP325" s="302"/>
      <c r="AQ325" s="302"/>
      <c r="AR325" s="302"/>
      <c r="AS325" s="302"/>
      <c r="AT325" s="302"/>
      <c r="AU325" s="302"/>
      <c r="AV325" s="302"/>
      <c r="AW325" s="302"/>
      <c r="AX325" s="302"/>
      <c r="AY325" s="302"/>
      <c r="AZ325" s="302"/>
      <c r="BA325" s="302"/>
      <c r="BB325" s="302"/>
      <c r="BC325" s="302"/>
      <c r="BD325" s="302"/>
      <c r="BE325" s="302"/>
      <c r="BF325" s="302"/>
      <c r="BG325" s="302"/>
      <c r="BH325" s="302"/>
      <c r="BI325" s="302"/>
      <c r="BJ325" s="302"/>
      <c r="BK325" s="302"/>
      <c r="BL325" s="302"/>
      <c r="BM325" s="302"/>
      <c r="BN325" s="302"/>
      <c r="BO325" s="302"/>
      <c r="BP325" s="302"/>
      <c r="BQ325" s="302"/>
      <c r="BR325" s="302"/>
      <c r="BS325" s="302"/>
    </row>
    <row r="326" spans="2:71" s="199" customFormat="1" outlineLevel="1">
      <c r="B326" s="352" t="str">
        <f>CONCATENATE(B$325,".1")</f>
        <v>7.7.1</v>
      </c>
      <c r="C326" s="352" t="s">
        <v>277</v>
      </c>
      <c r="D326"/>
      <c r="E326" s="296"/>
      <c r="F326" s="296"/>
      <c r="G326" s="296"/>
      <c r="H326" s="296"/>
      <c r="I326" s="296"/>
      <c r="J326" s="296"/>
      <c r="K326"/>
      <c r="L326" s="304"/>
      <c r="M326" s="304"/>
      <c r="N326" s="304"/>
      <c r="O326" s="304"/>
      <c r="P326" s="304"/>
      <c r="Q326" s="304"/>
      <c r="R326" s="304"/>
      <c r="S326" s="304"/>
      <c r="T326" s="304"/>
      <c r="U326" s="304"/>
      <c r="V326" s="304"/>
      <c r="W326" s="304"/>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304"/>
      <c r="AY326" s="304"/>
      <c r="AZ326" s="304"/>
      <c r="BA326" s="304"/>
      <c r="BB326" s="304"/>
      <c r="BC326" s="304"/>
      <c r="BD326" s="304"/>
      <c r="BE326" s="304"/>
      <c r="BF326" s="304"/>
      <c r="BG326" s="304"/>
      <c r="BH326" s="304"/>
      <c r="BI326" s="304"/>
      <c r="BJ326" s="304"/>
      <c r="BK326" s="304"/>
      <c r="BL326" s="304"/>
      <c r="BM326" s="304"/>
      <c r="BN326" s="304"/>
      <c r="BO326" s="304"/>
      <c r="BP326" s="304"/>
      <c r="BQ326" s="304"/>
      <c r="BR326" s="304"/>
      <c r="BS326" s="304"/>
    </row>
    <row r="327" spans="2:71" s="201" customFormat="1" outlineLevel="2">
      <c r="B327" s="367" t="str">
        <f>'7. INPUT O&amp;N UC'!D502</f>
        <v>O&amp;N UC-7.7-Item #1</v>
      </c>
      <c r="C327" s="367" t="str">
        <f>'7. INPUT O&amp;N UC'!F502</f>
        <v>Community cohesion - Increase of community activities held in park assets</v>
      </c>
      <c r="D327"/>
      <c r="E327" s="297">
        <f t="shared" ref="E327:E360" si="257">F327+G327+H327+I327+J327</f>
        <v>192</v>
      </c>
      <c r="F327" s="297">
        <f t="shared" ref="F327:F360" si="258">SUM(L327:W327)</f>
        <v>48</v>
      </c>
      <c r="G327" s="297">
        <f t="shared" ref="G327:G360" si="259">SUM(X327:AI327)</f>
        <v>72</v>
      </c>
      <c r="H327" s="297">
        <f t="shared" ref="H327:H360" si="260">SUM(AJ327:AU327)</f>
        <v>72</v>
      </c>
      <c r="I327" s="297">
        <f t="shared" ref="I327:I360" si="261">SUM(AV327:BG327)</f>
        <v>0</v>
      </c>
      <c r="J327" s="297">
        <f t="shared" ref="J327:J360" si="262">SUM(BH327:BS327)</f>
        <v>0</v>
      </c>
      <c r="K327"/>
      <c r="L327" s="297">
        <f t="shared" ref="L327:AQ327" si="263">-L338+L349</f>
        <v>0</v>
      </c>
      <c r="M327" s="297">
        <f t="shared" si="263"/>
        <v>0</v>
      </c>
      <c r="N327" s="297">
        <f t="shared" si="263"/>
        <v>0</v>
      </c>
      <c r="O327" s="297">
        <f t="shared" si="263"/>
        <v>0</v>
      </c>
      <c r="P327" s="297">
        <f t="shared" si="263"/>
        <v>6</v>
      </c>
      <c r="Q327" s="297">
        <f t="shared" si="263"/>
        <v>6</v>
      </c>
      <c r="R327" s="297">
        <f t="shared" si="263"/>
        <v>6</v>
      </c>
      <c r="S327" s="297">
        <f t="shared" si="263"/>
        <v>6</v>
      </c>
      <c r="T327" s="297">
        <f t="shared" si="263"/>
        <v>6</v>
      </c>
      <c r="U327" s="297">
        <f t="shared" si="263"/>
        <v>6</v>
      </c>
      <c r="V327" s="297">
        <f t="shared" si="263"/>
        <v>6</v>
      </c>
      <c r="W327" s="297">
        <f t="shared" si="263"/>
        <v>6</v>
      </c>
      <c r="X327" s="297">
        <f t="shared" si="263"/>
        <v>6</v>
      </c>
      <c r="Y327" s="297">
        <f t="shared" si="263"/>
        <v>6</v>
      </c>
      <c r="Z327" s="297">
        <f t="shared" si="263"/>
        <v>6</v>
      </c>
      <c r="AA327" s="297">
        <f t="shared" si="263"/>
        <v>6</v>
      </c>
      <c r="AB327" s="297">
        <f t="shared" si="263"/>
        <v>6</v>
      </c>
      <c r="AC327" s="297">
        <f t="shared" si="263"/>
        <v>6</v>
      </c>
      <c r="AD327" s="297">
        <f t="shared" si="263"/>
        <v>6</v>
      </c>
      <c r="AE327" s="297">
        <f t="shared" si="263"/>
        <v>6</v>
      </c>
      <c r="AF327" s="297">
        <f t="shared" si="263"/>
        <v>6</v>
      </c>
      <c r="AG327" s="297">
        <f t="shared" si="263"/>
        <v>6</v>
      </c>
      <c r="AH327" s="297">
        <f t="shared" si="263"/>
        <v>6</v>
      </c>
      <c r="AI327" s="297">
        <f t="shared" si="263"/>
        <v>6</v>
      </c>
      <c r="AJ327" s="297">
        <f t="shared" si="263"/>
        <v>6</v>
      </c>
      <c r="AK327" s="297">
        <f t="shared" si="263"/>
        <v>6</v>
      </c>
      <c r="AL327" s="297">
        <f t="shared" si="263"/>
        <v>6</v>
      </c>
      <c r="AM327" s="297">
        <f t="shared" si="263"/>
        <v>6</v>
      </c>
      <c r="AN327" s="297">
        <f t="shared" si="263"/>
        <v>6</v>
      </c>
      <c r="AO327" s="297">
        <f t="shared" si="263"/>
        <v>6</v>
      </c>
      <c r="AP327" s="297">
        <f t="shared" si="263"/>
        <v>6</v>
      </c>
      <c r="AQ327" s="297">
        <f t="shared" si="263"/>
        <v>6</v>
      </c>
      <c r="AR327" s="297">
        <f t="shared" ref="AR327:BS327" si="264">-AR338+AR349</f>
        <v>6</v>
      </c>
      <c r="AS327" s="297">
        <f t="shared" si="264"/>
        <v>6</v>
      </c>
      <c r="AT327" s="297">
        <f t="shared" si="264"/>
        <v>6</v>
      </c>
      <c r="AU327" s="297">
        <f t="shared" si="264"/>
        <v>6</v>
      </c>
      <c r="AV327" s="297">
        <f t="shared" si="264"/>
        <v>0</v>
      </c>
      <c r="AW327" s="297">
        <f t="shared" si="264"/>
        <v>0</v>
      </c>
      <c r="AX327" s="297">
        <f t="shared" si="264"/>
        <v>0</v>
      </c>
      <c r="AY327" s="297">
        <f t="shared" si="264"/>
        <v>0</v>
      </c>
      <c r="AZ327" s="297">
        <f t="shared" si="264"/>
        <v>0</v>
      </c>
      <c r="BA327" s="297">
        <f t="shared" si="264"/>
        <v>0</v>
      </c>
      <c r="BB327" s="297">
        <f t="shared" si="264"/>
        <v>0</v>
      </c>
      <c r="BC327" s="297">
        <f t="shared" si="264"/>
        <v>0</v>
      </c>
      <c r="BD327" s="297">
        <f t="shared" si="264"/>
        <v>0</v>
      </c>
      <c r="BE327" s="297">
        <f t="shared" si="264"/>
        <v>0</v>
      </c>
      <c r="BF327" s="297">
        <f t="shared" si="264"/>
        <v>0</v>
      </c>
      <c r="BG327" s="297">
        <f t="shared" si="264"/>
        <v>0</v>
      </c>
      <c r="BH327" s="297">
        <f t="shared" si="264"/>
        <v>0</v>
      </c>
      <c r="BI327" s="297">
        <f t="shared" si="264"/>
        <v>0</v>
      </c>
      <c r="BJ327" s="297">
        <f t="shared" si="264"/>
        <v>0</v>
      </c>
      <c r="BK327" s="297">
        <f t="shared" si="264"/>
        <v>0</v>
      </c>
      <c r="BL327" s="297">
        <f t="shared" si="264"/>
        <v>0</v>
      </c>
      <c r="BM327" s="297">
        <f t="shared" si="264"/>
        <v>0</v>
      </c>
      <c r="BN327" s="297">
        <f t="shared" si="264"/>
        <v>0</v>
      </c>
      <c r="BO327" s="297">
        <f t="shared" si="264"/>
        <v>0</v>
      </c>
      <c r="BP327" s="297">
        <f t="shared" si="264"/>
        <v>0</v>
      </c>
      <c r="BQ327" s="297">
        <f t="shared" si="264"/>
        <v>0</v>
      </c>
      <c r="BR327" s="297">
        <f t="shared" si="264"/>
        <v>0</v>
      </c>
      <c r="BS327" s="297">
        <f t="shared" si="264"/>
        <v>0</v>
      </c>
    </row>
    <row r="328" spans="2:71" s="201" customFormat="1" outlineLevel="2">
      <c r="B328" s="367" t="str">
        <f>'7. INPUT O&amp;N UC'!D503</f>
        <v>O&amp;N UC-7.7-Item #2</v>
      </c>
      <c r="C328" s="367" t="str">
        <f>'7. INPUT O&amp;N UC'!F503</f>
        <v>Community cohesion - Increase of volunteer hours linked to park assets</v>
      </c>
      <c r="D328"/>
      <c r="E328" s="297">
        <f t="shared" si="257"/>
        <v>1920</v>
      </c>
      <c r="F328" s="297">
        <f t="shared" si="258"/>
        <v>480</v>
      </c>
      <c r="G328" s="297">
        <f t="shared" si="259"/>
        <v>720</v>
      </c>
      <c r="H328" s="297">
        <f t="shared" si="260"/>
        <v>720</v>
      </c>
      <c r="I328" s="297">
        <f t="shared" si="261"/>
        <v>0</v>
      </c>
      <c r="J328" s="297">
        <f t="shared" si="262"/>
        <v>0</v>
      </c>
      <c r="K328"/>
      <c r="L328" s="297">
        <f t="shared" ref="L328:AQ328" si="265">-L339+L350</f>
        <v>0</v>
      </c>
      <c r="M328" s="297">
        <f t="shared" si="265"/>
        <v>0</v>
      </c>
      <c r="N328" s="297">
        <f t="shared" si="265"/>
        <v>0</v>
      </c>
      <c r="O328" s="297">
        <f t="shared" si="265"/>
        <v>0</v>
      </c>
      <c r="P328" s="297">
        <f t="shared" si="265"/>
        <v>60</v>
      </c>
      <c r="Q328" s="297">
        <f t="shared" si="265"/>
        <v>60</v>
      </c>
      <c r="R328" s="297">
        <f t="shared" si="265"/>
        <v>60</v>
      </c>
      <c r="S328" s="297">
        <f t="shared" si="265"/>
        <v>60</v>
      </c>
      <c r="T328" s="297">
        <f t="shared" si="265"/>
        <v>60</v>
      </c>
      <c r="U328" s="297">
        <f t="shared" si="265"/>
        <v>60</v>
      </c>
      <c r="V328" s="297">
        <f t="shared" si="265"/>
        <v>60</v>
      </c>
      <c r="W328" s="297">
        <f t="shared" si="265"/>
        <v>60</v>
      </c>
      <c r="X328" s="297">
        <f t="shared" si="265"/>
        <v>60</v>
      </c>
      <c r="Y328" s="297">
        <f t="shared" si="265"/>
        <v>60</v>
      </c>
      <c r="Z328" s="297">
        <f t="shared" si="265"/>
        <v>60</v>
      </c>
      <c r="AA328" s="297">
        <f t="shared" si="265"/>
        <v>60</v>
      </c>
      <c r="AB328" s="297">
        <f t="shared" si="265"/>
        <v>60</v>
      </c>
      <c r="AC328" s="297">
        <f t="shared" si="265"/>
        <v>60</v>
      </c>
      <c r="AD328" s="297">
        <f t="shared" si="265"/>
        <v>60</v>
      </c>
      <c r="AE328" s="297">
        <f t="shared" si="265"/>
        <v>60</v>
      </c>
      <c r="AF328" s="297">
        <f t="shared" si="265"/>
        <v>60</v>
      </c>
      <c r="AG328" s="297">
        <f t="shared" si="265"/>
        <v>60</v>
      </c>
      <c r="AH328" s="297">
        <f t="shared" si="265"/>
        <v>60</v>
      </c>
      <c r="AI328" s="297">
        <f t="shared" si="265"/>
        <v>60</v>
      </c>
      <c r="AJ328" s="297">
        <f t="shared" si="265"/>
        <v>60</v>
      </c>
      <c r="AK328" s="297">
        <f t="shared" si="265"/>
        <v>60</v>
      </c>
      <c r="AL328" s="297">
        <f t="shared" si="265"/>
        <v>60</v>
      </c>
      <c r="AM328" s="297">
        <f t="shared" si="265"/>
        <v>60</v>
      </c>
      <c r="AN328" s="297">
        <f t="shared" si="265"/>
        <v>60</v>
      </c>
      <c r="AO328" s="297">
        <f t="shared" si="265"/>
        <v>60</v>
      </c>
      <c r="AP328" s="297">
        <f t="shared" si="265"/>
        <v>60</v>
      </c>
      <c r="AQ328" s="297">
        <f t="shared" si="265"/>
        <v>60</v>
      </c>
      <c r="AR328" s="297">
        <f t="shared" ref="AR328:BS328" si="266">-AR339+AR350</f>
        <v>60</v>
      </c>
      <c r="AS328" s="297">
        <f t="shared" si="266"/>
        <v>60</v>
      </c>
      <c r="AT328" s="297">
        <f t="shared" si="266"/>
        <v>60</v>
      </c>
      <c r="AU328" s="297">
        <f t="shared" si="266"/>
        <v>60</v>
      </c>
      <c r="AV328" s="297">
        <f t="shared" si="266"/>
        <v>0</v>
      </c>
      <c r="AW328" s="297">
        <f t="shared" si="266"/>
        <v>0</v>
      </c>
      <c r="AX328" s="297">
        <f t="shared" si="266"/>
        <v>0</v>
      </c>
      <c r="AY328" s="297">
        <f t="shared" si="266"/>
        <v>0</v>
      </c>
      <c r="AZ328" s="297">
        <f t="shared" si="266"/>
        <v>0</v>
      </c>
      <c r="BA328" s="297">
        <f t="shared" si="266"/>
        <v>0</v>
      </c>
      <c r="BB328" s="297">
        <f t="shared" si="266"/>
        <v>0</v>
      </c>
      <c r="BC328" s="297">
        <f t="shared" si="266"/>
        <v>0</v>
      </c>
      <c r="BD328" s="297">
        <f t="shared" si="266"/>
        <v>0</v>
      </c>
      <c r="BE328" s="297">
        <f t="shared" si="266"/>
        <v>0</v>
      </c>
      <c r="BF328" s="297">
        <f t="shared" si="266"/>
        <v>0</v>
      </c>
      <c r="BG328" s="297">
        <f t="shared" si="266"/>
        <v>0</v>
      </c>
      <c r="BH328" s="297">
        <f t="shared" si="266"/>
        <v>0</v>
      </c>
      <c r="BI328" s="297">
        <f t="shared" si="266"/>
        <v>0</v>
      </c>
      <c r="BJ328" s="297">
        <f t="shared" si="266"/>
        <v>0</v>
      </c>
      <c r="BK328" s="297">
        <f t="shared" si="266"/>
        <v>0</v>
      </c>
      <c r="BL328" s="297">
        <f t="shared" si="266"/>
        <v>0</v>
      </c>
      <c r="BM328" s="297">
        <f t="shared" si="266"/>
        <v>0</v>
      </c>
      <c r="BN328" s="297">
        <f t="shared" si="266"/>
        <v>0</v>
      </c>
      <c r="BO328" s="297">
        <f t="shared" si="266"/>
        <v>0</v>
      </c>
      <c r="BP328" s="297">
        <f t="shared" si="266"/>
        <v>0</v>
      </c>
      <c r="BQ328" s="297">
        <f t="shared" si="266"/>
        <v>0</v>
      </c>
      <c r="BR328" s="297">
        <f t="shared" si="266"/>
        <v>0</v>
      </c>
      <c r="BS328" s="297">
        <f t="shared" si="266"/>
        <v>0</v>
      </c>
    </row>
    <row r="329" spans="2:71" s="201" customFormat="1" outlineLevel="2">
      <c r="B329" s="367" t="str">
        <f>'7. INPUT O&amp;N UC'!D504</f>
        <v>O&amp;N UC-7.7-Item #3</v>
      </c>
      <c r="C329" s="367">
        <f>'7. INPUT O&amp;N UC'!F504</f>
        <v>0</v>
      </c>
      <c r="D329"/>
      <c r="E329" s="297">
        <f t="shared" si="257"/>
        <v>0</v>
      </c>
      <c r="F329" s="297">
        <f t="shared" si="258"/>
        <v>0</v>
      </c>
      <c r="G329" s="297">
        <f t="shared" si="259"/>
        <v>0</v>
      </c>
      <c r="H329" s="297">
        <f t="shared" si="260"/>
        <v>0</v>
      </c>
      <c r="I329" s="297">
        <f t="shared" si="261"/>
        <v>0</v>
      </c>
      <c r="J329" s="297">
        <f t="shared" si="262"/>
        <v>0</v>
      </c>
      <c r="K329"/>
      <c r="L329" s="297">
        <f t="shared" ref="L329:AQ329" si="267">-L340+L351</f>
        <v>0</v>
      </c>
      <c r="M329" s="297">
        <f t="shared" si="267"/>
        <v>0</v>
      </c>
      <c r="N329" s="297">
        <f t="shared" si="267"/>
        <v>0</v>
      </c>
      <c r="O329" s="297">
        <f t="shared" si="267"/>
        <v>0</v>
      </c>
      <c r="P329" s="297">
        <f t="shared" si="267"/>
        <v>0</v>
      </c>
      <c r="Q329" s="297">
        <f t="shared" si="267"/>
        <v>0</v>
      </c>
      <c r="R329" s="297">
        <f t="shared" si="267"/>
        <v>0</v>
      </c>
      <c r="S329" s="297">
        <f t="shared" si="267"/>
        <v>0</v>
      </c>
      <c r="T329" s="297">
        <f t="shared" si="267"/>
        <v>0</v>
      </c>
      <c r="U329" s="297">
        <f t="shared" si="267"/>
        <v>0</v>
      </c>
      <c r="V329" s="297">
        <f t="shared" si="267"/>
        <v>0</v>
      </c>
      <c r="W329" s="297">
        <f t="shared" si="267"/>
        <v>0</v>
      </c>
      <c r="X329" s="297">
        <f t="shared" si="267"/>
        <v>0</v>
      </c>
      <c r="Y329" s="297">
        <f t="shared" si="267"/>
        <v>0</v>
      </c>
      <c r="Z329" s="297">
        <f t="shared" si="267"/>
        <v>0</v>
      </c>
      <c r="AA329" s="297">
        <f t="shared" si="267"/>
        <v>0</v>
      </c>
      <c r="AB329" s="297">
        <f t="shared" si="267"/>
        <v>0</v>
      </c>
      <c r="AC329" s="297">
        <f t="shared" si="267"/>
        <v>0</v>
      </c>
      <c r="AD329" s="297">
        <f t="shared" si="267"/>
        <v>0</v>
      </c>
      <c r="AE329" s="297">
        <f t="shared" si="267"/>
        <v>0</v>
      </c>
      <c r="AF329" s="297">
        <f t="shared" si="267"/>
        <v>0</v>
      </c>
      <c r="AG329" s="297">
        <f t="shared" si="267"/>
        <v>0</v>
      </c>
      <c r="AH329" s="297">
        <f t="shared" si="267"/>
        <v>0</v>
      </c>
      <c r="AI329" s="297">
        <f t="shared" si="267"/>
        <v>0</v>
      </c>
      <c r="AJ329" s="297">
        <f t="shared" si="267"/>
        <v>0</v>
      </c>
      <c r="AK329" s="297">
        <f t="shared" si="267"/>
        <v>0</v>
      </c>
      <c r="AL329" s="297">
        <f t="shared" si="267"/>
        <v>0</v>
      </c>
      <c r="AM329" s="297">
        <f t="shared" si="267"/>
        <v>0</v>
      </c>
      <c r="AN329" s="297">
        <f t="shared" si="267"/>
        <v>0</v>
      </c>
      <c r="AO329" s="297">
        <f t="shared" si="267"/>
        <v>0</v>
      </c>
      <c r="AP329" s="297">
        <f t="shared" si="267"/>
        <v>0</v>
      </c>
      <c r="AQ329" s="297">
        <f t="shared" si="267"/>
        <v>0</v>
      </c>
      <c r="AR329" s="297">
        <f t="shared" ref="AR329:BS329" si="268">-AR340+AR351</f>
        <v>0</v>
      </c>
      <c r="AS329" s="297">
        <f t="shared" si="268"/>
        <v>0</v>
      </c>
      <c r="AT329" s="297">
        <f t="shared" si="268"/>
        <v>0</v>
      </c>
      <c r="AU329" s="297">
        <f t="shared" si="268"/>
        <v>0</v>
      </c>
      <c r="AV329" s="297">
        <f t="shared" si="268"/>
        <v>0</v>
      </c>
      <c r="AW329" s="297">
        <f t="shared" si="268"/>
        <v>0</v>
      </c>
      <c r="AX329" s="297">
        <f t="shared" si="268"/>
        <v>0</v>
      </c>
      <c r="AY329" s="297">
        <f t="shared" si="268"/>
        <v>0</v>
      </c>
      <c r="AZ329" s="297">
        <f t="shared" si="268"/>
        <v>0</v>
      </c>
      <c r="BA329" s="297">
        <f t="shared" si="268"/>
        <v>0</v>
      </c>
      <c r="BB329" s="297">
        <f t="shared" si="268"/>
        <v>0</v>
      </c>
      <c r="BC329" s="297">
        <f t="shared" si="268"/>
        <v>0</v>
      </c>
      <c r="BD329" s="297">
        <f t="shared" si="268"/>
        <v>0</v>
      </c>
      <c r="BE329" s="297">
        <f t="shared" si="268"/>
        <v>0</v>
      </c>
      <c r="BF329" s="297">
        <f t="shared" si="268"/>
        <v>0</v>
      </c>
      <c r="BG329" s="297">
        <f t="shared" si="268"/>
        <v>0</v>
      </c>
      <c r="BH329" s="297">
        <f t="shared" si="268"/>
        <v>0</v>
      </c>
      <c r="BI329" s="297">
        <f t="shared" si="268"/>
        <v>0</v>
      </c>
      <c r="BJ329" s="297">
        <f t="shared" si="268"/>
        <v>0</v>
      </c>
      <c r="BK329" s="297">
        <f t="shared" si="268"/>
        <v>0</v>
      </c>
      <c r="BL329" s="297">
        <f t="shared" si="268"/>
        <v>0</v>
      </c>
      <c r="BM329" s="297">
        <f t="shared" si="268"/>
        <v>0</v>
      </c>
      <c r="BN329" s="297">
        <f t="shared" si="268"/>
        <v>0</v>
      </c>
      <c r="BO329" s="297">
        <f t="shared" si="268"/>
        <v>0</v>
      </c>
      <c r="BP329" s="297">
        <f t="shared" si="268"/>
        <v>0</v>
      </c>
      <c r="BQ329" s="297">
        <f t="shared" si="268"/>
        <v>0</v>
      </c>
      <c r="BR329" s="297">
        <f t="shared" si="268"/>
        <v>0</v>
      </c>
      <c r="BS329" s="297">
        <f t="shared" si="268"/>
        <v>0</v>
      </c>
    </row>
    <row r="330" spans="2:71" s="201" customFormat="1" outlineLevel="2">
      <c r="B330" s="367" t="str">
        <f>'7. INPUT O&amp;N UC'!D505</f>
        <v>O&amp;N UC-7.7-Item #4</v>
      </c>
      <c r="C330" s="367">
        <f>'7. INPUT O&amp;N UC'!F505</f>
        <v>0</v>
      </c>
      <c r="D330"/>
      <c r="E330" s="297">
        <f t="shared" si="257"/>
        <v>0</v>
      </c>
      <c r="F330" s="297">
        <f t="shared" si="258"/>
        <v>0</v>
      </c>
      <c r="G330" s="297">
        <f t="shared" si="259"/>
        <v>0</v>
      </c>
      <c r="H330" s="297">
        <f t="shared" si="260"/>
        <v>0</v>
      </c>
      <c r="I330" s="297">
        <f t="shared" si="261"/>
        <v>0</v>
      </c>
      <c r="J330" s="297">
        <f t="shared" si="262"/>
        <v>0</v>
      </c>
      <c r="K330"/>
      <c r="L330" s="297">
        <f t="shared" ref="L330:AQ330" si="269">-L341+L352</f>
        <v>0</v>
      </c>
      <c r="M330" s="297">
        <f t="shared" si="269"/>
        <v>0</v>
      </c>
      <c r="N330" s="297">
        <f t="shared" si="269"/>
        <v>0</v>
      </c>
      <c r="O330" s="297">
        <f t="shared" si="269"/>
        <v>0</v>
      </c>
      <c r="P330" s="297">
        <f t="shared" si="269"/>
        <v>0</v>
      </c>
      <c r="Q330" s="297">
        <f t="shared" si="269"/>
        <v>0</v>
      </c>
      <c r="R330" s="297">
        <f t="shared" si="269"/>
        <v>0</v>
      </c>
      <c r="S330" s="297">
        <f t="shared" si="269"/>
        <v>0</v>
      </c>
      <c r="T330" s="297">
        <f t="shared" si="269"/>
        <v>0</v>
      </c>
      <c r="U330" s="297">
        <f t="shared" si="269"/>
        <v>0</v>
      </c>
      <c r="V330" s="297">
        <f t="shared" si="269"/>
        <v>0</v>
      </c>
      <c r="W330" s="297">
        <f t="shared" si="269"/>
        <v>0</v>
      </c>
      <c r="X330" s="297">
        <f t="shared" si="269"/>
        <v>0</v>
      </c>
      <c r="Y330" s="297">
        <f t="shared" si="269"/>
        <v>0</v>
      </c>
      <c r="Z330" s="297">
        <f t="shared" si="269"/>
        <v>0</v>
      </c>
      <c r="AA330" s="297">
        <f t="shared" si="269"/>
        <v>0</v>
      </c>
      <c r="AB330" s="297">
        <f t="shared" si="269"/>
        <v>0</v>
      </c>
      <c r="AC330" s="297">
        <f t="shared" si="269"/>
        <v>0</v>
      </c>
      <c r="AD330" s="297">
        <f t="shared" si="269"/>
        <v>0</v>
      </c>
      <c r="AE330" s="297">
        <f t="shared" si="269"/>
        <v>0</v>
      </c>
      <c r="AF330" s="297">
        <f t="shared" si="269"/>
        <v>0</v>
      </c>
      <c r="AG330" s="297">
        <f t="shared" si="269"/>
        <v>0</v>
      </c>
      <c r="AH330" s="297">
        <f t="shared" si="269"/>
        <v>0</v>
      </c>
      <c r="AI330" s="297">
        <f t="shared" si="269"/>
        <v>0</v>
      </c>
      <c r="AJ330" s="297">
        <f t="shared" si="269"/>
        <v>0</v>
      </c>
      <c r="AK330" s="297">
        <f t="shared" si="269"/>
        <v>0</v>
      </c>
      <c r="AL330" s="297">
        <f t="shared" si="269"/>
        <v>0</v>
      </c>
      <c r="AM330" s="297">
        <f t="shared" si="269"/>
        <v>0</v>
      </c>
      <c r="AN330" s="297">
        <f t="shared" si="269"/>
        <v>0</v>
      </c>
      <c r="AO330" s="297">
        <f t="shared" si="269"/>
        <v>0</v>
      </c>
      <c r="AP330" s="297">
        <f t="shared" si="269"/>
        <v>0</v>
      </c>
      <c r="AQ330" s="297">
        <f t="shared" si="269"/>
        <v>0</v>
      </c>
      <c r="AR330" s="297">
        <f t="shared" ref="AR330:BS330" si="270">-AR341+AR352</f>
        <v>0</v>
      </c>
      <c r="AS330" s="297">
        <f t="shared" si="270"/>
        <v>0</v>
      </c>
      <c r="AT330" s="297">
        <f t="shared" si="270"/>
        <v>0</v>
      </c>
      <c r="AU330" s="297">
        <f t="shared" si="270"/>
        <v>0</v>
      </c>
      <c r="AV330" s="297">
        <f t="shared" si="270"/>
        <v>0</v>
      </c>
      <c r="AW330" s="297">
        <f t="shared" si="270"/>
        <v>0</v>
      </c>
      <c r="AX330" s="297">
        <f t="shared" si="270"/>
        <v>0</v>
      </c>
      <c r="AY330" s="297">
        <f t="shared" si="270"/>
        <v>0</v>
      </c>
      <c r="AZ330" s="297">
        <f t="shared" si="270"/>
        <v>0</v>
      </c>
      <c r="BA330" s="297">
        <f t="shared" si="270"/>
        <v>0</v>
      </c>
      <c r="BB330" s="297">
        <f t="shared" si="270"/>
        <v>0</v>
      </c>
      <c r="BC330" s="297">
        <f t="shared" si="270"/>
        <v>0</v>
      </c>
      <c r="BD330" s="297">
        <f t="shared" si="270"/>
        <v>0</v>
      </c>
      <c r="BE330" s="297">
        <f t="shared" si="270"/>
        <v>0</v>
      </c>
      <c r="BF330" s="297">
        <f t="shared" si="270"/>
        <v>0</v>
      </c>
      <c r="BG330" s="297">
        <f t="shared" si="270"/>
        <v>0</v>
      </c>
      <c r="BH330" s="297">
        <f t="shared" si="270"/>
        <v>0</v>
      </c>
      <c r="BI330" s="297">
        <f t="shared" si="270"/>
        <v>0</v>
      </c>
      <c r="BJ330" s="297">
        <f t="shared" si="270"/>
        <v>0</v>
      </c>
      <c r="BK330" s="297">
        <f t="shared" si="270"/>
        <v>0</v>
      </c>
      <c r="BL330" s="297">
        <f t="shared" si="270"/>
        <v>0</v>
      </c>
      <c r="BM330" s="297">
        <f t="shared" si="270"/>
        <v>0</v>
      </c>
      <c r="BN330" s="297">
        <f t="shared" si="270"/>
        <v>0</v>
      </c>
      <c r="BO330" s="297">
        <f t="shared" si="270"/>
        <v>0</v>
      </c>
      <c r="BP330" s="297">
        <f t="shared" si="270"/>
        <v>0</v>
      </c>
      <c r="BQ330" s="297">
        <f t="shared" si="270"/>
        <v>0</v>
      </c>
      <c r="BR330" s="297">
        <f t="shared" si="270"/>
        <v>0</v>
      </c>
      <c r="BS330" s="297">
        <f t="shared" si="270"/>
        <v>0</v>
      </c>
    </row>
    <row r="331" spans="2:71" s="201" customFormat="1" outlineLevel="2">
      <c r="B331" s="367" t="str">
        <f>'7. INPUT O&amp;N UC'!D506</f>
        <v>O&amp;N UC-7.7-Item #5</v>
      </c>
      <c r="C331" s="367">
        <f>'7. INPUT O&amp;N UC'!F506</f>
        <v>0</v>
      </c>
      <c r="D331"/>
      <c r="E331" s="297">
        <f t="shared" si="257"/>
        <v>0</v>
      </c>
      <c r="F331" s="297">
        <f t="shared" si="258"/>
        <v>0</v>
      </c>
      <c r="G331" s="297">
        <f t="shared" si="259"/>
        <v>0</v>
      </c>
      <c r="H331" s="297">
        <f t="shared" si="260"/>
        <v>0</v>
      </c>
      <c r="I331" s="297">
        <f t="shared" si="261"/>
        <v>0</v>
      </c>
      <c r="J331" s="297">
        <f t="shared" si="262"/>
        <v>0</v>
      </c>
      <c r="K331"/>
      <c r="L331" s="297">
        <f t="shared" ref="L331:AQ331" si="271">-L342+L353</f>
        <v>0</v>
      </c>
      <c r="M331" s="297">
        <f t="shared" si="271"/>
        <v>0</v>
      </c>
      <c r="N331" s="297">
        <f t="shared" si="271"/>
        <v>0</v>
      </c>
      <c r="O331" s="297">
        <f t="shared" si="271"/>
        <v>0</v>
      </c>
      <c r="P331" s="297">
        <f t="shared" si="271"/>
        <v>0</v>
      </c>
      <c r="Q331" s="297">
        <f t="shared" si="271"/>
        <v>0</v>
      </c>
      <c r="R331" s="297">
        <f t="shared" si="271"/>
        <v>0</v>
      </c>
      <c r="S331" s="297">
        <f t="shared" si="271"/>
        <v>0</v>
      </c>
      <c r="T331" s="297">
        <f t="shared" si="271"/>
        <v>0</v>
      </c>
      <c r="U331" s="297">
        <f t="shared" si="271"/>
        <v>0</v>
      </c>
      <c r="V331" s="297">
        <f t="shared" si="271"/>
        <v>0</v>
      </c>
      <c r="W331" s="297">
        <f t="shared" si="271"/>
        <v>0</v>
      </c>
      <c r="X331" s="297">
        <f t="shared" si="271"/>
        <v>0</v>
      </c>
      <c r="Y331" s="297">
        <f t="shared" si="271"/>
        <v>0</v>
      </c>
      <c r="Z331" s="297">
        <f t="shared" si="271"/>
        <v>0</v>
      </c>
      <c r="AA331" s="297">
        <f t="shared" si="271"/>
        <v>0</v>
      </c>
      <c r="AB331" s="297">
        <f t="shared" si="271"/>
        <v>0</v>
      </c>
      <c r="AC331" s="297">
        <f t="shared" si="271"/>
        <v>0</v>
      </c>
      <c r="AD331" s="297">
        <f t="shared" si="271"/>
        <v>0</v>
      </c>
      <c r="AE331" s="297">
        <f t="shared" si="271"/>
        <v>0</v>
      </c>
      <c r="AF331" s="297">
        <f t="shared" si="271"/>
        <v>0</v>
      </c>
      <c r="AG331" s="297">
        <f t="shared" si="271"/>
        <v>0</v>
      </c>
      <c r="AH331" s="297">
        <f t="shared" si="271"/>
        <v>0</v>
      </c>
      <c r="AI331" s="297">
        <f t="shared" si="271"/>
        <v>0</v>
      </c>
      <c r="AJ331" s="297">
        <f t="shared" si="271"/>
        <v>0</v>
      </c>
      <c r="AK331" s="297">
        <f t="shared" si="271"/>
        <v>0</v>
      </c>
      <c r="AL331" s="297">
        <f t="shared" si="271"/>
        <v>0</v>
      </c>
      <c r="AM331" s="297">
        <f t="shared" si="271"/>
        <v>0</v>
      </c>
      <c r="AN331" s="297">
        <f t="shared" si="271"/>
        <v>0</v>
      </c>
      <c r="AO331" s="297">
        <f t="shared" si="271"/>
        <v>0</v>
      </c>
      <c r="AP331" s="297">
        <f t="shared" si="271"/>
        <v>0</v>
      </c>
      <c r="AQ331" s="297">
        <f t="shared" si="271"/>
        <v>0</v>
      </c>
      <c r="AR331" s="297">
        <f t="shared" ref="AR331:BS331" si="272">-AR342+AR353</f>
        <v>0</v>
      </c>
      <c r="AS331" s="297">
        <f t="shared" si="272"/>
        <v>0</v>
      </c>
      <c r="AT331" s="297">
        <f t="shared" si="272"/>
        <v>0</v>
      </c>
      <c r="AU331" s="297">
        <f t="shared" si="272"/>
        <v>0</v>
      </c>
      <c r="AV331" s="297">
        <f t="shared" si="272"/>
        <v>0</v>
      </c>
      <c r="AW331" s="297">
        <f t="shared" si="272"/>
        <v>0</v>
      </c>
      <c r="AX331" s="297">
        <f t="shared" si="272"/>
        <v>0</v>
      </c>
      <c r="AY331" s="297">
        <f t="shared" si="272"/>
        <v>0</v>
      </c>
      <c r="AZ331" s="297">
        <f t="shared" si="272"/>
        <v>0</v>
      </c>
      <c r="BA331" s="297">
        <f t="shared" si="272"/>
        <v>0</v>
      </c>
      <c r="BB331" s="297">
        <f t="shared" si="272"/>
        <v>0</v>
      </c>
      <c r="BC331" s="297">
        <f t="shared" si="272"/>
        <v>0</v>
      </c>
      <c r="BD331" s="297">
        <f t="shared" si="272"/>
        <v>0</v>
      </c>
      <c r="BE331" s="297">
        <f t="shared" si="272"/>
        <v>0</v>
      </c>
      <c r="BF331" s="297">
        <f t="shared" si="272"/>
        <v>0</v>
      </c>
      <c r="BG331" s="297">
        <f t="shared" si="272"/>
        <v>0</v>
      </c>
      <c r="BH331" s="297">
        <f t="shared" si="272"/>
        <v>0</v>
      </c>
      <c r="BI331" s="297">
        <f t="shared" si="272"/>
        <v>0</v>
      </c>
      <c r="BJ331" s="297">
        <f t="shared" si="272"/>
        <v>0</v>
      </c>
      <c r="BK331" s="297">
        <f t="shared" si="272"/>
        <v>0</v>
      </c>
      <c r="BL331" s="297">
        <f t="shared" si="272"/>
        <v>0</v>
      </c>
      <c r="BM331" s="297">
        <f t="shared" si="272"/>
        <v>0</v>
      </c>
      <c r="BN331" s="297">
        <f t="shared" si="272"/>
        <v>0</v>
      </c>
      <c r="BO331" s="297">
        <f t="shared" si="272"/>
        <v>0</v>
      </c>
      <c r="BP331" s="297">
        <f t="shared" si="272"/>
        <v>0</v>
      </c>
      <c r="BQ331" s="297">
        <f t="shared" si="272"/>
        <v>0</v>
      </c>
      <c r="BR331" s="297">
        <f t="shared" si="272"/>
        <v>0</v>
      </c>
      <c r="BS331" s="297">
        <f t="shared" si="272"/>
        <v>0</v>
      </c>
    </row>
    <row r="332" spans="2:71" s="201" customFormat="1" outlineLevel="2">
      <c r="B332" s="367" t="str">
        <f>'7. INPUT O&amp;N UC'!D507</f>
        <v>O&amp;N UC-7.7-Item #6</v>
      </c>
      <c r="C332" s="367">
        <f>'7. INPUT O&amp;N UC'!F507</f>
        <v>0</v>
      </c>
      <c r="D332"/>
      <c r="E332" s="297">
        <f t="shared" si="257"/>
        <v>0</v>
      </c>
      <c r="F332" s="297">
        <f t="shared" si="258"/>
        <v>0</v>
      </c>
      <c r="G332" s="297">
        <f t="shared" si="259"/>
        <v>0</v>
      </c>
      <c r="H332" s="297">
        <f t="shared" si="260"/>
        <v>0</v>
      </c>
      <c r="I332" s="297">
        <f t="shared" si="261"/>
        <v>0</v>
      </c>
      <c r="J332" s="297">
        <f t="shared" si="262"/>
        <v>0</v>
      </c>
      <c r="K332"/>
      <c r="L332" s="297">
        <f t="shared" ref="L332:AQ332" si="273">-L343+L354</f>
        <v>0</v>
      </c>
      <c r="M332" s="297">
        <f t="shared" si="273"/>
        <v>0</v>
      </c>
      <c r="N332" s="297">
        <f t="shared" si="273"/>
        <v>0</v>
      </c>
      <c r="O332" s="297">
        <f t="shared" si="273"/>
        <v>0</v>
      </c>
      <c r="P332" s="297">
        <f t="shared" si="273"/>
        <v>0</v>
      </c>
      <c r="Q332" s="297">
        <f t="shared" si="273"/>
        <v>0</v>
      </c>
      <c r="R332" s="297">
        <f t="shared" si="273"/>
        <v>0</v>
      </c>
      <c r="S332" s="297">
        <f t="shared" si="273"/>
        <v>0</v>
      </c>
      <c r="T332" s="297">
        <f t="shared" si="273"/>
        <v>0</v>
      </c>
      <c r="U332" s="297">
        <f t="shared" si="273"/>
        <v>0</v>
      </c>
      <c r="V332" s="297">
        <f t="shared" si="273"/>
        <v>0</v>
      </c>
      <c r="W332" s="297">
        <f t="shared" si="273"/>
        <v>0</v>
      </c>
      <c r="X332" s="297">
        <f t="shared" si="273"/>
        <v>0</v>
      </c>
      <c r="Y332" s="297">
        <f t="shared" si="273"/>
        <v>0</v>
      </c>
      <c r="Z332" s="297">
        <f t="shared" si="273"/>
        <v>0</v>
      </c>
      <c r="AA332" s="297">
        <f t="shared" si="273"/>
        <v>0</v>
      </c>
      <c r="AB332" s="297">
        <f t="shared" si="273"/>
        <v>0</v>
      </c>
      <c r="AC332" s="297">
        <f t="shared" si="273"/>
        <v>0</v>
      </c>
      <c r="AD332" s="297">
        <f t="shared" si="273"/>
        <v>0</v>
      </c>
      <c r="AE332" s="297">
        <f t="shared" si="273"/>
        <v>0</v>
      </c>
      <c r="AF332" s="297">
        <f t="shared" si="273"/>
        <v>0</v>
      </c>
      <c r="AG332" s="297">
        <f t="shared" si="273"/>
        <v>0</v>
      </c>
      <c r="AH332" s="297">
        <f t="shared" si="273"/>
        <v>0</v>
      </c>
      <c r="AI332" s="297">
        <f t="shared" si="273"/>
        <v>0</v>
      </c>
      <c r="AJ332" s="297">
        <f t="shared" si="273"/>
        <v>0</v>
      </c>
      <c r="AK332" s="297">
        <f t="shared" si="273"/>
        <v>0</v>
      </c>
      <c r="AL332" s="297">
        <f t="shared" si="273"/>
        <v>0</v>
      </c>
      <c r="AM332" s="297">
        <f t="shared" si="273"/>
        <v>0</v>
      </c>
      <c r="AN332" s="297">
        <f t="shared" si="273"/>
        <v>0</v>
      </c>
      <c r="AO332" s="297">
        <f t="shared" si="273"/>
        <v>0</v>
      </c>
      <c r="AP332" s="297">
        <f t="shared" si="273"/>
        <v>0</v>
      </c>
      <c r="AQ332" s="297">
        <f t="shared" si="273"/>
        <v>0</v>
      </c>
      <c r="AR332" s="297">
        <f t="shared" ref="AR332:BS332" si="274">-AR343+AR354</f>
        <v>0</v>
      </c>
      <c r="AS332" s="297">
        <f t="shared" si="274"/>
        <v>0</v>
      </c>
      <c r="AT332" s="297">
        <f t="shared" si="274"/>
        <v>0</v>
      </c>
      <c r="AU332" s="297">
        <f t="shared" si="274"/>
        <v>0</v>
      </c>
      <c r="AV332" s="297">
        <f t="shared" si="274"/>
        <v>0</v>
      </c>
      <c r="AW332" s="297">
        <f t="shared" si="274"/>
        <v>0</v>
      </c>
      <c r="AX332" s="297">
        <f t="shared" si="274"/>
        <v>0</v>
      </c>
      <c r="AY332" s="297">
        <f t="shared" si="274"/>
        <v>0</v>
      </c>
      <c r="AZ332" s="297">
        <f t="shared" si="274"/>
        <v>0</v>
      </c>
      <c r="BA332" s="297">
        <f t="shared" si="274"/>
        <v>0</v>
      </c>
      <c r="BB332" s="297">
        <f t="shared" si="274"/>
        <v>0</v>
      </c>
      <c r="BC332" s="297">
        <f t="shared" si="274"/>
        <v>0</v>
      </c>
      <c r="BD332" s="297">
        <f t="shared" si="274"/>
        <v>0</v>
      </c>
      <c r="BE332" s="297">
        <f t="shared" si="274"/>
        <v>0</v>
      </c>
      <c r="BF332" s="297">
        <f t="shared" si="274"/>
        <v>0</v>
      </c>
      <c r="BG332" s="297">
        <f t="shared" si="274"/>
        <v>0</v>
      </c>
      <c r="BH332" s="297">
        <f t="shared" si="274"/>
        <v>0</v>
      </c>
      <c r="BI332" s="297">
        <f t="shared" si="274"/>
        <v>0</v>
      </c>
      <c r="BJ332" s="297">
        <f t="shared" si="274"/>
        <v>0</v>
      </c>
      <c r="BK332" s="297">
        <f t="shared" si="274"/>
        <v>0</v>
      </c>
      <c r="BL332" s="297">
        <f t="shared" si="274"/>
        <v>0</v>
      </c>
      <c r="BM332" s="297">
        <f t="shared" si="274"/>
        <v>0</v>
      </c>
      <c r="BN332" s="297">
        <f t="shared" si="274"/>
        <v>0</v>
      </c>
      <c r="BO332" s="297">
        <f t="shared" si="274"/>
        <v>0</v>
      </c>
      <c r="BP332" s="297">
        <f t="shared" si="274"/>
        <v>0</v>
      </c>
      <c r="BQ332" s="297">
        <f t="shared" si="274"/>
        <v>0</v>
      </c>
      <c r="BR332" s="297">
        <f t="shared" si="274"/>
        <v>0</v>
      </c>
      <c r="BS332" s="297">
        <f t="shared" si="274"/>
        <v>0</v>
      </c>
    </row>
    <row r="333" spans="2:71" s="201" customFormat="1" outlineLevel="2">
      <c r="B333" s="367" t="str">
        <f>'7. INPUT O&amp;N UC'!D508</f>
        <v>O&amp;N UC-7.7-Item #7</v>
      </c>
      <c r="C333" s="367">
        <f>'7. INPUT O&amp;N UC'!F508</f>
        <v>0</v>
      </c>
      <c r="D333"/>
      <c r="E333" s="297">
        <f t="shared" si="257"/>
        <v>0</v>
      </c>
      <c r="F333" s="297">
        <f t="shared" si="258"/>
        <v>0</v>
      </c>
      <c r="G333" s="297">
        <f t="shared" si="259"/>
        <v>0</v>
      </c>
      <c r="H333" s="297">
        <f t="shared" si="260"/>
        <v>0</v>
      </c>
      <c r="I333" s="297">
        <f t="shared" si="261"/>
        <v>0</v>
      </c>
      <c r="J333" s="297">
        <f t="shared" si="262"/>
        <v>0</v>
      </c>
      <c r="K333"/>
      <c r="L333" s="297">
        <f t="shared" ref="L333:AQ333" si="275">-L344+L355</f>
        <v>0</v>
      </c>
      <c r="M333" s="297">
        <f t="shared" si="275"/>
        <v>0</v>
      </c>
      <c r="N333" s="297">
        <f t="shared" si="275"/>
        <v>0</v>
      </c>
      <c r="O333" s="297">
        <f t="shared" si="275"/>
        <v>0</v>
      </c>
      <c r="P333" s="297">
        <f t="shared" si="275"/>
        <v>0</v>
      </c>
      <c r="Q333" s="297">
        <f t="shared" si="275"/>
        <v>0</v>
      </c>
      <c r="R333" s="297">
        <f t="shared" si="275"/>
        <v>0</v>
      </c>
      <c r="S333" s="297">
        <f t="shared" si="275"/>
        <v>0</v>
      </c>
      <c r="T333" s="297">
        <f t="shared" si="275"/>
        <v>0</v>
      </c>
      <c r="U333" s="297">
        <f t="shared" si="275"/>
        <v>0</v>
      </c>
      <c r="V333" s="297">
        <f t="shared" si="275"/>
        <v>0</v>
      </c>
      <c r="W333" s="297">
        <f t="shared" si="275"/>
        <v>0</v>
      </c>
      <c r="X333" s="297">
        <f t="shared" si="275"/>
        <v>0</v>
      </c>
      <c r="Y333" s="297">
        <f t="shared" si="275"/>
        <v>0</v>
      </c>
      <c r="Z333" s="297">
        <f t="shared" si="275"/>
        <v>0</v>
      </c>
      <c r="AA333" s="297">
        <f t="shared" si="275"/>
        <v>0</v>
      </c>
      <c r="AB333" s="297">
        <f t="shared" si="275"/>
        <v>0</v>
      </c>
      <c r="AC333" s="297">
        <f t="shared" si="275"/>
        <v>0</v>
      </c>
      <c r="AD333" s="297">
        <f t="shared" si="275"/>
        <v>0</v>
      </c>
      <c r="AE333" s="297">
        <f t="shared" si="275"/>
        <v>0</v>
      </c>
      <c r="AF333" s="297">
        <f t="shared" si="275"/>
        <v>0</v>
      </c>
      <c r="AG333" s="297">
        <f t="shared" si="275"/>
        <v>0</v>
      </c>
      <c r="AH333" s="297">
        <f t="shared" si="275"/>
        <v>0</v>
      </c>
      <c r="AI333" s="297">
        <f t="shared" si="275"/>
        <v>0</v>
      </c>
      <c r="AJ333" s="297">
        <f t="shared" si="275"/>
        <v>0</v>
      </c>
      <c r="AK333" s="297">
        <f t="shared" si="275"/>
        <v>0</v>
      </c>
      <c r="AL333" s="297">
        <f t="shared" si="275"/>
        <v>0</v>
      </c>
      <c r="AM333" s="297">
        <f t="shared" si="275"/>
        <v>0</v>
      </c>
      <c r="AN333" s="297">
        <f t="shared" si="275"/>
        <v>0</v>
      </c>
      <c r="AO333" s="297">
        <f t="shared" si="275"/>
        <v>0</v>
      </c>
      <c r="AP333" s="297">
        <f t="shared" si="275"/>
        <v>0</v>
      </c>
      <c r="AQ333" s="297">
        <f t="shared" si="275"/>
        <v>0</v>
      </c>
      <c r="AR333" s="297">
        <f t="shared" ref="AR333:BS333" si="276">-AR344+AR355</f>
        <v>0</v>
      </c>
      <c r="AS333" s="297">
        <f t="shared" si="276"/>
        <v>0</v>
      </c>
      <c r="AT333" s="297">
        <f t="shared" si="276"/>
        <v>0</v>
      </c>
      <c r="AU333" s="297">
        <f t="shared" si="276"/>
        <v>0</v>
      </c>
      <c r="AV333" s="297">
        <f t="shared" si="276"/>
        <v>0</v>
      </c>
      <c r="AW333" s="297">
        <f t="shared" si="276"/>
        <v>0</v>
      </c>
      <c r="AX333" s="297">
        <f t="shared" si="276"/>
        <v>0</v>
      </c>
      <c r="AY333" s="297">
        <f t="shared" si="276"/>
        <v>0</v>
      </c>
      <c r="AZ333" s="297">
        <f t="shared" si="276"/>
        <v>0</v>
      </c>
      <c r="BA333" s="297">
        <f t="shared" si="276"/>
        <v>0</v>
      </c>
      <c r="BB333" s="297">
        <f t="shared" si="276"/>
        <v>0</v>
      </c>
      <c r="BC333" s="297">
        <f t="shared" si="276"/>
        <v>0</v>
      </c>
      <c r="BD333" s="297">
        <f t="shared" si="276"/>
        <v>0</v>
      </c>
      <c r="BE333" s="297">
        <f t="shared" si="276"/>
        <v>0</v>
      </c>
      <c r="BF333" s="297">
        <f t="shared" si="276"/>
        <v>0</v>
      </c>
      <c r="BG333" s="297">
        <f t="shared" si="276"/>
        <v>0</v>
      </c>
      <c r="BH333" s="297">
        <f t="shared" si="276"/>
        <v>0</v>
      </c>
      <c r="BI333" s="297">
        <f t="shared" si="276"/>
        <v>0</v>
      </c>
      <c r="BJ333" s="297">
        <f t="shared" si="276"/>
        <v>0</v>
      </c>
      <c r="BK333" s="297">
        <f t="shared" si="276"/>
        <v>0</v>
      </c>
      <c r="BL333" s="297">
        <f t="shared" si="276"/>
        <v>0</v>
      </c>
      <c r="BM333" s="297">
        <f t="shared" si="276"/>
        <v>0</v>
      </c>
      <c r="BN333" s="297">
        <f t="shared" si="276"/>
        <v>0</v>
      </c>
      <c r="BO333" s="297">
        <f t="shared" si="276"/>
        <v>0</v>
      </c>
      <c r="BP333" s="297">
        <f t="shared" si="276"/>
        <v>0</v>
      </c>
      <c r="BQ333" s="297">
        <f t="shared" si="276"/>
        <v>0</v>
      </c>
      <c r="BR333" s="297">
        <f t="shared" si="276"/>
        <v>0</v>
      </c>
      <c r="BS333" s="297">
        <f t="shared" si="276"/>
        <v>0</v>
      </c>
    </row>
    <row r="334" spans="2:71" s="201" customFormat="1" outlineLevel="2">
      <c r="B334" s="367" t="str">
        <f>'7. INPUT O&amp;N UC'!D509</f>
        <v>O&amp;N UC-7.7-Item #8</v>
      </c>
      <c r="C334" s="367">
        <f>'7. INPUT O&amp;N UC'!F509</f>
        <v>0</v>
      </c>
      <c r="D334"/>
      <c r="E334" s="297">
        <f t="shared" si="257"/>
        <v>0</v>
      </c>
      <c r="F334" s="297">
        <f t="shared" si="258"/>
        <v>0</v>
      </c>
      <c r="G334" s="297">
        <f t="shared" si="259"/>
        <v>0</v>
      </c>
      <c r="H334" s="297">
        <f t="shared" si="260"/>
        <v>0</v>
      </c>
      <c r="I334" s="297">
        <f t="shared" si="261"/>
        <v>0</v>
      </c>
      <c r="J334" s="297">
        <f t="shared" si="262"/>
        <v>0</v>
      </c>
      <c r="K334"/>
      <c r="L334" s="297">
        <f t="shared" ref="L334:AQ334" si="277">-L345+L356</f>
        <v>0</v>
      </c>
      <c r="M334" s="297">
        <f t="shared" si="277"/>
        <v>0</v>
      </c>
      <c r="N334" s="297">
        <f t="shared" si="277"/>
        <v>0</v>
      </c>
      <c r="O334" s="297">
        <f t="shared" si="277"/>
        <v>0</v>
      </c>
      <c r="P334" s="297">
        <f t="shared" si="277"/>
        <v>0</v>
      </c>
      <c r="Q334" s="297">
        <f t="shared" si="277"/>
        <v>0</v>
      </c>
      <c r="R334" s="297">
        <f t="shared" si="277"/>
        <v>0</v>
      </c>
      <c r="S334" s="297">
        <f t="shared" si="277"/>
        <v>0</v>
      </c>
      <c r="T334" s="297">
        <f t="shared" si="277"/>
        <v>0</v>
      </c>
      <c r="U334" s="297">
        <f t="shared" si="277"/>
        <v>0</v>
      </c>
      <c r="V334" s="297">
        <f t="shared" si="277"/>
        <v>0</v>
      </c>
      <c r="W334" s="297">
        <f t="shared" si="277"/>
        <v>0</v>
      </c>
      <c r="X334" s="297">
        <f t="shared" si="277"/>
        <v>0</v>
      </c>
      <c r="Y334" s="297">
        <f t="shared" si="277"/>
        <v>0</v>
      </c>
      <c r="Z334" s="297">
        <f t="shared" si="277"/>
        <v>0</v>
      </c>
      <c r="AA334" s="297">
        <f t="shared" si="277"/>
        <v>0</v>
      </c>
      <c r="AB334" s="297">
        <f t="shared" si="277"/>
        <v>0</v>
      </c>
      <c r="AC334" s="297">
        <f t="shared" si="277"/>
        <v>0</v>
      </c>
      <c r="AD334" s="297">
        <f t="shared" si="277"/>
        <v>0</v>
      </c>
      <c r="AE334" s="297">
        <f t="shared" si="277"/>
        <v>0</v>
      </c>
      <c r="AF334" s="297">
        <f t="shared" si="277"/>
        <v>0</v>
      </c>
      <c r="AG334" s="297">
        <f t="shared" si="277"/>
        <v>0</v>
      </c>
      <c r="AH334" s="297">
        <f t="shared" si="277"/>
        <v>0</v>
      </c>
      <c r="AI334" s="297">
        <f t="shared" si="277"/>
        <v>0</v>
      </c>
      <c r="AJ334" s="297">
        <f t="shared" si="277"/>
        <v>0</v>
      </c>
      <c r="AK334" s="297">
        <f t="shared" si="277"/>
        <v>0</v>
      </c>
      <c r="AL334" s="297">
        <f t="shared" si="277"/>
        <v>0</v>
      </c>
      <c r="AM334" s="297">
        <f t="shared" si="277"/>
        <v>0</v>
      </c>
      <c r="AN334" s="297">
        <f t="shared" si="277"/>
        <v>0</v>
      </c>
      <c r="AO334" s="297">
        <f t="shared" si="277"/>
        <v>0</v>
      </c>
      <c r="AP334" s="297">
        <f t="shared" si="277"/>
        <v>0</v>
      </c>
      <c r="AQ334" s="297">
        <f t="shared" si="277"/>
        <v>0</v>
      </c>
      <c r="AR334" s="297">
        <f t="shared" ref="AR334:BS334" si="278">-AR345+AR356</f>
        <v>0</v>
      </c>
      <c r="AS334" s="297">
        <f t="shared" si="278"/>
        <v>0</v>
      </c>
      <c r="AT334" s="297">
        <f t="shared" si="278"/>
        <v>0</v>
      </c>
      <c r="AU334" s="297">
        <f t="shared" si="278"/>
        <v>0</v>
      </c>
      <c r="AV334" s="297">
        <f t="shared" si="278"/>
        <v>0</v>
      </c>
      <c r="AW334" s="297">
        <f t="shared" si="278"/>
        <v>0</v>
      </c>
      <c r="AX334" s="297">
        <f t="shared" si="278"/>
        <v>0</v>
      </c>
      <c r="AY334" s="297">
        <f t="shared" si="278"/>
        <v>0</v>
      </c>
      <c r="AZ334" s="297">
        <f t="shared" si="278"/>
        <v>0</v>
      </c>
      <c r="BA334" s="297">
        <f t="shared" si="278"/>
        <v>0</v>
      </c>
      <c r="BB334" s="297">
        <f t="shared" si="278"/>
        <v>0</v>
      </c>
      <c r="BC334" s="297">
        <f t="shared" si="278"/>
        <v>0</v>
      </c>
      <c r="BD334" s="297">
        <f t="shared" si="278"/>
        <v>0</v>
      </c>
      <c r="BE334" s="297">
        <f t="shared" si="278"/>
        <v>0</v>
      </c>
      <c r="BF334" s="297">
        <f t="shared" si="278"/>
        <v>0</v>
      </c>
      <c r="BG334" s="297">
        <f t="shared" si="278"/>
        <v>0</v>
      </c>
      <c r="BH334" s="297">
        <f t="shared" si="278"/>
        <v>0</v>
      </c>
      <c r="BI334" s="297">
        <f t="shared" si="278"/>
        <v>0</v>
      </c>
      <c r="BJ334" s="297">
        <f t="shared" si="278"/>
        <v>0</v>
      </c>
      <c r="BK334" s="297">
        <f t="shared" si="278"/>
        <v>0</v>
      </c>
      <c r="BL334" s="297">
        <f t="shared" si="278"/>
        <v>0</v>
      </c>
      <c r="BM334" s="297">
        <f t="shared" si="278"/>
        <v>0</v>
      </c>
      <c r="BN334" s="297">
        <f t="shared" si="278"/>
        <v>0</v>
      </c>
      <c r="BO334" s="297">
        <f t="shared" si="278"/>
        <v>0</v>
      </c>
      <c r="BP334" s="297">
        <f t="shared" si="278"/>
        <v>0</v>
      </c>
      <c r="BQ334" s="297">
        <f t="shared" si="278"/>
        <v>0</v>
      </c>
      <c r="BR334" s="297">
        <f t="shared" si="278"/>
        <v>0</v>
      </c>
      <c r="BS334" s="297">
        <f t="shared" si="278"/>
        <v>0</v>
      </c>
    </row>
    <row r="335" spans="2:71" s="201" customFormat="1" outlineLevel="2">
      <c r="B335" s="367" t="str">
        <f>'7. INPUT O&amp;N UC'!D510</f>
        <v>O&amp;N UC-7.7-Item #9</v>
      </c>
      <c r="C335" s="367">
        <f>'7. INPUT O&amp;N UC'!F510</f>
        <v>0</v>
      </c>
      <c r="D335"/>
      <c r="E335" s="297">
        <f t="shared" si="257"/>
        <v>0</v>
      </c>
      <c r="F335" s="297">
        <f t="shared" si="258"/>
        <v>0</v>
      </c>
      <c r="G335" s="297">
        <f t="shared" si="259"/>
        <v>0</v>
      </c>
      <c r="H335" s="297">
        <f t="shared" si="260"/>
        <v>0</v>
      </c>
      <c r="I335" s="297">
        <f t="shared" si="261"/>
        <v>0</v>
      </c>
      <c r="J335" s="297">
        <f t="shared" si="262"/>
        <v>0</v>
      </c>
      <c r="K335"/>
      <c r="L335" s="297">
        <f t="shared" ref="L335:AQ335" si="279">-L346+L357</f>
        <v>0</v>
      </c>
      <c r="M335" s="297">
        <f t="shared" si="279"/>
        <v>0</v>
      </c>
      <c r="N335" s="297">
        <f t="shared" si="279"/>
        <v>0</v>
      </c>
      <c r="O335" s="297">
        <f t="shared" si="279"/>
        <v>0</v>
      </c>
      <c r="P335" s="297">
        <f t="shared" si="279"/>
        <v>0</v>
      </c>
      <c r="Q335" s="297">
        <f t="shared" si="279"/>
        <v>0</v>
      </c>
      <c r="R335" s="297">
        <f t="shared" si="279"/>
        <v>0</v>
      </c>
      <c r="S335" s="297">
        <f t="shared" si="279"/>
        <v>0</v>
      </c>
      <c r="T335" s="297">
        <f t="shared" si="279"/>
        <v>0</v>
      </c>
      <c r="U335" s="297">
        <f t="shared" si="279"/>
        <v>0</v>
      </c>
      <c r="V335" s="297">
        <f t="shared" si="279"/>
        <v>0</v>
      </c>
      <c r="W335" s="297">
        <f t="shared" si="279"/>
        <v>0</v>
      </c>
      <c r="X335" s="297">
        <f t="shared" si="279"/>
        <v>0</v>
      </c>
      <c r="Y335" s="297">
        <f t="shared" si="279"/>
        <v>0</v>
      </c>
      <c r="Z335" s="297">
        <f t="shared" si="279"/>
        <v>0</v>
      </c>
      <c r="AA335" s="297">
        <f t="shared" si="279"/>
        <v>0</v>
      </c>
      <c r="AB335" s="297">
        <f t="shared" si="279"/>
        <v>0</v>
      </c>
      <c r="AC335" s="297">
        <f t="shared" si="279"/>
        <v>0</v>
      </c>
      <c r="AD335" s="297">
        <f t="shared" si="279"/>
        <v>0</v>
      </c>
      <c r="AE335" s="297">
        <f t="shared" si="279"/>
        <v>0</v>
      </c>
      <c r="AF335" s="297">
        <f t="shared" si="279"/>
        <v>0</v>
      </c>
      <c r="AG335" s="297">
        <f t="shared" si="279"/>
        <v>0</v>
      </c>
      <c r="AH335" s="297">
        <f t="shared" si="279"/>
        <v>0</v>
      </c>
      <c r="AI335" s="297">
        <f t="shared" si="279"/>
        <v>0</v>
      </c>
      <c r="AJ335" s="297">
        <f t="shared" si="279"/>
        <v>0</v>
      </c>
      <c r="AK335" s="297">
        <f t="shared" si="279"/>
        <v>0</v>
      </c>
      <c r="AL335" s="297">
        <f t="shared" si="279"/>
        <v>0</v>
      </c>
      <c r="AM335" s="297">
        <f t="shared" si="279"/>
        <v>0</v>
      </c>
      <c r="AN335" s="297">
        <f t="shared" si="279"/>
        <v>0</v>
      </c>
      <c r="AO335" s="297">
        <f t="shared" si="279"/>
        <v>0</v>
      </c>
      <c r="AP335" s="297">
        <f t="shared" si="279"/>
        <v>0</v>
      </c>
      <c r="AQ335" s="297">
        <f t="shared" si="279"/>
        <v>0</v>
      </c>
      <c r="AR335" s="297">
        <f t="shared" ref="AR335:BS335" si="280">-AR346+AR357</f>
        <v>0</v>
      </c>
      <c r="AS335" s="297">
        <f t="shared" si="280"/>
        <v>0</v>
      </c>
      <c r="AT335" s="297">
        <f t="shared" si="280"/>
        <v>0</v>
      </c>
      <c r="AU335" s="297">
        <f t="shared" si="280"/>
        <v>0</v>
      </c>
      <c r="AV335" s="297">
        <f t="shared" si="280"/>
        <v>0</v>
      </c>
      <c r="AW335" s="297">
        <f t="shared" si="280"/>
        <v>0</v>
      </c>
      <c r="AX335" s="297">
        <f t="shared" si="280"/>
        <v>0</v>
      </c>
      <c r="AY335" s="297">
        <f t="shared" si="280"/>
        <v>0</v>
      </c>
      <c r="AZ335" s="297">
        <f t="shared" si="280"/>
        <v>0</v>
      </c>
      <c r="BA335" s="297">
        <f t="shared" si="280"/>
        <v>0</v>
      </c>
      <c r="BB335" s="297">
        <f t="shared" si="280"/>
        <v>0</v>
      </c>
      <c r="BC335" s="297">
        <f t="shared" si="280"/>
        <v>0</v>
      </c>
      <c r="BD335" s="297">
        <f t="shared" si="280"/>
        <v>0</v>
      </c>
      <c r="BE335" s="297">
        <f t="shared" si="280"/>
        <v>0</v>
      </c>
      <c r="BF335" s="297">
        <f t="shared" si="280"/>
        <v>0</v>
      </c>
      <c r="BG335" s="297">
        <f t="shared" si="280"/>
        <v>0</v>
      </c>
      <c r="BH335" s="297">
        <f t="shared" si="280"/>
        <v>0</v>
      </c>
      <c r="BI335" s="297">
        <f t="shared" si="280"/>
        <v>0</v>
      </c>
      <c r="BJ335" s="297">
        <f t="shared" si="280"/>
        <v>0</v>
      </c>
      <c r="BK335" s="297">
        <f t="shared" si="280"/>
        <v>0</v>
      </c>
      <c r="BL335" s="297">
        <f t="shared" si="280"/>
        <v>0</v>
      </c>
      <c r="BM335" s="297">
        <f t="shared" si="280"/>
        <v>0</v>
      </c>
      <c r="BN335" s="297">
        <f t="shared" si="280"/>
        <v>0</v>
      </c>
      <c r="BO335" s="297">
        <f t="shared" si="280"/>
        <v>0</v>
      </c>
      <c r="BP335" s="297">
        <f t="shared" si="280"/>
        <v>0</v>
      </c>
      <c r="BQ335" s="297">
        <f t="shared" si="280"/>
        <v>0</v>
      </c>
      <c r="BR335" s="297">
        <f t="shared" si="280"/>
        <v>0</v>
      </c>
      <c r="BS335" s="297">
        <f t="shared" si="280"/>
        <v>0</v>
      </c>
    </row>
    <row r="336" spans="2:71" s="201" customFormat="1" outlineLevel="2">
      <c r="B336" s="369" t="str">
        <f>'7. INPUT O&amp;N UC'!D511</f>
        <v>O&amp;N UC-7.7-Item #10</v>
      </c>
      <c r="C336" s="369">
        <f>'7. INPUT O&amp;N UC'!F511</f>
        <v>0</v>
      </c>
      <c r="D336"/>
      <c r="E336" s="298">
        <f t="shared" si="257"/>
        <v>0</v>
      </c>
      <c r="F336" s="298">
        <f t="shared" si="258"/>
        <v>0</v>
      </c>
      <c r="G336" s="298">
        <f t="shared" si="259"/>
        <v>0</v>
      </c>
      <c r="H336" s="298">
        <f t="shared" si="260"/>
        <v>0</v>
      </c>
      <c r="I336" s="298">
        <f t="shared" si="261"/>
        <v>0</v>
      </c>
      <c r="J336" s="298">
        <f t="shared" si="262"/>
        <v>0</v>
      </c>
      <c r="K336"/>
      <c r="L336" s="297">
        <f t="shared" ref="L336:AQ336" si="281">-L347+L358</f>
        <v>0</v>
      </c>
      <c r="M336" s="297">
        <f t="shared" si="281"/>
        <v>0</v>
      </c>
      <c r="N336" s="297">
        <f t="shared" si="281"/>
        <v>0</v>
      </c>
      <c r="O336" s="297">
        <f t="shared" si="281"/>
        <v>0</v>
      </c>
      <c r="P336" s="297">
        <f t="shared" si="281"/>
        <v>0</v>
      </c>
      <c r="Q336" s="297">
        <f t="shared" si="281"/>
        <v>0</v>
      </c>
      <c r="R336" s="297">
        <f t="shared" si="281"/>
        <v>0</v>
      </c>
      <c r="S336" s="297">
        <f t="shared" si="281"/>
        <v>0</v>
      </c>
      <c r="T336" s="297">
        <f t="shared" si="281"/>
        <v>0</v>
      </c>
      <c r="U336" s="297">
        <f t="shared" si="281"/>
        <v>0</v>
      </c>
      <c r="V336" s="297">
        <f t="shared" si="281"/>
        <v>0</v>
      </c>
      <c r="W336" s="297">
        <f t="shared" si="281"/>
        <v>0</v>
      </c>
      <c r="X336" s="297">
        <f t="shared" si="281"/>
        <v>0</v>
      </c>
      <c r="Y336" s="297">
        <f t="shared" si="281"/>
        <v>0</v>
      </c>
      <c r="Z336" s="297">
        <f t="shared" si="281"/>
        <v>0</v>
      </c>
      <c r="AA336" s="297">
        <f t="shared" si="281"/>
        <v>0</v>
      </c>
      <c r="AB336" s="297">
        <f t="shared" si="281"/>
        <v>0</v>
      </c>
      <c r="AC336" s="297">
        <f t="shared" si="281"/>
        <v>0</v>
      </c>
      <c r="AD336" s="297">
        <f t="shared" si="281"/>
        <v>0</v>
      </c>
      <c r="AE336" s="297">
        <f t="shared" si="281"/>
        <v>0</v>
      </c>
      <c r="AF336" s="297">
        <f t="shared" si="281"/>
        <v>0</v>
      </c>
      <c r="AG336" s="297">
        <f t="shared" si="281"/>
        <v>0</v>
      </c>
      <c r="AH336" s="297">
        <f t="shared" si="281"/>
        <v>0</v>
      </c>
      <c r="AI336" s="297">
        <f t="shared" si="281"/>
        <v>0</v>
      </c>
      <c r="AJ336" s="297">
        <f t="shared" si="281"/>
        <v>0</v>
      </c>
      <c r="AK336" s="297">
        <f t="shared" si="281"/>
        <v>0</v>
      </c>
      <c r="AL336" s="297">
        <f t="shared" si="281"/>
        <v>0</v>
      </c>
      <c r="AM336" s="297">
        <f t="shared" si="281"/>
        <v>0</v>
      </c>
      <c r="AN336" s="297">
        <f t="shared" si="281"/>
        <v>0</v>
      </c>
      <c r="AO336" s="297">
        <f t="shared" si="281"/>
        <v>0</v>
      </c>
      <c r="AP336" s="297">
        <f t="shared" si="281"/>
        <v>0</v>
      </c>
      <c r="AQ336" s="297">
        <f t="shared" si="281"/>
        <v>0</v>
      </c>
      <c r="AR336" s="297">
        <f t="shared" ref="AR336:BS336" si="282">-AR347+AR358</f>
        <v>0</v>
      </c>
      <c r="AS336" s="297">
        <f t="shared" si="282"/>
        <v>0</v>
      </c>
      <c r="AT336" s="297">
        <f t="shared" si="282"/>
        <v>0</v>
      </c>
      <c r="AU336" s="297">
        <f t="shared" si="282"/>
        <v>0</v>
      </c>
      <c r="AV336" s="297">
        <f t="shared" si="282"/>
        <v>0</v>
      </c>
      <c r="AW336" s="297">
        <f t="shared" si="282"/>
        <v>0</v>
      </c>
      <c r="AX336" s="297">
        <f t="shared" si="282"/>
        <v>0</v>
      </c>
      <c r="AY336" s="297">
        <f t="shared" si="282"/>
        <v>0</v>
      </c>
      <c r="AZ336" s="297">
        <f t="shared" si="282"/>
        <v>0</v>
      </c>
      <c r="BA336" s="297">
        <f t="shared" si="282"/>
        <v>0</v>
      </c>
      <c r="BB336" s="297">
        <f t="shared" si="282"/>
        <v>0</v>
      </c>
      <c r="BC336" s="297">
        <f t="shared" si="282"/>
        <v>0</v>
      </c>
      <c r="BD336" s="297">
        <f t="shared" si="282"/>
        <v>0</v>
      </c>
      <c r="BE336" s="297">
        <f t="shared" si="282"/>
        <v>0</v>
      </c>
      <c r="BF336" s="297">
        <f t="shared" si="282"/>
        <v>0</v>
      </c>
      <c r="BG336" s="297">
        <f t="shared" si="282"/>
        <v>0</v>
      </c>
      <c r="BH336" s="297">
        <f t="shared" si="282"/>
        <v>0</v>
      </c>
      <c r="BI336" s="297">
        <f t="shared" si="282"/>
        <v>0</v>
      </c>
      <c r="BJ336" s="297">
        <f t="shared" si="282"/>
        <v>0</v>
      </c>
      <c r="BK336" s="297">
        <f t="shared" si="282"/>
        <v>0</v>
      </c>
      <c r="BL336" s="297">
        <f t="shared" si="282"/>
        <v>0</v>
      </c>
      <c r="BM336" s="297">
        <f t="shared" si="282"/>
        <v>0</v>
      </c>
      <c r="BN336" s="297">
        <f t="shared" si="282"/>
        <v>0</v>
      </c>
      <c r="BO336" s="297">
        <f t="shared" si="282"/>
        <v>0</v>
      </c>
      <c r="BP336" s="297">
        <f t="shared" si="282"/>
        <v>0</v>
      </c>
      <c r="BQ336" s="297">
        <f t="shared" si="282"/>
        <v>0</v>
      </c>
      <c r="BR336" s="297">
        <f t="shared" si="282"/>
        <v>0</v>
      </c>
      <c r="BS336" s="297">
        <f t="shared" si="282"/>
        <v>0</v>
      </c>
    </row>
    <row r="337" spans="2:73" s="199" customFormat="1" outlineLevel="1">
      <c r="B337" s="352" t="str">
        <f>CONCATENATE(B$325,".2")</f>
        <v>7.7.2</v>
      </c>
      <c r="C337" s="352" t="s">
        <v>276</v>
      </c>
      <c r="D337"/>
      <c r="E337" s="296">
        <f t="shared" si="257"/>
        <v>0</v>
      </c>
      <c r="F337" s="296">
        <f t="shared" si="258"/>
        <v>0</v>
      </c>
      <c r="G337" s="296">
        <f t="shared" si="259"/>
        <v>0</v>
      </c>
      <c r="H337" s="296">
        <f t="shared" si="260"/>
        <v>0</v>
      </c>
      <c r="I337" s="296">
        <f t="shared" si="261"/>
        <v>0</v>
      </c>
      <c r="J337" s="296">
        <f t="shared" si="262"/>
        <v>0</v>
      </c>
      <c r="K337"/>
      <c r="L337" s="304"/>
      <c r="M337" s="304"/>
      <c r="N337" s="304"/>
      <c r="O337" s="304"/>
      <c r="P337" s="304"/>
      <c r="Q337" s="304"/>
      <c r="R337" s="304"/>
      <c r="S337" s="304"/>
      <c r="T337" s="304"/>
      <c r="U337" s="304"/>
      <c r="V337" s="304"/>
      <c r="W337" s="304"/>
      <c r="X337" s="304"/>
      <c r="Y337" s="304"/>
      <c r="Z337" s="304"/>
      <c r="AA337" s="304"/>
      <c r="AB337" s="304"/>
      <c r="AC337" s="304"/>
      <c r="AD337" s="304"/>
      <c r="AE337" s="304"/>
      <c r="AF337" s="304"/>
      <c r="AG337" s="304"/>
      <c r="AH337" s="304"/>
      <c r="AI337" s="304"/>
      <c r="AJ337" s="304"/>
      <c r="AK337" s="304"/>
      <c r="AL337" s="304"/>
      <c r="AM337" s="304"/>
      <c r="AN337" s="304"/>
      <c r="AO337" s="304"/>
      <c r="AP337" s="304"/>
      <c r="AQ337" s="304"/>
      <c r="AR337" s="304"/>
      <c r="AS337" s="304"/>
      <c r="AT337" s="304"/>
      <c r="AU337" s="304"/>
      <c r="AV337" s="304"/>
      <c r="AW337" s="304"/>
      <c r="AX337" s="304"/>
      <c r="AY337" s="304"/>
      <c r="AZ337" s="304"/>
      <c r="BA337" s="304"/>
      <c r="BB337" s="304"/>
      <c r="BC337" s="304"/>
      <c r="BD337" s="304"/>
      <c r="BE337" s="304"/>
      <c r="BF337" s="304"/>
      <c r="BG337" s="304"/>
      <c r="BH337" s="304"/>
      <c r="BI337" s="304"/>
      <c r="BJ337" s="304"/>
      <c r="BK337" s="304"/>
      <c r="BL337" s="304"/>
      <c r="BM337" s="304"/>
      <c r="BN337" s="304"/>
      <c r="BO337" s="304"/>
      <c r="BP337" s="304"/>
      <c r="BQ337" s="304"/>
      <c r="BR337" s="304"/>
      <c r="BS337" s="304"/>
    </row>
    <row r="338" spans="2:73" s="201" customFormat="1" outlineLevel="2">
      <c r="B338" s="367" t="str">
        <f t="shared" ref="B338:C347" si="283">B327</f>
        <v>O&amp;N UC-7.7-Item #1</v>
      </c>
      <c r="C338" s="367" t="str">
        <f t="shared" si="283"/>
        <v>Community cohesion - Increase of community activities held in park assets</v>
      </c>
      <c r="D338"/>
      <c r="E338" s="297">
        <f t="shared" si="257"/>
        <v>960</v>
      </c>
      <c r="F338" s="297">
        <f t="shared" si="258"/>
        <v>240</v>
      </c>
      <c r="G338" s="297">
        <f t="shared" si="259"/>
        <v>360</v>
      </c>
      <c r="H338" s="297">
        <f t="shared" si="260"/>
        <v>360</v>
      </c>
      <c r="I338" s="297">
        <f t="shared" si="261"/>
        <v>0</v>
      </c>
      <c r="J338" s="297">
        <f t="shared" si="262"/>
        <v>0</v>
      </c>
      <c r="K338"/>
      <c r="L338" s="297">
        <f>L$81*'7. INPUT O&amp;N UC'!$M502</f>
        <v>0</v>
      </c>
      <c r="M338" s="297">
        <f>M$81*'7. INPUT O&amp;N UC'!$M502</f>
        <v>0</v>
      </c>
      <c r="N338" s="297">
        <f>N$81*'7. INPUT O&amp;N UC'!$M502</f>
        <v>0</v>
      </c>
      <c r="O338" s="297">
        <f>O$81*'7. INPUT O&amp;N UC'!$M502</f>
        <v>0</v>
      </c>
      <c r="P338" s="297">
        <f>P$81*'7. INPUT O&amp;N UC'!$M502</f>
        <v>30</v>
      </c>
      <c r="Q338" s="297">
        <f>Q$81*'7. INPUT O&amp;N UC'!$M502</f>
        <v>30</v>
      </c>
      <c r="R338" s="297">
        <f>R$81*'7. INPUT O&amp;N UC'!$M502</f>
        <v>30</v>
      </c>
      <c r="S338" s="297">
        <f>S$81*'7. INPUT O&amp;N UC'!$M502</f>
        <v>30</v>
      </c>
      <c r="T338" s="297">
        <f>T$81*'7. INPUT O&amp;N UC'!$M502</f>
        <v>30</v>
      </c>
      <c r="U338" s="297">
        <f>U$81*'7. INPUT O&amp;N UC'!$M502</f>
        <v>30</v>
      </c>
      <c r="V338" s="297">
        <f>V$81*'7. INPUT O&amp;N UC'!$M502</f>
        <v>30</v>
      </c>
      <c r="W338" s="297">
        <f>W$81*'7. INPUT O&amp;N UC'!$M502</f>
        <v>30</v>
      </c>
      <c r="X338" s="297">
        <f>X$81*'7. INPUT O&amp;N UC'!$M502*(1+'7. INPUT O&amp;N UC'!$N502)</f>
        <v>30</v>
      </c>
      <c r="Y338" s="297">
        <f>Y$81*'7. INPUT O&amp;N UC'!$M502*(1+'7. INPUT O&amp;N UC'!$N502)</f>
        <v>30</v>
      </c>
      <c r="Z338" s="297">
        <f>Z$81*'7. INPUT O&amp;N UC'!$M502*(1+'7. INPUT O&amp;N UC'!$N502)</f>
        <v>30</v>
      </c>
      <c r="AA338" s="297">
        <f>AA$81*'7. INPUT O&amp;N UC'!$M502*(1+'7. INPUT O&amp;N UC'!$N502)</f>
        <v>30</v>
      </c>
      <c r="AB338" s="297">
        <f>AB$81*'7. INPUT O&amp;N UC'!$M502*(1+'7. INPUT O&amp;N UC'!$N502)</f>
        <v>30</v>
      </c>
      <c r="AC338" s="297">
        <f>AC$81*'7. INPUT O&amp;N UC'!$M502*(1+'7. INPUT O&amp;N UC'!$N502)</f>
        <v>30</v>
      </c>
      <c r="AD338" s="297">
        <f>AD$81*'7. INPUT O&amp;N UC'!$M502*(1+'7. INPUT O&amp;N UC'!$N502)</f>
        <v>30</v>
      </c>
      <c r="AE338" s="297">
        <f>AE$81*'7. INPUT O&amp;N UC'!$M502*(1+'7. INPUT O&amp;N UC'!$N502)</f>
        <v>30</v>
      </c>
      <c r="AF338" s="297">
        <f>AF$81*'7. INPUT O&amp;N UC'!$M502*(1+'7. INPUT O&amp;N UC'!$N502)</f>
        <v>30</v>
      </c>
      <c r="AG338" s="297">
        <f>AG$81*'7. INPUT O&amp;N UC'!$M502*(1+'7. INPUT O&amp;N UC'!$N502)</f>
        <v>30</v>
      </c>
      <c r="AH338" s="297">
        <f>AH$81*'7. INPUT O&amp;N UC'!$M502*(1+'7. INPUT O&amp;N UC'!$N502)</f>
        <v>30</v>
      </c>
      <c r="AI338" s="297">
        <f>AI$81*'7. INPUT O&amp;N UC'!$M502*(1+'7. INPUT O&amp;N UC'!$N502)</f>
        <v>30</v>
      </c>
      <c r="AJ338" s="297">
        <f>AJ$81*'7. INPUT O&amp;N UC'!$M502*(1+'7. INPUT O&amp;N UC'!$N502)^2</f>
        <v>30</v>
      </c>
      <c r="AK338" s="297">
        <f>AK$81*'7. INPUT O&amp;N UC'!$M502*(1+'7. INPUT O&amp;N UC'!$N502)^2</f>
        <v>30</v>
      </c>
      <c r="AL338" s="297">
        <f>AL$81*'7. INPUT O&amp;N UC'!$M502*(1+'7. INPUT O&amp;N UC'!$N502)^2</f>
        <v>30</v>
      </c>
      <c r="AM338" s="297">
        <f>AM$81*'7. INPUT O&amp;N UC'!$M502*(1+'7. INPUT O&amp;N UC'!$N502)^2</f>
        <v>30</v>
      </c>
      <c r="AN338" s="297">
        <f>AN$81*'7. INPUT O&amp;N UC'!$M502*(1+'7. INPUT O&amp;N UC'!$N502)^2</f>
        <v>30</v>
      </c>
      <c r="AO338" s="297">
        <f>AO$81*'7. INPUT O&amp;N UC'!$M502*(1+'7. INPUT O&amp;N UC'!$N502)^2</f>
        <v>30</v>
      </c>
      <c r="AP338" s="297">
        <f>AP$81*'7. INPUT O&amp;N UC'!$M502*(1+'7. INPUT O&amp;N UC'!$N502)^2</f>
        <v>30</v>
      </c>
      <c r="AQ338" s="297">
        <f>AQ$81*'7. INPUT O&amp;N UC'!$M502*(1+'7. INPUT O&amp;N UC'!$N502)^2</f>
        <v>30</v>
      </c>
      <c r="AR338" s="297">
        <f>AR$81*'7. INPUT O&amp;N UC'!$M502*(1+'7. INPUT O&amp;N UC'!$N502)^2</f>
        <v>30</v>
      </c>
      <c r="AS338" s="297">
        <f>AS$81*'7. INPUT O&amp;N UC'!$M502*(1+'7. INPUT O&amp;N UC'!$N502)^2</f>
        <v>30</v>
      </c>
      <c r="AT338" s="297">
        <f>AT$81*'7. INPUT O&amp;N UC'!$M502*(1+'7. INPUT O&amp;N UC'!$N502)^2</f>
        <v>30</v>
      </c>
      <c r="AU338" s="297">
        <f>AU$81*'7. INPUT O&amp;N UC'!$M502*(1+'7. INPUT O&amp;N UC'!$N502)^2</f>
        <v>30</v>
      </c>
      <c r="AV338" s="297">
        <f>AV$81*'7. INPUT O&amp;N UC'!$M502*(1+'7. INPUT O&amp;N UC'!$N502)^3</f>
        <v>0</v>
      </c>
      <c r="AW338" s="297">
        <f>AW$81*'7. INPUT O&amp;N UC'!$M502*(1+'7. INPUT O&amp;N UC'!$N502)^3</f>
        <v>0</v>
      </c>
      <c r="AX338" s="297">
        <f>AX$81*'7. INPUT O&amp;N UC'!$M502*(1+'7. INPUT O&amp;N UC'!$N502)^3</f>
        <v>0</v>
      </c>
      <c r="AY338" s="297">
        <f>AY$81*'7. INPUT O&amp;N UC'!$M502*(1+'7. INPUT O&amp;N UC'!$N502)^3</f>
        <v>0</v>
      </c>
      <c r="AZ338" s="297">
        <f>AZ$81*'7. INPUT O&amp;N UC'!$M502*(1+'7. INPUT O&amp;N UC'!$N502)^3</f>
        <v>0</v>
      </c>
      <c r="BA338" s="297">
        <f>BA$81*'7. INPUT O&amp;N UC'!$M502*(1+'7. INPUT O&amp;N UC'!$N502)^3</f>
        <v>0</v>
      </c>
      <c r="BB338" s="297">
        <f>BB$81*'7. INPUT O&amp;N UC'!$M502*(1+'7. INPUT O&amp;N UC'!$N502)^3</f>
        <v>0</v>
      </c>
      <c r="BC338" s="297">
        <f>BC$81*'7. INPUT O&amp;N UC'!$M502*(1+'7. INPUT O&amp;N UC'!$N502)^3</f>
        <v>0</v>
      </c>
      <c r="BD338" s="297">
        <f>BD$81*'7. INPUT O&amp;N UC'!$M502*(1+'7. INPUT O&amp;N UC'!$N502)^3</f>
        <v>0</v>
      </c>
      <c r="BE338" s="297">
        <f>BE$81*'7. INPUT O&amp;N UC'!$M502*(1+'7. INPUT O&amp;N UC'!$N502)^3</f>
        <v>0</v>
      </c>
      <c r="BF338" s="297">
        <f>BF$81*'7. INPUT O&amp;N UC'!$M502*(1+'7. INPUT O&amp;N UC'!$N502)^3</f>
        <v>0</v>
      </c>
      <c r="BG338" s="297">
        <f>BG$81*'7. INPUT O&amp;N UC'!$M502*(1+'7. INPUT O&amp;N UC'!$N502)^3</f>
        <v>0</v>
      </c>
      <c r="BH338" s="297">
        <f>BH$81*'7. INPUT O&amp;N UC'!$M502*(1+'7. INPUT O&amp;N UC'!$N502)^4</f>
        <v>0</v>
      </c>
      <c r="BI338" s="297">
        <f>BI$81*'7. INPUT O&amp;N UC'!$M502*(1+'7. INPUT O&amp;N UC'!$N502)^4</f>
        <v>0</v>
      </c>
      <c r="BJ338" s="297">
        <f>BJ$81*'7. INPUT O&amp;N UC'!$M502*(1+'7. INPUT O&amp;N UC'!$N502)^4</f>
        <v>0</v>
      </c>
      <c r="BK338" s="297">
        <f>BK$81*'7. INPUT O&amp;N UC'!$M502*(1+'7. INPUT O&amp;N UC'!$N502)^4</f>
        <v>0</v>
      </c>
      <c r="BL338" s="297">
        <f>BL$81*'7. INPUT O&amp;N UC'!$M502*(1+'7. INPUT O&amp;N UC'!$N502)^4</f>
        <v>0</v>
      </c>
      <c r="BM338" s="297">
        <f>BM$81*'7. INPUT O&amp;N UC'!$M502*(1+'7. INPUT O&amp;N UC'!$N502)^4</f>
        <v>0</v>
      </c>
      <c r="BN338" s="297">
        <f>BN$81*'7. INPUT O&amp;N UC'!$M502*(1+'7. INPUT O&amp;N UC'!$N502)^4</f>
        <v>0</v>
      </c>
      <c r="BO338" s="297">
        <f>BO$81*'7. INPUT O&amp;N UC'!$M502*(1+'7. INPUT O&amp;N UC'!$N502)^4</f>
        <v>0</v>
      </c>
      <c r="BP338" s="297">
        <f>BP$81*'7. INPUT O&amp;N UC'!$M502*(1+'7. INPUT O&amp;N UC'!$N502)^4</f>
        <v>0</v>
      </c>
      <c r="BQ338" s="297">
        <f>BQ$81*'7. INPUT O&amp;N UC'!$M502*(1+'7. INPUT O&amp;N UC'!$N502)^4</f>
        <v>0</v>
      </c>
      <c r="BR338" s="297">
        <f>BR$81*'7. INPUT O&amp;N UC'!$M502*(1+'7. INPUT O&amp;N UC'!$N502)^4</f>
        <v>0</v>
      </c>
      <c r="BS338" s="297">
        <f>BS$81*'7. INPUT O&amp;N UC'!$M502*(1+'7. INPUT O&amp;N UC'!$N502)^4</f>
        <v>0</v>
      </c>
      <c r="BU338" s="271"/>
    </row>
    <row r="339" spans="2:73" s="201" customFormat="1" outlineLevel="2">
      <c r="B339" s="367" t="str">
        <f t="shared" si="283"/>
        <v>O&amp;N UC-7.7-Item #2</v>
      </c>
      <c r="C339" s="367" t="str">
        <f t="shared" si="283"/>
        <v>Community cohesion - Increase of volunteer hours linked to park assets</v>
      </c>
      <c r="D339"/>
      <c r="E339" s="297">
        <f t="shared" si="257"/>
        <v>9600</v>
      </c>
      <c r="F339" s="297">
        <f t="shared" si="258"/>
        <v>2400</v>
      </c>
      <c r="G339" s="297">
        <f t="shared" si="259"/>
        <v>3600</v>
      </c>
      <c r="H339" s="297">
        <f t="shared" si="260"/>
        <v>3600</v>
      </c>
      <c r="I339" s="297">
        <f t="shared" si="261"/>
        <v>0</v>
      </c>
      <c r="J339" s="297">
        <f t="shared" si="262"/>
        <v>0</v>
      </c>
      <c r="K339"/>
      <c r="L339" s="297">
        <f>L$81*'7. INPUT O&amp;N UC'!$M503</f>
        <v>0</v>
      </c>
      <c r="M339" s="297">
        <f>M$81*'7. INPUT O&amp;N UC'!$M503</f>
        <v>0</v>
      </c>
      <c r="N339" s="297">
        <f>N$81*'7. INPUT O&amp;N UC'!$M503</f>
        <v>0</v>
      </c>
      <c r="O339" s="297">
        <f>O$81*'7. INPUT O&amp;N UC'!$M503</f>
        <v>0</v>
      </c>
      <c r="P339" s="297">
        <f>P$81*'7. INPUT O&amp;N UC'!$M503</f>
        <v>300</v>
      </c>
      <c r="Q339" s="297">
        <f>Q$81*'7. INPUT O&amp;N UC'!$M503</f>
        <v>300</v>
      </c>
      <c r="R339" s="297">
        <f>R$81*'7. INPUT O&amp;N UC'!$M503</f>
        <v>300</v>
      </c>
      <c r="S339" s="297">
        <f>S$81*'7. INPUT O&amp;N UC'!$M503</f>
        <v>300</v>
      </c>
      <c r="T339" s="297">
        <f>T$81*'7. INPUT O&amp;N UC'!$M503</f>
        <v>300</v>
      </c>
      <c r="U339" s="297">
        <f>U$81*'7. INPUT O&amp;N UC'!$M503</f>
        <v>300</v>
      </c>
      <c r="V339" s="297">
        <f>V$81*'7. INPUT O&amp;N UC'!$M503</f>
        <v>300</v>
      </c>
      <c r="W339" s="297">
        <f>W$81*'7. INPUT O&amp;N UC'!$M503</f>
        <v>300</v>
      </c>
      <c r="X339" s="297">
        <f>X$81*'7. INPUT O&amp;N UC'!$M503*(1+'7. INPUT O&amp;N UC'!$N503)</f>
        <v>300</v>
      </c>
      <c r="Y339" s="297">
        <f>Y$81*'7. INPUT O&amp;N UC'!$M503*(1+'7. INPUT O&amp;N UC'!$N503)</f>
        <v>300</v>
      </c>
      <c r="Z339" s="297">
        <f>Z$81*'7. INPUT O&amp;N UC'!$M503*(1+'7. INPUT O&amp;N UC'!$N503)</f>
        <v>300</v>
      </c>
      <c r="AA339" s="297">
        <f>AA$81*'7. INPUT O&amp;N UC'!$M503*(1+'7. INPUT O&amp;N UC'!$N503)</f>
        <v>300</v>
      </c>
      <c r="AB339" s="297">
        <f>AB$81*'7. INPUT O&amp;N UC'!$M503*(1+'7. INPUT O&amp;N UC'!$N503)</f>
        <v>300</v>
      </c>
      <c r="AC339" s="297">
        <f>AC$81*'7. INPUT O&amp;N UC'!$M503*(1+'7. INPUT O&amp;N UC'!$N503)</f>
        <v>300</v>
      </c>
      <c r="AD339" s="297">
        <f>AD$81*'7. INPUT O&amp;N UC'!$M503*(1+'7. INPUT O&amp;N UC'!$N503)</f>
        <v>300</v>
      </c>
      <c r="AE339" s="297">
        <f>AE$81*'7. INPUT O&amp;N UC'!$M503*(1+'7. INPUT O&amp;N UC'!$N503)</f>
        <v>300</v>
      </c>
      <c r="AF339" s="297">
        <f>AF$81*'7. INPUT O&amp;N UC'!$M503*(1+'7. INPUT O&amp;N UC'!$N503)</f>
        <v>300</v>
      </c>
      <c r="AG339" s="297">
        <f>AG$81*'7. INPUT O&amp;N UC'!$M503*(1+'7. INPUT O&amp;N UC'!$N503)</f>
        <v>300</v>
      </c>
      <c r="AH339" s="297">
        <f>AH$81*'7. INPUT O&amp;N UC'!$M503*(1+'7. INPUT O&amp;N UC'!$N503)</f>
        <v>300</v>
      </c>
      <c r="AI339" s="297">
        <f>AI$81*'7. INPUT O&amp;N UC'!$M503*(1+'7. INPUT O&amp;N UC'!$N503)</f>
        <v>300</v>
      </c>
      <c r="AJ339" s="297">
        <f>AJ$81*'7. INPUT O&amp;N UC'!$M503*(1+'7. INPUT O&amp;N UC'!$N503)^2</f>
        <v>300</v>
      </c>
      <c r="AK339" s="297">
        <f>AK$81*'7. INPUT O&amp;N UC'!$M503*(1+'7. INPUT O&amp;N UC'!$N503)^2</f>
        <v>300</v>
      </c>
      <c r="AL339" s="297">
        <f>AL$81*'7. INPUT O&amp;N UC'!$M503*(1+'7. INPUT O&amp;N UC'!$N503)^2</f>
        <v>300</v>
      </c>
      <c r="AM339" s="297">
        <f>AM$81*'7. INPUT O&amp;N UC'!$M503*(1+'7. INPUT O&amp;N UC'!$N503)^2</f>
        <v>300</v>
      </c>
      <c r="AN339" s="297">
        <f>AN$81*'7. INPUT O&amp;N UC'!$M503*(1+'7. INPUT O&amp;N UC'!$N503)^2</f>
        <v>300</v>
      </c>
      <c r="AO339" s="297">
        <f>AO$81*'7. INPUT O&amp;N UC'!$M503*(1+'7. INPUT O&amp;N UC'!$N503)^2</f>
        <v>300</v>
      </c>
      <c r="AP339" s="297">
        <f>AP$81*'7. INPUT O&amp;N UC'!$M503*(1+'7. INPUT O&amp;N UC'!$N503)^2</f>
        <v>300</v>
      </c>
      <c r="AQ339" s="297">
        <f>AQ$81*'7. INPUT O&amp;N UC'!$M503*(1+'7. INPUT O&amp;N UC'!$N503)^2</f>
        <v>300</v>
      </c>
      <c r="AR339" s="297">
        <f>AR$81*'7. INPUT O&amp;N UC'!$M503*(1+'7. INPUT O&amp;N UC'!$N503)^2</f>
        <v>300</v>
      </c>
      <c r="AS339" s="297">
        <f>AS$81*'7. INPUT O&amp;N UC'!$M503*(1+'7. INPUT O&amp;N UC'!$N503)^2</f>
        <v>300</v>
      </c>
      <c r="AT339" s="297">
        <f>AT$81*'7. INPUT O&amp;N UC'!$M503*(1+'7. INPUT O&amp;N UC'!$N503)^2</f>
        <v>300</v>
      </c>
      <c r="AU339" s="297">
        <f>AU$81*'7. INPUT O&amp;N UC'!$M503*(1+'7. INPUT O&amp;N UC'!$N503)^2</f>
        <v>300</v>
      </c>
      <c r="AV339" s="297">
        <f>AV$81*'7. INPUT O&amp;N UC'!$M503*(1+'7. INPUT O&amp;N UC'!$N503)^3</f>
        <v>0</v>
      </c>
      <c r="AW339" s="297">
        <f>AW$81*'7. INPUT O&amp;N UC'!$M503*(1+'7. INPUT O&amp;N UC'!$N503)^3</f>
        <v>0</v>
      </c>
      <c r="AX339" s="297">
        <f>AX$81*'7. INPUT O&amp;N UC'!$M503*(1+'7. INPUT O&amp;N UC'!$N503)^3</f>
        <v>0</v>
      </c>
      <c r="AY339" s="297">
        <f>AY$81*'7. INPUT O&amp;N UC'!$M503*(1+'7. INPUT O&amp;N UC'!$N503)^3</f>
        <v>0</v>
      </c>
      <c r="AZ339" s="297">
        <f>AZ$81*'7. INPUT O&amp;N UC'!$M503*(1+'7. INPUT O&amp;N UC'!$N503)^3</f>
        <v>0</v>
      </c>
      <c r="BA339" s="297">
        <f>BA$81*'7. INPUT O&amp;N UC'!$M503*(1+'7. INPUT O&amp;N UC'!$N503)^3</f>
        <v>0</v>
      </c>
      <c r="BB339" s="297">
        <f>BB$81*'7. INPUT O&amp;N UC'!$M503*(1+'7. INPUT O&amp;N UC'!$N503)^3</f>
        <v>0</v>
      </c>
      <c r="BC339" s="297">
        <f>BC$81*'7. INPUT O&amp;N UC'!$M503*(1+'7. INPUT O&amp;N UC'!$N503)^3</f>
        <v>0</v>
      </c>
      <c r="BD339" s="297">
        <f>BD$81*'7. INPUT O&amp;N UC'!$M503*(1+'7. INPUT O&amp;N UC'!$N503)^3</f>
        <v>0</v>
      </c>
      <c r="BE339" s="297">
        <f>BE$81*'7. INPUT O&amp;N UC'!$M503*(1+'7. INPUT O&amp;N UC'!$N503)^3</f>
        <v>0</v>
      </c>
      <c r="BF339" s="297">
        <f>BF$81*'7. INPUT O&amp;N UC'!$M503*(1+'7. INPUT O&amp;N UC'!$N503)^3</f>
        <v>0</v>
      </c>
      <c r="BG339" s="297">
        <f>BG$81*'7. INPUT O&amp;N UC'!$M503*(1+'7. INPUT O&amp;N UC'!$N503)^3</f>
        <v>0</v>
      </c>
      <c r="BH339" s="297">
        <f>BH$81*'7. INPUT O&amp;N UC'!$M503*(1+'7. INPUT O&amp;N UC'!$N503)^4</f>
        <v>0</v>
      </c>
      <c r="BI339" s="297">
        <f>BI$81*'7. INPUT O&amp;N UC'!$M503*(1+'7. INPUT O&amp;N UC'!$N503)^4</f>
        <v>0</v>
      </c>
      <c r="BJ339" s="297">
        <f>BJ$81*'7. INPUT O&amp;N UC'!$M503*(1+'7. INPUT O&amp;N UC'!$N503)^4</f>
        <v>0</v>
      </c>
      <c r="BK339" s="297">
        <f>BK$81*'7. INPUT O&amp;N UC'!$M503*(1+'7. INPUT O&amp;N UC'!$N503)^4</f>
        <v>0</v>
      </c>
      <c r="BL339" s="297">
        <f>BL$81*'7. INPUT O&amp;N UC'!$M503*(1+'7. INPUT O&amp;N UC'!$N503)^4</f>
        <v>0</v>
      </c>
      <c r="BM339" s="297">
        <f>BM$81*'7. INPUT O&amp;N UC'!$M503*(1+'7. INPUT O&amp;N UC'!$N503)^4</f>
        <v>0</v>
      </c>
      <c r="BN339" s="297">
        <f>BN$81*'7. INPUT O&amp;N UC'!$M503*(1+'7. INPUT O&amp;N UC'!$N503)^4</f>
        <v>0</v>
      </c>
      <c r="BO339" s="297">
        <f>BO$81*'7. INPUT O&amp;N UC'!$M503*(1+'7. INPUT O&amp;N UC'!$N503)^4</f>
        <v>0</v>
      </c>
      <c r="BP339" s="297">
        <f>BP$81*'7. INPUT O&amp;N UC'!$M503*(1+'7. INPUT O&amp;N UC'!$N503)^4</f>
        <v>0</v>
      </c>
      <c r="BQ339" s="297">
        <f>BQ$81*'7. INPUT O&amp;N UC'!$M503*(1+'7. INPUT O&amp;N UC'!$N503)^4</f>
        <v>0</v>
      </c>
      <c r="BR339" s="297">
        <f>BR$81*'7. INPUT O&amp;N UC'!$M503*(1+'7. INPUT O&amp;N UC'!$N503)^4</f>
        <v>0</v>
      </c>
      <c r="BS339" s="297">
        <f>BS$81*'7. INPUT O&amp;N UC'!$M503*(1+'7. INPUT O&amp;N UC'!$N503)^4</f>
        <v>0</v>
      </c>
      <c r="BU339" s="271"/>
    </row>
    <row r="340" spans="2:73" s="201" customFormat="1" outlineLevel="2">
      <c r="B340" s="367" t="str">
        <f t="shared" si="283"/>
        <v>O&amp;N UC-7.7-Item #3</v>
      </c>
      <c r="C340" s="367">
        <f t="shared" si="283"/>
        <v>0</v>
      </c>
      <c r="D340"/>
      <c r="E340" s="297">
        <f t="shared" si="257"/>
        <v>0</v>
      </c>
      <c r="F340" s="297">
        <f t="shared" si="258"/>
        <v>0</v>
      </c>
      <c r="G340" s="297">
        <f t="shared" si="259"/>
        <v>0</v>
      </c>
      <c r="H340" s="297">
        <f t="shared" si="260"/>
        <v>0</v>
      </c>
      <c r="I340" s="297">
        <f t="shared" si="261"/>
        <v>0</v>
      </c>
      <c r="J340" s="297">
        <f t="shared" si="262"/>
        <v>0</v>
      </c>
      <c r="K340"/>
      <c r="L340" s="297">
        <f>L$81*'7. INPUT O&amp;N UC'!$M504</f>
        <v>0</v>
      </c>
      <c r="M340" s="297">
        <f>M$81*'7. INPUT O&amp;N UC'!$M504</f>
        <v>0</v>
      </c>
      <c r="N340" s="297">
        <f>N$81*'7. INPUT O&amp;N UC'!$M504</f>
        <v>0</v>
      </c>
      <c r="O340" s="297">
        <f>O$81*'7. INPUT O&amp;N UC'!$M504</f>
        <v>0</v>
      </c>
      <c r="P340" s="297">
        <f>P$81*'7. INPUT O&amp;N UC'!$M504</f>
        <v>0</v>
      </c>
      <c r="Q340" s="297">
        <f>Q$81*'7. INPUT O&amp;N UC'!$M504</f>
        <v>0</v>
      </c>
      <c r="R340" s="297">
        <f>R$81*'7. INPUT O&amp;N UC'!$M504</f>
        <v>0</v>
      </c>
      <c r="S340" s="297">
        <f>S$81*'7. INPUT O&amp;N UC'!$M504</f>
        <v>0</v>
      </c>
      <c r="T340" s="297">
        <f>T$81*'7. INPUT O&amp;N UC'!$M504</f>
        <v>0</v>
      </c>
      <c r="U340" s="297">
        <f>U$81*'7. INPUT O&amp;N UC'!$M504</f>
        <v>0</v>
      </c>
      <c r="V340" s="297">
        <f>V$81*'7. INPUT O&amp;N UC'!$M504</f>
        <v>0</v>
      </c>
      <c r="W340" s="297">
        <f>W$81*'7. INPUT O&amp;N UC'!$M504</f>
        <v>0</v>
      </c>
      <c r="X340" s="297">
        <f>X$81*'7. INPUT O&amp;N UC'!$M504*(1+'7. INPUT O&amp;N UC'!$N504)</f>
        <v>0</v>
      </c>
      <c r="Y340" s="297">
        <f>Y$81*'7. INPUT O&amp;N UC'!$M504*(1+'7. INPUT O&amp;N UC'!$N504)</f>
        <v>0</v>
      </c>
      <c r="Z340" s="297">
        <f>Z$81*'7. INPUT O&amp;N UC'!$M504*(1+'7. INPUT O&amp;N UC'!$N504)</f>
        <v>0</v>
      </c>
      <c r="AA340" s="297">
        <f>AA$81*'7. INPUT O&amp;N UC'!$M504*(1+'7. INPUT O&amp;N UC'!$N504)</f>
        <v>0</v>
      </c>
      <c r="AB340" s="297">
        <f>AB$81*'7. INPUT O&amp;N UC'!$M504*(1+'7. INPUT O&amp;N UC'!$N504)</f>
        <v>0</v>
      </c>
      <c r="AC340" s="297">
        <f>AC$81*'7. INPUT O&amp;N UC'!$M504*(1+'7. INPUT O&amp;N UC'!$N504)</f>
        <v>0</v>
      </c>
      <c r="AD340" s="297">
        <f>AD$81*'7. INPUT O&amp;N UC'!$M504*(1+'7. INPUT O&amp;N UC'!$N504)</f>
        <v>0</v>
      </c>
      <c r="AE340" s="297">
        <f>AE$81*'7. INPUT O&amp;N UC'!$M504*(1+'7. INPUT O&amp;N UC'!$N504)</f>
        <v>0</v>
      </c>
      <c r="AF340" s="297">
        <f>AF$81*'7. INPUT O&amp;N UC'!$M504*(1+'7. INPUT O&amp;N UC'!$N504)</f>
        <v>0</v>
      </c>
      <c r="AG340" s="297">
        <f>AG$81*'7. INPUT O&amp;N UC'!$M504*(1+'7. INPUT O&amp;N UC'!$N504)</f>
        <v>0</v>
      </c>
      <c r="AH340" s="297">
        <f>AH$81*'7. INPUT O&amp;N UC'!$M504*(1+'7. INPUT O&amp;N UC'!$N504)</f>
        <v>0</v>
      </c>
      <c r="AI340" s="297">
        <f>AI$81*'7. INPUT O&amp;N UC'!$M504*(1+'7. INPUT O&amp;N UC'!$N504)</f>
        <v>0</v>
      </c>
      <c r="AJ340" s="297">
        <f>AJ$81*'7. INPUT O&amp;N UC'!$M504*(1+'7. INPUT O&amp;N UC'!$N504)^2</f>
        <v>0</v>
      </c>
      <c r="AK340" s="297">
        <f>AK$81*'7. INPUT O&amp;N UC'!$M504*(1+'7. INPUT O&amp;N UC'!$N504)^2</f>
        <v>0</v>
      </c>
      <c r="AL340" s="297">
        <f>AL$81*'7. INPUT O&amp;N UC'!$M504*(1+'7. INPUT O&amp;N UC'!$N504)^2</f>
        <v>0</v>
      </c>
      <c r="AM340" s="297">
        <f>AM$81*'7. INPUT O&amp;N UC'!$M504*(1+'7. INPUT O&amp;N UC'!$N504)^2</f>
        <v>0</v>
      </c>
      <c r="AN340" s="297">
        <f>AN$81*'7. INPUT O&amp;N UC'!$M504*(1+'7. INPUT O&amp;N UC'!$N504)^2</f>
        <v>0</v>
      </c>
      <c r="AO340" s="297">
        <f>AO$81*'7. INPUT O&amp;N UC'!$M504*(1+'7. INPUT O&amp;N UC'!$N504)^2</f>
        <v>0</v>
      </c>
      <c r="AP340" s="297">
        <f>AP$81*'7. INPUT O&amp;N UC'!$M504*(1+'7. INPUT O&amp;N UC'!$N504)^2</f>
        <v>0</v>
      </c>
      <c r="AQ340" s="297">
        <f>AQ$81*'7. INPUT O&amp;N UC'!$M504*(1+'7. INPUT O&amp;N UC'!$N504)^2</f>
        <v>0</v>
      </c>
      <c r="AR340" s="297">
        <f>AR$81*'7. INPUT O&amp;N UC'!$M504*(1+'7. INPUT O&amp;N UC'!$N504)^2</f>
        <v>0</v>
      </c>
      <c r="AS340" s="297">
        <f>AS$81*'7. INPUT O&amp;N UC'!$M504*(1+'7. INPUT O&amp;N UC'!$N504)^2</f>
        <v>0</v>
      </c>
      <c r="AT340" s="297">
        <f>AT$81*'7. INPUT O&amp;N UC'!$M504*(1+'7. INPUT O&amp;N UC'!$N504)^2</f>
        <v>0</v>
      </c>
      <c r="AU340" s="297">
        <f>AU$81*'7. INPUT O&amp;N UC'!$M504*(1+'7. INPUT O&amp;N UC'!$N504)^2</f>
        <v>0</v>
      </c>
      <c r="AV340" s="297">
        <f>AV$81*'7. INPUT O&amp;N UC'!$M504*(1+'7. INPUT O&amp;N UC'!$N504)^3</f>
        <v>0</v>
      </c>
      <c r="AW340" s="297">
        <f>AW$81*'7. INPUT O&amp;N UC'!$M504*(1+'7. INPUT O&amp;N UC'!$N504)^3</f>
        <v>0</v>
      </c>
      <c r="AX340" s="297">
        <f>AX$81*'7. INPUT O&amp;N UC'!$M504*(1+'7. INPUT O&amp;N UC'!$N504)^3</f>
        <v>0</v>
      </c>
      <c r="AY340" s="297">
        <f>AY$81*'7. INPUT O&amp;N UC'!$M504*(1+'7. INPUT O&amp;N UC'!$N504)^3</f>
        <v>0</v>
      </c>
      <c r="AZ340" s="297">
        <f>AZ$81*'7. INPUT O&amp;N UC'!$M504*(1+'7. INPUT O&amp;N UC'!$N504)^3</f>
        <v>0</v>
      </c>
      <c r="BA340" s="297">
        <f>BA$81*'7. INPUT O&amp;N UC'!$M504*(1+'7. INPUT O&amp;N UC'!$N504)^3</f>
        <v>0</v>
      </c>
      <c r="BB340" s="297">
        <f>BB$81*'7. INPUT O&amp;N UC'!$M504*(1+'7. INPUT O&amp;N UC'!$N504)^3</f>
        <v>0</v>
      </c>
      <c r="BC340" s="297">
        <f>BC$81*'7. INPUT O&amp;N UC'!$M504*(1+'7. INPUT O&amp;N UC'!$N504)^3</f>
        <v>0</v>
      </c>
      <c r="BD340" s="297">
        <f>BD$81*'7. INPUT O&amp;N UC'!$M504*(1+'7. INPUT O&amp;N UC'!$N504)^3</f>
        <v>0</v>
      </c>
      <c r="BE340" s="297">
        <f>BE$81*'7. INPUT O&amp;N UC'!$M504*(1+'7. INPUT O&amp;N UC'!$N504)^3</f>
        <v>0</v>
      </c>
      <c r="BF340" s="297">
        <f>BF$81*'7. INPUT O&amp;N UC'!$M504*(1+'7. INPUT O&amp;N UC'!$N504)^3</f>
        <v>0</v>
      </c>
      <c r="BG340" s="297">
        <f>BG$81*'7. INPUT O&amp;N UC'!$M504*(1+'7. INPUT O&amp;N UC'!$N504)^3</f>
        <v>0</v>
      </c>
      <c r="BH340" s="297">
        <f>BH$81*'7. INPUT O&amp;N UC'!$M504*(1+'7. INPUT O&amp;N UC'!$N504)^4</f>
        <v>0</v>
      </c>
      <c r="BI340" s="297">
        <f>BI$81*'7. INPUT O&amp;N UC'!$M504*(1+'7. INPUT O&amp;N UC'!$N504)^4</f>
        <v>0</v>
      </c>
      <c r="BJ340" s="297">
        <f>BJ$81*'7. INPUT O&amp;N UC'!$M504*(1+'7. INPUT O&amp;N UC'!$N504)^4</f>
        <v>0</v>
      </c>
      <c r="BK340" s="297">
        <f>BK$81*'7. INPUT O&amp;N UC'!$M504*(1+'7. INPUT O&amp;N UC'!$N504)^4</f>
        <v>0</v>
      </c>
      <c r="BL340" s="297">
        <f>BL$81*'7. INPUT O&amp;N UC'!$M504*(1+'7. INPUT O&amp;N UC'!$N504)^4</f>
        <v>0</v>
      </c>
      <c r="BM340" s="297">
        <f>BM$81*'7. INPUT O&amp;N UC'!$M504*(1+'7. INPUT O&amp;N UC'!$N504)^4</f>
        <v>0</v>
      </c>
      <c r="BN340" s="297">
        <f>BN$81*'7. INPUT O&amp;N UC'!$M504*(1+'7. INPUT O&amp;N UC'!$N504)^4</f>
        <v>0</v>
      </c>
      <c r="BO340" s="297">
        <f>BO$81*'7. INPUT O&amp;N UC'!$M504*(1+'7. INPUT O&amp;N UC'!$N504)^4</f>
        <v>0</v>
      </c>
      <c r="BP340" s="297">
        <f>BP$81*'7. INPUT O&amp;N UC'!$M504*(1+'7. INPUT O&amp;N UC'!$N504)^4</f>
        <v>0</v>
      </c>
      <c r="BQ340" s="297">
        <f>BQ$81*'7. INPUT O&amp;N UC'!$M504*(1+'7. INPUT O&amp;N UC'!$N504)^4</f>
        <v>0</v>
      </c>
      <c r="BR340" s="297">
        <f>BR$81*'7. INPUT O&amp;N UC'!$M504*(1+'7. INPUT O&amp;N UC'!$N504)^4</f>
        <v>0</v>
      </c>
      <c r="BS340" s="297">
        <f>BS$81*'7. INPUT O&amp;N UC'!$M504*(1+'7. INPUT O&amp;N UC'!$N504)^4</f>
        <v>0</v>
      </c>
    </row>
    <row r="341" spans="2:73" s="201" customFormat="1" outlineLevel="2">
      <c r="B341" s="367" t="str">
        <f t="shared" si="283"/>
        <v>O&amp;N UC-7.7-Item #4</v>
      </c>
      <c r="C341" s="367">
        <f t="shared" si="283"/>
        <v>0</v>
      </c>
      <c r="D341"/>
      <c r="E341" s="297">
        <f t="shared" si="257"/>
        <v>0</v>
      </c>
      <c r="F341" s="297">
        <f t="shared" si="258"/>
        <v>0</v>
      </c>
      <c r="G341" s="297">
        <f t="shared" si="259"/>
        <v>0</v>
      </c>
      <c r="H341" s="297">
        <f t="shared" si="260"/>
        <v>0</v>
      </c>
      <c r="I341" s="297">
        <f t="shared" si="261"/>
        <v>0</v>
      </c>
      <c r="J341" s="297">
        <f t="shared" si="262"/>
        <v>0</v>
      </c>
      <c r="K341"/>
      <c r="L341" s="297">
        <f>L$81*'7. INPUT O&amp;N UC'!$M505</f>
        <v>0</v>
      </c>
      <c r="M341" s="297">
        <f>M$81*'7. INPUT O&amp;N UC'!$M505</f>
        <v>0</v>
      </c>
      <c r="N341" s="297">
        <f>N$81*'7. INPUT O&amp;N UC'!$M505</f>
        <v>0</v>
      </c>
      <c r="O341" s="297">
        <f>O$81*'7. INPUT O&amp;N UC'!$M505</f>
        <v>0</v>
      </c>
      <c r="P341" s="297">
        <f>P$81*'7. INPUT O&amp;N UC'!$M505</f>
        <v>0</v>
      </c>
      <c r="Q341" s="297">
        <f>Q$81*'7. INPUT O&amp;N UC'!$M505</f>
        <v>0</v>
      </c>
      <c r="R341" s="297">
        <f>R$81*'7. INPUT O&amp;N UC'!$M505</f>
        <v>0</v>
      </c>
      <c r="S341" s="297">
        <f>S$81*'7. INPUT O&amp;N UC'!$M505</f>
        <v>0</v>
      </c>
      <c r="T341" s="297">
        <f>T$81*'7. INPUT O&amp;N UC'!$M505</f>
        <v>0</v>
      </c>
      <c r="U341" s="297">
        <f>U$81*'7. INPUT O&amp;N UC'!$M505</f>
        <v>0</v>
      </c>
      <c r="V341" s="297">
        <f>V$81*'7. INPUT O&amp;N UC'!$M505</f>
        <v>0</v>
      </c>
      <c r="W341" s="297">
        <f>W$81*'7. INPUT O&amp;N UC'!$M505</f>
        <v>0</v>
      </c>
      <c r="X341" s="297">
        <f>X$81*'7. INPUT O&amp;N UC'!$M505*(1+'7. INPUT O&amp;N UC'!$N505)</f>
        <v>0</v>
      </c>
      <c r="Y341" s="297">
        <f>Y$81*'7. INPUT O&amp;N UC'!$M505*(1+'7. INPUT O&amp;N UC'!$N505)</f>
        <v>0</v>
      </c>
      <c r="Z341" s="297">
        <f>Z$81*'7. INPUT O&amp;N UC'!$M505*(1+'7. INPUT O&amp;N UC'!$N505)</f>
        <v>0</v>
      </c>
      <c r="AA341" s="297">
        <f>AA$81*'7. INPUT O&amp;N UC'!$M505*(1+'7. INPUT O&amp;N UC'!$N505)</f>
        <v>0</v>
      </c>
      <c r="AB341" s="297">
        <f>AB$81*'7. INPUT O&amp;N UC'!$M505*(1+'7. INPUT O&amp;N UC'!$N505)</f>
        <v>0</v>
      </c>
      <c r="AC341" s="297">
        <f>AC$81*'7. INPUT O&amp;N UC'!$M505*(1+'7. INPUT O&amp;N UC'!$N505)</f>
        <v>0</v>
      </c>
      <c r="AD341" s="297">
        <f>AD$81*'7. INPUT O&amp;N UC'!$M505*(1+'7. INPUT O&amp;N UC'!$N505)</f>
        <v>0</v>
      </c>
      <c r="AE341" s="297">
        <f>AE$81*'7. INPUT O&amp;N UC'!$M505*(1+'7. INPUT O&amp;N UC'!$N505)</f>
        <v>0</v>
      </c>
      <c r="AF341" s="297">
        <f>AF$81*'7. INPUT O&amp;N UC'!$M505*(1+'7. INPUT O&amp;N UC'!$N505)</f>
        <v>0</v>
      </c>
      <c r="AG341" s="297">
        <f>AG$81*'7. INPUT O&amp;N UC'!$M505*(1+'7. INPUT O&amp;N UC'!$N505)</f>
        <v>0</v>
      </c>
      <c r="AH341" s="297">
        <f>AH$81*'7. INPUT O&amp;N UC'!$M505*(1+'7. INPUT O&amp;N UC'!$N505)</f>
        <v>0</v>
      </c>
      <c r="AI341" s="297">
        <f>AI$81*'7. INPUT O&amp;N UC'!$M505*(1+'7. INPUT O&amp;N UC'!$N505)</f>
        <v>0</v>
      </c>
      <c r="AJ341" s="297">
        <f>AJ$81*'7. INPUT O&amp;N UC'!$M505*(1+'7. INPUT O&amp;N UC'!$N505)^2</f>
        <v>0</v>
      </c>
      <c r="AK341" s="297">
        <f>AK$81*'7. INPUT O&amp;N UC'!$M505*(1+'7. INPUT O&amp;N UC'!$N505)^2</f>
        <v>0</v>
      </c>
      <c r="AL341" s="297">
        <f>AL$81*'7. INPUT O&amp;N UC'!$M505*(1+'7. INPUT O&amp;N UC'!$N505)^2</f>
        <v>0</v>
      </c>
      <c r="AM341" s="297">
        <f>AM$81*'7. INPUT O&amp;N UC'!$M505*(1+'7. INPUT O&amp;N UC'!$N505)^2</f>
        <v>0</v>
      </c>
      <c r="AN341" s="297">
        <f>AN$81*'7. INPUT O&amp;N UC'!$M505*(1+'7. INPUT O&amp;N UC'!$N505)^2</f>
        <v>0</v>
      </c>
      <c r="AO341" s="297">
        <f>AO$81*'7. INPUT O&amp;N UC'!$M505*(1+'7. INPUT O&amp;N UC'!$N505)^2</f>
        <v>0</v>
      </c>
      <c r="AP341" s="297">
        <f>AP$81*'7. INPUT O&amp;N UC'!$M505*(1+'7. INPUT O&amp;N UC'!$N505)^2</f>
        <v>0</v>
      </c>
      <c r="AQ341" s="297">
        <f>AQ$81*'7. INPUT O&amp;N UC'!$M505*(1+'7. INPUT O&amp;N UC'!$N505)^2</f>
        <v>0</v>
      </c>
      <c r="AR341" s="297">
        <f>AR$81*'7. INPUT O&amp;N UC'!$M505*(1+'7. INPUT O&amp;N UC'!$N505)^2</f>
        <v>0</v>
      </c>
      <c r="AS341" s="297">
        <f>AS$81*'7. INPUT O&amp;N UC'!$M505*(1+'7. INPUT O&amp;N UC'!$N505)^2</f>
        <v>0</v>
      </c>
      <c r="AT341" s="297">
        <f>AT$81*'7. INPUT O&amp;N UC'!$M505*(1+'7. INPUT O&amp;N UC'!$N505)^2</f>
        <v>0</v>
      </c>
      <c r="AU341" s="297">
        <f>AU$81*'7. INPUT O&amp;N UC'!$M505*(1+'7. INPUT O&amp;N UC'!$N505)^2</f>
        <v>0</v>
      </c>
      <c r="AV341" s="297">
        <f>AV$81*'7. INPUT O&amp;N UC'!$M505*(1+'7. INPUT O&amp;N UC'!$N505)^3</f>
        <v>0</v>
      </c>
      <c r="AW341" s="297">
        <f>AW$81*'7. INPUT O&amp;N UC'!$M505*(1+'7. INPUT O&amp;N UC'!$N505)^3</f>
        <v>0</v>
      </c>
      <c r="AX341" s="297">
        <f>AX$81*'7. INPUT O&amp;N UC'!$M505*(1+'7. INPUT O&amp;N UC'!$N505)^3</f>
        <v>0</v>
      </c>
      <c r="AY341" s="297">
        <f>AY$81*'7. INPUT O&amp;N UC'!$M505*(1+'7. INPUT O&amp;N UC'!$N505)^3</f>
        <v>0</v>
      </c>
      <c r="AZ341" s="297">
        <f>AZ$81*'7. INPUT O&amp;N UC'!$M505*(1+'7. INPUT O&amp;N UC'!$N505)^3</f>
        <v>0</v>
      </c>
      <c r="BA341" s="297">
        <f>BA$81*'7. INPUT O&amp;N UC'!$M505*(1+'7. INPUT O&amp;N UC'!$N505)^3</f>
        <v>0</v>
      </c>
      <c r="BB341" s="297">
        <f>BB$81*'7. INPUT O&amp;N UC'!$M505*(1+'7. INPUT O&amp;N UC'!$N505)^3</f>
        <v>0</v>
      </c>
      <c r="BC341" s="297">
        <f>BC$81*'7. INPUT O&amp;N UC'!$M505*(1+'7. INPUT O&amp;N UC'!$N505)^3</f>
        <v>0</v>
      </c>
      <c r="BD341" s="297">
        <f>BD$81*'7. INPUT O&amp;N UC'!$M505*(1+'7. INPUT O&amp;N UC'!$N505)^3</f>
        <v>0</v>
      </c>
      <c r="BE341" s="297">
        <f>BE$81*'7. INPUT O&amp;N UC'!$M505*(1+'7. INPUT O&amp;N UC'!$N505)^3</f>
        <v>0</v>
      </c>
      <c r="BF341" s="297">
        <f>BF$81*'7. INPUT O&amp;N UC'!$M505*(1+'7. INPUT O&amp;N UC'!$N505)^3</f>
        <v>0</v>
      </c>
      <c r="BG341" s="297">
        <f>BG$81*'7. INPUT O&amp;N UC'!$M505*(1+'7. INPUT O&amp;N UC'!$N505)^3</f>
        <v>0</v>
      </c>
      <c r="BH341" s="297">
        <f>BH$81*'7. INPUT O&amp;N UC'!$M505*(1+'7. INPUT O&amp;N UC'!$N505)^4</f>
        <v>0</v>
      </c>
      <c r="BI341" s="297">
        <f>BI$81*'7. INPUT O&amp;N UC'!$M505*(1+'7. INPUT O&amp;N UC'!$N505)^4</f>
        <v>0</v>
      </c>
      <c r="BJ341" s="297">
        <f>BJ$81*'7. INPUT O&amp;N UC'!$M505*(1+'7. INPUT O&amp;N UC'!$N505)^4</f>
        <v>0</v>
      </c>
      <c r="BK341" s="297">
        <f>BK$81*'7. INPUT O&amp;N UC'!$M505*(1+'7. INPUT O&amp;N UC'!$N505)^4</f>
        <v>0</v>
      </c>
      <c r="BL341" s="297">
        <f>BL$81*'7. INPUT O&amp;N UC'!$M505*(1+'7. INPUT O&amp;N UC'!$N505)^4</f>
        <v>0</v>
      </c>
      <c r="BM341" s="297">
        <f>BM$81*'7. INPUT O&amp;N UC'!$M505*(1+'7. INPUT O&amp;N UC'!$N505)^4</f>
        <v>0</v>
      </c>
      <c r="BN341" s="297">
        <f>BN$81*'7. INPUT O&amp;N UC'!$M505*(1+'7. INPUT O&amp;N UC'!$N505)^4</f>
        <v>0</v>
      </c>
      <c r="BO341" s="297">
        <f>BO$81*'7. INPUT O&amp;N UC'!$M505*(1+'7. INPUT O&amp;N UC'!$N505)^4</f>
        <v>0</v>
      </c>
      <c r="BP341" s="297">
        <f>BP$81*'7. INPUT O&amp;N UC'!$M505*(1+'7. INPUT O&amp;N UC'!$N505)^4</f>
        <v>0</v>
      </c>
      <c r="BQ341" s="297">
        <f>BQ$81*'7. INPUT O&amp;N UC'!$M505*(1+'7. INPUT O&amp;N UC'!$N505)^4</f>
        <v>0</v>
      </c>
      <c r="BR341" s="297">
        <f>BR$81*'7. INPUT O&amp;N UC'!$M505*(1+'7. INPUT O&amp;N UC'!$N505)^4</f>
        <v>0</v>
      </c>
      <c r="BS341" s="297">
        <f>BS$81*'7. INPUT O&amp;N UC'!$M505*(1+'7. INPUT O&amp;N UC'!$N505)^4</f>
        <v>0</v>
      </c>
    </row>
    <row r="342" spans="2:73" s="201" customFormat="1" outlineLevel="2">
      <c r="B342" s="367" t="str">
        <f t="shared" si="283"/>
        <v>O&amp;N UC-7.7-Item #5</v>
      </c>
      <c r="C342" s="367">
        <f t="shared" si="283"/>
        <v>0</v>
      </c>
      <c r="D342"/>
      <c r="E342" s="297">
        <f t="shared" si="257"/>
        <v>0</v>
      </c>
      <c r="F342" s="297">
        <f t="shared" si="258"/>
        <v>0</v>
      </c>
      <c r="G342" s="297">
        <f t="shared" si="259"/>
        <v>0</v>
      </c>
      <c r="H342" s="297">
        <f t="shared" si="260"/>
        <v>0</v>
      </c>
      <c r="I342" s="297">
        <f t="shared" si="261"/>
        <v>0</v>
      </c>
      <c r="J342" s="297">
        <f t="shared" si="262"/>
        <v>0</v>
      </c>
      <c r="K342"/>
      <c r="L342" s="297">
        <f>L$81*'7. INPUT O&amp;N UC'!$M506</f>
        <v>0</v>
      </c>
      <c r="M342" s="297">
        <f>M$81*'7. INPUT O&amp;N UC'!$M506</f>
        <v>0</v>
      </c>
      <c r="N342" s="297">
        <f>N$81*'7. INPUT O&amp;N UC'!$M506</f>
        <v>0</v>
      </c>
      <c r="O342" s="297">
        <f>O$81*'7. INPUT O&amp;N UC'!$M506</f>
        <v>0</v>
      </c>
      <c r="P342" s="297">
        <f>P$81*'7. INPUT O&amp;N UC'!$M506</f>
        <v>0</v>
      </c>
      <c r="Q342" s="297">
        <f>Q$81*'7. INPUT O&amp;N UC'!$M506</f>
        <v>0</v>
      </c>
      <c r="R342" s="297">
        <f>R$81*'7. INPUT O&amp;N UC'!$M506</f>
        <v>0</v>
      </c>
      <c r="S342" s="297">
        <f>S$81*'7. INPUT O&amp;N UC'!$M506</f>
        <v>0</v>
      </c>
      <c r="T342" s="297">
        <f>T$81*'7. INPUT O&amp;N UC'!$M506</f>
        <v>0</v>
      </c>
      <c r="U342" s="297">
        <f>U$81*'7. INPUT O&amp;N UC'!$M506</f>
        <v>0</v>
      </c>
      <c r="V342" s="297">
        <f>V$81*'7. INPUT O&amp;N UC'!$M506</f>
        <v>0</v>
      </c>
      <c r="W342" s="297">
        <f>W$81*'7. INPUT O&amp;N UC'!$M506</f>
        <v>0</v>
      </c>
      <c r="X342" s="297">
        <f>X$81*'7. INPUT O&amp;N UC'!$M506*(1+'7. INPUT O&amp;N UC'!$N506)</f>
        <v>0</v>
      </c>
      <c r="Y342" s="297">
        <f>Y$81*'7. INPUT O&amp;N UC'!$M506*(1+'7. INPUT O&amp;N UC'!$N506)</f>
        <v>0</v>
      </c>
      <c r="Z342" s="297">
        <f>Z$81*'7. INPUT O&amp;N UC'!$M506*(1+'7. INPUT O&amp;N UC'!$N506)</f>
        <v>0</v>
      </c>
      <c r="AA342" s="297">
        <f>AA$81*'7. INPUT O&amp;N UC'!$M506*(1+'7. INPUT O&amp;N UC'!$N506)</f>
        <v>0</v>
      </c>
      <c r="AB342" s="297">
        <f>AB$81*'7. INPUT O&amp;N UC'!$M506*(1+'7. INPUT O&amp;N UC'!$N506)</f>
        <v>0</v>
      </c>
      <c r="AC342" s="297">
        <f>AC$81*'7. INPUT O&amp;N UC'!$M506*(1+'7. INPUT O&amp;N UC'!$N506)</f>
        <v>0</v>
      </c>
      <c r="AD342" s="297">
        <f>AD$81*'7. INPUT O&amp;N UC'!$M506*(1+'7. INPUT O&amp;N UC'!$N506)</f>
        <v>0</v>
      </c>
      <c r="AE342" s="297">
        <f>AE$81*'7. INPUT O&amp;N UC'!$M506*(1+'7. INPUT O&amp;N UC'!$N506)</f>
        <v>0</v>
      </c>
      <c r="AF342" s="297">
        <f>AF$81*'7. INPUT O&amp;N UC'!$M506*(1+'7. INPUT O&amp;N UC'!$N506)</f>
        <v>0</v>
      </c>
      <c r="AG342" s="297">
        <f>AG$81*'7. INPUT O&amp;N UC'!$M506*(1+'7. INPUT O&amp;N UC'!$N506)</f>
        <v>0</v>
      </c>
      <c r="AH342" s="297">
        <f>AH$81*'7. INPUT O&amp;N UC'!$M506*(1+'7. INPUT O&amp;N UC'!$N506)</f>
        <v>0</v>
      </c>
      <c r="AI342" s="297">
        <f>AI$81*'7. INPUT O&amp;N UC'!$M506*(1+'7. INPUT O&amp;N UC'!$N506)</f>
        <v>0</v>
      </c>
      <c r="AJ342" s="297">
        <f>AJ$81*'7. INPUT O&amp;N UC'!$M506*(1+'7. INPUT O&amp;N UC'!$N506)^2</f>
        <v>0</v>
      </c>
      <c r="AK342" s="297">
        <f>AK$81*'7. INPUT O&amp;N UC'!$M506*(1+'7. INPUT O&amp;N UC'!$N506)^2</f>
        <v>0</v>
      </c>
      <c r="AL342" s="297">
        <f>AL$81*'7. INPUT O&amp;N UC'!$M506*(1+'7. INPUT O&amp;N UC'!$N506)^2</f>
        <v>0</v>
      </c>
      <c r="AM342" s="297">
        <f>AM$81*'7. INPUT O&amp;N UC'!$M506*(1+'7. INPUT O&amp;N UC'!$N506)^2</f>
        <v>0</v>
      </c>
      <c r="AN342" s="297">
        <f>AN$81*'7. INPUT O&amp;N UC'!$M506*(1+'7. INPUT O&amp;N UC'!$N506)^2</f>
        <v>0</v>
      </c>
      <c r="AO342" s="297">
        <f>AO$81*'7. INPUT O&amp;N UC'!$M506*(1+'7. INPUT O&amp;N UC'!$N506)^2</f>
        <v>0</v>
      </c>
      <c r="AP342" s="297">
        <f>AP$81*'7. INPUT O&amp;N UC'!$M506*(1+'7. INPUT O&amp;N UC'!$N506)^2</f>
        <v>0</v>
      </c>
      <c r="AQ342" s="297">
        <f>AQ$81*'7. INPUT O&amp;N UC'!$M506*(1+'7. INPUT O&amp;N UC'!$N506)^2</f>
        <v>0</v>
      </c>
      <c r="AR342" s="297">
        <f>AR$81*'7. INPUT O&amp;N UC'!$M506*(1+'7. INPUT O&amp;N UC'!$N506)^2</f>
        <v>0</v>
      </c>
      <c r="AS342" s="297">
        <f>AS$81*'7. INPUT O&amp;N UC'!$M506*(1+'7. INPUT O&amp;N UC'!$N506)^2</f>
        <v>0</v>
      </c>
      <c r="AT342" s="297">
        <f>AT$81*'7. INPUT O&amp;N UC'!$M506*(1+'7. INPUT O&amp;N UC'!$N506)^2</f>
        <v>0</v>
      </c>
      <c r="AU342" s="297">
        <f>AU$81*'7. INPUT O&amp;N UC'!$M506*(1+'7. INPUT O&amp;N UC'!$N506)^2</f>
        <v>0</v>
      </c>
      <c r="AV342" s="297">
        <f>AV$81*'7. INPUT O&amp;N UC'!$M506*(1+'7. INPUT O&amp;N UC'!$N506)^3</f>
        <v>0</v>
      </c>
      <c r="AW342" s="297">
        <f>AW$81*'7. INPUT O&amp;N UC'!$M506*(1+'7. INPUT O&amp;N UC'!$N506)^3</f>
        <v>0</v>
      </c>
      <c r="AX342" s="297">
        <f>AX$81*'7. INPUT O&amp;N UC'!$M506*(1+'7. INPUT O&amp;N UC'!$N506)^3</f>
        <v>0</v>
      </c>
      <c r="AY342" s="297">
        <f>AY$81*'7. INPUT O&amp;N UC'!$M506*(1+'7. INPUT O&amp;N UC'!$N506)^3</f>
        <v>0</v>
      </c>
      <c r="AZ342" s="297">
        <f>AZ$81*'7. INPUT O&amp;N UC'!$M506*(1+'7. INPUT O&amp;N UC'!$N506)^3</f>
        <v>0</v>
      </c>
      <c r="BA342" s="297">
        <f>BA$81*'7. INPUT O&amp;N UC'!$M506*(1+'7. INPUT O&amp;N UC'!$N506)^3</f>
        <v>0</v>
      </c>
      <c r="BB342" s="297">
        <f>BB$81*'7. INPUT O&amp;N UC'!$M506*(1+'7. INPUT O&amp;N UC'!$N506)^3</f>
        <v>0</v>
      </c>
      <c r="BC342" s="297">
        <f>BC$81*'7. INPUT O&amp;N UC'!$M506*(1+'7. INPUT O&amp;N UC'!$N506)^3</f>
        <v>0</v>
      </c>
      <c r="BD342" s="297">
        <f>BD$81*'7. INPUT O&amp;N UC'!$M506*(1+'7. INPUT O&amp;N UC'!$N506)^3</f>
        <v>0</v>
      </c>
      <c r="BE342" s="297">
        <f>BE$81*'7. INPUT O&amp;N UC'!$M506*(1+'7. INPUT O&amp;N UC'!$N506)^3</f>
        <v>0</v>
      </c>
      <c r="BF342" s="297">
        <f>BF$81*'7. INPUT O&amp;N UC'!$M506*(1+'7. INPUT O&amp;N UC'!$N506)^3</f>
        <v>0</v>
      </c>
      <c r="BG342" s="297">
        <f>BG$81*'7. INPUT O&amp;N UC'!$M506*(1+'7. INPUT O&amp;N UC'!$N506)^3</f>
        <v>0</v>
      </c>
      <c r="BH342" s="297">
        <f>BH$81*'7. INPUT O&amp;N UC'!$M506*(1+'7. INPUT O&amp;N UC'!$N506)^4</f>
        <v>0</v>
      </c>
      <c r="BI342" s="297">
        <f>BI$81*'7. INPUT O&amp;N UC'!$M506*(1+'7. INPUT O&amp;N UC'!$N506)^4</f>
        <v>0</v>
      </c>
      <c r="BJ342" s="297">
        <f>BJ$81*'7. INPUT O&amp;N UC'!$M506*(1+'7. INPUT O&amp;N UC'!$N506)^4</f>
        <v>0</v>
      </c>
      <c r="BK342" s="297">
        <f>BK$81*'7. INPUT O&amp;N UC'!$M506*(1+'7. INPUT O&amp;N UC'!$N506)^4</f>
        <v>0</v>
      </c>
      <c r="BL342" s="297">
        <f>BL$81*'7. INPUT O&amp;N UC'!$M506*(1+'7. INPUT O&amp;N UC'!$N506)^4</f>
        <v>0</v>
      </c>
      <c r="BM342" s="297">
        <f>BM$81*'7. INPUT O&amp;N UC'!$M506*(1+'7. INPUT O&amp;N UC'!$N506)^4</f>
        <v>0</v>
      </c>
      <c r="BN342" s="297">
        <f>BN$81*'7. INPUT O&amp;N UC'!$M506*(1+'7. INPUT O&amp;N UC'!$N506)^4</f>
        <v>0</v>
      </c>
      <c r="BO342" s="297">
        <f>BO$81*'7. INPUT O&amp;N UC'!$M506*(1+'7. INPUT O&amp;N UC'!$N506)^4</f>
        <v>0</v>
      </c>
      <c r="BP342" s="297">
        <f>BP$81*'7. INPUT O&amp;N UC'!$M506*(1+'7. INPUT O&amp;N UC'!$N506)^4</f>
        <v>0</v>
      </c>
      <c r="BQ342" s="297">
        <f>BQ$81*'7. INPUT O&amp;N UC'!$M506*(1+'7. INPUT O&amp;N UC'!$N506)^4</f>
        <v>0</v>
      </c>
      <c r="BR342" s="297">
        <f>BR$81*'7. INPUT O&amp;N UC'!$M506*(1+'7. INPUT O&amp;N UC'!$N506)^4</f>
        <v>0</v>
      </c>
      <c r="BS342" s="297">
        <f>BS$81*'7. INPUT O&amp;N UC'!$M506*(1+'7. INPUT O&amp;N UC'!$N506)^4</f>
        <v>0</v>
      </c>
    </row>
    <row r="343" spans="2:73" s="201" customFormat="1" outlineLevel="2">
      <c r="B343" s="367" t="str">
        <f t="shared" si="283"/>
        <v>O&amp;N UC-7.7-Item #6</v>
      </c>
      <c r="C343" s="367">
        <f t="shared" si="283"/>
        <v>0</v>
      </c>
      <c r="D343"/>
      <c r="E343" s="297">
        <f t="shared" si="257"/>
        <v>0</v>
      </c>
      <c r="F343" s="297">
        <f t="shared" si="258"/>
        <v>0</v>
      </c>
      <c r="G343" s="297">
        <f t="shared" si="259"/>
        <v>0</v>
      </c>
      <c r="H343" s="297">
        <f t="shared" si="260"/>
        <v>0</v>
      </c>
      <c r="I343" s="297">
        <f t="shared" si="261"/>
        <v>0</v>
      </c>
      <c r="J343" s="297">
        <f t="shared" si="262"/>
        <v>0</v>
      </c>
      <c r="K343"/>
      <c r="L343" s="297">
        <f>L$81*'7. INPUT O&amp;N UC'!$M507</f>
        <v>0</v>
      </c>
      <c r="M343" s="297">
        <f>M$81*'7. INPUT O&amp;N UC'!$M507</f>
        <v>0</v>
      </c>
      <c r="N343" s="297">
        <f>N$81*'7. INPUT O&amp;N UC'!$M507</f>
        <v>0</v>
      </c>
      <c r="O343" s="297">
        <f>O$81*'7. INPUT O&amp;N UC'!$M507</f>
        <v>0</v>
      </c>
      <c r="P343" s="297">
        <f>P$81*'7. INPUT O&amp;N UC'!$M507</f>
        <v>0</v>
      </c>
      <c r="Q343" s="297">
        <f>Q$81*'7. INPUT O&amp;N UC'!$M507</f>
        <v>0</v>
      </c>
      <c r="R343" s="297">
        <f>R$81*'7. INPUT O&amp;N UC'!$M507</f>
        <v>0</v>
      </c>
      <c r="S343" s="297">
        <f>S$81*'7. INPUT O&amp;N UC'!$M507</f>
        <v>0</v>
      </c>
      <c r="T343" s="297">
        <f>T$81*'7. INPUT O&amp;N UC'!$M507</f>
        <v>0</v>
      </c>
      <c r="U343" s="297">
        <f>U$81*'7. INPUT O&amp;N UC'!$M507</f>
        <v>0</v>
      </c>
      <c r="V343" s="297">
        <f>V$81*'7. INPUT O&amp;N UC'!$M507</f>
        <v>0</v>
      </c>
      <c r="W343" s="297">
        <f>W$81*'7. INPUT O&amp;N UC'!$M507</f>
        <v>0</v>
      </c>
      <c r="X343" s="297">
        <f>X$81*'7. INPUT O&amp;N UC'!$M507*(1+'7. INPUT O&amp;N UC'!$N507)</f>
        <v>0</v>
      </c>
      <c r="Y343" s="297">
        <f>Y$81*'7. INPUT O&amp;N UC'!$M507*(1+'7. INPUT O&amp;N UC'!$N507)</f>
        <v>0</v>
      </c>
      <c r="Z343" s="297">
        <f>Z$81*'7. INPUT O&amp;N UC'!$M507*(1+'7. INPUT O&amp;N UC'!$N507)</f>
        <v>0</v>
      </c>
      <c r="AA343" s="297">
        <f>AA$81*'7. INPUT O&amp;N UC'!$M507*(1+'7. INPUT O&amp;N UC'!$N507)</f>
        <v>0</v>
      </c>
      <c r="AB343" s="297">
        <f>AB$81*'7. INPUT O&amp;N UC'!$M507*(1+'7. INPUT O&amp;N UC'!$N507)</f>
        <v>0</v>
      </c>
      <c r="AC343" s="297">
        <f>AC$81*'7. INPUT O&amp;N UC'!$M507*(1+'7. INPUT O&amp;N UC'!$N507)</f>
        <v>0</v>
      </c>
      <c r="AD343" s="297">
        <f>AD$81*'7. INPUT O&amp;N UC'!$M507*(1+'7. INPUT O&amp;N UC'!$N507)</f>
        <v>0</v>
      </c>
      <c r="AE343" s="297">
        <f>AE$81*'7. INPUT O&amp;N UC'!$M507*(1+'7. INPUT O&amp;N UC'!$N507)</f>
        <v>0</v>
      </c>
      <c r="AF343" s="297">
        <f>AF$81*'7. INPUT O&amp;N UC'!$M507*(1+'7. INPUT O&amp;N UC'!$N507)</f>
        <v>0</v>
      </c>
      <c r="AG343" s="297">
        <f>AG$81*'7. INPUT O&amp;N UC'!$M507*(1+'7. INPUT O&amp;N UC'!$N507)</f>
        <v>0</v>
      </c>
      <c r="AH343" s="297">
        <f>AH$81*'7. INPUT O&amp;N UC'!$M507*(1+'7. INPUT O&amp;N UC'!$N507)</f>
        <v>0</v>
      </c>
      <c r="AI343" s="297">
        <f>AI$81*'7. INPUT O&amp;N UC'!$M507*(1+'7. INPUT O&amp;N UC'!$N507)</f>
        <v>0</v>
      </c>
      <c r="AJ343" s="297">
        <f>AJ$81*'7. INPUT O&amp;N UC'!$M507*(1+'7. INPUT O&amp;N UC'!$N507)^2</f>
        <v>0</v>
      </c>
      <c r="AK343" s="297">
        <f>AK$81*'7. INPUT O&amp;N UC'!$M507*(1+'7. INPUT O&amp;N UC'!$N507)^2</f>
        <v>0</v>
      </c>
      <c r="AL343" s="297">
        <f>AL$81*'7. INPUT O&amp;N UC'!$M507*(1+'7. INPUT O&amp;N UC'!$N507)^2</f>
        <v>0</v>
      </c>
      <c r="AM343" s="297">
        <f>AM$81*'7. INPUT O&amp;N UC'!$M507*(1+'7. INPUT O&amp;N UC'!$N507)^2</f>
        <v>0</v>
      </c>
      <c r="AN343" s="297">
        <f>AN$81*'7. INPUT O&amp;N UC'!$M507*(1+'7. INPUT O&amp;N UC'!$N507)^2</f>
        <v>0</v>
      </c>
      <c r="AO343" s="297">
        <f>AO$81*'7. INPUT O&amp;N UC'!$M507*(1+'7. INPUT O&amp;N UC'!$N507)^2</f>
        <v>0</v>
      </c>
      <c r="AP343" s="297">
        <f>AP$81*'7. INPUT O&amp;N UC'!$M507*(1+'7. INPUT O&amp;N UC'!$N507)^2</f>
        <v>0</v>
      </c>
      <c r="AQ343" s="297">
        <f>AQ$81*'7. INPUT O&amp;N UC'!$M507*(1+'7. INPUT O&amp;N UC'!$N507)^2</f>
        <v>0</v>
      </c>
      <c r="AR343" s="297">
        <f>AR$81*'7. INPUT O&amp;N UC'!$M507*(1+'7. INPUT O&amp;N UC'!$N507)^2</f>
        <v>0</v>
      </c>
      <c r="AS343" s="297">
        <f>AS$81*'7. INPUT O&amp;N UC'!$M507*(1+'7. INPUT O&amp;N UC'!$N507)^2</f>
        <v>0</v>
      </c>
      <c r="AT343" s="297">
        <f>AT$81*'7. INPUT O&amp;N UC'!$M507*(1+'7. INPUT O&amp;N UC'!$N507)^2</f>
        <v>0</v>
      </c>
      <c r="AU343" s="297">
        <f>AU$81*'7. INPUT O&amp;N UC'!$M507*(1+'7. INPUT O&amp;N UC'!$N507)^2</f>
        <v>0</v>
      </c>
      <c r="AV343" s="297">
        <f>AV$81*'7. INPUT O&amp;N UC'!$M507*(1+'7. INPUT O&amp;N UC'!$N507)^3</f>
        <v>0</v>
      </c>
      <c r="AW343" s="297">
        <f>AW$81*'7. INPUT O&amp;N UC'!$M507*(1+'7. INPUT O&amp;N UC'!$N507)^3</f>
        <v>0</v>
      </c>
      <c r="AX343" s="297">
        <f>AX$81*'7. INPUT O&amp;N UC'!$M507*(1+'7. INPUT O&amp;N UC'!$N507)^3</f>
        <v>0</v>
      </c>
      <c r="AY343" s="297">
        <f>AY$81*'7. INPUT O&amp;N UC'!$M507*(1+'7. INPUT O&amp;N UC'!$N507)^3</f>
        <v>0</v>
      </c>
      <c r="AZ343" s="297">
        <f>AZ$81*'7. INPUT O&amp;N UC'!$M507*(1+'7. INPUT O&amp;N UC'!$N507)^3</f>
        <v>0</v>
      </c>
      <c r="BA343" s="297">
        <f>BA$81*'7. INPUT O&amp;N UC'!$M507*(1+'7. INPUT O&amp;N UC'!$N507)^3</f>
        <v>0</v>
      </c>
      <c r="BB343" s="297">
        <f>BB$81*'7. INPUT O&amp;N UC'!$M507*(1+'7. INPUT O&amp;N UC'!$N507)^3</f>
        <v>0</v>
      </c>
      <c r="BC343" s="297">
        <f>BC$81*'7. INPUT O&amp;N UC'!$M507*(1+'7. INPUT O&amp;N UC'!$N507)^3</f>
        <v>0</v>
      </c>
      <c r="BD343" s="297">
        <f>BD$81*'7. INPUT O&amp;N UC'!$M507*(1+'7. INPUT O&amp;N UC'!$N507)^3</f>
        <v>0</v>
      </c>
      <c r="BE343" s="297">
        <f>BE$81*'7. INPUT O&amp;N UC'!$M507*(1+'7. INPUT O&amp;N UC'!$N507)^3</f>
        <v>0</v>
      </c>
      <c r="BF343" s="297">
        <f>BF$81*'7. INPUT O&amp;N UC'!$M507*(1+'7. INPUT O&amp;N UC'!$N507)^3</f>
        <v>0</v>
      </c>
      <c r="BG343" s="297">
        <f>BG$81*'7. INPUT O&amp;N UC'!$M507*(1+'7. INPUT O&amp;N UC'!$N507)^3</f>
        <v>0</v>
      </c>
      <c r="BH343" s="297">
        <f>BH$81*'7. INPUT O&amp;N UC'!$M507*(1+'7. INPUT O&amp;N UC'!$N507)^4</f>
        <v>0</v>
      </c>
      <c r="BI343" s="297">
        <f>BI$81*'7. INPUT O&amp;N UC'!$M507*(1+'7. INPUT O&amp;N UC'!$N507)^4</f>
        <v>0</v>
      </c>
      <c r="BJ343" s="297">
        <f>BJ$81*'7. INPUT O&amp;N UC'!$M507*(1+'7. INPUT O&amp;N UC'!$N507)^4</f>
        <v>0</v>
      </c>
      <c r="BK343" s="297">
        <f>BK$81*'7. INPUT O&amp;N UC'!$M507*(1+'7. INPUT O&amp;N UC'!$N507)^4</f>
        <v>0</v>
      </c>
      <c r="BL343" s="297">
        <f>BL$81*'7. INPUT O&amp;N UC'!$M507*(1+'7. INPUT O&amp;N UC'!$N507)^4</f>
        <v>0</v>
      </c>
      <c r="BM343" s="297">
        <f>BM$81*'7. INPUT O&amp;N UC'!$M507*(1+'7. INPUT O&amp;N UC'!$N507)^4</f>
        <v>0</v>
      </c>
      <c r="BN343" s="297">
        <f>BN$81*'7. INPUT O&amp;N UC'!$M507*(1+'7. INPUT O&amp;N UC'!$N507)^4</f>
        <v>0</v>
      </c>
      <c r="BO343" s="297">
        <f>BO$81*'7. INPUT O&amp;N UC'!$M507*(1+'7. INPUT O&amp;N UC'!$N507)^4</f>
        <v>0</v>
      </c>
      <c r="BP343" s="297">
        <f>BP$81*'7. INPUT O&amp;N UC'!$M507*(1+'7. INPUT O&amp;N UC'!$N507)^4</f>
        <v>0</v>
      </c>
      <c r="BQ343" s="297">
        <f>BQ$81*'7. INPUT O&amp;N UC'!$M507*(1+'7. INPUT O&amp;N UC'!$N507)^4</f>
        <v>0</v>
      </c>
      <c r="BR343" s="297">
        <f>BR$81*'7. INPUT O&amp;N UC'!$M507*(1+'7. INPUT O&amp;N UC'!$N507)^4</f>
        <v>0</v>
      </c>
      <c r="BS343" s="297">
        <f>BS$81*'7. INPUT O&amp;N UC'!$M507*(1+'7. INPUT O&amp;N UC'!$N507)^4</f>
        <v>0</v>
      </c>
    </row>
    <row r="344" spans="2:73" s="201" customFormat="1" outlineLevel="2">
      <c r="B344" s="367" t="str">
        <f t="shared" si="283"/>
        <v>O&amp;N UC-7.7-Item #7</v>
      </c>
      <c r="C344" s="367">
        <f t="shared" si="283"/>
        <v>0</v>
      </c>
      <c r="D344"/>
      <c r="E344" s="297">
        <f t="shared" si="257"/>
        <v>0</v>
      </c>
      <c r="F344" s="297">
        <f t="shared" si="258"/>
        <v>0</v>
      </c>
      <c r="G344" s="297">
        <f t="shared" si="259"/>
        <v>0</v>
      </c>
      <c r="H344" s="297">
        <f t="shared" si="260"/>
        <v>0</v>
      </c>
      <c r="I344" s="297">
        <f t="shared" si="261"/>
        <v>0</v>
      </c>
      <c r="J344" s="297">
        <f t="shared" si="262"/>
        <v>0</v>
      </c>
      <c r="K344"/>
      <c r="L344" s="297">
        <f>L$81*'7. INPUT O&amp;N UC'!$M508</f>
        <v>0</v>
      </c>
      <c r="M344" s="297">
        <f>M$81*'7. INPUT O&amp;N UC'!$M508</f>
        <v>0</v>
      </c>
      <c r="N344" s="297">
        <f>N$81*'7. INPUT O&amp;N UC'!$M508</f>
        <v>0</v>
      </c>
      <c r="O344" s="297">
        <f>O$81*'7. INPUT O&amp;N UC'!$M508</f>
        <v>0</v>
      </c>
      <c r="P344" s="297">
        <f>P$81*'7. INPUT O&amp;N UC'!$M508</f>
        <v>0</v>
      </c>
      <c r="Q344" s="297">
        <f>Q$81*'7. INPUT O&amp;N UC'!$M508</f>
        <v>0</v>
      </c>
      <c r="R344" s="297">
        <f>R$81*'7. INPUT O&amp;N UC'!$M508</f>
        <v>0</v>
      </c>
      <c r="S344" s="297">
        <f>S$81*'7. INPUT O&amp;N UC'!$M508</f>
        <v>0</v>
      </c>
      <c r="T344" s="297">
        <f>T$81*'7. INPUT O&amp;N UC'!$M508</f>
        <v>0</v>
      </c>
      <c r="U344" s="297">
        <f>U$81*'7. INPUT O&amp;N UC'!$M508</f>
        <v>0</v>
      </c>
      <c r="V344" s="297">
        <f>V$81*'7. INPUT O&amp;N UC'!$M508</f>
        <v>0</v>
      </c>
      <c r="W344" s="297">
        <f>W$81*'7. INPUT O&amp;N UC'!$M508</f>
        <v>0</v>
      </c>
      <c r="X344" s="297">
        <f>X$81*'7. INPUT O&amp;N UC'!$M508*(1+'7. INPUT O&amp;N UC'!$N508)</f>
        <v>0</v>
      </c>
      <c r="Y344" s="297">
        <f>Y$81*'7. INPUT O&amp;N UC'!$M508*(1+'7. INPUT O&amp;N UC'!$N508)</f>
        <v>0</v>
      </c>
      <c r="Z344" s="297">
        <f>Z$81*'7. INPUT O&amp;N UC'!$M508*(1+'7. INPUT O&amp;N UC'!$N508)</f>
        <v>0</v>
      </c>
      <c r="AA344" s="297">
        <f>AA$81*'7. INPUT O&amp;N UC'!$M508*(1+'7. INPUT O&amp;N UC'!$N508)</f>
        <v>0</v>
      </c>
      <c r="AB344" s="297">
        <f>AB$81*'7. INPUT O&amp;N UC'!$M508*(1+'7. INPUT O&amp;N UC'!$N508)</f>
        <v>0</v>
      </c>
      <c r="AC344" s="297">
        <f>AC$81*'7. INPUT O&amp;N UC'!$M508*(1+'7. INPUT O&amp;N UC'!$N508)</f>
        <v>0</v>
      </c>
      <c r="AD344" s="297">
        <f>AD$81*'7. INPUT O&amp;N UC'!$M508*(1+'7. INPUT O&amp;N UC'!$N508)</f>
        <v>0</v>
      </c>
      <c r="AE344" s="297">
        <f>AE$81*'7. INPUT O&amp;N UC'!$M508*(1+'7. INPUT O&amp;N UC'!$N508)</f>
        <v>0</v>
      </c>
      <c r="AF344" s="297">
        <f>AF$81*'7. INPUT O&amp;N UC'!$M508*(1+'7. INPUT O&amp;N UC'!$N508)</f>
        <v>0</v>
      </c>
      <c r="AG344" s="297">
        <f>AG$81*'7. INPUT O&amp;N UC'!$M508*(1+'7. INPUT O&amp;N UC'!$N508)</f>
        <v>0</v>
      </c>
      <c r="AH344" s="297">
        <f>AH$81*'7. INPUT O&amp;N UC'!$M508*(1+'7. INPUT O&amp;N UC'!$N508)</f>
        <v>0</v>
      </c>
      <c r="AI344" s="297">
        <f>AI$81*'7. INPUT O&amp;N UC'!$M508*(1+'7. INPUT O&amp;N UC'!$N508)</f>
        <v>0</v>
      </c>
      <c r="AJ344" s="297">
        <f>AJ$81*'7. INPUT O&amp;N UC'!$M508*(1+'7. INPUT O&amp;N UC'!$N508)^2</f>
        <v>0</v>
      </c>
      <c r="AK344" s="297">
        <f>AK$81*'7. INPUT O&amp;N UC'!$M508*(1+'7. INPUT O&amp;N UC'!$N508)^2</f>
        <v>0</v>
      </c>
      <c r="AL344" s="297">
        <f>AL$81*'7. INPUT O&amp;N UC'!$M508*(1+'7. INPUT O&amp;N UC'!$N508)^2</f>
        <v>0</v>
      </c>
      <c r="AM344" s="297">
        <f>AM$81*'7. INPUT O&amp;N UC'!$M508*(1+'7. INPUT O&amp;N UC'!$N508)^2</f>
        <v>0</v>
      </c>
      <c r="AN344" s="297">
        <f>AN$81*'7. INPUT O&amp;N UC'!$M508*(1+'7. INPUT O&amp;N UC'!$N508)^2</f>
        <v>0</v>
      </c>
      <c r="AO344" s="297">
        <f>AO$81*'7. INPUT O&amp;N UC'!$M508*(1+'7. INPUT O&amp;N UC'!$N508)^2</f>
        <v>0</v>
      </c>
      <c r="AP344" s="297">
        <f>AP$81*'7. INPUT O&amp;N UC'!$M508*(1+'7. INPUT O&amp;N UC'!$N508)^2</f>
        <v>0</v>
      </c>
      <c r="AQ344" s="297">
        <f>AQ$81*'7. INPUT O&amp;N UC'!$M508*(1+'7. INPUT O&amp;N UC'!$N508)^2</f>
        <v>0</v>
      </c>
      <c r="AR344" s="297">
        <f>AR$81*'7. INPUT O&amp;N UC'!$M508*(1+'7. INPUT O&amp;N UC'!$N508)^2</f>
        <v>0</v>
      </c>
      <c r="AS344" s="297">
        <f>AS$81*'7. INPUT O&amp;N UC'!$M508*(1+'7. INPUT O&amp;N UC'!$N508)^2</f>
        <v>0</v>
      </c>
      <c r="AT344" s="297">
        <f>AT$81*'7. INPUT O&amp;N UC'!$M508*(1+'7. INPUT O&amp;N UC'!$N508)^2</f>
        <v>0</v>
      </c>
      <c r="AU344" s="297">
        <f>AU$81*'7. INPUT O&amp;N UC'!$M508*(1+'7. INPUT O&amp;N UC'!$N508)^2</f>
        <v>0</v>
      </c>
      <c r="AV344" s="297">
        <f>AV$81*'7. INPUT O&amp;N UC'!$M508*(1+'7. INPUT O&amp;N UC'!$N508)^3</f>
        <v>0</v>
      </c>
      <c r="AW344" s="297">
        <f>AW$81*'7. INPUT O&amp;N UC'!$M508*(1+'7. INPUT O&amp;N UC'!$N508)^3</f>
        <v>0</v>
      </c>
      <c r="AX344" s="297">
        <f>AX$81*'7. INPUT O&amp;N UC'!$M508*(1+'7. INPUT O&amp;N UC'!$N508)^3</f>
        <v>0</v>
      </c>
      <c r="AY344" s="297">
        <f>AY$81*'7. INPUT O&amp;N UC'!$M508*(1+'7. INPUT O&amp;N UC'!$N508)^3</f>
        <v>0</v>
      </c>
      <c r="AZ344" s="297">
        <f>AZ$81*'7. INPUT O&amp;N UC'!$M508*(1+'7. INPUT O&amp;N UC'!$N508)^3</f>
        <v>0</v>
      </c>
      <c r="BA344" s="297">
        <f>BA$81*'7. INPUT O&amp;N UC'!$M508*(1+'7. INPUT O&amp;N UC'!$N508)^3</f>
        <v>0</v>
      </c>
      <c r="BB344" s="297">
        <f>BB$81*'7. INPUT O&amp;N UC'!$M508*(1+'7. INPUT O&amp;N UC'!$N508)^3</f>
        <v>0</v>
      </c>
      <c r="BC344" s="297">
        <f>BC$81*'7. INPUT O&amp;N UC'!$M508*(1+'7. INPUT O&amp;N UC'!$N508)^3</f>
        <v>0</v>
      </c>
      <c r="BD344" s="297">
        <f>BD$81*'7. INPUT O&amp;N UC'!$M508*(1+'7. INPUT O&amp;N UC'!$N508)^3</f>
        <v>0</v>
      </c>
      <c r="BE344" s="297">
        <f>BE$81*'7. INPUT O&amp;N UC'!$M508*(1+'7. INPUT O&amp;N UC'!$N508)^3</f>
        <v>0</v>
      </c>
      <c r="BF344" s="297">
        <f>BF$81*'7. INPUT O&amp;N UC'!$M508*(1+'7. INPUT O&amp;N UC'!$N508)^3</f>
        <v>0</v>
      </c>
      <c r="BG344" s="297">
        <f>BG$81*'7. INPUT O&amp;N UC'!$M508*(1+'7. INPUT O&amp;N UC'!$N508)^3</f>
        <v>0</v>
      </c>
      <c r="BH344" s="297">
        <f>BH$81*'7. INPUT O&amp;N UC'!$M508*(1+'7. INPUT O&amp;N UC'!$N508)^4</f>
        <v>0</v>
      </c>
      <c r="BI344" s="297">
        <f>BI$81*'7. INPUT O&amp;N UC'!$M508*(1+'7. INPUT O&amp;N UC'!$N508)^4</f>
        <v>0</v>
      </c>
      <c r="BJ344" s="297">
        <f>BJ$81*'7. INPUT O&amp;N UC'!$M508*(1+'7. INPUT O&amp;N UC'!$N508)^4</f>
        <v>0</v>
      </c>
      <c r="BK344" s="297">
        <f>BK$81*'7. INPUT O&amp;N UC'!$M508*(1+'7. INPUT O&amp;N UC'!$N508)^4</f>
        <v>0</v>
      </c>
      <c r="BL344" s="297">
        <f>BL$81*'7. INPUT O&amp;N UC'!$M508*(1+'7. INPUT O&amp;N UC'!$N508)^4</f>
        <v>0</v>
      </c>
      <c r="BM344" s="297">
        <f>BM$81*'7. INPUT O&amp;N UC'!$M508*(1+'7. INPUT O&amp;N UC'!$N508)^4</f>
        <v>0</v>
      </c>
      <c r="BN344" s="297">
        <f>BN$81*'7. INPUT O&amp;N UC'!$M508*(1+'7. INPUT O&amp;N UC'!$N508)^4</f>
        <v>0</v>
      </c>
      <c r="BO344" s="297">
        <f>BO$81*'7. INPUT O&amp;N UC'!$M508*(1+'7. INPUT O&amp;N UC'!$N508)^4</f>
        <v>0</v>
      </c>
      <c r="BP344" s="297">
        <f>BP$81*'7. INPUT O&amp;N UC'!$M508*(1+'7. INPUT O&amp;N UC'!$N508)^4</f>
        <v>0</v>
      </c>
      <c r="BQ344" s="297">
        <f>BQ$81*'7. INPUT O&amp;N UC'!$M508*(1+'7. INPUT O&amp;N UC'!$N508)^4</f>
        <v>0</v>
      </c>
      <c r="BR344" s="297">
        <f>BR$81*'7. INPUT O&amp;N UC'!$M508*(1+'7. INPUT O&amp;N UC'!$N508)^4</f>
        <v>0</v>
      </c>
      <c r="BS344" s="297">
        <f>BS$81*'7. INPUT O&amp;N UC'!$M508*(1+'7. INPUT O&amp;N UC'!$N508)^4</f>
        <v>0</v>
      </c>
    </row>
    <row r="345" spans="2:73" s="201" customFormat="1" outlineLevel="2">
      <c r="B345" s="367" t="str">
        <f t="shared" si="283"/>
        <v>O&amp;N UC-7.7-Item #8</v>
      </c>
      <c r="C345" s="367">
        <f t="shared" si="283"/>
        <v>0</v>
      </c>
      <c r="D345"/>
      <c r="E345" s="297">
        <f t="shared" si="257"/>
        <v>0</v>
      </c>
      <c r="F345" s="297">
        <f t="shared" si="258"/>
        <v>0</v>
      </c>
      <c r="G345" s="297">
        <f t="shared" si="259"/>
        <v>0</v>
      </c>
      <c r="H345" s="297">
        <f t="shared" si="260"/>
        <v>0</v>
      </c>
      <c r="I345" s="297">
        <f t="shared" si="261"/>
        <v>0</v>
      </c>
      <c r="J345" s="297">
        <f t="shared" si="262"/>
        <v>0</v>
      </c>
      <c r="K345"/>
      <c r="L345" s="297">
        <f>L$81*'7. INPUT O&amp;N UC'!$M509</f>
        <v>0</v>
      </c>
      <c r="M345" s="297">
        <f>M$81*'7. INPUT O&amp;N UC'!$M509</f>
        <v>0</v>
      </c>
      <c r="N345" s="297">
        <f>N$81*'7. INPUT O&amp;N UC'!$M509</f>
        <v>0</v>
      </c>
      <c r="O345" s="297">
        <f>O$81*'7. INPUT O&amp;N UC'!$M509</f>
        <v>0</v>
      </c>
      <c r="P345" s="297">
        <f>P$81*'7. INPUT O&amp;N UC'!$M509</f>
        <v>0</v>
      </c>
      <c r="Q345" s="297">
        <f>Q$81*'7. INPUT O&amp;N UC'!$M509</f>
        <v>0</v>
      </c>
      <c r="R345" s="297">
        <f>R$81*'7. INPUT O&amp;N UC'!$M509</f>
        <v>0</v>
      </c>
      <c r="S345" s="297">
        <f>S$81*'7. INPUT O&amp;N UC'!$M509</f>
        <v>0</v>
      </c>
      <c r="T345" s="297">
        <f>T$81*'7. INPUT O&amp;N UC'!$M509</f>
        <v>0</v>
      </c>
      <c r="U345" s="297">
        <f>U$81*'7. INPUT O&amp;N UC'!$M509</f>
        <v>0</v>
      </c>
      <c r="V345" s="297">
        <f>V$81*'7. INPUT O&amp;N UC'!$M509</f>
        <v>0</v>
      </c>
      <c r="W345" s="297">
        <f>W$81*'7. INPUT O&amp;N UC'!$M509</f>
        <v>0</v>
      </c>
      <c r="X345" s="297">
        <f>X$81*'7. INPUT O&amp;N UC'!$M509*(1+'7. INPUT O&amp;N UC'!$N509)</f>
        <v>0</v>
      </c>
      <c r="Y345" s="297">
        <f>Y$81*'7. INPUT O&amp;N UC'!$M509*(1+'7. INPUT O&amp;N UC'!$N509)</f>
        <v>0</v>
      </c>
      <c r="Z345" s="297">
        <f>Z$81*'7. INPUT O&amp;N UC'!$M509*(1+'7. INPUT O&amp;N UC'!$N509)</f>
        <v>0</v>
      </c>
      <c r="AA345" s="297">
        <f>AA$81*'7. INPUT O&amp;N UC'!$M509*(1+'7. INPUT O&amp;N UC'!$N509)</f>
        <v>0</v>
      </c>
      <c r="AB345" s="297">
        <f>AB$81*'7. INPUT O&amp;N UC'!$M509*(1+'7. INPUT O&amp;N UC'!$N509)</f>
        <v>0</v>
      </c>
      <c r="AC345" s="297">
        <f>AC$81*'7. INPUT O&amp;N UC'!$M509*(1+'7. INPUT O&amp;N UC'!$N509)</f>
        <v>0</v>
      </c>
      <c r="AD345" s="297">
        <f>AD$81*'7. INPUT O&amp;N UC'!$M509*(1+'7. INPUT O&amp;N UC'!$N509)</f>
        <v>0</v>
      </c>
      <c r="AE345" s="297">
        <f>AE$81*'7. INPUT O&amp;N UC'!$M509*(1+'7. INPUT O&amp;N UC'!$N509)</f>
        <v>0</v>
      </c>
      <c r="AF345" s="297">
        <f>AF$81*'7. INPUT O&amp;N UC'!$M509*(1+'7. INPUT O&amp;N UC'!$N509)</f>
        <v>0</v>
      </c>
      <c r="AG345" s="297">
        <f>AG$81*'7. INPUT O&amp;N UC'!$M509*(1+'7. INPUT O&amp;N UC'!$N509)</f>
        <v>0</v>
      </c>
      <c r="AH345" s="297">
        <f>AH$81*'7. INPUT O&amp;N UC'!$M509*(1+'7. INPUT O&amp;N UC'!$N509)</f>
        <v>0</v>
      </c>
      <c r="AI345" s="297">
        <f>AI$81*'7. INPUT O&amp;N UC'!$M509*(1+'7. INPUT O&amp;N UC'!$N509)</f>
        <v>0</v>
      </c>
      <c r="AJ345" s="297">
        <f>AJ$81*'7. INPUT O&amp;N UC'!$M509*(1+'7. INPUT O&amp;N UC'!$N509)^2</f>
        <v>0</v>
      </c>
      <c r="AK345" s="297">
        <f>AK$81*'7. INPUT O&amp;N UC'!$M509*(1+'7. INPUT O&amp;N UC'!$N509)^2</f>
        <v>0</v>
      </c>
      <c r="AL345" s="297">
        <f>AL$81*'7. INPUT O&amp;N UC'!$M509*(1+'7. INPUT O&amp;N UC'!$N509)^2</f>
        <v>0</v>
      </c>
      <c r="AM345" s="297">
        <f>AM$81*'7. INPUT O&amp;N UC'!$M509*(1+'7. INPUT O&amp;N UC'!$N509)^2</f>
        <v>0</v>
      </c>
      <c r="AN345" s="297">
        <f>AN$81*'7. INPUT O&amp;N UC'!$M509*(1+'7. INPUT O&amp;N UC'!$N509)^2</f>
        <v>0</v>
      </c>
      <c r="AO345" s="297">
        <f>AO$81*'7. INPUT O&amp;N UC'!$M509*(1+'7. INPUT O&amp;N UC'!$N509)^2</f>
        <v>0</v>
      </c>
      <c r="AP345" s="297">
        <f>AP$81*'7. INPUT O&amp;N UC'!$M509*(1+'7. INPUT O&amp;N UC'!$N509)^2</f>
        <v>0</v>
      </c>
      <c r="AQ345" s="297">
        <f>AQ$81*'7. INPUT O&amp;N UC'!$M509*(1+'7. INPUT O&amp;N UC'!$N509)^2</f>
        <v>0</v>
      </c>
      <c r="AR345" s="297">
        <f>AR$81*'7. INPUT O&amp;N UC'!$M509*(1+'7. INPUT O&amp;N UC'!$N509)^2</f>
        <v>0</v>
      </c>
      <c r="AS345" s="297">
        <f>AS$81*'7. INPUT O&amp;N UC'!$M509*(1+'7. INPUT O&amp;N UC'!$N509)^2</f>
        <v>0</v>
      </c>
      <c r="AT345" s="297">
        <f>AT$81*'7. INPUT O&amp;N UC'!$M509*(1+'7. INPUT O&amp;N UC'!$N509)^2</f>
        <v>0</v>
      </c>
      <c r="AU345" s="297">
        <f>AU$81*'7. INPUT O&amp;N UC'!$M509*(1+'7. INPUT O&amp;N UC'!$N509)^2</f>
        <v>0</v>
      </c>
      <c r="AV345" s="297">
        <f>AV$81*'7. INPUT O&amp;N UC'!$M509*(1+'7. INPUT O&amp;N UC'!$N509)^3</f>
        <v>0</v>
      </c>
      <c r="AW345" s="297">
        <f>AW$81*'7. INPUT O&amp;N UC'!$M509*(1+'7. INPUT O&amp;N UC'!$N509)^3</f>
        <v>0</v>
      </c>
      <c r="AX345" s="297">
        <f>AX$81*'7. INPUT O&amp;N UC'!$M509*(1+'7. INPUT O&amp;N UC'!$N509)^3</f>
        <v>0</v>
      </c>
      <c r="AY345" s="297">
        <f>AY$81*'7. INPUT O&amp;N UC'!$M509*(1+'7. INPUT O&amp;N UC'!$N509)^3</f>
        <v>0</v>
      </c>
      <c r="AZ345" s="297">
        <f>AZ$81*'7. INPUT O&amp;N UC'!$M509*(1+'7. INPUT O&amp;N UC'!$N509)^3</f>
        <v>0</v>
      </c>
      <c r="BA345" s="297">
        <f>BA$81*'7. INPUT O&amp;N UC'!$M509*(1+'7. INPUT O&amp;N UC'!$N509)^3</f>
        <v>0</v>
      </c>
      <c r="BB345" s="297">
        <f>BB$81*'7. INPUT O&amp;N UC'!$M509*(1+'7. INPUT O&amp;N UC'!$N509)^3</f>
        <v>0</v>
      </c>
      <c r="BC345" s="297">
        <f>BC$81*'7. INPUT O&amp;N UC'!$M509*(1+'7. INPUT O&amp;N UC'!$N509)^3</f>
        <v>0</v>
      </c>
      <c r="BD345" s="297">
        <f>BD$81*'7. INPUT O&amp;N UC'!$M509*(1+'7. INPUT O&amp;N UC'!$N509)^3</f>
        <v>0</v>
      </c>
      <c r="BE345" s="297">
        <f>BE$81*'7. INPUT O&amp;N UC'!$M509*(1+'7. INPUT O&amp;N UC'!$N509)^3</f>
        <v>0</v>
      </c>
      <c r="BF345" s="297">
        <f>BF$81*'7. INPUT O&amp;N UC'!$M509*(1+'7. INPUT O&amp;N UC'!$N509)^3</f>
        <v>0</v>
      </c>
      <c r="BG345" s="297">
        <f>BG$81*'7. INPUT O&amp;N UC'!$M509*(1+'7. INPUT O&amp;N UC'!$N509)^3</f>
        <v>0</v>
      </c>
      <c r="BH345" s="297">
        <f>BH$81*'7. INPUT O&amp;N UC'!$M509*(1+'7. INPUT O&amp;N UC'!$N509)^4</f>
        <v>0</v>
      </c>
      <c r="BI345" s="297">
        <f>BI$81*'7. INPUT O&amp;N UC'!$M509*(1+'7. INPUT O&amp;N UC'!$N509)^4</f>
        <v>0</v>
      </c>
      <c r="BJ345" s="297">
        <f>BJ$81*'7. INPUT O&amp;N UC'!$M509*(1+'7. INPUT O&amp;N UC'!$N509)^4</f>
        <v>0</v>
      </c>
      <c r="BK345" s="297">
        <f>BK$81*'7. INPUT O&amp;N UC'!$M509*(1+'7. INPUT O&amp;N UC'!$N509)^4</f>
        <v>0</v>
      </c>
      <c r="BL345" s="297">
        <f>BL$81*'7. INPUT O&amp;N UC'!$M509*(1+'7. INPUT O&amp;N UC'!$N509)^4</f>
        <v>0</v>
      </c>
      <c r="BM345" s="297">
        <f>BM$81*'7. INPUT O&amp;N UC'!$M509*(1+'7. INPUT O&amp;N UC'!$N509)^4</f>
        <v>0</v>
      </c>
      <c r="BN345" s="297">
        <f>BN$81*'7. INPUT O&amp;N UC'!$M509*(1+'7. INPUT O&amp;N UC'!$N509)^4</f>
        <v>0</v>
      </c>
      <c r="BO345" s="297">
        <f>BO$81*'7. INPUT O&amp;N UC'!$M509*(1+'7. INPUT O&amp;N UC'!$N509)^4</f>
        <v>0</v>
      </c>
      <c r="BP345" s="297">
        <f>BP$81*'7. INPUT O&amp;N UC'!$M509*(1+'7. INPUT O&amp;N UC'!$N509)^4</f>
        <v>0</v>
      </c>
      <c r="BQ345" s="297">
        <f>BQ$81*'7. INPUT O&amp;N UC'!$M509*(1+'7. INPUT O&amp;N UC'!$N509)^4</f>
        <v>0</v>
      </c>
      <c r="BR345" s="297">
        <f>BR$81*'7. INPUT O&amp;N UC'!$M509*(1+'7. INPUT O&amp;N UC'!$N509)^4</f>
        <v>0</v>
      </c>
      <c r="BS345" s="297">
        <f>BS$81*'7. INPUT O&amp;N UC'!$M509*(1+'7. INPUT O&amp;N UC'!$N509)^4</f>
        <v>0</v>
      </c>
    </row>
    <row r="346" spans="2:73" s="201" customFormat="1" outlineLevel="2">
      <c r="B346" s="367" t="str">
        <f t="shared" si="283"/>
        <v>O&amp;N UC-7.7-Item #9</v>
      </c>
      <c r="C346" s="367">
        <f t="shared" si="283"/>
        <v>0</v>
      </c>
      <c r="D346"/>
      <c r="E346" s="297">
        <f t="shared" si="257"/>
        <v>0</v>
      </c>
      <c r="F346" s="297">
        <f t="shared" si="258"/>
        <v>0</v>
      </c>
      <c r="G346" s="297">
        <f t="shared" si="259"/>
        <v>0</v>
      </c>
      <c r="H346" s="297">
        <f t="shared" si="260"/>
        <v>0</v>
      </c>
      <c r="I346" s="297">
        <f t="shared" si="261"/>
        <v>0</v>
      </c>
      <c r="J346" s="297">
        <f t="shared" si="262"/>
        <v>0</v>
      </c>
      <c r="K346"/>
      <c r="L346" s="297">
        <f>L$81*'7. INPUT O&amp;N UC'!$M510</f>
        <v>0</v>
      </c>
      <c r="M346" s="297">
        <f>M$81*'7. INPUT O&amp;N UC'!$M510</f>
        <v>0</v>
      </c>
      <c r="N346" s="297">
        <f>N$81*'7. INPUT O&amp;N UC'!$M510</f>
        <v>0</v>
      </c>
      <c r="O346" s="297">
        <f>O$81*'7. INPUT O&amp;N UC'!$M510</f>
        <v>0</v>
      </c>
      <c r="P346" s="297">
        <f>P$81*'7. INPUT O&amp;N UC'!$M510</f>
        <v>0</v>
      </c>
      <c r="Q346" s="297">
        <f>Q$81*'7. INPUT O&amp;N UC'!$M510</f>
        <v>0</v>
      </c>
      <c r="R346" s="297">
        <f>R$81*'7. INPUT O&amp;N UC'!$M510</f>
        <v>0</v>
      </c>
      <c r="S346" s="297">
        <f>S$81*'7. INPUT O&amp;N UC'!$M510</f>
        <v>0</v>
      </c>
      <c r="T346" s="297">
        <f>T$81*'7. INPUT O&amp;N UC'!$M510</f>
        <v>0</v>
      </c>
      <c r="U346" s="297">
        <f>U$81*'7. INPUT O&amp;N UC'!$M510</f>
        <v>0</v>
      </c>
      <c r="V346" s="297">
        <f>V$81*'7. INPUT O&amp;N UC'!$M510</f>
        <v>0</v>
      </c>
      <c r="W346" s="297">
        <f>W$81*'7. INPUT O&amp;N UC'!$M510</f>
        <v>0</v>
      </c>
      <c r="X346" s="297">
        <f>X$81*'7. INPUT O&amp;N UC'!$M510*(1+'7. INPUT O&amp;N UC'!$N510)</f>
        <v>0</v>
      </c>
      <c r="Y346" s="297">
        <f>Y$81*'7. INPUT O&amp;N UC'!$M510*(1+'7. INPUT O&amp;N UC'!$N510)</f>
        <v>0</v>
      </c>
      <c r="Z346" s="297">
        <f>Z$81*'7. INPUT O&amp;N UC'!$M510*(1+'7. INPUT O&amp;N UC'!$N510)</f>
        <v>0</v>
      </c>
      <c r="AA346" s="297">
        <f>AA$81*'7. INPUT O&amp;N UC'!$M510*(1+'7. INPUT O&amp;N UC'!$N510)</f>
        <v>0</v>
      </c>
      <c r="AB346" s="297">
        <f>AB$81*'7. INPUT O&amp;N UC'!$M510*(1+'7. INPUT O&amp;N UC'!$N510)</f>
        <v>0</v>
      </c>
      <c r="AC346" s="297">
        <f>AC$81*'7. INPUT O&amp;N UC'!$M510*(1+'7. INPUT O&amp;N UC'!$N510)</f>
        <v>0</v>
      </c>
      <c r="AD346" s="297">
        <f>AD$81*'7. INPUT O&amp;N UC'!$M510*(1+'7. INPUT O&amp;N UC'!$N510)</f>
        <v>0</v>
      </c>
      <c r="AE346" s="297">
        <f>AE$81*'7. INPUT O&amp;N UC'!$M510*(1+'7. INPUT O&amp;N UC'!$N510)</f>
        <v>0</v>
      </c>
      <c r="AF346" s="297">
        <f>AF$81*'7. INPUT O&amp;N UC'!$M510*(1+'7. INPUT O&amp;N UC'!$N510)</f>
        <v>0</v>
      </c>
      <c r="AG346" s="297">
        <f>AG$81*'7. INPUT O&amp;N UC'!$M510*(1+'7. INPUT O&amp;N UC'!$N510)</f>
        <v>0</v>
      </c>
      <c r="AH346" s="297">
        <f>AH$81*'7. INPUT O&amp;N UC'!$M510*(1+'7. INPUT O&amp;N UC'!$N510)</f>
        <v>0</v>
      </c>
      <c r="AI346" s="297">
        <f>AI$81*'7. INPUT O&amp;N UC'!$M510*(1+'7. INPUT O&amp;N UC'!$N510)</f>
        <v>0</v>
      </c>
      <c r="AJ346" s="297">
        <f>AJ$81*'7. INPUT O&amp;N UC'!$M510*(1+'7. INPUT O&amp;N UC'!$N510)^2</f>
        <v>0</v>
      </c>
      <c r="AK346" s="297">
        <f>AK$81*'7. INPUT O&amp;N UC'!$M510*(1+'7. INPUT O&amp;N UC'!$N510)^2</f>
        <v>0</v>
      </c>
      <c r="AL346" s="297">
        <f>AL$81*'7. INPUT O&amp;N UC'!$M510*(1+'7. INPUT O&amp;N UC'!$N510)^2</f>
        <v>0</v>
      </c>
      <c r="AM346" s="297">
        <f>AM$81*'7. INPUT O&amp;N UC'!$M510*(1+'7. INPUT O&amp;N UC'!$N510)^2</f>
        <v>0</v>
      </c>
      <c r="AN346" s="297">
        <f>AN$81*'7. INPUT O&amp;N UC'!$M510*(1+'7. INPUT O&amp;N UC'!$N510)^2</f>
        <v>0</v>
      </c>
      <c r="AO346" s="297">
        <f>AO$81*'7. INPUT O&amp;N UC'!$M510*(1+'7. INPUT O&amp;N UC'!$N510)^2</f>
        <v>0</v>
      </c>
      <c r="AP346" s="297">
        <f>AP$81*'7. INPUT O&amp;N UC'!$M510*(1+'7. INPUT O&amp;N UC'!$N510)^2</f>
        <v>0</v>
      </c>
      <c r="AQ346" s="297">
        <f>AQ$81*'7. INPUT O&amp;N UC'!$M510*(1+'7. INPUT O&amp;N UC'!$N510)^2</f>
        <v>0</v>
      </c>
      <c r="AR346" s="297">
        <f>AR$81*'7. INPUT O&amp;N UC'!$M510*(1+'7. INPUT O&amp;N UC'!$N510)^2</f>
        <v>0</v>
      </c>
      <c r="AS346" s="297">
        <f>AS$81*'7. INPUT O&amp;N UC'!$M510*(1+'7. INPUT O&amp;N UC'!$N510)^2</f>
        <v>0</v>
      </c>
      <c r="AT346" s="297">
        <f>AT$81*'7. INPUT O&amp;N UC'!$M510*(1+'7. INPUT O&amp;N UC'!$N510)^2</f>
        <v>0</v>
      </c>
      <c r="AU346" s="297">
        <f>AU$81*'7. INPUT O&amp;N UC'!$M510*(1+'7. INPUT O&amp;N UC'!$N510)^2</f>
        <v>0</v>
      </c>
      <c r="AV346" s="297">
        <f>AV$81*'7. INPUT O&amp;N UC'!$M510*(1+'7. INPUT O&amp;N UC'!$N510)^3</f>
        <v>0</v>
      </c>
      <c r="AW346" s="297">
        <f>AW$81*'7. INPUT O&amp;N UC'!$M510*(1+'7. INPUT O&amp;N UC'!$N510)^3</f>
        <v>0</v>
      </c>
      <c r="AX346" s="297">
        <f>AX$81*'7. INPUT O&amp;N UC'!$M510*(1+'7. INPUT O&amp;N UC'!$N510)^3</f>
        <v>0</v>
      </c>
      <c r="AY346" s="297">
        <f>AY$81*'7. INPUT O&amp;N UC'!$M510*(1+'7. INPUT O&amp;N UC'!$N510)^3</f>
        <v>0</v>
      </c>
      <c r="AZ346" s="297">
        <f>AZ$81*'7. INPUT O&amp;N UC'!$M510*(1+'7. INPUT O&amp;N UC'!$N510)^3</f>
        <v>0</v>
      </c>
      <c r="BA346" s="297">
        <f>BA$81*'7. INPUT O&amp;N UC'!$M510*(1+'7. INPUT O&amp;N UC'!$N510)^3</f>
        <v>0</v>
      </c>
      <c r="BB346" s="297">
        <f>BB$81*'7. INPUT O&amp;N UC'!$M510*(1+'7. INPUT O&amp;N UC'!$N510)^3</f>
        <v>0</v>
      </c>
      <c r="BC346" s="297">
        <f>BC$81*'7. INPUT O&amp;N UC'!$M510*(1+'7. INPUT O&amp;N UC'!$N510)^3</f>
        <v>0</v>
      </c>
      <c r="BD346" s="297">
        <f>BD$81*'7. INPUT O&amp;N UC'!$M510*(1+'7. INPUT O&amp;N UC'!$N510)^3</f>
        <v>0</v>
      </c>
      <c r="BE346" s="297">
        <f>BE$81*'7. INPUT O&amp;N UC'!$M510*(1+'7. INPUT O&amp;N UC'!$N510)^3</f>
        <v>0</v>
      </c>
      <c r="BF346" s="297">
        <f>BF$81*'7. INPUT O&amp;N UC'!$M510*(1+'7. INPUT O&amp;N UC'!$N510)^3</f>
        <v>0</v>
      </c>
      <c r="BG346" s="297">
        <f>BG$81*'7. INPUT O&amp;N UC'!$M510*(1+'7. INPUT O&amp;N UC'!$N510)^3</f>
        <v>0</v>
      </c>
      <c r="BH346" s="297">
        <f>BH$81*'7. INPUT O&amp;N UC'!$M510*(1+'7. INPUT O&amp;N UC'!$N510)^4</f>
        <v>0</v>
      </c>
      <c r="BI346" s="297">
        <f>BI$81*'7. INPUT O&amp;N UC'!$M510*(1+'7. INPUT O&amp;N UC'!$N510)^4</f>
        <v>0</v>
      </c>
      <c r="BJ346" s="297">
        <f>BJ$81*'7. INPUT O&amp;N UC'!$M510*(1+'7. INPUT O&amp;N UC'!$N510)^4</f>
        <v>0</v>
      </c>
      <c r="BK346" s="297">
        <f>BK$81*'7. INPUT O&amp;N UC'!$M510*(1+'7. INPUT O&amp;N UC'!$N510)^4</f>
        <v>0</v>
      </c>
      <c r="BL346" s="297">
        <f>BL$81*'7. INPUT O&amp;N UC'!$M510*(1+'7. INPUT O&amp;N UC'!$N510)^4</f>
        <v>0</v>
      </c>
      <c r="BM346" s="297">
        <f>BM$81*'7. INPUT O&amp;N UC'!$M510*(1+'7. INPUT O&amp;N UC'!$N510)^4</f>
        <v>0</v>
      </c>
      <c r="BN346" s="297">
        <f>BN$81*'7. INPUT O&amp;N UC'!$M510*(1+'7. INPUT O&amp;N UC'!$N510)^4</f>
        <v>0</v>
      </c>
      <c r="BO346" s="297">
        <f>BO$81*'7. INPUT O&amp;N UC'!$M510*(1+'7. INPUT O&amp;N UC'!$N510)^4</f>
        <v>0</v>
      </c>
      <c r="BP346" s="297">
        <f>BP$81*'7. INPUT O&amp;N UC'!$M510*(1+'7. INPUT O&amp;N UC'!$N510)^4</f>
        <v>0</v>
      </c>
      <c r="BQ346" s="297">
        <f>BQ$81*'7. INPUT O&amp;N UC'!$M510*(1+'7. INPUT O&amp;N UC'!$N510)^4</f>
        <v>0</v>
      </c>
      <c r="BR346" s="297">
        <f>BR$81*'7. INPUT O&amp;N UC'!$M510*(1+'7. INPUT O&amp;N UC'!$N510)^4</f>
        <v>0</v>
      </c>
      <c r="BS346" s="297">
        <f>BS$81*'7. INPUT O&amp;N UC'!$M510*(1+'7. INPUT O&amp;N UC'!$N510)^4</f>
        <v>0</v>
      </c>
    </row>
    <row r="347" spans="2:73" s="201" customFormat="1" outlineLevel="2">
      <c r="B347" s="369" t="str">
        <f t="shared" si="283"/>
        <v>O&amp;N UC-7.7-Item #10</v>
      </c>
      <c r="C347" s="367">
        <f t="shared" si="283"/>
        <v>0</v>
      </c>
      <c r="D347"/>
      <c r="E347" s="298">
        <f t="shared" si="257"/>
        <v>0</v>
      </c>
      <c r="F347" s="298">
        <f t="shared" si="258"/>
        <v>0</v>
      </c>
      <c r="G347" s="298">
        <f t="shared" si="259"/>
        <v>0</v>
      </c>
      <c r="H347" s="298">
        <f t="shared" si="260"/>
        <v>0</v>
      </c>
      <c r="I347" s="298">
        <f t="shared" si="261"/>
        <v>0</v>
      </c>
      <c r="J347" s="298">
        <f t="shared" si="262"/>
        <v>0</v>
      </c>
      <c r="K347"/>
      <c r="L347" s="298">
        <f>L$81*'7. INPUT O&amp;N UC'!$M511</f>
        <v>0</v>
      </c>
      <c r="M347" s="298">
        <f>M$81*'7. INPUT O&amp;N UC'!$M511</f>
        <v>0</v>
      </c>
      <c r="N347" s="298">
        <f>N$81*'7. INPUT O&amp;N UC'!$M511</f>
        <v>0</v>
      </c>
      <c r="O347" s="298">
        <f>O$81*'7. INPUT O&amp;N UC'!$M511</f>
        <v>0</v>
      </c>
      <c r="P347" s="298">
        <f>P$81*'7. INPUT O&amp;N UC'!$M511</f>
        <v>0</v>
      </c>
      <c r="Q347" s="298">
        <f>Q$81*'7. INPUT O&amp;N UC'!$M511</f>
        <v>0</v>
      </c>
      <c r="R347" s="298">
        <f>R$81*'7. INPUT O&amp;N UC'!$M511</f>
        <v>0</v>
      </c>
      <c r="S347" s="298">
        <f>S$81*'7. INPUT O&amp;N UC'!$M511</f>
        <v>0</v>
      </c>
      <c r="T347" s="298">
        <f>T$81*'7. INPUT O&amp;N UC'!$M511</f>
        <v>0</v>
      </c>
      <c r="U347" s="298">
        <f>U$81*'7. INPUT O&amp;N UC'!$M511</f>
        <v>0</v>
      </c>
      <c r="V347" s="298">
        <f>V$81*'7. INPUT O&amp;N UC'!$M511</f>
        <v>0</v>
      </c>
      <c r="W347" s="298">
        <f>W$81*'7. INPUT O&amp;N UC'!$M511</f>
        <v>0</v>
      </c>
      <c r="X347" s="298">
        <f>X$81*'7. INPUT O&amp;N UC'!$M511*(1+'7. INPUT O&amp;N UC'!$N511)</f>
        <v>0</v>
      </c>
      <c r="Y347" s="298">
        <f>Y$81*'7. INPUT O&amp;N UC'!$M511*(1+'7. INPUT O&amp;N UC'!$N511)</f>
        <v>0</v>
      </c>
      <c r="Z347" s="298">
        <f>Z$81*'7. INPUT O&amp;N UC'!$M511*(1+'7. INPUT O&amp;N UC'!$N511)</f>
        <v>0</v>
      </c>
      <c r="AA347" s="298">
        <f>AA$81*'7. INPUT O&amp;N UC'!$M511*(1+'7. INPUT O&amp;N UC'!$N511)</f>
        <v>0</v>
      </c>
      <c r="AB347" s="298">
        <f>AB$81*'7. INPUT O&amp;N UC'!$M511*(1+'7. INPUT O&amp;N UC'!$N511)</f>
        <v>0</v>
      </c>
      <c r="AC347" s="298">
        <f>AC$81*'7. INPUT O&amp;N UC'!$M511*(1+'7. INPUT O&amp;N UC'!$N511)</f>
        <v>0</v>
      </c>
      <c r="AD347" s="298">
        <f>AD$81*'7. INPUT O&amp;N UC'!$M511*(1+'7. INPUT O&amp;N UC'!$N511)</f>
        <v>0</v>
      </c>
      <c r="AE347" s="298">
        <f>AE$81*'7. INPUT O&amp;N UC'!$M511*(1+'7. INPUT O&amp;N UC'!$N511)</f>
        <v>0</v>
      </c>
      <c r="AF347" s="298">
        <f>AF$81*'7. INPUT O&amp;N UC'!$M511*(1+'7. INPUT O&amp;N UC'!$N511)</f>
        <v>0</v>
      </c>
      <c r="AG347" s="298">
        <f>AG$81*'7. INPUT O&amp;N UC'!$M511*(1+'7. INPUT O&amp;N UC'!$N511)</f>
        <v>0</v>
      </c>
      <c r="AH347" s="298">
        <f>AH$81*'7. INPUT O&amp;N UC'!$M511*(1+'7. INPUT O&amp;N UC'!$N511)</f>
        <v>0</v>
      </c>
      <c r="AI347" s="298">
        <f>AI$81*'7. INPUT O&amp;N UC'!$M511*(1+'7. INPUT O&amp;N UC'!$N511)</f>
        <v>0</v>
      </c>
      <c r="AJ347" s="298">
        <f>AJ$81*'7. INPUT O&amp;N UC'!$M511*(1+'7. INPUT O&amp;N UC'!$N511)^2</f>
        <v>0</v>
      </c>
      <c r="AK347" s="298">
        <f>AK$81*'7. INPUT O&amp;N UC'!$M511*(1+'7. INPUT O&amp;N UC'!$N511)^2</f>
        <v>0</v>
      </c>
      <c r="AL347" s="298">
        <f>AL$81*'7. INPUT O&amp;N UC'!$M511*(1+'7. INPUT O&amp;N UC'!$N511)^2</f>
        <v>0</v>
      </c>
      <c r="AM347" s="298">
        <f>AM$81*'7. INPUT O&amp;N UC'!$M511*(1+'7. INPUT O&amp;N UC'!$N511)^2</f>
        <v>0</v>
      </c>
      <c r="AN347" s="298">
        <f>AN$81*'7. INPUT O&amp;N UC'!$M511*(1+'7. INPUT O&amp;N UC'!$N511)^2</f>
        <v>0</v>
      </c>
      <c r="AO347" s="298">
        <f>AO$81*'7. INPUT O&amp;N UC'!$M511*(1+'7. INPUT O&amp;N UC'!$N511)^2</f>
        <v>0</v>
      </c>
      <c r="AP347" s="298">
        <f>AP$81*'7. INPUT O&amp;N UC'!$M511*(1+'7. INPUT O&amp;N UC'!$N511)^2</f>
        <v>0</v>
      </c>
      <c r="AQ347" s="298">
        <f>AQ$81*'7. INPUT O&amp;N UC'!$M511*(1+'7. INPUT O&amp;N UC'!$N511)^2</f>
        <v>0</v>
      </c>
      <c r="AR347" s="298">
        <f>AR$81*'7. INPUT O&amp;N UC'!$M511*(1+'7. INPUT O&amp;N UC'!$N511)^2</f>
        <v>0</v>
      </c>
      <c r="AS347" s="298">
        <f>AS$81*'7. INPUT O&amp;N UC'!$M511*(1+'7. INPUT O&amp;N UC'!$N511)^2</f>
        <v>0</v>
      </c>
      <c r="AT347" s="298">
        <f>AT$81*'7. INPUT O&amp;N UC'!$M511*(1+'7. INPUT O&amp;N UC'!$N511)^2</f>
        <v>0</v>
      </c>
      <c r="AU347" s="298">
        <f>AU$81*'7. INPUT O&amp;N UC'!$M511*(1+'7. INPUT O&amp;N UC'!$N511)^2</f>
        <v>0</v>
      </c>
      <c r="AV347" s="298">
        <f>AV$81*'7. INPUT O&amp;N UC'!$M511*(1+'7. INPUT O&amp;N UC'!$N511)^3</f>
        <v>0</v>
      </c>
      <c r="AW347" s="298">
        <f>AW$81*'7. INPUT O&amp;N UC'!$M511*(1+'7. INPUT O&amp;N UC'!$N511)^3</f>
        <v>0</v>
      </c>
      <c r="AX347" s="298">
        <f>AX$81*'7. INPUT O&amp;N UC'!$M511*(1+'7. INPUT O&amp;N UC'!$N511)^3</f>
        <v>0</v>
      </c>
      <c r="AY347" s="298">
        <f>AY$81*'7. INPUT O&amp;N UC'!$M511*(1+'7. INPUT O&amp;N UC'!$N511)^3</f>
        <v>0</v>
      </c>
      <c r="AZ347" s="298">
        <f>AZ$81*'7. INPUT O&amp;N UC'!$M511*(1+'7. INPUT O&amp;N UC'!$N511)^3</f>
        <v>0</v>
      </c>
      <c r="BA347" s="298">
        <f>BA$81*'7. INPUT O&amp;N UC'!$M511*(1+'7. INPUT O&amp;N UC'!$N511)^3</f>
        <v>0</v>
      </c>
      <c r="BB347" s="298">
        <f>BB$81*'7. INPUT O&amp;N UC'!$M511*(1+'7. INPUT O&amp;N UC'!$N511)^3</f>
        <v>0</v>
      </c>
      <c r="BC347" s="298">
        <f>BC$81*'7. INPUT O&amp;N UC'!$M511*(1+'7. INPUT O&amp;N UC'!$N511)^3</f>
        <v>0</v>
      </c>
      <c r="BD347" s="298">
        <f>BD$81*'7. INPUT O&amp;N UC'!$M511*(1+'7. INPUT O&amp;N UC'!$N511)^3</f>
        <v>0</v>
      </c>
      <c r="BE347" s="298">
        <f>BE$81*'7. INPUT O&amp;N UC'!$M511*(1+'7. INPUT O&amp;N UC'!$N511)^3</f>
        <v>0</v>
      </c>
      <c r="BF347" s="298">
        <f>BF$81*'7. INPUT O&amp;N UC'!$M511*(1+'7. INPUT O&amp;N UC'!$N511)^3</f>
        <v>0</v>
      </c>
      <c r="BG347" s="298">
        <f>BG$81*'7. INPUT O&amp;N UC'!$M511*(1+'7. INPUT O&amp;N UC'!$N511)^3</f>
        <v>0</v>
      </c>
      <c r="BH347" s="298">
        <f>BH$81*'7. INPUT O&amp;N UC'!$M511*(1+'7. INPUT O&amp;N UC'!$N511)^4</f>
        <v>0</v>
      </c>
      <c r="BI347" s="298">
        <f>BI$81*'7. INPUT O&amp;N UC'!$M511*(1+'7. INPUT O&amp;N UC'!$N511)^4</f>
        <v>0</v>
      </c>
      <c r="BJ347" s="298">
        <f>BJ$81*'7. INPUT O&amp;N UC'!$M511*(1+'7. INPUT O&amp;N UC'!$N511)^4</f>
        <v>0</v>
      </c>
      <c r="BK347" s="298">
        <f>BK$81*'7. INPUT O&amp;N UC'!$M511*(1+'7. INPUT O&amp;N UC'!$N511)^4</f>
        <v>0</v>
      </c>
      <c r="BL347" s="298">
        <f>BL$81*'7. INPUT O&amp;N UC'!$M511*(1+'7. INPUT O&amp;N UC'!$N511)^4</f>
        <v>0</v>
      </c>
      <c r="BM347" s="298">
        <f>BM$81*'7. INPUT O&amp;N UC'!$M511*(1+'7. INPUT O&amp;N UC'!$N511)^4</f>
        <v>0</v>
      </c>
      <c r="BN347" s="298">
        <f>BN$81*'7. INPUT O&amp;N UC'!$M511*(1+'7. INPUT O&amp;N UC'!$N511)^4</f>
        <v>0</v>
      </c>
      <c r="BO347" s="298">
        <f>BO$81*'7. INPUT O&amp;N UC'!$M511*(1+'7. INPUT O&amp;N UC'!$N511)^4</f>
        <v>0</v>
      </c>
      <c r="BP347" s="298">
        <f>BP$81*'7. INPUT O&amp;N UC'!$M511*(1+'7. INPUT O&amp;N UC'!$N511)^4</f>
        <v>0</v>
      </c>
      <c r="BQ347" s="298">
        <f>BQ$81*'7. INPUT O&amp;N UC'!$M511*(1+'7. INPUT O&amp;N UC'!$N511)^4</f>
        <v>0</v>
      </c>
      <c r="BR347" s="298">
        <f>BR$81*'7. INPUT O&amp;N UC'!$M511*(1+'7. INPUT O&amp;N UC'!$N511)^4</f>
        <v>0</v>
      </c>
      <c r="BS347" s="298">
        <f>BS$81*'7. INPUT O&amp;N UC'!$M511*(1+'7. INPUT O&amp;N UC'!$N511)^4</f>
        <v>0</v>
      </c>
    </row>
    <row r="348" spans="2:73" s="199" customFormat="1" outlineLevel="1">
      <c r="B348" s="352" t="str">
        <f>CONCATENATE(B$325,".3")</f>
        <v>7.7.3</v>
      </c>
      <c r="C348" s="352" t="s">
        <v>254</v>
      </c>
      <c r="D348"/>
      <c r="E348" s="296">
        <f t="shared" si="257"/>
        <v>0</v>
      </c>
      <c r="F348" s="296">
        <f t="shared" si="258"/>
        <v>0</v>
      </c>
      <c r="G348" s="296">
        <f t="shared" si="259"/>
        <v>0</v>
      </c>
      <c r="H348" s="296">
        <f t="shared" si="260"/>
        <v>0</v>
      </c>
      <c r="I348" s="296">
        <f t="shared" si="261"/>
        <v>0</v>
      </c>
      <c r="J348" s="296">
        <f t="shared" si="262"/>
        <v>0</v>
      </c>
      <c r="K348"/>
      <c r="L348" s="296"/>
      <c r="M348" s="296"/>
      <c r="N348" s="296"/>
      <c r="O348" s="296"/>
      <c r="P348" s="296"/>
      <c r="Q348" s="296"/>
      <c r="R348" s="296"/>
      <c r="S348" s="296"/>
      <c r="T348" s="296"/>
      <c r="U348" s="296"/>
      <c r="V348" s="296"/>
      <c r="W348" s="296"/>
      <c r="X348" s="296"/>
      <c r="Y348" s="296"/>
      <c r="Z348" s="296"/>
      <c r="AA348" s="296"/>
      <c r="AB348" s="296"/>
      <c r="AC348" s="296"/>
      <c r="AD348" s="296"/>
      <c r="AE348" s="296"/>
      <c r="AF348" s="296"/>
      <c r="AG348" s="296"/>
      <c r="AH348" s="296"/>
      <c r="AI348" s="296"/>
      <c r="AJ348" s="296"/>
      <c r="AK348" s="296"/>
      <c r="AL348" s="296"/>
      <c r="AM348" s="296"/>
      <c r="AN348" s="296"/>
      <c r="AO348" s="296"/>
      <c r="AP348" s="296"/>
      <c r="AQ348" s="296"/>
      <c r="AR348" s="296"/>
      <c r="AS348" s="296"/>
      <c r="AT348" s="296"/>
      <c r="AU348" s="296"/>
      <c r="AV348" s="296"/>
      <c r="AW348" s="296"/>
      <c r="AX348" s="296"/>
      <c r="AY348" s="296"/>
      <c r="AZ348" s="296"/>
      <c r="BA348" s="296"/>
      <c r="BB348" s="296"/>
      <c r="BC348" s="296"/>
      <c r="BD348" s="296"/>
      <c r="BE348" s="296"/>
      <c r="BF348" s="296"/>
      <c r="BG348" s="296"/>
      <c r="BH348" s="296"/>
      <c r="BI348" s="296"/>
      <c r="BJ348" s="296"/>
      <c r="BK348" s="296"/>
      <c r="BL348" s="296"/>
      <c r="BM348" s="296"/>
      <c r="BN348" s="296"/>
      <c r="BO348" s="296"/>
      <c r="BP348" s="296"/>
      <c r="BQ348" s="296"/>
      <c r="BR348" s="296"/>
      <c r="BS348" s="296"/>
    </row>
    <row r="349" spans="2:73" s="201" customFormat="1" outlineLevel="2">
      <c r="B349" s="367" t="str">
        <f t="shared" ref="B349:B358" si="284">B338</f>
        <v>O&amp;N UC-7.7-Item #1</v>
      </c>
      <c r="C349" s="367" t="str">
        <f t="shared" ref="C349:C358" si="285">C338</f>
        <v>Community cohesion - Increase of community activities held in park assets</v>
      </c>
      <c r="D349"/>
      <c r="E349" s="297">
        <f t="shared" si="257"/>
        <v>1152</v>
      </c>
      <c r="F349" s="297">
        <f t="shared" si="258"/>
        <v>288</v>
      </c>
      <c r="G349" s="297">
        <f t="shared" si="259"/>
        <v>432</v>
      </c>
      <c r="H349" s="297">
        <f t="shared" si="260"/>
        <v>432</v>
      </c>
      <c r="I349" s="297">
        <f t="shared" si="261"/>
        <v>0</v>
      </c>
      <c r="J349" s="297">
        <f t="shared" si="262"/>
        <v>0</v>
      </c>
      <c r="K349"/>
      <c r="L349" s="297">
        <f>L338*(1+'7. INPUT O&amp;N UC'!$P502)</f>
        <v>0</v>
      </c>
      <c r="M349" s="297">
        <f>M338*(1+'7. INPUT O&amp;N UC'!$P502)</f>
        <v>0</v>
      </c>
      <c r="N349" s="297">
        <f>N338*(1+'7. INPUT O&amp;N UC'!$P502)</f>
        <v>0</v>
      </c>
      <c r="O349" s="297">
        <f>O338*(1+'7. INPUT O&amp;N UC'!$P502)</f>
        <v>0</v>
      </c>
      <c r="P349" s="297">
        <f>P338*(1+'7. INPUT O&amp;N UC'!$P502)</f>
        <v>36</v>
      </c>
      <c r="Q349" s="297">
        <f>Q338*(1+'7. INPUT O&amp;N UC'!$P502)</f>
        <v>36</v>
      </c>
      <c r="R349" s="297">
        <f>R338*(1+'7. INPUT O&amp;N UC'!$P502)</f>
        <v>36</v>
      </c>
      <c r="S349" s="297">
        <f>S338*(1+'7. INPUT O&amp;N UC'!$P502)</f>
        <v>36</v>
      </c>
      <c r="T349" s="297">
        <f>T338*(1+'7. INPUT O&amp;N UC'!$P502)</f>
        <v>36</v>
      </c>
      <c r="U349" s="297">
        <f>U338*(1+'7. INPUT O&amp;N UC'!$P502)</f>
        <v>36</v>
      </c>
      <c r="V349" s="297">
        <f>V338*(1+'7. INPUT O&amp;N UC'!$P502)</f>
        <v>36</v>
      </c>
      <c r="W349" s="297">
        <f>W338*(1+'7. INPUT O&amp;N UC'!$P502)</f>
        <v>36</v>
      </c>
      <c r="X349" s="297">
        <f>X338*(1+'7. INPUT O&amp;N UC'!$P502)</f>
        <v>36</v>
      </c>
      <c r="Y349" s="297">
        <f>Y338*(1+'7. INPUT O&amp;N UC'!$P502)</f>
        <v>36</v>
      </c>
      <c r="Z349" s="297">
        <f>Z338*(1+'7. INPUT O&amp;N UC'!$P502)</f>
        <v>36</v>
      </c>
      <c r="AA349" s="297">
        <f>AA338*(1+'7. INPUT O&amp;N UC'!$P502)</f>
        <v>36</v>
      </c>
      <c r="AB349" s="297">
        <f>AB338*(1+'7. INPUT O&amp;N UC'!$P502)</f>
        <v>36</v>
      </c>
      <c r="AC349" s="297">
        <f>AC338*(1+'7. INPUT O&amp;N UC'!$P502)</f>
        <v>36</v>
      </c>
      <c r="AD349" s="297">
        <f>AD338*(1+'7. INPUT O&amp;N UC'!$P502)</f>
        <v>36</v>
      </c>
      <c r="AE349" s="297">
        <f>AE338*(1+'7. INPUT O&amp;N UC'!$P502)</f>
        <v>36</v>
      </c>
      <c r="AF349" s="297">
        <f>AF338*(1+'7. INPUT O&amp;N UC'!$P502)</f>
        <v>36</v>
      </c>
      <c r="AG349" s="297">
        <f>AG338*(1+'7. INPUT O&amp;N UC'!$P502)</f>
        <v>36</v>
      </c>
      <c r="AH349" s="297">
        <f>AH338*(1+'7. INPUT O&amp;N UC'!$P502)</f>
        <v>36</v>
      </c>
      <c r="AI349" s="297">
        <f>AI338*(1+'7. INPUT O&amp;N UC'!$P502)</f>
        <v>36</v>
      </c>
      <c r="AJ349" s="297">
        <f>AJ338*(1+'7. INPUT O&amp;N UC'!$P502)</f>
        <v>36</v>
      </c>
      <c r="AK349" s="297">
        <f>AK338*(1+'7. INPUT O&amp;N UC'!$P502)</f>
        <v>36</v>
      </c>
      <c r="AL349" s="297">
        <f>AL338*(1+'7. INPUT O&amp;N UC'!$P502)</f>
        <v>36</v>
      </c>
      <c r="AM349" s="297">
        <f>AM338*(1+'7. INPUT O&amp;N UC'!$P502)</f>
        <v>36</v>
      </c>
      <c r="AN349" s="297">
        <f>AN338*(1+'7. INPUT O&amp;N UC'!$P502)</f>
        <v>36</v>
      </c>
      <c r="AO349" s="297">
        <f>AO338*(1+'7. INPUT O&amp;N UC'!$P502)</f>
        <v>36</v>
      </c>
      <c r="AP349" s="297">
        <f>AP338*(1+'7. INPUT O&amp;N UC'!$P502)</f>
        <v>36</v>
      </c>
      <c r="AQ349" s="297">
        <f>AQ338*(1+'7. INPUT O&amp;N UC'!$P502)</f>
        <v>36</v>
      </c>
      <c r="AR349" s="297">
        <f>AR338*(1+'7. INPUT O&amp;N UC'!$P502)</f>
        <v>36</v>
      </c>
      <c r="AS349" s="297">
        <f>AS338*(1+'7. INPUT O&amp;N UC'!$P502)</f>
        <v>36</v>
      </c>
      <c r="AT349" s="297">
        <f>AT338*(1+'7. INPUT O&amp;N UC'!$P502)</f>
        <v>36</v>
      </c>
      <c r="AU349" s="297">
        <f>AU338*(1+'7. INPUT O&amp;N UC'!$P502)</f>
        <v>36</v>
      </c>
      <c r="AV349" s="297">
        <f>AV338*(1+'7. INPUT O&amp;N UC'!$P502)</f>
        <v>0</v>
      </c>
      <c r="AW349" s="297">
        <f>AW338*(1+'7. INPUT O&amp;N UC'!$P502)</f>
        <v>0</v>
      </c>
      <c r="AX349" s="297">
        <f>AX338*(1+'7. INPUT O&amp;N UC'!$P502)</f>
        <v>0</v>
      </c>
      <c r="AY349" s="297">
        <f>AY338*(1+'7. INPUT O&amp;N UC'!$P502)</f>
        <v>0</v>
      </c>
      <c r="AZ349" s="297">
        <f>AZ338*(1+'7. INPUT O&amp;N UC'!$P502)</f>
        <v>0</v>
      </c>
      <c r="BA349" s="297">
        <f>BA338*(1+'7. INPUT O&amp;N UC'!$P502)</f>
        <v>0</v>
      </c>
      <c r="BB349" s="297">
        <f>BB338*(1+'7. INPUT O&amp;N UC'!$P502)</f>
        <v>0</v>
      </c>
      <c r="BC349" s="297">
        <f>BC338*(1+'7. INPUT O&amp;N UC'!$P502)</f>
        <v>0</v>
      </c>
      <c r="BD349" s="297">
        <f>BD338*(1+'7. INPUT O&amp;N UC'!$P502)</f>
        <v>0</v>
      </c>
      <c r="BE349" s="297">
        <f>BE338*(1+'7. INPUT O&amp;N UC'!$P502)</f>
        <v>0</v>
      </c>
      <c r="BF349" s="297">
        <f>BF338*(1+'7. INPUT O&amp;N UC'!$P502)</f>
        <v>0</v>
      </c>
      <c r="BG349" s="297">
        <f>BG338*(1+'7. INPUT O&amp;N UC'!$P502)</f>
        <v>0</v>
      </c>
      <c r="BH349" s="297">
        <f>BH338*(1+'7. INPUT O&amp;N UC'!$P502)</f>
        <v>0</v>
      </c>
      <c r="BI349" s="297">
        <f>BI338*(1+'7. INPUT O&amp;N UC'!$P502)</f>
        <v>0</v>
      </c>
      <c r="BJ349" s="297">
        <f>BJ338*(1+'7. INPUT O&amp;N UC'!$P502)</f>
        <v>0</v>
      </c>
      <c r="BK349" s="297">
        <f>BK338*(1+'7. INPUT O&amp;N UC'!$P502)</f>
        <v>0</v>
      </c>
      <c r="BL349" s="297">
        <f>BL338*(1+'7. INPUT O&amp;N UC'!$P502)</f>
        <v>0</v>
      </c>
      <c r="BM349" s="297">
        <f>BM338*(1+'7. INPUT O&amp;N UC'!$P502)</f>
        <v>0</v>
      </c>
      <c r="BN349" s="297">
        <f>BN338*(1+'7. INPUT O&amp;N UC'!$P502)</f>
        <v>0</v>
      </c>
      <c r="BO349" s="297">
        <f>BO338*(1+'7. INPUT O&amp;N UC'!$P502)</f>
        <v>0</v>
      </c>
      <c r="BP349" s="297">
        <f>BP338*(1+'7. INPUT O&amp;N UC'!$P502)</f>
        <v>0</v>
      </c>
      <c r="BQ349" s="297">
        <f>BQ338*(1+'7. INPUT O&amp;N UC'!$P502)</f>
        <v>0</v>
      </c>
      <c r="BR349" s="297">
        <f>BR338*(1+'7. INPUT O&amp;N UC'!$P502)</f>
        <v>0</v>
      </c>
      <c r="BS349" s="297">
        <f>BS338*(1+'7. INPUT O&amp;N UC'!$P502)</f>
        <v>0</v>
      </c>
    </row>
    <row r="350" spans="2:73" s="201" customFormat="1" outlineLevel="2">
      <c r="B350" s="367" t="str">
        <f t="shared" si="284"/>
        <v>O&amp;N UC-7.7-Item #2</v>
      </c>
      <c r="C350" s="367" t="str">
        <f t="shared" si="285"/>
        <v>Community cohesion - Increase of volunteer hours linked to park assets</v>
      </c>
      <c r="D350"/>
      <c r="E350" s="297">
        <f t="shared" si="257"/>
        <v>11520</v>
      </c>
      <c r="F350" s="297">
        <f t="shared" si="258"/>
        <v>2880</v>
      </c>
      <c r="G350" s="297">
        <f t="shared" si="259"/>
        <v>4320</v>
      </c>
      <c r="H350" s="297">
        <f t="shared" si="260"/>
        <v>4320</v>
      </c>
      <c r="I350" s="297">
        <f t="shared" si="261"/>
        <v>0</v>
      </c>
      <c r="J350" s="297">
        <f t="shared" si="262"/>
        <v>0</v>
      </c>
      <c r="K350"/>
      <c r="L350" s="297">
        <f>L339*(1+'7. INPUT O&amp;N UC'!$P503)</f>
        <v>0</v>
      </c>
      <c r="M350" s="297">
        <f>M339*(1+'7. INPUT O&amp;N UC'!$P503)</f>
        <v>0</v>
      </c>
      <c r="N350" s="297">
        <f>N339*(1+'7. INPUT O&amp;N UC'!$P503)</f>
        <v>0</v>
      </c>
      <c r="O350" s="297">
        <f>O339*(1+'7. INPUT O&amp;N UC'!$P503)</f>
        <v>0</v>
      </c>
      <c r="P350" s="297">
        <f>P339*(1+'7. INPUT O&amp;N UC'!$P503)</f>
        <v>360</v>
      </c>
      <c r="Q350" s="297">
        <f>Q339*(1+'7. INPUT O&amp;N UC'!$P503)</f>
        <v>360</v>
      </c>
      <c r="R350" s="297">
        <f>R339*(1+'7. INPUT O&amp;N UC'!$P503)</f>
        <v>360</v>
      </c>
      <c r="S350" s="297">
        <f>S339*(1+'7. INPUT O&amp;N UC'!$P503)</f>
        <v>360</v>
      </c>
      <c r="T350" s="297">
        <f>T339*(1+'7. INPUT O&amp;N UC'!$P503)</f>
        <v>360</v>
      </c>
      <c r="U350" s="297">
        <f>U339*(1+'7. INPUT O&amp;N UC'!$P503)</f>
        <v>360</v>
      </c>
      <c r="V350" s="297">
        <f>V339*(1+'7. INPUT O&amp;N UC'!$P503)</f>
        <v>360</v>
      </c>
      <c r="W350" s="297">
        <f>W339*(1+'7. INPUT O&amp;N UC'!$P503)</f>
        <v>360</v>
      </c>
      <c r="X350" s="297">
        <f>X339*(1+'7. INPUT O&amp;N UC'!$P503)</f>
        <v>360</v>
      </c>
      <c r="Y350" s="297">
        <f>Y339*(1+'7. INPUT O&amp;N UC'!$P503)</f>
        <v>360</v>
      </c>
      <c r="Z350" s="297">
        <f>Z339*(1+'7. INPUT O&amp;N UC'!$P503)</f>
        <v>360</v>
      </c>
      <c r="AA350" s="297">
        <f>AA339*(1+'7. INPUT O&amp;N UC'!$P503)</f>
        <v>360</v>
      </c>
      <c r="AB350" s="297">
        <f>AB339*(1+'7. INPUT O&amp;N UC'!$P503)</f>
        <v>360</v>
      </c>
      <c r="AC350" s="297">
        <f>AC339*(1+'7. INPUT O&amp;N UC'!$P503)</f>
        <v>360</v>
      </c>
      <c r="AD350" s="297">
        <f>AD339*(1+'7. INPUT O&amp;N UC'!$P503)</f>
        <v>360</v>
      </c>
      <c r="AE350" s="297">
        <f>AE339*(1+'7. INPUT O&amp;N UC'!$P503)</f>
        <v>360</v>
      </c>
      <c r="AF350" s="297">
        <f>AF339*(1+'7. INPUT O&amp;N UC'!$P503)</f>
        <v>360</v>
      </c>
      <c r="AG350" s="297">
        <f>AG339*(1+'7. INPUT O&amp;N UC'!$P503)</f>
        <v>360</v>
      </c>
      <c r="AH350" s="297">
        <f>AH339*(1+'7. INPUT O&amp;N UC'!$P503)</f>
        <v>360</v>
      </c>
      <c r="AI350" s="297">
        <f>AI339*(1+'7. INPUT O&amp;N UC'!$P503)</f>
        <v>360</v>
      </c>
      <c r="AJ350" s="297">
        <f>AJ339*(1+'7. INPUT O&amp;N UC'!$P503)</f>
        <v>360</v>
      </c>
      <c r="AK350" s="297">
        <f>AK339*(1+'7. INPUT O&amp;N UC'!$P503)</f>
        <v>360</v>
      </c>
      <c r="AL350" s="297">
        <f>AL339*(1+'7. INPUT O&amp;N UC'!$P503)</f>
        <v>360</v>
      </c>
      <c r="AM350" s="297">
        <f>AM339*(1+'7. INPUT O&amp;N UC'!$P503)</f>
        <v>360</v>
      </c>
      <c r="AN350" s="297">
        <f>AN339*(1+'7. INPUT O&amp;N UC'!$P503)</f>
        <v>360</v>
      </c>
      <c r="AO350" s="297">
        <f>AO339*(1+'7. INPUT O&amp;N UC'!$P503)</f>
        <v>360</v>
      </c>
      <c r="AP350" s="297">
        <f>AP339*(1+'7. INPUT O&amp;N UC'!$P503)</f>
        <v>360</v>
      </c>
      <c r="AQ350" s="297">
        <f>AQ339*(1+'7. INPUT O&amp;N UC'!$P503)</f>
        <v>360</v>
      </c>
      <c r="AR350" s="297">
        <f>AR339*(1+'7. INPUT O&amp;N UC'!$P503)</f>
        <v>360</v>
      </c>
      <c r="AS350" s="297">
        <f>AS339*(1+'7. INPUT O&amp;N UC'!$P503)</f>
        <v>360</v>
      </c>
      <c r="AT350" s="297">
        <f>AT339*(1+'7. INPUT O&amp;N UC'!$P503)</f>
        <v>360</v>
      </c>
      <c r="AU350" s="297">
        <f>AU339*(1+'7. INPUT O&amp;N UC'!$P503)</f>
        <v>360</v>
      </c>
      <c r="AV350" s="297">
        <f>AV339*(1+'7. INPUT O&amp;N UC'!$P503)</f>
        <v>0</v>
      </c>
      <c r="AW350" s="297">
        <f>AW339*(1+'7. INPUT O&amp;N UC'!$P503)</f>
        <v>0</v>
      </c>
      <c r="AX350" s="297">
        <f>AX339*(1+'7. INPUT O&amp;N UC'!$P503)</f>
        <v>0</v>
      </c>
      <c r="AY350" s="297">
        <f>AY339*(1+'7. INPUT O&amp;N UC'!$P503)</f>
        <v>0</v>
      </c>
      <c r="AZ350" s="297">
        <f>AZ339*(1+'7. INPUT O&amp;N UC'!$P503)</f>
        <v>0</v>
      </c>
      <c r="BA350" s="297">
        <f>BA339*(1+'7. INPUT O&amp;N UC'!$P503)</f>
        <v>0</v>
      </c>
      <c r="BB350" s="297">
        <f>BB339*(1+'7. INPUT O&amp;N UC'!$P503)</f>
        <v>0</v>
      </c>
      <c r="BC350" s="297">
        <f>BC339*(1+'7. INPUT O&amp;N UC'!$P503)</f>
        <v>0</v>
      </c>
      <c r="BD350" s="297">
        <f>BD339*(1+'7. INPUT O&amp;N UC'!$P503)</f>
        <v>0</v>
      </c>
      <c r="BE350" s="297">
        <f>BE339*(1+'7. INPUT O&amp;N UC'!$P503)</f>
        <v>0</v>
      </c>
      <c r="BF350" s="297">
        <f>BF339*(1+'7. INPUT O&amp;N UC'!$P503)</f>
        <v>0</v>
      </c>
      <c r="BG350" s="297">
        <f>BG339*(1+'7. INPUT O&amp;N UC'!$P503)</f>
        <v>0</v>
      </c>
      <c r="BH350" s="297">
        <f>BH339*(1+'7. INPUT O&amp;N UC'!$P503)</f>
        <v>0</v>
      </c>
      <c r="BI350" s="297">
        <f>BI339*(1+'7. INPUT O&amp;N UC'!$P503)</f>
        <v>0</v>
      </c>
      <c r="BJ350" s="297">
        <f>BJ339*(1+'7. INPUT O&amp;N UC'!$P503)</f>
        <v>0</v>
      </c>
      <c r="BK350" s="297">
        <f>BK339*(1+'7. INPUT O&amp;N UC'!$P503)</f>
        <v>0</v>
      </c>
      <c r="BL350" s="297">
        <f>BL339*(1+'7. INPUT O&amp;N UC'!$P503)</f>
        <v>0</v>
      </c>
      <c r="BM350" s="297">
        <f>BM339*(1+'7. INPUT O&amp;N UC'!$P503)</f>
        <v>0</v>
      </c>
      <c r="BN350" s="297">
        <f>BN339*(1+'7. INPUT O&amp;N UC'!$P503)</f>
        <v>0</v>
      </c>
      <c r="BO350" s="297">
        <f>BO339*(1+'7. INPUT O&amp;N UC'!$P503)</f>
        <v>0</v>
      </c>
      <c r="BP350" s="297">
        <f>BP339*(1+'7. INPUT O&amp;N UC'!$P503)</f>
        <v>0</v>
      </c>
      <c r="BQ350" s="297">
        <f>BQ339*(1+'7. INPUT O&amp;N UC'!$P503)</f>
        <v>0</v>
      </c>
      <c r="BR350" s="297">
        <f>BR339*(1+'7. INPUT O&amp;N UC'!$P503)</f>
        <v>0</v>
      </c>
      <c r="BS350" s="297">
        <f>BS339*(1+'7. INPUT O&amp;N UC'!$P503)</f>
        <v>0</v>
      </c>
    </row>
    <row r="351" spans="2:73" s="201" customFormat="1" outlineLevel="2">
      <c r="B351" s="367" t="str">
        <f t="shared" si="284"/>
        <v>O&amp;N UC-7.7-Item #3</v>
      </c>
      <c r="C351" s="367">
        <f t="shared" si="285"/>
        <v>0</v>
      </c>
      <c r="D351"/>
      <c r="E351" s="297">
        <f t="shared" si="257"/>
        <v>0</v>
      </c>
      <c r="F351" s="297">
        <f t="shared" si="258"/>
        <v>0</v>
      </c>
      <c r="G351" s="297">
        <f t="shared" si="259"/>
        <v>0</v>
      </c>
      <c r="H351" s="297">
        <f t="shared" si="260"/>
        <v>0</v>
      </c>
      <c r="I351" s="297">
        <f t="shared" si="261"/>
        <v>0</v>
      </c>
      <c r="J351" s="297">
        <f t="shared" si="262"/>
        <v>0</v>
      </c>
      <c r="K351"/>
      <c r="L351" s="297">
        <f>L340*(1+'7. INPUT O&amp;N UC'!$P504)</f>
        <v>0</v>
      </c>
      <c r="M351" s="297">
        <f>M340*(1+'7. INPUT O&amp;N UC'!$P504)</f>
        <v>0</v>
      </c>
      <c r="N351" s="297">
        <f>N340*(1+'7. INPUT O&amp;N UC'!$P504)</f>
        <v>0</v>
      </c>
      <c r="O351" s="297">
        <f>O340*(1+'7. INPUT O&amp;N UC'!$P504)</f>
        <v>0</v>
      </c>
      <c r="P351" s="297">
        <f>P340*(1+'7. INPUT O&amp;N UC'!$P504)</f>
        <v>0</v>
      </c>
      <c r="Q351" s="297">
        <f>Q340*(1+'7. INPUT O&amp;N UC'!$P504)</f>
        <v>0</v>
      </c>
      <c r="R351" s="297">
        <f>R340*(1+'7. INPUT O&amp;N UC'!$P504)</f>
        <v>0</v>
      </c>
      <c r="S351" s="297">
        <f>S340*(1+'7. INPUT O&amp;N UC'!$P504)</f>
        <v>0</v>
      </c>
      <c r="T351" s="297">
        <f>T340*(1+'7. INPUT O&amp;N UC'!$P504)</f>
        <v>0</v>
      </c>
      <c r="U351" s="297">
        <f>U340*(1+'7. INPUT O&amp;N UC'!$P504)</f>
        <v>0</v>
      </c>
      <c r="V351" s="297">
        <f>V340*(1+'7. INPUT O&amp;N UC'!$P504)</f>
        <v>0</v>
      </c>
      <c r="W351" s="297">
        <f>W340*(1+'7. INPUT O&amp;N UC'!$P504)</f>
        <v>0</v>
      </c>
      <c r="X351" s="297">
        <f>X340*(1+'7. INPUT O&amp;N UC'!$P504)</f>
        <v>0</v>
      </c>
      <c r="Y351" s="297">
        <f>Y340*(1+'7. INPUT O&amp;N UC'!$P504)</f>
        <v>0</v>
      </c>
      <c r="Z351" s="297">
        <f>Z340*(1+'7. INPUT O&amp;N UC'!$P504)</f>
        <v>0</v>
      </c>
      <c r="AA351" s="297">
        <f>AA340*(1+'7. INPUT O&amp;N UC'!$P504)</f>
        <v>0</v>
      </c>
      <c r="AB351" s="297">
        <f>AB340*(1+'7. INPUT O&amp;N UC'!$P504)</f>
        <v>0</v>
      </c>
      <c r="AC351" s="297">
        <f>AC340*(1+'7. INPUT O&amp;N UC'!$P504)</f>
        <v>0</v>
      </c>
      <c r="AD351" s="297">
        <f>AD340*(1+'7. INPUT O&amp;N UC'!$P504)</f>
        <v>0</v>
      </c>
      <c r="AE351" s="297">
        <f>AE340*(1+'7. INPUT O&amp;N UC'!$P504)</f>
        <v>0</v>
      </c>
      <c r="AF351" s="297">
        <f>AF340*(1+'7. INPUT O&amp;N UC'!$P504)</f>
        <v>0</v>
      </c>
      <c r="AG351" s="297">
        <f>AG340*(1+'7. INPUT O&amp;N UC'!$P504)</f>
        <v>0</v>
      </c>
      <c r="AH351" s="297">
        <f>AH340*(1+'7. INPUT O&amp;N UC'!$P504)</f>
        <v>0</v>
      </c>
      <c r="AI351" s="297">
        <f>AI340*(1+'7. INPUT O&amp;N UC'!$P504)</f>
        <v>0</v>
      </c>
      <c r="AJ351" s="297">
        <f>AJ340*(1+'7. INPUT O&amp;N UC'!$P504)</f>
        <v>0</v>
      </c>
      <c r="AK351" s="297">
        <f>AK340*(1+'7. INPUT O&amp;N UC'!$P504)</f>
        <v>0</v>
      </c>
      <c r="AL351" s="297">
        <f>AL340*(1+'7. INPUT O&amp;N UC'!$P504)</f>
        <v>0</v>
      </c>
      <c r="AM351" s="297">
        <f>AM340*(1+'7. INPUT O&amp;N UC'!$P504)</f>
        <v>0</v>
      </c>
      <c r="AN351" s="297">
        <f>AN340*(1+'7. INPUT O&amp;N UC'!$P504)</f>
        <v>0</v>
      </c>
      <c r="AO351" s="297">
        <f>AO340*(1+'7. INPUT O&amp;N UC'!$P504)</f>
        <v>0</v>
      </c>
      <c r="AP351" s="297">
        <f>AP340*(1+'7. INPUT O&amp;N UC'!$P504)</f>
        <v>0</v>
      </c>
      <c r="AQ351" s="297">
        <f>AQ340*(1+'7. INPUT O&amp;N UC'!$P504)</f>
        <v>0</v>
      </c>
      <c r="AR351" s="297">
        <f>AR340*(1+'7. INPUT O&amp;N UC'!$P504)</f>
        <v>0</v>
      </c>
      <c r="AS351" s="297">
        <f>AS340*(1+'7. INPUT O&amp;N UC'!$P504)</f>
        <v>0</v>
      </c>
      <c r="AT351" s="297">
        <f>AT340*(1+'7. INPUT O&amp;N UC'!$P504)</f>
        <v>0</v>
      </c>
      <c r="AU351" s="297">
        <f>AU340*(1+'7. INPUT O&amp;N UC'!$P504)</f>
        <v>0</v>
      </c>
      <c r="AV351" s="297">
        <f>AV340*(1+'7. INPUT O&amp;N UC'!$P504)</f>
        <v>0</v>
      </c>
      <c r="AW351" s="297">
        <f>AW340*(1+'7. INPUT O&amp;N UC'!$P504)</f>
        <v>0</v>
      </c>
      <c r="AX351" s="297">
        <f>AX340*(1+'7. INPUT O&amp;N UC'!$P504)</f>
        <v>0</v>
      </c>
      <c r="AY351" s="297">
        <f>AY340*(1+'7. INPUT O&amp;N UC'!$P504)</f>
        <v>0</v>
      </c>
      <c r="AZ351" s="297">
        <f>AZ340*(1+'7. INPUT O&amp;N UC'!$P504)</f>
        <v>0</v>
      </c>
      <c r="BA351" s="297">
        <f>BA340*(1+'7. INPUT O&amp;N UC'!$P504)</f>
        <v>0</v>
      </c>
      <c r="BB351" s="297">
        <f>BB340*(1+'7. INPUT O&amp;N UC'!$P504)</f>
        <v>0</v>
      </c>
      <c r="BC351" s="297">
        <f>BC340*(1+'7. INPUT O&amp;N UC'!$P504)</f>
        <v>0</v>
      </c>
      <c r="BD351" s="297">
        <f>BD340*(1+'7. INPUT O&amp;N UC'!$P504)</f>
        <v>0</v>
      </c>
      <c r="BE351" s="297">
        <f>BE340*(1+'7. INPUT O&amp;N UC'!$P504)</f>
        <v>0</v>
      </c>
      <c r="BF351" s="297">
        <f>BF340*(1+'7. INPUT O&amp;N UC'!$P504)</f>
        <v>0</v>
      </c>
      <c r="BG351" s="297">
        <f>BG340*(1+'7. INPUT O&amp;N UC'!$P504)</f>
        <v>0</v>
      </c>
      <c r="BH351" s="297">
        <f>BH340*(1+'7. INPUT O&amp;N UC'!$P504)</f>
        <v>0</v>
      </c>
      <c r="BI351" s="297">
        <f>BI340*(1+'7. INPUT O&amp;N UC'!$P504)</f>
        <v>0</v>
      </c>
      <c r="BJ351" s="297">
        <f>BJ340*(1+'7. INPUT O&amp;N UC'!$P504)</f>
        <v>0</v>
      </c>
      <c r="BK351" s="297">
        <f>BK340*(1+'7. INPUT O&amp;N UC'!$P504)</f>
        <v>0</v>
      </c>
      <c r="BL351" s="297">
        <f>BL340*(1+'7. INPUT O&amp;N UC'!$P504)</f>
        <v>0</v>
      </c>
      <c r="BM351" s="297">
        <f>BM340*(1+'7. INPUT O&amp;N UC'!$P504)</f>
        <v>0</v>
      </c>
      <c r="BN351" s="297">
        <f>BN340*(1+'7. INPUT O&amp;N UC'!$P504)</f>
        <v>0</v>
      </c>
      <c r="BO351" s="297">
        <f>BO340*(1+'7. INPUT O&amp;N UC'!$P504)</f>
        <v>0</v>
      </c>
      <c r="BP351" s="297">
        <f>BP340*(1+'7. INPUT O&amp;N UC'!$P504)</f>
        <v>0</v>
      </c>
      <c r="BQ351" s="297">
        <f>BQ340*(1+'7. INPUT O&amp;N UC'!$P504)</f>
        <v>0</v>
      </c>
      <c r="BR351" s="297">
        <f>BR340*(1+'7. INPUT O&amp;N UC'!$P504)</f>
        <v>0</v>
      </c>
      <c r="BS351" s="297">
        <f>BS340*(1+'7. INPUT O&amp;N UC'!$P504)</f>
        <v>0</v>
      </c>
    </row>
    <row r="352" spans="2:73" s="201" customFormat="1" outlineLevel="2">
      <c r="B352" s="367" t="str">
        <f t="shared" si="284"/>
        <v>O&amp;N UC-7.7-Item #4</v>
      </c>
      <c r="C352" s="367">
        <f t="shared" si="285"/>
        <v>0</v>
      </c>
      <c r="D352"/>
      <c r="E352" s="297">
        <f t="shared" si="257"/>
        <v>0</v>
      </c>
      <c r="F352" s="297">
        <f t="shared" si="258"/>
        <v>0</v>
      </c>
      <c r="G352" s="297">
        <f t="shared" si="259"/>
        <v>0</v>
      </c>
      <c r="H352" s="297">
        <f t="shared" si="260"/>
        <v>0</v>
      </c>
      <c r="I352" s="297">
        <f t="shared" si="261"/>
        <v>0</v>
      </c>
      <c r="J352" s="297">
        <f t="shared" si="262"/>
        <v>0</v>
      </c>
      <c r="K352"/>
      <c r="L352" s="297">
        <f>L341*(1+'7. INPUT O&amp;N UC'!$P505)</f>
        <v>0</v>
      </c>
      <c r="M352" s="297">
        <f>M341*(1+'7. INPUT O&amp;N UC'!$P505)</f>
        <v>0</v>
      </c>
      <c r="N352" s="297">
        <f>N341*(1+'7. INPUT O&amp;N UC'!$P505)</f>
        <v>0</v>
      </c>
      <c r="O352" s="297">
        <f>O341*(1+'7. INPUT O&amp;N UC'!$P505)</f>
        <v>0</v>
      </c>
      <c r="P352" s="297">
        <f>P341*(1+'7. INPUT O&amp;N UC'!$P505)</f>
        <v>0</v>
      </c>
      <c r="Q352" s="297">
        <f>Q341*(1+'7. INPUT O&amp;N UC'!$P505)</f>
        <v>0</v>
      </c>
      <c r="R352" s="297">
        <f>R341*(1+'7. INPUT O&amp;N UC'!$P505)</f>
        <v>0</v>
      </c>
      <c r="S352" s="297">
        <f>S341*(1+'7. INPUT O&amp;N UC'!$P505)</f>
        <v>0</v>
      </c>
      <c r="T352" s="297">
        <f>T341*(1+'7. INPUT O&amp;N UC'!$P505)</f>
        <v>0</v>
      </c>
      <c r="U352" s="297">
        <f>U341*(1+'7. INPUT O&amp;N UC'!$P505)</f>
        <v>0</v>
      </c>
      <c r="V352" s="297">
        <f>V341*(1+'7. INPUT O&amp;N UC'!$P505)</f>
        <v>0</v>
      </c>
      <c r="W352" s="297">
        <f>W341*(1+'7. INPUT O&amp;N UC'!$P505)</f>
        <v>0</v>
      </c>
      <c r="X352" s="297">
        <f>X341*(1+'7. INPUT O&amp;N UC'!$P505)</f>
        <v>0</v>
      </c>
      <c r="Y352" s="297">
        <f>Y341*(1+'7. INPUT O&amp;N UC'!$P505)</f>
        <v>0</v>
      </c>
      <c r="Z352" s="297">
        <f>Z341*(1+'7. INPUT O&amp;N UC'!$P505)</f>
        <v>0</v>
      </c>
      <c r="AA352" s="297">
        <f>AA341*(1+'7. INPUT O&amp;N UC'!$P505)</f>
        <v>0</v>
      </c>
      <c r="AB352" s="297">
        <f>AB341*(1+'7. INPUT O&amp;N UC'!$P505)</f>
        <v>0</v>
      </c>
      <c r="AC352" s="297">
        <f>AC341*(1+'7. INPUT O&amp;N UC'!$P505)</f>
        <v>0</v>
      </c>
      <c r="AD352" s="297">
        <f>AD341*(1+'7. INPUT O&amp;N UC'!$P505)</f>
        <v>0</v>
      </c>
      <c r="AE352" s="297">
        <f>AE341*(1+'7. INPUT O&amp;N UC'!$P505)</f>
        <v>0</v>
      </c>
      <c r="AF352" s="297">
        <f>AF341*(1+'7. INPUT O&amp;N UC'!$P505)</f>
        <v>0</v>
      </c>
      <c r="AG352" s="297">
        <f>AG341*(1+'7. INPUT O&amp;N UC'!$P505)</f>
        <v>0</v>
      </c>
      <c r="AH352" s="297">
        <f>AH341*(1+'7. INPUT O&amp;N UC'!$P505)</f>
        <v>0</v>
      </c>
      <c r="AI352" s="297">
        <f>AI341*(1+'7. INPUT O&amp;N UC'!$P505)</f>
        <v>0</v>
      </c>
      <c r="AJ352" s="297">
        <f>AJ341*(1+'7. INPUT O&amp;N UC'!$P505)</f>
        <v>0</v>
      </c>
      <c r="AK352" s="297">
        <f>AK341*(1+'7. INPUT O&amp;N UC'!$P505)</f>
        <v>0</v>
      </c>
      <c r="AL352" s="297">
        <f>AL341*(1+'7. INPUT O&amp;N UC'!$P505)</f>
        <v>0</v>
      </c>
      <c r="AM352" s="297">
        <f>AM341*(1+'7. INPUT O&amp;N UC'!$P505)</f>
        <v>0</v>
      </c>
      <c r="AN352" s="297">
        <f>AN341*(1+'7. INPUT O&amp;N UC'!$P505)</f>
        <v>0</v>
      </c>
      <c r="AO352" s="297">
        <f>AO341*(1+'7. INPUT O&amp;N UC'!$P505)</f>
        <v>0</v>
      </c>
      <c r="AP352" s="297">
        <f>AP341*(1+'7. INPUT O&amp;N UC'!$P505)</f>
        <v>0</v>
      </c>
      <c r="AQ352" s="297">
        <f>AQ341*(1+'7. INPUT O&amp;N UC'!$P505)</f>
        <v>0</v>
      </c>
      <c r="AR352" s="297">
        <f>AR341*(1+'7. INPUT O&amp;N UC'!$P505)</f>
        <v>0</v>
      </c>
      <c r="AS352" s="297">
        <f>AS341*(1+'7. INPUT O&amp;N UC'!$P505)</f>
        <v>0</v>
      </c>
      <c r="AT352" s="297">
        <f>AT341*(1+'7. INPUT O&amp;N UC'!$P505)</f>
        <v>0</v>
      </c>
      <c r="AU352" s="297">
        <f>AU341*(1+'7. INPUT O&amp;N UC'!$P505)</f>
        <v>0</v>
      </c>
      <c r="AV352" s="297">
        <f>AV341*(1+'7. INPUT O&amp;N UC'!$P505)</f>
        <v>0</v>
      </c>
      <c r="AW352" s="297">
        <f>AW341*(1+'7. INPUT O&amp;N UC'!$P505)</f>
        <v>0</v>
      </c>
      <c r="AX352" s="297">
        <f>AX341*(1+'7. INPUT O&amp;N UC'!$P505)</f>
        <v>0</v>
      </c>
      <c r="AY352" s="297">
        <f>AY341*(1+'7. INPUT O&amp;N UC'!$P505)</f>
        <v>0</v>
      </c>
      <c r="AZ352" s="297">
        <f>AZ341*(1+'7. INPUT O&amp;N UC'!$P505)</f>
        <v>0</v>
      </c>
      <c r="BA352" s="297">
        <f>BA341*(1+'7. INPUT O&amp;N UC'!$P505)</f>
        <v>0</v>
      </c>
      <c r="BB352" s="297">
        <f>BB341*(1+'7. INPUT O&amp;N UC'!$P505)</f>
        <v>0</v>
      </c>
      <c r="BC352" s="297">
        <f>BC341*(1+'7. INPUT O&amp;N UC'!$P505)</f>
        <v>0</v>
      </c>
      <c r="BD352" s="297">
        <f>BD341*(1+'7. INPUT O&amp;N UC'!$P505)</f>
        <v>0</v>
      </c>
      <c r="BE352" s="297">
        <f>BE341*(1+'7. INPUT O&amp;N UC'!$P505)</f>
        <v>0</v>
      </c>
      <c r="BF352" s="297">
        <f>BF341*(1+'7. INPUT O&amp;N UC'!$P505)</f>
        <v>0</v>
      </c>
      <c r="BG352" s="297">
        <f>BG341*(1+'7. INPUT O&amp;N UC'!$P505)</f>
        <v>0</v>
      </c>
      <c r="BH352" s="297">
        <f>BH341*(1+'7. INPUT O&amp;N UC'!$P505)</f>
        <v>0</v>
      </c>
      <c r="BI352" s="297">
        <f>BI341*(1+'7. INPUT O&amp;N UC'!$P505)</f>
        <v>0</v>
      </c>
      <c r="BJ352" s="297">
        <f>BJ341*(1+'7. INPUT O&amp;N UC'!$P505)</f>
        <v>0</v>
      </c>
      <c r="BK352" s="297">
        <f>BK341*(1+'7. INPUT O&amp;N UC'!$P505)</f>
        <v>0</v>
      </c>
      <c r="BL352" s="297">
        <f>BL341*(1+'7. INPUT O&amp;N UC'!$P505)</f>
        <v>0</v>
      </c>
      <c r="BM352" s="297">
        <f>BM341*(1+'7. INPUT O&amp;N UC'!$P505)</f>
        <v>0</v>
      </c>
      <c r="BN352" s="297">
        <f>BN341*(1+'7. INPUT O&amp;N UC'!$P505)</f>
        <v>0</v>
      </c>
      <c r="BO352" s="297">
        <f>BO341*(1+'7. INPUT O&amp;N UC'!$P505)</f>
        <v>0</v>
      </c>
      <c r="BP352" s="297">
        <f>BP341*(1+'7. INPUT O&amp;N UC'!$P505)</f>
        <v>0</v>
      </c>
      <c r="BQ352" s="297">
        <f>BQ341*(1+'7. INPUT O&amp;N UC'!$P505)</f>
        <v>0</v>
      </c>
      <c r="BR352" s="297">
        <f>BR341*(1+'7. INPUT O&amp;N UC'!$P505)</f>
        <v>0</v>
      </c>
      <c r="BS352" s="297">
        <f>BS341*(1+'7. INPUT O&amp;N UC'!$P505)</f>
        <v>0</v>
      </c>
    </row>
    <row r="353" spans="2:71" s="201" customFormat="1" outlineLevel="2">
      <c r="B353" s="367" t="str">
        <f t="shared" si="284"/>
        <v>O&amp;N UC-7.7-Item #5</v>
      </c>
      <c r="C353" s="367">
        <f t="shared" si="285"/>
        <v>0</v>
      </c>
      <c r="D353"/>
      <c r="E353" s="297">
        <f t="shared" si="257"/>
        <v>0</v>
      </c>
      <c r="F353" s="297">
        <f t="shared" si="258"/>
        <v>0</v>
      </c>
      <c r="G353" s="297">
        <f t="shared" si="259"/>
        <v>0</v>
      </c>
      <c r="H353" s="297">
        <f t="shared" si="260"/>
        <v>0</v>
      </c>
      <c r="I353" s="297">
        <f t="shared" si="261"/>
        <v>0</v>
      </c>
      <c r="J353" s="297">
        <f t="shared" si="262"/>
        <v>0</v>
      </c>
      <c r="K353"/>
      <c r="L353" s="297">
        <f>L342*(1+'7. INPUT O&amp;N UC'!$P506)</f>
        <v>0</v>
      </c>
      <c r="M353" s="297">
        <f>M342*(1+'7. INPUT O&amp;N UC'!$P506)</f>
        <v>0</v>
      </c>
      <c r="N353" s="297">
        <f>N342*(1+'7. INPUT O&amp;N UC'!$P506)</f>
        <v>0</v>
      </c>
      <c r="O353" s="297">
        <f>O342*(1+'7. INPUT O&amp;N UC'!$P506)</f>
        <v>0</v>
      </c>
      <c r="P353" s="297">
        <f>P342*(1+'7. INPUT O&amp;N UC'!$P506)</f>
        <v>0</v>
      </c>
      <c r="Q353" s="297">
        <f>Q342*(1+'7. INPUT O&amp;N UC'!$P506)</f>
        <v>0</v>
      </c>
      <c r="R353" s="297">
        <f>R342*(1+'7. INPUT O&amp;N UC'!$P506)</f>
        <v>0</v>
      </c>
      <c r="S353" s="297">
        <f>S342*(1+'7. INPUT O&amp;N UC'!$P506)</f>
        <v>0</v>
      </c>
      <c r="T353" s="297">
        <f>T342*(1+'7. INPUT O&amp;N UC'!$P506)</f>
        <v>0</v>
      </c>
      <c r="U353" s="297">
        <f>U342*(1+'7. INPUT O&amp;N UC'!$P506)</f>
        <v>0</v>
      </c>
      <c r="V353" s="297">
        <f>V342*(1+'7. INPUT O&amp;N UC'!$P506)</f>
        <v>0</v>
      </c>
      <c r="W353" s="297">
        <f>W342*(1+'7. INPUT O&amp;N UC'!$P506)</f>
        <v>0</v>
      </c>
      <c r="X353" s="297">
        <f>X342*(1+'7. INPUT O&amp;N UC'!$P506)</f>
        <v>0</v>
      </c>
      <c r="Y353" s="297">
        <f>Y342*(1+'7. INPUT O&amp;N UC'!$P506)</f>
        <v>0</v>
      </c>
      <c r="Z353" s="297">
        <f>Z342*(1+'7. INPUT O&amp;N UC'!$P506)</f>
        <v>0</v>
      </c>
      <c r="AA353" s="297">
        <f>AA342*(1+'7. INPUT O&amp;N UC'!$P506)</f>
        <v>0</v>
      </c>
      <c r="AB353" s="297">
        <f>AB342*(1+'7. INPUT O&amp;N UC'!$P506)</f>
        <v>0</v>
      </c>
      <c r="AC353" s="297">
        <f>AC342*(1+'7. INPUT O&amp;N UC'!$P506)</f>
        <v>0</v>
      </c>
      <c r="AD353" s="297">
        <f>AD342*(1+'7. INPUT O&amp;N UC'!$P506)</f>
        <v>0</v>
      </c>
      <c r="AE353" s="297">
        <f>AE342*(1+'7. INPUT O&amp;N UC'!$P506)</f>
        <v>0</v>
      </c>
      <c r="AF353" s="297">
        <f>AF342*(1+'7. INPUT O&amp;N UC'!$P506)</f>
        <v>0</v>
      </c>
      <c r="AG353" s="297">
        <f>AG342*(1+'7. INPUT O&amp;N UC'!$P506)</f>
        <v>0</v>
      </c>
      <c r="AH353" s="297">
        <f>AH342*(1+'7. INPUT O&amp;N UC'!$P506)</f>
        <v>0</v>
      </c>
      <c r="AI353" s="297">
        <f>AI342*(1+'7. INPUT O&amp;N UC'!$P506)</f>
        <v>0</v>
      </c>
      <c r="AJ353" s="297">
        <f>AJ342*(1+'7. INPUT O&amp;N UC'!$P506)</f>
        <v>0</v>
      </c>
      <c r="AK353" s="297">
        <f>AK342*(1+'7. INPUT O&amp;N UC'!$P506)</f>
        <v>0</v>
      </c>
      <c r="AL353" s="297">
        <f>AL342*(1+'7. INPUT O&amp;N UC'!$P506)</f>
        <v>0</v>
      </c>
      <c r="AM353" s="297">
        <f>AM342*(1+'7. INPUT O&amp;N UC'!$P506)</f>
        <v>0</v>
      </c>
      <c r="AN353" s="297">
        <f>AN342*(1+'7. INPUT O&amp;N UC'!$P506)</f>
        <v>0</v>
      </c>
      <c r="AO353" s="297">
        <f>AO342*(1+'7. INPUT O&amp;N UC'!$P506)</f>
        <v>0</v>
      </c>
      <c r="AP353" s="297">
        <f>AP342*(1+'7. INPUT O&amp;N UC'!$P506)</f>
        <v>0</v>
      </c>
      <c r="AQ353" s="297">
        <f>AQ342*(1+'7. INPUT O&amp;N UC'!$P506)</f>
        <v>0</v>
      </c>
      <c r="AR353" s="297">
        <f>AR342*(1+'7. INPUT O&amp;N UC'!$P506)</f>
        <v>0</v>
      </c>
      <c r="AS353" s="297">
        <f>AS342*(1+'7. INPUT O&amp;N UC'!$P506)</f>
        <v>0</v>
      </c>
      <c r="AT353" s="297">
        <f>AT342*(1+'7. INPUT O&amp;N UC'!$P506)</f>
        <v>0</v>
      </c>
      <c r="AU353" s="297">
        <f>AU342*(1+'7. INPUT O&amp;N UC'!$P506)</f>
        <v>0</v>
      </c>
      <c r="AV353" s="297">
        <f>AV342*(1+'7. INPUT O&amp;N UC'!$P506)</f>
        <v>0</v>
      </c>
      <c r="AW353" s="297">
        <f>AW342*(1+'7. INPUT O&amp;N UC'!$P506)</f>
        <v>0</v>
      </c>
      <c r="AX353" s="297">
        <f>AX342*(1+'7. INPUT O&amp;N UC'!$P506)</f>
        <v>0</v>
      </c>
      <c r="AY353" s="297">
        <f>AY342*(1+'7. INPUT O&amp;N UC'!$P506)</f>
        <v>0</v>
      </c>
      <c r="AZ353" s="297">
        <f>AZ342*(1+'7. INPUT O&amp;N UC'!$P506)</f>
        <v>0</v>
      </c>
      <c r="BA353" s="297">
        <f>BA342*(1+'7. INPUT O&amp;N UC'!$P506)</f>
        <v>0</v>
      </c>
      <c r="BB353" s="297">
        <f>BB342*(1+'7. INPUT O&amp;N UC'!$P506)</f>
        <v>0</v>
      </c>
      <c r="BC353" s="297">
        <f>BC342*(1+'7. INPUT O&amp;N UC'!$P506)</f>
        <v>0</v>
      </c>
      <c r="BD353" s="297">
        <f>BD342*(1+'7. INPUT O&amp;N UC'!$P506)</f>
        <v>0</v>
      </c>
      <c r="BE353" s="297">
        <f>BE342*(1+'7. INPUT O&amp;N UC'!$P506)</f>
        <v>0</v>
      </c>
      <c r="BF353" s="297">
        <f>BF342*(1+'7. INPUT O&amp;N UC'!$P506)</f>
        <v>0</v>
      </c>
      <c r="BG353" s="297">
        <f>BG342*(1+'7. INPUT O&amp;N UC'!$P506)</f>
        <v>0</v>
      </c>
      <c r="BH353" s="297">
        <f>BH342*(1+'7. INPUT O&amp;N UC'!$P506)</f>
        <v>0</v>
      </c>
      <c r="BI353" s="297">
        <f>BI342*(1+'7. INPUT O&amp;N UC'!$P506)</f>
        <v>0</v>
      </c>
      <c r="BJ353" s="297">
        <f>BJ342*(1+'7. INPUT O&amp;N UC'!$P506)</f>
        <v>0</v>
      </c>
      <c r="BK353" s="297">
        <f>BK342*(1+'7. INPUT O&amp;N UC'!$P506)</f>
        <v>0</v>
      </c>
      <c r="BL353" s="297">
        <f>BL342*(1+'7. INPUT O&amp;N UC'!$P506)</f>
        <v>0</v>
      </c>
      <c r="BM353" s="297">
        <f>BM342*(1+'7. INPUT O&amp;N UC'!$P506)</f>
        <v>0</v>
      </c>
      <c r="BN353" s="297">
        <f>BN342*(1+'7. INPUT O&amp;N UC'!$P506)</f>
        <v>0</v>
      </c>
      <c r="BO353" s="297">
        <f>BO342*(1+'7. INPUT O&amp;N UC'!$P506)</f>
        <v>0</v>
      </c>
      <c r="BP353" s="297">
        <f>BP342*(1+'7. INPUT O&amp;N UC'!$P506)</f>
        <v>0</v>
      </c>
      <c r="BQ353" s="297">
        <f>BQ342*(1+'7. INPUT O&amp;N UC'!$P506)</f>
        <v>0</v>
      </c>
      <c r="BR353" s="297">
        <f>BR342*(1+'7. INPUT O&amp;N UC'!$P506)</f>
        <v>0</v>
      </c>
      <c r="BS353" s="297">
        <f>BS342*(1+'7. INPUT O&amp;N UC'!$P506)</f>
        <v>0</v>
      </c>
    </row>
    <row r="354" spans="2:71" s="201" customFormat="1" outlineLevel="2">
      <c r="B354" s="367" t="str">
        <f t="shared" si="284"/>
        <v>O&amp;N UC-7.7-Item #6</v>
      </c>
      <c r="C354" s="367">
        <f t="shared" si="285"/>
        <v>0</v>
      </c>
      <c r="D354"/>
      <c r="E354" s="297">
        <f t="shared" si="257"/>
        <v>0</v>
      </c>
      <c r="F354" s="297">
        <f t="shared" si="258"/>
        <v>0</v>
      </c>
      <c r="G354" s="297">
        <f t="shared" si="259"/>
        <v>0</v>
      </c>
      <c r="H354" s="297">
        <f t="shared" si="260"/>
        <v>0</v>
      </c>
      <c r="I354" s="297">
        <f t="shared" si="261"/>
        <v>0</v>
      </c>
      <c r="J354" s="297">
        <f t="shared" si="262"/>
        <v>0</v>
      </c>
      <c r="K354"/>
      <c r="L354" s="297">
        <f>L343*(1+'7. INPUT O&amp;N UC'!$P507)</f>
        <v>0</v>
      </c>
      <c r="M354" s="297">
        <f>M343*(1+'7. INPUT O&amp;N UC'!$P507)</f>
        <v>0</v>
      </c>
      <c r="N354" s="297">
        <f>N343*(1+'7. INPUT O&amp;N UC'!$P507)</f>
        <v>0</v>
      </c>
      <c r="O354" s="297">
        <f>O343*(1+'7. INPUT O&amp;N UC'!$P507)</f>
        <v>0</v>
      </c>
      <c r="P354" s="297">
        <f>P343*(1+'7. INPUT O&amp;N UC'!$P507)</f>
        <v>0</v>
      </c>
      <c r="Q354" s="297">
        <f>Q343*(1+'7. INPUT O&amp;N UC'!$P507)</f>
        <v>0</v>
      </c>
      <c r="R354" s="297">
        <f>R343*(1+'7. INPUT O&amp;N UC'!$P507)</f>
        <v>0</v>
      </c>
      <c r="S354" s="297">
        <f>S343*(1+'7. INPUT O&amp;N UC'!$P507)</f>
        <v>0</v>
      </c>
      <c r="T354" s="297">
        <f>T343*(1+'7. INPUT O&amp;N UC'!$P507)</f>
        <v>0</v>
      </c>
      <c r="U354" s="297">
        <f>U343*(1+'7. INPUT O&amp;N UC'!$P507)</f>
        <v>0</v>
      </c>
      <c r="V354" s="297">
        <f>V343*(1+'7. INPUT O&amp;N UC'!$P507)</f>
        <v>0</v>
      </c>
      <c r="W354" s="297">
        <f>W343*(1+'7. INPUT O&amp;N UC'!$P507)</f>
        <v>0</v>
      </c>
      <c r="X354" s="297">
        <f>X343*(1+'7. INPUT O&amp;N UC'!$P507)</f>
        <v>0</v>
      </c>
      <c r="Y354" s="297">
        <f>Y343*(1+'7. INPUT O&amp;N UC'!$P507)</f>
        <v>0</v>
      </c>
      <c r="Z354" s="297">
        <f>Z343*(1+'7. INPUT O&amp;N UC'!$P507)</f>
        <v>0</v>
      </c>
      <c r="AA354" s="297">
        <f>AA343*(1+'7. INPUT O&amp;N UC'!$P507)</f>
        <v>0</v>
      </c>
      <c r="AB354" s="297">
        <f>AB343*(1+'7. INPUT O&amp;N UC'!$P507)</f>
        <v>0</v>
      </c>
      <c r="AC354" s="297">
        <f>AC343*(1+'7. INPUT O&amp;N UC'!$P507)</f>
        <v>0</v>
      </c>
      <c r="AD354" s="297">
        <f>AD343*(1+'7. INPUT O&amp;N UC'!$P507)</f>
        <v>0</v>
      </c>
      <c r="AE354" s="297">
        <f>AE343*(1+'7. INPUT O&amp;N UC'!$P507)</f>
        <v>0</v>
      </c>
      <c r="AF354" s="297">
        <f>AF343*(1+'7. INPUT O&amp;N UC'!$P507)</f>
        <v>0</v>
      </c>
      <c r="AG354" s="297">
        <f>AG343*(1+'7. INPUT O&amp;N UC'!$P507)</f>
        <v>0</v>
      </c>
      <c r="AH354" s="297">
        <f>AH343*(1+'7. INPUT O&amp;N UC'!$P507)</f>
        <v>0</v>
      </c>
      <c r="AI354" s="297">
        <f>AI343*(1+'7. INPUT O&amp;N UC'!$P507)</f>
        <v>0</v>
      </c>
      <c r="AJ354" s="297">
        <f>AJ343*(1+'7. INPUT O&amp;N UC'!$P507)</f>
        <v>0</v>
      </c>
      <c r="AK354" s="297">
        <f>AK343*(1+'7. INPUT O&amp;N UC'!$P507)</f>
        <v>0</v>
      </c>
      <c r="AL354" s="297">
        <f>AL343*(1+'7. INPUT O&amp;N UC'!$P507)</f>
        <v>0</v>
      </c>
      <c r="AM354" s="297">
        <f>AM343*(1+'7. INPUT O&amp;N UC'!$P507)</f>
        <v>0</v>
      </c>
      <c r="AN354" s="297">
        <f>AN343*(1+'7. INPUT O&amp;N UC'!$P507)</f>
        <v>0</v>
      </c>
      <c r="AO354" s="297">
        <f>AO343*(1+'7. INPUT O&amp;N UC'!$P507)</f>
        <v>0</v>
      </c>
      <c r="AP354" s="297">
        <f>AP343*(1+'7. INPUT O&amp;N UC'!$P507)</f>
        <v>0</v>
      </c>
      <c r="AQ354" s="297">
        <f>AQ343*(1+'7. INPUT O&amp;N UC'!$P507)</f>
        <v>0</v>
      </c>
      <c r="AR354" s="297">
        <f>AR343*(1+'7. INPUT O&amp;N UC'!$P507)</f>
        <v>0</v>
      </c>
      <c r="AS354" s="297">
        <f>AS343*(1+'7. INPUT O&amp;N UC'!$P507)</f>
        <v>0</v>
      </c>
      <c r="AT354" s="297">
        <f>AT343*(1+'7. INPUT O&amp;N UC'!$P507)</f>
        <v>0</v>
      </c>
      <c r="AU354" s="297">
        <f>AU343*(1+'7. INPUT O&amp;N UC'!$P507)</f>
        <v>0</v>
      </c>
      <c r="AV354" s="297">
        <f>AV343*(1+'7. INPUT O&amp;N UC'!$P507)</f>
        <v>0</v>
      </c>
      <c r="AW354" s="297">
        <f>AW343*(1+'7. INPUT O&amp;N UC'!$P507)</f>
        <v>0</v>
      </c>
      <c r="AX354" s="297">
        <f>AX343*(1+'7. INPUT O&amp;N UC'!$P507)</f>
        <v>0</v>
      </c>
      <c r="AY354" s="297">
        <f>AY343*(1+'7. INPUT O&amp;N UC'!$P507)</f>
        <v>0</v>
      </c>
      <c r="AZ354" s="297">
        <f>AZ343*(1+'7. INPUT O&amp;N UC'!$P507)</f>
        <v>0</v>
      </c>
      <c r="BA354" s="297">
        <f>BA343*(1+'7. INPUT O&amp;N UC'!$P507)</f>
        <v>0</v>
      </c>
      <c r="BB354" s="297">
        <f>BB343*(1+'7. INPUT O&amp;N UC'!$P507)</f>
        <v>0</v>
      </c>
      <c r="BC354" s="297">
        <f>BC343*(1+'7. INPUT O&amp;N UC'!$P507)</f>
        <v>0</v>
      </c>
      <c r="BD354" s="297">
        <f>BD343*(1+'7. INPUT O&amp;N UC'!$P507)</f>
        <v>0</v>
      </c>
      <c r="BE354" s="297">
        <f>BE343*(1+'7. INPUT O&amp;N UC'!$P507)</f>
        <v>0</v>
      </c>
      <c r="BF354" s="297">
        <f>BF343*(1+'7. INPUT O&amp;N UC'!$P507)</f>
        <v>0</v>
      </c>
      <c r="BG354" s="297">
        <f>BG343*(1+'7. INPUT O&amp;N UC'!$P507)</f>
        <v>0</v>
      </c>
      <c r="BH354" s="297">
        <f>BH343*(1+'7. INPUT O&amp;N UC'!$P507)</f>
        <v>0</v>
      </c>
      <c r="BI354" s="297">
        <f>BI343*(1+'7. INPUT O&amp;N UC'!$P507)</f>
        <v>0</v>
      </c>
      <c r="BJ354" s="297">
        <f>BJ343*(1+'7. INPUT O&amp;N UC'!$P507)</f>
        <v>0</v>
      </c>
      <c r="BK354" s="297">
        <f>BK343*(1+'7. INPUT O&amp;N UC'!$P507)</f>
        <v>0</v>
      </c>
      <c r="BL354" s="297">
        <f>BL343*(1+'7. INPUT O&amp;N UC'!$P507)</f>
        <v>0</v>
      </c>
      <c r="BM354" s="297">
        <f>BM343*(1+'7. INPUT O&amp;N UC'!$P507)</f>
        <v>0</v>
      </c>
      <c r="BN354" s="297">
        <f>BN343*(1+'7. INPUT O&amp;N UC'!$P507)</f>
        <v>0</v>
      </c>
      <c r="BO354" s="297">
        <f>BO343*(1+'7. INPUT O&amp;N UC'!$P507)</f>
        <v>0</v>
      </c>
      <c r="BP354" s="297">
        <f>BP343*(1+'7. INPUT O&amp;N UC'!$P507)</f>
        <v>0</v>
      </c>
      <c r="BQ354" s="297">
        <f>BQ343*(1+'7. INPUT O&amp;N UC'!$P507)</f>
        <v>0</v>
      </c>
      <c r="BR354" s="297">
        <f>BR343*(1+'7. INPUT O&amp;N UC'!$P507)</f>
        <v>0</v>
      </c>
      <c r="BS354" s="297">
        <f>BS343*(1+'7. INPUT O&amp;N UC'!$P507)</f>
        <v>0</v>
      </c>
    </row>
    <row r="355" spans="2:71" s="201" customFormat="1" outlineLevel="2">
      <c r="B355" s="367" t="str">
        <f t="shared" si="284"/>
        <v>O&amp;N UC-7.7-Item #7</v>
      </c>
      <c r="C355" s="367">
        <f t="shared" si="285"/>
        <v>0</v>
      </c>
      <c r="D355"/>
      <c r="E355" s="297">
        <f t="shared" si="257"/>
        <v>0</v>
      </c>
      <c r="F355" s="297">
        <f t="shared" si="258"/>
        <v>0</v>
      </c>
      <c r="G355" s="297">
        <f t="shared" si="259"/>
        <v>0</v>
      </c>
      <c r="H355" s="297">
        <f t="shared" si="260"/>
        <v>0</v>
      </c>
      <c r="I355" s="297">
        <f t="shared" si="261"/>
        <v>0</v>
      </c>
      <c r="J355" s="297">
        <f t="shared" si="262"/>
        <v>0</v>
      </c>
      <c r="K355"/>
      <c r="L355" s="297">
        <f>L344*(1+'7. INPUT O&amp;N UC'!$P508)</f>
        <v>0</v>
      </c>
      <c r="M355" s="297">
        <f>M344*(1+'7. INPUT O&amp;N UC'!$P508)</f>
        <v>0</v>
      </c>
      <c r="N355" s="297">
        <f>N344*(1+'7. INPUT O&amp;N UC'!$P508)</f>
        <v>0</v>
      </c>
      <c r="O355" s="297">
        <f>O344*(1+'7. INPUT O&amp;N UC'!$P508)</f>
        <v>0</v>
      </c>
      <c r="P355" s="297">
        <f>P344*(1+'7. INPUT O&amp;N UC'!$P508)</f>
        <v>0</v>
      </c>
      <c r="Q355" s="297">
        <f>Q344*(1+'7. INPUT O&amp;N UC'!$P508)</f>
        <v>0</v>
      </c>
      <c r="R355" s="297">
        <f>R344*(1+'7. INPUT O&amp;N UC'!$P508)</f>
        <v>0</v>
      </c>
      <c r="S355" s="297">
        <f>S344*(1+'7. INPUT O&amp;N UC'!$P508)</f>
        <v>0</v>
      </c>
      <c r="T355" s="297">
        <f>T344*(1+'7. INPUT O&amp;N UC'!$P508)</f>
        <v>0</v>
      </c>
      <c r="U355" s="297">
        <f>U344*(1+'7. INPUT O&amp;N UC'!$P508)</f>
        <v>0</v>
      </c>
      <c r="V355" s="297">
        <f>V344*(1+'7. INPUT O&amp;N UC'!$P508)</f>
        <v>0</v>
      </c>
      <c r="W355" s="297">
        <f>W344*(1+'7. INPUT O&amp;N UC'!$P508)</f>
        <v>0</v>
      </c>
      <c r="X355" s="297">
        <f>X344*(1+'7. INPUT O&amp;N UC'!$P508)</f>
        <v>0</v>
      </c>
      <c r="Y355" s="297">
        <f>Y344*(1+'7. INPUT O&amp;N UC'!$P508)</f>
        <v>0</v>
      </c>
      <c r="Z355" s="297">
        <f>Z344*(1+'7. INPUT O&amp;N UC'!$P508)</f>
        <v>0</v>
      </c>
      <c r="AA355" s="297">
        <f>AA344*(1+'7. INPUT O&amp;N UC'!$P508)</f>
        <v>0</v>
      </c>
      <c r="AB355" s="297">
        <f>AB344*(1+'7. INPUT O&amp;N UC'!$P508)</f>
        <v>0</v>
      </c>
      <c r="AC355" s="297">
        <f>AC344*(1+'7. INPUT O&amp;N UC'!$P508)</f>
        <v>0</v>
      </c>
      <c r="AD355" s="297">
        <f>AD344*(1+'7. INPUT O&amp;N UC'!$P508)</f>
        <v>0</v>
      </c>
      <c r="AE355" s="297">
        <f>AE344*(1+'7. INPUT O&amp;N UC'!$P508)</f>
        <v>0</v>
      </c>
      <c r="AF355" s="297">
        <f>AF344*(1+'7. INPUT O&amp;N UC'!$P508)</f>
        <v>0</v>
      </c>
      <c r="AG355" s="297">
        <f>AG344*(1+'7. INPUT O&amp;N UC'!$P508)</f>
        <v>0</v>
      </c>
      <c r="AH355" s="297">
        <f>AH344*(1+'7. INPUT O&amp;N UC'!$P508)</f>
        <v>0</v>
      </c>
      <c r="AI355" s="297">
        <f>AI344*(1+'7. INPUT O&amp;N UC'!$P508)</f>
        <v>0</v>
      </c>
      <c r="AJ355" s="297">
        <f>AJ344*(1+'7. INPUT O&amp;N UC'!$P508)</f>
        <v>0</v>
      </c>
      <c r="AK355" s="297">
        <f>AK344*(1+'7. INPUT O&amp;N UC'!$P508)</f>
        <v>0</v>
      </c>
      <c r="AL355" s="297">
        <f>AL344*(1+'7. INPUT O&amp;N UC'!$P508)</f>
        <v>0</v>
      </c>
      <c r="AM355" s="297">
        <f>AM344*(1+'7. INPUT O&amp;N UC'!$P508)</f>
        <v>0</v>
      </c>
      <c r="AN355" s="297">
        <f>AN344*(1+'7. INPUT O&amp;N UC'!$P508)</f>
        <v>0</v>
      </c>
      <c r="AO355" s="297">
        <f>AO344*(1+'7. INPUT O&amp;N UC'!$P508)</f>
        <v>0</v>
      </c>
      <c r="AP355" s="297">
        <f>AP344*(1+'7. INPUT O&amp;N UC'!$P508)</f>
        <v>0</v>
      </c>
      <c r="AQ355" s="297">
        <f>AQ344*(1+'7. INPUT O&amp;N UC'!$P508)</f>
        <v>0</v>
      </c>
      <c r="AR355" s="297">
        <f>AR344*(1+'7. INPUT O&amp;N UC'!$P508)</f>
        <v>0</v>
      </c>
      <c r="AS355" s="297">
        <f>AS344*(1+'7. INPUT O&amp;N UC'!$P508)</f>
        <v>0</v>
      </c>
      <c r="AT355" s="297">
        <f>AT344*(1+'7. INPUT O&amp;N UC'!$P508)</f>
        <v>0</v>
      </c>
      <c r="AU355" s="297">
        <f>AU344*(1+'7. INPUT O&amp;N UC'!$P508)</f>
        <v>0</v>
      </c>
      <c r="AV355" s="297">
        <f>AV344*(1+'7. INPUT O&amp;N UC'!$P508)</f>
        <v>0</v>
      </c>
      <c r="AW355" s="297">
        <f>AW344*(1+'7. INPUT O&amp;N UC'!$P508)</f>
        <v>0</v>
      </c>
      <c r="AX355" s="297">
        <f>AX344*(1+'7. INPUT O&amp;N UC'!$P508)</f>
        <v>0</v>
      </c>
      <c r="AY355" s="297">
        <f>AY344*(1+'7. INPUT O&amp;N UC'!$P508)</f>
        <v>0</v>
      </c>
      <c r="AZ355" s="297">
        <f>AZ344*(1+'7. INPUT O&amp;N UC'!$P508)</f>
        <v>0</v>
      </c>
      <c r="BA355" s="297">
        <f>BA344*(1+'7. INPUT O&amp;N UC'!$P508)</f>
        <v>0</v>
      </c>
      <c r="BB355" s="297">
        <f>BB344*(1+'7. INPUT O&amp;N UC'!$P508)</f>
        <v>0</v>
      </c>
      <c r="BC355" s="297">
        <f>BC344*(1+'7. INPUT O&amp;N UC'!$P508)</f>
        <v>0</v>
      </c>
      <c r="BD355" s="297">
        <f>BD344*(1+'7. INPUT O&amp;N UC'!$P508)</f>
        <v>0</v>
      </c>
      <c r="BE355" s="297">
        <f>BE344*(1+'7. INPUT O&amp;N UC'!$P508)</f>
        <v>0</v>
      </c>
      <c r="BF355" s="297">
        <f>BF344*(1+'7. INPUT O&amp;N UC'!$P508)</f>
        <v>0</v>
      </c>
      <c r="BG355" s="297">
        <f>BG344*(1+'7. INPUT O&amp;N UC'!$P508)</f>
        <v>0</v>
      </c>
      <c r="BH355" s="297">
        <f>BH344*(1+'7. INPUT O&amp;N UC'!$P508)</f>
        <v>0</v>
      </c>
      <c r="BI355" s="297">
        <f>BI344*(1+'7. INPUT O&amp;N UC'!$P508)</f>
        <v>0</v>
      </c>
      <c r="BJ355" s="297">
        <f>BJ344*(1+'7. INPUT O&amp;N UC'!$P508)</f>
        <v>0</v>
      </c>
      <c r="BK355" s="297">
        <f>BK344*(1+'7. INPUT O&amp;N UC'!$P508)</f>
        <v>0</v>
      </c>
      <c r="BL355" s="297">
        <f>BL344*(1+'7. INPUT O&amp;N UC'!$P508)</f>
        <v>0</v>
      </c>
      <c r="BM355" s="297">
        <f>BM344*(1+'7. INPUT O&amp;N UC'!$P508)</f>
        <v>0</v>
      </c>
      <c r="BN355" s="297">
        <f>BN344*(1+'7. INPUT O&amp;N UC'!$P508)</f>
        <v>0</v>
      </c>
      <c r="BO355" s="297">
        <f>BO344*(1+'7. INPUT O&amp;N UC'!$P508)</f>
        <v>0</v>
      </c>
      <c r="BP355" s="297">
        <f>BP344*(1+'7. INPUT O&amp;N UC'!$P508)</f>
        <v>0</v>
      </c>
      <c r="BQ355" s="297">
        <f>BQ344*(1+'7. INPUT O&amp;N UC'!$P508)</f>
        <v>0</v>
      </c>
      <c r="BR355" s="297">
        <f>BR344*(1+'7. INPUT O&amp;N UC'!$P508)</f>
        <v>0</v>
      </c>
      <c r="BS355" s="297">
        <f>BS344*(1+'7. INPUT O&amp;N UC'!$P508)</f>
        <v>0</v>
      </c>
    </row>
    <row r="356" spans="2:71" s="201" customFormat="1" outlineLevel="2">
      <c r="B356" s="367" t="str">
        <f t="shared" si="284"/>
        <v>O&amp;N UC-7.7-Item #8</v>
      </c>
      <c r="C356" s="367">
        <f t="shared" si="285"/>
        <v>0</v>
      </c>
      <c r="D356"/>
      <c r="E356" s="297">
        <f t="shared" si="257"/>
        <v>0</v>
      </c>
      <c r="F356" s="297">
        <f t="shared" si="258"/>
        <v>0</v>
      </c>
      <c r="G356" s="297">
        <f t="shared" si="259"/>
        <v>0</v>
      </c>
      <c r="H356" s="297">
        <f t="shared" si="260"/>
        <v>0</v>
      </c>
      <c r="I356" s="297">
        <f t="shared" si="261"/>
        <v>0</v>
      </c>
      <c r="J356" s="297">
        <f t="shared" si="262"/>
        <v>0</v>
      </c>
      <c r="K356"/>
      <c r="L356" s="297">
        <f>L345*(1+'7. INPUT O&amp;N UC'!$P509)</f>
        <v>0</v>
      </c>
      <c r="M356" s="297">
        <f>M345*(1+'7. INPUT O&amp;N UC'!$P509)</f>
        <v>0</v>
      </c>
      <c r="N356" s="297">
        <f>N345*(1+'7. INPUT O&amp;N UC'!$P509)</f>
        <v>0</v>
      </c>
      <c r="O356" s="297">
        <f>O345*(1+'7. INPUT O&amp;N UC'!$P509)</f>
        <v>0</v>
      </c>
      <c r="P356" s="297">
        <f>P345*(1+'7. INPUT O&amp;N UC'!$P509)</f>
        <v>0</v>
      </c>
      <c r="Q356" s="297">
        <f>Q345*(1+'7. INPUT O&amp;N UC'!$P509)</f>
        <v>0</v>
      </c>
      <c r="R356" s="297">
        <f>R345*(1+'7. INPUT O&amp;N UC'!$P509)</f>
        <v>0</v>
      </c>
      <c r="S356" s="297">
        <f>S345*(1+'7. INPUT O&amp;N UC'!$P509)</f>
        <v>0</v>
      </c>
      <c r="T356" s="297">
        <f>T345*(1+'7. INPUT O&amp;N UC'!$P509)</f>
        <v>0</v>
      </c>
      <c r="U356" s="297">
        <f>U345*(1+'7. INPUT O&amp;N UC'!$P509)</f>
        <v>0</v>
      </c>
      <c r="V356" s="297">
        <f>V345*(1+'7. INPUT O&amp;N UC'!$P509)</f>
        <v>0</v>
      </c>
      <c r="W356" s="297">
        <f>W345*(1+'7. INPUT O&amp;N UC'!$P509)</f>
        <v>0</v>
      </c>
      <c r="X356" s="297">
        <f>X345*(1+'7. INPUT O&amp;N UC'!$P509)</f>
        <v>0</v>
      </c>
      <c r="Y356" s="297">
        <f>Y345*(1+'7. INPUT O&amp;N UC'!$P509)</f>
        <v>0</v>
      </c>
      <c r="Z356" s="297">
        <f>Z345*(1+'7. INPUT O&amp;N UC'!$P509)</f>
        <v>0</v>
      </c>
      <c r="AA356" s="297">
        <f>AA345*(1+'7. INPUT O&amp;N UC'!$P509)</f>
        <v>0</v>
      </c>
      <c r="AB356" s="297">
        <f>AB345*(1+'7. INPUT O&amp;N UC'!$P509)</f>
        <v>0</v>
      </c>
      <c r="AC356" s="297">
        <f>AC345*(1+'7. INPUT O&amp;N UC'!$P509)</f>
        <v>0</v>
      </c>
      <c r="AD356" s="297">
        <f>AD345*(1+'7. INPUT O&amp;N UC'!$P509)</f>
        <v>0</v>
      </c>
      <c r="AE356" s="297">
        <f>AE345*(1+'7. INPUT O&amp;N UC'!$P509)</f>
        <v>0</v>
      </c>
      <c r="AF356" s="297">
        <f>AF345*(1+'7. INPUT O&amp;N UC'!$P509)</f>
        <v>0</v>
      </c>
      <c r="AG356" s="297">
        <f>AG345*(1+'7. INPUT O&amp;N UC'!$P509)</f>
        <v>0</v>
      </c>
      <c r="AH356" s="297">
        <f>AH345*(1+'7. INPUT O&amp;N UC'!$P509)</f>
        <v>0</v>
      </c>
      <c r="AI356" s="297">
        <f>AI345*(1+'7. INPUT O&amp;N UC'!$P509)</f>
        <v>0</v>
      </c>
      <c r="AJ356" s="297">
        <f>AJ345*(1+'7. INPUT O&amp;N UC'!$P509)</f>
        <v>0</v>
      </c>
      <c r="AK356" s="297">
        <f>AK345*(1+'7. INPUT O&amp;N UC'!$P509)</f>
        <v>0</v>
      </c>
      <c r="AL356" s="297">
        <f>AL345*(1+'7. INPUT O&amp;N UC'!$P509)</f>
        <v>0</v>
      </c>
      <c r="AM356" s="297">
        <f>AM345*(1+'7. INPUT O&amp;N UC'!$P509)</f>
        <v>0</v>
      </c>
      <c r="AN356" s="297">
        <f>AN345*(1+'7. INPUT O&amp;N UC'!$P509)</f>
        <v>0</v>
      </c>
      <c r="AO356" s="297">
        <f>AO345*(1+'7. INPUT O&amp;N UC'!$P509)</f>
        <v>0</v>
      </c>
      <c r="AP356" s="297">
        <f>AP345*(1+'7. INPUT O&amp;N UC'!$P509)</f>
        <v>0</v>
      </c>
      <c r="AQ356" s="297">
        <f>AQ345*(1+'7. INPUT O&amp;N UC'!$P509)</f>
        <v>0</v>
      </c>
      <c r="AR356" s="297">
        <f>AR345*(1+'7. INPUT O&amp;N UC'!$P509)</f>
        <v>0</v>
      </c>
      <c r="AS356" s="297">
        <f>AS345*(1+'7. INPUT O&amp;N UC'!$P509)</f>
        <v>0</v>
      </c>
      <c r="AT356" s="297">
        <f>AT345*(1+'7. INPUT O&amp;N UC'!$P509)</f>
        <v>0</v>
      </c>
      <c r="AU356" s="297">
        <f>AU345*(1+'7. INPUT O&amp;N UC'!$P509)</f>
        <v>0</v>
      </c>
      <c r="AV356" s="297">
        <f>AV345*(1+'7. INPUT O&amp;N UC'!$P509)</f>
        <v>0</v>
      </c>
      <c r="AW356" s="297">
        <f>AW345*(1+'7. INPUT O&amp;N UC'!$P509)</f>
        <v>0</v>
      </c>
      <c r="AX356" s="297">
        <f>AX345*(1+'7. INPUT O&amp;N UC'!$P509)</f>
        <v>0</v>
      </c>
      <c r="AY356" s="297">
        <f>AY345*(1+'7. INPUT O&amp;N UC'!$P509)</f>
        <v>0</v>
      </c>
      <c r="AZ356" s="297">
        <f>AZ345*(1+'7. INPUT O&amp;N UC'!$P509)</f>
        <v>0</v>
      </c>
      <c r="BA356" s="297">
        <f>BA345*(1+'7. INPUT O&amp;N UC'!$P509)</f>
        <v>0</v>
      </c>
      <c r="BB356" s="297">
        <f>BB345*(1+'7. INPUT O&amp;N UC'!$P509)</f>
        <v>0</v>
      </c>
      <c r="BC356" s="297">
        <f>BC345*(1+'7. INPUT O&amp;N UC'!$P509)</f>
        <v>0</v>
      </c>
      <c r="BD356" s="297">
        <f>BD345*(1+'7. INPUT O&amp;N UC'!$P509)</f>
        <v>0</v>
      </c>
      <c r="BE356" s="297">
        <f>BE345*(1+'7. INPUT O&amp;N UC'!$P509)</f>
        <v>0</v>
      </c>
      <c r="BF356" s="297">
        <f>BF345*(1+'7. INPUT O&amp;N UC'!$P509)</f>
        <v>0</v>
      </c>
      <c r="BG356" s="297">
        <f>BG345*(1+'7. INPUT O&amp;N UC'!$P509)</f>
        <v>0</v>
      </c>
      <c r="BH356" s="297">
        <f>BH345*(1+'7. INPUT O&amp;N UC'!$P509)</f>
        <v>0</v>
      </c>
      <c r="BI356" s="297">
        <f>BI345*(1+'7. INPUT O&amp;N UC'!$P509)</f>
        <v>0</v>
      </c>
      <c r="BJ356" s="297">
        <f>BJ345*(1+'7. INPUT O&amp;N UC'!$P509)</f>
        <v>0</v>
      </c>
      <c r="BK356" s="297">
        <f>BK345*(1+'7. INPUT O&amp;N UC'!$P509)</f>
        <v>0</v>
      </c>
      <c r="BL356" s="297">
        <f>BL345*(1+'7. INPUT O&amp;N UC'!$P509)</f>
        <v>0</v>
      </c>
      <c r="BM356" s="297">
        <f>BM345*(1+'7. INPUT O&amp;N UC'!$P509)</f>
        <v>0</v>
      </c>
      <c r="BN356" s="297">
        <f>BN345*(1+'7. INPUT O&amp;N UC'!$P509)</f>
        <v>0</v>
      </c>
      <c r="BO356" s="297">
        <f>BO345*(1+'7. INPUT O&amp;N UC'!$P509)</f>
        <v>0</v>
      </c>
      <c r="BP356" s="297">
        <f>BP345*(1+'7. INPUT O&amp;N UC'!$P509)</f>
        <v>0</v>
      </c>
      <c r="BQ356" s="297">
        <f>BQ345*(1+'7. INPUT O&amp;N UC'!$P509)</f>
        <v>0</v>
      </c>
      <c r="BR356" s="297">
        <f>BR345*(1+'7. INPUT O&amp;N UC'!$P509)</f>
        <v>0</v>
      </c>
      <c r="BS356" s="297">
        <f>BS345*(1+'7. INPUT O&amp;N UC'!$P509)</f>
        <v>0</v>
      </c>
    </row>
    <row r="357" spans="2:71" s="201" customFormat="1" outlineLevel="2">
      <c r="B357" s="367" t="str">
        <f t="shared" si="284"/>
        <v>O&amp;N UC-7.7-Item #9</v>
      </c>
      <c r="C357" s="367">
        <f t="shared" si="285"/>
        <v>0</v>
      </c>
      <c r="D357"/>
      <c r="E357" s="297">
        <f t="shared" si="257"/>
        <v>0</v>
      </c>
      <c r="F357" s="297">
        <f t="shared" si="258"/>
        <v>0</v>
      </c>
      <c r="G357" s="297">
        <f t="shared" si="259"/>
        <v>0</v>
      </c>
      <c r="H357" s="297">
        <f t="shared" si="260"/>
        <v>0</v>
      </c>
      <c r="I357" s="297">
        <f t="shared" si="261"/>
        <v>0</v>
      </c>
      <c r="J357" s="297">
        <f t="shared" si="262"/>
        <v>0</v>
      </c>
      <c r="K357"/>
      <c r="L357" s="297">
        <f>L346*(1+'7. INPUT O&amp;N UC'!$P510)</f>
        <v>0</v>
      </c>
      <c r="M357" s="297">
        <f>M346*(1+'7. INPUT O&amp;N UC'!$P510)</f>
        <v>0</v>
      </c>
      <c r="N357" s="297">
        <f>N346*(1+'7. INPUT O&amp;N UC'!$P510)</f>
        <v>0</v>
      </c>
      <c r="O357" s="297">
        <f>O346*(1+'7. INPUT O&amp;N UC'!$P510)</f>
        <v>0</v>
      </c>
      <c r="P357" s="297">
        <f>P346*(1+'7. INPUT O&amp;N UC'!$P510)</f>
        <v>0</v>
      </c>
      <c r="Q357" s="297">
        <f>Q346*(1+'7. INPUT O&amp;N UC'!$P510)</f>
        <v>0</v>
      </c>
      <c r="R357" s="297">
        <f>R346*(1+'7. INPUT O&amp;N UC'!$P510)</f>
        <v>0</v>
      </c>
      <c r="S357" s="297">
        <f>S346*(1+'7. INPUT O&amp;N UC'!$P510)</f>
        <v>0</v>
      </c>
      <c r="T357" s="297">
        <f>T346*(1+'7. INPUT O&amp;N UC'!$P510)</f>
        <v>0</v>
      </c>
      <c r="U357" s="297">
        <f>U346*(1+'7. INPUT O&amp;N UC'!$P510)</f>
        <v>0</v>
      </c>
      <c r="V357" s="297">
        <f>V346*(1+'7. INPUT O&amp;N UC'!$P510)</f>
        <v>0</v>
      </c>
      <c r="W357" s="297">
        <f>W346*(1+'7. INPUT O&amp;N UC'!$P510)</f>
        <v>0</v>
      </c>
      <c r="X357" s="297">
        <f>X346*(1+'7. INPUT O&amp;N UC'!$P510)</f>
        <v>0</v>
      </c>
      <c r="Y357" s="297">
        <f>Y346*(1+'7. INPUT O&amp;N UC'!$P510)</f>
        <v>0</v>
      </c>
      <c r="Z357" s="297">
        <f>Z346*(1+'7. INPUT O&amp;N UC'!$P510)</f>
        <v>0</v>
      </c>
      <c r="AA357" s="297">
        <f>AA346*(1+'7. INPUT O&amp;N UC'!$P510)</f>
        <v>0</v>
      </c>
      <c r="AB357" s="297">
        <f>AB346*(1+'7. INPUT O&amp;N UC'!$P510)</f>
        <v>0</v>
      </c>
      <c r="AC357" s="297">
        <f>AC346*(1+'7. INPUT O&amp;N UC'!$P510)</f>
        <v>0</v>
      </c>
      <c r="AD357" s="297">
        <f>AD346*(1+'7. INPUT O&amp;N UC'!$P510)</f>
        <v>0</v>
      </c>
      <c r="AE357" s="297">
        <f>AE346*(1+'7. INPUT O&amp;N UC'!$P510)</f>
        <v>0</v>
      </c>
      <c r="AF357" s="297">
        <f>AF346*(1+'7. INPUT O&amp;N UC'!$P510)</f>
        <v>0</v>
      </c>
      <c r="AG357" s="297">
        <f>AG346*(1+'7. INPUT O&amp;N UC'!$P510)</f>
        <v>0</v>
      </c>
      <c r="AH357" s="297">
        <f>AH346*(1+'7. INPUT O&amp;N UC'!$P510)</f>
        <v>0</v>
      </c>
      <c r="AI357" s="297">
        <f>AI346*(1+'7. INPUT O&amp;N UC'!$P510)</f>
        <v>0</v>
      </c>
      <c r="AJ357" s="297">
        <f>AJ346*(1+'7. INPUT O&amp;N UC'!$P510)</f>
        <v>0</v>
      </c>
      <c r="AK357" s="297">
        <f>AK346*(1+'7. INPUT O&amp;N UC'!$P510)</f>
        <v>0</v>
      </c>
      <c r="AL357" s="297">
        <f>AL346*(1+'7. INPUT O&amp;N UC'!$P510)</f>
        <v>0</v>
      </c>
      <c r="AM357" s="297">
        <f>AM346*(1+'7. INPUT O&amp;N UC'!$P510)</f>
        <v>0</v>
      </c>
      <c r="AN357" s="297">
        <f>AN346*(1+'7. INPUT O&amp;N UC'!$P510)</f>
        <v>0</v>
      </c>
      <c r="AO357" s="297">
        <f>AO346*(1+'7. INPUT O&amp;N UC'!$P510)</f>
        <v>0</v>
      </c>
      <c r="AP357" s="297">
        <f>AP346*(1+'7. INPUT O&amp;N UC'!$P510)</f>
        <v>0</v>
      </c>
      <c r="AQ357" s="297">
        <f>AQ346*(1+'7. INPUT O&amp;N UC'!$P510)</f>
        <v>0</v>
      </c>
      <c r="AR357" s="297">
        <f>AR346*(1+'7. INPUT O&amp;N UC'!$P510)</f>
        <v>0</v>
      </c>
      <c r="AS357" s="297">
        <f>AS346*(1+'7. INPUT O&amp;N UC'!$P510)</f>
        <v>0</v>
      </c>
      <c r="AT357" s="297">
        <f>AT346*(1+'7. INPUT O&amp;N UC'!$P510)</f>
        <v>0</v>
      </c>
      <c r="AU357" s="297">
        <f>AU346*(1+'7. INPUT O&amp;N UC'!$P510)</f>
        <v>0</v>
      </c>
      <c r="AV357" s="297">
        <f>AV346*(1+'7. INPUT O&amp;N UC'!$P510)</f>
        <v>0</v>
      </c>
      <c r="AW357" s="297">
        <f>AW346*(1+'7. INPUT O&amp;N UC'!$P510)</f>
        <v>0</v>
      </c>
      <c r="AX357" s="297">
        <f>AX346*(1+'7. INPUT O&amp;N UC'!$P510)</f>
        <v>0</v>
      </c>
      <c r="AY357" s="297">
        <f>AY346*(1+'7. INPUT O&amp;N UC'!$P510)</f>
        <v>0</v>
      </c>
      <c r="AZ357" s="297">
        <f>AZ346*(1+'7. INPUT O&amp;N UC'!$P510)</f>
        <v>0</v>
      </c>
      <c r="BA357" s="297">
        <f>BA346*(1+'7. INPUT O&amp;N UC'!$P510)</f>
        <v>0</v>
      </c>
      <c r="BB357" s="297">
        <f>BB346*(1+'7. INPUT O&amp;N UC'!$P510)</f>
        <v>0</v>
      </c>
      <c r="BC357" s="297">
        <f>BC346*(1+'7. INPUT O&amp;N UC'!$P510)</f>
        <v>0</v>
      </c>
      <c r="BD357" s="297">
        <f>BD346*(1+'7. INPUT O&amp;N UC'!$P510)</f>
        <v>0</v>
      </c>
      <c r="BE357" s="297">
        <f>BE346*(1+'7. INPUT O&amp;N UC'!$P510)</f>
        <v>0</v>
      </c>
      <c r="BF357" s="297">
        <f>BF346*(1+'7. INPUT O&amp;N UC'!$P510)</f>
        <v>0</v>
      </c>
      <c r="BG357" s="297">
        <f>BG346*(1+'7. INPUT O&amp;N UC'!$P510)</f>
        <v>0</v>
      </c>
      <c r="BH357" s="297">
        <f>BH346*(1+'7. INPUT O&amp;N UC'!$P510)</f>
        <v>0</v>
      </c>
      <c r="BI357" s="297">
        <f>BI346*(1+'7. INPUT O&amp;N UC'!$P510)</f>
        <v>0</v>
      </c>
      <c r="BJ357" s="297">
        <f>BJ346*(1+'7. INPUT O&amp;N UC'!$P510)</f>
        <v>0</v>
      </c>
      <c r="BK357" s="297">
        <f>BK346*(1+'7. INPUT O&amp;N UC'!$P510)</f>
        <v>0</v>
      </c>
      <c r="BL357" s="297">
        <f>BL346*(1+'7. INPUT O&amp;N UC'!$P510)</f>
        <v>0</v>
      </c>
      <c r="BM357" s="297">
        <f>BM346*(1+'7. INPUT O&amp;N UC'!$P510)</f>
        <v>0</v>
      </c>
      <c r="BN357" s="297">
        <f>BN346*(1+'7. INPUT O&amp;N UC'!$P510)</f>
        <v>0</v>
      </c>
      <c r="BO357" s="297">
        <f>BO346*(1+'7. INPUT O&amp;N UC'!$P510)</f>
        <v>0</v>
      </c>
      <c r="BP357" s="297">
        <f>BP346*(1+'7. INPUT O&amp;N UC'!$P510)</f>
        <v>0</v>
      </c>
      <c r="BQ357" s="297">
        <f>BQ346*(1+'7. INPUT O&amp;N UC'!$P510)</f>
        <v>0</v>
      </c>
      <c r="BR357" s="297">
        <f>BR346*(1+'7. INPUT O&amp;N UC'!$P510)</f>
        <v>0</v>
      </c>
      <c r="BS357" s="297">
        <f>BS346*(1+'7. INPUT O&amp;N UC'!$P510)</f>
        <v>0</v>
      </c>
    </row>
    <row r="358" spans="2:71" s="201" customFormat="1" outlineLevel="2">
      <c r="B358" s="369" t="str">
        <f t="shared" si="284"/>
        <v>O&amp;N UC-7.7-Item #10</v>
      </c>
      <c r="C358" s="367">
        <f t="shared" si="285"/>
        <v>0</v>
      </c>
      <c r="D358"/>
      <c r="E358" s="298">
        <f t="shared" si="257"/>
        <v>0</v>
      </c>
      <c r="F358" s="298">
        <f t="shared" si="258"/>
        <v>0</v>
      </c>
      <c r="G358" s="298">
        <f t="shared" si="259"/>
        <v>0</v>
      </c>
      <c r="H358" s="298">
        <f t="shared" si="260"/>
        <v>0</v>
      </c>
      <c r="I358" s="298">
        <f t="shared" si="261"/>
        <v>0</v>
      </c>
      <c r="J358" s="298">
        <f t="shared" si="262"/>
        <v>0</v>
      </c>
      <c r="K358"/>
      <c r="L358" s="297">
        <f>L347*(1+'7. INPUT O&amp;N UC'!$P511)</f>
        <v>0</v>
      </c>
      <c r="M358" s="297">
        <f>M347*(1+'7. INPUT O&amp;N UC'!$P511)</f>
        <v>0</v>
      </c>
      <c r="N358" s="297">
        <f>N347*(1+'7. INPUT O&amp;N UC'!$P511)</f>
        <v>0</v>
      </c>
      <c r="O358" s="297">
        <f>O347*(1+'7. INPUT O&amp;N UC'!$P511)</f>
        <v>0</v>
      </c>
      <c r="P358" s="297">
        <f>P347*(1+'7. INPUT O&amp;N UC'!$P511)</f>
        <v>0</v>
      </c>
      <c r="Q358" s="297">
        <f>Q347*(1+'7. INPUT O&amp;N UC'!$P511)</f>
        <v>0</v>
      </c>
      <c r="R358" s="297">
        <f>R347*(1+'7. INPUT O&amp;N UC'!$P511)</f>
        <v>0</v>
      </c>
      <c r="S358" s="297">
        <f>S347*(1+'7. INPUT O&amp;N UC'!$P511)</f>
        <v>0</v>
      </c>
      <c r="T358" s="297">
        <f>T347*(1+'7. INPUT O&amp;N UC'!$P511)</f>
        <v>0</v>
      </c>
      <c r="U358" s="297">
        <f>U347*(1+'7. INPUT O&amp;N UC'!$P511)</f>
        <v>0</v>
      </c>
      <c r="V358" s="297">
        <f>V347*(1+'7. INPUT O&amp;N UC'!$P511)</f>
        <v>0</v>
      </c>
      <c r="W358" s="297">
        <f>W347*(1+'7. INPUT O&amp;N UC'!$P511)</f>
        <v>0</v>
      </c>
      <c r="X358" s="297">
        <f>X347*(1+'7. INPUT O&amp;N UC'!$P511)</f>
        <v>0</v>
      </c>
      <c r="Y358" s="297">
        <f>Y347*(1+'7. INPUT O&amp;N UC'!$P511)</f>
        <v>0</v>
      </c>
      <c r="Z358" s="297">
        <f>Z347*(1+'7. INPUT O&amp;N UC'!$P511)</f>
        <v>0</v>
      </c>
      <c r="AA358" s="297">
        <f>AA347*(1+'7. INPUT O&amp;N UC'!$P511)</f>
        <v>0</v>
      </c>
      <c r="AB358" s="297">
        <f>AB347*(1+'7. INPUT O&amp;N UC'!$P511)</f>
        <v>0</v>
      </c>
      <c r="AC358" s="297">
        <f>AC347*(1+'7. INPUT O&amp;N UC'!$P511)</f>
        <v>0</v>
      </c>
      <c r="AD358" s="297">
        <f>AD347*(1+'7. INPUT O&amp;N UC'!$P511)</f>
        <v>0</v>
      </c>
      <c r="AE358" s="297">
        <f>AE347*(1+'7. INPUT O&amp;N UC'!$P511)</f>
        <v>0</v>
      </c>
      <c r="AF358" s="297">
        <f>AF347*(1+'7. INPUT O&amp;N UC'!$P511)</f>
        <v>0</v>
      </c>
      <c r="AG358" s="297">
        <f>AG347*(1+'7. INPUT O&amp;N UC'!$P511)</f>
        <v>0</v>
      </c>
      <c r="AH358" s="297">
        <f>AH347*(1+'7. INPUT O&amp;N UC'!$P511)</f>
        <v>0</v>
      </c>
      <c r="AI358" s="297">
        <f>AI347*(1+'7. INPUT O&amp;N UC'!$P511)</f>
        <v>0</v>
      </c>
      <c r="AJ358" s="297">
        <f>AJ347*(1+'7. INPUT O&amp;N UC'!$P511)</f>
        <v>0</v>
      </c>
      <c r="AK358" s="297">
        <f>AK347*(1+'7. INPUT O&amp;N UC'!$P511)</f>
        <v>0</v>
      </c>
      <c r="AL358" s="297">
        <f>AL347*(1+'7. INPUT O&amp;N UC'!$P511)</f>
        <v>0</v>
      </c>
      <c r="AM358" s="297">
        <f>AM347*(1+'7. INPUT O&amp;N UC'!$P511)</f>
        <v>0</v>
      </c>
      <c r="AN358" s="297">
        <f>AN347*(1+'7. INPUT O&amp;N UC'!$P511)</f>
        <v>0</v>
      </c>
      <c r="AO358" s="297">
        <f>AO347*(1+'7. INPUT O&amp;N UC'!$P511)</f>
        <v>0</v>
      </c>
      <c r="AP358" s="297">
        <f>AP347*(1+'7. INPUT O&amp;N UC'!$P511)</f>
        <v>0</v>
      </c>
      <c r="AQ358" s="297">
        <f>AQ347*(1+'7. INPUT O&amp;N UC'!$P511)</f>
        <v>0</v>
      </c>
      <c r="AR358" s="297">
        <f>AR347*(1+'7. INPUT O&amp;N UC'!$P511)</f>
        <v>0</v>
      </c>
      <c r="AS358" s="297">
        <f>AS347*(1+'7. INPUT O&amp;N UC'!$P511)</f>
        <v>0</v>
      </c>
      <c r="AT358" s="297">
        <f>AT347*(1+'7. INPUT O&amp;N UC'!$P511)</f>
        <v>0</v>
      </c>
      <c r="AU358" s="297">
        <f>AU347*(1+'7. INPUT O&amp;N UC'!$P511)</f>
        <v>0</v>
      </c>
      <c r="AV358" s="297">
        <f>AV347*(1+'7. INPUT O&amp;N UC'!$P511)</f>
        <v>0</v>
      </c>
      <c r="AW358" s="297">
        <f>AW347*(1+'7. INPUT O&amp;N UC'!$P511)</f>
        <v>0</v>
      </c>
      <c r="AX358" s="297">
        <f>AX347*(1+'7. INPUT O&amp;N UC'!$P511)</f>
        <v>0</v>
      </c>
      <c r="AY358" s="297">
        <f>AY347*(1+'7. INPUT O&amp;N UC'!$P511)</f>
        <v>0</v>
      </c>
      <c r="AZ358" s="297">
        <f>AZ347*(1+'7. INPUT O&amp;N UC'!$P511)</f>
        <v>0</v>
      </c>
      <c r="BA358" s="297">
        <f>BA347*(1+'7. INPUT O&amp;N UC'!$P511)</f>
        <v>0</v>
      </c>
      <c r="BB358" s="297">
        <f>BB347*(1+'7. INPUT O&amp;N UC'!$P511)</f>
        <v>0</v>
      </c>
      <c r="BC358" s="297">
        <f>BC347*(1+'7. INPUT O&amp;N UC'!$P511)</f>
        <v>0</v>
      </c>
      <c r="BD358" s="297">
        <f>BD347*(1+'7. INPUT O&amp;N UC'!$P511)</f>
        <v>0</v>
      </c>
      <c r="BE358" s="297">
        <f>BE347*(1+'7. INPUT O&amp;N UC'!$P511)</f>
        <v>0</v>
      </c>
      <c r="BF358" s="297">
        <f>BF347*(1+'7. INPUT O&amp;N UC'!$P511)</f>
        <v>0</v>
      </c>
      <c r="BG358" s="297">
        <f>BG347*(1+'7. INPUT O&amp;N UC'!$P511)</f>
        <v>0</v>
      </c>
      <c r="BH358" s="297">
        <f>BH347*(1+'7. INPUT O&amp;N UC'!$P511)</f>
        <v>0</v>
      </c>
      <c r="BI358" s="297">
        <f>BI347*(1+'7. INPUT O&amp;N UC'!$P511)</f>
        <v>0</v>
      </c>
      <c r="BJ358" s="297">
        <f>BJ347*(1+'7. INPUT O&amp;N UC'!$P511)</f>
        <v>0</v>
      </c>
      <c r="BK358" s="297">
        <f>BK347*(1+'7. INPUT O&amp;N UC'!$P511)</f>
        <v>0</v>
      </c>
      <c r="BL358" s="297">
        <f>BL347*(1+'7. INPUT O&amp;N UC'!$P511)</f>
        <v>0</v>
      </c>
      <c r="BM358" s="297">
        <f>BM347*(1+'7. INPUT O&amp;N UC'!$P511)</f>
        <v>0</v>
      </c>
      <c r="BN358" s="297">
        <f>BN347*(1+'7. INPUT O&amp;N UC'!$P511)</f>
        <v>0</v>
      </c>
      <c r="BO358" s="297">
        <f>BO347*(1+'7. INPUT O&amp;N UC'!$P511)</f>
        <v>0</v>
      </c>
      <c r="BP358" s="297">
        <f>BP347*(1+'7. INPUT O&amp;N UC'!$P511)</f>
        <v>0</v>
      </c>
      <c r="BQ358" s="297">
        <f>BQ347*(1+'7. INPUT O&amp;N UC'!$P511)</f>
        <v>0</v>
      </c>
      <c r="BR358" s="297">
        <f>BR347*(1+'7. INPUT O&amp;N UC'!$P511)</f>
        <v>0</v>
      </c>
      <c r="BS358" s="297">
        <f>BS347*(1+'7. INPUT O&amp;N UC'!$P511)</f>
        <v>0</v>
      </c>
    </row>
    <row r="359" spans="2:71" s="270" customFormat="1" ht="16">
      <c r="B359" s="354" t="str">
        <f>'7. INPUT O&amp;N UC'!B529</f>
        <v>8.</v>
      </c>
      <c r="C359" s="354" t="str">
        <f>'7. INPUT O&amp;N UC'!C529</f>
        <v>O&amp;N UC - Risk Reward</v>
      </c>
      <c r="D359"/>
      <c r="E359" s="293">
        <f t="shared" si="257"/>
        <v>1208002.0665866968</v>
      </c>
      <c r="F359" s="293">
        <f t="shared" si="258"/>
        <v>118625.9417142857</v>
      </c>
      <c r="G359" s="293">
        <f t="shared" si="259"/>
        <v>522626.07042840013</v>
      </c>
      <c r="H359" s="293">
        <f t="shared" si="260"/>
        <v>566750.05444401095</v>
      </c>
      <c r="I359" s="293">
        <f t="shared" si="261"/>
        <v>0</v>
      </c>
      <c r="J359" s="302">
        <f t="shared" si="262"/>
        <v>0</v>
      </c>
      <c r="K359"/>
      <c r="L359" s="303">
        <f>L360+L371</f>
        <v>0</v>
      </c>
      <c r="M359" s="303">
        <f t="shared" ref="M359:BS359" si="286">M360+M371</f>
        <v>0</v>
      </c>
      <c r="N359" s="303">
        <f t="shared" si="286"/>
        <v>0</v>
      </c>
      <c r="O359" s="303">
        <f t="shared" si="286"/>
        <v>0</v>
      </c>
      <c r="P359" s="303">
        <f t="shared" si="286"/>
        <v>9363.9570000000003</v>
      </c>
      <c r="Q359" s="303">
        <f t="shared" si="286"/>
        <v>9363.9570000000003</v>
      </c>
      <c r="R359" s="303">
        <f t="shared" si="286"/>
        <v>9363.9570000000003</v>
      </c>
      <c r="S359" s="303">
        <f t="shared" si="286"/>
        <v>14221.099857142857</v>
      </c>
      <c r="T359" s="303">
        <f t="shared" si="286"/>
        <v>14221.099857142857</v>
      </c>
      <c r="U359" s="303">
        <f t="shared" si="286"/>
        <v>19078.242714285712</v>
      </c>
      <c r="V359" s="303">
        <f t="shared" si="286"/>
        <v>19078.242714285712</v>
      </c>
      <c r="W359" s="303">
        <f t="shared" si="286"/>
        <v>23935.385571428575</v>
      </c>
      <c r="X359" s="303">
        <f t="shared" si="286"/>
        <v>24852.172535700003</v>
      </c>
      <c r="Y359" s="303">
        <f t="shared" si="286"/>
        <v>45252.172535700003</v>
      </c>
      <c r="Z359" s="303">
        <f t="shared" si="286"/>
        <v>45252.172535700003</v>
      </c>
      <c r="AA359" s="303">
        <f t="shared" si="286"/>
        <v>45252.172535700003</v>
      </c>
      <c r="AB359" s="303">
        <f t="shared" si="286"/>
        <v>45252.172535700003</v>
      </c>
      <c r="AC359" s="303">
        <f t="shared" si="286"/>
        <v>45252.172535700003</v>
      </c>
      <c r="AD359" s="303">
        <f t="shared" si="286"/>
        <v>45252.172535700003</v>
      </c>
      <c r="AE359" s="303">
        <f t="shared" si="286"/>
        <v>45252.172535700003</v>
      </c>
      <c r="AF359" s="303">
        <f t="shared" si="286"/>
        <v>45252.172535700003</v>
      </c>
      <c r="AG359" s="303">
        <f t="shared" si="286"/>
        <v>45252.172535700003</v>
      </c>
      <c r="AH359" s="303">
        <f t="shared" si="286"/>
        <v>45252.172535700003</v>
      </c>
      <c r="AI359" s="303">
        <f t="shared" si="286"/>
        <v>45252.172535700003</v>
      </c>
      <c r="AJ359" s="303">
        <f t="shared" si="286"/>
        <v>47229.171203667567</v>
      </c>
      <c r="AK359" s="303">
        <f t="shared" si="286"/>
        <v>47229.171203667567</v>
      </c>
      <c r="AL359" s="303">
        <f t="shared" si="286"/>
        <v>47229.171203667567</v>
      </c>
      <c r="AM359" s="303">
        <f t="shared" si="286"/>
        <v>47229.171203667567</v>
      </c>
      <c r="AN359" s="303">
        <f t="shared" si="286"/>
        <v>47229.171203667567</v>
      </c>
      <c r="AO359" s="303">
        <f t="shared" si="286"/>
        <v>47229.171203667567</v>
      </c>
      <c r="AP359" s="303">
        <f t="shared" si="286"/>
        <v>47229.171203667567</v>
      </c>
      <c r="AQ359" s="303">
        <f t="shared" si="286"/>
        <v>47229.171203667567</v>
      </c>
      <c r="AR359" s="303">
        <f t="shared" si="286"/>
        <v>47229.171203667567</v>
      </c>
      <c r="AS359" s="303">
        <f t="shared" si="286"/>
        <v>47229.171203667567</v>
      </c>
      <c r="AT359" s="303">
        <f t="shared" si="286"/>
        <v>47229.171203667567</v>
      </c>
      <c r="AU359" s="303">
        <f t="shared" si="286"/>
        <v>47229.171203667567</v>
      </c>
      <c r="AV359" s="303">
        <f t="shared" si="286"/>
        <v>0</v>
      </c>
      <c r="AW359" s="303">
        <f t="shared" si="286"/>
        <v>0</v>
      </c>
      <c r="AX359" s="303">
        <f t="shared" si="286"/>
        <v>0</v>
      </c>
      <c r="AY359" s="303">
        <f t="shared" si="286"/>
        <v>0</v>
      </c>
      <c r="AZ359" s="303">
        <f t="shared" si="286"/>
        <v>0</v>
      </c>
      <c r="BA359" s="303">
        <f t="shared" si="286"/>
        <v>0</v>
      </c>
      <c r="BB359" s="303">
        <f t="shared" si="286"/>
        <v>0</v>
      </c>
      <c r="BC359" s="303">
        <f t="shared" si="286"/>
        <v>0</v>
      </c>
      <c r="BD359" s="303">
        <f t="shared" si="286"/>
        <v>0</v>
      </c>
      <c r="BE359" s="303">
        <f t="shared" si="286"/>
        <v>0</v>
      </c>
      <c r="BF359" s="303">
        <f t="shared" si="286"/>
        <v>0</v>
      </c>
      <c r="BG359" s="303">
        <f t="shared" si="286"/>
        <v>0</v>
      </c>
      <c r="BH359" s="303">
        <f t="shared" si="286"/>
        <v>0</v>
      </c>
      <c r="BI359" s="303">
        <f t="shared" si="286"/>
        <v>0</v>
      </c>
      <c r="BJ359" s="303">
        <f t="shared" si="286"/>
        <v>0</v>
      </c>
      <c r="BK359" s="303">
        <f t="shared" si="286"/>
        <v>0</v>
      </c>
      <c r="BL359" s="303">
        <f t="shared" si="286"/>
        <v>0</v>
      </c>
      <c r="BM359" s="303">
        <f t="shared" si="286"/>
        <v>0</v>
      </c>
      <c r="BN359" s="303">
        <f t="shared" si="286"/>
        <v>0</v>
      </c>
      <c r="BO359" s="303">
        <f t="shared" si="286"/>
        <v>0</v>
      </c>
      <c r="BP359" s="303">
        <f t="shared" si="286"/>
        <v>0</v>
      </c>
      <c r="BQ359" s="303">
        <f t="shared" si="286"/>
        <v>0</v>
      </c>
      <c r="BR359" s="303">
        <f t="shared" si="286"/>
        <v>0</v>
      </c>
      <c r="BS359" s="303">
        <f t="shared" si="286"/>
        <v>0</v>
      </c>
    </row>
    <row r="360" spans="2:71" s="199" customFormat="1" outlineLevel="1">
      <c r="B360" s="352" t="str">
        <f>'7. INPUT O&amp;N UC'!C531</f>
        <v>8..1</v>
      </c>
      <c r="C360" s="352" t="str">
        <f>'7. INPUT O&amp;N UC'!D531</f>
        <v>O&amp;N UC - Risk Reward - UC revenues</v>
      </c>
      <c r="D360"/>
      <c r="E360" s="296">
        <f t="shared" si="257"/>
        <v>901534.28571428568</v>
      </c>
      <c r="F360" s="296">
        <f t="shared" si="258"/>
        <v>43714.28571428571</v>
      </c>
      <c r="G360" s="296">
        <f t="shared" si="259"/>
        <v>408000</v>
      </c>
      <c r="H360" s="296">
        <f t="shared" si="260"/>
        <v>449820</v>
      </c>
      <c r="I360" s="296">
        <f t="shared" si="261"/>
        <v>0</v>
      </c>
      <c r="J360" s="296">
        <f t="shared" si="262"/>
        <v>0</v>
      </c>
      <c r="K360"/>
      <c r="L360" s="296">
        <f t="shared" ref="L360:AQ360" si="287">SUM(L361:L369)</f>
        <v>0</v>
      </c>
      <c r="M360" s="296">
        <f t="shared" si="287"/>
        <v>0</v>
      </c>
      <c r="N360" s="296">
        <f t="shared" si="287"/>
        <v>0</v>
      </c>
      <c r="O360" s="296">
        <f t="shared" si="287"/>
        <v>0</v>
      </c>
      <c r="P360" s="296">
        <f t="shared" si="287"/>
        <v>0</v>
      </c>
      <c r="Q360" s="296">
        <f t="shared" si="287"/>
        <v>0</v>
      </c>
      <c r="R360" s="296">
        <f t="shared" si="287"/>
        <v>0</v>
      </c>
      <c r="S360" s="296">
        <f t="shared" si="287"/>
        <v>4857.1428571428569</v>
      </c>
      <c r="T360" s="296">
        <f t="shared" si="287"/>
        <v>4857.1428571428569</v>
      </c>
      <c r="U360" s="296">
        <f t="shared" si="287"/>
        <v>9714.2857142857138</v>
      </c>
      <c r="V360" s="296">
        <f t="shared" si="287"/>
        <v>9714.2857142857138</v>
      </c>
      <c r="W360" s="296">
        <f t="shared" si="287"/>
        <v>14571.428571428572</v>
      </c>
      <c r="X360" s="296">
        <f t="shared" si="287"/>
        <v>15300</v>
      </c>
      <c r="Y360" s="296">
        <f t="shared" si="287"/>
        <v>35700</v>
      </c>
      <c r="Z360" s="296">
        <f t="shared" si="287"/>
        <v>35700</v>
      </c>
      <c r="AA360" s="296">
        <f t="shared" si="287"/>
        <v>35700</v>
      </c>
      <c r="AB360" s="296">
        <f t="shared" si="287"/>
        <v>35700</v>
      </c>
      <c r="AC360" s="296">
        <f t="shared" si="287"/>
        <v>35700</v>
      </c>
      <c r="AD360" s="296">
        <f t="shared" si="287"/>
        <v>35700</v>
      </c>
      <c r="AE360" s="296">
        <f t="shared" si="287"/>
        <v>35700</v>
      </c>
      <c r="AF360" s="296">
        <f t="shared" si="287"/>
        <v>35700</v>
      </c>
      <c r="AG360" s="296">
        <f t="shared" si="287"/>
        <v>35700</v>
      </c>
      <c r="AH360" s="296">
        <f t="shared" si="287"/>
        <v>35700</v>
      </c>
      <c r="AI360" s="296">
        <f t="shared" si="287"/>
        <v>35700</v>
      </c>
      <c r="AJ360" s="296">
        <f t="shared" si="287"/>
        <v>37485</v>
      </c>
      <c r="AK360" s="296">
        <f t="shared" si="287"/>
        <v>37485</v>
      </c>
      <c r="AL360" s="296">
        <f t="shared" si="287"/>
        <v>37485</v>
      </c>
      <c r="AM360" s="296">
        <f t="shared" si="287"/>
        <v>37485</v>
      </c>
      <c r="AN360" s="296">
        <f t="shared" si="287"/>
        <v>37485</v>
      </c>
      <c r="AO360" s="296">
        <f t="shared" si="287"/>
        <v>37485</v>
      </c>
      <c r="AP360" s="296">
        <f t="shared" si="287"/>
        <v>37485</v>
      </c>
      <c r="AQ360" s="296">
        <f t="shared" si="287"/>
        <v>37485</v>
      </c>
      <c r="AR360" s="296">
        <f t="shared" ref="AR360:BS360" si="288">SUM(AR361:AR369)</f>
        <v>37485</v>
      </c>
      <c r="AS360" s="296">
        <f t="shared" si="288"/>
        <v>37485</v>
      </c>
      <c r="AT360" s="296">
        <f t="shared" si="288"/>
        <v>37485</v>
      </c>
      <c r="AU360" s="296">
        <f t="shared" si="288"/>
        <v>37485</v>
      </c>
      <c r="AV360" s="296">
        <f t="shared" si="288"/>
        <v>0</v>
      </c>
      <c r="AW360" s="296">
        <f t="shared" si="288"/>
        <v>0</v>
      </c>
      <c r="AX360" s="296">
        <f t="shared" si="288"/>
        <v>0</v>
      </c>
      <c r="AY360" s="296">
        <f t="shared" si="288"/>
        <v>0</v>
      </c>
      <c r="AZ360" s="296">
        <f t="shared" si="288"/>
        <v>0</v>
      </c>
      <c r="BA360" s="296">
        <f t="shared" si="288"/>
        <v>0</v>
      </c>
      <c r="BB360" s="296">
        <f t="shared" si="288"/>
        <v>0</v>
      </c>
      <c r="BC360" s="296">
        <f t="shared" si="288"/>
        <v>0</v>
      </c>
      <c r="BD360" s="296">
        <f t="shared" si="288"/>
        <v>0</v>
      </c>
      <c r="BE360" s="296">
        <f t="shared" si="288"/>
        <v>0</v>
      </c>
      <c r="BF360" s="296">
        <f t="shared" si="288"/>
        <v>0</v>
      </c>
      <c r="BG360" s="296">
        <f t="shared" si="288"/>
        <v>0</v>
      </c>
      <c r="BH360" s="296">
        <f t="shared" si="288"/>
        <v>0</v>
      </c>
      <c r="BI360" s="296">
        <f t="shared" si="288"/>
        <v>0</v>
      </c>
      <c r="BJ360" s="296">
        <f t="shared" si="288"/>
        <v>0</v>
      </c>
      <c r="BK360" s="296">
        <f t="shared" si="288"/>
        <v>0</v>
      </c>
      <c r="BL360" s="296">
        <f t="shared" si="288"/>
        <v>0</v>
      </c>
      <c r="BM360" s="296">
        <f t="shared" si="288"/>
        <v>0</v>
      </c>
      <c r="BN360" s="296">
        <f t="shared" si="288"/>
        <v>0</v>
      </c>
      <c r="BO360" s="296">
        <f t="shared" si="288"/>
        <v>0</v>
      </c>
      <c r="BP360" s="296">
        <f t="shared" si="288"/>
        <v>0</v>
      </c>
      <c r="BQ360" s="296">
        <f t="shared" si="288"/>
        <v>0</v>
      </c>
      <c r="BR360" s="296">
        <f t="shared" si="288"/>
        <v>0</v>
      </c>
      <c r="BS360" s="296">
        <f t="shared" si="288"/>
        <v>0</v>
      </c>
    </row>
    <row r="361" spans="2:71" s="201" customFormat="1" outlineLevel="2">
      <c r="B361" s="203" t="str">
        <f>'7. INPUT O&amp;N UC'!D538</f>
        <v>O&amp;N UC-7.4-Item #1</v>
      </c>
      <c r="C361" s="203" t="str">
        <f>'7. INPUT O&amp;N UC'!E538</f>
        <v>Revenues from seling real time data to third parties</v>
      </c>
      <c r="D361"/>
      <c r="E361" s="200">
        <f>F361+G361+H361+I361+J361</f>
        <v>0</v>
      </c>
      <c r="F361" s="200">
        <f>SUM(L361:W361)</f>
        <v>0</v>
      </c>
      <c r="G361" s="200">
        <f>SUM(X361:AI361)</f>
        <v>0</v>
      </c>
      <c r="H361" s="200">
        <f>SUM(AJ361:AU361)</f>
        <v>0</v>
      </c>
      <c r="I361" s="200">
        <f>SUM(AV361:BG361)</f>
        <v>0</v>
      </c>
      <c r="J361" s="200">
        <f>SUM(BH361:BS361)</f>
        <v>0</v>
      </c>
      <c r="K361"/>
      <c r="L361" s="203">
        <f>L217*'7. INPUT O&amp;N UC'!$G538</f>
        <v>0</v>
      </c>
      <c r="M361" s="203">
        <f>M217*'7. INPUT O&amp;N UC'!$G538</f>
        <v>0</v>
      </c>
      <c r="N361" s="203">
        <f>N217*'7. INPUT O&amp;N UC'!$G538</f>
        <v>0</v>
      </c>
      <c r="O361" s="203">
        <f>O217*'7. INPUT O&amp;N UC'!$G538</f>
        <v>0</v>
      </c>
      <c r="P361" s="203">
        <f>P217*'7. INPUT O&amp;N UC'!$G538</f>
        <v>0</v>
      </c>
      <c r="Q361" s="203">
        <f>Q217*'7. INPUT O&amp;N UC'!$G538</f>
        <v>0</v>
      </c>
      <c r="R361" s="203">
        <f>R217*'7. INPUT O&amp;N UC'!$G538</f>
        <v>0</v>
      </c>
      <c r="S361" s="203">
        <f>S217*'7. INPUT O&amp;N UC'!$G538</f>
        <v>0</v>
      </c>
      <c r="T361" s="203">
        <f>T217*'7. INPUT O&amp;N UC'!$G538</f>
        <v>0</v>
      </c>
      <c r="U361" s="203">
        <f>U217*'7. INPUT O&amp;N UC'!$G538</f>
        <v>0</v>
      </c>
      <c r="V361" s="203">
        <f>V217*'7. INPUT O&amp;N UC'!$G538</f>
        <v>0</v>
      </c>
      <c r="W361" s="203">
        <f>W217*'7. INPUT O&amp;N UC'!$G538</f>
        <v>0</v>
      </c>
      <c r="X361" s="203">
        <f>X217*'7. INPUT O&amp;N UC'!$G538</f>
        <v>0</v>
      </c>
      <c r="Y361" s="203">
        <f>Y217*'7. INPUT O&amp;N UC'!$G538</f>
        <v>0</v>
      </c>
      <c r="Z361" s="203">
        <f>Z217*'7. INPUT O&amp;N UC'!$G538</f>
        <v>0</v>
      </c>
      <c r="AA361" s="203">
        <f>AA217*'7. INPUT O&amp;N UC'!$G538</f>
        <v>0</v>
      </c>
      <c r="AB361" s="203">
        <f>AB217*'7. INPUT O&amp;N UC'!$G538</f>
        <v>0</v>
      </c>
      <c r="AC361" s="203">
        <f>AC217*'7. INPUT O&amp;N UC'!$G538</f>
        <v>0</v>
      </c>
      <c r="AD361" s="203">
        <f>AD217*'7. INPUT O&amp;N UC'!$G538</f>
        <v>0</v>
      </c>
      <c r="AE361" s="203">
        <f>AE217*'7. INPUT O&amp;N UC'!$G538</f>
        <v>0</v>
      </c>
      <c r="AF361" s="203">
        <f>AF217*'7. INPUT O&amp;N UC'!$G538</f>
        <v>0</v>
      </c>
      <c r="AG361" s="203">
        <f>AG217*'7. INPUT O&amp;N UC'!$G538</f>
        <v>0</v>
      </c>
      <c r="AH361" s="203">
        <f>AH217*'7. INPUT O&amp;N UC'!$G538</f>
        <v>0</v>
      </c>
      <c r="AI361" s="203">
        <f>AI217*'7. INPUT O&amp;N UC'!$G538</f>
        <v>0</v>
      </c>
      <c r="AJ361" s="203">
        <f>AJ217*'7. INPUT O&amp;N UC'!$G538</f>
        <v>0</v>
      </c>
      <c r="AK361" s="203">
        <f>AK217*'7. INPUT O&amp;N UC'!$G538</f>
        <v>0</v>
      </c>
      <c r="AL361" s="203">
        <f>AL217*'7. INPUT O&amp;N UC'!$G538</f>
        <v>0</v>
      </c>
      <c r="AM361" s="203">
        <f>AM217*'7. INPUT O&amp;N UC'!$G538</f>
        <v>0</v>
      </c>
      <c r="AN361" s="203">
        <f>AN217*'7. INPUT O&amp;N UC'!$G538</f>
        <v>0</v>
      </c>
      <c r="AO361" s="203">
        <f>AO217*'7. INPUT O&amp;N UC'!$G538</f>
        <v>0</v>
      </c>
      <c r="AP361" s="203">
        <f>AP217*'7. INPUT O&amp;N UC'!$G538</f>
        <v>0</v>
      </c>
      <c r="AQ361" s="203">
        <f>AQ217*'7. INPUT O&amp;N UC'!$G538</f>
        <v>0</v>
      </c>
      <c r="AR361" s="203">
        <f>AR217*'7. INPUT O&amp;N UC'!$G538</f>
        <v>0</v>
      </c>
      <c r="AS361" s="203">
        <f>AS217*'7. INPUT O&amp;N UC'!$G538</f>
        <v>0</v>
      </c>
      <c r="AT361" s="203">
        <f>AT217*'7. INPUT O&amp;N UC'!$G538</f>
        <v>0</v>
      </c>
      <c r="AU361" s="203">
        <f>AU217*'7. INPUT O&amp;N UC'!$G538</f>
        <v>0</v>
      </c>
      <c r="AV361" s="203">
        <f>AV217*'7. INPUT O&amp;N UC'!$G538</f>
        <v>0</v>
      </c>
      <c r="AW361" s="203">
        <f>AW217*'7. INPUT O&amp;N UC'!$G538</f>
        <v>0</v>
      </c>
      <c r="AX361" s="203">
        <f>AX217*'7. INPUT O&amp;N UC'!$G538</f>
        <v>0</v>
      </c>
      <c r="AY361" s="203">
        <f>AY217*'7. INPUT O&amp;N UC'!$G538</f>
        <v>0</v>
      </c>
      <c r="AZ361" s="203">
        <f>AZ217*'7. INPUT O&amp;N UC'!$G538</f>
        <v>0</v>
      </c>
      <c r="BA361" s="203">
        <f>BA217*'7. INPUT O&amp;N UC'!$G538</f>
        <v>0</v>
      </c>
      <c r="BB361" s="203">
        <f>BB217*'7. INPUT O&amp;N UC'!$G538</f>
        <v>0</v>
      </c>
      <c r="BC361" s="203">
        <f>BC217*'7. INPUT O&amp;N UC'!$G538</f>
        <v>0</v>
      </c>
      <c r="BD361" s="203">
        <f>BD217*'7. INPUT O&amp;N UC'!$G538</f>
        <v>0</v>
      </c>
      <c r="BE361" s="203">
        <f>BE217*'7. INPUT O&amp;N UC'!$G538</f>
        <v>0</v>
      </c>
      <c r="BF361" s="203">
        <f>BF217*'7. INPUT O&amp;N UC'!$G538</f>
        <v>0</v>
      </c>
      <c r="BG361" s="203">
        <f>BG217*'7. INPUT O&amp;N UC'!$G538</f>
        <v>0</v>
      </c>
      <c r="BH361" s="203">
        <f>BH217*'7. INPUT O&amp;N UC'!$G538</f>
        <v>0</v>
      </c>
      <c r="BI361" s="203">
        <f>BI217*'7. INPUT O&amp;N UC'!$G538</f>
        <v>0</v>
      </c>
      <c r="BJ361" s="203">
        <f>BJ217*'7. INPUT O&amp;N UC'!$G538</f>
        <v>0</v>
      </c>
      <c r="BK361" s="203">
        <f>BK217*'7. INPUT O&amp;N UC'!$G538</f>
        <v>0</v>
      </c>
      <c r="BL361" s="203">
        <f>BL217*'7. INPUT O&amp;N UC'!$G538</f>
        <v>0</v>
      </c>
      <c r="BM361" s="203">
        <f>BM217*'7. INPUT O&amp;N UC'!$G538</f>
        <v>0</v>
      </c>
      <c r="BN361" s="203">
        <f>BN217*'7. INPUT O&amp;N UC'!$G538</f>
        <v>0</v>
      </c>
      <c r="BO361" s="203">
        <f>BO217*'7. INPUT O&amp;N UC'!$G538</f>
        <v>0</v>
      </c>
      <c r="BP361" s="203">
        <f>BP217*'7. INPUT O&amp;N UC'!$G538</f>
        <v>0</v>
      </c>
      <c r="BQ361" s="203">
        <f>BQ217*'7. INPUT O&amp;N UC'!$G538</f>
        <v>0</v>
      </c>
      <c r="BR361" s="203">
        <f>BR217*'7. INPUT O&amp;N UC'!$G538</f>
        <v>0</v>
      </c>
      <c r="BS361" s="203">
        <f>BS217*'7. INPUT O&amp;N UC'!$G538</f>
        <v>0</v>
      </c>
    </row>
    <row r="362" spans="2:71" s="201" customFormat="1" outlineLevel="2">
      <c r="B362" s="203" t="str">
        <f>'7. INPUT O&amp;N UC'!D539</f>
        <v>O&amp;N UC-7.4-Item #2</v>
      </c>
      <c r="C362" s="203" t="str">
        <f>'7. INPUT O&amp;N UC'!E539</f>
        <v>Tax revenues from additional spent by non local park visitors</v>
      </c>
      <c r="D362"/>
      <c r="E362" s="200">
        <f t="shared" ref="E362:E370" si="289">F362+G362+H362+I362+J362</f>
        <v>0</v>
      </c>
      <c r="F362" s="200">
        <f t="shared" ref="F362:F370" si="290">SUM(L362:W362)</f>
        <v>0</v>
      </c>
      <c r="G362" s="200">
        <f t="shared" ref="G362:G370" si="291">SUM(X362:AI362)</f>
        <v>0</v>
      </c>
      <c r="H362" s="200">
        <f t="shared" ref="H362:H370" si="292">SUM(AJ362:AU362)</f>
        <v>0</v>
      </c>
      <c r="I362" s="200">
        <f t="shared" ref="I362:I370" si="293">SUM(AV362:BG362)</f>
        <v>0</v>
      </c>
      <c r="J362" s="200">
        <f t="shared" ref="J362:J370" si="294">SUM(BH362:BS362)</f>
        <v>0</v>
      </c>
      <c r="K362"/>
      <c r="L362" s="203">
        <f>L218*'7. INPUT O&amp;N UC'!$G539</f>
        <v>0</v>
      </c>
      <c r="M362" s="203">
        <f>M218*'7. INPUT O&amp;N UC'!$G539</f>
        <v>0</v>
      </c>
      <c r="N362" s="203">
        <f>N218*'7. INPUT O&amp;N UC'!$G539</f>
        <v>0</v>
      </c>
      <c r="O362" s="203">
        <f>O218*'7. INPUT O&amp;N UC'!$G539</f>
        <v>0</v>
      </c>
      <c r="P362" s="203">
        <f>P218*'7. INPUT O&amp;N UC'!$G539</f>
        <v>0</v>
      </c>
      <c r="Q362" s="203">
        <f>Q218*'7. INPUT O&amp;N UC'!$G539</f>
        <v>0</v>
      </c>
      <c r="R362" s="203">
        <f>R218*'7. INPUT O&amp;N UC'!$G539</f>
        <v>0</v>
      </c>
      <c r="S362" s="203">
        <f>S218*'7. INPUT O&amp;N UC'!$G539</f>
        <v>0</v>
      </c>
      <c r="T362" s="203">
        <f>T218*'7. INPUT O&amp;N UC'!$G539</f>
        <v>0</v>
      </c>
      <c r="U362" s="203">
        <f>U218*'7. INPUT O&amp;N UC'!$G539</f>
        <v>0</v>
      </c>
      <c r="V362" s="203">
        <f>V218*'7. INPUT O&amp;N UC'!$G539</f>
        <v>0</v>
      </c>
      <c r="W362" s="203">
        <f>W218*'7. INPUT O&amp;N UC'!$G539</f>
        <v>0</v>
      </c>
      <c r="X362" s="203">
        <f>X218*'7. INPUT O&amp;N UC'!$G539</f>
        <v>0</v>
      </c>
      <c r="Y362" s="203">
        <f>Y218*'7. INPUT O&amp;N UC'!$G539</f>
        <v>0</v>
      </c>
      <c r="Z362" s="203">
        <f>Z218*'7. INPUT O&amp;N UC'!$G539</f>
        <v>0</v>
      </c>
      <c r="AA362" s="203">
        <f>AA218*'7. INPUT O&amp;N UC'!$G539</f>
        <v>0</v>
      </c>
      <c r="AB362" s="203">
        <f>AB218*'7. INPUT O&amp;N UC'!$G539</f>
        <v>0</v>
      </c>
      <c r="AC362" s="203">
        <f>AC218*'7. INPUT O&amp;N UC'!$G539</f>
        <v>0</v>
      </c>
      <c r="AD362" s="203">
        <f>AD218*'7. INPUT O&amp;N UC'!$G539</f>
        <v>0</v>
      </c>
      <c r="AE362" s="203">
        <f>AE218*'7. INPUT O&amp;N UC'!$G539</f>
        <v>0</v>
      </c>
      <c r="AF362" s="203">
        <f>AF218*'7. INPUT O&amp;N UC'!$G539</f>
        <v>0</v>
      </c>
      <c r="AG362" s="203">
        <f>AG218*'7. INPUT O&amp;N UC'!$G539</f>
        <v>0</v>
      </c>
      <c r="AH362" s="203">
        <f>AH218*'7. INPUT O&amp;N UC'!$G539</f>
        <v>0</v>
      </c>
      <c r="AI362" s="203">
        <f>AI218*'7. INPUT O&amp;N UC'!$G539</f>
        <v>0</v>
      </c>
      <c r="AJ362" s="203">
        <f>AJ218*'7. INPUT O&amp;N UC'!$G539</f>
        <v>0</v>
      </c>
      <c r="AK362" s="203">
        <f>AK218*'7. INPUT O&amp;N UC'!$G539</f>
        <v>0</v>
      </c>
      <c r="AL362" s="203">
        <f>AL218*'7. INPUT O&amp;N UC'!$G539</f>
        <v>0</v>
      </c>
      <c r="AM362" s="203">
        <f>AM218*'7. INPUT O&amp;N UC'!$G539</f>
        <v>0</v>
      </c>
      <c r="AN362" s="203">
        <f>AN218*'7. INPUT O&amp;N UC'!$G539</f>
        <v>0</v>
      </c>
      <c r="AO362" s="203">
        <f>AO218*'7. INPUT O&amp;N UC'!$G539</f>
        <v>0</v>
      </c>
      <c r="AP362" s="203">
        <f>AP218*'7. INPUT O&amp;N UC'!$G539</f>
        <v>0</v>
      </c>
      <c r="AQ362" s="203">
        <f>AQ218*'7. INPUT O&amp;N UC'!$G539</f>
        <v>0</v>
      </c>
      <c r="AR362" s="203">
        <f>AR218*'7. INPUT O&amp;N UC'!$G539</f>
        <v>0</v>
      </c>
      <c r="AS362" s="203">
        <f>AS218*'7. INPUT O&amp;N UC'!$G539</f>
        <v>0</v>
      </c>
      <c r="AT362" s="203">
        <f>AT218*'7. INPUT O&amp;N UC'!$G539</f>
        <v>0</v>
      </c>
      <c r="AU362" s="203">
        <f>AU218*'7. INPUT O&amp;N UC'!$G539</f>
        <v>0</v>
      </c>
      <c r="AV362" s="203">
        <f>AV218*'7. INPUT O&amp;N UC'!$G539</f>
        <v>0</v>
      </c>
      <c r="AW362" s="203">
        <f>AW218*'7. INPUT O&amp;N UC'!$G539</f>
        <v>0</v>
      </c>
      <c r="AX362" s="203">
        <f>AX218*'7. INPUT O&amp;N UC'!$G539</f>
        <v>0</v>
      </c>
      <c r="AY362" s="203">
        <f>AY218*'7. INPUT O&amp;N UC'!$G539</f>
        <v>0</v>
      </c>
      <c r="AZ362" s="203">
        <f>AZ218*'7. INPUT O&amp;N UC'!$G539</f>
        <v>0</v>
      </c>
      <c r="BA362" s="203">
        <f>BA218*'7. INPUT O&amp;N UC'!$G539</f>
        <v>0</v>
      </c>
      <c r="BB362" s="203">
        <f>BB218*'7. INPUT O&amp;N UC'!$G539</f>
        <v>0</v>
      </c>
      <c r="BC362" s="203">
        <f>BC218*'7. INPUT O&amp;N UC'!$G539</f>
        <v>0</v>
      </c>
      <c r="BD362" s="203">
        <f>BD218*'7. INPUT O&amp;N UC'!$G539</f>
        <v>0</v>
      </c>
      <c r="BE362" s="203">
        <f>BE218*'7. INPUT O&amp;N UC'!$G539</f>
        <v>0</v>
      </c>
      <c r="BF362" s="203">
        <f>BF218*'7. INPUT O&amp;N UC'!$G539</f>
        <v>0</v>
      </c>
      <c r="BG362" s="203">
        <f>BG218*'7. INPUT O&amp;N UC'!$G539</f>
        <v>0</v>
      </c>
      <c r="BH362" s="203">
        <f>BH218*'7. INPUT O&amp;N UC'!$G539</f>
        <v>0</v>
      </c>
      <c r="BI362" s="203">
        <f>BI218*'7. INPUT O&amp;N UC'!$G539</f>
        <v>0</v>
      </c>
      <c r="BJ362" s="203">
        <f>BJ218*'7. INPUT O&amp;N UC'!$G539</f>
        <v>0</v>
      </c>
      <c r="BK362" s="203">
        <f>BK218*'7. INPUT O&amp;N UC'!$G539</f>
        <v>0</v>
      </c>
      <c r="BL362" s="203">
        <f>BL218*'7. INPUT O&amp;N UC'!$G539</f>
        <v>0</v>
      </c>
      <c r="BM362" s="203">
        <f>BM218*'7. INPUT O&amp;N UC'!$G539</f>
        <v>0</v>
      </c>
      <c r="BN362" s="203">
        <f>BN218*'7. INPUT O&amp;N UC'!$G539</f>
        <v>0</v>
      </c>
      <c r="BO362" s="203">
        <f>BO218*'7. INPUT O&amp;N UC'!$G539</f>
        <v>0</v>
      </c>
      <c r="BP362" s="203">
        <f>BP218*'7. INPUT O&amp;N UC'!$G539</f>
        <v>0</v>
      </c>
      <c r="BQ362" s="203">
        <f>BQ218*'7. INPUT O&amp;N UC'!$G539</f>
        <v>0</v>
      </c>
      <c r="BR362" s="203">
        <f>BR218*'7. INPUT O&amp;N UC'!$G539</f>
        <v>0</v>
      </c>
      <c r="BS362" s="203">
        <f>BS218*'7. INPUT O&amp;N UC'!$G539</f>
        <v>0</v>
      </c>
    </row>
    <row r="363" spans="2:71" s="201" customFormat="1" outlineLevel="2">
      <c r="B363" s="203" t="str">
        <f>'7. INPUT O&amp;N UC'!D540</f>
        <v>O&amp;N UC-7.4-Item #3</v>
      </c>
      <c r="C363" s="203" t="str">
        <f>'7. INPUT O&amp;N UC'!E540</f>
        <v>Revenues generated by businesses from non local park visitors</v>
      </c>
      <c r="D363"/>
      <c r="E363" s="200">
        <f t="shared" si="289"/>
        <v>901534.28571428568</v>
      </c>
      <c r="F363" s="200">
        <f t="shared" si="290"/>
        <v>43714.28571428571</v>
      </c>
      <c r="G363" s="200">
        <f t="shared" si="291"/>
        <v>408000</v>
      </c>
      <c r="H363" s="200">
        <f t="shared" si="292"/>
        <v>449820</v>
      </c>
      <c r="I363" s="200">
        <f t="shared" si="293"/>
        <v>0</v>
      </c>
      <c r="J363" s="200">
        <f t="shared" si="294"/>
        <v>0</v>
      </c>
      <c r="K363"/>
      <c r="L363" s="203">
        <f>L219*'7. INPUT O&amp;N UC'!$G540</f>
        <v>0</v>
      </c>
      <c r="M363" s="203">
        <f>M219*'7. INPUT O&amp;N UC'!$G540</f>
        <v>0</v>
      </c>
      <c r="N363" s="203">
        <f>N219*'7. INPUT O&amp;N UC'!$G540</f>
        <v>0</v>
      </c>
      <c r="O363" s="203">
        <f>O219*'7. INPUT O&amp;N UC'!$G540</f>
        <v>0</v>
      </c>
      <c r="P363" s="203">
        <f>P219*'7. INPUT O&amp;N UC'!$G540</f>
        <v>0</v>
      </c>
      <c r="Q363" s="203">
        <f>Q219*'7. INPUT O&amp;N UC'!$G540</f>
        <v>0</v>
      </c>
      <c r="R363" s="203">
        <f>R219*'7. INPUT O&amp;N UC'!$G540</f>
        <v>0</v>
      </c>
      <c r="S363" s="203">
        <f>S219*'7. INPUT O&amp;N UC'!$G540</f>
        <v>4857.1428571428569</v>
      </c>
      <c r="T363" s="203">
        <f>T219*'7. INPUT O&amp;N UC'!$G540</f>
        <v>4857.1428571428569</v>
      </c>
      <c r="U363" s="203">
        <f>U219*'7. INPUT O&amp;N UC'!$G540</f>
        <v>9714.2857142857138</v>
      </c>
      <c r="V363" s="203">
        <f>V219*'7. INPUT O&amp;N UC'!$G540</f>
        <v>9714.2857142857138</v>
      </c>
      <c r="W363" s="203">
        <f>W219*'7. INPUT O&amp;N UC'!$G540</f>
        <v>14571.428571428572</v>
      </c>
      <c r="X363" s="203">
        <f>X219*'7. INPUT O&amp;N UC'!$G540</f>
        <v>15300</v>
      </c>
      <c r="Y363" s="203">
        <f>Y219*'7. INPUT O&amp;N UC'!$G540</f>
        <v>35700</v>
      </c>
      <c r="Z363" s="203">
        <f>Z219*'7. INPUT O&amp;N UC'!$G540</f>
        <v>35700</v>
      </c>
      <c r="AA363" s="203">
        <f>AA219*'7. INPUT O&amp;N UC'!$G540</f>
        <v>35700</v>
      </c>
      <c r="AB363" s="203">
        <f>AB219*'7. INPUT O&amp;N UC'!$G540</f>
        <v>35700</v>
      </c>
      <c r="AC363" s="203">
        <f>AC219*'7. INPUT O&amp;N UC'!$G540</f>
        <v>35700</v>
      </c>
      <c r="AD363" s="203">
        <f>AD219*'7. INPUT O&amp;N UC'!$G540</f>
        <v>35700</v>
      </c>
      <c r="AE363" s="203">
        <f>AE219*'7. INPUT O&amp;N UC'!$G540</f>
        <v>35700</v>
      </c>
      <c r="AF363" s="203">
        <f>AF219*'7. INPUT O&amp;N UC'!$G540</f>
        <v>35700</v>
      </c>
      <c r="AG363" s="203">
        <f>AG219*'7. INPUT O&amp;N UC'!$G540</f>
        <v>35700</v>
      </c>
      <c r="AH363" s="203">
        <f>AH219*'7. INPUT O&amp;N UC'!$G540</f>
        <v>35700</v>
      </c>
      <c r="AI363" s="203">
        <f>AI219*'7. INPUT O&amp;N UC'!$G540</f>
        <v>35700</v>
      </c>
      <c r="AJ363" s="203">
        <f>AJ219*'7. INPUT O&amp;N UC'!$G540</f>
        <v>37485</v>
      </c>
      <c r="AK363" s="203">
        <f>AK219*'7. INPUT O&amp;N UC'!$G540</f>
        <v>37485</v>
      </c>
      <c r="AL363" s="203">
        <f>AL219*'7. INPUT O&amp;N UC'!$G540</f>
        <v>37485</v>
      </c>
      <c r="AM363" s="203">
        <f>AM219*'7. INPUT O&amp;N UC'!$G540</f>
        <v>37485</v>
      </c>
      <c r="AN363" s="203">
        <f>AN219*'7. INPUT O&amp;N UC'!$G540</f>
        <v>37485</v>
      </c>
      <c r="AO363" s="203">
        <f>AO219*'7. INPUT O&amp;N UC'!$G540</f>
        <v>37485</v>
      </c>
      <c r="AP363" s="203">
        <f>AP219*'7. INPUT O&amp;N UC'!$G540</f>
        <v>37485</v>
      </c>
      <c r="AQ363" s="203">
        <f>AQ219*'7. INPUT O&amp;N UC'!$G540</f>
        <v>37485</v>
      </c>
      <c r="AR363" s="203">
        <f>AR219*'7. INPUT O&amp;N UC'!$G540</f>
        <v>37485</v>
      </c>
      <c r="AS363" s="203">
        <f>AS219*'7. INPUT O&amp;N UC'!$G540</f>
        <v>37485</v>
      </c>
      <c r="AT363" s="203">
        <f>AT219*'7. INPUT O&amp;N UC'!$G540</f>
        <v>37485</v>
      </c>
      <c r="AU363" s="203">
        <f>AU219*'7. INPUT O&amp;N UC'!$G540</f>
        <v>37485</v>
      </c>
      <c r="AV363" s="203">
        <f>AV219*'7. INPUT O&amp;N UC'!$G540</f>
        <v>0</v>
      </c>
      <c r="AW363" s="203">
        <f>AW219*'7. INPUT O&amp;N UC'!$G540</f>
        <v>0</v>
      </c>
      <c r="AX363" s="203">
        <f>AX219*'7. INPUT O&amp;N UC'!$G540</f>
        <v>0</v>
      </c>
      <c r="AY363" s="203">
        <f>AY219*'7. INPUT O&amp;N UC'!$G540</f>
        <v>0</v>
      </c>
      <c r="AZ363" s="203">
        <f>AZ219*'7. INPUT O&amp;N UC'!$G540</f>
        <v>0</v>
      </c>
      <c r="BA363" s="203">
        <f>BA219*'7. INPUT O&amp;N UC'!$G540</f>
        <v>0</v>
      </c>
      <c r="BB363" s="203">
        <f>BB219*'7. INPUT O&amp;N UC'!$G540</f>
        <v>0</v>
      </c>
      <c r="BC363" s="203">
        <f>BC219*'7. INPUT O&amp;N UC'!$G540</f>
        <v>0</v>
      </c>
      <c r="BD363" s="203">
        <f>BD219*'7. INPUT O&amp;N UC'!$G540</f>
        <v>0</v>
      </c>
      <c r="BE363" s="203">
        <f>BE219*'7. INPUT O&amp;N UC'!$G540</f>
        <v>0</v>
      </c>
      <c r="BF363" s="203">
        <f>BF219*'7. INPUT O&amp;N UC'!$G540</f>
        <v>0</v>
      </c>
      <c r="BG363" s="203">
        <f>BG219*'7. INPUT O&amp;N UC'!$G540</f>
        <v>0</v>
      </c>
      <c r="BH363" s="203">
        <f>BH219*'7. INPUT O&amp;N UC'!$G540</f>
        <v>0</v>
      </c>
      <c r="BI363" s="203">
        <f>BI219*'7. INPUT O&amp;N UC'!$G540</f>
        <v>0</v>
      </c>
      <c r="BJ363" s="203">
        <f>BJ219*'7. INPUT O&amp;N UC'!$G540</f>
        <v>0</v>
      </c>
      <c r="BK363" s="203">
        <f>BK219*'7. INPUT O&amp;N UC'!$G540</f>
        <v>0</v>
      </c>
      <c r="BL363" s="203">
        <f>BL219*'7. INPUT O&amp;N UC'!$G540</f>
        <v>0</v>
      </c>
      <c r="BM363" s="203">
        <f>BM219*'7. INPUT O&amp;N UC'!$G540</f>
        <v>0</v>
      </c>
      <c r="BN363" s="203">
        <f>BN219*'7. INPUT O&amp;N UC'!$G540</f>
        <v>0</v>
      </c>
      <c r="BO363" s="203">
        <f>BO219*'7. INPUT O&amp;N UC'!$G540</f>
        <v>0</v>
      </c>
      <c r="BP363" s="203">
        <f>BP219*'7. INPUT O&amp;N UC'!$G540</f>
        <v>0</v>
      </c>
      <c r="BQ363" s="203">
        <f>BQ219*'7. INPUT O&amp;N UC'!$G540</f>
        <v>0</v>
      </c>
      <c r="BR363" s="203">
        <f>BR219*'7. INPUT O&amp;N UC'!$G540</f>
        <v>0</v>
      </c>
      <c r="BS363" s="203">
        <f>BS219*'7. INPUT O&amp;N UC'!$G540</f>
        <v>0</v>
      </c>
    </row>
    <row r="364" spans="2:71" s="201" customFormat="1" outlineLevel="2">
      <c r="B364" s="203" t="str">
        <f>'7. INPUT O&amp;N UC'!D541</f>
        <v>O&amp;N UC-7.4-Item #4</v>
      </c>
      <c r="C364" s="203">
        <f>'7. INPUT O&amp;N UC'!E541</f>
        <v>0</v>
      </c>
      <c r="D364"/>
      <c r="E364" s="200">
        <f t="shared" si="289"/>
        <v>0</v>
      </c>
      <c r="F364" s="200">
        <f t="shared" si="290"/>
        <v>0</v>
      </c>
      <c r="G364" s="200">
        <f t="shared" si="291"/>
        <v>0</v>
      </c>
      <c r="H364" s="200">
        <f t="shared" si="292"/>
        <v>0</v>
      </c>
      <c r="I364" s="200">
        <f t="shared" si="293"/>
        <v>0</v>
      </c>
      <c r="J364" s="200">
        <f t="shared" si="294"/>
        <v>0</v>
      </c>
      <c r="K364"/>
      <c r="L364" s="203">
        <f>L220*'7. INPUT O&amp;N UC'!$G541</f>
        <v>0</v>
      </c>
      <c r="M364" s="203">
        <f>M220*'7. INPUT O&amp;N UC'!$G541</f>
        <v>0</v>
      </c>
      <c r="N364" s="203">
        <f>N220*'7. INPUT O&amp;N UC'!$G541</f>
        <v>0</v>
      </c>
      <c r="O364" s="203">
        <f>O220*'7. INPUT O&amp;N UC'!$G541</f>
        <v>0</v>
      </c>
      <c r="P364" s="203">
        <f>P220*'7. INPUT O&amp;N UC'!$G541</f>
        <v>0</v>
      </c>
      <c r="Q364" s="203">
        <f>Q220*'7. INPUT O&amp;N UC'!$G541</f>
        <v>0</v>
      </c>
      <c r="R364" s="203">
        <f>R220*'7. INPUT O&amp;N UC'!$G541</f>
        <v>0</v>
      </c>
      <c r="S364" s="203">
        <f>S220*'7. INPUT O&amp;N UC'!$G541</f>
        <v>0</v>
      </c>
      <c r="T364" s="203">
        <f>T220*'7. INPUT O&amp;N UC'!$G541</f>
        <v>0</v>
      </c>
      <c r="U364" s="203">
        <f>U220*'7. INPUT O&amp;N UC'!$G541</f>
        <v>0</v>
      </c>
      <c r="V364" s="203">
        <f>V220*'7. INPUT O&amp;N UC'!$G541</f>
        <v>0</v>
      </c>
      <c r="W364" s="203">
        <f>W220*'7. INPUT O&amp;N UC'!$G541</f>
        <v>0</v>
      </c>
      <c r="X364" s="203">
        <f>X220*'7. INPUT O&amp;N UC'!$G541</f>
        <v>0</v>
      </c>
      <c r="Y364" s="203">
        <f>Y220*'7. INPUT O&amp;N UC'!$G541</f>
        <v>0</v>
      </c>
      <c r="Z364" s="203">
        <f>Z220*'7. INPUT O&amp;N UC'!$G541</f>
        <v>0</v>
      </c>
      <c r="AA364" s="203">
        <f>AA220*'7. INPUT O&amp;N UC'!$G541</f>
        <v>0</v>
      </c>
      <c r="AB364" s="203">
        <f>AB220*'7. INPUT O&amp;N UC'!$G541</f>
        <v>0</v>
      </c>
      <c r="AC364" s="203">
        <f>AC220*'7. INPUT O&amp;N UC'!$G541</f>
        <v>0</v>
      </c>
      <c r="AD364" s="203">
        <f>AD220*'7. INPUT O&amp;N UC'!$G541</f>
        <v>0</v>
      </c>
      <c r="AE364" s="203">
        <f>AE220*'7. INPUT O&amp;N UC'!$G541</f>
        <v>0</v>
      </c>
      <c r="AF364" s="203">
        <f>AF220*'7. INPUT O&amp;N UC'!$G541</f>
        <v>0</v>
      </c>
      <c r="AG364" s="203">
        <f>AG220*'7. INPUT O&amp;N UC'!$G541</f>
        <v>0</v>
      </c>
      <c r="AH364" s="203">
        <f>AH220*'7. INPUT O&amp;N UC'!$G541</f>
        <v>0</v>
      </c>
      <c r="AI364" s="203">
        <f>AI220*'7. INPUT O&amp;N UC'!$G541</f>
        <v>0</v>
      </c>
      <c r="AJ364" s="203">
        <f>AJ220*'7. INPUT O&amp;N UC'!$G541</f>
        <v>0</v>
      </c>
      <c r="AK364" s="203">
        <f>AK220*'7. INPUT O&amp;N UC'!$G541</f>
        <v>0</v>
      </c>
      <c r="AL364" s="203">
        <f>AL220*'7. INPUT O&amp;N UC'!$G541</f>
        <v>0</v>
      </c>
      <c r="AM364" s="203">
        <f>AM220*'7. INPUT O&amp;N UC'!$G541</f>
        <v>0</v>
      </c>
      <c r="AN364" s="203">
        <f>AN220*'7. INPUT O&amp;N UC'!$G541</f>
        <v>0</v>
      </c>
      <c r="AO364" s="203">
        <f>AO220*'7. INPUT O&amp;N UC'!$G541</f>
        <v>0</v>
      </c>
      <c r="AP364" s="203">
        <f>AP220*'7. INPUT O&amp;N UC'!$G541</f>
        <v>0</v>
      </c>
      <c r="AQ364" s="203">
        <f>AQ220*'7. INPUT O&amp;N UC'!$G541</f>
        <v>0</v>
      </c>
      <c r="AR364" s="203">
        <f>AR220*'7. INPUT O&amp;N UC'!$G541</f>
        <v>0</v>
      </c>
      <c r="AS364" s="203">
        <f>AS220*'7. INPUT O&amp;N UC'!$G541</f>
        <v>0</v>
      </c>
      <c r="AT364" s="203">
        <f>AT220*'7. INPUT O&amp;N UC'!$G541</f>
        <v>0</v>
      </c>
      <c r="AU364" s="203">
        <f>AU220*'7. INPUT O&amp;N UC'!$G541</f>
        <v>0</v>
      </c>
      <c r="AV364" s="203">
        <f>AV220*'7. INPUT O&amp;N UC'!$G541</f>
        <v>0</v>
      </c>
      <c r="AW364" s="203">
        <f>AW220*'7. INPUT O&amp;N UC'!$G541</f>
        <v>0</v>
      </c>
      <c r="AX364" s="203">
        <f>AX220*'7. INPUT O&amp;N UC'!$G541</f>
        <v>0</v>
      </c>
      <c r="AY364" s="203">
        <f>AY220*'7. INPUT O&amp;N UC'!$G541</f>
        <v>0</v>
      </c>
      <c r="AZ364" s="203">
        <f>AZ220*'7. INPUT O&amp;N UC'!$G541</f>
        <v>0</v>
      </c>
      <c r="BA364" s="203">
        <f>BA220*'7. INPUT O&amp;N UC'!$G541</f>
        <v>0</v>
      </c>
      <c r="BB364" s="203">
        <f>BB220*'7. INPUT O&amp;N UC'!$G541</f>
        <v>0</v>
      </c>
      <c r="BC364" s="203">
        <f>BC220*'7. INPUT O&amp;N UC'!$G541</f>
        <v>0</v>
      </c>
      <c r="BD364" s="203">
        <f>BD220*'7. INPUT O&amp;N UC'!$G541</f>
        <v>0</v>
      </c>
      <c r="BE364" s="203">
        <f>BE220*'7. INPUT O&amp;N UC'!$G541</f>
        <v>0</v>
      </c>
      <c r="BF364" s="203">
        <f>BF220*'7. INPUT O&amp;N UC'!$G541</f>
        <v>0</v>
      </c>
      <c r="BG364" s="203">
        <f>BG220*'7. INPUT O&amp;N UC'!$G541</f>
        <v>0</v>
      </c>
      <c r="BH364" s="203">
        <f>BH220*'7. INPUT O&amp;N UC'!$G541</f>
        <v>0</v>
      </c>
      <c r="BI364" s="203">
        <f>BI220*'7. INPUT O&amp;N UC'!$G541</f>
        <v>0</v>
      </c>
      <c r="BJ364" s="203">
        <f>BJ220*'7. INPUT O&amp;N UC'!$G541</f>
        <v>0</v>
      </c>
      <c r="BK364" s="203">
        <f>BK220*'7. INPUT O&amp;N UC'!$G541</f>
        <v>0</v>
      </c>
      <c r="BL364" s="203">
        <f>BL220*'7. INPUT O&amp;N UC'!$G541</f>
        <v>0</v>
      </c>
      <c r="BM364" s="203">
        <f>BM220*'7. INPUT O&amp;N UC'!$G541</f>
        <v>0</v>
      </c>
      <c r="BN364" s="203">
        <f>BN220*'7. INPUT O&amp;N UC'!$G541</f>
        <v>0</v>
      </c>
      <c r="BO364" s="203">
        <f>BO220*'7. INPUT O&amp;N UC'!$G541</f>
        <v>0</v>
      </c>
      <c r="BP364" s="203">
        <f>BP220*'7. INPUT O&amp;N UC'!$G541</f>
        <v>0</v>
      </c>
      <c r="BQ364" s="203">
        <f>BQ220*'7. INPUT O&amp;N UC'!$G541</f>
        <v>0</v>
      </c>
      <c r="BR364" s="203">
        <f>BR220*'7. INPUT O&amp;N UC'!$G541</f>
        <v>0</v>
      </c>
      <c r="BS364" s="203">
        <f>BS220*'7. INPUT O&amp;N UC'!$G541</f>
        <v>0</v>
      </c>
    </row>
    <row r="365" spans="2:71" s="201" customFormat="1" outlineLevel="2">
      <c r="B365" s="203" t="str">
        <f>'7. INPUT O&amp;N UC'!D542</f>
        <v>O&amp;N UC-7.4-Item #5</v>
      </c>
      <c r="C365" s="203">
        <f>'7. INPUT O&amp;N UC'!E542</f>
        <v>0</v>
      </c>
      <c r="D365"/>
      <c r="E365" s="200">
        <f t="shared" si="289"/>
        <v>0</v>
      </c>
      <c r="F365" s="200">
        <f t="shared" si="290"/>
        <v>0</v>
      </c>
      <c r="G365" s="200">
        <f t="shared" si="291"/>
        <v>0</v>
      </c>
      <c r="H365" s="200">
        <f t="shared" si="292"/>
        <v>0</v>
      </c>
      <c r="I365" s="200">
        <f t="shared" si="293"/>
        <v>0</v>
      </c>
      <c r="J365" s="200">
        <f t="shared" si="294"/>
        <v>0</v>
      </c>
      <c r="K365"/>
      <c r="L365" s="203">
        <f>L221*'7. INPUT O&amp;N UC'!$G542</f>
        <v>0</v>
      </c>
      <c r="M365" s="203">
        <f>M221*'7. INPUT O&amp;N UC'!$G542</f>
        <v>0</v>
      </c>
      <c r="N365" s="203">
        <f>N221*'7. INPUT O&amp;N UC'!$G542</f>
        <v>0</v>
      </c>
      <c r="O365" s="203">
        <f>O221*'7. INPUT O&amp;N UC'!$G542</f>
        <v>0</v>
      </c>
      <c r="P365" s="203">
        <f>P221*'7. INPUT O&amp;N UC'!$G542</f>
        <v>0</v>
      </c>
      <c r="Q365" s="203">
        <f>Q221*'7. INPUT O&amp;N UC'!$G542</f>
        <v>0</v>
      </c>
      <c r="R365" s="203">
        <f>R221*'7. INPUT O&amp;N UC'!$G542</f>
        <v>0</v>
      </c>
      <c r="S365" s="203">
        <f>S221*'7. INPUT O&amp;N UC'!$G542</f>
        <v>0</v>
      </c>
      <c r="T365" s="203">
        <f>T221*'7. INPUT O&amp;N UC'!$G542</f>
        <v>0</v>
      </c>
      <c r="U365" s="203">
        <f>U221*'7. INPUT O&amp;N UC'!$G542</f>
        <v>0</v>
      </c>
      <c r="V365" s="203">
        <f>V221*'7. INPUT O&amp;N UC'!$G542</f>
        <v>0</v>
      </c>
      <c r="W365" s="203">
        <f>W221*'7. INPUT O&amp;N UC'!$G542</f>
        <v>0</v>
      </c>
      <c r="X365" s="203">
        <f>X221*'7. INPUT O&amp;N UC'!$G542</f>
        <v>0</v>
      </c>
      <c r="Y365" s="203">
        <f>Y221*'7. INPUT O&amp;N UC'!$G542</f>
        <v>0</v>
      </c>
      <c r="Z365" s="203">
        <f>Z221*'7. INPUT O&amp;N UC'!$G542</f>
        <v>0</v>
      </c>
      <c r="AA365" s="203">
        <f>AA221*'7. INPUT O&amp;N UC'!$G542</f>
        <v>0</v>
      </c>
      <c r="AB365" s="203">
        <f>AB221*'7. INPUT O&amp;N UC'!$G542</f>
        <v>0</v>
      </c>
      <c r="AC365" s="203">
        <f>AC221*'7. INPUT O&amp;N UC'!$G542</f>
        <v>0</v>
      </c>
      <c r="AD365" s="203">
        <f>AD221*'7. INPUT O&amp;N UC'!$G542</f>
        <v>0</v>
      </c>
      <c r="AE365" s="203">
        <f>AE221*'7. INPUT O&amp;N UC'!$G542</f>
        <v>0</v>
      </c>
      <c r="AF365" s="203">
        <f>AF221*'7. INPUT O&amp;N UC'!$G542</f>
        <v>0</v>
      </c>
      <c r="AG365" s="203">
        <f>AG221*'7. INPUT O&amp;N UC'!$G542</f>
        <v>0</v>
      </c>
      <c r="AH365" s="203">
        <f>AH221*'7. INPUT O&amp;N UC'!$G542</f>
        <v>0</v>
      </c>
      <c r="AI365" s="203">
        <f>AI221*'7. INPUT O&amp;N UC'!$G542</f>
        <v>0</v>
      </c>
      <c r="AJ365" s="203">
        <f>AJ221*'7. INPUT O&amp;N UC'!$G542</f>
        <v>0</v>
      </c>
      <c r="AK365" s="203">
        <f>AK221*'7. INPUT O&amp;N UC'!$G542</f>
        <v>0</v>
      </c>
      <c r="AL365" s="203">
        <f>AL221*'7. INPUT O&amp;N UC'!$G542</f>
        <v>0</v>
      </c>
      <c r="AM365" s="203">
        <f>AM221*'7. INPUT O&amp;N UC'!$G542</f>
        <v>0</v>
      </c>
      <c r="AN365" s="203">
        <f>AN221*'7. INPUT O&amp;N UC'!$G542</f>
        <v>0</v>
      </c>
      <c r="AO365" s="203">
        <f>AO221*'7. INPUT O&amp;N UC'!$G542</f>
        <v>0</v>
      </c>
      <c r="AP365" s="203">
        <f>AP221*'7. INPUT O&amp;N UC'!$G542</f>
        <v>0</v>
      </c>
      <c r="AQ365" s="203">
        <f>AQ221*'7. INPUT O&amp;N UC'!$G542</f>
        <v>0</v>
      </c>
      <c r="AR365" s="203">
        <f>AR221*'7. INPUT O&amp;N UC'!$G542</f>
        <v>0</v>
      </c>
      <c r="AS365" s="203">
        <f>AS221*'7. INPUT O&amp;N UC'!$G542</f>
        <v>0</v>
      </c>
      <c r="AT365" s="203">
        <f>AT221*'7. INPUT O&amp;N UC'!$G542</f>
        <v>0</v>
      </c>
      <c r="AU365" s="203">
        <f>AU221*'7. INPUT O&amp;N UC'!$G542</f>
        <v>0</v>
      </c>
      <c r="AV365" s="203">
        <f>AV221*'7. INPUT O&amp;N UC'!$G542</f>
        <v>0</v>
      </c>
      <c r="AW365" s="203">
        <f>AW221*'7. INPUT O&amp;N UC'!$G542</f>
        <v>0</v>
      </c>
      <c r="AX365" s="203">
        <f>AX221*'7. INPUT O&amp;N UC'!$G542</f>
        <v>0</v>
      </c>
      <c r="AY365" s="203">
        <f>AY221*'7. INPUT O&amp;N UC'!$G542</f>
        <v>0</v>
      </c>
      <c r="AZ365" s="203">
        <f>AZ221*'7. INPUT O&amp;N UC'!$G542</f>
        <v>0</v>
      </c>
      <c r="BA365" s="203">
        <f>BA221*'7. INPUT O&amp;N UC'!$G542</f>
        <v>0</v>
      </c>
      <c r="BB365" s="203">
        <f>BB221*'7. INPUT O&amp;N UC'!$G542</f>
        <v>0</v>
      </c>
      <c r="BC365" s="203">
        <f>BC221*'7. INPUT O&amp;N UC'!$G542</f>
        <v>0</v>
      </c>
      <c r="BD365" s="203">
        <f>BD221*'7. INPUT O&amp;N UC'!$G542</f>
        <v>0</v>
      </c>
      <c r="BE365" s="203">
        <f>BE221*'7. INPUT O&amp;N UC'!$G542</f>
        <v>0</v>
      </c>
      <c r="BF365" s="203">
        <f>BF221*'7. INPUT O&amp;N UC'!$G542</f>
        <v>0</v>
      </c>
      <c r="BG365" s="203">
        <f>BG221*'7. INPUT O&amp;N UC'!$G542</f>
        <v>0</v>
      </c>
      <c r="BH365" s="203">
        <f>BH221*'7. INPUT O&amp;N UC'!$G542</f>
        <v>0</v>
      </c>
      <c r="BI365" s="203">
        <f>BI221*'7. INPUT O&amp;N UC'!$G542</f>
        <v>0</v>
      </c>
      <c r="BJ365" s="203">
        <f>BJ221*'7. INPUT O&amp;N UC'!$G542</f>
        <v>0</v>
      </c>
      <c r="BK365" s="203">
        <f>BK221*'7. INPUT O&amp;N UC'!$G542</f>
        <v>0</v>
      </c>
      <c r="BL365" s="203">
        <f>BL221*'7. INPUT O&amp;N UC'!$G542</f>
        <v>0</v>
      </c>
      <c r="BM365" s="203">
        <f>BM221*'7. INPUT O&amp;N UC'!$G542</f>
        <v>0</v>
      </c>
      <c r="BN365" s="203">
        <f>BN221*'7. INPUT O&amp;N UC'!$G542</f>
        <v>0</v>
      </c>
      <c r="BO365" s="203">
        <f>BO221*'7. INPUT O&amp;N UC'!$G542</f>
        <v>0</v>
      </c>
      <c r="BP365" s="203">
        <f>BP221*'7. INPUT O&amp;N UC'!$G542</f>
        <v>0</v>
      </c>
      <c r="BQ365" s="203">
        <f>BQ221*'7. INPUT O&amp;N UC'!$G542</f>
        <v>0</v>
      </c>
      <c r="BR365" s="203">
        <f>BR221*'7. INPUT O&amp;N UC'!$G542</f>
        <v>0</v>
      </c>
      <c r="BS365" s="203">
        <f>BS221*'7. INPUT O&amp;N UC'!$G542</f>
        <v>0</v>
      </c>
    </row>
    <row r="366" spans="2:71" s="201" customFormat="1" outlineLevel="2">
      <c r="B366" s="203" t="str">
        <f>'7. INPUT O&amp;N UC'!D543</f>
        <v>O&amp;N UC-7.4-Item #6</v>
      </c>
      <c r="C366" s="203">
        <f>'7. INPUT O&amp;N UC'!E543</f>
        <v>0</v>
      </c>
      <c r="D366"/>
      <c r="E366" s="200">
        <f t="shared" si="289"/>
        <v>0</v>
      </c>
      <c r="F366" s="200">
        <f t="shared" si="290"/>
        <v>0</v>
      </c>
      <c r="G366" s="200">
        <f t="shared" si="291"/>
        <v>0</v>
      </c>
      <c r="H366" s="200">
        <f t="shared" si="292"/>
        <v>0</v>
      </c>
      <c r="I366" s="200">
        <f t="shared" si="293"/>
        <v>0</v>
      </c>
      <c r="J366" s="200">
        <f t="shared" si="294"/>
        <v>0</v>
      </c>
      <c r="K366"/>
      <c r="L366" s="203">
        <f>L222*'7. INPUT O&amp;N UC'!$G543</f>
        <v>0</v>
      </c>
      <c r="M366" s="203">
        <f>M222*'7. INPUT O&amp;N UC'!$G543</f>
        <v>0</v>
      </c>
      <c r="N366" s="203">
        <f>N222*'7. INPUT O&amp;N UC'!$G543</f>
        <v>0</v>
      </c>
      <c r="O366" s="203">
        <f>O222*'7. INPUT O&amp;N UC'!$G543</f>
        <v>0</v>
      </c>
      <c r="P366" s="203">
        <f>P222*'7. INPUT O&amp;N UC'!$G543</f>
        <v>0</v>
      </c>
      <c r="Q366" s="203">
        <f>Q222*'7. INPUT O&amp;N UC'!$G543</f>
        <v>0</v>
      </c>
      <c r="R366" s="203">
        <f>R222*'7. INPUT O&amp;N UC'!$G543</f>
        <v>0</v>
      </c>
      <c r="S366" s="203">
        <f>S222*'7. INPUT O&amp;N UC'!$G543</f>
        <v>0</v>
      </c>
      <c r="T366" s="203">
        <f>T222*'7. INPUT O&amp;N UC'!$G543</f>
        <v>0</v>
      </c>
      <c r="U366" s="203">
        <f>U222*'7. INPUT O&amp;N UC'!$G543</f>
        <v>0</v>
      </c>
      <c r="V366" s="203">
        <f>V222*'7. INPUT O&amp;N UC'!$G543</f>
        <v>0</v>
      </c>
      <c r="W366" s="203">
        <f>W222*'7. INPUT O&amp;N UC'!$G543</f>
        <v>0</v>
      </c>
      <c r="X366" s="203">
        <f>X222*'7. INPUT O&amp;N UC'!$G543</f>
        <v>0</v>
      </c>
      <c r="Y366" s="203">
        <f>Y222*'7. INPUT O&amp;N UC'!$G543</f>
        <v>0</v>
      </c>
      <c r="Z366" s="203">
        <f>Z222*'7. INPUT O&amp;N UC'!$G543</f>
        <v>0</v>
      </c>
      <c r="AA366" s="203">
        <f>AA222*'7. INPUT O&amp;N UC'!$G543</f>
        <v>0</v>
      </c>
      <c r="AB366" s="203">
        <f>AB222*'7. INPUT O&amp;N UC'!$G543</f>
        <v>0</v>
      </c>
      <c r="AC366" s="203">
        <f>AC222*'7. INPUT O&amp;N UC'!$G543</f>
        <v>0</v>
      </c>
      <c r="AD366" s="203">
        <f>AD222*'7. INPUT O&amp;N UC'!$G543</f>
        <v>0</v>
      </c>
      <c r="AE366" s="203">
        <f>AE222*'7. INPUT O&amp;N UC'!$G543</f>
        <v>0</v>
      </c>
      <c r="AF366" s="203">
        <f>AF222*'7. INPUT O&amp;N UC'!$G543</f>
        <v>0</v>
      </c>
      <c r="AG366" s="203">
        <f>AG222*'7. INPUT O&amp;N UC'!$G543</f>
        <v>0</v>
      </c>
      <c r="AH366" s="203">
        <f>AH222*'7. INPUT O&amp;N UC'!$G543</f>
        <v>0</v>
      </c>
      <c r="AI366" s="203">
        <f>AI222*'7. INPUT O&amp;N UC'!$G543</f>
        <v>0</v>
      </c>
      <c r="AJ366" s="203">
        <f>AJ222*'7. INPUT O&amp;N UC'!$G543</f>
        <v>0</v>
      </c>
      <c r="AK366" s="203">
        <f>AK222*'7. INPUT O&amp;N UC'!$G543</f>
        <v>0</v>
      </c>
      <c r="AL366" s="203">
        <f>AL222*'7. INPUT O&amp;N UC'!$G543</f>
        <v>0</v>
      </c>
      <c r="AM366" s="203">
        <f>AM222*'7. INPUT O&amp;N UC'!$G543</f>
        <v>0</v>
      </c>
      <c r="AN366" s="203">
        <f>AN222*'7. INPUT O&amp;N UC'!$G543</f>
        <v>0</v>
      </c>
      <c r="AO366" s="203">
        <f>AO222*'7. INPUT O&amp;N UC'!$G543</f>
        <v>0</v>
      </c>
      <c r="AP366" s="203">
        <f>AP222*'7. INPUT O&amp;N UC'!$G543</f>
        <v>0</v>
      </c>
      <c r="AQ366" s="203">
        <f>AQ222*'7. INPUT O&amp;N UC'!$G543</f>
        <v>0</v>
      </c>
      <c r="AR366" s="203">
        <f>AR222*'7. INPUT O&amp;N UC'!$G543</f>
        <v>0</v>
      </c>
      <c r="AS366" s="203">
        <f>AS222*'7. INPUT O&amp;N UC'!$G543</f>
        <v>0</v>
      </c>
      <c r="AT366" s="203">
        <f>AT222*'7. INPUT O&amp;N UC'!$G543</f>
        <v>0</v>
      </c>
      <c r="AU366" s="203">
        <f>AU222*'7. INPUT O&amp;N UC'!$G543</f>
        <v>0</v>
      </c>
      <c r="AV366" s="203">
        <f>AV222*'7. INPUT O&amp;N UC'!$G543</f>
        <v>0</v>
      </c>
      <c r="AW366" s="203">
        <f>AW222*'7. INPUT O&amp;N UC'!$G543</f>
        <v>0</v>
      </c>
      <c r="AX366" s="203">
        <f>AX222*'7. INPUT O&amp;N UC'!$G543</f>
        <v>0</v>
      </c>
      <c r="AY366" s="203">
        <f>AY222*'7. INPUT O&amp;N UC'!$G543</f>
        <v>0</v>
      </c>
      <c r="AZ366" s="203">
        <f>AZ222*'7. INPUT O&amp;N UC'!$G543</f>
        <v>0</v>
      </c>
      <c r="BA366" s="203">
        <f>BA222*'7. INPUT O&amp;N UC'!$G543</f>
        <v>0</v>
      </c>
      <c r="BB366" s="203">
        <f>BB222*'7. INPUT O&amp;N UC'!$G543</f>
        <v>0</v>
      </c>
      <c r="BC366" s="203">
        <f>BC222*'7. INPUT O&amp;N UC'!$G543</f>
        <v>0</v>
      </c>
      <c r="BD366" s="203">
        <f>BD222*'7. INPUT O&amp;N UC'!$G543</f>
        <v>0</v>
      </c>
      <c r="BE366" s="203">
        <f>BE222*'7. INPUT O&amp;N UC'!$G543</f>
        <v>0</v>
      </c>
      <c r="BF366" s="203">
        <f>BF222*'7. INPUT O&amp;N UC'!$G543</f>
        <v>0</v>
      </c>
      <c r="BG366" s="203">
        <f>BG222*'7. INPUT O&amp;N UC'!$G543</f>
        <v>0</v>
      </c>
      <c r="BH366" s="203">
        <f>BH222*'7. INPUT O&amp;N UC'!$G543</f>
        <v>0</v>
      </c>
      <c r="BI366" s="203">
        <f>BI222*'7. INPUT O&amp;N UC'!$G543</f>
        <v>0</v>
      </c>
      <c r="BJ366" s="203">
        <f>BJ222*'7. INPUT O&amp;N UC'!$G543</f>
        <v>0</v>
      </c>
      <c r="BK366" s="203">
        <f>BK222*'7. INPUT O&amp;N UC'!$G543</f>
        <v>0</v>
      </c>
      <c r="BL366" s="203">
        <f>BL222*'7. INPUT O&amp;N UC'!$G543</f>
        <v>0</v>
      </c>
      <c r="BM366" s="203">
        <f>BM222*'7. INPUT O&amp;N UC'!$G543</f>
        <v>0</v>
      </c>
      <c r="BN366" s="203">
        <f>BN222*'7. INPUT O&amp;N UC'!$G543</f>
        <v>0</v>
      </c>
      <c r="BO366" s="203">
        <f>BO222*'7. INPUT O&amp;N UC'!$G543</f>
        <v>0</v>
      </c>
      <c r="BP366" s="203">
        <f>BP222*'7. INPUT O&amp;N UC'!$G543</f>
        <v>0</v>
      </c>
      <c r="BQ366" s="203">
        <f>BQ222*'7. INPUT O&amp;N UC'!$G543</f>
        <v>0</v>
      </c>
      <c r="BR366" s="203">
        <f>BR222*'7. INPUT O&amp;N UC'!$G543</f>
        <v>0</v>
      </c>
      <c r="BS366" s="203">
        <f>BS222*'7. INPUT O&amp;N UC'!$G543</f>
        <v>0</v>
      </c>
    </row>
    <row r="367" spans="2:71" s="201" customFormat="1" outlineLevel="2">
      <c r="B367" s="203" t="str">
        <f>'7. INPUT O&amp;N UC'!D544</f>
        <v>O&amp;N UC-7.4-Item #7</v>
      </c>
      <c r="C367" s="203">
        <f>'7. INPUT O&amp;N UC'!E544</f>
        <v>0</v>
      </c>
      <c r="D367"/>
      <c r="E367" s="200">
        <f t="shared" si="289"/>
        <v>0</v>
      </c>
      <c r="F367" s="200">
        <f t="shared" si="290"/>
        <v>0</v>
      </c>
      <c r="G367" s="200">
        <f t="shared" si="291"/>
        <v>0</v>
      </c>
      <c r="H367" s="200">
        <f t="shared" si="292"/>
        <v>0</v>
      </c>
      <c r="I367" s="200">
        <f t="shared" si="293"/>
        <v>0</v>
      </c>
      <c r="J367" s="200">
        <f t="shared" si="294"/>
        <v>0</v>
      </c>
      <c r="K367"/>
      <c r="L367" s="203">
        <f>L223*'7. INPUT O&amp;N UC'!$G544</f>
        <v>0</v>
      </c>
      <c r="M367" s="203">
        <f>M223*'7. INPUT O&amp;N UC'!$G544</f>
        <v>0</v>
      </c>
      <c r="N367" s="203">
        <f>N223*'7. INPUT O&amp;N UC'!$G544</f>
        <v>0</v>
      </c>
      <c r="O367" s="203">
        <f>O223*'7. INPUT O&amp;N UC'!$G544</f>
        <v>0</v>
      </c>
      <c r="P367" s="203">
        <f>P223*'7. INPUT O&amp;N UC'!$G544</f>
        <v>0</v>
      </c>
      <c r="Q367" s="203">
        <f>Q223*'7. INPUT O&amp;N UC'!$G544</f>
        <v>0</v>
      </c>
      <c r="R367" s="203">
        <f>R223*'7. INPUT O&amp;N UC'!$G544</f>
        <v>0</v>
      </c>
      <c r="S367" s="203">
        <f>S223*'7. INPUT O&amp;N UC'!$G544</f>
        <v>0</v>
      </c>
      <c r="T367" s="203">
        <f>T223*'7. INPUT O&amp;N UC'!$G544</f>
        <v>0</v>
      </c>
      <c r="U367" s="203">
        <f>U223*'7. INPUT O&amp;N UC'!$G544</f>
        <v>0</v>
      </c>
      <c r="V367" s="203">
        <f>V223*'7. INPUT O&amp;N UC'!$G544</f>
        <v>0</v>
      </c>
      <c r="W367" s="203">
        <f>W223*'7. INPUT O&amp;N UC'!$G544</f>
        <v>0</v>
      </c>
      <c r="X367" s="203">
        <f>X223*'7. INPUT O&amp;N UC'!$G544</f>
        <v>0</v>
      </c>
      <c r="Y367" s="203">
        <f>Y223*'7. INPUT O&amp;N UC'!$G544</f>
        <v>0</v>
      </c>
      <c r="Z367" s="203">
        <f>Z223*'7. INPUT O&amp;N UC'!$G544</f>
        <v>0</v>
      </c>
      <c r="AA367" s="203">
        <f>AA223*'7. INPUT O&amp;N UC'!$G544</f>
        <v>0</v>
      </c>
      <c r="AB367" s="203">
        <f>AB223*'7. INPUT O&amp;N UC'!$G544</f>
        <v>0</v>
      </c>
      <c r="AC367" s="203">
        <f>AC223*'7. INPUT O&amp;N UC'!$G544</f>
        <v>0</v>
      </c>
      <c r="AD367" s="203">
        <f>AD223*'7. INPUT O&amp;N UC'!$G544</f>
        <v>0</v>
      </c>
      <c r="AE367" s="203">
        <f>AE223*'7. INPUT O&amp;N UC'!$G544</f>
        <v>0</v>
      </c>
      <c r="AF367" s="203">
        <f>AF223*'7. INPUT O&amp;N UC'!$G544</f>
        <v>0</v>
      </c>
      <c r="AG367" s="203">
        <f>AG223*'7. INPUT O&amp;N UC'!$G544</f>
        <v>0</v>
      </c>
      <c r="AH367" s="203">
        <f>AH223*'7. INPUT O&amp;N UC'!$G544</f>
        <v>0</v>
      </c>
      <c r="AI367" s="203">
        <f>AI223*'7. INPUT O&amp;N UC'!$G544</f>
        <v>0</v>
      </c>
      <c r="AJ367" s="203">
        <f>AJ223*'7. INPUT O&amp;N UC'!$G544</f>
        <v>0</v>
      </c>
      <c r="AK367" s="203">
        <f>AK223*'7. INPUT O&amp;N UC'!$G544</f>
        <v>0</v>
      </c>
      <c r="AL367" s="203">
        <f>AL223*'7. INPUT O&amp;N UC'!$G544</f>
        <v>0</v>
      </c>
      <c r="AM367" s="203">
        <f>AM223*'7. INPUT O&amp;N UC'!$G544</f>
        <v>0</v>
      </c>
      <c r="AN367" s="203">
        <f>AN223*'7. INPUT O&amp;N UC'!$G544</f>
        <v>0</v>
      </c>
      <c r="AO367" s="203">
        <f>AO223*'7. INPUT O&amp;N UC'!$G544</f>
        <v>0</v>
      </c>
      <c r="AP367" s="203">
        <f>AP223*'7. INPUT O&amp;N UC'!$G544</f>
        <v>0</v>
      </c>
      <c r="AQ367" s="203">
        <f>AQ223*'7. INPUT O&amp;N UC'!$G544</f>
        <v>0</v>
      </c>
      <c r="AR367" s="203">
        <f>AR223*'7. INPUT O&amp;N UC'!$G544</f>
        <v>0</v>
      </c>
      <c r="AS367" s="203">
        <f>AS223*'7. INPUT O&amp;N UC'!$G544</f>
        <v>0</v>
      </c>
      <c r="AT367" s="203">
        <f>AT223*'7. INPUT O&amp;N UC'!$G544</f>
        <v>0</v>
      </c>
      <c r="AU367" s="203">
        <f>AU223*'7. INPUT O&amp;N UC'!$G544</f>
        <v>0</v>
      </c>
      <c r="AV367" s="203">
        <f>AV223*'7. INPUT O&amp;N UC'!$G544</f>
        <v>0</v>
      </c>
      <c r="AW367" s="203">
        <f>AW223*'7. INPUT O&amp;N UC'!$G544</f>
        <v>0</v>
      </c>
      <c r="AX367" s="203">
        <f>AX223*'7. INPUT O&amp;N UC'!$G544</f>
        <v>0</v>
      </c>
      <c r="AY367" s="203">
        <f>AY223*'7. INPUT O&amp;N UC'!$G544</f>
        <v>0</v>
      </c>
      <c r="AZ367" s="203">
        <f>AZ223*'7. INPUT O&amp;N UC'!$G544</f>
        <v>0</v>
      </c>
      <c r="BA367" s="203">
        <f>BA223*'7. INPUT O&amp;N UC'!$G544</f>
        <v>0</v>
      </c>
      <c r="BB367" s="203">
        <f>BB223*'7. INPUT O&amp;N UC'!$G544</f>
        <v>0</v>
      </c>
      <c r="BC367" s="203">
        <f>BC223*'7. INPUT O&amp;N UC'!$G544</f>
        <v>0</v>
      </c>
      <c r="BD367" s="203">
        <f>BD223*'7. INPUT O&amp;N UC'!$G544</f>
        <v>0</v>
      </c>
      <c r="BE367" s="203">
        <f>BE223*'7. INPUT O&amp;N UC'!$G544</f>
        <v>0</v>
      </c>
      <c r="BF367" s="203">
        <f>BF223*'7. INPUT O&amp;N UC'!$G544</f>
        <v>0</v>
      </c>
      <c r="BG367" s="203">
        <f>BG223*'7. INPUT O&amp;N UC'!$G544</f>
        <v>0</v>
      </c>
      <c r="BH367" s="203">
        <f>BH223*'7. INPUT O&amp;N UC'!$G544</f>
        <v>0</v>
      </c>
      <c r="BI367" s="203">
        <f>BI223*'7. INPUT O&amp;N UC'!$G544</f>
        <v>0</v>
      </c>
      <c r="BJ367" s="203">
        <f>BJ223*'7. INPUT O&amp;N UC'!$G544</f>
        <v>0</v>
      </c>
      <c r="BK367" s="203">
        <f>BK223*'7. INPUT O&amp;N UC'!$G544</f>
        <v>0</v>
      </c>
      <c r="BL367" s="203">
        <f>BL223*'7. INPUT O&amp;N UC'!$G544</f>
        <v>0</v>
      </c>
      <c r="BM367" s="203">
        <f>BM223*'7. INPUT O&amp;N UC'!$G544</f>
        <v>0</v>
      </c>
      <c r="BN367" s="203">
        <f>BN223*'7. INPUT O&amp;N UC'!$G544</f>
        <v>0</v>
      </c>
      <c r="BO367" s="203">
        <f>BO223*'7. INPUT O&amp;N UC'!$G544</f>
        <v>0</v>
      </c>
      <c r="BP367" s="203">
        <f>BP223*'7. INPUT O&amp;N UC'!$G544</f>
        <v>0</v>
      </c>
      <c r="BQ367" s="203">
        <f>BQ223*'7. INPUT O&amp;N UC'!$G544</f>
        <v>0</v>
      </c>
      <c r="BR367" s="203">
        <f>BR223*'7. INPUT O&amp;N UC'!$G544</f>
        <v>0</v>
      </c>
      <c r="BS367" s="203">
        <f>BS223*'7. INPUT O&amp;N UC'!$G544</f>
        <v>0</v>
      </c>
    </row>
    <row r="368" spans="2:71" s="201" customFormat="1" outlineLevel="2">
      <c r="B368" s="203" t="str">
        <f>'7. INPUT O&amp;N UC'!D545</f>
        <v>O&amp;N UC-7.4-Item #8</v>
      </c>
      <c r="C368" s="203">
        <f>'7. INPUT O&amp;N UC'!E545</f>
        <v>0</v>
      </c>
      <c r="D368"/>
      <c r="E368" s="200">
        <f t="shared" si="289"/>
        <v>0</v>
      </c>
      <c r="F368" s="200">
        <f t="shared" si="290"/>
        <v>0</v>
      </c>
      <c r="G368" s="200">
        <f t="shared" si="291"/>
        <v>0</v>
      </c>
      <c r="H368" s="200">
        <f t="shared" si="292"/>
        <v>0</v>
      </c>
      <c r="I368" s="200">
        <f t="shared" si="293"/>
        <v>0</v>
      </c>
      <c r="J368" s="200">
        <f t="shared" si="294"/>
        <v>0</v>
      </c>
      <c r="K368"/>
      <c r="L368" s="203">
        <f>L224*'7. INPUT O&amp;N UC'!$G545</f>
        <v>0</v>
      </c>
      <c r="M368" s="203">
        <f>M224*'7. INPUT O&amp;N UC'!$G545</f>
        <v>0</v>
      </c>
      <c r="N368" s="203">
        <f>N224*'7. INPUT O&amp;N UC'!$G545</f>
        <v>0</v>
      </c>
      <c r="O368" s="203">
        <f>O224*'7. INPUT O&amp;N UC'!$G545</f>
        <v>0</v>
      </c>
      <c r="P368" s="203">
        <f>P224*'7. INPUT O&amp;N UC'!$G545</f>
        <v>0</v>
      </c>
      <c r="Q368" s="203">
        <f>Q224*'7. INPUT O&amp;N UC'!$G545</f>
        <v>0</v>
      </c>
      <c r="R368" s="203">
        <f>R224*'7. INPUT O&amp;N UC'!$G545</f>
        <v>0</v>
      </c>
      <c r="S368" s="203">
        <f>S224*'7. INPUT O&amp;N UC'!$G545</f>
        <v>0</v>
      </c>
      <c r="T368" s="203">
        <f>T224*'7. INPUT O&amp;N UC'!$G545</f>
        <v>0</v>
      </c>
      <c r="U368" s="203">
        <f>U224*'7. INPUT O&amp;N UC'!$G545</f>
        <v>0</v>
      </c>
      <c r="V368" s="203">
        <f>V224*'7. INPUT O&amp;N UC'!$G545</f>
        <v>0</v>
      </c>
      <c r="W368" s="203">
        <f>W224*'7. INPUT O&amp;N UC'!$G545</f>
        <v>0</v>
      </c>
      <c r="X368" s="203">
        <f>X224*'7. INPUT O&amp;N UC'!$G545</f>
        <v>0</v>
      </c>
      <c r="Y368" s="203">
        <f>Y224*'7. INPUT O&amp;N UC'!$G545</f>
        <v>0</v>
      </c>
      <c r="Z368" s="203">
        <f>Z224*'7. INPUT O&amp;N UC'!$G545</f>
        <v>0</v>
      </c>
      <c r="AA368" s="203">
        <f>AA224*'7. INPUT O&amp;N UC'!$G545</f>
        <v>0</v>
      </c>
      <c r="AB368" s="203">
        <f>AB224*'7. INPUT O&amp;N UC'!$G545</f>
        <v>0</v>
      </c>
      <c r="AC368" s="203">
        <f>AC224*'7. INPUT O&amp;N UC'!$G545</f>
        <v>0</v>
      </c>
      <c r="AD368" s="203">
        <f>AD224*'7. INPUT O&amp;N UC'!$G545</f>
        <v>0</v>
      </c>
      <c r="AE368" s="203">
        <f>AE224*'7. INPUT O&amp;N UC'!$G545</f>
        <v>0</v>
      </c>
      <c r="AF368" s="203">
        <f>AF224*'7. INPUT O&amp;N UC'!$G545</f>
        <v>0</v>
      </c>
      <c r="AG368" s="203">
        <f>AG224*'7. INPUT O&amp;N UC'!$G545</f>
        <v>0</v>
      </c>
      <c r="AH368" s="203">
        <f>AH224*'7. INPUT O&amp;N UC'!$G545</f>
        <v>0</v>
      </c>
      <c r="AI368" s="203">
        <f>AI224*'7. INPUT O&amp;N UC'!$G545</f>
        <v>0</v>
      </c>
      <c r="AJ368" s="203">
        <f>AJ224*'7. INPUT O&amp;N UC'!$G545</f>
        <v>0</v>
      </c>
      <c r="AK368" s="203">
        <f>AK224*'7. INPUT O&amp;N UC'!$G545</f>
        <v>0</v>
      </c>
      <c r="AL368" s="203">
        <f>AL224*'7. INPUT O&amp;N UC'!$G545</f>
        <v>0</v>
      </c>
      <c r="AM368" s="203">
        <f>AM224*'7. INPUT O&amp;N UC'!$G545</f>
        <v>0</v>
      </c>
      <c r="AN368" s="203">
        <f>AN224*'7. INPUT O&amp;N UC'!$G545</f>
        <v>0</v>
      </c>
      <c r="AO368" s="203">
        <f>AO224*'7. INPUT O&amp;N UC'!$G545</f>
        <v>0</v>
      </c>
      <c r="AP368" s="203">
        <f>AP224*'7. INPUT O&amp;N UC'!$G545</f>
        <v>0</v>
      </c>
      <c r="AQ368" s="203">
        <f>AQ224*'7. INPUT O&amp;N UC'!$G545</f>
        <v>0</v>
      </c>
      <c r="AR368" s="203">
        <f>AR224*'7. INPUT O&amp;N UC'!$G545</f>
        <v>0</v>
      </c>
      <c r="AS368" s="203">
        <f>AS224*'7. INPUT O&amp;N UC'!$G545</f>
        <v>0</v>
      </c>
      <c r="AT368" s="203">
        <f>AT224*'7. INPUT O&amp;N UC'!$G545</f>
        <v>0</v>
      </c>
      <c r="AU368" s="203">
        <f>AU224*'7. INPUT O&amp;N UC'!$G545</f>
        <v>0</v>
      </c>
      <c r="AV368" s="203">
        <f>AV224*'7. INPUT O&amp;N UC'!$G545</f>
        <v>0</v>
      </c>
      <c r="AW368" s="203">
        <f>AW224*'7. INPUT O&amp;N UC'!$G545</f>
        <v>0</v>
      </c>
      <c r="AX368" s="203">
        <f>AX224*'7. INPUT O&amp;N UC'!$G545</f>
        <v>0</v>
      </c>
      <c r="AY368" s="203">
        <f>AY224*'7. INPUT O&amp;N UC'!$G545</f>
        <v>0</v>
      </c>
      <c r="AZ368" s="203">
        <f>AZ224*'7. INPUT O&amp;N UC'!$G545</f>
        <v>0</v>
      </c>
      <c r="BA368" s="203">
        <f>BA224*'7. INPUT O&amp;N UC'!$G545</f>
        <v>0</v>
      </c>
      <c r="BB368" s="203">
        <f>BB224*'7. INPUT O&amp;N UC'!$G545</f>
        <v>0</v>
      </c>
      <c r="BC368" s="203">
        <f>BC224*'7. INPUT O&amp;N UC'!$G545</f>
        <v>0</v>
      </c>
      <c r="BD368" s="203">
        <f>BD224*'7. INPUT O&amp;N UC'!$G545</f>
        <v>0</v>
      </c>
      <c r="BE368" s="203">
        <f>BE224*'7. INPUT O&amp;N UC'!$G545</f>
        <v>0</v>
      </c>
      <c r="BF368" s="203">
        <f>BF224*'7. INPUT O&amp;N UC'!$G545</f>
        <v>0</v>
      </c>
      <c r="BG368" s="203">
        <f>BG224*'7. INPUT O&amp;N UC'!$G545</f>
        <v>0</v>
      </c>
      <c r="BH368" s="203">
        <f>BH224*'7. INPUT O&amp;N UC'!$G545</f>
        <v>0</v>
      </c>
      <c r="BI368" s="203">
        <f>BI224*'7. INPUT O&amp;N UC'!$G545</f>
        <v>0</v>
      </c>
      <c r="BJ368" s="203">
        <f>BJ224*'7. INPUT O&amp;N UC'!$G545</f>
        <v>0</v>
      </c>
      <c r="BK368" s="203">
        <f>BK224*'7. INPUT O&amp;N UC'!$G545</f>
        <v>0</v>
      </c>
      <c r="BL368" s="203">
        <f>BL224*'7. INPUT O&amp;N UC'!$G545</f>
        <v>0</v>
      </c>
      <c r="BM368" s="203">
        <f>BM224*'7. INPUT O&amp;N UC'!$G545</f>
        <v>0</v>
      </c>
      <c r="BN368" s="203">
        <f>BN224*'7. INPUT O&amp;N UC'!$G545</f>
        <v>0</v>
      </c>
      <c r="BO368" s="203">
        <f>BO224*'7. INPUT O&amp;N UC'!$G545</f>
        <v>0</v>
      </c>
      <c r="BP368" s="203">
        <f>BP224*'7. INPUT O&amp;N UC'!$G545</f>
        <v>0</v>
      </c>
      <c r="BQ368" s="203">
        <f>BQ224*'7. INPUT O&amp;N UC'!$G545</f>
        <v>0</v>
      </c>
      <c r="BR368" s="203">
        <f>BR224*'7. INPUT O&amp;N UC'!$G545</f>
        <v>0</v>
      </c>
      <c r="BS368" s="203">
        <f>BS224*'7. INPUT O&amp;N UC'!$G545</f>
        <v>0</v>
      </c>
    </row>
    <row r="369" spans="1:71" s="201" customFormat="1" outlineLevel="2">
      <c r="B369" s="203" t="str">
        <f>'7. INPUT O&amp;N UC'!D546</f>
        <v>O&amp;N UC-7.4-Item #9</v>
      </c>
      <c r="C369" s="203">
        <f>'7. INPUT O&amp;N UC'!E546</f>
        <v>0</v>
      </c>
      <c r="D369"/>
      <c r="E369" s="200">
        <f t="shared" si="289"/>
        <v>0</v>
      </c>
      <c r="F369" s="200">
        <f t="shared" si="290"/>
        <v>0</v>
      </c>
      <c r="G369" s="200">
        <f t="shared" si="291"/>
        <v>0</v>
      </c>
      <c r="H369" s="200">
        <f t="shared" si="292"/>
        <v>0</v>
      </c>
      <c r="I369" s="200">
        <f t="shared" si="293"/>
        <v>0</v>
      </c>
      <c r="J369" s="200">
        <f t="shared" si="294"/>
        <v>0</v>
      </c>
      <c r="K369"/>
      <c r="L369" s="203">
        <f>L225*'7. INPUT O&amp;N UC'!$G546</f>
        <v>0</v>
      </c>
      <c r="M369" s="203">
        <f>M225*'7. INPUT O&amp;N UC'!$G546</f>
        <v>0</v>
      </c>
      <c r="N369" s="203">
        <f>N225*'7. INPUT O&amp;N UC'!$G546</f>
        <v>0</v>
      </c>
      <c r="O369" s="203">
        <f>O225*'7. INPUT O&amp;N UC'!$G546</f>
        <v>0</v>
      </c>
      <c r="P369" s="203">
        <f>P225*'7. INPUT O&amp;N UC'!$G546</f>
        <v>0</v>
      </c>
      <c r="Q369" s="203">
        <f>Q225*'7. INPUT O&amp;N UC'!$G546</f>
        <v>0</v>
      </c>
      <c r="R369" s="203">
        <f>R225*'7. INPUT O&amp;N UC'!$G546</f>
        <v>0</v>
      </c>
      <c r="S369" s="203">
        <f>S225*'7. INPUT O&amp;N UC'!$G546</f>
        <v>0</v>
      </c>
      <c r="T369" s="203">
        <f>T225*'7. INPUT O&amp;N UC'!$G546</f>
        <v>0</v>
      </c>
      <c r="U369" s="203">
        <f>U225*'7. INPUT O&amp;N UC'!$G546</f>
        <v>0</v>
      </c>
      <c r="V369" s="203">
        <f>V225*'7. INPUT O&amp;N UC'!$G546</f>
        <v>0</v>
      </c>
      <c r="W369" s="203">
        <f>W225*'7. INPUT O&amp;N UC'!$G546</f>
        <v>0</v>
      </c>
      <c r="X369" s="203">
        <f>X225*'7. INPUT O&amp;N UC'!$G546</f>
        <v>0</v>
      </c>
      <c r="Y369" s="203">
        <f>Y225*'7. INPUT O&amp;N UC'!$G546</f>
        <v>0</v>
      </c>
      <c r="Z369" s="203">
        <f>Z225*'7. INPUT O&amp;N UC'!$G546</f>
        <v>0</v>
      </c>
      <c r="AA369" s="203">
        <f>AA225*'7. INPUT O&amp;N UC'!$G546</f>
        <v>0</v>
      </c>
      <c r="AB369" s="203">
        <f>AB225*'7. INPUT O&amp;N UC'!$G546</f>
        <v>0</v>
      </c>
      <c r="AC369" s="203">
        <f>AC225*'7. INPUT O&amp;N UC'!$G546</f>
        <v>0</v>
      </c>
      <c r="AD369" s="203">
        <f>AD225*'7. INPUT O&amp;N UC'!$G546</f>
        <v>0</v>
      </c>
      <c r="AE369" s="203">
        <f>AE225*'7. INPUT O&amp;N UC'!$G546</f>
        <v>0</v>
      </c>
      <c r="AF369" s="203">
        <f>AF225*'7. INPUT O&amp;N UC'!$G546</f>
        <v>0</v>
      </c>
      <c r="AG369" s="203">
        <f>AG225*'7. INPUT O&amp;N UC'!$G546</f>
        <v>0</v>
      </c>
      <c r="AH369" s="203">
        <f>AH225*'7. INPUT O&amp;N UC'!$G546</f>
        <v>0</v>
      </c>
      <c r="AI369" s="203">
        <f>AI225*'7. INPUT O&amp;N UC'!$G546</f>
        <v>0</v>
      </c>
      <c r="AJ369" s="203">
        <f>AJ225*'7. INPUT O&amp;N UC'!$G546</f>
        <v>0</v>
      </c>
      <c r="AK369" s="203">
        <f>AK225*'7. INPUT O&amp;N UC'!$G546</f>
        <v>0</v>
      </c>
      <c r="AL369" s="203">
        <f>AL225*'7. INPUT O&amp;N UC'!$G546</f>
        <v>0</v>
      </c>
      <c r="AM369" s="203">
        <f>AM225*'7. INPUT O&amp;N UC'!$G546</f>
        <v>0</v>
      </c>
      <c r="AN369" s="203">
        <f>AN225*'7. INPUT O&amp;N UC'!$G546</f>
        <v>0</v>
      </c>
      <c r="AO369" s="203">
        <f>AO225*'7. INPUT O&amp;N UC'!$G546</f>
        <v>0</v>
      </c>
      <c r="AP369" s="203">
        <f>AP225*'7. INPUT O&amp;N UC'!$G546</f>
        <v>0</v>
      </c>
      <c r="AQ369" s="203">
        <f>AQ225*'7. INPUT O&amp;N UC'!$G546</f>
        <v>0</v>
      </c>
      <c r="AR369" s="203">
        <f>AR225*'7. INPUT O&amp;N UC'!$G546</f>
        <v>0</v>
      </c>
      <c r="AS369" s="203">
        <f>AS225*'7. INPUT O&amp;N UC'!$G546</f>
        <v>0</v>
      </c>
      <c r="AT369" s="203">
        <f>AT225*'7. INPUT O&amp;N UC'!$G546</f>
        <v>0</v>
      </c>
      <c r="AU369" s="203">
        <f>AU225*'7. INPUT O&amp;N UC'!$G546</f>
        <v>0</v>
      </c>
      <c r="AV369" s="203">
        <f>AV225*'7. INPUT O&amp;N UC'!$G546</f>
        <v>0</v>
      </c>
      <c r="AW369" s="203">
        <f>AW225*'7. INPUT O&amp;N UC'!$G546</f>
        <v>0</v>
      </c>
      <c r="AX369" s="203">
        <f>AX225*'7. INPUT O&amp;N UC'!$G546</f>
        <v>0</v>
      </c>
      <c r="AY369" s="203">
        <f>AY225*'7. INPUT O&amp;N UC'!$G546</f>
        <v>0</v>
      </c>
      <c r="AZ369" s="203">
        <f>AZ225*'7. INPUT O&amp;N UC'!$G546</f>
        <v>0</v>
      </c>
      <c r="BA369" s="203">
        <f>BA225*'7. INPUT O&amp;N UC'!$G546</f>
        <v>0</v>
      </c>
      <c r="BB369" s="203">
        <f>BB225*'7. INPUT O&amp;N UC'!$G546</f>
        <v>0</v>
      </c>
      <c r="BC369" s="203">
        <f>BC225*'7. INPUT O&amp;N UC'!$G546</f>
        <v>0</v>
      </c>
      <c r="BD369" s="203">
        <f>BD225*'7. INPUT O&amp;N UC'!$G546</f>
        <v>0</v>
      </c>
      <c r="BE369" s="203">
        <f>BE225*'7. INPUT O&amp;N UC'!$G546</f>
        <v>0</v>
      </c>
      <c r="BF369" s="203">
        <f>BF225*'7. INPUT O&amp;N UC'!$G546</f>
        <v>0</v>
      </c>
      <c r="BG369" s="203">
        <f>BG225*'7. INPUT O&amp;N UC'!$G546</f>
        <v>0</v>
      </c>
      <c r="BH369" s="203">
        <f>BH225*'7. INPUT O&amp;N UC'!$G546</f>
        <v>0</v>
      </c>
      <c r="BI369" s="203">
        <f>BI225*'7. INPUT O&amp;N UC'!$G546</f>
        <v>0</v>
      </c>
      <c r="BJ369" s="203">
        <f>BJ225*'7. INPUT O&amp;N UC'!$G546</f>
        <v>0</v>
      </c>
      <c r="BK369" s="203">
        <f>BK225*'7. INPUT O&amp;N UC'!$G546</f>
        <v>0</v>
      </c>
      <c r="BL369" s="203">
        <f>BL225*'7. INPUT O&amp;N UC'!$G546</f>
        <v>0</v>
      </c>
      <c r="BM369" s="203">
        <f>BM225*'7. INPUT O&amp;N UC'!$G546</f>
        <v>0</v>
      </c>
      <c r="BN369" s="203">
        <f>BN225*'7. INPUT O&amp;N UC'!$G546</f>
        <v>0</v>
      </c>
      <c r="BO369" s="203">
        <f>BO225*'7. INPUT O&amp;N UC'!$G546</f>
        <v>0</v>
      </c>
      <c r="BP369" s="203">
        <f>BP225*'7. INPUT O&amp;N UC'!$G546</f>
        <v>0</v>
      </c>
      <c r="BQ369" s="203">
        <f>BQ225*'7. INPUT O&amp;N UC'!$G546</f>
        <v>0</v>
      </c>
      <c r="BR369" s="203">
        <f>BR225*'7. INPUT O&amp;N UC'!$G546</f>
        <v>0</v>
      </c>
      <c r="BS369" s="203">
        <f>BS225*'7. INPUT O&amp;N UC'!$G546</f>
        <v>0</v>
      </c>
    </row>
    <row r="370" spans="1:71" s="201" customFormat="1" outlineLevel="2">
      <c r="B370" s="203" t="str">
        <f>'7. INPUT O&amp;N UC'!D547</f>
        <v>O&amp;N UC-7.4-Item #10</v>
      </c>
      <c r="C370" s="203">
        <f>'7. INPUT O&amp;N UC'!E547</f>
        <v>0</v>
      </c>
      <c r="D370"/>
      <c r="E370" s="200">
        <f t="shared" si="289"/>
        <v>0</v>
      </c>
      <c r="F370" s="200">
        <f t="shared" si="290"/>
        <v>0</v>
      </c>
      <c r="G370" s="200">
        <f t="shared" si="291"/>
        <v>0</v>
      </c>
      <c r="H370" s="200">
        <f t="shared" si="292"/>
        <v>0</v>
      </c>
      <c r="I370" s="200">
        <f t="shared" si="293"/>
        <v>0</v>
      </c>
      <c r="J370" s="200">
        <f t="shared" si="294"/>
        <v>0</v>
      </c>
      <c r="K370"/>
      <c r="L370" s="203">
        <f>L226*'7. INPUT O&amp;N UC'!$G547</f>
        <v>0</v>
      </c>
      <c r="M370" s="203">
        <f>M226*'7. INPUT O&amp;N UC'!$G547</f>
        <v>0</v>
      </c>
      <c r="N370" s="203">
        <f>N226*'7. INPUT O&amp;N UC'!$G547</f>
        <v>0</v>
      </c>
      <c r="O370" s="203">
        <f>O226*'7. INPUT O&amp;N UC'!$G547</f>
        <v>0</v>
      </c>
      <c r="P370" s="203">
        <f>P226*'7. INPUT O&amp;N UC'!$G547</f>
        <v>0</v>
      </c>
      <c r="Q370" s="203">
        <f>Q226*'7. INPUT O&amp;N UC'!$G547</f>
        <v>0</v>
      </c>
      <c r="R370" s="203">
        <f>R226*'7. INPUT O&amp;N UC'!$G547</f>
        <v>0</v>
      </c>
      <c r="S370" s="203">
        <f>S226*'7. INPUT O&amp;N UC'!$G547</f>
        <v>0</v>
      </c>
      <c r="T370" s="203">
        <f>T226*'7. INPUT O&amp;N UC'!$G547</f>
        <v>0</v>
      </c>
      <c r="U370" s="203">
        <f>U226*'7. INPUT O&amp;N UC'!$G547</f>
        <v>0</v>
      </c>
      <c r="V370" s="203">
        <f>V226*'7. INPUT O&amp;N UC'!$G547</f>
        <v>0</v>
      </c>
      <c r="W370" s="203">
        <f>W226*'7. INPUT O&amp;N UC'!$G547</f>
        <v>0</v>
      </c>
      <c r="X370" s="203">
        <f>X226*'7. INPUT O&amp;N UC'!$G547</f>
        <v>0</v>
      </c>
      <c r="Y370" s="203">
        <f>Y226*'7. INPUT O&amp;N UC'!$G547</f>
        <v>0</v>
      </c>
      <c r="Z370" s="203">
        <f>Z226*'7. INPUT O&amp;N UC'!$G547</f>
        <v>0</v>
      </c>
      <c r="AA370" s="203">
        <f>AA226*'7. INPUT O&amp;N UC'!$G547</f>
        <v>0</v>
      </c>
      <c r="AB370" s="203">
        <f>AB226*'7. INPUT O&amp;N UC'!$G547</f>
        <v>0</v>
      </c>
      <c r="AC370" s="203">
        <f>AC226*'7. INPUT O&amp;N UC'!$G547</f>
        <v>0</v>
      </c>
      <c r="AD370" s="203">
        <f>AD226*'7. INPUT O&amp;N UC'!$G547</f>
        <v>0</v>
      </c>
      <c r="AE370" s="203">
        <f>AE226*'7. INPUT O&amp;N UC'!$G547</f>
        <v>0</v>
      </c>
      <c r="AF370" s="203">
        <f>AF226*'7. INPUT O&amp;N UC'!$G547</f>
        <v>0</v>
      </c>
      <c r="AG370" s="203">
        <f>AG226*'7. INPUT O&amp;N UC'!$G547</f>
        <v>0</v>
      </c>
      <c r="AH370" s="203">
        <f>AH226*'7. INPUT O&amp;N UC'!$G547</f>
        <v>0</v>
      </c>
      <c r="AI370" s="203">
        <f>AI226*'7. INPUT O&amp;N UC'!$G547</f>
        <v>0</v>
      </c>
      <c r="AJ370" s="203">
        <f>AJ226*'7. INPUT O&amp;N UC'!$G547</f>
        <v>0</v>
      </c>
      <c r="AK370" s="203">
        <f>AK226*'7. INPUT O&amp;N UC'!$G547</f>
        <v>0</v>
      </c>
      <c r="AL370" s="203">
        <f>AL226*'7. INPUT O&amp;N UC'!$G547</f>
        <v>0</v>
      </c>
      <c r="AM370" s="203">
        <f>AM226*'7. INPUT O&amp;N UC'!$G547</f>
        <v>0</v>
      </c>
      <c r="AN370" s="203">
        <f>AN226*'7. INPUT O&amp;N UC'!$G547</f>
        <v>0</v>
      </c>
      <c r="AO370" s="203">
        <f>AO226*'7. INPUT O&amp;N UC'!$G547</f>
        <v>0</v>
      </c>
      <c r="AP370" s="203">
        <f>AP226*'7. INPUT O&amp;N UC'!$G547</f>
        <v>0</v>
      </c>
      <c r="AQ370" s="203">
        <f>AQ226*'7. INPUT O&amp;N UC'!$G547</f>
        <v>0</v>
      </c>
      <c r="AR370" s="203">
        <f>AR226*'7. INPUT O&amp;N UC'!$G547</f>
        <v>0</v>
      </c>
      <c r="AS370" s="203">
        <f>AS226*'7. INPUT O&amp;N UC'!$G547</f>
        <v>0</v>
      </c>
      <c r="AT370" s="203">
        <f>AT226*'7. INPUT O&amp;N UC'!$G547</f>
        <v>0</v>
      </c>
      <c r="AU370" s="203">
        <f>AU226*'7. INPUT O&amp;N UC'!$G547</f>
        <v>0</v>
      </c>
      <c r="AV370" s="203">
        <f>AV226*'7. INPUT O&amp;N UC'!$G547</f>
        <v>0</v>
      </c>
      <c r="AW370" s="203">
        <f>AW226*'7. INPUT O&amp;N UC'!$G547</f>
        <v>0</v>
      </c>
      <c r="AX370" s="203">
        <f>AX226*'7. INPUT O&amp;N UC'!$G547</f>
        <v>0</v>
      </c>
      <c r="AY370" s="203">
        <f>AY226*'7. INPUT O&amp;N UC'!$G547</f>
        <v>0</v>
      </c>
      <c r="AZ370" s="203">
        <f>AZ226*'7. INPUT O&amp;N UC'!$G547</f>
        <v>0</v>
      </c>
      <c r="BA370" s="203">
        <f>BA226*'7. INPUT O&amp;N UC'!$G547</f>
        <v>0</v>
      </c>
      <c r="BB370" s="203">
        <f>BB226*'7. INPUT O&amp;N UC'!$G547</f>
        <v>0</v>
      </c>
      <c r="BC370" s="203">
        <f>BC226*'7. INPUT O&amp;N UC'!$G547</f>
        <v>0</v>
      </c>
      <c r="BD370" s="203">
        <f>BD226*'7. INPUT O&amp;N UC'!$G547</f>
        <v>0</v>
      </c>
      <c r="BE370" s="203">
        <f>BE226*'7. INPUT O&amp;N UC'!$G547</f>
        <v>0</v>
      </c>
      <c r="BF370" s="203">
        <f>BF226*'7. INPUT O&amp;N UC'!$G547</f>
        <v>0</v>
      </c>
      <c r="BG370" s="203">
        <f>BG226*'7. INPUT O&amp;N UC'!$G547</f>
        <v>0</v>
      </c>
      <c r="BH370" s="203">
        <f>BH226*'7. INPUT O&amp;N UC'!$G547</f>
        <v>0</v>
      </c>
      <c r="BI370" s="203">
        <f>BI226*'7. INPUT O&amp;N UC'!$G547</f>
        <v>0</v>
      </c>
      <c r="BJ370" s="203">
        <f>BJ226*'7. INPUT O&amp;N UC'!$G547</f>
        <v>0</v>
      </c>
      <c r="BK370" s="203">
        <f>BK226*'7. INPUT O&amp;N UC'!$G547</f>
        <v>0</v>
      </c>
      <c r="BL370" s="203">
        <f>BL226*'7. INPUT O&amp;N UC'!$G547</f>
        <v>0</v>
      </c>
      <c r="BM370" s="203">
        <f>BM226*'7. INPUT O&amp;N UC'!$G547</f>
        <v>0</v>
      </c>
      <c r="BN370" s="203">
        <f>BN226*'7. INPUT O&amp;N UC'!$G547</f>
        <v>0</v>
      </c>
      <c r="BO370" s="203">
        <f>BO226*'7. INPUT O&amp;N UC'!$G547</f>
        <v>0</v>
      </c>
      <c r="BP370" s="203">
        <f>BP226*'7. INPUT O&amp;N UC'!$G547</f>
        <v>0</v>
      </c>
      <c r="BQ370" s="203">
        <f>BQ226*'7. INPUT O&amp;N UC'!$G547</f>
        <v>0</v>
      </c>
      <c r="BR370" s="203">
        <f>BR226*'7. INPUT O&amp;N UC'!$G547</f>
        <v>0</v>
      </c>
      <c r="BS370" s="203">
        <f>BS226*'7. INPUT O&amp;N UC'!$G547</f>
        <v>0</v>
      </c>
    </row>
    <row r="371" spans="1:71" s="199" customFormat="1" outlineLevel="1">
      <c r="B371" s="352" t="str">
        <f>'7. INPUT O&amp;N UC'!C549</f>
        <v>8..2</v>
      </c>
      <c r="C371" s="352" t="str">
        <f>'7. INPUT O&amp;N UC'!D549</f>
        <v>O&amp;N UC - Risk Reward - Cash Releasing Benefits</v>
      </c>
      <c r="D371"/>
      <c r="E371" s="296">
        <f>F371+G371+H371+I371+J371</f>
        <v>306467.78087241075</v>
      </c>
      <c r="F371" s="296">
        <f>SUM(L371:W371)</f>
        <v>74911.656000000003</v>
      </c>
      <c r="G371" s="296">
        <f>SUM(X371:AI371)</f>
        <v>114626.07042839999</v>
      </c>
      <c r="H371" s="296">
        <f>SUM(AJ371:AU371)</f>
        <v>116930.05444401078</v>
      </c>
      <c r="I371" s="296">
        <f>SUM(AV371:BG371)</f>
        <v>0</v>
      </c>
      <c r="J371" s="296">
        <f>SUM(BH371:BS371)</f>
        <v>0</v>
      </c>
      <c r="K371"/>
      <c r="L371" s="296">
        <f>SUM(L372:L381)</f>
        <v>0</v>
      </c>
      <c r="M371" s="296">
        <f t="shared" ref="M371:BS371" si="295">SUM(M372:M381)</f>
        <v>0</v>
      </c>
      <c r="N371" s="296">
        <f t="shared" si="295"/>
        <v>0</v>
      </c>
      <c r="O371" s="296">
        <f t="shared" si="295"/>
        <v>0</v>
      </c>
      <c r="P371" s="296">
        <f t="shared" si="295"/>
        <v>9363.9570000000003</v>
      </c>
      <c r="Q371" s="296">
        <f t="shared" si="295"/>
        <v>9363.9570000000003</v>
      </c>
      <c r="R371" s="296">
        <f t="shared" si="295"/>
        <v>9363.9570000000003</v>
      </c>
      <c r="S371" s="296">
        <f t="shared" si="295"/>
        <v>9363.9570000000003</v>
      </c>
      <c r="T371" s="296">
        <f t="shared" si="295"/>
        <v>9363.9570000000003</v>
      </c>
      <c r="U371" s="296">
        <f t="shared" si="295"/>
        <v>9363.9570000000003</v>
      </c>
      <c r="V371" s="296">
        <f t="shared" si="295"/>
        <v>9363.9570000000003</v>
      </c>
      <c r="W371" s="296">
        <f t="shared" si="295"/>
        <v>9363.9570000000003</v>
      </c>
      <c r="X371" s="296">
        <f t="shared" si="295"/>
        <v>9552.1725357000014</v>
      </c>
      <c r="Y371" s="296">
        <f t="shared" si="295"/>
        <v>9552.1725357000014</v>
      </c>
      <c r="Z371" s="296">
        <f t="shared" si="295"/>
        <v>9552.1725357000014</v>
      </c>
      <c r="AA371" s="296">
        <f t="shared" si="295"/>
        <v>9552.1725357000014</v>
      </c>
      <c r="AB371" s="296">
        <f t="shared" si="295"/>
        <v>9552.1725357000014</v>
      </c>
      <c r="AC371" s="296">
        <f t="shared" si="295"/>
        <v>9552.1725357000014</v>
      </c>
      <c r="AD371" s="296">
        <f t="shared" si="295"/>
        <v>9552.1725357000014</v>
      </c>
      <c r="AE371" s="296">
        <f t="shared" si="295"/>
        <v>9552.1725357000014</v>
      </c>
      <c r="AF371" s="296">
        <f t="shared" si="295"/>
        <v>9552.1725357000014</v>
      </c>
      <c r="AG371" s="296">
        <f t="shared" si="295"/>
        <v>9552.1725357000014</v>
      </c>
      <c r="AH371" s="296">
        <f t="shared" si="295"/>
        <v>9552.1725357000014</v>
      </c>
      <c r="AI371" s="296">
        <f t="shared" si="295"/>
        <v>9552.1725357000014</v>
      </c>
      <c r="AJ371" s="296">
        <f t="shared" si="295"/>
        <v>9744.1712036675672</v>
      </c>
      <c r="AK371" s="296">
        <f t="shared" si="295"/>
        <v>9744.1712036675672</v>
      </c>
      <c r="AL371" s="296">
        <f t="shared" si="295"/>
        <v>9744.1712036675672</v>
      </c>
      <c r="AM371" s="296">
        <f t="shared" si="295"/>
        <v>9744.1712036675672</v>
      </c>
      <c r="AN371" s="296">
        <f t="shared" si="295"/>
        <v>9744.1712036675672</v>
      </c>
      <c r="AO371" s="296">
        <f t="shared" si="295"/>
        <v>9744.1712036675672</v>
      </c>
      <c r="AP371" s="296">
        <f t="shared" si="295"/>
        <v>9744.1712036675672</v>
      </c>
      <c r="AQ371" s="296">
        <f t="shared" si="295"/>
        <v>9744.1712036675672</v>
      </c>
      <c r="AR371" s="296">
        <f t="shared" si="295"/>
        <v>9744.1712036675672</v>
      </c>
      <c r="AS371" s="296">
        <f t="shared" si="295"/>
        <v>9744.1712036675672</v>
      </c>
      <c r="AT371" s="296">
        <f t="shared" si="295"/>
        <v>9744.1712036675672</v>
      </c>
      <c r="AU371" s="296">
        <f t="shared" si="295"/>
        <v>9744.1712036675672</v>
      </c>
      <c r="AV371" s="296">
        <f t="shared" si="295"/>
        <v>0</v>
      </c>
      <c r="AW371" s="296">
        <f t="shared" si="295"/>
        <v>0</v>
      </c>
      <c r="AX371" s="296">
        <f t="shared" si="295"/>
        <v>0</v>
      </c>
      <c r="AY371" s="296">
        <f t="shared" si="295"/>
        <v>0</v>
      </c>
      <c r="AZ371" s="296">
        <f t="shared" si="295"/>
        <v>0</v>
      </c>
      <c r="BA371" s="296">
        <f t="shared" si="295"/>
        <v>0</v>
      </c>
      <c r="BB371" s="296">
        <f t="shared" si="295"/>
        <v>0</v>
      </c>
      <c r="BC371" s="296">
        <f t="shared" si="295"/>
        <v>0</v>
      </c>
      <c r="BD371" s="296">
        <f t="shared" si="295"/>
        <v>0</v>
      </c>
      <c r="BE371" s="296">
        <f t="shared" si="295"/>
        <v>0</v>
      </c>
      <c r="BF371" s="296">
        <f t="shared" si="295"/>
        <v>0</v>
      </c>
      <c r="BG371" s="296">
        <f t="shared" si="295"/>
        <v>0</v>
      </c>
      <c r="BH371" s="296">
        <f t="shared" si="295"/>
        <v>0</v>
      </c>
      <c r="BI371" s="296">
        <f t="shared" si="295"/>
        <v>0</v>
      </c>
      <c r="BJ371" s="296">
        <f t="shared" si="295"/>
        <v>0</v>
      </c>
      <c r="BK371" s="296">
        <f t="shared" si="295"/>
        <v>0</v>
      </c>
      <c r="BL371" s="296">
        <f t="shared" si="295"/>
        <v>0</v>
      </c>
      <c r="BM371" s="296">
        <f t="shared" si="295"/>
        <v>0</v>
      </c>
      <c r="BN371" s="296">
        <f t="shared" si="295"/>
        <v>0</v>
      </c>
      <c r="BO371" s="296">
        <f t="shared" si="295"/>
        <v>0</v>
      </c>
      <c r="BP371" s="296">
        <f t="shared" si="295"/>
        <v>0</v>
      </c>
      <c r="BQ371" s="296">
        <f t="shared" si="295"/>
        <v>0</v>
      </c>
      <c r="BR371" s="296">
        <f t="shared" si="295"/>
        <v>0</v>
      </c>
      <c r="BS371" s="296">
        <f t="shared" si="295"/>
        <v>0</v>
      </c>
    </row>
    <row r="372" spans="1:71" s="201" customFormat="1" outlineLevel="2">
      <c r="B372" s="203" t="str">
        <f>'7. INPUT O&amp;N UC'!D538</f>
        <v>O&amp;N UC-7.4-Item #1</v>
      </c>
      <c r="C372" s="203" t="str">
        <f>'7. INPUT O&amp;N UC'!E538</f>
        <v>Revenues from seling real time data to third parties</v>
      </c>
      <c r="D372"/>
      <c r="E372" s="200">
        <f t="shared" ref="E372:E381" si="296">F372+G372+H372+I372+J372</f>
        <v>70693.447939200021</v>
      </c>
      <c r="F372" s="200">
        <f t="shared" ref="F372:F381" si="297">SUM(L372:W372)</f>
        <v>17280</v>
      </c>
      <c r="G372" s="200">
        <f t="shared" ref="G372:G381" si="298">SUM(X372:AI372)</f>
        <v>26440.992000000009</v>
      </c>
      <c r="H372" s="200">
        <f t="shared" ref="H372:H381" si="299">SUM(AJ372:AU372)</f>
        <v>26972.455939200008</v>
      </c>
      <c r="I372" s="200">
        <f t="shared" ref="I372:I381" si="300">SUM(AV372:BG372)</f>
        <v>0</v>
      </c>
      <c r="J372" s="200">
        <f t="shared" ref="J372:J381" si="301">SUM(BH372:BS372)</f>
        <v>0</v>
      </c>
      <c r="K372"/>
      <c r="L372" s="203">
        <f>L229*'7. INPUT O&amp;N UC'!$G556</f>
        <v>0</v>
      </c>
      <c r="M372" s="203">
        <f>M229*'7. INPUT O&amp;N UC'!$G556</f>
        <v>0</v>
      </c>
      <c r="N372" s="203">
        <f>N229*'7. INPUT O&amp;N UC'!$G556</f>
        <v>0</v>
      </c>
      <c r="O372" s="203">
        <f>O229*'7. INPUT O&amp;N UC'!$G556</f>
        <v>0</v>
      </c>
      <c r="P372" s="203">
        <f>P229*'7. INPUT O&amp;N UC'!$G556</f>
        <v>2160</v>
      </c>
      <c r="Q372" s="203">
        <f>Q229*'7. INPUT O&amp;N UC'!$G556</f>
        <v>2160</v>
      </c>
      <c r="R372" s="203">
        <f>R229*'7. INPUT O&amp;N UC'!$G556</f>
        <v>2160</v>
      </c>
      <c r="S372" s="203">
        <f>S229*'7. INPUT O&amp;N UC'!$G556</f>
        <v>2160</v>
      </c>
      <c r="T372" s="203">
        <f>T229*'7. INPUT O&amp;N UC'!$G556</f>
        <v>2160</v>
      </c>
      <c r="U372" s="203">
        <f>U229*'7. INPUT O&amp;N UC'!$G556</f>
        <v>2160</v>
      </c>
      <c r="V372" s="203">
        <f>V229*'7. INPUT O&amp;N UC'!$G556</f>
        <v>2160</v>
      </c>
      <c r="W372" s="200">
        <f>W229*'7. INPUT O&amp;N UC'!$G556</f>
        <v>2160</v>
      </c>
      <c r="X372" s="200">
        <f>X229*'7. INPUT O&amp;N UC'!$G556</f>
        <v>2203.4160000000006</v>
      </c>
      <c r="Y372" s="200">
        <f>Y229*'7. INPUT O&amp;N UC'!$G556</f>
        <v>2203.4160000000006</v>
      </c>
      <c r="Z372" s="200">
        <f>Z229*'7. INPUT O&amp;N UC'!$G556</f>
        <v>2203.4160000000006</v>
      </c>
      <c r="AA372" s="200">
        <f>AA229*'7. INPUT O&amp;N UC'!$G556</f>
        <v>2203.4160000000006</v>
      </c>
      <c r="AB372" s="200">
        <f>AB229*'7. INPUT O&amp;N UC'!$G556</f>
        <v>2203.4160000000006</v>
      </c>
      <c r="AC372" s="200">
        <f>AC229*'7. INPUT O&amp;N UC'!$G556</f>
        <v>2203.4160000000006</v>
      </c>
      <c r="AD372" s="200">
        <f>AD229*'7. INPUT O&amp;N UC'!$G556</f>
        <v>2203.4160000000006</v>
      </c>
      <c r="AE372" s="200">
        <f>AE229*'7. INPUT O&amp;N UC'!$G556</f>
        <v>2203.4160000000006</v>
      </c>
      <c r="AF372" s="200">
        <f>AF229*'7. INPUT O&amp;N UC'!$G556</f>
        <v>2203.4160000000006</v>
      </c>
      <c r="AG372" s="200">
        <f>AG229*'7. INPUT O&amp;N UC'!$G556</f>
        <v>2203.4160000000006</v>
      </c>
      <c r="AH372" s="200">
        <f>AH229*'7. INPUT O&amp;N UC'!$G556</f>
        <v>2203.4160000000006</v>
      </c>
      <c r="AI372" s="200">
        <f>AI229*'7. INPUT O&amp;N UC'!$G556</f>
        <v>2203.4160000000006</v>
      </c>
      <c r="AJ372" s="200">
        <f>AJ229*'7. INPUT O&amp;N UC'!$G556</f>
        <v>2247.7046616000007</v>
      </c>
      <c r="AK372" s="200">
        <f>AK229*'7. INPUT O&amp;N UC'!$G556</f>
        <v>2247.7046616000007</v>
      </c>
      <c r="AL372" s="200">
        <f>AL229*'7. INPUT O&amp;N UC'!$G556</f>
        <v>2247.7046616000007</v>
      </c>
      <c r="AM372" s="200">
        <f>AM229*'7. INPUT O&amp;N UC'!$G556</f>
        <v>2247.7046616000007</v>
      </c>
      <c r="AN372" s="200">
        <f>AN229*'7. INPUT O&amp;N UC'!$G556</f>
        <v>2247.7046616000007</v>
      </c>
      <c r="AO372" s="200">
        <f>AO229*'7. INPUT O&amp;N UC'!$G556</f>
        <v>2247.7046616000007</v>
      </c>
      <c r="AP372" s="200">
        <f>AP229*'7. INPUT O&amp;N UC'!$G556</f>
        <v>2247.7046616000007</v>
      </c>
      <c r="AQ372" s="200">
        <f>AQ229*'7. INPUT O&amp;N UC'!$G556</f>
        <v>2247.7046616000007</v>
      </c>
      <c r="AR372" s="200">
        <f>AR229*'7. INPUT O&amp;N UC'!$G556</f>
        <v>2247.7046616000007</v>
      </c>
      <c r="AS372" s="200">
        <f>AS229*'7. INPUT O&amp;N UC'!$G556</f>
        <v>2247.7046616000007</v>
      </c>
      <c r="AT372" s="200">
        <f>AT229*'7. INPUT O&amp;N UC'!$G556</f>
        <v>2247.7046616000007</v>
      </c>
      <c r="AU372" s="200">
        <f>AU229*'7. INPUT O&amp;N UC'!$G556</f>
        <v>2247.7046616000007</v>
      </c>
      <c r="AV372" s="200">
        <f>AV229*'7. INPUT O&amp;N UC'!$G556</f>
        <v>0</v>
      </c>
      <c r="AW372" s="200">
        <f>AW229*'7. INPUT O&amp;N UC'!$G556</f>
        <v>0</v>
      </c>
      <c r="AX372" s="200">
        <f>AX229*'7. INPUT O&amp;N UC'!$G556</f>
        <v>0</v>
      </c>
      <c r="AY372" s="200">
        <f>AY229*'7. INPUT O&amp;N UC'!$G556</f>
        <v>0</v>
      </c>
      <c r="AZ372" s="200">
        <f>AZ229*'7. INPUT O&amp;N UC'!$G556</f>
        <v>0</v>
      </c>
      <c r="BA372" s="200">
        <f>BA229*'7. INPUT O&amp;N UC'!$G556</f>
        <v>0</v>
      </c>
      <c r="BB372" s="200">
        <f>BB229*'7. INPUT O&amp;N UC'!$G556</f>
        <v>0</v>
      </c>
      <c r="BC372" s="200">
        <f>BC229*'7. INPUT O&amp;N UC'!$G556</f>
        <v>0</v>
      </c>
      <c r="BD372" s="200">
        <f>BD229*'7. INPUT O&amp;N UC'!$G556</f>
        <v>0</v>
      </c>
      <c r="BE372" s="200">
        <f>BE229*'7. INPUT O&amp;N UC'!$G556</f>
        <v>0</v>
      </c>
      <c r="BF372" s="200">
        <f>BF229*'7. INPUT O&amp;N UC'!$G556</f>
        <v>0</v>
      </c>
      <c r="BG372" s="200">
        <f>BG229*'7. INPUT O&amp;N UC'!$G556</f>
        <v>0</v>
      </c>
      <c r="BH372" s="200">
        <f>BH229*'7. INPUT O&amp;N UC'!$G556</f>
        <v>0</v>
      </c>
      <c r="BI372" s="200">
        <f>BI229*'7. INPUT O&amp;N UC'!$G556</f>
        <v>0</v>
      </c>
      <c r="BJ372" s="200">
        <f>BJ229*'7. INPUT O&amp;N UC'!$G556</f>
        <v>0</v>
      </c>
      <c r="BK372" s="200">
        <f>BK229*'7. INPUT O&amp;N UC'!$G556</f>
        <v>0</v>
      </c>
      <c r="BL372" s="200">
        <f>BL229*'7. INPUT O&amp;N UC'!$G556</f>
        <v>0</v>
      </c>
      <c r="BM372" s="200">
        <f>BM229*'7. INPUT O&amp;N UC'!$G556</f>
        <v>0</v>
      </c>
      <c r="BN372" s="200">
        <f>BN229*'7. INPUT O&amp;N UC'!$G556</f>
        <v>0</v>
      </c>
      <c r="BO372" s="200">
        <f>BO229*'7. INPUT O&amp;N UC'!$G556</f>
        <v>0</v>
      </c>
      <c r="BP372" s="200">
        <f>BP229*'7. INPUT O&amp;N UC'!$G556</f>
        <v>0</v>
      </c>
      <c r="BQ372" s="200">
        <f>BQ229*'7. INPUT O&amp;N UC'!$G556</f>
        <v>0</v>
      </c>
      <c r="BR372" s="200">
        <f>BR229*'7. INPUT O&amp;N UC'!$G556</f>
        <v>0</v>
      </c>
      <c r="BS372" s="200">
        <f>BS229*'7. INPUT O&amp;N UC'!$G556</f>
        <v>0</v>
      </c>
    </row>
    <row r="373" spans="1:71" s="201" customFormat="1" outlineLevel="2">
      <c r="B373" s="203" t="str">
        <f t="shared" ref="B373:C381" si="302">B230</f>
        <v>O&amp;N UC-7.5-Item #2</v>
      </c>
      <c r="C373" s="203" t="str">
        <f t="shared" si="302"/>
        <v xml:space="preserve">Reduction of cost of park assets' operations staff </v>
      </c>
      <c r="D373"/>
      <c r="E373" s="200">
        <f t="shared" si="296"/>
        <v>235644.82646399998</v>
      </c>
      <c r="F373" s="200">
        <f t="shared" si="297"/>
        <v>57600</v>
      </c>
      <c r="G373" s="200">
        <f t="shared" si="298"/>
        <v>88136.640000000014</v>
      </c>
      <c r="H373" s="200">
        <f t="shared" si="299"/>
        <v>89908.186463999969</v>
      </c>
      <c r="I373" s="200">
        <f t="shared" si="300"/>
        <v>0</v>
      </c>
      <c r="J373" s="200">
        <f t="shared" si="301"/>
        <v>0</v>
      </c>
      <c r="K373"/>
      <c r="L373" s="203">
        <f>L230*'7. INPUT O&amp;N UC'!$G557</f>
        <v>0</v>
      </c>
      <c r="M373" s="203">
        <f>M230*'7. INPUT O&amp;N UC'!$G557</f>
        <v>0</v>
      </c>
      <c r="N373" s="203">
        <f>N230*'7. INPUT O&amp;N UC'!$G557</f>
        <v>0</v>
      </c>
      <c r="O373" s="203">
        <f>O230*'7. INPUT O&amp;N UC'!$G557</f>
        <v>0</v>
      </c>
      <c r="P373" s="203">
        <f>P230*'7. INPUT O&amp;N UC'!$G557</f>
        <v>7200</v>
      </c>
      <c r="Q373" s="203">
        <f>Q230*'7. INPUT O&amp;N UC'!$G557</f>
        <v>7200</v>
      </c>
      <c r="R373" s="203">
        <f>R230*'7. INPUT O&amp;N UC'!$G557</f>
        <v>7200</v>
      </c>
      <c r="S373" s="203">
        <f>S230*'7. INPUT O&amp;N UC'!$G557</f>
        <v>7200</v>
      </c>
      <c r="T373" s="203">
        <f>T230*'7. INPUT O&amp;N UC'!$G557</f>
        <v>7200</v>
      </c>
      <c r="U373" s="203">
        <f>U230*'7. INPUT O&amp;N UC'!$G557</f>
        <v>7200</v>
      </c>
      <c r="V373" s="203">
        <f>V230*'7. INPUT O&amp;N UC'!$G557</f>
        <v>7200</v>
      </c>
      <c r="W373" s="200">
        <f>W230*'7. INPUT O&amp;N UC'!$G557</f>
        <v>7200</v>
      </c>
      <c r="X373" s="200">
        <f>X230*'7. INPUT O&amp;N UC'!$G557</f>
        <v>7344.7200000000012</v>
      </c>
      <c r="Y373" s="200">
        <f>Y230*'7. INPUT O&amp;N UC'!$G557</f>
        <v>7344.7200000000012</v>
      </c>
      <c r="Z373" s="200">
        <f>Z230*'7. INPUT O&amp;N UC'!$G557</f>
        <v>7344.7200000000012</v>
      </c>
      <c r="AA373" s="200">
        <f>AA230*'7. INPUT O&amp;N UC'!$G557</f>
        <v>7344.7200000000012</v>
      </c>
      <c r="AB373" s="200">
        <f>AB230*'7. INPUT O&amp;N UC'!$G557</f>
        <v>7344.7200000000012</v>
      </c>
      <c r="AC373" s="200">
        <f>AC230*'7. INPUT O&amp;N UC'!$G557</f>
        <v>7344.7200000000012</v>
      </c>
      <c r="AD373" s="200">
        <f>AD230*'7. INPUT O&amp;N UC'!$G557</f>
        <v>7344.7200000000012</v>
      </c>
      <c r="AE373" s="200">
        <f>AE230*'7. INPUT O&amp;N UC'!$G557</f>
        <v>7344.7200000000012</v>
      </c>
      <c r="AF373" s="200">
        <f>AF230*'7. INPUT O&amp;N UC'!$G557</f>
        <v>7344.7200000000012</v>
      </c>
      <c r="AG373" s="200">
        <f>AG230*'7. INPUT O&amp;N UC'!$G557</f>
        <v>7344.7200000000012</v>
      </c>
      <c r="AH373" s="200">
        <f>AH230*'7. INPUT O&amp;N UC'!$G557</f>
        <v>7344.7200000000012</v>
      </c>
      <c r="AI373" s="200">
        <f>AI230*'7. INPUT O&amp;N UC'!$G557</f>
        <v>7344.7200000000012</v>
      </c>
      <c r="AJ373" s="200">
        <f>AJ230*'7. INPUT O&amp;N UC'!$G557</f>
        <v>7492.3488719999968</v>
      </c>
      <c r="AK373" s="200">
        <f>AK230*'7. INPUT O&amp;N UC'!$G557</f>
        <v>7492.3488719999968</v>
      </c>
      <c r="AL373" s="200">
        <f>AL230*'7. INPUT O&amp;N UC'!$G557</f>
        <v>7492.3488719999968</v>
      </c>
      <c r="AM373" s="200">
        <f>AM230*'7. INPUT O&amp;N UC'!$G557</f>
        <v>7492.3488719999968</v>
      </c>
      <c r="AN373" s="200">
        <f>AN230*'7. INPUT O&amp;N UC'!$G557</f>
        <v>7492.3488719999968</v>
      </c>
      <c r="AO373" s="200">
        <f>AO230*'7. INPUT O&amp;N UC'!$G557</f>
        <v>7492.3488719999968</v>
      </c>
      <c r="AP373" s="200">
        <f>AP230*'7. INPUT O&amp;N UC'!$G557</f>
        <v>7492.3488719999968</v>
      </c>
      <c r="AQ373" s="200">
        <f>AQ230*'7. INPUT O&amp;N UC'!$G557</f>
        <v>7492.3488719999968</v>
      </c>
      <c r="AR373" s="200">
        <f>AR230*'7. INPUT O&amp;N UC'!$G557</f>
        <v>7492.3488719999968</v>
      </c>
      <c r="AS373" s="200">
        <f>AS230*'7. INPUT O&amp;N UC'!$G557</f>
        <v>7492.3488719999968</v>
      </c>
      <c r="AT373" s="200">
        <f>AT230*'7. INPUT O&amp;N UC'!$G557</f>
        <v>7492.3488719999968</v>
      </c>
      <c r="AU373" s="200">
        <f>AU230*'7. INPUT O&amp;N UC'!$G557</f>
        <v>7492.3488719999968</v>
      </c>
      <c r="AV373" s="200">
        <f>AV230*'7. INPUT O&amp;N UC'!$G557</f>
        <v>0</v>
      </c>
      <c r="AW373" s="200">
        <f>AW230*'7. INPUT O&amp;N UC'!$G557</f>
        <v>0</v>
      </c>
      <c r="AX373" s="200">
        <f>AX230*'7. INPUT O&amp;N UC'!$G557</f>
        <v>0</v>
      </c>
      <c r="AY373" s="200">
        <f>AY230*'7. INPUT O&amp;N UC'!$G557</f>
        <v>0</v>
      </c>
      <c r="AZ373" s="200">
        <f>AZ230*'7. INPUT O&amp;N UC'!$G557</f>
        <v>0</v>
      </c>
      <c r="BA373" s="200">
        <f>BA230*'7. INPUT O&amp;N UC'!$G557</f>
        <v>0</v>
      </c>
      <c r="BB373" s="200">
        <f>BB230*'7. INPUT O&amp;N UC'!$G557</f>
        <v>0</v>
      </c>
      <c r="BC373" s="200">
        <f>BC230*'7. INPUT O&amp;N UC'!$G557</f>
        <v>0</v>
      </c>
      <c r="BD373" s="200">
        <f>BD230*'7. INPUT O&amp;N UC'!$G557</f>
        <v>0</v>
      </c>
      <c r="BE373" s="200">
        <f>BE230*'7. INPUT O&amp;N UC'!$G557</f>
        <v>0</v>
      </c>
      <c r="BF373" s="200">
        <f>BF230*'7. INPUT O&amp;N UC'!$G557</f>
        <v>0</v>
      </c>
      <c r="BG373" s="200">
        <f>BG230*'7. INPUT O&amp;N UC'!$G557</f>
        <v>0</v>
      </c>
      <c r="BH373" s="200">
        <f>BH230*'7. INPUT O&amp;N UC'!$G557</f>
        <v>0</v>
      </c>
      <c r="BI373" s="200">
        <f>BI230*'7. INPUT O&amp;N UC'!$G557</f>
        <v>0</v>
      </c>
      <c r="BJ373" s="200">
        <f>BJ230*'7. INPUT O&amp;N UC'!$G557</f>
        <v>0</v>
      </c>
      <c r="BK373" s="200">
        <f>BK230*'7. INPUT O&amp;N UC'!$G557</f>
        <v>0</v>
      </c>
      <c r="BL373" s="200">
        <f>BL230*'7. INPUT O&amp;N UC'!$G557</f>
        <v>0</v>
      </c>
      <c r="BM373" s="200">
        <f>BM230*'7. INPUT O&amp;N UC'!$G557</f>
        <v>0</v>
      </c>
      <c r="BN373" s="200">
        <f>BN230*'7. INPUT O&amp;N UC'!$G557</f>
        <v>0</v>
      </c>
      <c r="BO373" s="200">
        <f>BO230*'7. INPUT O&amp;N UC'!$G557</f>
        <v>0</v>
      </c>
      <c r="BP373" s="200">
        <f>BP230*'7. INPUT O&amp;N UC'!$G557</f>
        <v>0</v>
      </c>
      <c r="BQ373" s="200">
        <f>BQ230*'7. INPUT O&amp;N UC'!$G557</f>
        <v>0</v>
      </c>
      <c r="BR373" s="200">
        <f>BR230*'7. INPUT O&amp;N UC'!$G557</f>
        <v>0</v>
      </c>
      <c r="BS373" s="200">
        <f>BS230*'7. INPUT O&amp;N UC'!$G557</f>
        <v>0</v>
      </c>
    </row>
    <row r="374" spans="1:71" s="201" customFormat="1" outlineLevel="2">
      <c r="B374" s="203" t="str">
        <f t="shared" si="302"/>
        <v>O&amp;N UC-7.5-Item #3</v>
      </c>
      <c r="C374" s="203" t="str">
        <f t="shared" si="302"/>
        <v>Reduction of electricty consumption of outdoor lighting in park assets consumption per lamp post in park assets</v>
      </c>
      <c r="D374"/>
      <c r="E374" s="200">
        <f t="shared" si="296"/>
        <v>129.50646921084004</v>
      </c>
      <c r="F374" s="200">
        <f t="shared" si="297"/>
        <v>31.655999999999999</v>
      </c>
      <c r="G374" s="200">
        <f t="shared" si="298"/>
        <v>48.438428400000021</v>
      </c>
      <c r="H374" s="200">
        <f t="shared" si="299"/>
        <v>49.412040810840018</v>
      </c>
      <c r="I374" s="200">
        <f t="shared" si="300"/>
        <v>0</v>
      </c>
      <c r="J374" s="200">
        <f t="shared" si="301"/>
        <v>0</v>
      </c>
      <c r="K374"/>
      <c r="L374" s="203">
        <f>L231*'7. INPUT O&amp;N UC'!$G558</f>
        <v>0</v>
      </c>
      <c r="M374" s="203">
        <f>M231*'7. INPUT O&amp;N UC'!$G558</f>
        <v>0</v>
      </c>
      <c r="N374" s="203">
        <f>N231*'7. INPUT O&amp;N UC'!$G558</f>
        <v>0</v>
      </c>
      <c r="O374" s="203">
        <f>O231*'7. INPUT O&amp;N UC'!$G558</f>
        <v>0</v>
      </c>
      <c r="P374" s="203">
        <f>P231*'7. INPUT O&amp;N UC'!$G558</f>
        <v>3.9569999999999994</v>
      </c>
      <c r="Q374" s="203">
        <f>Q231*'7. INPUT O&amp;N UC'!$G558</f>
        <v>3.9569999999999994</v>
      </c>
      <c r="R374" s="203">
        <f>R231*'7. INPUT O&amp;N UC'!$G558</f>
        <v>3.9569999999999994</v>
      </c>
      <c r="S374" s="203">
        <f>S231*'7. INPUT O&amp;N UC'!$G558</f>
        <v>3.9569999999999994</v>
      </c>
      <c r="T374" s="203">
        <f>T231*'7. INPUT O&amp;N UC'!$G558</f>
        <v>3.9569999999999994</v>
      </c>
      <c r="U374" s="203">
        <f>U231*'7. INPUT O&amp;N UC'!$G558</f>
        <v>3.9569999999999994</v>
      </c>
      <c r="V374" s="203">
        <f>V231*'7. INPUT O&amp;N UC'!$G558</f>
        <v>3.9569999999999994</v>
      </c>
      <c r="W374" s="200">
        <f>W231*'7. INPUT O&amp;N UC'!$G558</f>
        <v>3.9569999999999994</v>
      </c>
      <c r="X374" s="200">
        <f>X231*'7. INPUT O&amp;N UC'!$G558</f>
        <v>4.0365357000000017</v>
      </c>
      <c r="Y374" s="200">
        <f>Y231*'7. INPUT O&amp;N UC'!$G558</f>
        <v>4.0365357000000017</v>
      </c>
      <c r="Z374" s="200">
        <f>Z231*'7. INPUT O&amp;N UC'!$G558</f>
        <v>4.0365357000000017</v>
      </c>
      <c r="AA374" s="200">
        <f>AA231*'7. INPUT O&amp;N UC'!$G558</f>
        <v>4.0365357000000017</v>
      </c>
      <c r="AB374" s="200">
        <f>AB231*'7. INPUT O&amp;N UC'!$G558</f>
        <v>4.0365357000000017</v>
      </c>
      <c r="AC374" s="200">
        <f>AC231*'7. INPUT O&amp;N UC'!$G558</f>
        <v>4.0365357000000017</v>
      </c>
      <c r="AD374" s="200">
        <f>AD231*'7. INPUT O&amp;N UC'!$G558</f>
        <v>4.0365357000000017</v>
      </c>
      <c r="AE374" s="200">
        <f>AE231*'7. INPUT O&amp;N UC'!$G558</f>
        <v>4.0365357000000017</v>
      </c>
      <c r="AF374" s="200">
        <f>AF231*'7. INPUT O&amp;N UC'!$G558</f>
        <v>4.0365357000000017</v>
      </c>
      <c r="AG374" s="200">
        <f>AG231*'7. INPUT O&amp;N UC'!$G558</f>
        <v>4.0365357000000017</v>
      </c>
      <c r="AH374" s="200">
        <f>AH231*'7. INPUT O&amp;N UC'!$G558</f>
        <v>4.0365357000000017</v>
      </c>
      <c r="AI374" s="200">
        <f>AI231*'7. INPUT O&amp;N UC'!$G558</f>
        <v>4.0365357000000017</v>
      </c>
      <c r="AJ374" s="200">
        <f>AJ231*'7. INPUT O&amp;N UC'!$G558</f>
        <v>4.1176700675700006</v>
      </c>
      <c r="AK374" s="200">
        <f>AK231*'7. INPUT O&amp;N UC'!$G558</f>
        <v>4.1176700675700006</v>
      </c>
      <c r="AL374" s="200">
        <f>AL231*'7. INPUT O&amp;N UC'!$G558</f>
        <v>4.1176700675700006</v>
      </c>
      <c r="AM374" s="200">
        <f>AM231*'7. INPUT O&amp;N UC'!$G558</f>
        <v>4.1176700675700006</v>
      </c>
      <c r="AN374" s="200">
        <f>AN231*'7. INPUT O&amp;N UC'!$G558</f>
        <v>4.1176700675700006</v>
      </c>
      <c r="AO374" s="200">
        <f>AO231*'7. INPUT O&amp;N UC'!$G558</f>
        <v>4.1176700675700006</v>
      </c>
      <c r="AP374" s="200">
        <f>AP231*'7. INPUT O&amp;N UC'!$G558</f>
        <v>4.1176700675700006</v>
      </c>
      <c r="AQ374" s="200">
        <f>AQ231*'7. INPUT O&amp;N UC'!$G558</f>
        <v>4.1176700675700006</v>
      </c>
      <c r="AR374" s="200">
        <f>AR231*'7. INPUT O&amp;N UC'!$G558</f>
        <v>4.1176700675700006</v>
      </c>
      <c r="AS374" s="200">
        <f>AS231*'7. INPUT O&amp;N UC'!$G558</f>
        <v>4.1176700675700006</v>
      </c>
      <c r="AT374" s="200">
        <f>AT231*'7. INPUT O&amp;N UC'!$G558</f>
        <v>4.1176700675700006</v>
      </c>
      <c r="AU374" s="200">
        <f>AU231*'7. INPUT O&amp;N UC'!$G558</f>
        <v>4.1176700675700006</v>
      </c>
      <c r="AV374" s="200">
        <f>AV231*'7. INPUT O&amp;N UC'!$G558</f>
        <v>0</v>
      </c>
      <c r="AW374" s="200">
        <f>AW231*'7. INPUT O&amp;N UC'!$G558</f>
        <v>0</v>
      </c>
      <c r="AX374" s="200">
        <f>AX231*'7. INPUT O&amp;N UC'!$G558</f>
        <v>0</v>
      </c>
      <c r="AY374" s="200">
        <f>AY231*'7. INPUT O&amp;N UC'!$G558</f>
        <v>0</v>
      </c>
      <c r="AZ374" s="200">
        <f>AZ231*'7. INPUT O&amp;N UC'!$G558</f>
        <v>0</v>
      </c>
      <c r="BA374" s="200">
        <f>BA231*'7. INPUT O&amp;N UC'!$G558</f>
        <v>0</v>
      </c>
      <c r="BB374" s="200">
        <f>BB231*'7. INPUT O&amp;N UC'!$G558</f>
        <v>0</v>
      </c>
      <c r="BC374" s="200">
        <f>BC231*'7. INPUT O&amp;N UC'!$G558</f>
        <v>0</v>
      </c>
      <c r="BD374" s="200">
        <f>BD231*'7. INPUT O&amp;N UC'!$G558</f>
        <v>0</v>
      </c>
      <c r="BE374" s="200">
        <f>BE231*'7. INPUT O&amp;N UC'!$G558</f>
        <v>0</v>
      </c>
      <c r="BF374" s="200">
        <f>BF231*'7. INPUT O&amp;N UC'!$G558</f>
        <v>0</v>
      </c>
      <c r="BG374" s="200">
        <f>BG231*'7. INPUT O&amp;N UC'!$G558</f>
        <v>0</v>
      </c>
      <c r="BH374" s="200">
        <f>BH231*'7. INPUT O&amp;N UC'!$G558</f>
        <v>0</v>
      </c>
      <c r="BI374" s="200">
        <f>BI231*'7. INPUT O&amp;N UC'!$G558</f>
        <v>0</v>
      </c>
      <c r="BJ374" s="200">
        <f>BJ231*'7. INPUT O&amp;N UC'!$G558</f>
        <v>0</v>
      </c>
      <c r="BK374" s="200">
        <f>BK231*'7. INPUT O&amp;N UC'!$G558</f>
        <v>0</v>
      </c>
      <c r="BL374" s="200">
        <f>BL231*'7. INPUT O&amp;N UC'!$G558</f>
        <v>0</v>
      </c>
      <c r="BM374" s="200">
        <f>BM231*'7. INPUT O&amp;N UC'!$G558</f>
        <v>0</v>
      </c>
      <c r="BN374" s="200">
        <f>BN231*'7. INPUT O&amp;N UC'!$G558</f>
        <v>0</v>
      </c>
      <c r="BO374" s="200">
        <f>BO231*'7. INPUT O&amp;N UC'!$G558</f>
        <v>0</v>
      </c>
      <c r="BP374" s="200">
        <f>BP231*'7. INPUT O&amp;N UC'!$G558</f>
        <v>0</v>
      </c>
      <c r="BQ374" s="200">
        <f>BQ231*'7. INPUT O&amp;N UC'!$G558</f>
        <v>0</v>
      </c>
      <c r="BR374" s="200">
        <f>BR231*'7. INPUT O&amp;N UC'!$G558</f>
        <v>0</v>
      </c>
      <c r="BS374" s="200">
        <f>BS231*'7. INPUT O&amp;N UC'!$G558</f>
        <v>0</v>
      </c>
    </row>
    <row r="375" spans="1:71" s="201" customFormat="1" outlineLevel="2">
      <c r="B375" s="203" t="str">
        <f t="shared" si="302"/>
        <v>O&amp;N UC-7.5-Item #4</v>
      </c>
      <c r="C375" s="203">
        <f t="shared" si="302"/>
        <v>0</v>
      </c>
      <c r="D375"/>
      <c r="E375" s="200">
        <f t="shared" si="296"/>
        <v>0</v>
      </c>
      <c r="F375" s="200">
        <f t="shared" si="297"/>
        <v>0</v>
      </c>
      <c r="G375" s="200">
        <f t="shared" si="298"/>
        <v>0</v>
      </c>
      <c r="H375" s="200">
        <f t="shared" si="299"/>
        <v>0</v>
      </c>
      <c r="I375" s="200">
        <f t="shared" si="300"/>
        <v>0</v>
      </c>
      <c r="J375" s="200">
        <f t="shared" si="301"/>
        <v>0</v>
      </c>
      <c r="K375"/>
      <c r="L375" s="203">
        <f>L232*'7. INPUT O&amp;N UC'!$G559</f>
        <v>0</v>
      </c>
      <c r="M375" s="203">
        <f>M232*'7. INPUT O&amp;N UC'!$G559</f>
        <v>0</v>
      </c>
      <c r="N375" s="203">
        <f>N232*'7. INPUT O&amp;N UC'!$G559</f>
        <v>0</v>
      </c>
      <c r="O375" s="203">
        <f>O232*'7. INPUT O&amp;N UC'!$G559</f>
        <v>0</v>
      </c>
      <c r="P375" s="203">
        <f>P232*'7. INPUT O&amp;N UC'!$G559</f>
        <v>0</v>
      </c>
      <c r="Q375" s="203">
        <f>Q232*'7. INPUT O&amp;N UC'!$G559</f>
        <v>0</v>
      </c>
      <c r="R375" s="203">
        <f>R232*'7. INPUT O&amp;N UC'!$G559</f>
        <v>0</v>
      </c>
      <c r="S375" s="203">
        <f>S232*'7. INPUT O&amp;N UC'!$G559</f>
        <v>0</v>
      </c>
      <c r="T375" s="203">
        <f>T232*'7. INPUT O&amp;N UC'!$G559</f>
        <v>0</v>
      </c>
      <c r="U375" s="203">
        <f>U232*'7. INPUT O&amp;N UC'!$G559</f>
        <v>0</v>
      </c>
      <c r="V375" s="203">
        <f>V232*'7. INPUT O&amp;N UC'!$G559</f>
        <v>0</v>
      </c>
      <c r="W375" s="200">
        <f>W232*'7. INPUT O&amp;N UC'!$G559</f>
        <v>0</v>
      </c>
      <c r="X375" s="200">
        <f>X232*'7. INPUT O&amp;N UC'!$G559</f>
        <v>0</v>
      </c>
      <c r="Y375" s="200">
        <f>Y232*'7. INPUT O&amp;N UC'!$G559</f>
        <v>0</v>
      </c>
      <c r="Z375" s="200">
        <f>Z232*'7. INPUT O&amp;N UC'!$G559</f>
        <v>0</v>
      </c>
      <c r="AA375" s="200">
        <f>AA232*'7. INPUT O&amp;N UC'!$G559</f>
        <v>0</v>
      </c>
      <c r="AB375" s="200">
        <f>AB232*'7. INPUT O&amp;N UC'!$G559</f>
        <v>0</v>
      </c>
      <c r="AC375" s="200">
        <f>AC232*'7. INPUT O&amp;N UC'!$G559</f>
        <v>0</v>
      </c>
      <c r="AD375" s="200">
        <f>AD232*'7. INPUT O&amp;N UC'!$G559</f>
        <v>0</v>
      </c>
      <c r="AE375" s="200">
        <f>AE232*'7. INPUT O&amp;N UC'!$G559</f>
        <v>0</v>
      </c>
      <c r="AF375" s="200">
        <f>AF232*'7. INPUT O&amp;N UC'!$G559</f>
        <v>0</v>
      </c>
      <c r="AG375" s="200">
        <f>AG232*'7. INPUT O&amp;N UC'!$G559</f>
        <v>0</v>
      </c>
      <c r="AH375" s="200">
        <f>AH232*'7. INPUT O&amp;N UC'!$G559</f>
        <v>0</v>
      </c>
      <c r="AI375" s="200">
        <f>AI232*'7. INPUT O&amp;N UC'!$G559</f>
        <v>0</v>
      </c>
      <c r="AJ375" s="200">
        <f>AJ232*'7. INPUT O&amp;N UC'!$G559</f>
        <v>0</v>
      </c>
      <c r="AK375" s="200">
        <f>AK232*'7. INPUT O&amp;N UC'!$G559</f>
        <v>0</v>
      </c>
      <c r="AL375" s="200">
        <f>AL232*'7. INPUT O&amp;N UC'!$G559</f>
        <v>0</v>
      </c>
      <c r="AM375" s="200">
        <f>AM232*'7. INPUT O&amp;N UC'!$G559</f>
        <v>0</v>
      </c>
      <c r="AN375" s="200">
        <f>AN232*'7. INPUT O&amp;N UC'!$G559</f>
        <v>0</v>
      </c>
      <c r="AO375" s="200">
        <f>AO232*'7. INPUT O&amp;N UC'!$G559</f>
        <v>0</v>
      </c>
      <c r="AP375" s="200">
        <f>AP232*'7. INPUT O&amp;N UC'!$G559</f>
        <v>0</v>
      </c>
      <c r="AQ375" s="200">
        <f>AQ232*'7. INPUT O&amp;N UC'!$G559</f>
        <v>0</v>
      </c>
      <c r="AR375" s="200">
        <f>AR232*'7. INPUT O&amp;N UC'!$G559</f>
        <v>0</v>
      </c>
      <c r="AS375" s="200">
        <f>AS232*'7. INPUT O&amp;N UC'!$G559</f>
        <v>0</v>
      </c>
      <c r="AT375" s="200">
        <f>AT232*'7. INPUT O&amp;N UC'!$G559</f>
        <v>0</v>
      </c>
      <c r="AU375" s="200">
        <f>AU232*'7. INPUT O&amp;N UC'!$G559</f>
        <v>0</v>
      </c>
      <c r="AV375" s="200">
        <f>AV232*'7. INPUT O&amp;N UC'!$G559</f>
        <v>0</v>
      </c>
      <c r="AW375" s="200">
        <f>AW232*'7. INPUT O&amp;N UC'!$G559</f>
        <v>0</v>
      </c>
      <c r="AX375" s="200">
        <f>AX232*'7. INPUT O&amp;N UC'!$G559</f>
        <v>0</v>
      </c>
      <c r="AY375" s="200">
        <f>AY232*'7. INPUT O&amp;N UC'!$G559</f>
        <v>0</v>
      </c>
      <c r="AZ375" s="200">
        <f>AZ232*'7. INPUT O&amp;N UC'!$G559</f>
        <v>0</v>
      </c>
      <c r="BA375" s="200">
        <f>BA232*'7. INPUT O&amp;N UC'!$G559</f>
        <v>0</v>
      </c>
      <c r="BB375" s="200">
        <f>BB232*'7. INPUT O&amp;N UC'!$G559</f>
        <v>0</v>
      </c>
      <c r="BC375" s="200">
        <f>BC232*'7. INPUT O&amp;N UC'!$G559</f>
        <v>0</v>
      </c>
      <c r="BD375" s="200">
        <f>BD232*'7. INPUT O&amp;N UC'!$G559</f>
        <v>0</v>
      </c>
      <c r="BE375" s="200">
        <f>BE232*'7. INPUT O&amp;N UC'!$G559</f>
        <v>0</v>
      </c>
      <c r="BF375" s="200">
        <f>BF232*'7. INPUT O&amp;N UC'!$G559</f>
        <v>0</v>
      </c>
      <c r="BG375" s="200">
        <f>BG232*'7. INPUT O&amp;N UC'!$G559</f>
        <v>0</v>
      </c>
      <c r="BH375" s="200">
        <f>BH232*'7. INPUT O&amp;N UC'!$G559</f>
        <v>0</v>
      </c>
      <c r="BI375" s="200">
        <f>BI232*'7. INPUT O&amp;N UC'!$G559</f>
        <v>0</v>
      </c>
      <c r="BJ375" s="200">
        <f>BJ232*'7. INPUT O&amp;N UC'!$G559</f>
        <v>0</v>
      </c>
      <c r="BK375" s="200">
        <f>BK232*'7. INPUT O&amp;N UC'!$G559</f>
        <v>0</v>
      </c>
      <c r="BL375" s="200">
        <f>BL232*'7. INPUT O&amp;N UC'!$G559</f>
        <v>0</v>
      </c>
      <c r="BM375" s="200">
        <f>BM232*'7. INPUT O&amp;N UC'!$G559</f>
        <v>0</v>
      </c>
      <c r="BN375" s="200">
        <f>BN232*'7. INPUT O&amp;N UC'!$G559</f>
        <v>0</v>
      </c>
      <c r="BO375" s="200">
        <f>BO232*'7. INPUT O&amp;N UC'!$G559</f>
        <v>0</v>
      </c>
      <c r="BP375" s="200">
        <f>BP232*'7. INPUT O&amp;N UC'!$G559</f>
        <v>0</v>
      </c>
      <c r="BQ375" s="200">
        <f>BQ232*'7. INPUT O&amp;N UC'!$G559</f>
        <v>0</v>
      </c>
      <c r="BR375" s="200">
        <f>BR232*'7. INPUT O&amp;N UC'!$G559</f>
        <v>0</v>
      </c>
      <c r="BS375" s="200">
        <f>BS232*'7. INPUT O&amp;N UC'!$G559</f>
        <v>0</v>
      </c>
    </row>
    <row r="376" spans="1:71" s="201" customFormat="1" outlineLevel="2">
      <c r="B376" s="203" t="str">
        <f t="shared" si="302"/>
        <v>O&amp;N UC-7.5-Item #5</v>
      </c>
      <c r="C376" s="203">
        <f t="shared" si="302"/>
        <v>0</v>
      </c>
      <c r="D376"/>
      <c r="E376" s="200">
        <f t="shared" si="296"/>
        <v>0</v>
      </c>
      <c r="F376" s="200">
        <f t="shared" si="297"/>
        <v>0</v>
      </c>
      <c r="G376" s="200">
        <f t="shared" si="298"/>
        <v>0</v>
      </c>
      <c r="H376" s="200">
        <f t="shared" si="299"/>
        <v>0</v>
      </c>
      <c r="I376" s="200">
        <f t="shared" si="300"/>
        <v>0</v>
      </c>
      <c r="J376" s="200">
        <f t="shared" si="301"/>
        <v>0</v>
      </c>
      <c r="K376"/>
      <c r="L376" s="203">
        <f>L233*'7. INPUT O&amp;N UC'!$G560</f>
        <v>0</v>
      </c>
      <c r="M376" s="203">
        <f>M233*'7. INPUT O&amp;N UC'!$G560</f>
        <v>0</v>
      </c>
      <c r="N376" s="203">
        <f>N233*'7. INPUT O&amp;N UC'!$G560</f>
        <v>0</v>
      </c>
      <c r="O376" s="203">
        <f>O233*'7. INPUT O&amp;N UC'!$G560</f>
        <v>0</v>
      </c>
      <c r="P376" s="203">
        <f>P233*'7. INPUT O&amp;N UC'!$G560</f>
        <v>0</v>
      </c>
      <c r="Q376" s="203">
        <f>Q233*'7. INPUT O&amp;N UC'!$G560</f>
        <v>0</v>
      </c>
      <c r="R376" s="203">
        <f>R233*'7. INPUT O&amp;N UC'!$G560</f>
        <v>0</v>
      </c>
      <c r="S376" s="203">
        <f>S233*'7. INPUT O&amp;N UC'!$G560</f>
        <v>0</v>
      </c>
      <c r="T376" s="203">
        <f>T233*'7. INPUT O&amp;N UC'!$G560</f>
        <v>0</v>
      </c>
      <c r="U376" s="203">
        <f>U233*'7. INPUT O&amp;N UC'!$G560</f>
        <v>0</v>
      </c>
      <c r="V376" s="203">
        <f>V233*'7. INPUT O&amp;N UC'!$G560</f>
        <v>0</v>
      </c>
      <c r="W376" s="200">
        <f>W233*'7. INPUT O&amp;N UC'!$G560</f>
        <v>0</v>
      </c>
      <c r="X376" s="200">
        <f>X233*'7. INPUT O&amp;N UC'!$G560</f>
        <v>0</v>
      </c>
      <c r="Y376" s="200">
        <f>Y233*'7. INPUT O&amp;N UC'!$G560</f>
        <v>0</v>
      </c>
      <c r="Z376" s="200">
        <f>Z233*'7. INPUT O&amp;N UC'!$G560</f>
        <v>0</v>
      </c>
      <c r="AA376" s="200">
        <f>AA233*'7. INPUT O&amp;N UC'!$G560</f>
        <v>0</v>
      </c>
      <c r="AB376" s="200">
        <f>AB233*'7. INPUT O&amp;N UC'!$G560</f>
        <v>0</v>
      </c>
      <c r="AC376" s="200">
        <f>AC233*'7. INPUT O&amp;N UC'!$G560</f>
        <v>0</v>
      </c>
      <c r="AD376" s="200">
        <f>AD233*'7. INPUT O&amp;N UC'!$G560</f>
        <v>0</v>
      </c>
      <c r="AE376" s="200">
        <f>AE233*'7. INPUT O&amp;N UC'!$G560</f>
        <v>0</v>
      </c>
      <c r="AF376" s="200">
        <f>AF233*'7. INPUT O&amp;N UC'!$G560</f>
        <v>0</v>
      </c>
      <c r="AG376" s="200">
        <f>AG233*'7. INPUT O&amp;N UC'!$G560</f>
        <v>0</v>
      </c>
      <c r="AH376" s="200">
        <f>AH233*'7. INPUT O&amp;N UC'!$G560</f>
        <v>0</v>
      </c>
      <c r="AI376" s="200">
        <f>AI233*'7. INPUT O&amp;N UC'!$G560</f>
        <v>0</v>
      </c>
      <c r="AJ376" s="200">
        <f>AJ233*'7. INPUT O&amp;N UC'!$G560</f>
        <v>0</v>
      </c>
      <c r="AK376" s="200">
        <f>AK233*'7. INPUT O&amp;N UC'!$G560</f>
        <v>0</v>
      </c>
      <c r="AL376" s="200">
        <f>AL233*'7. INPUT O&amp;N UC'!$G560</f>
        <v>0</v>
      </c>
      <c r="AM376" s="200">
        <f>AM233*'7. INPUT O&amp;N UC'!$G560</f>
        <v>0</v>
      </c>
      <c r="AN376" s="200">
        <f>AN233*'7. INPUT O&amp;N UC'!$G560</f>
        <v>0</v>
      </c>
      <c r="AO376" s="200">
        <f>AO233*'7. INPUT O&amp;N UC'!$G560</f>
        <v>0</v>
      </c>
      <c r="AP376" s="200">
        <f>AP233*'7. INPUT O&amp;N UC'!$G560</f>
        <v>0</v>
      </c>
      <c r="AQ376" s="200">
        <f>AQ233*'7. INPUT O&amp;N UC'!$G560</f>
        <v>0</v>
      </c>
      <c r="AR376" s="200">
        <f>AR233*'7. INPUT O&amp;N UC'!$G560</f>
        <v>0</v>
      </c>
      <c r="AS376" s="200">
        <f>AS233*'7. INPUT O&amp;N UC'!$G560</f>
        <v>0</v>
      </c>
      <c r="AT376" s="200">
        <f>AT233*'7. INPUT O&amp;N UC'!$G560</f>
        <v>0</v>
      </c>
      <c r="AU376" s="200">
        <f>AU233*'7. INPUT O&amp;N UC'!$G560</f>
        <v>0</v>
      </c>
      <c r="AV376" s="200">
        <f>AV233*'7. INPUT O&amp;N UC'!$G560</f>
        <v>0</v>
      </c>
      <c r="AW376" s="200">
        <f>AW233*'7. INPUT O&amp;N UC'!$G560</f>
        <v>0</v>
      </c>
      <c r="AX376" s="200">
        <f>AX233*'7. INPUT O&amp;N UC'!$G560</f>
        <v>0</v>
      </c>
      <c r="AY376" s="200">
        <f>AY233*'7. INPUT O&amp;N UC'!$G560</f>
        <v>0</v>
      </c>
      <c r="AZ376" s="200">
        <f>AZ233*'7. INPUT O&amp;N UC'!$G560</f>
        <v>0</v>
      </c>
      <c r="BA376" s="200">
        <f>BA233*'7. INPUT O&amp;N UC'!$G560</f>
        <v>0</v>
      </c>
      <c r="BB376" s="200">
        <f>BB233*'7. INPUT O&amp;N UC'!$G560</f>
        <v>0</v>
      </c>
      <c r="BC376" s="200">
        <f>BC233*'7. INPUT O&amp;N UC'!$G560</f>
        <v>0</v>
      </c>
      <c r="BD376" s="200">
        <f>BD233*'7. INPUT O&amp;N UC'!$G560</f>
        <v>0</v>
      </c>
      <c r="BE376" s="200">
        <f>BE233*'7. INPUT O&amp;N UC'!$G560</f>
        <v>0</v>
      </c>
      <c r="BF376" s="200">
        <f>BF233*'7. INPUT O&amp;N UC'!$G560</f>
        <v>0</v>
      </c>
      <c r="BG376" s="200">
        <f>BG233*'7. INPUT O&amp;N UC'!$G560</f>
        <v>0</v>
      </c>
      <c r="BH376" s="200">
        <f>BH233*'7. INPUT O&amp;N UC'!$G560</f>
        <v>0</v>
      </c>
      <c r="BI376" s="200">
        <f>BI233*'7. INPUT O&amp;N UC'!$G560</f>
        <v>0</v>
      </c>
      <c r="BJ376" s="200">
        <f>BJ233*'7. INPUT O&amp;N UC'!$G560</f>
        <v>0</v>
      </c>
      <c r="BK376" s="200">
        <f>BK233*'7. INPUT O&amp;N UC'!$G560</f>
        <v>0</v>
      </c>
      <c r="BL376" s="200">
        <f>BL233*'7. INPUT O&amp;N UC'!$G560</f>
        <v>0</v>
      </c>
      <c r="BM376" s="200">
        <f>BM233*'7. INPUT O&amp;N UC'!$G560</f>
        <v>0</v>
      </c>
      <c r="BN376" s="200">
        <f>BN233*'7. INPUT O&amp;N UC'!$G560</f>
        <v>0</v>
      </c>
      <c r="BO376" s="200">
        <f>BO233*'7. INPUT O&amp;N UC'!$G560</f>
        <v>0</v>
      </c>
      <c r="BP376" s="200">
        <f>BP233*'7. INPUT O&amp;N UC'!$G560</f>
        <v>0</v>
      </c>
      <c r="BQ376" s="200">
        <f>BQ233*'7. INPUT O&amp;N UC'!$G560</f>
        <v>0</v>
      </c>
      <c r="BR376" s="200">
        <f>BR233*'7. INPUT O&amp;N UC'!$G560</f>
        <v>0</v>
      </c>
      <c r="BS376" s="200">
        <f>BS233*'7. INPUT O&amp;N UC'!$G560</f>
        <v>0</v>
      </c>
    </row>
    <row r="377" spans="1:71" s="201" customFormat="1" outlineLevel="2">
      <c r="B377" s="203" t="str">
        <f t="shared" si="302"/>
        <v>O&amp;N UC-7.5-Item #6</v>
      </c>
      <c r="C377" s="203">
        <f t="shared" si="302"/>
        <v>0</v>
      </c>
      <c r="D377"/>
      <c r="E377" s="200">
        <f t="shared" si="296"/>
        <v>0</v>
      </c>
      <c r="F377" s="200">
        <f t="shared" si="297"/>
        <v>0</v>
      </c>
      <c r="G377" s="200">
        <f t="shared" si="298"/>
        <v>0</v>
      </c>
      <c r="H377" s="200">
        <f t="shared" si="299"/>
        <v>0</v>
      </c>
      <c r="I377" s="200">
        <f t="shared" si="300"/>
        <v>0</v>
      </c>
      <c r="J377" s="200">
        <f t="shared" si="301"/>
        <v>0</v>
      </c>
      <c r="K377"/>
      <c r="L377" s="203">
        <f>L234*'7. INPUT O&amp;N UC'!$G561</f>
        <v>0</v>
      </c>
      <c r="M377" s="203">
        <f>M234*'7. INPUT O&amp;N UC'!$G561</f>
        <v>0</v>
      </c>
      <c r="N377" s="203">
        <f>N234*'7. INPUT O&amp;N UC'!$G561</f>
        <v>0</v>
      </c>
      <c r="O377" s="203">
        <f>O234*'7. INPUT O&amp;N UC'!$G561</f>
        <v>0</v>
      </c>
      <c r="P377" s="203">
        <f>P234*'7. INPUT O&amp;N UC'!$G561</f>
        <v>0</v>
      </c>
      <c r="Q377" s="203">
        <f>Q234*'7. INPUT O&amp;N UC'!$G561</f>
        <v>0</v>
      </c>
      <c r="R377" s="203">
        <f>R234*'7. INPUT O&amp;N UC'!$G561</f>
        <v>0</v>
      </c>
      <c r="S377" s="203">
        <f>S234*'7. INPUT O&amp;N UC'!$G561</f>
        <v>0</v>
      </c>
      <c r="T377" s="203">
        <f>T234*'7. INPUT O&amp;N UC'!$G561</f>
        <v>0</v>
      </c>
      <c r="U377" s="203">
        <f>U234*'7. INPUT O&amp;N UC'!$G561</f>
        <v>0</v>
      </c>
      <c r="V377" s="203">
        <f>V234*'7. INPUT O&amp;N UC'!$G561</f>
        <v>0</v>
      </c>
      <c r="W377" s="200">
        <f>W234*'7. INPUT O&amp;N UC'!$G561</f>
        <v>0</v>
      </c>
      <c r="X377" s="200">
        <f>X234*'7. INPUT O&amp;N UC'!$G561</f>
        <v>0</v>
      </c>
      <c r="Y377" s="200">
        <f>Y234*'7. INPUT O&amp;N UC'!$G561</f>
        <v>0</v>
      </c>
      <c r="Z377" s="200">
        <f>Z234*'7. INPUT O&amp;N UC'!$G561</f>
        <v>0</v>
      </c>
      <c r="AA377" s="200">
        <f>AA234*'7. INPUT O&amp;N UC'!$G561</f>
        <v>0</v>
      </c>
      <c r="AB377" s="200">
        <f>AB234*'7. INPUT O&amp;N UC'!$G561</f>
        <v>0</v>
      </c>
      <c r="AC377" s="200">
        <f>AC234*'7. INPUT O&amp;N UC'!$G561</f>
        <v>0</v>
      </c>
      <c r="AD377" s="200">
        <f>AD234*'7. INPUT O&amp;N UC'!$G561</f>
        <v>0</v>
      </c>
      <c r="AE377" s="200">
        <f>AE234*'7. INPUT O&amp;N UC'!$G561</f>
        <v>0</v>
      </c>
      <c r="AF377" s="200">
        <f>AF234*'7. INPUT O&amp;N UC'!$G561</f>
        <v>0</v>
      </c>
      <c r="AG377" s="200">
        <f>AG234*'7. INPUT O&amp;N UC'!$G561</f>
        <v>0</v>
      </c>
      <c r="AH377" s="200">
        <f>AH234*'7. INPUT O&amp;N UC'!$G561</f>
        <v>0</v>
      </c>
      <c r="AI377" s="200">
        <f>AI234*'7. INPUT O&amp;N UC'!$G561</f>
        <v>0</v>
      </c>
      <c r="AJ377" s="200">
        <f>AJ234*'7. INPUT O&amp;N UC'!$G561</f>
        <v>0</v>
      </c>
      <c r="AK377" s="200">
        <f>AK234*'7. INPUT O&amp;N UC'!$G561</f>
        <v>0</v>
      </c>
      <c r="AL377" s="200">
        <f>AL234*'7. INPUT O&amp;N UC'!$G561</f>
        <v>0</v>
      </c>
      <c r="AM377" s="200">
        <f>AM234*'7. INPUT O&amp;N UC'!$G561</f>
        <v>0</v>
      </c>
      <c r="AN377" s="200">
        <f>AN234*'7. INPUT O&amp;N UC'!$G561</f>
        <v>0</v>
      </c>
      <c r="AO377" s="200">
        <f>AO234*'7. INPUT O&amp;N UC'!$G561</f>
        <v>0</v>
      </c>
      <c r="AP377" s="200">
        <f>AP234*'7. INPUT O&amp;N UC'!$G561</f>
        <v>0</v>
      </c>
      <c r="AQ377" s="200">
        <f>AQ234*'7. INPUT O&amp;N UC'!$G561</f>
        <v>0</v>
      </c>
      <c r="AR377" s="200">
        <f>AR234*'7. INPUT O&amp;N UC'!$G561</f>
        <v>0</v>
      </c>
      <c r="AS377" s="200">
        <f>AS234*'7. INPUT O&amp;N UC'!$G561</f>
        <v>0</v>
      </c>
      <c r="AT377" s="200">
        <f>AT234*'7. INPUT O&amp;N UC'!$G561</f>
        <v>0</v>
      </c>
      <c r="AU377" s="200">
        <f>AU234*'7. INPUT O&amp;N UC'!$G561</f>
        <v>0</v>
      </c>
      <c r="AV377" s="200">
        <f>AV234*'7. INPUT O&amp;N UC'!$G561</f>
        <v>0</v>
      </c>
      <c r="AW377" s="200">
        <f>AW234*'7. INPUT O&amp;N UC'!$G561</f>
        <v>0</v>
      </c>
      <c r="AX377" s="200">
        <f>AX234*'7. INPUT O&amp;N UC'!$G561</f>
        <v>0</v>
      </c>
      <c r="AY377" s="200">
        <f>AY234*'7. INPUT O&amp;N UC'!$G561</f>
        <v>0</v>
      </c>
      <c r="AZ377" s="200">
        <f>AZ234*'7. INPUT O&amp;N UC'!$G561</f>
        <v>0</v>
      </c>
      <c r="BA377" s="200">
        <f>BA234*'7. INPUT O&amp;N UC'!$G561</f>
        <v>0</v>
      </c>
      <c r="BB377" s="200">
        <f>BB234*'7. INPUT O&amp;N UC'!$G561</f>
        <v>0</v>
      </c>
      <c r="BC377" s="200">
        <f>BC234*'7. INPUT O&amp;N UC'!$G561</f>
        <v>0</v>
      </c>
      <c r="BD377" s="200">
        <f>BD234*'7. INPUT O&amp;N UC'!$G561</f>
        <v>0</v>
      </c>
      <c r="BE377" s="200">
        <f>BE234*'7. INPUT O&amp;N UC'!$G561</f>
        <v>0</v>
      </c>
      <c r="BF377" s="200">
        <f>BF234*'7. INPUT O&amp;N UC'!$G561</f>
        <v>0</v>
      </c>
      <c r="BG377" s="200">
        <f>BG234*'7. INPUT O&amp;N UC'!$G561</f>
        <v>0</v>
      </c>
      <c r="BH377" s="200">
        <f>BH234*'7. INPUT O&amp;N UC'!$G561</f>
        <v>0</v>
      </c>
      <c r="BI377" s="200">
        <f>BI234*'7. INPUT O&amp;N UC'!$G561</f>
        <v>0</v>
      </c>
      <c r="BJ377" s="200">
        <f>BJ234*'7. INPUT O&amp;N UC'!$G561</f>
        <v>0</v>
      </c>
      <c r="BK377" s="200">
        <f>BK234*'7. INPUT O&amp;N UC'!$G561</f>
        <v>0</v>
      </c>
      <c r="BL377" s="200">
        <f>BL234*'7. INPUT O&amp;N UC'!$G561</f>
        <v>0</v>
      </c>
      <c r="BM377" s="200">
        <f>BM234*'7. INPUT O&amp;N UC'!$G561</f>
        <v>0</v>
      </c>
      <c r="BN377" s="200">
        <f>BN234*'7. INPUT O&amp;N UC'!$G561</f>
        <v>0</v>
      </c>
      <c r="BO377" s="200">
        <f>BO234*'7. INPUT O&amp;N UC'!$G561</f>
        <v>0</v>
      </c>
      <c r="BP377" s="200">
        <f>BP234*'7. INPUT O&amp;N UC'!$G561</f>
        <v>0</v>
      </c>
      <c r="BQ377" s="200">
        <f>BQ234*'7. INPUT O&amp;N UC'!$G561</f>
        <v>0</v>
      </c>
      <c r="BR377" s="200">
        <f>BR234*'7. INPUT O&amp;N UC'!$G561</f>
        <v>0</v>
      </c>
      <c r="BS377" s="200">
        <f>BS234*'7. INPUT O&amp;N UC'!$G561</f>
        <v>0</v>
      </c>
    </row>
    <row r="378" spans="1:71" s="201" customFormat="1" outlineLevel="2">
      <c r="B378" s="203" t="str">
        <f t="shared" si="302"/>
        <v>O&amp;N UC-7.5-Item #7</v>
      </c>
      <c r="C378" s="203">
        <f t="shared" si="302"/>
        <v>0</v>
      </c>
      <c r="D378"/>
      <c r="E378" s="200">
        <f t="shared" si="296"/>
        <v>0</v>
      </c>
      <c r="F378" s="200">
        <f t="shared" si="297"/>
        <v>0</v>
      </c>
      <c r="G378" s="200">
        <f t="shared" si="298"/>
        <v>0</v>
      </c>
      <c r="H378" s="200">
        <f t="shared" si="299"/>
        <v>0</v>
      </c>
      <c r="I378" s="200">
        <f t="shared" si="300"/>
        <v>0</v>
      </c>
      <c r="J378" s="200">
        <f t="shared" si="301"/>
        <v>0</v>
      </c>
      <c r="K378"/>
      <c r="L378" s="203">
        <f>L235*'7. INPUT O&amp;N UC'!$G562</f>
        <v>0</v>
      </c>
      <c r="M378" s="203">
        <f>M235*'7. INPUT O&amp;N UC'!$G562</f>
        <v>0</v>
      </c>
      <c r="N378" s="203">
        <f>N235*'7. INPUT O&amp;N UC'!$G562</f>
        <v>0</v>
      </c>
      <c r="O378" s="203">
        <f>O235*'7. INPUT O&amp;N UC'!$G562</f>
        <v>0</v>
      </c>
      <c r="P378" s="203">
        <f>P235*'7. INPUT O&amp;N UC'!$G562</f>
        <v>0</v>
      </c>
      <c r="Q378" s="203">
        <f>Q235*'7. INPUT O&amp;N UC'!$G562</f>
        <v>0</v>
      </c>
      <c r="R378" s="203">
        <f>R235*'7. INPUT O&amp;N UC'!$G562</f>
        <v>0</v>
      </c>
      <c r="S378" s="203">
        <f>S235*'7. INPUT O&amp;N UC'!$G562</f>
        <v>0</v>
      </c>
      <c r="T378" s="203">
        <f>T235*'7. INPUT O&amp;N UC'!$G562</f>
        <v>0</v>
      </c>
      <c r="U378" s="203">
        <f>U235*'7. INPUT O&amp;N UC'!$G562</f>
        <v>0</v>
      </c>
      <c r="V378" s="203">
        <f>V235*'7. INPUT O&amp;N UC'!$G562</f>
        <v>0</v>
      </c>
      <c r="W378" s="200">
        <f>W235*'7. INPUT O&amp;N UC'!$G562</f>
        <v>0</v>
      </c>
      <c r="X378" s="200">
        <f>X235*'7. INPUT O&amp;N UC'!$G562</f>
        <v>0</v>
      </c>
      <c r="Y378" s="200">
        <f>Y235*'7. INPUT O&amp;N UC'!$G562</f>
        <v>0</v>
      </c>
      <c r="Z378" s="200">
        <f>Z235*'7. INPUT O&amp;N UC'!$G562</f>
        <v>0</v>
      </c>
      <c r="AA378" s="200">
        <f>AA235*'7. INPUT O&amp;N UC'!$G562</f>
        <v>0</v>
      </c>
      <c r="AB378" s="200">
        <f>AB235*'7. INPUT O&amp;N UC'!$G562</f>
        <v>0</v>
      </c>
      <c r="AC378" s="200">
        <f>AC235*'7. INPUT O&amp;N UC'!$G562</f>
        <v>0</v>
      </c>
      <c r="AD378" s="200">
        <f>AD235*'7. INPUT O&amp;N UC'!$G562</f>
        <v>0</v>
      </c>
      <c r="AE378" s="200">
        <f>AE235*'7. INPUT O&amp;N UC'!$G562</f>
        <v>0</v>
      </c>
      <c r="AF378" s="200">
        <f>AF235*'7. INPUT O&amp;N UC'!$G562</f>
        <v>0</v>
      </c>
      <c r="AG378" s="200">
        <f>AG235*'7. INPUT O&amp;N UC'!$G562</f>
        <v>0</v>
      </c>
      <c r="AH378" s="200">
        <f>AH235*'7. INPUT O&amp;N UC'!$G562</f>
        <v>0</v>
      </c>
      <c r="AI378" s="200">
        <f>AI235*'7. INPUT O&amp;N UC'!$G562</f>
        <v>0</v>
      </c>
      <c r="AJ378" s="200">
        <f>AJ235*'7. INPUT O&amp;N UC'!$G562</f>
        <v>0</v>
      </c>
      <c r="AK378" s="200">
        <f>AK235*'7. INPUT O&amp;N UC'!$G562</f>
        <v>0</v>
      </c>
      <c r="AL378" s="200">
        <f>AL235*'7. INPUT O&amp;N UC'!$G562</f>
        <v>0</v>
      </c>
      <c r="AM378" s="200">
        <f>AM235*'7. INPUT O&amp;N UC'!$G562</f>
        <v>0</v>
      </c>
      <c r="AN378" s="200">
        <f>AN235*'7. INPUT O&amp;N UC'!$G562</f>
        <v>0</v>
      </c>
      <c r="AO378" s="200">
        <f>AO235*'7. INPUT O&amp;N UC'!$G562</f>
        <v>0</v>
      </c>
      <c r="AP378" s="200">
        <f>AP235*'7. INPUT O&amp;N UC'!$G562</f>
        <v>0</v>
      </c>
      <c r="AQ378" s="200">
        <f>AQ235*'7. INPUT O&amp;N UC'!$G562</f>
        <v>0</v>
      </c>
      <c r="AR378" s="200">
        <f>AR235*'7. INPUT O&amp;N UC'!$G562</f>
        <v>0</v>
      </c>
      <c r="AS378" s="200">
        <f>AS235*'7. INPUT O&amp;N UC'!$G562</f>
        <v>0</v>
      </c>
      <c r="AT378" s="200">
        <f>AT235*'7. INPUT O&amp;N UC'!$G562</f>
        <v>0</v>
      </c>
      <c r="AU378" s="200">
        <f>AU235*'7. INPUT O&amp;N UC'!$G562</f>
        <v>0</v>
      </c>
      <c r="AV378" s="200">
        <f>AV235*'7. INPUT O&amp;N UC'!$G562</f>
        <v>0</v>
      </c>
      <c r="AW378" s="200">
        <f>AW235*'7. INPUT O&amp;N UC'!$G562</f>
        <v>0</v>
      </c>
      <c r="AX378" s="200">
        <f>AX235*'7. INPUT O&amp;N UC'!$G562</f>
        <v>0</v>
      </c>
      <c r="AY378" s="200">
        <f>AY235*'7. INPUT O&amp;N UC'!$G562</f>
        <v>0</v>
      </c>
      <c r="AZ378" s="200">
        <f>AZ235*'7. INPUT O&amp;N UC'!$G562</f>
        <v>0</v>
      </c>
      <c r="BA378" s="200">
        <f>BA235*'7. INPUT O&amp;N UC'!$G562</f>
        <v>0</v>
      </c>
      <c r="BB378" s="200">
        <f>BB235*'7. INPUT O&amp;N UC'!$G562</f>
        <v>0</v>
      </c>
      <c r="BC378" s="200">
        <f>BC235*'7. INPUT O&amp;N UC'!$G562</f>
        <v>0</v>
      </c>
      <c r="BD378" s="200">
        <f>BD235*'7. INPUT O&amp;N UC'!$G562</f>
        <v>0</v>
      </c>
      <c r="BE378" s="200">
        <f>BE235*'7. INPUT O&amp;N UC'!$G562</f>
        <v>0</v>
      </c>
      <c r="BF378" s="200">
        <f>BF235*'7. INPUT O&amp;N UC'!$G562</f>
        <v>0</v>
      </c>
      <c r="BG378" s="200">
        <f>BG235*'7. INPUT O&amp;N UC'!$G562</f>
        <v>0</v>
      </c>
      <c r="BH378" s="200">
        <f>BH235*'7. INPUT O&amp;N UC'!$G562</f>
        <v>0</v>
      </c>
      <c r="BI378" s="200">
        <f>BI235*'7. INPUT O&amp;N UC'!$G562</f>
        <v>0</v>
      </c>
      <c r="BJ378" s="200">
        <f>BJ235*'7. INPUT O&amp;N UC'!$G562</f>
        <v>0</v>
      </c>
      <c r="BK378" s="200">
        <f>BK235*'7. INPUT O&amp;N UC'!$G562</f>
        <v>0</v>
      </c>
      <c r="BL378" s="200">
        <f>BL235*'7. INPUT O&amp;N UC'!$G562</f>
        <v>0</v>
      </c>
      <c r="BM378" s="200">
        <f>BM235*'7. INPUT O&amp;N UC'!$G562</f>
        <v>0</v>
      </c>
      <c r="BN378" s="200">
        <f>BN235*'7. INPUT O&amp;N UC'!$G562</f>
        <v>0</v>
      </c>
      <c r="BO378" s="200">
        <f>BO235*'7. INPUT O&amp;N UC'!$G562</f>
        <v>0</v>
      </c>
      <c r="BP378" s="200">
        <f>BP235*'7. INPUT O&amp;N UC'!$G562</f>
        <v>0</v>
      </c>
      <c r="BQ378" s="200">
        <f>BQ235*'7. INPUT O&amp;N UC'!$G562</f>
        <v>0</v>
      </c>
      <c r="BR378" s="200">
        <f>BR235*'7. INPUT O&amp;N UC'!$G562</f>
        <v>0</v>
      </c>
      <c r="BS378" s="200">
        <f>BS235*'7. INPUT O&amp;N UC'!$G562</f>
        <v>0</v>
      </c>
    </row>
    <row r="379" spans="1:71" s="201" customFormat="1" outlineLevel="2">
      <c r="B379" s="203" t="str">
        <f t="shared" si="302"/>
        <v>O&amp;N UC-7.5-Item #8</v>
      </c>
      <c r="C379" s="203">
        <f t="shared" si="302"/>
        <v>0</v>
      </c>
      <c r="D379"/>
      <c r="E379" s="200">
        <f t="shared" si="296"/>
        <v>0</v>
      </c>
      <c r="F379" s="200">
        <f t="shared" si="297"/>
        <v>0</v>
      </c>
      <c r="G379" s="200">
        <f t="shared" si="298"/>
        <v>0</v>
      </c>
      <c r="H379" s="200">
        <f t="shared" si="299"/>
        <v>0</v>
      </c>
      <c r="I379" s="200">
        <f t="shared" si="300"/>
        <v>0</v>
      </c>
      <c r="J379" s="200">
        <f t="shared" si="301"/>
        <v>0</v>
      </c>
      <c r="K379"/>
      <c r="L379" s="203">
        <f>L236*'7. INPUT O&amp;N UC'!$G563</f>
        <v>0</v>
      </c>
      <c r="M379" s="203">
        <f>M236*'7. INPUT O&amp;N UC'!$G563</f>
        <v>0</v>
      </c>
      <c r="N379" s="203">
        <f>N236*'7. INPUT O&amp;N UC'!$G563</f>
        <v>0</v>
      </c>
      <c r="O379" s="203">
        <f>O236*'7. INPUT O&amp;N UC'!$G563</f>
        <v>0</v>
      </c>
      <c r="P379" s="203">
        <f>P236*'7. INPUT O&amp;N UC'!$G563</f>
        <v>0</v>
      </c>
      <c r="Q379" s="203">
        <f>Q236*'7. INPUT O&amp;N UC'!$G563</f>
        <v>0</v>
      </c>
      <c r="R379" s="203">
        <f>R236*'7. INPUT O&amp;N UC'!$G563</f>
        <v>0</v>
      </c>
      <c r="S379" s="203">
        <f>S236*'7. INPUT O&amp;N UC'!$G563</f>
        <v>0</v>
      </c>
      <c r="T379" s="203">
        <f>T236*'7. INPUT O&amp;N UC'!$G563</f>
        <v>0</v>
      </c>
      <c r="U379" s="203">
        <f>U236*'7. INPUT O&amp;N UC'!$G563</f>
        <v>0</v>
      </c>
      <c r="V379" s="203">
        <f>V236*'7. INPUT O&amp;N UC'!$G563</f>
        <v>0</v>
      </c>
      <c r="W379" s="200">
        <f>W236*'7. INPUT O&amp;N UC'!$G563</f>
        <v>0</v>
      </c>
      <c r="X379" s="200">
        <f>X236*'7. INPUT O&amp;N UC'!$G563</f>
        <v>0</v>
      </c>
      <c r="Y379" s="200">
        <f>Y236*'7. INPUT O&amp;N UC'!$G563</f>
        <v>0</v>
      </c>
      <c r="Z379" s="200">
        <f>Z236*'7. INPUT O&amp;N UC'!$G563</f>
        <v>0</v>
      </c>
      <c r="AA379" s="200">
        <f>AA236*'7. INPUT O&amp;N UC'!$G563</f>
        <v>0</v>
      </c>
      <c r="AB379" s="200">
        <f>AB236*'7. INPUT O&amp;N UC'!$G563</f>
        <v>0</v>
      </c>
      <c r="AC379" s="200">
        <f>AC236*'7. INPUT O&amp;N UC'!$G563</f>
        <v>0</v>
      </c>
      <c r="AD379" s="200">
        <f>AD236*'7. INPUT O&amp;N UC'!$G563</f>
        <v>0</v>
      </c>
      <c r="AE379" s="200">
        <f>AE236*'7. INPUT O&amp;N UC'!$G563</f>
        <v>0</v>
      </c>
      <c r="AF379" s="200">
        <f>AF236*'7. INPUT O&amp;N UC'!$G563</f>
        <v>0</v>
      </c>
      <c r="AG379" s="200">
        <f>AG236*'7. INPUT O&amp;N UC'!$G563</f>
        <v>0</v>
      </c>
      <c r="AH379" s="200">
        <f>AH236*'7. INPUT O&amp;N UC'!$G563</f>
        <v>0</v>
      </c>
      <c r="AI379" s="200">
        <f>AI236*'7. INPUT O&amp;N UC'!$G563</f>
        <v>0</v>
      </c>
      <c r="AJ379" s="200">
        <f>AJ236*'7. INPUT O&amp;N UC'!$G563</f>
        <v>0</v>
      </c>
      <c r="AK379" s="200">
        <f>AK236*'7. INPUT O&amp;N UC'!$G563</f>
        <v>0</v>
      </c>
      <c r="AL379" s="200">
        <f>AL236*'7. INPUT O&amp;N UC'!$G563</f>
        <v>0</v>
      </c>
      <c r="AM379" s="200">
        <f>AM236*'7. INPUT O&amp;N UC'!$G563</f>
        <v>0</v>
      </c>
      <c r="AN379" s="200">
        <f>AN236*'7. INPUT O&amp;N UC'!$G563</f>
        <v>0</v>
      </c>
      <c r="AO379" s="200">
        <f>AO236*'7. INPUT O&amp;N UC'!$G563</f>
        <v>0</v>
      </c>
      <c r="AP379" s="200">
        <f>AP236*'7. INPUT O&amp;N UC'!$G563</f>
        <v>0</v>
      </c>
      <c r="AQ379" s="200">
        <f>AQ236*'7. INPUT O&amp;N UC'!$G563</f>
        <v>0</v>
      </c>
      <c r="AR379" s="200">
        <f>AR236*'7. INPUT O&amp;N UC'!$G563</f>
        <v>0</v>
      </c>
      <c r="AS379" s="200">
        <f>AS236*'7. INPUT O&amp;N UC'!$G563</f>
        <v>0</v>
      </c>
      <c r="AT379" s="200">
        <f>AT236*'7. INPUT O&amp;N UC'!$G563</f>
        <v>0</v>
      </c>
      <c r="AU379" s="200">
        <f>AU236*'7. INPUT O&amp;N UC'!$G563</f>
        <v>0</v>
      </c>
      <c r="AV379" s="200">
        <f>AV236*'7. INPUT O&amp;N UC'!$G563</f>
        <v>0</v>
      </c>
      <c r="AW379" s="200">
        <f>AW236*'7. INPUT O&amp;N UC'!$G563</f>
        <v>0</v>
      </c>
      <c r="AX379" s="200">
        <f>AX236*'7. INPUT O&amp;N UC'!$G563</f>
        <v>0</v>
      </c>
      <c r="AY379" s="200">
        <f>AY236*'7. INPUT O&amp;N UC'!$G563</f>
        <v>0</v>
      </c>
      <c r="AZ379" s="200">
        <f>AZ236*'7. INPUT O&amp;N UC'!$G563</f>
        <v>0</v>
      </c>
      <c r="BA379" s="200">
        <f>BA236*'7. INPUT O&amp;N UC'!$G563</f>
        <v>0</v>
      </c>
      <c r="BB379" s="200">
        <f>BB236*'7. INPUT O&amp;N UC'!$G563</f>
        <v>0</v>
      </c>
      <c r="BC379" s="200">
        <f>BC236*'7. INPUT O&amp;N UC'!$G563</f>
        <v>0</v>
      </c>
      <c r="BD379" s="200">
        <f>BD236*'7. INPUT O&amp;N UC'!$G563</f>
        <v>0</v>
      </c>
      <c r="BE379" s="200">
        <f>BE236*'7. INPUT O&amp;N UC'!$G563</f>
        <v>0</v>
      </c>
      <c r="BF379" s="200">
        <f>BF236*'7. INPUT O&amp;N UC'!$G563</f>
        <v>0</v>
      </c>
      <c r="BG379" s="200">
        <f>BG236*'7. INPUT O&amp;N UC'!$G563</f>
        <v>0</v>
      </c>
      <c r="BH379" s="200">
        <f>BH236*'7. INPUT O&amp;N UC'!$G563</f>
        <v>0</v>
      </c>
      <c r="BI379" s="200">
        <f>BI236*'7. INPUT O&amp;N UC'!$G563</f>
        <v>0</v>
      </c>
      <c r="BJ379" s="200">
        <f>BJ236*'7. INPUT O&amp;N UC'!$G563</f>
        <v>0</v>
      </c>
      <c r="BK379" s="200">
        <f>BK236*'7. INPUT O&amp;N UC'!$G563</f>
        <v>0</v>
      </c>
      <c r="BL379" s="200">
        <f>BL236*'7. INPUT O&amp;N UC'!$G563</f>
        <v>0</v>
      </c>
      <c r="BM379" s="200">
        <f>BM236*'7. INPUT O&amp;N UC'!$G563</f>
        <v>0</v>
      </c>
      <c r="BN379" s="200">
        <f>BN236*'7. INPUT O&amp;N UC'!$G563</f>
        <v>0</v>
      </c>
      <c r="BO379" s="200">
        <f>BO236*'7. INPUT O&amp;N UC'!$G563</f>
        <v>0</v>
      </c>
      <c r="BP379" s="200">
        <f>BP236*'7. INPUT O&amp;N UC'!$G563</f>
        <v>0</v>
      </c>
      <c r="BQ379" s="200">
        <f>BQ236*'7. INPUT O&amp;N UC'!$G563</f>
        <v>0</v>
      </c>
      <c r="BR379" s="200">
        <f>BR236*'7. INPUT O&amp;N UC'!$G563</f>
        <v>0</v>
      </c>
      <c r="BS379" s="200">
        <f>BS236*'7. INPUT O&amp;N UC'!$G563</f>
        <v>0</v>
      </c>
    </row>
    <row r="380" spans="1:71" s="201" customFormat="1" outlineLevel="2">
      <c r="B380" s="203" t="str">
        <f t="shared" si="302"/>
        <v>O&amp;N UC-7.5-Item #9</v>
      </c>
      <c r="C380" s="203">
        <f t="shared" si="302"/>
        <v>0</v>
      </c>
      <c r="D380"/>
      <c r="E380" s="200">
        <f t="shared" si="296"/>
        <v>0</v>
      </c>
      <c r="F380" s="200">
        <f t="shared" si="297"/>
        <v>0</v>
      </c>
      <c r="G380" s="200">
        <f t="shared" si="298"/>
        <v>0</v>
      </c>
      <c r="H380" s="200">
        <f t="shared" si="299"/>
        <v>0</v>
      </c>
      <c r="I380" s="200">
        <f t="shared" si="300"/>
        <v>0</v>
      </c>
      <c r="J380" s="200">
        <f t="shared" si="301"/>
        <v>0</v>
      </c>
      <c r="K380"/>
      <c r="L380" s="203">
        <f>L237*'7. INPUT O&amp;N UC'!$G564</f>
        <v>0</v>
      </c>
      <c r="M380" s="203">
        <f>M237*'7. INPUT O&amp;N UC'!$G564</f>
        <v>0</v>
      </c>
      <c r="N380" s="203">
        <f>N237*'7. INPUT O&amp;N UC'!$G564</f>
        <v>0</v>
      </c>
      <c r="O380" s="203">
        <f>O237*'7. INPUT O&amp;N UC'!$G564</f>
        <v>0</v>
      </c>
      <c r="P380" s="203">
        <f>P237*'7. INPUT O&amp;N UC'!$G564</f>
        <v>0</v>
      </c>
      <c r="Q380" s="203">
        <f>Q237*'7. INPUT O&amp;N UC'!$G564</f>
        <v>0</v>
      </c>
      <c r="R380" s="203">
        <f>R237*'7. INPUT O&amp;N UC'!$G564</f>
        <v>0</v>
      </c>
      <c r="S380" s="203">
        <f>S237*'7. INPUT O&amp;N UC'!$G564</f>
        <v>0</v>
      </c>
      <c r="T380" s="203">
        <f>T237*'7. INPUT O&amp;N UC'!$G564</f>
        <v>0</v>
      </c>
      <c r="U380" s="203">
        <f>U237*'7. INPUT O&amp;N UC'!$G564</f>
        <v>0</v>
      </c>
      <c r="V380" s="203">
        <f>V237*'7. INPUT O&amp;N UC'!$G564</f>
        <v>0</v>
      </c>
      <c r="W380" s="200">
        <f>W237*'7. INPUT O&amp;N UC'!$G564</f>
        <v>0</v>
      </c>
      <c r="X380" s="200">
        <f>X237*'7. INPUT O&amp;N UC'!$G564</f>
        <v>0</v>
      </c>
      <c r="Y380" s="200">
        <f>Y237*'7. INPUT O&amp;N UC'!$G564</f>
        <v>0</v>
      </c>
      <c r="Z380" s="200">
        <f>Z237*'7. INPUT O&amp;N UC'!$G564</f>
        <v>0</v>
      </c>
      <c r="AA380" s="200">
        <f>AA237*'7. INPUT O&amp;N UC'!$G564</f>
        <v>0</v>
      </c>
      <c r="AB380" s="200">
        <f>AB237*'7. INPUT O&amp;N UC'!$G564</f>
        <v>0</v>
      </c>
      <c r="AC380" s="200">
        <f>AC237*'7. INPUT O&amp;N UC'!$G564</f>
        <v>0</v>
      </c>
      <c r="AD380" s="200">
        <f>AD237*'7. INPUT O&amp;N UC'!$G564</f>
        <v>0</v>
      </c>
      <c r="AE380" s="200">
        <f>AE237*'7. INPUT O&amp;N UC'!$G564</f>
        <v>0</v>
      </c>
      <c r="AF380" s="200">
        <f>AF237*'7. INPUT O&amp;N UC'!$G564</f>
        <v>0</v>
      </c>
      <c r="AG380" s="200">
        <f>AG237*'7. INPUT O&amp;N UC'!$G564</f>
        <v>0</v>
      </c>
      <c r="AH380" s="200">
        <f>AH237*'7. INPUT O&amp;N UC'!$G564</f>
        <v>0</v>
      </c>
      <c r="AI380" s="200">
        <f>AI237*'7. INPUT O&amp;N UC'!$G564</f>
        <v>0</v>
      </c>
      <c r="AJ380" s="200">
        <f>AJ237*'7. INPUT O&amp;N UC'!$G564</f>
        <v>0</v>
      </c>
      <c r="AK380" s="200">
        <f>AK237*'7. INPUT O&amp;N UC'!$G564</f>
        <v>0</v>
      </c>
      <c r="AL380" s="200">
        <f>AL237*'7. INPUT O&amp;N UC'!$G564</f>
        <v>0</v>
      </c>
      <c r="AM380" s="200">
        <f>AM237*'7. INPUT O&amp;N UC'!$G564</f>
        <v>0</v>
      </c>
      <c r="AN380" s="200">
        <f>AN237*'7. INPUT O&amp;N UC'!$G564</f>
        <v>0</v>
      </c>
      <c r="AO380" s="200">
        <f>AO237*'7. INPUT O&amp;N UC'!$G564</f>
        <v>0</v>
      </c>
      <c r="AP380" s="200">
        <f>AP237*'7. INPUT O&amp;N UC'!$G564</f>
        <v>0</v>
      </c>
      <c r="AQ380" s="200">
        <f>AQ237*'7. INPUT O&amp;N UC'!$G564</f>
        <v>0</v>
      </c>
      <c r="AR380" s="200">
        <f>AR237*'7. INPUT O&amp;N UC'!$G564</f>
        <v>0</v>
      </c>
      <c r="AS380" s="200">
        <f>AS237*'7. INPUT O&amp;N UC'!$G564</f>
        <v>0</v>
      </c>
      <c r="AT380" s="200">
        <f>AT237*'7. INPUT O&amp;N UC'!$G564</f>
        <v>0</v>
      </c>
      <c r="AU380" s="200">
        <f>AU237*'7. INPUT O&amp;N UC'!$G564</f>
        <v>0</v>
      </c>
      <c r="AV380" s="200">
        <f>AV237*'7. INPUT O&amp;N UC'!$G564</f>
        <v>0</v>
      </c>
      <c r="AW380" s="200">
        <f>AW237*'7. INPUT O&amp;N UC'!$G564</f>
        <v>0</v>
      </c>
      <c r="AX380" s="200">
        <f>AX237*'7. INPUT O&amp;N UC'!$G564</f>
        <v>0</v>
      </c>
      <c r="AY380" s="200">
        <f>AY237*'7. INPUT O&amp;N UC'!$G564</f>
        <v>0</v>
      </c>
      <c r="AZ380" s="200">
        <f>AZ237*'7. INPUT O&amp;N UC'!$G564</f>
        <v>0</v>
      </c>
      <c r="BA380" s="200">
        <f>BA237*'7. INPUT O&amp;N UC'!$G564</f>
        <v>0</v>
      </c>
      <c r="BB380" s="200">
        <f>BB237*'7. INPUT O&amp;N UC'!$G564</f>
        <v>0</v>
      </c>
      <c r="BC380" s="200">
        <f>BC237*'7. INPUT O&amp;N UC'!$G564</f>
        <v>0</v>
      </c>
      <c r="BD380" s="200">
        <f>BD237*'7. INPUT O&amp;N UC'!$G564</f>
        <v>0</v>
      </c>
      <c r="BE380" s="200">
        <f>BE237*'7. INPUT O&amp;N UC'!$G564</f>
        <v>0</v>
      </c>
      <c r="BF380" s="200">
        <f>BF237*'7. INPUT O&amp;N UC'!$G564</f>
        <v>0</v>
      </c>
      <c r="BG380" s="200">
        <f>BG237*'7. INPUT O&amp;N UC'!$G564</f>
        <v>0</v>
      </c>
      <c r="BH380" s="200">
        <f>BH237*'7. INPUT O&amp;N UC'!$G564</f>
        <v>0</v>
      </c>
      <c r="BI380" s="200">
        <f>BI237*'7. INPUT O&amp;N UC'!$G564</f>
        <v>0</v>
      </c>
      <c r="BJ380" s="200">
        <f>BJ237*'7. INPUT O&amp;N UC'!$G564</f>
        <v>0</v>
      </c>
      <c r="BK380" s="200">
        <f>BK237*'7. INPUT O&amp;N UC'!$G564</f>
        <v>0</v>
      </c>
      <c r="BL380" s="200">
        <f>BL237*'7. INPUT O&amp;N UC'!$G564</f>
        <v>0</v>
      </c>
      <c r="BM380" s="200">
        <f>BM237*'7. INPUT O&amp;N UC'!$G564</f>
        <v>0</v>
      </c>
      <c r="BN380" s="200">
        <f>BN237*'7. INPUT O&amp;N UC'!$G564</f>
        <v>0</v>
      </c>
      <c r="BO380" s="200">
        <f>BO237*'7. INPUT O&amp;N UC'!$G564</f>
        <v>0</v>
      </c>
      <c r="BP380" s="200">
        <f>BP237*'7. INPUT O&amp;N UC'!$G564</f>
        <v>0</v>
      </c>
      <c r="BQ380" s="200">
        <f>BQ237*'7. INPUT O&amp;N UC'!$G564</f>
        <v>0</v>
      </c>
      <c r="BR380" s="200">
        <f>BR237*'7. INPUT O&amp;N UC'!$G564</f>
        <v>0</v>
      </c>
      <c r="BS380" s="200">
        <f>BS237*'7. INPUT O&amp;N UC'!$G564</f>
        <v>0</v>
      </c>
    </row>
    <row r="381" spans="1:71" s="201" customFormat="1" outlineLevel="2">
      <c r="A381" s="508"/>
      <c r="B381" s="204" t="str">
        <f t="shared" si="302"/>
        <v>O&amp;N UC-7.5-Item #10</v>
      </c>
      <c r="C381" s="204">
        <f t="shared" si="302"/>
        <v>0</v>
      </c>
      <c r="D381"/>
      <c r="E381" s="509">
        <f t="shared" si="296"/>
        <v>0</v>
      </c>
      <c r="F381" s="202">
        <f t="shared" si="297"/>
        <v>0</v>
      </c>
      <c r="G381" s="202">
        <f t="shared" si="298"/>
        <v>0</v>
      </c>
      <c r="H381" s="202">
        <f t="shared" si="299"/>
        <v>0</v>
      </c>
      <c r="I381" s="202">
        <f t="shared" si="300"/>
        <v>0</v>
      </c>
      <c r="J381" s="202">
        <f t="shared" si="301"/>
        <v>0</v>
      </c>
      <c r="K381"/>
      <c r="L381" s="510">
        <f>L238*'7. INPUT O&amp;N UC'!$G565</f>
        <v>0</v>
      </c>
      <c r="M381" s="204">
        <f>M238*'7. INPUT O&amp;N UC'!$G565</f>
        <v>0</v>
      </c>
      <c r="N381" s="204">
        <f>N238*'7. INPUT O&amp;N UC'!$G565</f>
        <v>0</v>
      </c>
      <c r="O381" s="204">
        <f>O238*'7. INPUT O&amp;N UC'!$G565</f>
        <v>0</v>
      </c>
      <c r="P381" s="204">
        <f>P238*'7. INPUT O&amp;N UC'!$G565</f>
        <v>0</v>
      </c>
      <c r="Q381" s="204">
        <f>Q238*'7. INPUT O&amp;N UC'!$G565</f>
        <v>0</v>
      </c>
      <c r="R381" s="204">
        <f>R238*'7. INPUT O&amp;N UC'!$G565</f>
        <v>0</v>
      </c>
      <c r="S381" s="204">
        <f>S238*'7. INPUT O&amp;N UC'!$G565</f>
        <v>0</v>
      </c>
      <c r="T381" s="204">
        <f>T238*'7. INPUT O&amp;N UC'!$G565</f>
        <v>0</v>
      </c>
      <c r="U381" s="204">
        <f>U238*'7. INPUT O&amp;N UC'!$G565</f>
        <v>0</v>
      </c>
      <c r="V381" s="204">
        <f>V238*'7. INPUT O&amp;N UC'!$G565</f>
        <v>0</v>
      </c>
      <c r="W381" s="202">
        <f>W238*'7. INPUT O&amp;N UC'!$G565</f>
        <v>0</v>
      </c>
      <c r="X381" s="202">
        <f>X238*'7. INPUT O&amp;N UC'!$G565</f>
        <v>0</v>
      </c>
      <c r="Y381" s="202">
        <f>Y238*'7. INPUT O&amp;N UC'!$G565</f>
        <v>0</v>
      </c>
      <c r="Z381" s="202">
        <f>Z238*'7. INPUT O&amp;N UC'!$G565</f>
        <v>0</v>
      </c>
      <c r="AA381" s="202">
        <f>AA238*'7. INPUT O&amp;N UC'!$G565</f>
        <v>0</v>
      </c>
      <c r="AB381" s="202">
        <f>AB238*'7. INPUT O&amp;N UC'!$G565</f>
        <v>0</v>
      </c>
      <c r="AC381" s="202">
        <f>AC238*'7. INPUT O&amp;N UC'!$G565</f>
        <v>0</v>
      </c>
      <c r="AD381" s="202">
        <f>AD238*'7. INPUT O&amp;N UC'!$G565</f>
        <v>0</v>
      </c>
      <c r="AE381" s="202">
        <f>AE238*'7. INPUT O&amp;N UC'!$G565</f>
        <v>0</v>
      </c>
      <c r="AF381" s="202">
        <f>AF238*'7. INPUT O&amp;N UC'!$G565</f>
        <v>0</v>
      </c>
      <c r="AG381" s="202">
        <f>AG238*'7. INPUT O&amp;N UC'!$G565</f>
        <v>0</v>
      </c>
      <c r="AH381" s="202">
        <f>AH238*'7. INPUT O&amp;N UC'!$G565</f>
        <v>0</v>
      </c>
      <c r="AI381" s="202">
        <f>AI238*'7. INPUT O&amp;N UC'!$G565</f>
        <v>0</v>
      </c>
      <c r="AJ381" s="202">
        <f>AJ238*'7. INPUT O&amp;N UC'!$G565</f>
        <v>0</v>
      </c>
      <c r="AK381" s="202">
        <f>AK238*'7. INPUT O&amp;N UC'!$G565</f>
        <v>0</v>
      </c>
      <c r="AL381" s="202">
        <f>AL238*'7. INPUT O&amp;N UC'!$G565</f>
        <v>0</v>
      </c>
      <c r="AM381" s="202">
        <f>AM238*'7. INPUT O&amp;N UC'!$G565</f>
        <v>0</v>
      </c>
      <c r="AN381" s="202">
        <f>AN238*'7. INPUT O&amp;N UC'!$G565</f>
        <v>0</v>
      </c>
      <c r="AO381" s="202">
        <f>AO238*'7. INPUT O&amp;N UC'!$G565</f>
        <v>0</v>
      </c>
      <c r="AP381" s="202">
        <f>AP238*'7. INPUT O&amp;N UC'!$G565</f>
        <v>0</v>
      </c>
      <c r="AQ381" s="202">
        <f>AQ238*'7. INPUT O&amp;N UC'!$G565</f>
        <v>0</v>
      </c>
      <c r="AR381" s="202">
        <f>AR238*'7. INPUT O&amp;N UC'!$G565</f>
        <v>0</v>
      </c>
      <c r="AS381" s="202">
        <f>AS238*'7. INPUT O&amp;N UC'!$G565</f>
        <v>0</v>
      </c>
      <c r="AT381" s="202">
        <f>AT238*'7. INPUT O&amp;N UC'!$G565</f>
        <v>0</v>
      </c>
      <c r="AU381" s="202">
        <f>AU238*'7. INPUT O&amp;N UC'!$G565</f>
        <v>0</v>
      </c>
      <c r="AV381" s="202">
        <f>AV238*'7. INPUT O&amp;N UC'!$G565</f>
        <v>0</v>
      </c>
      <c r="AW381" s="202">
        <f>AW238*'7. INPUT O&amp;N UC'!$G565</f>
        <v>0</v>
      </c>
      <c r="AX381" s="202">
        <f>AX238*'7. INPUT O&amp;N UC'!$G565</f>
        <v>0</v>
      </c>
      <c r="AY381" s="202">
        <f>AY238*'7. INPUT O&amp;N UC'!$G565</f>
        <v>0</v>
      </c>
      <c r="AZ381" s="202">
        <f>AZ238*'7. INPUT O&amp;N UC'!$G565</f>
        <v>0</v>
      </c>
      <c r="BA381" s="202">
        <f>BA238*'7. INPUT O&amp;N UC'!$G565</f>
        <v>0</v>
      </c>
      <c r="BB381" s="202">
        <f>BB238*'7. INPUT O&amp;N UC'!$G565</f>
        <v>0</v>
      </c>
      <c r="BC381" s="202">
        <f>BC238*'7. INPUT O&amp;N UC'!$G565</f>
        <v>0</v>
      </c>
      <c r="BD381" s="202">
        <f>BD238*'7. INPUT O&amp;N UC'!$G565</f>
        <v>0</v>
      </c>
      <c r="BE381" s="202">
        <f>BE238*'7. INPUT O&amp;N UC'!$G565</f>
        <v>0</v>
      </c>
      <c r="BF381" s="202">
        <f>BF238*'7. INPUT O&amp;N UC'!$G565</f>
        <v>0</v>
      </c>
      <c r="BG381" s="202">
        <f>BG238*'7. INPUT O&amp;N UC'!$G565</f>
        <v>0</v>
      </c>
      <c r="BH381" s="202">
        <f>BH238*'7. INPUT O&amp;N UC'!$G565</f>
        <v>0</v>
      </c>
      <c r="BI381" s="202">
        <f>BI238*'7. INPUT O&amp;N UC'!$G565</f>
        <v>0</v>
      </c>
      <c r="BJ381" s="202">
        <f>BJ238*'7. INPUT O&amp;N UC'!$G565</f>
        <v>0</v>
      </c>
      <c r="BK381" s="202">
        <f>BK238*'7. INPUT O&amp;N UC'!$G565</f>
        <v>0</v>
      </c>
      <c r="BL381" s="202">
        <f>BL238*'7. INPUT O&amp;N UC'!$G565</f>
        <v>0</v>
      </c>
      <c r="BM381" s="202">
        <f>BM238*'7. INPUT O&amp;N UC'!$G565</f>
        <v>0</v>
      </c>
      <c r="BN381" s="202">
        <f>BN238*'7. INPUT O&amp;N UC'!$G565</f>
        <v>0</v>
      </c>
      <c r="BO381" s="202">
        <f>BO238*'7. INPUT O&amp;N UC'!$G565</f>
        <v>0</v>
      </c>
      <c r="BP381" s="202">
        <f>BP238*'7. INPUT O&amp;N UC'!$G565</f>
        <v>0</v>
      </c>
      <c r="BQ381" s="202">
        <f>BQ238*'7. INPUT O&amp;N UC'!$G565</f>
        <v>0</v>
      </c>
      <c r="BR381" s="202">
        <f>BR238*'7. INPUT O&amp;N UC'!$G565</f>
        <v>0</v>
      </c>
      <c r="BS381" s="202">
        <f>BS238*'7. INPUT O&amp;N UC'!$G565</f>
        <v>0</v>
      </c>
    </row>
  </sheetData>
  <mergeCells count="1">
    <mergeCell ref="B1:C1"/>
  </mergeCells>
  <phoneticPr fontId="30" type="noConversion"/>
  <pageMargins left="0.7" right="0.7" top="0.75" bottom="0.75" header="0.3" footer="0.3"/>
  <pageSetup paperSize="9" scale="46" fitToHeight="0" orientation="portrait" horizontalDpi="0" verticalDpi="0"/>
  <headerFooter>
    <oddHeader>&amp;F</oddHeader>
    <oddFooter>&amp;L&amp;A&amp;C&amp;B Confidentiel&amp;B&amp;RPage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84B47-B55F-EA48-A3FC-77E7ACA6199C}">
  <sheetPr>
    <tabColor rgb="FF92D050"/>
    <pageSetUpPr fitToPage="1"/>
  </sheetPr>
  <dimension ref="C2:I54"/>
  <sheetViews>
    <sheetView showGridLines="0" topLeftCell="A34" zoomScale="110" zoomScaleNormal="110" workbookViewId="0">
      <selection activeCell="D43" sqref="D43"/>
    </sheetView>
  </sheetViews>
  <sheetFormatPr baseColWidth="10" defaultColWidth="11.5" defaultRowHeight="15" outlineLevelRow="1"/>
  <cols>
    <col min="1" max="1" width="4.33203125" customWidth="1"/>
    <col min="2" max="2" width="3.1640625" customWidth="1"/>
    <col min="3" max="3" width="37.6640625" bestFit="1" customWidth="1"/>
    <col min="11" max="11" width="24" customWidth="1"/>
  </cols>
  <sheetData>
    <row r="2" spans="3:9" ht="21">
      <c r="C2" s="1092" t="s">
        <v>440</v>
      </c>
      <c r="D2" s="1091"/>
      <c r="E2" s="1091"/>
      <c r="F2" s="1091"/>
      <c r="G2" s="1091"/>
      <c r="H2" s="1091"/>
      <c r="I2" s="1091"/>
    </row>
    <row r="3" spans="3:9" outlineLevel="1"/>
    <row r="4" spans="3:9" ht="21" outlineLevel="1">
      <c r="C4" s="138" t="s">
        <v>450</v>
      </c>
      <c r="D4" s="143" t="s">
        <v>283</v>
      </c>
      <c r="E4" s="143" t="s">
        <v>278</v>
      </c>
      <c r="F4" s="138" t="s">
        <v>279</v>
      </c>
      <c r="G4" s="138" t="s">
        <v>280</v>
      </c>
      <c r="H4" s="138" t="s">
        <v>281</v>
      </c>
      <c r="I4" s="138" t="s">
        <v>282</v>
      </c>
    </row>
    <row r="5" spans="3:9" outlineLevel="1">
      <c r="C5" s="173" t="s">
        <v>511</v>
      </c>
      <c r="D5" s="375">
        <f>SUM(E5:I5)</f>
        <v>411381.16529334825</v>
      </c>
      <c r="E5" s="375">
        <f>E7+E6</f>
        <v>-26675.490681318683</v>
      </c>
      <c r="F5" s="375">
        <f>F7+F6</f>
        <v>205698.29675266152</v>
      </c>
      <c r="G5" s="375">
        <f>G7+G6</f>
        <v>232358.35922200541</v>
      </c>
      <c r="H5" s="375">
        <f>H7-H6</f>
        <v>0</v>
      </c>
      <c r="I5" s="375">
        <f>I7-I6</f>
        <v>0</v>
      </c>
    </row>
    <row r="6" spans="3:9" outlineLevel="1">
      <c r="C6" s="416" t="s">
        <v>509</v>
      </c>
      <c r="D6" s="376">
        <f>SUM(E6:I6)</f>
        <v>-285424.86800000002</v>
      </c>
      <c r="E6" s="376">
        <f>E11</f>
        <v>-90488.461538461546</v>
      </c>
      <c r="F6" s="376">
        <f>F11</f>
        <v>-97614.738461538451</v>
      </c>
      <c r="G6" s="376">
        <f>G11</f>
        <v>-97321.668000000005</v>
      </c>
      <c r="H6" s="376">
        <f>H11</f>
        <v>0</v>
      </c>
      <c r="I6" s="376">
        <f>I11</f>
        <v>0</v>
      </c>
    </row>
    <row r="7" spans="3:9" outlineLevel="1">
      <c r="C7" s="416" t="s">
        <v>510</v>
      </c>
      <c r="D7" s="376">
        <f>SUM(E7:I7)</f>
        <v>696806.03329334827</v>
      </c>
      <c r="E7" s="376">
        <f>E30</f>
        <v>63812.970857142864</v>
      </c>
      <c r="F7" s="376">
        <f>F30</f>
        <v>303313.03521419998</v>
      </c>
      <c r="G7" s="376">
        <f>G30</f>
        <v>329680.02722200542</v>
      </c>
      <c r="H7" s="376">
        <f>H30</f>
        <v>0</v>
      </c>
      <c r="I7" s="376">
        <f>I30</f>
        <v>0</v>
      </c>
    </row>
    <row r="8" spans="3:9" outlineLevel="1">
      <c r="C8" s="926" t="s">
        <v>674</v>
      </c>
      <c r="D8" s="606"/>
      <c r="E8" s="606">
        <f>E5</f>
        <v>-26675.490681318683</v>
      </c>
      <c r="F8" s="606">
        <f>E8+F5</f>
        <v>179022.80607134284</v>
      </c>
      <c r="G8" s="606">
        <f>F8+G5</f>
        <v>411381.16529334825</v>
      </c>
      <c r="H8" s="606">
        <f>G8+H5</f>
        <v>411381.16529334825</v>
      </c>
      <c r="I8" s="606">
        <f>H8+I5</f>
        <v>411381.16529334825</v>
      </c>
    </row>
    <row r="9" spans="3:9" outlineLevel="1"/>
    <row r="10" spans="3:9" ht="21" outlineLevel="1">
      <c r="C10" s="346" t="s">
        <v>445</v>
      </c>
      <c r="D10" s="143" t="s">
        <v>283</v>
      </c>
      <c r="E10" s="143" t="s">
        <v>278</v>
      </c>
      <c r="F10" s="138" t="s">
        <v>279</v>
      </c>
      <c r="G10" s="138" t="s">
        <v>280</v>
      </c>
      <c r="H10" s="138" t="s">
        <v>281</v>
      </c>
      <c r="I10" s="138" t="s">
        <v>282</v>
      </c>
    </row>
    <row r="11" spans="3:9" outlineLevel="1">
      <c r="C11" s="173" t="s">
        <v>451</v>
      </c>
      <c r="D11" s="375">
        <f>SUM(E11:I11)</f>
        <v>-285424.86800000002</v>
      </c>
      <c r="E11" s="375">
        <f>E12+E13+E14</f>
        <v>-90488.461538461546</v>
      </c>
      <c r="F11" s="375">
        <f>F12+F13+F14</f>
        <v>-97614.738461538451</v>
      </c>
      <c r="G11" s="375">
        <f>G12+G13+G14</f>
        <v>-97321.668000000005</v>
      </c>
      <c r="H11" s="375">
        <f>H12+H13+H14</f>
        <v>0</v>
      </c>
      <c r="I11" s="375">
        <f>I12+I13+I14</f>
        <v>0</v>
      </c>
    </row>
    <row r="12" spans="3:9" outlineLevel="1">
      <c r="C12" s="416" t="s">
        <v>446</v>
      </c>
      <c r="D12" s="376">
        <f>SUM(E12:I12)</f>
        <v>-174615.38461538462</v>
      </c>
      <c r="E12" s="376">
        <f>-'13. NTT BC'!F118</f>
        <v>-63846.153846153851</v>
      </c>
      <c r="F12" s="376">
        <f>-'13. NTT BC'!G118</f>
        <v>-55384.615384615383</v>
      </c>
      <c r="G12" s="376">
        <f>-'13. NTT BC'!H118</f>
        <v>-55384.615384615383</v>
      </c>
      <c r="H12" s="376">
        <f>-'13. NTT BC'!I118</f>
        <v>0</v>
      </c>
      <c r="I12" s="376">
        <f>-'13. NTT BC'!J118</f>
        <v>0</v>
      </c>
    </row>
    <row r="13" spans="3:9" outlineLevel="1">
      <c r="C13" s="416" t="s">
        <v>447</v>
      </c>
      <c r="D13" s="376">
        <f>SUM(E13:I13)</f>
        <v>-3076.9230769230771</v>
      </c>
      <c r="E13" s="376">
        <f>-'13. NTT BC'!F254</f>
        <v>-3076.9230769230771</v>
      </c>
      <c r="F13" s="376">
        <f>-'13. NTT BC'!G254</f>
        <v>0</v>
      </c>
      <c r="G13" s="376">
        <f>-'13. NTT BC'!H254</f>
        <v>0</v>
      </c>
      <c r="H13" s="376">
        <f>-'13. NTT BC'!I254</f>
        <v>0</v>
      </c>
      <c r="I13" s="376">
        <f>-'13. NTT BC'!J254</f>
        <v>0</v>
      </c>
    </row>
    <row r="14" spans="3:9" outlineLevel="1">
      <c r="C14" s="194" t="s">
        <v>448</v>
      </c>
      <c r="D14" s="378">
        <f>SUM(E14:I14)</f>
        <v>-107732.56030769233</v>
      </c>
      <c r="E14" s="378">
        <f>-'13. NTT BC'!F433</f>
        <v>-23565.384615384624</v>
      </c>
      <c r="F14" s="378">
        <f>-'13. NTT BC'!G433</f>
        <v>-42230.123076923075</v>
      </c>
      <c r="G14" s="378">
        <f>-'13. NTT BC'!H433</f>
        <v>-41937.052615384622</v>
      </c>
      <c r="H14" s="378">
        <f>-'13. NTT BC'!I433</f>
        <v>0</v>
      </c>
      <c r="I14" s="378">
        <f>-'13. NTT BC'!J433</f>
        <v>0</v>
      </c>
    </row>
    <row r="15" spans="3:9" outlineLevel="1">
      <c r="C15" s="173" t="s">
        <v>449</v>
      </c>
      <c r="D15" s="422">
        <f>D11/'13. NTT BC'!E12</f>
        <v>-8.7402700710668149E-2</v>
      </c>
      <c r="E15" s="422">
        <f>E11/'13. NTT BC'!F12</f>
        <v>-0.10303748730580897</v>
      </c>
      <c r="F15" s="422">
        <f>F11/'13. NTT BC'!G12</f>
        <v>-8.2595164496048659E-2</v>
      </c>
      <c r="G15" s="422">
        <f>G11/'13. NTT BC'!H12</f>
        <v>-8.0726346211352107E-2</v>
      </c>
      <c r="H15" s="422" t="e">
        <f>H11/'13. NTT BC'!I12</f>
        <v>#DIV/0!</v>
      </c>
      <c r="I15" s="422" t="e">
        <f>I11/'13. NTT BC'!J12</f>
        <v>#DIV/0!</v>
      </c>
    </row>
    <row r="16" spans="3:9" outlineLevel="1">
      <c r="C16" s="416" t="s">
        <v>446</v>
      </c>
      <c r="D16" s="423">
        <f>D12/'13. NTT BC'!E84</f>
        <v>-0.11111111111111117</v>
      </c>
      <c r="E16" s="423">
        <f>E12/'13. NTT BC'!F84</f>
        <v>-0.11111111111111116</v>
      </c>
      <c r="F16" s="423">
        <f>F12/'13. NTT BC'!G84</f>
        <v>-0.11111111111111115</v>
      </c>
      <c r="G16" s="423">
        <f>G12/'13. NTT BC'!H84</f>
        <v>-0.11111111111111115</v>
      </c>
      <c r="H16" s="423" t="e">
        <f>H12/'13. NTT BC'!I84</f>
        <v>#DIV/0!</v>
      </c>
      <c r="I16" s="423" t="e">
        <f>I12/'13. NTT BC'!J84</f>
        <v>#DIV/0!</v>
      </c>
    </row>
    <row r="17" spans="3:9" outlineLevel="1">
      <c r="C17" s="416" t="s">
        <v>447</v>
      </c>
      <c r="D17" s="423">
        <f>D13/'13. NTT BC'!E210</f>
        <v>-0.11111111111111112</v>
      </c>
      <c r="E17" s="423">
        <f>E13/'13. NTT BC'!F210</f>
        <v>-0.11111111111111112</v>
      </c>
      <c r="F17" s="423" t="e">
        <f>F13/'13. NTT BC'!G210</f>
        <v>#DIV/0!</v>
      </c>
      <c r="G17" s="423" t="e">
        <f>G13/'13. NTT BC'!H210</f>
        <v>#DIV/0!</v>
      </c>
      <c r="H17" s="423" t="e">
        <f>H13/'13. NTT BC'!I210</f>
        <v>#DIV/0!</v>
      </c>
      <c r="I17" s="423" t="e">
        <f>I13/'13. NTT BC'!J210</f>
        <v>#DIV/0!</v>
      </c>
    </row>
    <row r="18" spans="3:9" outlineLevel="1">
      <c r="C18" s="194" t="s">
        <v>448</v>
      </c>
      <c r="D18" s="424">
        <f>D14/'13. NTT BC'!E356</f>
        <v>-6.4649916010663111E-2</v>
      </c>
      <c r="E18" s="424">
        <f>E14/'13. NTT BC'!F356</f>
        <v>-8.5412331537282948E-2</v>
      </c>
      <c r="F18" s="424">
        <f>F14/'13. NTT BC'!G356</f>
        <v>-6.1795585272601934E-2</v>
      </c>
      <c r="G18" s="424">
        <f>G14/'13. NTT BC'!H356</f>
        <v>-5.9307384981736773E-2</v>
      </c>
      <c r="H18" s="424" t="e">
        <f>H14/'13. NTT BC'!I356</f>
        <v>#DIV/0!</v>
      </c>
      <c r="I18" s="424" t="e">
        <f>I14/'13. NTT BC'!J356</f>
        <v>#DIV/0!</v>
      </c>
    </row>
    <row r="19" spans="3:9" outlineLevel="1"/>
    <row r="20" spans="3:9" ht="21" outlineLevel="1">
      <c r="C20" s="346" t="s">
        <v>443</v>
      </c>
      <c r="D20" s="143" t="s">
        <v>283</v>
      </c>
      <c r="E20" s="143" t="s">
        <v>278</v>
      </c>
      <c r="F20" s="138" t="s">
        <v>279</v>
      </c>
      <c r="G20" s="138" t="s">
        <v>280</v>
      </c>
      <c r="H20" s="138" t="s">
        <v>281</v>
      </c>
      <c r="I20" s="138" t="s">
        <v>282</v>
      </c>
    </row>
    <row r="21" spans="3:9" outlineLevel="1">
      <c r="C21" s="173" t="str">
        <f t="shared" ref="C21:C26" si="0">C46</f>
        <v>Customer Benefits</v>
      </c>
      <c r="D21" s="375">
        <f t="shared" ref="D21:D26" si="1">SUM(E21:I21)</f>
        <v>6968060.3329334827</v>
      </c>
      <c r="E21" s="375">
        <f t="shared" ref="E21:I26" si="2">E46</f>
        <v>638129.70857142855</v>
      </c>
      <c r="F21" s="375">
        <f t="shared" si="2"/>
        <v>3033130.3521420001</v>
      </c>
      <c r="G21" s="375">
        <f t="shared" si="2"/>
        <v>3296800.2722200542</v>
      </c>
      <c r="H21" s="375">
        <f t="shared" si="2"/>
        <v>0</v>
      </c>
      <c r="I21" s="375">
        <f t="shared" si="2"/>
        <v>0</v>
      </c>
    </row>
    <row r="22" spans="3:9" outlineLevel="1">
      <c r="C22" s="416" t="str">
        <f t="shared" si="0"/>
        <v>UC Revenues</v>
      </c>
      <c r="D22" s="376">
        <f t="shared" si="1"/>
        <v>5435721.4285714291</v>
      </c>
      <c r="E22" s="376">
        <f t="shared" si="2"/>
        <v>263571.42857142852</v>
      </c>
      <c r="F22" s="376">
        <f t="shared" si="2"/>
        <v>2460000</v>
      </c>
      <c r="G22" s="376">
        <f t="shared" si="2"/>
        <v>2712150</v>
      </c>
      <c r="H22" s="376">
        <f t="shared" si="2"/>
        <v>0</v>
      </c>
      <c r="I22" s="376">
        <f t="shared" si="2"/>
        <v>0</v>
      </c>
    </row>
    <row r="23" spans="3:9" outlineLevel="1">
      <c r="C23" s="194" t="str">
        <f t="shared" si="0"/>
        <v>Cash Releasing Benefits</v>
      </c>
      <c r="D23" s="378">
        <f t="shared" si="1"/>
        <v>1532338.9043620541</v>
      </c>
      <c r="E23" s="378">
        <f t="shared" si="2"/>
        <v>374558.28</v>
      </c>
      <c r="F23" s="378">
        <f t="shared" si="2"/>
        <v>573130.35214200011</v>
      </c>
      <c r="G23" s="378">
        <f t="shared" si="2"/>
        <v>584650.27222005406</v>
      </c>
      <c r="H23" s="378">
        <f t="shared" si="2"/>
        <v>0</v>
      </c>
      <c r="I23" s="378">
        <f t="shared" si="2"/>
        <v>0</v>
      </c>
    </row>
    <row r="24" spans="3:9" outlineLevel="1">
      <c r="C24" s="173" t="str">
        <f t="shared" si="0"/>
        <v>Customer Benefits retribution</v>
      </c>
      <c r="D24" s="375">
        <f t="shared" si="1"/>
        <v>1208002.0665866965</v>
      </c>
      <c r="E24" s="375">
        <f t="shared" si="2"/>
        <v>118625.94171428571</v>
      </c>
      <c r="F24" s="375">
        <f t="shared" si="2"/>
        <v>522626.07042840001</v>
      </c>
      <c r="G24" s="375">
        <f t="shared" si="2"/>
        <v>566750.05444401084</v>
      </c>
      <c r="H24" s="375">
        <f t="shared" si="2"/>
        <v>0</v>
      </c>
      <c r="I24" s="375">
        <f t="shared" si="2"/>
        <v>0</v>
      </c>
    </row>
    <row r="25" spans="3:9" outlineLevel="1">
      <c r="C25" s="416" t="str">
        <f t="shared" si="0"/>
        <v>UC Revenues</v>
      </c>
      <c r="D25" s="376">
        <f t="shared" si="1"/>
        <v>901534.28571428568</v>
      </c>
      <c r="E25" s="376">
        <f t="shared" si="2"/>
        <v>43714.28571428571</v>
      </c>
      <c r="F25" s="376">
        <f t="shared" si="2"/>
        <v>408000</v>
      </c>
      <c r="G25" s="376">
        <f t="shared" si="2"/>
        <v>449820</v>
      </c>
      <c r="H25" s="376">
        <f t="shared" si="2"/>
        <v>0</v>
      </c>
      <c r="I25" s="376">
        <f t="shared" si="2"/>
        <v>0</v>
      </c>
    </row>
    <row r="26" spans="3:9" outlineLevel="1">
      <c r="C26" s="194" t="str">
        <f t="shared" si="0"/>
        <v>Cash Releasing Benefits</v>
      </c>
      <c r="D26" s="378">
        <f t="shared" si="1"/>
        <v>306467.78087241075</v>
      </c>
      <c r="E26" s="378">
        <f t="shared" si="2"/>
        <v>74911.656000000003</v>
      </c>
      <c r="F26" s="378">
        <f t="shared" si="2"/>
        <v>114626.07042839999</v>
      </c>
      <c r="G26" s="378">
        <f t="shared" si="2"/>
        <v>116930.05444401078</v>
      </c>
      <c r="H26" s="378">
        <f t="shared" si="2"/>
        <v>0</v>
      </c>
      <c r="I26" s="378">
        <f t="shared" si="2"/>
        <v>0</v>
      </c>
    </row>
    <row r="27" spans="3:9" outlineLevel="1">
      <c r="C27" s="173" t="s">
        <v>508</v>
      </c>
      <c r="D27" s="422">
        <f t="shared" ref="D27:I27" si="3">D30/D24</f>
        <v>0.57682519969707313</v>
      </c>
      <c r="E27" s="422">
        <f t="shared" si="3"/>
        <v>0.53793436692657326</v>
      </c>
      <c r="F27" s="422">
        <f t="shared" si="3"/>
        <v>0.58036338479167771</v>
      </c>
      <c r="G27" s="422">
        <f t="shared" si="3"/>
        <v>0.58170268293211869</v>
      </c>
      <c r="H27" s="422" t="e">
        <f t="shared" si="3"/>
        <v>#DIV/0!</v>
      </c>
      <c r="I27" s="422" t="e">
        <f t="shared" si="3"/>
        <v>#DIV/0!</v>
      </c>
    </row>
    <row r="28" spans="3:9" outlineLevel="1">
      <c r="C28" s="416" t="str">
        <f>C25</f>
        <v>UC Revenues</v>
      </c>
      <c r="D28" s="423">
        <f t="shared" ref="D28:I28" si="4">D31/D25</f>
        <v>0.6029411764705882</v>
      </c>
      <c r="E28" s="423">
        <f t="shared" si="4"/>
        <v>0.60294117647058831</v>
      </c>
      <c r="F28" s="423">
        <f t="shared" si="4"/>
        <v>0.6029411764705882</v>
      </c>
      <c r="G28" s="423">
        <f t="shared" si="4"/>
        <v>0.6029411764705882</v>
      </c>
      <c r="H28" s="423" t="e">
        <f t="shared" si="4"/>
        <v>#DIV/0!</v>
      </c>
      <c r="I28" s="423" t="e">
        <f t="shared" si="4"/>
        <v>#DIV/0!</v>
      </c>
    </row>
    <row r="29" spans="3:9" outlineLevel="1">
      <c r="C29" s="194" t="str">
        <f>C26</f>
        <v>Cash Releasing Benefits</v>
      </c>
      <c r="D29" s="424">
        <f t="shared" ref="D29:I29" si="5">D32/D26</f>
        <v>0.5</v>
      </c>
      <c r="E29" s="424">
        <f t="shared" si="5"/>
        <v>0.5</v>
      </c>
      <c r="F29" s="424">
        <f t="shared" si="5"/>
        <v>0.5</v>
      </c>
      <c r="G29" s="424">
        <f t="shared" si="5"/>
        <v>0.5</v>
      </c>
      <c r="H29" s="424" t="e">
        <f t="shared" si="5"/>
        <v>#DIV/0!</v>
      </c>
      <c r="I29" s="424" t="e">
        <f t="shared" si="5"/>
        <v>#DIV/0!</v>
      </c>
    </row>
    <row r="30" spans="3:9" outlineLevel="1">
      <c r="C30" s="173" t="s">
        <v>444</v>
      </c>
      <c r="D30" s="375">
        <f t="shared" ref="D30:I30" si="6">D31+D32</f>
        <v>696806.03329334827</v>
      </c>
      <c r="E30" s="375">
        <f t="shared" si="6"/>
        <v>63812.970857142864</v>
      </c>
      <c r="F30" s="375">
        <f t="shared" si="6"/>
        <v>303313.03521419998</v>
      </c>
      <c r="G30" s="375">
        <f t="shared" si="6"/>
        <v>329680.02722200542</v>
      </c>
      <c r="H30" s="375">
        <f t="shared" si="6"/>
        <v>0</v>
      </c>
      <c r="I30" s="375">
        <f t="shared" si="6"/>
        <v>0</v>
      </c>
    </row>
    <row r="31" spans="3:9" outlineLevel="1">
      <c r="C31" s="416" t="str">
        <f>C25</f>
        <v>UC Revenues</v>
      </c>
      <c r="D31" s="376">
        <f>'13. NTT BC'!E511</f>
        <v>543572.14285714284</v>
      </c>
      <c r="E31" s="376">
        <f>'13. NTT BC'!F511</f>
        <v>26357.142857142859</v>
      </c>
      <c r="F31" s="376">
        <f>'13. NTT BC'!G511</f>
        <v>246000</v>
      </c>
      <c r="G31" s="376">
        <f>'13. NTT BC'!H511</f>
        <v>271215</v>
      </c>
      <c r="H31" s="376">
        <f>'13. NTT BC'!I511</f>
        <v>0</v>
      </c>
      <c r="I31" s="376">
        <f>'13. NTT BC'!J511</f>
        <v>0</v>
      </c>
    </row>
    <row r="32" spans="3:9" outlineLevel="1">
      <c r="C32" s="194" t="str">
        <f>C26</f>
        <v>Cash Releasing Benefits</v>
      </c>
      <c r="D32" s="378">
        <f>'13. NTT BC'!E522</f>
        <v>153233.89043620537</v>
      </c>
      <c r="E32" s="378">
        <f>'13. NTT BC'!F522</f>
        <v>37455.828000000001</v>
      </c>
      <c r="F32" s="378">
        <f>'13. NTT BC'!G522</f>
        <v>57313.035214199997</v>
      </c>
      <c r="G32" s="378">
        <f>'13. NTT BC'!H522</f>
        <v>58465.027222005388</v>
      </c>
      <c r="H32" s="378">
        <f>'13. NTT BC'!I522</f>
        <v>0</v>
      </c>
      <c r="I32" s="378">
        <f>'13. NTT BC'!J522</f>
        <v>0</v>
      </c>
    </row>
    <row r="33" spans="3:9" outlineLevel="1"/>
    <row r="34" spans="3:9" outlineLevel="1"/>
    <row r="36" spans="3:9" ht="21">
      <c r="C36" s="1091" t="s">
        <v>452</v>
      </c>
      <c r="D36" s="1091"/>
      <c r="E36" s="1091"/>
      <c r="F36" s="1091"/>
      <c r="G36" s="1091"/>
      <c r="H36" s="1091"/>
      <c r="I36" s="1091"/>
    </row>
    <row r="37" spans="3:9" outlineLevel="1"/>
    <row r="38" spans="3:9" ht="21" outlineLevel="1">
      <c r="C38" s="138" t="s">
        <v>441</v>
      </c>
      <c r="D38" s="143" t="s">
        <v>283</v>
      </c>
      <c r="E38" s="143" t="s">
        <v>278</v>
      </c>
      <c r="F38" s="138" t="s">
        <v>279</v>
      </c>
      <c r="G38" s="138" t="s">
        <v>280</v>
      </c>
      <c r="H38" s="138" t="s">
        <v>281</v>
      </c>
      <c r="I38" s="138" t="s">
        <v>282</v>
      </c>
    </row>
    <row r="39" spans="3:9" outlineLevel="1">
      <c r="C39" s="421" t="s">
        <v>438</v>
      </c>
      <c r="D39" s="606">
        <f t="shared" ref="D39:I39" si="7">D43-D40</f>
        <v>-922577.19858669653</v>
      </c>
      <c r="E39" s="606">
        <f t="shared" si="7"/>
        <v>-28137.480175824167</v>
      </c>
      <c r="F39" s="606">
        <f t="shared" si="7"/>
        <v>-425011.33196686156</v>
      </c>
      <c r="G39" s="606">
        <f t="shared" si="7"/>
        <v>-469428.38644401083</v>
      </c>
      <c r="H39" s="606">
        <f t="shared" si="7"/>
        <v>0</v>
      </c>
      <c r="I39" s="606">
        <f t="shared" si="7"/>
        <v>0</v>
      </c>
    </row>
    <row r="40" spans="3:9" outlineLevel="1">
      <c r="C40" s="173" t="str">
        <f t="shared" ref="C40:I42" si="8">C49</f>
        <v>Customer Benefits retribution</v>
      </c>
      <c r="D40" s="375">
        <f t="shared" si="8"/>
        <v>1208002.0665866965</v>
      </c>
      <c r="E40" s="375">
        <f t="shared" si="8"/>
        <v>118625.94171428571</v>
      </c>
      <c r="F40" s="375">
        <f t="shared" si="8"/>
        <v>522626.07042840001</v>
      </c>
      <c r="G40" s="375">
        <f t="shared" si="8"/>
        <v>566750.05444401084</v>
      </c>
      <c r="H40" s="375">
        <f t="shared" si="8"/>
        <v>0</v>
      </c>
      <c r="I40" s="375">
        <f t="shared" si="8"/>
        <v>0</v>
      </c>
    </row>
    <row r="41" spans="3:9" outlineLevel="1">
      <c r="C41" s="416" t="str">
        <f t="shared" si="8"/>
        <v>UC Revenues</v>
      </c>
      <c r="D41" s="376">
        <f t="shared" si="8"/>
        <v>901534.28571428568</v>
      </c>
      <c r="E41" s="376">
        <f t="shared" si="8"/>
        <v>43714.28571428571</v>
      </c>
      <c r="F41" s="376">
        <f t="shared" si="8"/>
        <v>408000</v>
      </c>
      <c r="G41" s="376">
        <f t="shared" si="8"/>
        <v>449820</v>
      </c>
      <c r="H41" s="376">
        <f t="shared" si="8"/>
        <v>0</v>
      </c>
      <c r="I41" s="376">
        <f t="shared" si="8"/>
        <v>0</v>
      </c>
    </row>
    <row r="42" spans="3:9" outlineLevel="1">
      <c r="C42" s="194" t="str">
        <f t="shared" si="8"/>
        <v>Cash Releasing Benefits</v>
      </c>
      <c r="D42" s="378">
        <f t="shared" si="8"/>
        <v>306467.78087241075</v>
      </c>
      <c r="E42" s="378">
        <f t="shared" si="8"/>
        <v>74911.656000000003</v>
      </c>
      <c r="F42" s="378">
        <f t="shared" si="8"/>
        <v>114626.07042839999</v>
      </c>
      <c r="G42" s="378">
        <f t="shared" si="8"/>
        <v>116930.05444401078</v>
      </c>
      <c r="H42" s="378">
        <f t="shared" si="8"/>
        <v>0</v>
      </c>
      <c r="I42" s="378">
        <f t="shared" si="8"/>
        <v>0</v>
      </c>
    </row>
    <row r="43" spans="3:9" outlineLevel="1">
      <c r="C43" s="421" t="s">
        <v>442</v>
      </c>
      <c r="D43" s="606">
        <f>'13. NTT BC'!E254+'13. NTT BC'!E118+'13. NTT BC'!E433</f>
        <v>285424.86800000002</v>
      </c>
      <c r="E43" s="606">
        <f>'13. NTT BC'!F254+'13. NTT BC'!F118+'13. NTT BC'!F433</f>
        <v>90488.461538461546</v>
      </c>
      <c r="F43" s="606">
        <f>'13. NTT BC'!G254+'13. NTT BC'!G118+'13. NTT BC'!G433</f>
        <v>97614.738461538451</v>
      </c>
      <c r="G43" s="606">
        <f>'13. NTT BC'!H254+'13. NTT BC'!H118+'13. NTT BC'!H433</f>
        <v>97321.668000000005</v>
      </c>
      <c r="H43" s="606">
        <f>'13. NTT BC'!I254+'13. NTT BC'!I118+'13. NTT BC'!I433</f>
        <v>0</v>
      </c>
      <c r="I43" s="606">
        <f>'13. NTT BC'!J254+'13. NTT BC'!J118+'13. NTT BC'!J433</f>
        <v>0</v>
      </c>
    </row>
    <row r="44" spans="3:9" outlineLevel="1"/>
    <row r="45" spans="3:9" ht="21" outlineLevel="1">
      <c r="C45" s="138" t="s">
        <v>439</v>
      </c>
      <c r="D45" s="143" t="s">
        <v>283</v>
      </c>
      <c r="E45" s="143" t="s">
        <v>278</v>
      </c>
      <c r="F45" s="138" t="s">
        <v>279</v>
      </c>
      <c r="G45" s="138" t="s">
        <v>280</v>
      </c>
      <c r="H45" s="138" t="s">
        <v>281</v>
      </c>
      <c r="I45" s="138" t="s">
        <v>282</v>
      </c>
    </row>
    <row r="46" spans="3:9" outlineLevel="1">
      <c r="C46" s="173" t="s">
        <v>435</v>
      </c>
      <c r="D46" s="375">
        <f t="shared" ref="D46:I46" si="9">D47+D48</f>
        <v>6968060.3329334836</v>
      </c>
      <c r="E46" s="375">
        <f t="shared" si="9"/>
        <v>638129.70857142855</v>
      </c>
      <c r="F46" s="375">
        <f t="shared" si="9"/>
        <v>3033130.3521420001</v>
      </c>
      <c r="G46" s="375">
        <f t="shared" si="9"/>
        <v>3296800.2722200542</v>
      </c>
      <c r="H46" s="375">
        <f t="shared" si="9"/>
        <v>0</v>
      </c>
      <c r="I46" s="375">
        <f t="shared" si="9"/>
        <v>0</v>
      </c>
    </row>
    <row r="47" spans="3:9" outlineLevel="1">
      <c r="C47" s="416" t="s">
        <v>389</v>
      </c>
      <c r="D47" s="376">
        <f>'14. Cust BC'!E48</f>
        <v>5435721.4285714291</v>
      </c>
      <c r="E47" s="376">
        <f>'14. Cust BC'!F48</f>
        <v>263571.42857142852</v>
      </c>
      <c r="F47" s="376">
        <f>'14. Cust BC'!G48</f>
        <v>2460000</v>
      </c>
      <c r="G47" s="376">
        <f>'14. Cust BC'!H48</f>
        <v>2712150</v>
      </c>
      <c r="H47" s="376">
        <f>'14. Cust BC'!I48</f>
        <v>0</v>
      </c>
      <c r="I47" s="376">
        <f>'14. Cust BC'!J48</f>
        <v>0</v>
      </c>
    </row>
    <row r="48" spans="3:9" outlineLevel="1">
      <c r="C48" s="194" t="s">
        <v>436</v>
      </c>
      <c r="D48" s="378">
        <f>'14. Cust BC'!E54</f>
        <v>1532338.9043620541</v>
      </c>
      <c r="E48" s="378">
        <f>'14. Cust BC'!F54</f>
        <v>374558.28</v>
      </c>
      <c r="F48" s="378">
        <f>'14. Cust BC'!G54</f>
        <v>573130.35214200011</v>
      </c>
      <c r="G48" s="378">
        <f>'14. Cust BC'!H54</f>
        <v>584650.27222005406</v>
      </c>
      <c r="H48" s="378">
        <f>'14. Cust BC'!I54</f>
        <v>0</v>
      </c>
      <c r="I48" s="378">
        <f>'14. Cust BC'!J54</f>
        <v>0</v>
      </c>
    </row>
    <row r="49" spans="3:9" outlineLevel="1">
      <c r="C49" s="173" t="s">
        <v>507</v>
      </c>
      <c r="D49" s="375">
        <f t="shared" ref="D49:I49" si="10">D50+D51</f>
        <v>1208002.0665866965</v>
      </c>
      <c r="E49" s="375">
        <f t="shared" si="10"/>
        <v>118625.94171428571</v>
      </c>
      <c r="F49" s="375">
        <f t="shared" si="10"/>
        <v>522626.07042840001</v>
      </c>
      <c r="G49" s="375">
        <f t="shared" si="10"/>
        <v>566750.05444401084</v>
      </c>
      <c r="H49" s="375">
        <f t="shared" si="10"/>
        <v>0</v>
      </c>
      <c r="I49" s="375">
        <f t="shared" si="10"/>
        <v>0</v>
      </c>
    </row>
    <row r="50" spans="3:9" outlineLevel="1">
      <c r="C50" s="416" t="s">
        <v>389</v>
      </c>
      <c r="D50" s="376">
        <f>'14. Cust BC'!E360</f>
        <v>901534.28571428568</v>
      </c>
      <c r="E50" s="376">
        <f>'14. Cust BC'!F360</f>
        <v>43714.28571428571</v>
      </c>
      <c r="F50" s="376">
        <f>'14. Cust BC'!G360</f>
        <v>408000</v>
      </c>
      <c r="G50" s="376">
        <f>'14. Cust BC'!H360</f>
        <v>449820</v>
      </c>
      <c r="H50" s="376">
        <f>'14. Cust BC'!I360</f>
        <v>0</v>
      </c>
      <c r="I50" s="376">
        <f>'14. Cust BC'!J360</f>
        <v>0</v>
      </c>
    </row>
    <row r="51" spans="3:9" outlineLevel="1">
      <c r="C51" s="194" t="s">
        <v>436</v>
      </c>
      <c r="D51" s="378">
        <f>'14. Cust BC'!E371</f>
        <v>306467.78087241075</v>
      </c>
      <c r="E51" s="378">
        <f>'14. Cust BC'!F371</f>
        <v>74911.656000000003</v>
      </c>
      <c r="F51" s="378">
        <f>'14. Cust BC'!G371</f>
        <v>114626.07042839999</v>
      </c>
      <c r="G51" s="378">
        <f>'14. Cust BC'!H371</f>
        <v>116930.05444401078</v>
      </c>
      <c r="H51" s="378">
        <f>'14. Cust BC'!I371</f>
        <v>0</v>
      </c>
      <c r="I51" s="378">
        <f>'14. Cust BC'!J371</f>
        <v>0</v>
      </c>
    </row>
    <row r="52" spans="3:9" outlineLevel="1">
      <c r="C52" s="417" t="s">
        <v>437</v>
      </c>
      <c r="D52" s="418">
        <f t="shared" ref="D52:I52" si="11">D49/D46</f>
        <v>0.17336274499192514</v>
      </c>
      <c r="E52" s="418">
        <f t="shared" si="11"/>
        <v>0.1858962842834129</v>
      </c>
      <c r="F52" s="418">
        <f t="shared" si="11"/>
        <v>0.17230583910095421</v>
      </c>
      <c r="G52" s="418">
        <f t="shared" si="11"/>
        <v>0.17190912631852073</v>
      </c>
      <c r="H52" s="418" t="e">
        <f t="shared" si="11"/>
        <v>#DIV/0!</v>
      </c>
      <c r="I52" s="418" t="e">
        <f t="shared" si="11"/>
        <v>#DIV/0!</v>
      </c>
    </row>
    <row r="53" spans="3:9" outlineLevel="1">
      <c r="C53" s="416" t="s">
        <v>389</v>
      </c>
      <c r="D53" s="419">
        <f t="shared" ref="D53:I53" si="12">D50/D47</f>
        <v>0.16585365853658535</v>
      </c>
      <c r="E53" s="419">
        <f t="shared" si="12"/>
        <v>0.16585365853658537</v>
      </c>
      <c r="F53" s="419">
        <f t="shared" si="12"/>
        <v>0.16585365853658537</v>
      </c>
      <c r="G53" s="419">
        <f t="shared" si="12"/>
        <v>0.16585365853658537</v>
      </c>
      <c r="H53" s="419" t="e">
        <f t="shared" si="12"/>
        <v>#DIV/0!</v>
      </c>
      <c r="I53" s="419" t="e">
        <f t="shared" si="12"/>
        <v>#DIV/0!</v>
      </c>
    </row>
    <row r="54" spans="3:9" outlineLevel="1">
      <c r="C54" s="194" t="s">
        <v>436</v>
      </c>
      <c r="D54" s="420">
        <f t="shared" ref="D54:I54" si="13">D51/D48</f>
        <v>0.19999999999999996</v>
      </c>
      <c r="E54" s="420">
        <f t="shared" si="13"/>
        <v>0.19999999999999998</v>
      </c>
      <c r="F54" s="420">
        <f t="shared" si="13"/>
        <v>0.19999999999999996</v>
      </c>
      <c r="G54" s="420">
        <f t="shared" si="13"/>
        <v>0.19999999999999993</v>
      </c>
      <c r="H54" s="420" t="e">
        <f t="shared" si="13"/>
        <v>#DIV/0!</v>
      </c>
      <c r="I54" s="420" t="e">
        <f t="shared" si="13"/>
        <v>#DIV/0!</v>
      </c>
    </row>
  </sheetData>
  <mergeCells count="2">
    <mergeCell ref="C36:I36"/>
    <mergeCell ref="C2:I2"/>
  </mergeCells>
  <pageMargins left="0.7" right="0.7" top="0.75" bottom="0.75" header="0.3" footer="0.3"/>
  <pageSetup paperSize="9" scale="56" fitToHeight="0" orientation="landscape" horizontalDpi="0" verticalDpi="0"/>
  <headerFooter>
    <oddHeader>&amp;F</oddHeader>
    <oddFooter>&amp;A&amp;RPage &amp;P</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63EBD-1E56-014A-8684-2B1E62D9D0DC}">
  <sheetPr>
    <tabColor rgb="FF92D050"/>
    <pageSetUpPr fitToPage="1"/>
  </sheetPr>
  <dimension ref="A1:L52"/>
  <sheetViews>
    <sheetView showGridLines="0" topLeftCell="A34" zoomScale="90" zoomScaleNormal="90" workbookViewId="0">
      <selection activeCell="B42" sqref="B42"/>
    </sheetView>
  </sheetViews>
  <sheetFormatPr baseColWidth="10" defaultColWidth="11.5" defaultRowHeight="16"/>
  <cols>
    <col min="1" max="1" width="38.6640625" bestFit="1" customWidth="1"/>
    <col min="2" max="2" width="21.6640625" bestFit="1" customWidth="1"/>
    <col min="3" max="4" width="22" bestFit="1" customWidth="1"/>
    <col min="5" max="5" width="14.6640625" customWidth="1"/>
    <col min="6" max="7" width="11" bestFit="1" customWidth="1"/>
    <col min="8" max="8" width="12.5" bestFit="1" customWidth="1"/>
    <col min="9" max="9" width="17.5" customWidth="1"/>
    <col min="10" max="10" width="22" customWidth="1"/>
    <col min="11" max="11" width="12" style="226" customWidth="1"/>
    <col min="12" max="12" width="19.83203125" style="229" customWidth="1"/>
  </cols>
  <sheetData>
    <row r="1" spans="1:11" ht="24">
      <c r="F1" s="1093" t="s">
        <v>318</v>
      </c>
      <c r="G1" s="1093"/>
    </row>
    <row r="2" spans="1:11">
      <c r="K2" s="231"/>
    </row>
    <row r="4" spans="1:11" ht="24">
      <c r="A4" s="927" t="s">
        <v>562</v>
      </c>
      <c r="B4" s="604" t="s">
        <v>283</v>
      </c>
      <c r="C4" s="604" t="s">
        <v>278</v>
      </c>
      <c r="D4" s="605" t="s">
        <v>279</v>
      </c>
      <c r="E4" s="605" t="s">
        <v>280</v>
      </c>
      <c r="F4" s="605" t="s">
        <v>281</v>
      </c>
      <c r="G4" s="605" t="s">
        <v>282</v>
      </c>
    </row>
    <row r="5" spans="1:11">
      <c r="A5" s="615" t="s">
        <v>30</v>
      </c>
      <c r="B5" s="415">
        <f t="shared" ref="B5:G5" si="0">B6+B7</f>
        <v>3962435.878586696</v>
      </c>
      <c r="C5" s="415">
        <f t="shared" si="0"/>
        <v>942022.09556043951</v>
      </c>
      <c r="D5" s="415">
        <f t="shared" si="0"/>
        <v>1485158.7165822459</v>
      </c>
      <c r="E5" s="415">
        <f t="shared" si="0"/>
        <v>1535255.0664440109</v>
      </c>
      <c r="F5" s="415">
        <f t="shared" si="0"/>
        <v>0</v>
      </c>
      <c r="G5" s="415">
        <f t="shared" si="0"/>
        <v>0</v>
      </c>
      <c r="H5" s="610"/>
    </row>
    <row r="6" spans="1:11">
      <c r="A6" s="616" t="str">
        <f>'13. NTT BC'!C12</f>
        <v>NTT SUMMARY - Revenues Excl. Risk Reward</v>
      </c>
      <c r="B6" s="612">
        <f>'13. NTT BC'!E12</f>
        <v>3265629.8452933477</v>
      </c>
      <c r="C6" s="612">
        <f>'13. NTT BC'!F12</f>
        <v>878209.12470329669</v>
      </c>
      <c r="D6" s="612">
        <f>'13. NTT BC'!G12</f>
        <v>1181845.6813680457</v>
      </c>
      <c r="E6" s="612">
        <f>'13. NTT BC'!H12</f>
        <v>1205575.0392220055</v>
      </c>
      <c r="F6" s="612">
        <f>'13. NTT BC'!I12</f>
        <v>0</v>
      </c>
      <c r="G6" s="612">
        <f>'13. NTT BC'!J12</f>
        <v>0</v>
      </c>
      <c r="H6" s="609"/>
    </row>
    <row r="7" spans="1:11">
      <c r="A7" s="617" t="str">
        <f>'13. NTT BC'!C20</f>
        <v>NTT SUMMARY - Risk Reward Proceeds</v>
      </c>
      <c r="B7" s="614">
        <f>'13. NTT BC'!E20</f>
        <v>696806.03329334839</v>
      </c>
      <c r="C7" s="614">
        <f>'13. NTT BC'!F20</f>
        <v>63812.970857142849</v>
      </c>
      <c r="D7" s="614">
        <f>'13. NTT BC'!G20</f>
        <v>303313.03521420009</v>
      </c>
      <c r="E7" s="614">
        <f>'13. NTT BC'!H20</f>
        <v>329680.02722200542</v>
      </c>
      <c r="F7" s="614">
        <f>'13. NTT BC'!I20</f>
        <v>0</v>
      </c>
      <c r="G7" s="614">
        <f>'13. NTT BC'!J20</f>
        <v>0</v>
      </c>
      <c r="H7" s="609"/>
    </row>
    <row r="8" spans="1:11">
      <c r="A8" s="618" t="s">
        <v>554</v>
      </c>
      <c r="B8" s="189">
        <f>-'15. Risk Reward Dashboard'!D15</f>
        <v>8.7402700710668149E-2</v>
      </c>
      <c r="C8" s="189">
        <f>-'15. Risk Reward Dashboard'!E15</f>
        <v>0.10303748730580897</v>
      </c>
      <c r="D8" s="189">
        <f>-'15. Risk Reward Dashboard'!F15</f>
        <v>8.2595164496048659E-2</v>
      </c>
      <c r="E8" s="189">
        <f>-'15. Risk Reward Dashboard'!G15</f>
        <v>8.0726346211352107E-2</v>
      </c>
      <c r="F8" s="189" t="e">
        <f>-'15. Risk Reward Dashboard'!H15</f>
        <v>#DIV/0!</v>
      </c>
      <c r="G8" s="189" t="e">
        <f>-'15. Risk Reward Dashboard'!I15</f>
        <v>#DIV/0!</v>
      </c>
      <c r="H8" s="609"/>
      <c r="K8" s="231"/>
    </row>
    <row r="9" spans="1:11">
      <c r="A9" s="621" t="s">
        <v>321</v>
      </c>
      <c r="B9" s="622">
        <f t="shared" ref="B9:G9" si="1">B10+B11+B12</f>
        <v>1455754.62</v>
      </c>
      <c r="C9" s="622">
        <f t="shared" si="1"/>
        <v>504133.5</v>
      </c>
      <c r="D9" s="622">
        <f t="shared" si="1"/>
        <v>477450</v>
      </c>
      <c r="E9" s="622">
        <f t="shared" si="1"/>
        <v>474171.12000000005</v>
      </c>
      <c r="F9" s="622">
        <f t="shared" si="1"/>
        <v>0</v>
      </c>
      <c r="G9" s="622">
        <f t="shared" si="1"/>
        <v>0</v>
      </c>
      <c r="H9" s="610"/>
    </row>
    <row r="10" spans="1:11">
      <c r="A10" s="619" t="str">
        <f>'13. NTT BC'!C34</f>
        <v>NTT SUMMARY - Capex</v>
      </c>
      <c r="B10" s="612">
        <f>'13. NTT BC'!E34</f>
        <v>5562</v>
      </c>
      <c r="C10" s="612">
        <f>'13. NTT BC'!F34</f>
        <v>5562</v>
      </c>
      <c r="D10" s="612">
        <f>'13. NTT BC'!G34</f>
        <v>0</v>
      </c>
      <c r="E10" s="612">
        <f>'13. NTT BC'!H34</f>
        <v>0</v>
      </c>
      <c r="F10" s="612">
        <f>'13. NTT BC'!I34</f>
        <v>0</v>
      </c>
      <c r="G10" s="612">
        <f>'13. NTT BC'!J34</f>
        <v>0</v>
      </c>
      <c r="H10" s="610"/>
    </row>
    <row r="11" spans="1:11">
      <c r="A11" s="619" t="str">
        <f>'13. NTT BC'!C42</f>
        <v>NTT SUMMARY - Deployment &amp; set-up</v>
      </c>
      <c r="B11" s="612">
        <f>'13. NTT BC'!E42</f>
        <v>119999.99999999997</v>
      </c>
      <c r="C11" s="612">
        <f>'13. NTT BC'!F42</f>
        <v>119999.99999999997</v>
      </c>
      <c r="D11" s="612">
        <f>'13. NTT BC'!G42</f>
        <v>0</v>
      </c>
      <c r="E11" s="612">
        <f>'13. NTT BC'!H42</f>
        <v>0</v>
      </c>
      <c r="F11" s="612">
        <f>'13. NTT BC'!I42</f>
        <v>0</v>
      </c>
      <c r="G11" s="612">
        <f>'13. NTT BC'!J42</f>
        <v>0</v>
      </c>
      <c r="H11" s="610"/>
    </row>
    <row r="12" spans="1:11">
      <c r="A12" s="620" t="str">
        <f>'13. NTT BC'!C50</f>
        <v>NTT SUMMARY - Opex</v>
      </c>
      <c r="B12" s="614">
        <f>'13. NTT BC'!E50</f>
        <v>1330192.6200000001</v>
      </c>
      <c r="C12" s="614">
        <f>'13. NTT BC'!F50</f>
        <v>378571.5</v>
      </c>
      <c r="D12" s="614">
        <f>'13. NTT BC'!G50</f>
        <v>477450</v>
      </c>
      <c r="E12" s="614">
        <f>'13. NTT BC'!H50</f>
        <v>474171.12000000005</v>
      </c>
      <c r="F12" s="614">
        <f>'13. NTT BC'!I50</f>
        <v>0</v>
      </c>
      <c r="G12" s="614">
        <f>'13. NTT BC'!J50</f>
        <v>0</v>
      </c>
      <c r="H12" s="611"/>
    </row>
    <row r="13" spans="1:11">
      <c r="A13" s="623" t="s">
        <v>430</v>
      </c>
      <c r="B13" s="624">
        <f t="shared" ref="B13:G13" si="2">(B6-B10-B11-B12)/B6</f>
        <v>0.55421934237337567</v>
      </c>
      <c r="C13" s="624">
        <f t="shared" si="2"/>
        <v>0.42595278753187438</v>
      </c>
      <c r="D13" s="624">
        <f t="shared" si="2"/>
        <v>0.59601324646096976</v>
      </c>
      <c r="E13" s="624">
        <f t="shared" si="2"/>
        <v>0.60668469023214244</v>
      </c>
      <c r="F13" s="624" t="e">
        <f t="shared" si="2"/>
        <v>#DIV/0!</v>
      </c>
      <c r="G13" s="624" t="e">
        <f t="shared" si="2"/>
        <v>#DIV/0!</v>
      </c>
    </row>
    <row r="14" spans="1:11">
      <c r="A14" s="625" t="s">
        <v>551</v>
      </c>
      <c r="B14" s="626">
        <f t="shared" ref="B14:G14" si="3">(B5-B10-B11-B12)/B5</f>
        <v>0.63261118549147799</v>
      </c>
      <c r="C14" s="626">
        <f t="shared" si="3"/>
        <v>0.46483898586256128</v>
      </c>
      <c r="D14" s="626">
        <f t="shared" si="3"/>
        <v>0.67851920830472434</v>
      </c>
      <c r="E14" s="626">
        <f t="shared" si="3"/>
        <v>0.69114505441868701</v>
      </c>
      <c r="F14" s="626" t="e">
        <f t="shared" si="3"/>
        <v>#DIV/0!</v>
      </c>
      <c r="G14" s="626" t="e">
        <f t="shared" si="3"/>
        <v>#DIV/0!</v>
      </c>
    </row>
    <row r="15" spans="1:11">
      <c r="A15" s="627" t="s">
        <v>555</v>
      </c>
      <c r="B15" s="612">
        <f>'13. NTT BC'!E58</f>
        <v>1809875.2252933481</v>
      </c>
      <c r="C15" s="612">
        <f>'13. NTT BC'!F58</f>
        <v>374075.62470329675</v>
      </c>
      <c r="D15" s="612">
        <f>'13. NTT BC'!G58</f>
        <v>704395.68136804597</v>
      </c>
      <c r="E15" s="612">
        <f>'13. NTT BC'!H58</f>
        <v>731403.91922200529</v>
      </c>
      <c r="F15" s="612">
        <f>'13. NTT BC'!I58</f>
        <v>0</v>
      </c>
      <c r="G15" s="612">
        <f>'13. NTT BC'!J58</f>
        <v>0</v>
      </c>
      <c r="H15" s="631"/>
      <c r="K15" s="231"/>
    </row>
    <row r="16" spans="1:11">
      <c r="A16" s="630" t="s">
        <v>556</v>
      </c>
      <c r="B16" s="612">
        <f>'13. NTT BC'!E59</f>
        <v>2506681.2585866959</v>
      </c>
      <c r="C16" s="612">
        <f>'13. NTT BC'!F59</f>
        <v>437888.59556043957</v>
      </c>
      <c r="D16" s="612">
        <f>'13. NTT BC'!G59</f>
        <v>1007708.7165822458</v>
      </c>
      <c r="E16" s="612">
        <f>'13. NTT BC'!H59</f>
        <v>1061083.9464440106</v>
      </c>
      <c r="F16" s="612">
        <f>'13. NTT BC'!I59</f>
        <v>0</v>
      </c>
      <c r="G16" s="612">
        <f>'13. NTT BC'!J59</f>
        <v>0</v>
      </c>
      <c r="H16" s="631"/>
      <c r="K16" s="231"/>
    </row>
    <row r="17" spans="1:11">
      <c r="A17" s="627" t="s">
        <v>316</v>
      </c>
      <c r="B17" s="628"/>
      <c r="C17" s="629">
        <f>'13. NTT BC'!F58</f>
        <v>374075.62470329675</v>
      </c>
      <c r="D17" s="629">
        <f>C17+'13. NTT BC'!G58</f>
        <v>1078471.3060713427</v>
      </c>
      <c r="E17" s="629">
        <f>D17+'13. NTT BC'!H58</f>
        <v>1809875.2252933481</v>
      </c>
      <c r="F17" s="629">
        <f>E17+'13. NTT BC'!I58</f>
        <v>1809875.2252933481</v>
      </c>
      <c r="G17" s="629">
        <f>F17+'13. NTT BC'!J58</f>
        <v>1809875.2252933481</v>
      </c>
      <c r="H17" s="609"/>
    </row>
    <row r="18" spans="1:11">
      <c r="A18" s="630" t="s">
        <v>317</v>
      </c>
      <c r="B18" s="613"/>
      <c r="C18" s="614">
        <f>'13. NTT BC'!F59</f>
        <v>437888.59556043957</v>
      </c>
      <c r="D18" s="614">
        <f>C18+'13. NTT BC'!G59</f>
        <v>1445597.3121426853</v>
      </c>
      <c r="E18" s="614">
        <f>D18+'13. NTT BC'!H59</f>
        <v>2506681.2585866959</v>
      </c>
      <c r="F18" s="614">
        <f>E18+'13. NTT BC'!I59</f>
        <v>2506681.2585866959</v>
      </c>
      <c r="G18" s="614">
        <f>F18+'13. NTT BC'!J59</f>
        <v>2506681.2585866959</v>
      </c>
      <c r="H18" s="609"/>
      <c r="K18" s="231"/>
    </row>
    <row r="19" spans="1:11">
      <c r="A19" s="187"/>
      <c r="B19" s="608"/>
      <c r="C19" s="609"/>
      <c r="D19" s="609"/>
      <c r="E19" s="609"/>
      <c r="F19" s="609"/>
      <c r="G19" s="609"/>
      <c r="H19" s="609"/>
      <c r="K19" s="231"/>
    </row>
    <row r="20" spans="1:11">
      <c r="K20" s="231"/>
    </row>
    <row r="21" spans="1:11" ht="26">
      <c r="A21" s="928" t="s">
        <v>319</v>
      </c>
      <c r="B21" s="933"/>
      <c r="C21" s="604"/>
      <c r="E21" s="609"/>
      <c r="F21" s="609"/>
      <c r="G21" s="609"/>
      <c r="H21" s="609"/>
      <c r="K21" s="231"/>
    </row>
    <row r="22" spans="1:11">
      <c r="A22" s="228" t="s">
        <v>540</v>
      </c>
      <c r="B22" s="227"/>
      <c r="C22" s="938"/>
      <c r="D22" s="609"/>
      <c r="E22" s="609"/>
      <c r="K22" s="231"/>
    </row>
    <row r="23" spans="1:11">
      <c r="A23" s="636" t="str">
        <f>A13</f>
        <v>Operating margin (Excl. Risk Reward)</v>
      </c>
      <c r="B23" s="934">
        <f>B13</f>
        <v>0.55421934237337567</v>
      </c>
      <c r="C23" s="929" t="str">
        <f>IF(B13&gt;'12. Deal Criteria'!$C$20,"Above Target",IF(B13&lt;'12. Deal Criteria'!$C$18,"Below acceptance","Question Mark"))</f>
        <v>Above Target</v>
      </c>
      <c r="D23" s="939" t="s">
        <v>561</v>
      </c>
      <c r="E23" s="940">
        <f>'12. Deal Criteria'!C20</f>
        <v>0.3</v>
      </c>
      <c r="H23" s="609"/>
      <c r="K23" s="231"/>
    </row>
    <row r="24" spans="1:11">
      <c r="A24" s="636" t="str">
        <f>A14</f>
        <v>Operating m argin (Incl. Risk Reward)</v>
      </c>
      <c r="B24" s="641">
        <f>B14</f>
        <v>0.63261118549147799</v>
      </c>
      <c r="C24" s="930" t="str">
        <f>IF(B14&gt;'12. Deal Criteria'!$D$20,"Above Target",IF(B14&lt;'12. Deal Criteria'!$D$18,"Below acceptance","Question Mark"))</f>
        <v>Above Target</v>
      </c>
      <c r="D24" s="939" t="s">
        <v>561</v>
      </c>
      <c r="E24" s="940">
        <f>'12. Deal Criteria'!D20</f>
        <v>0.3</v>
      </c>
      <c r="H24" s="609"/>
      <c r="K24" s="231"/>
    </row>
    <row r="25" spans="1:11">
      <c r="A25" s="228" t="s">
        <v>290</v>
      </c>
      <c r="B25" s="227"/>
      <c r="C25" s="228"/>
      <c r="D25" s="946"/>
      <c r="E25" s="642"/>
      <c r="K25" s="231"/>
    </row>
    <row r="26" spans="1:11">
      <c r="A26" s="637" t="s">
        <v>549</v>
      </c>
      <c r="B26" s="635">
        <f>(NPV('12. Deal Criteria'!$B$6,C15:G15)-NPV('12. Deal Criteria'!$B$6,'15. Risk Reward Dashboard'!E11:I11))/NPV('12. Deal Criteria'!$B$6,SUM(C$10:G$11))-1</f>
        <v>14.769596461201017</v>
      </c>
      <c r="C26" s="931" t="str">
        <f>IF(B26&gt;'12. Deal Criteria'!$C$36,"Above Target",IF(B26&lt;'12. Deal Criteria'!$C$34,"Below acceptance","Question Mark"))</f>
        <v>Above Target</v>
      </c>
      <c r="D26" s="939" t="s">
        <v>561</v>
      </c>
      <c r="E26" s="940">
        <f>'12. Deal Criteria'!C34</f>
        <v>1</v>
      </c>
      <c r="H26" s="609"/>
      <c r="K26" s="231"/>
    </row>
    <row r="27" spans="1:11">
      <c r="A27" s="638" t="s">
        <v>550</v>
      </c>
      <c r="B27" s="641">
        <f>(NPV('12. Deal Criteria'!$B$6,C16:G16)-NPV('12. Deal Criteria'!B6,'15. Risk Reward Dashboard'!E11:I11))/NPV('12. Deal Criteria'!$B$6,SUM(C$10:G$11))-1</f>
        <v>19.959956851710974</v>
      </c>
      <c r="C27" s="932" t="str">
        <f>IF(B27&gt;'12. Deal Criteria'!$D$36,"Above Target",IF(B27&lt;'12. Deal Criteria'!$D$34,"Below acceptance","Question Mark"))</f>
        <v>Above Target</v>
      </c>
      <c r="D27" s="939" t="s">
        <v>561</v>
      </c>
      <c r="E27" s="940">
        <f>'12. Deal Criteria'!D34</f>
        <v>1</v>
      </c>
      <c r="H27" s="609"/>
      <c r="K27" s="231"/>
    </row>
    <row r="28" spans="1:11">
      <c r="A28" s="228" t="s">
        <v>367</v>
      </c>
      <c r="B28" s="227"/>
      <c r="C28" s="228"/>
      <c r="D28" s="946"/>
      <c r="E28" s="642"/>
      <c r="K28" s="231"/>
    </row>
    <row r="29" spans="1:11">
      <c r="A29" s="632" t="s">
        <v>557</v>
      </c>
      <c r="B29" s="643">
        <f>IF(C17&gt;0,1,IF(D17&gt;0,2,IF(E17&gt;0,3,IF(F17&gt;0,4,IF(G17&gt;0,5,"No Payback")))))</f>
        <v>1</v>
      </c>
      <c r="C29" s="931" t="str">
        <f>IF(B29='12. Deal Criteria'!C$28,"Above Target",IF(B29&gt;'12. Deal Criteria'!C$26,"Below acceptance","Question Mark"))</f>
        <v>Above Target</v>
      </c>
      <c r="D29" s="939" t="s">
        <v>563</v>
      </c>
      <c r="E29" s="941">
        <f>'12. Deal Criteria'!C28</f>
        <v>1</v>
      </c>
      <c r="H29" s="609"/>
      <c r="K29" s="231"/>
    </row>
    <row r="30" spans="1:11">
      <c r="A30" s="633" t="s">
        <v>558</v>
      </c>
      <c r="B30" s="644">
        <f>IF(C18&gt;0,1,IF(D18&gt;0,2,IF(E18&gt;0,3,IF(F18&gt;0,4,IF(G18&gt;0,5,"No Payback")))))</f>
        <v>1</v>
      </c>
      <c r="C30" s="932" t="str">
        <f>IF(B30='12. Deal Criteria'!D$28,"Above Target",IF(B30&gt;'12. Deal Criteria'!D$26,"Below acceptance","Question Mark"))</f>
        <v>Above Target</v>
      </c>
      <c r="D30" s="939" t="s">
        <v>563</v>
      </c>
      <c r="E30" s="941">
        <f>'12. Deal Criteria'!D28</f>
        <v>1</v>
      </c>
      <c r="H30" s="609"/>
      <c r="K30" s="231"/>
    </row>
    <row r="31" spans="1:11">
      <c r="A31" s="228" t="s">
        <v>294</v>
      </c>
      <c r="B31" s="227"/>
      <c r="C31" s="228"/>
      <c r="D31" s="946"/>
      <c r="E31" s="642"/>
      <c r="K31" s="231"/>
    </row>
    <row r="32" spans="1:11">
      <c r="A32" s="637" t="s">
        <v>552</v>
      </c>
      <c r="B32" s="935">
        <f>NPV('12. Deal Criteria'!B$6,'13. NTT BC'!F58:J58)</f>
        <v>1626984.3523540334</v>
      </c>
      <c r="C32" s="931" t="str">
        <f>IF(B32&gt;'12. Deal Criteria'!$C$45,"Above Target",IF(B32&lt;'12. Deal Criteria'!$C$43,"Below acceptance","Question Mark"))</f>
        <v>Above Target</v>
      </c>
      <c r="D32" s="939" t="s">
        <v>561</v>
      </c>
      <c r="E32" s="942">
        <f>'12. Deal Criteria'!C45</f>
        <v>20000</v>
      </c>
      <c r="H32" s="220"/>
      <c r="K32" s="231"/>
    </row>
    <row r="33" spans="1:11">
      <c r="A33" s="638" t="s">
        <v>553</v>
      </c>
      <c r="B33" s="936">
        <f>NPV('12. Deal Criteria'!B$6,'13. NTT BC'!F59:J59)</f>
        <v>2247662.4774523294</v>
      </c>
      <c r="C33" s="932" t="str">
        <f>IF(B33&gt;'12. Deal Criteria'!$D$45,"Above Target",IF(B33&lt;'12. Deal Criteria'!$D$43,"Below Acceptance","Question Mark"))</f>
        <v>Above Target</v>
      </c>
      <c r="D33" s="939" t="s">
        <v>561</v>
      </c>
      <c r="E33" s="942">
        <f>'12. Deal Criteria'!D45</f>
        <v>125561.99999999997</v>
      </c>
    </row>
    <row r="34" spans="1:11">
      <c r="A34" s="228" t="s">
        <v>365</v>
      </c>
      <c r="B34" s="227"/>
      <c r="C34" s="228"/>
      <c r="D34" s="946"/>
      <c r="E34" s="642"/>
      <c r="K34" s="231"/>
    </row>
    <row r="35" spans="1:11">
      <c r="A35" s="185" t="s">
        <v>559</v>
      </c>
      <c r="B35" s="937">
        <f>B32*E35/(1+'12. Deal Criteria'!B$6)^3+B32</f>
        <v>2329709.4802469318</v>
      </c>
      <c r="C35" s="932" t="str">
        <f>IF(B35&gt;'12. Deal Criteria'!$C$45,"Above Target",IF(B35&lt;'12. Deal Criteria'!$C$43,"Below acceptance","Question Mark"))</f>
        <v>Above Target</v>
      </c>
      <c r="D35" s="1094" t="s">
        <v>364</v>
      </c>
      <c r="E35" s="1096">
        <f>'12. Deal Criteria'!B10</f>
        <v>0.5</v>
      </c>
    </row>
    <row r="36" spans="1:11">
      <c r="A36" s="186" t="s">
        <v>560</v>
      </c>
      <c r="B36" s="149">
        <f>B33*E35/(1+'12. Deal Criteria'!B$6)^3+B33</f>
        <v>3218470.1558681931</v>
      </c>
      <c r="C36" s="932" t="str">
        <f>IF(B36&gt;'12. Deal Criteria'!$D$45,"Above Target",IF(B36&lt;'12. Deal Criteria'!$D$43,"Below acceptance","Question Mark"))</f>
        <v>Above Target</v>
      </c>
      <c r="D36" s="1095"/>
      <c r="E36" s="1097"/>
    </row>
    <row r="37" spans="1:11">
      <c r="A37" s="645"/>
      <c r="B37" s="634"/>
      <c r="C37" s="631"/>
      <c r="D37" s="640"/>
      <c r="E37" s="639"/>
      <c r="F37" s="188"/>
      <c r="G37" s="220"/>
      <c r="K37" s="231"/>
    </row>
    <row r="39" spans="1:11" ht="26">
      <c r="A39" s="928" t="s">
        <v>658</v>
      </c>
    </row>
    <row r="41" spans="1:11">
      <c r="A41" s="944"/>
      <c r="B41" s="944" t="s">
        <v>677</v>
      </c>
      <c r="C41" s="944" t="s">
        <v>678</v>
      </c>
      <c r="D41" s="646" t="s">
        <v>676</v>
      </c>
    </row>
    <row r="42" spans="1:11">
      <c r="A42" s="945" t="s">
        <v>540</v>
      </c>
      <c r="B42" s="943" cm="1">
        <f t="array" ref="B42">_xlfn.SWITCH(C23,"Above Target",3,"Below acceptance",1,2)</f>
        <v>3</v>
      </c>
      <c r="C42" s="943" cm="1">
        <f t="array" ref="C42">_xlfn.SWITCH(C24,"Above Target",3,"Below acceptance",1,2)</f>
        <v>3</v>
      </c>
      <c r="D42" s="646">
        <v>1</v>
      </c>
    </row>
    <row r="43" spans="1:11">
      <c r="A43" s="945" t="s">
        <v>290</v>
      </c>
      <c r="B43" s="943" cm="1">
        <f t="array" ref="B43">_xlfn.SWITCH(C26,"Above Target",3,"Below acceptance",1,2)</f>
        <v>3</v>
      </c>
      <c r="C43" s="943" cm="1">
        <f t="array" ref="C43">_xlfn.SWITCH(C27,"Above Target",3,"Below acceptance",1,2)</f>
        <v>3</v>
      </c>
      <c r="D43" s="646">
        <v>1</v>
      </c>
    </row>
    <row r="44" spans="1:11">
      <c r="A44" s="945" t="s">
        <v>367</v>
      </c>
      <c r="B44" s="943" cm="1">
        <f t="array" ref="B44">_xlfn.SWITCH(C29,"Above Target",3,"Below acceptance",1,2)</f>
        <v>3</v>
      </c>
      <c r="C44" s="943" cm="1">
        <f t="array" ref="C44">_xlfn.SWITCH(C30,"Above Target",3,"Below acceptance",1,2)</f>
        <v>3</v>
      </c>
      <c r="D44" s="646">
        <v>1</v>
      </c>
    </row>
    <row r="45" spans="1:11">
      <c r="A45" s="945" t="s">
        <v>294</v>
      </c>
      <c r="B45" s="943" cm="1">
        <f t="array" ref="B45">_xlfn.SWITCH(C32,"Above Target",3,"Below acceptance",1,2)</f>
        <v>3</v>
      </c>
      <c r="C45" s="943" cm="1">
        <f t="array" ref="C45">_xlfn.SWITCH(C33,"Above Target",3,"Below acceptance",1,2)</f>
        <v>3</v>
      </c>
      <c r="D45" s="646">
        <v>1</v>
      </c>
    </row>
    <row r="46" spans="1:11">
      <c r="A46" s="945" t="s">
        <v>675</v>
      </c>
      <c r="B46" s="943" cm="1">
        <f t="array" ref="B46">_xlfn.SWITCH(C35,"Above Target",3,"Below acceptance",1,2)</f>
        <v>3</v>
      </c>
      <c r="C46" s="943" cm="1">
        <f t="array" ref="C46">_xlfn.SWITCH(C36,"Above Target",3,"Below acceptance",1,2)</f>
        <v>3</v>
      </c>
      <c r="D46" s="646">
        <v>1</v>
      </c>
    </row>
    <row r="52" spans="11:11">
      <c r="K52" s="231"/>
    </row>
  </sheetData>
  <mergeCells count="3">
    <mergeCell ref="F1:G1"/>
    <mergeCell ref="D35:D36"/>
    <mergeCell ref="E35:E36"/>
  </mergeCells>
  <conditionalFormatting sqref="C32 H15:H16 C24">
    <cfRule type="containsText" dxfId="20" priority="31" operator="containsText" text="Question Mark">
      <formula>NOT(ISERROR(SEARCH("Question Mark",C15)))</formula>
    </cfRule>
    <cfRule type="containsText" dxfId="19" priority="32" operator="containsText" text="Below acceptance">
      <formula>NOT(ISERROR(SEARCH("Below acceptance",C15)))</formula>
    </cfRule>
    <cfRule type="containsText" dxfId="18" priority="33" operator="containsText" text="ABove Target">
      <formula>NOT(ISERROR(SEARCH("ABove Target",C15)))</formula>
    </cfRule>
  </conditionalFormatting>
  <conditionalFormatting sqref="C33">
    <cfRule type="containsText" dxfId="17" priority="28" operator="containsText" text="Question Mark">
      <formula>NOT(ISERROR(SEARCH("Question Mark",C33)))</formula>
    </cfRule>
    <cfRule type="containsText" dxfId="16" priority="29" operator="containsText" text="Below acceptance">
      <formula>NOT(ISERROR(SEARCH("Below acceptance",C33)))</formula>
    </cfRule>
    <cfRule type="containsText" dxfId="15" priority="30" operator="containsText" text="ABove Target">
      <formula>NOT(ISERROR(SEARCH("ABove Target",C33)))</formula>
    </cfRule>
  </conditionalFormatting>
  <conditionalFormatting sqref="C26">
    <cfRule type="containsText" dxfId="14" priority="25" operator="containsText" text="Question Mark">
      <formula>NOT(ISERROR(SEARCH("Question Mark",C26)))</formula>
    </cfRule>
    <cfRule type="containsText" dxfId="13" priority="26" operator="containsText" text="Below acceptance">
      <formula>NOT(ISERROR(SEARCH("Below acceptance",C26)))</formula>
    </cfRule>
    <cfRule type="containsText" dxfId="12" priority="27" operator="containsText" text="ABove Target">
      <formula>NOT(ISERROR(SEARCH("ABove Target",C26)))</formula>
    </cfRule>
  </conditionalFormatting>
  <conditionalFormatting sqref="C27">
    <cfRule type="containsText" dxfId="11" priority="22" operator="containsText" text="Question Mark">
      <formula>NOT(ISERROR(SEARCH("Question Mark",C27)))</formula>
    </cfRule>
    <cfRule type="containsText" dxfId="10" priority="23" operator="containsText" text="Below acceptance">
      <formula>NOT(ISERROR(SEARCH("Below acceptance",C27)))</formula>
    </cfRule>
    <cfRule type="containsText" dxfId="9" priority="24" operator="containsText" text="ABove Target">
      <formula>NOT(ISERROR(SEARCH("ABove Target",C27)))</formula>
    </cfRule>
  </conditionalFormatting>
  <conditionalFormatting sqref="C23">
    <cfRule type="containsText" dxfId="8" priority="19" operator="containsText" text="Question Mark">
      <formula>NOT(ISERROR(SEARCH("Question Mark",C23)))</formula>
    </cfRule>
    <cfRule type="containsText" dxfId="7" priority="20" operator="containsText" text="Below acceptance">
      <formula>NOT(ISERROR(SEARCH("Below acceptance",C23)))</formula>
    </cfRule>
    <cfRule type="containsText" dxfId="6" priority="21" operator="containsText" text="ABove Target">
      <formula>NOT(ISERROR(SEARCH("ABove Target",C23)))</formula>
    </cfRule>
  </conditionalFormatting>
  <conditionalFormatting sqref="C35:C37">
    <cfRule type="containsText" dxfId="5" priority="13" operator="containsText" text="Question Mark">
      <formula>NOT(ISERROR(SEARCH("Question Mark",C35)))</formula>
    </cfRule>
    <cfRule type="containsText" dxfId="4" priority="14" operator="containsText" text="Below acceptance">
      <formula>NOT(ISERROR(SEARCH("Below acceptance",C35)))</formula>
    </cfRule>
    <cfRule type="containsText" dxfId="3" priority="15" operator="containsText" text="ABove Target">
      <formula>NOT(ISERROR(SEARCH("ABove Target",C35)))</formula>
    </cfRule>
  </conditionalFormatting>
  <conditionalFormatting sqref="C29:C30">
    <cfRule type="containsText" dxfId="2" priority="4" operator="containsText" text="Question Mark">
      <formula>NOT(ISERROR(SEARCH("Question Mark",C29)))</formula>
    </cfRule>
    <cfRule type="containsText" dxfId="1" priority="5" operator="containsText" text="Below acceptance">
      <formula>NOT(ISERROR(SEARCH("Below acceptance",C29)))</formula>
    </cfRule>
    <cfRule type="containsText" dxfId="0" priority="6" operator="containsText" text="ABove Target">
      <formula>NOT(ISERROR(SEARCH("ABove Target",C29)))</formula>
    </cfRule>
  </conditionalFormatting>
  <conditionalFormatting sqref="B42:C46">
    <cfRule type="colorScale" priority="1">
      <colorScale>
        <cfvo type="num" val="1"/>
        <cfvo type="num" val="2"/>
        <cfvo type="num" val="3"/>
        <color rgb="FFFF0000"/>
        <color rgb="FFFFC000"/>
        <color rgb="FF92D050"/>
      </colorScale>
    </cfRule>
  </conditionalFormatting>
  <pageMargins left="0.7" right="0.7" top="0.75" bottom="0.75" header="0.3" footer="0.3"/>
  <pageSetup paperSize="9" scale="32" orientation="landscape" horizontalDpi="0" verticalDpi="0"/>
  <headerFooter>
    <oddHeader>&amp;F</oddHeader>
    <oddFooter>&amp;L&amp;A&amp;C&amp;B Confidentiel&amp;B&amp;RPage &amp;P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8C04-C1BB-E942-9139-9F68944C3E82}">
  <sheetPr>
    <tabColor rgb="FF92D050"/>
    <pageSetUpPr fitToPage="1"/>
  </sheetPr>
  <dimension ref="A1:J28"/>
  <sheetViews>
    <sheetView showGridLines="0" zoomScale="80" zoomScaleNormal="80" workbookViewId="0">
      <selection activeCell="I23" sqref="I23"/>
    </sheetView>
  </sheetViews>
  <sheetFormatPr baseColWidth="10" defaultColWidth="11.5" defaultRowHeight="15"/>
  <cols>
    <col min="1" max="1" width="42.5" bestFit="1" customWidth="1"/>
    <col min="2" max="2" width="13.1640625" bestFit="1" customWidth="1"/>
    <col min="8" max="8" width="7" customWidth="1"/>
    <col min="9" max="9" width="35" bestFit="1" customWidth="1"/>
    <col min="10" max="10" width="20" customWidth="1"/>
  </cols>
  <sheetData>
    <row r="1" spans="1:8" ht="21">
      <c r="F1" s="1098" t="s">
        <v>320</v>
      </c>
      <c r="G1" s="1098"/>
      <c r="H1" s="1098"/>
    </row>
    <row r="3" spans="1:8" ht="21">
      <c r="A3" s="184"/>
      <c r="B3" s="143" t="s">
        <v>283</v>
      </c>
      <c r="C3" s="143" t="s">
        <v>278</v>
      </c>
      <c r="D3" s="138" t="s">
        <v>279</v>
      </c>
      <c r="E3" s="138" t="s">
        <v>280</v>
      </c>
      <c r="F3" s="138" t="s">
        <v>281</v>
      </c>
      <c r="G3" s="138" t="s">
        <v>282</v>
      </c>
    </row>
    <row r="4" spans="1:8">
      <c r="A4" s="192" t="s">
        <v>321</v>
      </c>
      <c r="B4" s="193">
        <f t="shared" ref="B4:G4" si="0">B5+B6+B7+B8</f>
        <v>1445432.835817466</v>
      </c>
      <c r="C4" s="193">
        <f t="shared" si="0"/>
        <v>376412.86479120882</v>
      </c>
      <c r="D4" s="193">
        <f t="shared" si="0"/>
        <v>596059.14735147706</v>
      </c>
      <c r="E4" s="193">
        <f t="shared" si="0"/>
        <v>640183.13136708783</v>
      </c>
      <c r="F4" s="193">
        <f t="shared" si="0"/>
        <v>73433.076923076922</v>
      </c>
      <c r="G4" s="193">
        <f t="shared" si="0"/>
        <v>73433.076923076922</v>
      </c>
    </row>
    <row r="5" spans="1:8">
      <c r="A5" s="390" t="str">
        <f>'14. Cust BC'!C12</f>
        <v>Customer Summary - Capex</v>
      </c>
      <c r="B5" s="395">
        <f>'14. Cust BC'!E12</f>
        <v>199.99999999999997</v>
      </c>
      <c r="C5" s="391">
        <f>'14. Cust BC'!F12</f>
        <v>199.99999999999997</v>
      </c>
      <c r="D5" s="391">
        <f>'14. Cust BC'!G12</f>
        <v>0</v>
      </c>
      <c r="E5" s="391">
        <f>'14. Cust BC'!H12</f>
        <v>0</v>
      </c>
      <c r="F5" s="391">
        <f>'14. Cust BC'!I12</f>
        <v>0</v>
      </c>
      <c r="G5" s="391">
        <f>'14. Cust BC'!J12</f>
        <v>0</v>
      </c>
    </row>
    <row r="6" spans="1:8">
      <c r="A6" s="392" t="str">
        <f>'14. Cust BC'!C20</f>
        <v>Customer Summary - Deployment &amp; set-up cost</v>
      </c>
      <c r="B6" s="396">
        <f>'14. Cust BC'!E20</f>
        <v>184153.84615384619</v>
      </c>
      <c r="C6" s="391">
        <f>'14. Cust BC'!F20</f>
        <v>184153.84615384619</v>
      </c>
      <c r="D6" s="391">
        <f>'14. Cust BC'!G20</f>
        <v>0</v>
      </c>
      <c r="E6" s="391">
        <f>'14. Cust BC'!H20</f>
        <v>0</v>
      </c>
      <c r="F6" s="391">
        <f>'14. Cust BC'!I20</f>
        <v>0</v>
      </c>
      <c r="G6" s="391">
        <f>'14. Cust BC'!J20</f>
        <v>0</v>
      </c>
    </row>
    <row r="7" spans="1:8">
      <c r="A7" s="392" t="str">
        <f>'14. Cust BC'!C28</f>
        <v>Customer Summary - Opex</v>
      </c>
      <c r="B7" s="396">
        <f>'14. Cust BC'!R28</f>
        <v>53076.923076923071</v>
      </c>
      <c r="C7" s="391">
        <f>'14. Cust BC'!S28</f>
        <v>73433.076923076922</v>
      </c>
      <c r="D7" s="391">
        <f>'14. Cust BC'!T28</f>
        <v>73433.076923076922</v>
      </c>
      <c r="E7" s="391">
        <f>'14. Cust BC'!U28</f>
        <v>73433.076923076922</v>
      </c>
      <c r="F7" s="391">
        <f>'14. Cust BC'!V28</f>
        <v>73433.076923076922</v>
      </c>
      <c r="G7" s="391">
        <f>'14. Cust BC'!W28</f>
        <v>73433.076923076922</v>
      </c>
    </row>
    <row r="8" spans="1:8">
      <c r="A8" s="393" t="str">
        <f>'14. Cust BC'!C36</f>
        <v>Customer Summary - Risk Reward Contribution</v>
      </c>
      <c r="B8" s="397">
        <f>'14. Cust BC'!E36</f>
        <v>1208002.0665866968</v>
      </c>
      <c r="C8" s="394">
        <f>'14. Cust BC'!F36</f>
        <v>118625.9417142857</v>
      </c>
      <c r="D8" s="394">
        <f>'14. Cust BC'!G36</f>
        <v>522626.07042840013</v>
      </c>
      <c r="E8" s="394">
        <f>'14. Cust BC'!H36</f>
        <v>566750.05444401095</v>
      </c>
      <c r="F8" s="394">
        <f>'14. Cust BC'!I36</f>
        <v>0</v>
      </c>
      <c r="G8" s="394">
        <f>'14. Cust BC'!J36</f>
        <v>0</v>
      </c>
    </row>
    <row r="9" spans="1:8" s="156" customFormat="1">
      <c r="A9" s="192" t="s">
        <v>322</v>
      </c>
      <c r="B9" s="193">
        <f t="shared" ref="B9:G9" si="1">B10+B11+B12</f>
        <v>9918884.4579334836</v>
      </c>
      <c r="C9" s="193">
        <f t="shared" si="1"/>
        <v>1335901.7085714284</v>
      </c>
      <c r="D9" s="193">
        <f t="shared" si="1"/>
        <v>4132160.8521420001</v>
      </c>
      <c r="E9" s="193">
        <f t="shared" si="1"/>
        <v>4450821.8972200546</v>
      </c>
      <c r="F9" s="193">
        <f t="shared" si="1"/>
        <v>0</v>
      </c>
      <c r="G9" s="193">
        <f t="shared" si="1"/>
        <v>0</v>
      </c>
    </row>
    <row r="10" spans="1:8">
      <c r="A10" s="388" t="str">
        <f>'14. Cust BC'!C48</f>
        <v>Customer Summary - UC Revenues</v>
      </c>
      <c r="B10" s="398">
        <f>'14. Cust BC'!E48</f>
        <v>5435721.4285714291</v>
      </c>
      <c r="C10" s="191">
        <f>'14. Cust BC'!F48</f>
        <v>263571.42857142852</v>
      </c>
      <c r="D10" s="191">
        <f>'14. Cust BC'!G48</f>
        <v>2460000</v>
      </c>
      <c r="E10" s="191">
        <f>'14. Cust BC'!H48</f>
        <v>2712150</v>
      </c>
      <c r="F10" s="191">
        <f>'14. Cust BC'!I48</f>
        <v>0</v>
      </c>
      <c r="G10" s="191">
        <f>'14. Cust BC'!J48</f>
        <v>0</v>
      </c>
    </row>
    <row r="11" spans="1:8">
      <c r="A11" s="388" t="str">
        <f>'14. Cust BC'!C54</f>
        <v>Customer Summary - Cash Releasing Benefits</v>
      </c>
      <c r="B11" s="398">
        <f>'14. Cust BC'!E54</f>
        <v>1532338.9043620541</v>
      </c>
      <c r="C11" s="191">
        <f>'14. Cust BC'!F54</f>
        <v>374558.28</v>
      </c>
      <c r="D11" s="191">
        <f>'14. Cust BC'!G54</f>
        <v>573130.35214200011</v>
      </c>
      <c r="E11" s="191">
        <f>'14. Cust BC'!H54</f>
        <v>584650.27222005406</v>
      </c>
      <c r="F11" s="191">
        <f>'14. Cust BC'!I54</f>
        <v>0</v>
      </c>
      <c r="G11" s="191">
        <f>'14. Cust BC'!J54</f>
        <v>0</v>
      </c>
    </row>
    <row r="12" spans="1:8">
      <c r="A12" s="197" t="str">
        <f>'14. Cust BC'!C60</f>
        <v>Customer Summary - Wider Cash Benefits</v>
      </c>
      <c r="B12" s="399">
        <f>'14. Cust BC'!E60</f>
        <v>2950824.125</v>
      </c>
      <c r="C12" s="196">
        <f>'14. Cust BC'!F60</f>
        <v>697772</v>
      </c>
      <c r="D12" s="196">
        <f>'14. Cust BC'!G60</f>
        <v>1099030.5</v>
      </c>
      <c r="E12" s="196">
        <f>'14. Cust BC'!H60</f>
        <v>1154021.625</v>
      </c>
      <c r="F12" s="196">
        <f>'14. Cust BC'!I60</f>
        <v>0</v>
      </c>
      <c r="G12" s="196">
        <f>'14. Cust BC'!J60</f>
        <v>0</v>
      </c>
    </row>
    <row r="13" spans="1:8" s="156" customFormat="1">
      <c r="A13" s="198" t="s">
        <v>323</v>
      </c>
      <c r="B13" s="193"/>
      <c r="C13" s="193"/>
      <c r="D13" s="193"/>
      <c r="E13" s="193"/>
      <c r="F13" s="193"/>
      <c r="G13" s="193"/>
    </row>
    <row r="14" spans="1:8">
      <c r="A14" s="388" t="str">
        <f>'14. Cust BC'!C66</f>
        <v>Customer Summary - Net Financial Cash</v>
      </c>
      <c r="B14" s="190">
        <f>'14. Cust BC'!E66</f>
        <v>3191034.4543467863</v>
      </c>
      <c r="C14" s="191">
        <f>'14. Cust BC'!F66</f>
        <v>-295092.38698901102</v>
      </c>
      <c r="D14" s="191">
        <f>'14. Cust BC'!G66</f>
        <v>1631971.6355597542</v>
      </c>
      <c r="E14" s="191">
        <f>'14. Cust BC'!H66</f>
        <v>1854155.205776043</v>
      </c>
      <c r="F14" s="191">
        <f>'14. Cust BC'!I66</f>
        <v>0</v>
      </c>
      <c r="G14" s="191">
        <f>'14. Cust BC'!J66</f>
        <v>0</v>
      </c>
    </row>
    <row r="15" spans="1:8">
      <c r="A15" s="389" t="str">
        <f>'14. Cust BC'!C67</f>
        <v>Customer Summary - Net Societal Cash</v>
      </c>
      <c r="B15" s="195">
        <f>'14. Cust BC'!E67</f>
        <v>6141858.5793467872</v>
      </c>
      <c r="C15" s="196">
        <f>'14. Cust BC'!F67</f>
        <v>402679.61301098898</v>
      </c>
      <c r="D15" s="196">
        <f>'14. Cust BC'!G67</f>
        <v>2731002.135559754</v>
      </c>
      <c r="E15" s="196">
        <f>'14. Cust BC'!H67</f>
        <v>3008176.8307760437</v>
      </c>
      <c r="F15" s="196">
        <f>'14. Cust BC'!I67</f>
        <v>0</v>
      </c>
      <c r="G15" s="196">
        <f>'14. Cust BC'!J67</f>
        <v>0</v>
      </c>
    </row>
    <row r="16" spans="1:8">
      <c r="A16" s="184" t="s">
        <v>432</v>
      </c>
      <c r="B16" s="184"/>
      <c r="C16" s="221">
        <f>C14</f>
        <v>-295092.38698901102</v>
      </c>
      <c r="D16" s="221">
        <f>C16+D14</f>
        <v>1336879.2485707432</v>
      </c>
      <c r="E16" s="221">
        <f t="shared" ref="E16:G17" si="2">D16+E14</f>
        <v>3191034.4543467863</v>
      </c>
      <c r="F16" s="221">
        <f t="shared" si="2"/>
        <v>3191034.4543467863</v>
      </c>
      <c r="G16" s="221">
        <f t="shared" si="2"/>
        <v>3191034.4543467863</v>
      </c>
    </row>
    <row r="17" spans="1:10">
      <c r="A17" s="184" t="s">
        <v>433</v>
      </c>
      <c r="B17" s="184"/>
      <c r="C17" s="221">
        <f>C15</f>
        <v>402679.61301098898</v>
      </c>
      <c r="D17" s="221">
        <f>C17+D15</f>
        <v>3133681.748570743</v>
      </c>
      <c r="E17" s="221">
        <f t="shared" si="2"/>
        <v>6141858.5793467872</v>
      </c>
      <c r="F17" s="221">
        <f t="shared" si="2"/>
        <v>6141858.5793467872</v>
      </c>
      <c r="G17" s="221">
        <f t="shared" si="2"/>
        <v>6141858.5793467872</v>
      </c>
    </row>
    <row r="18" spans="1:10" ht="21">
      <c r="I18" s="1099" t="s">
        <v>319</v>
      </c>
      <c r="J18" s="1100"/>
    </row>
    <row r="20" spans="1:10" ht="16">
      <c r="I20" s="153" t="s">
        <v>284</v>
      </c>
      <c r="J20" s="136"/>
    </row>
    <row r="21" spans="1:10">
      <c r="I21" s="174" t="s">
        <v>294</v>
      </c>
      <c r="J21" s="148">
        <f>NPV('12. Deal Criteria'!$B$6,C14:G14)</f>
        <v>2800894.9931613435</v>
      </c>
    </row>
    <row r="22" spans="1:10">
      <c r="I22" s="174" t="s">
        <v>314</v>
      </c>
      <c r="J22" s="148">
        <f>NPV('12. Deal Criteria'!$B$6,C15:G15)</f>
        <v>5459180.085483986</v>
      </c>
    </row>
    <row r="23" spans="1:10" ht="16">
      <c r="I23" s="153" t="s">
        <v>295</v>
      </c>
      <c r="J23" s="136"/>
    </row>
    <row r="24" spans="1:10">
      <c r="I24" s="174" t="s">
        <v>290</v>
      </c>
      <c r="J24" s="148"/>
    </row>
    <row r="25" spans="1:10">
      <c r="I25" s="175" t="s">
        <v>315</v>
      </c>
      <c r="J25" s="149"/>
    </row>
    <row r="26" spans="1:10" ht="16">
      <c r="I26" s="153" t="s">
        <v>367</v>
      </c>
      <c r="J26" s="136"/>
    </row>
    <row r="27" spans="1:10">
      <c r="I27" s="174" t="s">
        <v>368</v>
      </c>
      <c r="J27" s="148" t="str">
        <f>IF(C16&gt;0,"Year 1",IF(D16&gt;0,"Year 2",IF(E16&gt;0,"Year 3",IF(F16&gt;0,"Year 4",IF(G16&gt;0,"Year 5","No Payback")))))</f>
        <v>Year 2</v>
      </c>
    </row>
    <row r="28" spans="1:10">
      <c r="I28" s="175" t="s">
        <v>369</v>
      </c>
      <c r="J28" s="149" t="str">
        <f>IF(C17&gt;0,"Year 1",IF(D17&gt;0,"Year 2",IF(E17&gt;0,"Year 3",IF(F17&gt;0,"Year 4",IF(G17&gt;0,"Year 5","No Payback")))))</f>
        <v>Year 1</v>
      </c>
    </row>
  </sheetData>
  <mergeCells count="2">
    <mergeCell ref="F1:H1"/>
    <mergeCell ref="I18:J18"/>
  </mergeCells>
  <pageMargins left="0.7" right="0.7" top="0.75" bottom="0.75" header="0.3" footer="0.3"/>
  <pageSetup paperSize="9" scale="66" orientation="landscape" horizontalDpi="0" verticalDpi="0"/>
  <headerFooter>
    <oddHeader>&amp;F</oddHeader>
    <oddFooter>&amp;L&amp;A&amp;C&amp;B Confidentiel&amp;B&amp;RPage &amp;P</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13</vt:i4>
      </vt:variant>
      <vt:variant>
        <vt:lpstr>Plages nommées</vt:lpstr>
      </vt:variant>
      <vt:variant>
        <vt:i4>10</vt:i4>
      </vt:variant>
    </vt:vector>
  </HeadingPairs>
  <TitlesOfParts>
    <vt:vector size="23" baseType="lpstr">
      <vt:lpstr>1. Instructions</vt:lpstr>
      <vt:lpstr>2. Structure</vt:lpstr>
      <vt:lpstr>3. Taxonomy</vt:lpstr>
      <vt:lpstr>4. Metrics DB</vt:lpstr>
      <vt:lpstr>5. Benefits DB</vt:lpstr>
      <vt:lpstr>6. INPUT PROJECT</vt:lpstr>
      <vt:lpstr>7. INPUT O&amp;N UC</vt:lpstr>
      <vt:lpstr>12. Deal Criteria</vt:lpstr>
      <vt:lpstr>13. NTT BC</vt:lpstr>
      <vt:lpstr>14. Cust BC</vt:lpstr>
      <vt:lpstr>15. Risk Reward Dashboard</vt:lpstr>
      <vt:lpstr>16. NTT Dashboard</vt:lpstr>
      <vt:lpstr>17. Customer Dashboard</vt:lpstr>
      <vt:lpstr>BenefitsDB</vt:lpstr>
      <vt:lpstr>'6. INPUT PROJECT'!Impression_des_titres</vt:lpstr>
      <vt:lpstr>'7. INPUT O&amp;N UC'!Impression_des_titres</vt:lpstr>
      <vt:lpstr>MetricsDBTable</vt:lpstr>
      <vt:lpstr>'13. NTT BC'!Zone_d_impression</vt:lpstr>
      <vt:lpstr>'14. Cust BC'!Zone_d_impression</vt:lpstr>
      <vt:lpstr>'2. Structure'!Zone_d_impression</vt:lpstr>
      <vt:lpstr>'3. Taxonomy'!Zone_d_impression</vt:lpstr>
      <vt:lpstr>'6. INPUT PROJECT'!Zone_d_impression</vt:lpstr>
      <vt:lpstr>'7. INPUT O&amp;N UC'!Zone_d_impression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2020-03-13T14:15:32Z</dcterms:created>
  <dcterms:modified xsi:type="dcterms:W3CDTF">2020-08-31T16:25:09Z</dcterms:modified>
</cp:coreProperties>
</file>